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 activeTab="7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Stats'!$A$1:$AE$1327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118" r:id="rId9"/>
    <pivotCache cacheId="119" r:id="rId10"/>
    <pivotCache cacheId="120" r:id="rId11"/>
    <pivotCache cacheId="121" r:id="rId12"/>
    <pivotCache cacheId="122" r:id="rId13"/>
  </pivotCaches>
</workbook>
</file>

<file path=xl/calcChain.xml><?xml version="1.0" encoding="utf-8"?>
<calcChain xmlns="http://schemas.openxmlformats.org/spreadsheetml/2006/main">
  <c r="H163" i="2" l="1"/>
  <c r="H19" i="2"/>
  <c r="H6" i="2"/>
  <c r="H95" i="2"/>
  <c r="H82" i="2"/>
  <c r="H299" i="2"/>
  <c r="H41" i="2"/>
  <c r="H316" i="2"/>
  <c r="H169" i="2"/>
  <c r="H164" i="2"/>
  <c r="H155" i="2"/>
  <c r="H94" i="2"/>
  <c r="H319" i="2"/>
  <c r="H166" i="2"/>
  <c r="H535" i="2"/>
  <c r="H11" i="2"/>
  <c r="H165" i="2"/>
  <c r="H142" i="2"/>
  <c r="H99" i="2"/>
  <c r="H18" i="2"/>
  <c r="H519" i="2"/>
  <c r="H87" i="2"/>
  <c r="H140" i="2"/>
  <c r="H91" i="2"/>
  <c r="H517" i="2"/>
  <c r="H159" i="2"/>
  <c r="H98" i="2"/>
  <c r="H331" i="2"/>
  <c r="H97" i="2"/>
  <c r="H772" i="2"/>
  <c r="H317" i="2"/>
  <c r="H89" i="2"/>
  <c r="H328" i="2"/>
  <c r="H275" i="2"/>
  <c r="H167" i="2"/>
  <c r="H303" i="2"/>
  <c r="H161" i="2"/>
  <c r="H80" i="2"/>
  <c r="H310" i="2"/>
  <c r="H36" i="2"/>
  <c r="H10" i="2"/>
  <c r="H9" i="2"/>
  <c r="H321" i="2"/>
  <c r="H523" i="2"/>
  <c r="H327" i="2"/>
  <c r="H514" i="2"/>
  <c r="H312" i="2"/>
  <c r="H254" i="2"/>
  <c r="H334" i="2"/>
  <c r="H322" i="2"/>
  <c r="H72" i="2"/>
  <c r="H746" i="2"/>
  <c r="H307" i="2"/>
  <c r="H272" i="2"/>
  <c r="H143" i="2"/>
  <c r="H284" i="2"/>
  <c r="H154" i="2"/>
  <c r="H532" i="2"/>
  <c r="H81" i="2"/>
  <c r="H461" i="2"/>
  <c r="H12" i="2"/>
  <c r="H301" i="2"/>
  <c r="H90" i="2"/>
  <c r="H85" i="2"/>
  <c r="H524" i="2"/>
  <c r="H769" i="2"/>
  <c r="H280" i="2"/>
  <c r="H1308" i="2"/>
  <c r="H246" i="2"/>
  <c r="H742" i="2"/>
  <c r="H541" i="2"/>
  <c r="H16" i="2"/>
  <c r="H276" i="2"/>
  <c r="H314" i="2"/>
  <c r="H295" i="2"/>
  <c r="H279" i="2"/>
  <c r="H323" i="2"/>
  <c r="H333" i="2"/>
  <c r="H311" i="2"/>
  <c r="H296" i="2"/>
  <c r="H506" i="2"/>
  <c r="H288" i="2"/>
  <c r="H318" i="2"/>
  <c r="H148" i="2"/>
  <c r="H244" i="2"/>
  <c r="H305" i="2"/>
  <c r="H337" i="2"/>
  <c r="H101" i="2"/>
  <c r="H37" i="2"/>
  <c r="H1295" i="2"/>
  <c r="H132" i="2"/>
  <c r="H251" i="2"/>
  <c r="H156" i="2"/>
  <c r="H324" i="2"/>
  <c r="H771" i="2"/>
  <c r="H289" i="2"/>
  <c r="H298" i="2"/>
  <c r="H32" i="2"/>
  <c r="H219" i="2"/>
  <c r="H291" i="2"/>
  <c r="H88" i="2"/>
  <c r="H257" i="2"/>
  <c r="H516" i="2"/>
  <c r="H39" i="2"/>
  <c r="H332" i="2"/>
  <c r="H285" i="2"/>
  <c r="H503" i="2"/>
  <c r="H250" i="2"/>
  <c r="H501" i="2"/>
  <c r="H77" i="2"/>
  <c r="H158" i="2"/>
  <c r="H313" i="2"/>
  <c r="H129" i="2"/>
  <c r="H269" i="2"/>
  <c r="H315" i="2"/>
  <c r="H265" i="2"/>
  <c r="H83" i="2"/>
  <c r="H73" i="2"/>
  <c r="H1303" i="2"/>
  <c r="H537" i="2"/>
  <c r="H151" i="2"/>
  <c r="H71" i="2"/>
  <c r="H325" i="2"/>
  <c r="H17" i="2"/>
  <c r="H149" i="2"/>
  <c r="H153" i="2"/>
  <c r="H8" i="2"/>
  <c r="H270" i="2"/>
  <c r="H306" i="2"/>
  <c r="H320" i="2"/>
  <c r="H138" i="2"/>
  <c r="H510" i="2"/>
  <c r="H767" i="2"/>
  <c r="H538" i="2"/>
  <c r="H38" i="2"/>
  <c r="H40" i="2"/>
  <c r="H1321" i="2"/>
  <c r="H74" i="2"/>
  <c r="H326" i="2"/>
  <c r="H527" i="2"/>
  <c r="H232" i="2"/>
  <c r="H418" i="2"/>
  <c r="H150" i="2"/>
  <c r="H282" i="2"/>
  <c r="H309" i="2"/>
  <c r="H264" i="2"/>
  <c r="H84" i="2"/>
  <c r="H749" i="2"/>
  <c r="H33" i="2"/>
  <c r="H259" i="2"/>
  <c r="H513" i="2"/>
  <c r="H278" i="2"/>
  <c r="H300" i="2"/>
  <c r="H497" i="2"/>
  <c r="H157" i="2"/>
  <c r="H92" i="2"/>
  <c r="H86" i="2"/>
  <c r="H515" i="2"/>
  <c r="H281" i="2"/>
  <c r="H217" i="2"/>
  <c r="H102" i="2"/>
  <c r="H508" i="2"/>
  <c r="H518" i="2"/>
  <c r="H533" i="2"/>
  <c r="H134" i="2"/>
  <c r="H220" i="2"/>
  <c r="H137" i="2"/>
  <c r="H776" i="2"/>
  <c r="H231" i="2"/>
  <c r="H100" i="2"/>
  <c r="H507" i="2"/>
  <c r="H162" i="2"/>
  <c r="H737" i="2"/>
  <c r="H293" i="2"/>
  <c r="H496" i="2"/>
  <c r="H1273" i="2"/>
  <c r="H304" i="2"/>
  <c r="H226" i="2"/>
  <c r="H335" i="2"/>
  <c r="H528" i="2"/>
  <c r="H2" i="2"/>
  <c r="H130" i="2"/>
  <c r="H147" i="2"/>
  <c r="H28" i="2"/>
  <c r="H62" i="2"/>
  <c r="H146" i="2"/>
  <c r="H483" i="2"/>
  <c r="H263" i="2"/>
  <c r="H1300" i="2"/>
  <c r="H329" i="2"/>
  <c r="H735" i="2"/>
  <c r="H520" i="2"/>
  <c r="H540" i="2"/>
  <c r="H63" i="2"/>
  <c r="H471" i="2"/>
  <c r="H93" i="2"/>
  <c r="H765" i="2"/>
  <c r="H249" i="2"/>
  <c r="H260" i="2"/>
  <c r="H228" i="2"/>
  <c r="H536" i="2"/>
  <c r="H79" i="2"/>
  <c r="H1311" i="2"/>
  <c r="H1239" i="2"/>
  <c r="H26" i="2"/>
  <c r="H531" i="2"/>
  <c r="H256" i="2"/>
  <c r="H511" i="2"/>
  <c r="H67" i="2"/>
  <c r="H1318" i="2"/>
  <c r="H498" i="2"/>
  <c r="H70" i="2"/>
  <c r="H748" i="2"/>
  <c r="H760" i="2"/>
  <c r="H76" i="2"/>
  <c r="H229" i="2"/>
  <c r="H160" i="2"/>
  <c r="H267" i="2"/>
  <c r="H539" i="2"/>
  <c r="H292" i="2"/>
  <c r="H262" i="2"/>
  <c r="H258" i="2"/>
  <c r="H727" i="2"/>
  <c r="H255" i="2"/>
  <c r="H238" i="2"/>
  <c r="H445" i="2"/>
  <c r="H486" i="2"/>
  <c r="H777" i="2"/>
  <c r="H239" i="2"/>
  <c r="H215" i="2"/>
  <c r="H144" i="2"/>
  <c r="H490" i="2"/>
  <c r="H491" i="2"/>
  <c r="H30" i="2"/>
  <c r="H489" i="2"/>
  <c r="H499" i="2"/>
  <c r="H96" i="2"/>
  <c r="H522" i="2"/>
  <c r="H25" i="2"/>
  <c r="H504" i="2"/>
  <c r="H1251" i="2"/>
  <c r="H170" i="2"/>
  <c r="H484" i="2"/>
  <c r="H58" i="2"/>
  <c r="H241" i="2"/>
  <c r="H234" i="2"/>
  <c r="H454" i="2"/>
  <c r="H751" i="2"/>
  <c r="H761" i="2"/>
  <c r="H444" i="2"/>
  <c r="H209" i="2"/>
  <c r="H512" i="2"/>
  <c r="H248" i="2"/>
  <c r="H421" i="2"/>
  <c r="H492" i="2"/>
  <c r="H729" i="2"/>
  <c r="H417" i="2"/>
  <c r="H476" i="2"/>
  <c r="H525" i="2"/>
  <c r="H452" i="2"/>
  <c r="H49" i="2"/>
  <c r="H5" i="2"/>
  <c r="H237" i="2"/>
  <c r="H128" i="2"/>
  <c r="H145" i="2"/>
  <c r="H277" i="2"/>
  <c r="H35" i="2"/>
  <c r="H31" i="2"/>
  <c r="H127" i="2"/>
  <c r="H509" i="2"/>
  <c r="H136" i="2"/>
  <c r="H330" i="2"/>
  <c r="H135" i="2"/>
  <c r="H779" i="2"/>
  <c r="H302" i="2"/>
  <c r="H273" i="2"/>
  <c r="H743" i="2"/>
  <c r="H69" i="2"/>
  <c r="H521" i="2"/>
  <c r="H68" i="2"/>
  <c r="H252" i="2"/>
  <c r="H1294" i="2"/>
  <c r="H261" i="2"/>
  <c r="H424" i="2"/>
  <c r="H1313" i="2"/>
  <c r="H66" i="2"/>
  <c r="H1197" i="2"/>
  <c r="H456" i="2"/>
  <c r="H481" i="2"/>
  <c r="H703" i="2"/>
  <c r="H297" i="2"/>
  <c r="H233" i="2"/>
  <c r="H268" i="2"/>
  <c r="H207" i="2"/>
  <c r="H189" i="2"/>
  <c r="H287" i="2"/>
  <c r="H4" i="2"/>
  <c r="H414" i="2"/>
  <c r="H133" i="2"/>
  <c r="H741" i="2"/>
  <c r="H455" i="2"/>
  <c r="H478" i="2"/>
  <c r="H734" i="2"/>
  <c r="H1223" i="2"/>
  <c r="H168" i="2"/>
  <c r="H13" i="2"/>
  <c r="H230" i="2"/>
  <c r="H1293" i="2"/>
  <c r="H768" i="2"/>
  <c r="H646" i="2"/>
  <c r="H1301" i="2"/>
  <c r="H695" i="2"/>
  <c r="H1314" i="2"/>
  <c r="H705" i="2"/>
  <c r="H494" i="2"/>
  <c r="H1310" i="2"/>
  <c r="H274" i="2"/>
  <c r="H482" i="2"/>
  <c r="H1270" i="2"/>
  <c r="H759" i="2"/>
  <c r="H211" i="2"/>
  <c r="H139" i="2"/>
  <c r="H739" i="2"/>
  <c r="H218" i="2"/>
  <c r="H203" i="2"/>
  <c r="H75" i="2"/>
  <c r="H757" i="2"/>
  <c r="H123" i="2"/>
  <c r="H701" i="2"/>
  <c r="H23" i="2"/>
  <c r="H245" i="2"/>
  <c r="H425" i="2"/>
  <c r="H526" i="2"/>
  <c r="H78" i="2"/>
  <c r="H505" i="2"/>
  <c r="H719" i="2"/>
  <c r="H709" i="2"/>
  <c r="H766" i="2"/>
  <c r="H212" i="2"/>
  <c r="H65" i="2"/>
  <c r="H222" i="2"/>
  <c r="H118" i="2"/>
  <c r="H1291" i="2"/>
  <c r="H60" i="2"/>
  <c r="H446" i="2"/>
  <c r="H56" i="2"/>
  <c r="H124" i="2"/>
  <c r="H465" i="2"/>
  <c r="H477" i="2"/>
  <c r="H1307" i="2"/>
  <c r="H432" i="2"/>
  <c r="H131" i="2"/>
  <c r="H436" i="2"/>
  <c r="H718" i="2"/>
  <c r="H762" i="2"/>
  <c r="H722" i="2"/>
  <c r="H50" i="2"/>
  <c r="H1315" i="2"/>
  <c r="H240" i="2"/>
  <c r="H294" i="2"/>
  <c r="H1319" i="2"/>
  <c r="H122" i="2"/>
  <c r="H447" i="2"/>
  <c r="H422" i="2"/>
  <c r="H1290" i="2"/>
  <c r="H463" i="2"/>
  <c r="H780" i="2"/>
  <c r="H54" i="2"/>
  <c r="H732" i="2"/>
  <c r="H472" i="2"/>
  <c r="H407" i="2"/>
  <c r="H34" i="2"/>
  <c r="H469" i="2"/>
  <c r="H754" i="2"/>
  <c r="H1288" i="2"/>
  <c r="H459" i="2"/>
  <c r="H61" i="2"/>
  <c r="H126" i="2"/>
  <c r="H625" i="2"/>
  <c r="H119" i="2"/>
  <c r="H236" i="2"/>
  <c r="H475" i="2"/>
  <c r="H243" i="2"/>
  <c r="H235" i="2"/>
  <c r="H402" i="2"/>
  <c r="H470" i="2"/>
  <c r="H290" i="2"/>
  <c r="H773" i="2"/>
  <c r="H752" i="2"/>
  <c r="H213" i="2"/>
  <c r="H1289" i="2"/>
  <c r="H426" i="2"/>
  <c r="H453" i="2"/>
  <c r="H1316" i="2"/>
  <c r="H141" i="2"/>
  <c r="H398" i="2"/>
  <c r="H500" i="2"/>
  <c r="H286" i="2"/>
  <c r="H778" i="2"/>
  <c r="H682" i="2"/>
  <c r="H530" i="2"/>
  <c r="H731" i="2"/>
  <c r="H758" i="2"/>
  <c r="H403" i="2"/>
  <c r="H196" i="2"/>
  <c r="H724" i="2"/>
  <c r="H479" i="2"/>
  <c r="H474" i="2"/>
  <c r="H502" i="2"/>
  <c r="H429" i="2"/>
  <c r="H111" i="2"/>
  <c r="H221" i="2"/>
  <c r="H15" i="2"/>
  <c r="H473" i="2"/>
  <c r="H439" i="2"/>
  <c r="H14" i="2"/>
  <c r="H1276" i="2"/>
  <c r="H437" i="2"/>
  <c r="H687" i="2"/>
  <c r="H485" i="2"/>
  <c r="H64" i="2"/>
  <c r="H411" i="2"/>
  <c r="H441" i="2"/>
  <c r="H462" i="2"/>
  <c r="H685" i="2"/>
  <c r="H195" i="2"/>
  <c r="H405" i="2"/>
  <c r="H3" i="2"/>
  <c r="H188" i="2"/>
  <c r="H716" i="2"/>
  <c r="H431" i="2"/>
  <c r="H409" i="2"/>
  <c r="H225" i="2"/>
  <c r="H247" i="2"/>
  <c r="H451" i="2"/>
  <c r="H692" i="2"/>
  <c r="H691" i="2"/>
  <c r="H493" i="2"/>
  <c r="H227" i="2"/>
  <c r="H204" i="2"/>
  <c r="H699" i="2"/>
  <c r="H427" i="2"/>
  <c r="H488" i="2"/>
  <c r="H495" i="2"/>
  <c r="H464" i="2"/>
  <c r="H253" i="2"/>
  <c r="H632" i="2"/>
  <c r="H660" i="2"/>
  <c r="H487" i="2"/>
  <c r="H750" i="2"/>
  <c r="H55" i="2"/>
  <c r="H121" i="2"/>
  <c r="H125" i="2"/>
  <c r="H420" i="2"/>
  <c r="H1272" i="2"/>
  <c r="H450" i="2"/>
  <c r="H271" i="2"/>
  <c r="H730" i="2"/>
  <c r="H715" i="2"/>
  <c r="H688" i="2"/>
  <c r="H397" i="2"/>
  <c r="H57" i="2"/>
  <c r="H206" i="2"/>
  <c r="H745" i="2"/>
  <c r="H458" i="2"/>
  <c r="H690" i="2"/>
  <c r="H438" i="2"/>
  <c r="H53" i="2"/>
  <c r="H449" i="2"/>
  <c r="H1236" i="2"/>
  <c r="H1278" i="2"/>
  <c r="H223" i="2"/>
  <c r="H693" i="2"/>
  <c r="H27" i="2"/>
  <c r="H706" i="2"/>
  <c r="H190" i="2"/>
  <c r="H1285" i="2"/>
  <c r="H638" i="2"/>
  <c r="H200" i="2"/>
  <c r="H467" i="2"/>
  <c r="H191" i="2"/>
  <c r="H1327" i="2"/>
  <c r="H668" i="2"/>
  <c r="H1292" i="2"/>
  <c r="H723" i="2"/>
  <c r="H702" i="2"/>
  <c r="H1309" i="2"/>
  <c r="H242" i="2"/>
  <c r="H744" i="2"/>
  <c r="H770" i="2"/>
  <c r="H384" i="2"/>
  <c r="H712" i="2"/>
  <c r="H216" i="2"/>
  <c r="H224" i="2"/>
  <c r="H713" i="2"/>
  <c r="H1258" i="2"/>
  <c r="H433" i="2"/>
  <c r="H1282" i="2"/>
  <c r="H114" i="2"/>
  <c r="H696" i="2"/>
  <c r="H756" i="2"/>
  <c r="H370" i="2"/>
  <c r="H423" i="2"/>
  <c r="H708" i="2"/>
  <c r="H607" i="2"/>
  <c r="H194" i="2"/>
  <c r="H1200" i="2"/>
  <c r="H720" i="2"/>
  <c r="H366" i="2"/>
  <c r="H1269" i="2"/>
  <c r="H383" i="2"/>
  <c r="H198" i="2"/>
  <c r="H443" i="2"/>
  <c r="H710" i="2"/>
  <c r="H674" i="2"/>
  <c r="H740" i="2"/>
  <c r="H415" i="2"/>
  <c r="H205" i="2"/>
  <c r="H395" i="2"/>
  <c r="H52" i="2"/>
  <c r="H440" i="2"/>
  <c r="H651" i="2"/>
  <c r="H1284" i="2"/>
  <c r="H1237" i="2"/>
  <c r="H1256" i="2"/>
  <c r="H387" i="2"/>
  <c r="H615" i="2"/>
  <c r="H755" i="2"/>
  <c r="H113" i="2"/>
  <c r="H197" i="2"/>
  <c r="H389" i="2"/>
  <c r="H1324" i="2"/>
  <c r="H753" i="2"/>
  <c r="H201" i="2"/>
  <c r="H775" i="2"/>
  <c r="H650" i="2"/>
  <c r="H45" i="2"/>
  <c r="H1243" i="2"/>
  <c r="H711" i="2"/>
  <c r="H373" i="2"/>
  <c r="H283" i="2"/>
  <c r="H386" i="2"/>
  <c r="H47" i="2"/>
  <c r="H1059" i="2"/>
  <c r="H152" i="2"/>
  <c r="H434" i="2"/>
  <c r="H1181" i="2"/>
  <c r="H336" i="2"/>
  <c r="H1244" i="2"/>
  <c r="H645" i="2"/>
  <c r="H675" i="2"/>
  <c r="H448" i="2"/>
  <c r="H214" i="2"/>
  <c r="H1253" i="2"/>
  <c r="H408" i="2"/>
  <c r="H707" i="2"/>
  <c r="H599" i="2"/>
  <c r="H1271" i="2"/>
  <c r="H1287" i="2"/>
  <c r="H733" i="2"/>
  <c r="H390" i="2"/>
  <c r="H728" i="2"/>
  <c r="H763" i="2"/>
  <c r="H378" i="2"/>
  <c r="H110" i="2"/>
  <c r="H672" i="2"/>
  <c r="H202" i="2"/>
  <c r="H404" i="2"/>
  <c r="H627" i="2"/>
  <c r="H1130" i="2"/>
  <c r="H542" i="2"/>
  <c r="H466" i="2"/>
  <c r="H1220" i="2"/>
  <c r="H180" i="2"/>
  <c r="H468" i="2"/>
  <c r="H1320" i="2"/>
  <c r="H460" i="2"/>
  <c r="H430" i="2"/>
  <c r="H185" i="2"/>
  <c r="H413" i="2"/>
  <c r="H670" i="2"/>
  <c r="H59" i="2"/>
  <c r="H669" i="2"/>
  <c r="H399" i="2"/>
  <c r="H210" i="2"/>
  <c r="H48" i="2"/>
  <c r="H630" i="2"/>
  <c r="H534" i="2"/>
  <c r="H1249" i="2"/>
  <c r="H642" i="2"/>
  <c r="H401" i="2"/>
  <c r="H721" i="2"/>
  <c r="H109" i="2"/>
  <c r="H1257" i="2"/>
  <c r="H667" i="2"/>
  <c r="H199" i="2"/>
  <c r="H379" i="2"/>
  <c r="H396" i="2"/>
  <c r="H1248" i="2"/>
  <c r="H359" i="2"/>
  <c r="H686" i="2"/>
  <c r="H112" i="2"/>
  <c r="H616" i="2"/>
  <c r="H178" i="2"/>
  <c r="H117" i="2"/>
  <c r="H1240" i="2"/>
  <c r="H1247" i="2"/>
  <c r="H419" i="2"/>
  <c r="H774" i="2"/>
  <c r="H369" i="2"/>
  <c r="H416" i="2"/>
  <c r="H608" i="2"/>
  <c r="H1264" i="2"/>
  <c r="H736" i="2"/>
  <c r="H1296" i="2"/>
  <c r="H381" i="2"/>
  <c r="H183" i="2"/>
  <c r="H684" i="2"/>
  <c r="H193" i="2"/>
  <c r="H1312" i="2"/>
  <c r="H664" i="2"/>
  <c r="H1227" i="2"/>
  <c r="H410" i="2"/>
  <c r="H726" i="2"/>
  <c r="H1234" i="2"/>
  <c r="H382" i="2"/>
  <c r="H116" i="2"/>
  <c r="H179" i="2"/>
  <c r="H457" i="2"/>
  <c r="H182" i="2"/>
  <c r="H392" i="2"/>
  <c r="H1132" i="2"/>
  <c r="H308" i="2"/>
  <c r="H656" i="2"/>
  <c r="H781" i="2"/>
  <c r="H115" i="2"/>
  <c r="H683" i="2"/>
  <c r="H655" i="2"/>
  <c r="H29" i="2"/>
  <c r="H208" i="2"/>
  <c r="H698" i="2"/>
  <c r="H747" i="2"/>
  <c r="H21" i="2"/>
  <c r="H679" i="2"/>
  <c r="H428" i="2"/>
  <c r="H1326" i="2"/>
  <c r="H1217" i="2"/>
  <c r="H673" i="2"/>
  <c r="H120" i="2"/>
  <c r="H51" i="2"/>
  <c r="H661" i="2"/>
  <c r="H648" i="2"/>
  <c r="H1259" i="2"/>
  <c r="H184" i="2"/>
  <c r="H108" i="2"/>
  <c r="H181" i="2"/>
  <c r="H619" i="2"/>
  <c r="H46" i="2"/>
  <c r="H177" i="2"/>
  <c r="H103" i="2"/>
  <c r="H717" i="2"/>
  <c r="H653" i="2"/>
  <c r="H652" i="2"/>
  <c r="H1171" i="2"/>
  <c r="H24" i="2"/>
  <c r="H175" i="2"/>
  <c r="H738" i="2"/>
  <c r="H187" i="2"/>
  <c r="H631" i="2"/>
  <c r="H1238" i="2"/>
  <c r="H658" i="2"/>
  <c r="H1265" i="2"/>
  <c r="H1209" i="2"/>
  <c r="H1108" i="2"/>
  <c r="H442" i="2"/>
  <c r="H364" i="2"/>
  <c r="H678" i="2"/>
  <c r="H602" i="2"/>
  <c r="H1173" i="2"/>
  <c r="H622" i="2"/>
  <c r="H1192" i="2"/>
  <c r="H368" i="2"/>
  <c r="H391" i="2"/>
  <c r="H603" i="2"/>
  <c r="H700" i="2"/>
  <c r="H172" i="2"/>
  <c r="H764" i="2"/>
  <c r="H1137" i="2"/>
  <c r="H605" i="2"/>
  <c r="H376" i="2"/>
  <c r="H694" i="2"/>
  <c r="H176" i="2"/>
  <c r="H1235" i="2"/>
  <c r="H22" i="2"/>
  <c r="H644" i="2"/>
  <c r="H371" i="2"/>
  <c r="H44" i="2"/>
  <c r="H400" i="2"/>
  <c r="H106" i="2"/>
  <c r="H1226" i="2"/>
  <c r="H1188" i="2"/>
  <c r="H1245" i="2"/>
  <c r="H1232" i="2"/>
  <c r="H394" i="2"/>
  <c r="H643" i="2"/>
  <c r="H1283" i="2"/>
  <c r="H1306" i="2"/>
  <c r="H343" i="2"/>
  <c r="H1204" i="2"/>
  <c r="H192" i="2"/>
  <c r="H1154" i="2"/>
  <c r="H1218" i="2"/>
  <c r="H266" i="2"/>
  <c r="H714" i="2"/>
  <c r="H1216" i="2"/>
  <c r="H659" i="2"/>
  <c r="H1215" i="2"/>
  <c r="H689" i="2"/>
  <c r="H639" i="2"/>
  <c r="H1178" i="2"/>
  <c r="H654" i="2"/>
  <c r="H637" i="2"/>
  <c r="H43" i="2"/>
  <c r="H1176" i="2"/>
  <c r="H1297" i="2"/>
  <c r="H174" i="2"/>
  <c r="H349" i="2"/>
  <c r="H621" i="2"/>
  <c r="H1230" i="2"/>
  <c r="H1212" i="2"/>
  <c r="H1260" i="2"/>
  <c r="H985" i="2"/>
  <c r="H1277" i="2"/>
  <c r="H1298" i="2"/>
  <c r="H1255" i="2"/>
  <c r="H589" i="2"/>
  <c r="H1299" i="2"/>
  <c r="H649" i="2"/>
  <c r="H671" i="2"/>
  <c r="H1229" i="2"/>
  <c r="H1225" i="2"/>
  <c r="H1323" i="2"/>
  <c r="H1231" i="2"/>
  <c r="H1202" i="2"/>
  <c r="H1322" i="2"/>
  <c r="H629" i="2"/>
  <c r="H657" i="2"/>
  <c r="H377" i="2"/>
  <c r="H393" i="2"/>
  <c r="H107" i="2"/>
  <c r="H344" i="2"/>
  <c r="H1250" i="2"/>
  <c r="H1241" i="2"/>
  <c r="H1205" i="2"/>
  <c r="H363" i="2"/>
  <c r="H676" i="2"/>
  <c r="H171" i="2"/>
  <c r="H1143" i="2"/>
  <c r="H665" i="2"/>
  <c r="H1317" i="2"/>
  <c r="H1224" i="2"/>
  <c r="H666" i="2"/>
  <c r="H1246" i="2"/>
  <c r="H1211" i="2"/>
  <c r="H1138" i="2"/>
  <c r="H618" i="2"/>
  <c r="H984" i="2"/>
  <c r="H626" i="2"/>
  <c r="H529" i="2"/>
  <c r="H1190" i="2"/>
  <c r="H1159" i="2"/>
  <c r="H704" i="2"/>
  <c r="H1325" i="2"/>
  <c r="H583" i="2"/>
  <c r="H677" i="2"/>
  <c r="H388" i="2"/>
  <c r="H186" i="2"/>
  <c r="H1261" i="2"/>
  <c r="H1222" i="2"/>
  <c r="H105" i="2"/>
  <c r="H1148" i="2"/>
  <c r="H663" i="2"/>
  <c r="H579" i="2"/>
  <c r="H601" i="2"/>
  <c r="H1187" i="2"/>
  <c r="H620" i="2"/>
  <c r="H680" i="2"/>
  <c r="H1079" i="2"/>
  <c r="H1153" i="2"/>
  <c r="H1189" i="2"/>
  <c r="H624" i="2"/>
  <c r="H1203" i="2"/>
  <c r="H1302" i="2"/>
  <c r="H1219" i="2"/>
  <c r="H1186" i="2"/>
  <c r="H641" i="2"/>
  <c r="H1177" i="2"/>
  <c r="H1183" i="2"/>
  <c r="H1167" i="2"/>
  <c r="H1242" i="2"/>
  <c r="H1268" i="2"/>
  <c r="H342" i="2"/>
  <c r="H1123" i="2"/>
  <c r="H681" i="2"/>
  <c r="H1286" i="2"/>
  <c r="H1184" i="2"/>
  <c r="H360" i="2"/>
  <c r="H588" i="2"/>
  <c r="H365" i="2"/>
  <c r="H610" i="2"/>
  <c r="H585" i="2"/>
  <c r="H635" i="2"/>
  <c r="H1179" i="2"/>
  <c r="H1078" i="2"/>
  <c r="H612" i="2"/>
  <c r="H609" i="2"/>
  <c r="H1214" i="2"/>
  <c r="H1280" i="2"/>
  <c r="H606" i="2"/>
  <c r="H1194" i="2"/>
  <c r="H1150" i="2"/>
  <c r="H380" i="2"/>
  <c r="H1201" i="2"/>
  <c r="H104" i="2"/>
  <c r="H1029" i="2"/>
  <c r="H1174" i="2"/>
  <c r="H412" i="2"/>
  <c r="H355" i="2"/>
  <c r="H1213" i="2"/>
  <c r="H1210" i="2"/>
  <c r="H480" i="2"/>
  <c r="H1196" i="2"/>
  <c r="H1170" i="2"/>
  <c r="H385" i="2"/>
  <c r="H633" i="2"/>
  <c r="H1304" i="2"/>
  <c r="H1169" i="2"/>
  <c r="H1166" i="2"/>
  <c r="H1206" i="2"/>
  <c r="H1266" i="2"/>
  <c r="H1112" i="2"/>
  <c r="H1193" i="2"/>
  <c r="H1207" i="2"/>
  <c r="H1162" i="2"/>
  <c r="H590" i="2"/>
  <c r="H1163" i="2"/>
  <c r="H1019" i="2"/>
  <c r="H345" i="2"/>
  <c r="H406" i="2"/>
  <c r="H628" i="2"/>
  <c r="H1136" i="2"/>
  <c r="H575" i="2"/>
  <c r="H1160" i="2"/>
  <c r="H352" i="2"/>
  <c r="H1172" i="2"/>
  <c r="H1161" i="2"/>
  <c r="H600" i="2"/>
  <c r="H662" i="2"/>
  <c r="H1254" i="2"/>
  <c r="H1274" i="2"/>
  <c r="H1133" i="2"/>
  <c r="H173" i="2"/>
  <c r="H1157" i="2"/>
  <c r="H351" i="2"/>
  <c r="H546" i="2"/>
  <c r="H1262" i="2"/>
  <c r="H1221" i="2"/>
  <c r="H1263" i="2"/>
  <c r="H354" i="2"/>
  <c r="H573" i="2"/>
  <c r="H356" i="2"/>
  <c r="H1182" i="2"/>
  <c r="H1111" i="2"/>
  <c r="H1151" i="2"/>
  <c r="H623" i="2"/>
  <c r="H598" i="2"/>
  <c r="H973" i="2"/>
  <c r="H1126" i="2"/>
  <c r="H1149" i="2"/>
  <c r="H617" i="2"/>
  <c r="H1122" i="2"/>
  <c r="H1127" i="2"/>
  <c r="H595" i="2"/>
  <c r="H1051" i="2"/>
  <c r="H636" i="2"/>
  <c r="H1185" i="2"/>
  <c r="H697" i="2"/>
  <c r="H1199" i="2"/>
  <c r="H1076" i="2"/>
  <c r="H348" i="2"/>
  <c r="H578" i="2"/>
  <c r="H1198" i="2"/>
  <c r="H1093" i="2"/>
  <c r="H1152" i="2"/>
  <c r="H613" i="2"/>
  <c r="H1118" i="2"/>
  <c r="H1124" i="2"/>
  <c r="H1195" i="2"/>
  <c r="H987" i="2"/>
  <c r="H372" i="2"/>
  <c r="H7" i="2"/>
  <c r="H634" i="2"/>
  <c r="H1117" i="2"/>
  <c r="H1180" i="2"/>
  <c r="H568" i="2"/>
  <c r="H1120" i="2"/>
  <c r="H1057" i="2"/>
  <c r="H593" i="2"/>
  <c r="H561" i="2"/>
  <c r="H1208" i="2"/>
  <c r="H1142" i="2"/>
  <c r="H1267" i="2"/>
  <c r="H1144" i="2"/>
  <c r="H725" i="2"/>
  <c r="H1109" i="2"/>
  <c r="H1147" i="2"/>
  <c r="H1110" i="2"/>
  <c r="H1140" i="2"/>
  <c r="H1191" i="2"/>
  <c r="H1165" i="2"/>
  <c r="H350" i="2"/>
  <c r="H1107" i="2"/>
  <c r="H1139" i="2"/>
  <c r="H572" i="2"/>
  <c r="H971" i="2"/>
  <c r="H1275" i="2"/>
  <c r="H1106" i="2"/>
  <c r="H1164" i="2"/>
  <c r="H1168" i="2"/>
  <c r="H42" i="2"/>
  <c r="H346" i="2"/>
  <c r="H341" i="2"/>
  <c r="H1100" i="2"/>
  <c r="H1233" i="2"/>
  <c r="H946" i="2"/>
  <c r="H1007" i="2"/>
  <c r="H1103" i="2"/>
  <c r="H611" i="2"/>
  <c r="H1101" i="2"/>
  <c r="H834" i="2"/>
  <c r="H367" i="2"/>
  <c r="H1096" i="2"/>
  <c r="H587" i="2"/>
  <c r="H1094" i="2"/>
  <c r="H577" i="2"/>
  <c r="H1092" i="2"/>
  <c r="H1091" i="2"/>
  <c r="H586" i="2"/>
  <c r="H566" i="2"/>
  <c r="H552" i="2"/>
  <c r="H569" i="2"/>
  <c r="H547" i="2"/>
  <c r="H1131" i="2"/>
  <c r="H1088" i="2"/>
  <c r="H1087" i="2"/>
  <c r="H1084" i="2"/>
  <c r="H1085" i="2"/>
  <c r="H1252" i="2"/>
  <c r="H361" i="2"/>
  <c r="H1102" i="2"/>
  <c r="H1082" i="2"/>
  <c r="H1083" i="2"/>
  <c r="H1305" i="2"/>
  <c r="H1135" i="2"/>
  <c r="H1228" i="2"/>
  <c r="H584" i="2"/>
  <c r="H1014" i="2"/>
  <c r="H580" i="2"/>
  <c r="H375" i="2"/>
  <c r="H794" i="2"/>
  <c r="H640" i="2"/>
  <c r="H435" i="2"/>
  <c r="H1070" i="2"/>
  <c r="H1146" i="2"/>
  <c r="H1074" i="2"/>
  <c r="H1075" i="2"/>
  <c r="H581" i="2"/>
  <c r="H1069" i="2"/>
  <c r="H1145" i="2"/>
  <c r="H976" i="2"/>
  <c r="H789" i="2"/>
  <c r="H597" i="2"/>
  <c r="H374" i="2"/>
  <c r="H596" i="2"/>
  <c r="H340" i="2"/>
  <c r="H1068" i="2"/>
  <c r="H1121" i="2"/>
  <c r="H1158" i="2"/>
  <c r="H1065" i="2"/>
  <c r="H1064" i="2"/>
  <c r="H1175" i="2"/>
  <c r="H548" i="2"/>
  <c r="H1063" i="2"/>
  <c r="H594" i="2"/>
  <c r="H1281" i="2"/>
  <c r="H1062" i="2"/>
  <c r="H339" i="2"/>
  <c r="H591" i="2"/>
  <c r="H1114" i="2"/>
  <c r="H1058" i="2"/>
  <c r="H1113" i="2"/>
  <c r="H1116" i="2"/>
  <c r="H1115" i="2"/>
  <c r="H1061" i="2"/>
  <c r="H614" i="2"/>
  <c r="H1056" i="2"/>
  <c r="H958" i="2"/>
  <c r="H358" i="2"/>
  <c r="H1055" i="2"/>
  <c r="H592" i="2"/>
  <c r="H1054" i="2"/>
  <c r="H1052" i="2"/>
  <c r="H1053" i="2"/>
  <c r="H565" i="2"/>
  <c r="H934" i="2"/>
  <c r="H338" i="2"/>
  <c r="H1050" i="2"/>
  <c r="H1048" i="2"/>
  <c r="H1046" i="2"/>
  <c r="H1044" i="2"/>
  <c r="H1045" i="2"/>
  <c r="H362" i="2"/>
  <c r="H1042" i="2"/>
  <c r="H1043" i="2"/>
  <c r="H357" i="2"/>
  <c r="H549" i="2"/>
  <c r="H804" i="2"/>
  <c r="H574" i="2"/>
  <c r="H571" i="2"/>
  <c r="H1040" i="2"/>
  <c r="H1041" i="2"/>
  <c r="H1033" i="2"/>
  <c r="H1038" i="2"/>
  <c r="H1034" i="2"/>
  <c r="H1035" i="2"/>
  <c r="H1036" i="2"/>
  <c r="H1037" i="2"/>
  <c r="H582" i="2"/>
  <c r="H1028" i="2"/>
  <c r="H1022" i="2"/>
  <c r="H1023" i="2"/>
  <c r="H1024" i="2"/>
  <c r="H1025" i="2"/>
  <c r="H1026" i="2"/>
  <c r="H1027" i="2"/>
  <c r="H997" i="2"/>
  <c r="H1012" i="2"/>
  <c r="H1097" i="2"/>
  <c r="H1020" i="2"/>
  <c r="H570" i="2"/>
  <c r="H1018" i="2"/>
  <c r="H1015" i="2"/>
  <c r="H1016" i="2"/>
  <c r="H1017" i="2"/>
  <c r="H1004" i="2"/>
  <c r="H647" i="2"/>
  <c r="H786" i="2"/>
  <c r="H567" i="2"/>
  <c r="H1011" i="2"/>
  <c r="H981" i="2"/>
  <c r="H1008" i="2"/>
  <c r="H1009" i="2"/>
  <c r="H1001" i="2"/>
  <c r="H1005" i="2"/>
  <c r="H1006" i="2"/>
  <c r="H1039" i="2"/>
  <c r="H1098" i="2"/>
  <c r="H1099" i="2"/>
  <c r="H1129" i="2"/>
  <c r="H1002" i="2"/>
  <c r="H1003" i="2"/>
  <c r="H998" i="2"/>
  <c r="H999" i="2"/>
  <c r="H1000" i="2"/>
  <c r="H992" i="2"/>
  <c r="H996" i="2"/>
  <c r="H1081" i="2"/>
  <c r="H993" i="2"/>
  <c r="H994" i="2"/>
  <c r="H995" i="2"/>
  <c r="H1089" i="2"/>
  <c r="H1090" i="2"/>
  <c r="H1104" i="2"/>
  <c r="H782" i="2"/>
  <c r="H990" i="2"/>
  <c r="H353" i="2"/>
  <c r="H991" i="2"/>
  <c r="H563" i="2"/>
  <c r="H1095" i="2"/>
  <c r="H810" i="2"/>
  <c r="H564" i="2"/>
  <c r="H989" i="2"/>
  <c r="H986" i="2"/>
  <c r="H983" i="2"/>
  <c r="H604" i="2"/>
  <c r="H559" i="2"/>
  <c r="H980" i="2"/>
  <c r="H979" i="2"/>
  <c r="H978" i="2"/>
  <c r="H558" i="2"/>
  <c r="H1077" i="2"/>
  <c r="H974" i="2"/>
  <c r="H1155" i="2"/>
  <c r="H557" i="2"/>
  <c r="H969" i="2"/>
  <c r="H977" i="2"/>
  <c r="H860" i="2"/>
  <c r="H967" i="2"/>
  <c r="H968" i="2"/>
  <c r="H1128" i="2"/>
  <c r="H1156" i="2"/>
  <c r="H959" i="2"/>
  <c r="H960" i="2"/>
  <c r="H961" i="2"/>
  <c r="H964" i="2"/>
  <c r="H965" i="2"/>
  <c r="H962" i="2"/>
  <c r="H963" i="2"/>
  <c r="H966" i="2"/>
  <c r="H955" i="2"/>
  <c r="H952" i="2"/>
  <c r="H953" i="2"/>
  <c r="H956" i="2"/>
  <c r="H954" i="2"/>
  <c r="H957" i="2"/>
  <c r="H899" i="2"/>
  <c r="H947" i="2"/>
  <c r="H948" i="2"/>
  <c r="H949" i="2"/>
  <c r="H950" i="2"/>
  <c r="H1072" i="2"/>
  <c r="H1066" i="2"/>
  <c r="H347" i="2"/>
  <c r="H938" i="2"/>
  <c r="H939" i="2"/>
  <c r="H940" i="2"/>
  <c r="H945" i="2"/>
  <c r="H941" i="2"/>
  <c r="H942" i="2"/>
  <c r="H943" i="2"/>
  <c r="H944" i="2"/>
  <c r="H1071" i="2"/>
  <c r="H1067" i="2"/>
  <c r="H936" i="2"/>
  <c r="H988" i="2"/>
  <c r="H928" i="2"/>
  <c r="H931" i="2"/>
  <c r="H929" i="2"/>
  <c r="H932" i="2"/>
  <c r="H930" i="2"/>
  <c r="H926" i="2"/>
  <c r="H556" i="2"/>
  <c r="H927" i="2"/>
  <c r="H1086" i="2"/>
  <c r="H924" i="2"/>
  <c r="H1080" i="2"/>
  <c r="H545" i="2"/>
  <c r="H923" i="2"/>
  <c r="H921" i="2"/>
  <c r="H900" i="2"/>
  <c r="H560" i="2"/>
  <c r="H914" i="2"/>
  <c r="H915" i="2"/>
  <c r="H919" i="2"/>
  <c r="H916" i="2"/>
  <c r="H920" i="2"/>
  <c r="H917" i="2"/>
  <c r="H918" i="2"/>
  <c r="H925" i="2"/>
  <c r="H555" i="2"/>
  <c r="H911" i="2"/>
  <c r="H912" i="2"/>
  <c r="H901" i="2"/>
  <c r="H902" i="2"/>
  <c r="H903" i="2"/>
  <c r="H904" i="2"/>
  <c r="H905" i="2"/>
  <c r="H906" i="2"/>
  <c r="H907" i="2"/>
  <c r="H908" i="2"/>
  <c r="H544" i="2"/>
  <c r="H894" i="2"/>
  <c r="H896" i="2"/>
  <c r="H895" i="2"/>
  <c r="H935" i="2"/>
  <c r="H1049" i="2"/>
  <c r="H1125" i="2"/>
  <c r="H890" i="2"/>
  <c r="H891" i="2"/>
  <c r="H554" i="2"/>
  <c r="H892" i="2"/>
  <c r="H888" i="2"/>
  <c r="H839" i="2"/>
  <c r="H889" i="2"/>
  <c r="H887" i="2"/>
  <c r="H884" i="2"/>
  <c r="H885" i="2"/>
  <c r="H886" i="2"/>
  <c r="H922" i="2"/>
  <c r="H857" i="2"/>
  <c r="H868" i="2"/>
  <c r="H869" i="2"/>
  <c r="H870" i="2"/>
  <c r="H871" i="2"/>
  <c r="H553" i="2"/>
  <c r="H872" i="2"/>
  <c r="H873" i="2"/>
  <c r="H874" i="2"/>
  <c r="H875" i="2"/>
  <c r="H876" i="2"/>
  <c r="H877" i="2"/>
  <c r="H878" i="2"/>
  <c r="H879" i="2"/>
  <c r="H880" i="2"/>
  <c r="H863" i="2"/>
  <c r="H893" i="2"/>
  <c r="H866" i="2"/>
  <c r="H864" i="2"/>
  <c r="H865" i="2"/>
  <c r="H576" i="2"/>
  <c r="H861" i="2"/>
  <c r="H862" i="2"/>
  <c r="H867" i="2"/>
  <c r="H836" i="2"/>
  <c r="H858" i="2"/>
  <c r="H898" i="2"/>
  <c r="H859" i="2"/>
  <c r="H850" i="2"/>
  <c r="H851" i="2"/>
  <c r="H855" i="2"/>
  <c r="H883" i="2"/>
  <c r="H852" i="2"/>
  <c r="H853" i="2"/>
  <c r="H854" i="2"/>
  <c r="H551" i="2"/>
  <c r="H791" i="2"/>
  <c r="H840" i="2"/>
  <c r="H849" i="2"/>
  <c r="H841" i="2"/>
  <c r="H842" i="2"/>
  <c r="H843" i="2"/>
  <c r="H844" i="2"/>
  <c r="H845" i="2"/>
  <c r="H846" i="2"/>
  <c r="H847" i="2"/>
  <c r="H848" i="2"/>
  <c r="H1119" i="2"/>
  <c r="H837" i="2"/>
  <c r="H838" i="2"/>
  <c r="H833" i="2"/>
  <c r="H1060" i="2"/>
  <c r="H882" i="2"/>
  <c r="H818" i="2"/>
  <c r="H826" i="2"/>
  <c r="H827" i="2"/>
  <c r="H828" i="2"/>
  <c r="H832" i="2"/>
  <c r="H829" i="2"/>
  <c r="H830" i="2"/>
  <c r="H831" i="2"/>
  <c r="H937" i="2"/>
  <c r="H824" i="2"/>
  <c r="H819" i="2"/>
  <c r="H820" i="2"/>
  <c r="H821" i="2"/>
  <c r="H822" i="2"/>
  <c r="H1021" i="2"/>
  <c r="H1032" i="2"/>
  <c r="H817" i="2"/>
  <c r="H1031" i="2"/>
  <c r="H815" i="2"/>
  <c r="H856" i="2"/>
  <c r="H823" i="2"/>
  <c r="H814" i="2"/>
  <c r="H1105" i="2"/>
  <c r="H812" i="2"/>
  <c r="H811" i="2"/>
  <c r="H910" i="2"/>
  <c r="H562" i="2"/>
  <c r="H1047" i="2"/>
  <c r="H806" i="2"/>
  <c r="H807" i="2"/>
  <c r="H808" i="2"/>
  <c r="H805" i="2"/>
  <c r="H982" i="2"/>
  <c r="H802" i="2"/>
  <c r="H800" i="2"/>
  <c r="H801" i="2"/>
  <c r="H803" i="2"/>
  <c r="H972" i="2"/>
  <c r="H1134" i="2"/>
  <c r="H798" i="2"/>
  <c r="H1073" i="2"/>
  <c r="H797" i="2"/>
  <c r="H951" i="2"/>
  <c r="H970" i="2"/>
  <c r="H796" i="2"/>
  <c r="H550" i="2"/>
  <c r="H795" i="2"/>
  <c r="H1030" i="2"/>
  <c r="H1010" i="2"/>
  <c r="H933" i="2"/>
  <c r="H793" i="2"/>
  <c r="H792" i="2"/>
  <c r="H1141" i="2"/>
  <c r="H897" i="2"/>
  <c r="H881" i="2"/>
  <c r="H790" i="2"/>
  <c r="H788" i="2"/>
  <c r="H975" i="2"/>
  <c r="H787" i="2"/>
  <c r="H1279" i="2"/>
  <c r="H835" i="2"/>
  <c r="H909" i="2"/>
  <c r="H825" i="2"/>
  <c r="H785" i="2"/>
  <c r="H913" i="2"/>
  <c r="H809" i="2"/>
  <c r="H784" i="2"/>
  <c r="H813" i="2"/>
  <c r="H816" i="2"/>
  <c r="H783" i="2"/>
  <c r="H1013" i="2"/>
  <c r="H799" i="2"/>
  <c r="H543" i="2"/>
  <c r="H20" i="2"/>
  <c r="A163" i="2"/>
  <c r="B163" i="2"/>
  <c r="C163" i="2"/>
  <c r="D163" i="2"/>
  <c r="E163" i="2"/>
  <c r="F163" i="2"/>
  <c r="G163" i="2"/>
  <c r="I163" i="2"/>
  <c r="J163" i="2"/>
  <c r="K163" i="2"/>
  <c r="L163" i="2"/>
  <c r="M163" i="2"/>
  <c r="N163" i="2"/>
  <c r="AB163" i="2" s="1"/>
  <c r="O163" i="2"/>
  <c r="P163" i="2"/>
  <c r="Q163" i="2" s="1"/>
  <c r="R163" i="2"/>
  <c r="S163" i="2" s="1"/>
  <c r="T163" i="2"/>
  <c r="U163" i="2"/>
  <c r="V163" i="2"/>
  <c r="AC163" i="2" s="1"/>
  <c r="W163" i="2"/>
  <c r="X163" i="2"/>
  <c r="Y163" i="2"/>
  <c r="A19" i="2"/>
  <c r="B19" i="2"/>
  <c r="C19" i="2"/>
  <c r="D19" i="2"/>
  <c r="E19" i="2"/>
  <c r="F19" i="2"/>
  <c r="G19" i="2"/>
  <c r="I19" i="2"/>
  <c r="J19" i="2"/>
  <c r="K19" i="2"/>
  <c r="L19" i="2"/>
  <c r="M19" i="2"/>
  <c r="N19" i="2"/>
  <c r="AB19" i="2" s="1"/>
  <c r="O19" i="2"/>
  <c r="P19" i="2"/>
  <c r="Q19" i="2" s="1"/>
  <c r="R19" i="2"/>
  <c r="S19" i="2" s="1"/>
  <c r="T19" i="2"/>
  <c r="U19" i="2"/>
  <c r="V19" i="2"/>
  <c r="AC19" i="2" s="1"/>
  <c r="W19" i="2"/>
  <c r="X19" i="2"/>
  <c r="Y19" i="2"/>
  <c r="A6" i="2"/>
  <c r="B6" i="2"/>
  <c r="C6" i="2"/>
  <c r="D6" i="2"/>
  <c r="E6" i="2"/>
  <c r="F6" i="2"/>
  <c r="G6" i="2"/>
  <c r="I6" i="2"/>
  <c r="J6" i="2"/>
  <c r="K6" i="2"/>
  <c r="L6" i="2"/>
  <c r="M6" i="2"/>
  <c r="N6" i="2"/>
  <c r="AB6" i="2" s="1"/>
  <c r="O6" i="2"/>
  <c r="P6" i="2"/>
  <c r="Q6" i="2" s="1"/>
  <c r="R6" i="2"/>
  <c r="S6" i="2" s="1"/>
  <c r="T6" i="2"/>
  <c r="U6" i="2"/>
  <c r="V6" i="2"/>
  <c r="W6" i="2"/>
  <c r="X6" i="2"/>
  <c r="Y6" i="2"/>
  <c r="A95" i="2"/>
  <c r="B95" i="2"/>
  <c r="C95" i="2"/>
  <c r="D95" i="2"/>
  <c r="E95" i="2"/>
  <c r="F95" i="2"/>
  <c r="G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C95" i="2" s="1"/>
  <c r="W95" i="2"/>
  <c r="X95" i="2"/>
  <c r="Y95" i="2"/>
  <c r="A82" i="2"/>
  <c r="B82" i="2"/>
  <c r="C82" i="2"/>
  <c r="D82" i="2"/>
  <c r="E82" i="2"/>
  <c r="F82" i="2"/>
  <c r="G82" i="2"/>
  <c r="I82" i="2"/>
  <c r="J82" i="2"/>
  <c r="K82" i="2"/>
  <c r="L82" i="2"/>
  <c r="M82" i="2"/>
  <c r="N82" i="2"/>
  <c r="AB82" i="2" s="1"/>
  <c r="O82" i="2"/>
  <c r="P82" i="2"/>
  <c r="Q82" i="2" s="1"/>
  <c r="R82" i="2"/>
  <c r="S82" i="2" s="1"/>
  <c r="T82" i="2"/>
  <c r="U82" i="2"/>
  <c r="V82" i="2"/>
  <c r="AC82" i="2" s="1"/>
  <c r="W82" i="2"/>
  <c r="X82" i="2"/>
  <c r="Y82" i="2"/>
  <c r="A299" i="2"/>
  <c r="B299" i="2"/>
  <c r="C299" i="2"/>
  <c r="D299" i="2"/>
  <c r="E299" i="2"/>
  <c r="F299" i="2"/>
  <c r="G299" i="2"/>
  <c r="I299" i="2"/>
  <c r="J299" i="2"/>
  <c r="K299" i="2"/>
  <c r="L299" i="2"/>
  <c r="M299" i="2"/>
  <c r="N299" i="2"/>
  <c r="AB299" i="2" s="1"/>
  <c r="O299" i="2"/>
  <c r="P299" i="2"/>
  <c r="Q299" i="2" s="1"/>
  <c r="R299" i="2"/>
  <c r="S299" i="2" s="1"/>
  <c r="T299" i="2"/>
  <c r="U299" i="2"/>
  <c r="V299" i="2"/>
  <c r="AC299" i="2" s="1"/>
  <c r="W299" i="2"/>
  <c r="X299" i="2"/>
  <c r="Y299" i="2"/>
  <c r="A41" i="2"/>
  <c r="B41" i="2"/>
  <c r="C41" i="2"/>
  <c r="D41" i="2"/>
  <c r="E41" i="2"/>
  <c r="F41" i="2"/>
  <c r="G41" i="2"/>
  <c r="I41" i="2"/>
  <c r="J41" i="2"/>
  <c r="K41" i="2"/>
  <c r="L41" i="2"/>
  <c r="M41" i="2"/>
  <c r="N41" i="2"/>
  <c r="AB41" i="2" s="1"/>
  <c r="O41" i="2"/>
  <c r="P41" i="2"/>
  <c r="Q41" i="2" s="1"/>
  <c r="R41" i="2"/>
  <c r="S41" i="2" s="1"/>
  <c r="T41" i="2"/>
  <c r="U41" i="2"/>
  <c r="V41" i="2"/>
  <c r="W41" i="2"/>
  <c r="X41" i="2"/>
  <c r="Y41" i="2"/>
  <c r="A316" i="2"/>
  <c r="B316" i="2"/>
  <c r="C316" i="2"/>
  <c r="D316" i="2"/>
  <c r="E316" i="2"/>
  <c r="F316" i="2"/>
  <c r="G316" i="2"/>
  <c r="I316" i="2"/>
  <c r="J316" i="2"/>
  <c r="K316" i="2"/>
  <c r="L316" i="2"/>
  <c r="M316" i="2"/>
  <c r="N316" i="2"/>
  <c r="AB316" i="2" s="1"/>
  <c r="O316" i="2"/>
  <c r="P316" i="2"/>
  <c r="Q316" i="2" s="1"/>
  <c r="R316" i="2"/>
  <c r="S316" i="2" s="1"/>
  <c r="T316" i="2"/>
  <c r="U316" i="2"/>
  <c r="V316" i="2"/>
  <c r="AC316" i="2" s="1"/>
  <c r="W316" i="2"/>
  <c r="X316" i="2"/>
  <c r="Y316" i="2"/>
  <c r="A169" i="2"/>
  <c r="B169" i="2"/>
  <c r="C169" i="2"/>
  <c r="D169" i="2"/>
  <c r="E169" i="2"/>
  <c r="F169" i="2"/>
  <c r="G169" i="2"/>
  <c r="I169" i="2"/>
  <c r="J169" i="2"/>
  <c r="K169" i="2"/>
  <c r="L169" i="2"/>
  <c r="M169" i="2"/>
  <c r="N169" i="2"/>
  <c r="AB169" i="2" s="1"/>
  <c r="O169" i="2"/>
  <c r="P169" i="2"/>
  <c r="Q169" i="2" s="1"/>
  <c r="R169" i="2"/>
  <c r="S169" i="2" s="1"/>
  <c r="T169" i="2"/>
  <c r="U169" i="2"/>
  <c r="V169" i="2"/>
  <c r="AC169" i="2" s="1"/>
  <c r="W169" i="2"/>
  <c r="X169" i="2"/>
  <c r="Y169" i="2"/>
  <c r="A164" i="2"/>
  <c r="B164" i="2"/>
  <c r="C164" i="2"/>
  <c r="D164" i="2"/>
  <c r="E164" i="2"/>
  <c r="F164" i="2"/>
  <c r="G164" i="2"/>
  <c r="I164" i="2"/>
  <c r="J164" i="2"/>
  <c r="K164" i="2"/>
  <c r="L164" i="2"/>
  <c r="M164" i="2"/>
  <c r="N164" i="2"/>
  <c r="AB164" i="2" s="1"/>
  <c r="O164" i="2"/>
  <c r="P164" i="2"/>
  <c r="Q164" i="2" s="1"/>
  <c r="R164" i="2"/>
  <c r="S164" i="2" s="1"/>
  <c r="T164" i="2"/>
  <c r="U164" i="2"/>
  <c r="V164" i="2"/>
  <c r="AC164" i="2" s="1"/>
  <c r="W164" i="2"/>
  <c r="X164" i="2"/>
  <c r="Y164" i="2"/>
  <c r="A155" i="2"/>
  <c r="B155" i="2"/>
  <c r="C155" i="2"/>
  <c r="D155" i="2"/>
  <c r="E155" i="2"/>
  <c r="F155" i="2"/>
  <c r="G155" i="2"/>
  <c r="I155" i="2"/>
  <c r="J155" i="2"/>
  <c r="K155" i="2"/>
  <c r="L155" i="2"/>
  <c r="M155" i="2"/>
  <c r="N155" i="2"/>
  <c r="AB155" i="2" s="1"/>
  <c r="O155" i="2"/>
  <c r="P155" i="2"/>
  <c r="Q155" i="2" s="1"/>
  <c r="R155" i="2"/>
  <c r="S155" i="2" s="1"/>
  <c r="T155" i="2"/>
  <c r="U155" i="2"/>
  <c r="V155" i="2"/>
  <c r="W155" i="2"/>
  <c r="X155" i="2"/>
  <c r="Y155" i="2"/>
  <c r="A94" i="2"/>
  <c r="B94" i="2"/>
  <c r="C94" i="2"/>
  <c r="D94" i="2"/>
  <c r="E94" i="2"/>
  <c r="F94" i="2"/>
  <c r="G94" i="2"/>
  <c r="I94" i="2"/>
  <c r="J94" i="2"/>
  <c r="K94" i="2"/>
  <c r="L94" i="2"/>
  <c r="M94" i="2"/>
  <c r="N94" i="2"/>
  <c r="AB94" i="2" s="1"/>
  <c r="O94" i="2"/>
  <c r="P94" i="2"/>
  <c r="Q94" i="2" s="1"/>
  <c r="R94" i="2"/>
  <c r="S94" i="2" s="1"/>
  <c r="T94" i="2"/>
  <c r="U94" i="2"/>
  <c r="V94" i="2"/>
  <c r="W94" i="2"/>
  <c r="X94" i="2"/>
  <c r="Y94" i="2"/>
  <c r="AC94" i="2"/>
  <c r="A319" i="2"/>
  <c r="B319" i="2"/>
  <c r="C319" i="2"/>
  <c r="D319" i="2"/>
  <c r="E319" i="2"/>
  <c r="F319" i="2"/>
  <c r="G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A166" i="2"/>
  <c r="B166" i="2"/>
  <c r="C166" i="2"/>
  <c r="D166" i="2"/>
  <c r="E166" i="2"/>
  <c r="F166" i="2"/>
  <c r="G166" i="2"/>
  <c r="I166" i="2"/>
  <c r="J166" i="2"/>
  <c r="K166" i="2"/>
  <c r="L166" i="2"/>
  <c r="M166" i="2"/>
  <c r="N166" i="2"/>
  <c r="AB166" i="2" s="1"/>
  <c r="O166" i="2"/>
  <c r="P166" i="2"/>
  <c r="Q166" i="2" s="1"/>
  <c r="R166" i="2"/>
  <c r="S166" i="2" s="1"/>
  <c r="T166" i="2"/>
  <c r="U166" i="2"/>
  <c r="V166" i="2"/>
  <c r="W166" i="2"/>
  <c r="X166" i="2"/>
  <c r="Y166" i="2"/>
  <c r="AC166" i="2"/>
  <c r="A535" i="2"/>
  <c r="B535" i="2"/>
  <c r="C535" i="2"/>
  <c r="D535" i="2"/>
  <c r="E535" i="2"/>
  <c r="F535" i="2"/>
  <c r="G535" i="2"/>
  <c r="I535" i="2"/>
  <c r="J535" i="2"/>
  <c r="K535" i="2"/>
  <c r="L535" i="2"/>
  <c r="M535" i="2"/>
  <c r="N535" i="2"/>
  <c r="AB535" i="2" s="1"/>
  <c r="O535" i="2"/>
  <c r="P535" i="2"/>
  <c r="Q535" i="2" s="1"/>
  <c r="R535" i="2"/>
  <c r="S535" i="2" s="1"/>
  <c r="T535" i="2"/>
  <c r="U535" i="2"/>
  <c r="V535" i="2"/>
  <c r="W535" i="2"/>
  <c r="X535" i="2"/>
  <c r="Y535" i="2"/>
  <c r="A11" i="2"/>
  <c r="B11" i="2"/>
  <c r="C11" i="2"/>
  <c r="D11" i="2"/>
  <c r="E11" i="2"/>
  <c r="F11" i="2"/>
  <c r="G11" i="2"/>
  <c r="I11" i="2"/>
  <c r="J11" i="2"/>
  <c r="K11" i="2"/>
  <c r="L11" i="2"/>
  <c r="M11" i="2"/>
  <c r="N11" i="2"/>
  <c r="AB11" i="2" s="1"/>
  <c r="O11" i="2"/>
  <c r="P11" i="2"/>
  <c r="Q11" i="2" s="1"/>
  <c r="R11" i="2"/>
  <c r="S11" i="2" s="1"/>
  <c r="T11" i="2"/>
  <c r="U11" i="2"/>
  <c r="V11" i="2"/>
  <c r="W11" i="2"/>
  <c r="X11" i="2"/>
  <c r="Y11" i="2"/>
  <c r="AC11" i="2"/>
  <c r="A165" i="2"/>
  <c r="B165" i="2"/>
  <c r="C165" i="2"/>
  <c r="D165" i="2"/>
  <c r="E165" i="2"/>
  <c r="F165" i="2"/>
  <c r="G165" i="2"/>
  <c r="I165" i="2"/>
  <c r="J165" i="2"/>
  <c r="K165" i="2"/>
  <c r="L165" i="2"/>
  <c r="M165" i="2"/>
  <c r="N165" i="2"/>
  <c r="AB165" i="2" s="1"/>
  <c r="O165" i="2"/>
  <c r="P165" i="2"/>
  <c r="Q165" i="2" s="1"/>
  <c r="R165" i="2"/>
  <c r="S165" i="2" s="1"/>
  <c r="T165" i="2"/>
  <c r="U165" i="2"/>
  <c r="V165" i="2"/>
  <c r="AC165" i="2" s="1"/>
  <c r="W165" i="2"/>
  <c r="X165" i="2"/>
  <c r="Y165" i="2"/>
  <c r="A142" i="2"/>
  <c r="B142" i="2"/>
  <c r="C142" i="2"/>
  <c r="D142" i="2"/>
  <c r="E142" i="2"/>
  <c r="F142" i="2"/>
  <c r="G142" i="2"/>
  <c r="I142" i="2"/>
  <c r="J142" i="2"/>
  <c r="K142" i="2"/>
  <c r="L142" i="2"/>
  <c r="M142" i="2"/>
  <c r="N142" i="2"/>
  <c r="AB142" i="2" s="1"/>
  <c r="O142" i="2"/>
  <c r="P142" i="2"/>
  <c r="Q142" i="2" s="1"/>
  <c r="R142" i="2"/>
  <c r="S142" i="2" s="1"/>
  <c r="T142" i="2"/>
  <c r="U142" i="2"/>
  <c r="V142" i="2"/>
  <c r="W142" i="2"/>
  <c r="X142" i="2"/>
  <c r="Y142" i="2"/>
  <c r="AC142" i="2"/>
  <c r="A99" i="2"/>
  <c r="B99" i="2"/>
  <c r="C99" i="2"/>
  <c r="D99" i="2"/>
  <c r="E99" i="2"/>
  <c r="F99" i="2"/>
  <c r="G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W99" i="2"/>
  <c r="X99" i="2"/>
  <c r="Y99" i="2"/>
  <c r="A18" i="2"/>
  <c r="B18" i="2"/>
  <c r="C18" i="2"/>
  <c r="D18" i="2"/>
  <c r="E18" i="2"/>
  <c r="F18" i="2"/>
  <c r="G18" i="2"/>
  <c r="I18" i="2"/>
  <c r="J18" i="2"/>
  <c r="K18" i="2"/>
  <c r="L18" i="2"/>
  <c r="M18" i="2"/>
  <c r="N18" i="2"/>
  <c r="AB18" i="2" s="1"/>
  <c r="O18" i="2"/>
  <c r="P18" i="2"/>
  <c r="Q18" i="2" s="1"/>
  <c r="R18" i="2"/>
  <c r="S18" i="2" s="1"/>
  <c r="T18" i="2"/>
  <c r="U18" i="2"/>
  <c r="V18" i="2"/>
  <c r="W18" i="2"/>
  <c r="X18" i="2"/>
  <c r="Y18" i="2"/>
  <c r="AC18" i="2"/>
  <c r="A519" i="2"/>
  <c r="B519" i="2"/>
  <c r="C519" i="2"/>
  <c r="D519" i="2"/>
  <c r="E519" i="2"/>
  <c r="F519" i="2"/>
  <c r="G519" i="2"/>
  <c r="I519" i="2"/>
  <c r="J519" i="2"/>
  <c r="K519" i="2"/>
  <c r="L519" i="2"/>
  <c r="M519" i="2"/>
  <c r="N519" i="2"/>
  <c r="AB519" i="2" s="1"/>
  <c r="O519" i="2"/>
  <c r="P519" i="2"/>
  <c r="Q519" i="2" s="1"/>
  <c r="R519" i="2"/>
  <c r="S519" i="2" s="1"/>
  <c r="T519" i="2"/>
  <c r="U519" i="2"/>
  <c r="V519" i="2"/>
  <c r="AC519" i="2" s="1"/>
  <c r="W519" i="2"/>
  <c r="X519" i="2"/>
  <c r="Y519" i="2"/>
  <c r="A87" i="2"/>
  <c r="B87" i="2"/>
  <c r="C87" i="2"/>
  <c r="D87" i="2"/>
  <c r="E87" i="2"/>
  <c r="F87" i="2"/>
  <c r="G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W87" i="2"/>
  <c r="X87" i="2"/>
  <c r="Y87" i="2"/>
  <c r="AC87" i="2"/>
  <c r="A140" i="2"/>
  <c r="B140" i="2"/>
  <c r="C140" i="2"/>
  <c r="D140" i="2"/>
  <c r="E140" i="2"/>
  <c r="F140" i="2"/>
  <c r="G140" i="2"/>
  <c r="I140" i="2"/>
  <c r="J140" i="2"/>
  <c r="K140" i="2"/>
  <c r="L140" i="2"/>
  <c r="M140" i="2"/>
  <c r="N140" i="2"/>
  <c r="AB140" i="2" s="1"/>
  <c r="O140" i="2"/>
  <c r="P140" i="2"/>
  <c r="Q140" i="2" s="1"/>
  <c r="R140" i="2"/>
  <c r="S140" i="2" s="1"/>
  <c r="T140" i="2"/>
  <c r="U140" i="2"/>
  <c r="V140" i="2"/>
  <c r="W140" i="2"/>
  <c r="X140" i="2"/>
  <c r="Y140" i="2"/>
  <c r="A91" i="2"/>
  <c r="B91" i="2"/>
  <c r="C91" i="2"/>
  <c r="D91" i="2"/>
  <c r="E91" i="2"/>
  <c r="F91" i="2"/>
  <c r="G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W91" i="2"/>
  <c r="X91" i="2"/>
  <c r="Y91" i="2"/>
  <c r="AC91" i="2"/>
  <c r="A517" i="2"/>
  <c r="B517" i="2"/>
  <c r="C517" i="2"/>
  <c r="D517" i="2"/>
  <c r="E517" i="2"/>
  <c r="F517" i="2"/>
  <c r="G517" i="2"/>
  <c r="I517" i="2"/>
  <c r="J517" i="2"/>
  <c r="K517" i="2"/>
  <c r="L517" i="2"/>
  <c r="M517" i="2"/>
  <c r="N517" i="2"/>
  <c r="AB517" i="2" s="1"/>
  <c r="O517" i="2"/>
  <c r="P517" i="2"/>
  <c r="Q517" i="2" s="1"/>
  <c r="R517" i="2"/>
  <c r="S517" i="2" s="1"/>
  <c r="T517" i="2"/>
  <c r="U517" i="2"/>
  <c r="V517" i="2"/>
  <c r="AC517" i="2" s="1"/>
  <c r="W517" i="2"/>
  <c r="X517" i="2"/>
  <c r="Y517" i="2"/>
  <c r="A159" i="2"/>
  <c r="B159" i="2"/>
  <c r="C159" i="2"/>
  <c r="D159" i="2"/>
  <c r="E159" i="2"/>
  <c r="F159" i="2"/>
  <c r="G159" i="2"/>
  <c r="I159" i="2"/>
  <c r="J159" i="2"/>
  <c r="K159" i="2"/>
  <c r="L159" i="2"/>
  <c r="M159" i="2"/>
  <c r="N159" i="2"/>
  <c r="AB159" i="2" s="1"/>
  <c r="O159" i="2"/>
  <c r="P159" i="2"/>
  <c r="Q159" i="2" s="1"/>
  <c r="R159" i="2"/>
  <c r="S159" i="2" s="1"/>
  <c r="T159" i="2"/>
  <c r="U159" i="2"/>
  <c r="V159" i="2"/>
  <c r="W159" i="2"/>
  <c r="X159" i="2"/>
  <c r="Y159" i="2"/>
  <c r="AC159" i="2"/>
  <c r="A98" i="2"/>
  <c r="B98" i="2"/>
  <c r="C98" i="2"/>
  <c r="D98" i="2"/>
  <c r="E98" i="2"/>
  <c r="F98" i="2"/>
  <c r="G98" i="2"/>
  <c r="I98" i="2"/>
  <c r="J98" i="2"/>
  <c r="K98" i="2"/>
  <c r="L98" i="2"/>
  <c r="M98" i="2"/>
  <c r="N98" i="2"/>
  <c r="AB98" i="2" s="1"/>
  <c r="O98" i="2"/>
  <c r="P98" i="2"/>
  <c r="Q98" i="2" s="1"/>
  <c r="R98" i="2"/>
  <c r="S98" i="2" s="1"/>
  <c r="T98" i="2"/>
  <c r="U98" i="2"/>
  <c r="V98" i="2"/>
  <c r="W98" i="2"/>
  <c r="X98" i="2"/>
  <c r="Y98" i="2"/>
  <c r="A331" i="2"/>
  <c r="B331" i="2"/>
  <c r="C331" i="2"/>
  <c r="D331" i="2"/>
  <c r="E331" i="2"/>
  <c r="F331" i="2"/>
  <c r="G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AC331" i="2"/>
  <c r="A97" i="2"/>
  <c r="B97" i="2"/>
  <c r="C97" i="2"/>
  <c r="D97" i="2"/>
  <c r="E97" i="2"/>
  <c r="F97" i="2"/>
  <c r="G97" i="2"/>
  <c r="I97" i="2"/>
  <c r="J97" i="2"/>
  <c r="K97" i="2"/>
  <c r="L97" i="2"/>
  <c r="M97" i="2"/>
  <c r="N97" i="2"/>
  <c r="AB97" i="2" s="1"/>
  <c r="O97" i="2"/>
  <c r="P97" i="2"/>
  <c r="Q97" i="2" s="1"/>
  <c r="R97" i="2"/>
  <c r="S97" i="2" s="1"/>
  <c r="T97" i="2"/>
  <c r="U97" i="2"/>
  <c r="V97" i="2"/>
  <c r="AC97" i="2" s="1"/>
  <c r="W97" i="2"/>
  <c r="X97" i="2"/>
  <c r="Y97" i="2"/>
  <c r="A772" i="2"/>
  <c r="B772" i="2"/>
  <c r="C772" i="2"/>
  <c r="D772" i="2"/>
  <c r="E772" i="2"/>
  <c r="F772" i="2"/>
  <c r="G772" i="2"/>
  <c r="I772" i="2"/>
  <c r="J772" i="2"/>
  <c r="K772" i="2"/>
  <c r="L772" i="2"/>
  <c r="M772" i="2"/>
  <c r="N772" i="2"/>
  <c r="AB772" i="2" s="1"/>
  <c r="O772" i="2"/>
  <c r="P772" i="2"/>
  <c r="Q772" i="2" s="1"/>
  <c r="R772" i="2"/>
  <c r="S772" i="2" s="1"/>
  <c r="T772" i="2"/>
  <c r="U772" i="2"/>
  <c r="V772" i="2"/>
  <c r="AC772" i="2" s="1"/>
  <c r="W772" i="2"/>
  <c r="X772" i="2"/>
  <c r="Y772" i="2"/>
  <c r="A317" i="2"/>
  <c r="B317" i="2"/>
  <c r="C317" i="2"/>
  <c r="D317" i="2"/>
  <c r="E317" i="2"/>
  <c r="F317" i="2"/>
  <c r="G317" i="2"/>
  <c r="I317" i="2"/>
  <c r="J317" i="2"/>
  <c r="K317" i="2"/>
  <c r="L317" i="2"/>
  <c r="M317" i="2"/>
  <c r="N317" i="2"/>
  <c r="AB317" i="2" s="1"/>
  <c r="O317" i="2"/>
  <c r="P317" i="2"/>
  <c r="Q317" i="2" s="1"/>
  <c r="R317" i="2"/>
  <c r="S317" i="2" s="1"/>
  <c r="T317" i="2"/>
  <c r="U317" i="2"/>
  <c r="V317" i="2"/>
  <c r="W317" i="2"/>
  <c r="X317" i="2"/>
  <c r="Y317" i="2"/>
  <c r="A89" i="2"/>
  <c r="B89" i="2"/>
  <c r="C89" i="2"/>
  <c r="D89" i="2"/>
  <c r="E89" i="2"/>
  <c r="F89" i="2"/>
  <c r="G89" i="2"/>
  <c r="I89" i="2"/>
  <c r="J89" i="2"/>
  <c r="K89" i="2"/>
  <c r="L89" i="2"/>
  <c r="M89" i="2"/>
  <c r="N89" i="2"/>
  <c r="AB89" i="2" s="1"/>
  <c r="O89" i="2"/>
  <c r="P89" i="2"/>
  <c r="Q89" i="2" s="1"/>
  <c r="R89" i="2"/>
  <c r="S89" i="2" s="1"/>
  <c r="T89" i="2"/>
  <c r="U89" i="2"/>
  <c r="V89" i="2"/>
  <c r="W89" i="2"/>
  <c r="X89" i="2"/>
  <c r="Y89" i="2"/>
  <c r="AC89" i="2"/>
  <c r="A328" i="2"/>
  <c r="B328" i="2"/>
  <c r="C328" i="2"/>
  <c r="D328" i="2"/>
  <c r="E328" i="2"/>
  <c r="F328" i="2"/>
  <c r="G328" i="2"/>
  <c r="I328" i="2"/>
  <c r="J328" i="2"/>
  <c r="K328" i="2"/>
  <c r="L328" i="2"/>
  <c r="M328" i="2"/>
  <c r="N328" i="2"/>
  <c r="AB328" i="2" s="1"/>
  <c r="O328" i="2"/>
  <c r="P328" i="2"/>
  <c r="Q328" i="2" s="1"/>
  <c r="R328" i="2"/>
  <c r="S328" i="2" s="1"/>
  <c r="T328" i="2"/>
  <c r="U328" i="2"/>
  <c r="V328" i="2"/>
  <c r="AC328" i="2" s="1"/>
  <c r="W328" i="2"/>
  <c r="X328" i="2"/>
  <c r="Y328" i="2"/>
  <c r="A275" i="2"/>
  <c r="B275" i="2"/>
  <c r="C275" i="2"/>
  <c r="D275" i="2"/>
  <c r="E275" i="2"/>
  <c r="F275" i="2"/>
  <c r="G275" i="2"/>
  <c r="I275" i="2"/>
  <c r="J275" i="2"/>
  <c r="K275" i="2"/>
  <c r="L275" i="2"/>
  <c r="M275" i="2"/>
  <c r="N275" i="2"/>
  <c r="AB275" i="2" s="1"/>
  <c r="O275" i="2"/>
  <c r="P275" i="2"/>
  <c r="Q275" i="2" s="1"/>
  <c r="R275" i="2"/>
  <c r="S275" i="2" s="1"/>
  <c r="T275" i="2"/>
  <c r="U275" i="2"/>
  <c r="V275" i="2"/>
  <c r="AC275" i="2" s="1"/>
  <c r="W275" i="2"/>
  <c r="X275" i="2"/>
  <c r="Y275" i="2"/>
  <c r="A167" i="2"/>
  <c r="B167" i="2"/>
  <c r="C167" i="2"/>
  <c r="D167" i="2"/>
  <c r="E167" i="2"/>
  <c r="F167" i="2"/>
  <c r="G167" i="2"/>
  <c r="I167" i="2"/>
  <c r="J167" i="2"/>
  <c r="K167" i="2"/>
  <c r="L167" i="2"/>
  <c r="M167" i="2"/>
  <c r="N167" i="2"/>
  <c r="AB167" i="2" s="1"/>
  <c r="O167" i="2"/>
  <c r="P167" i="2"/>
  <c r="Q167" i="2" s="1"/>
  <c r="R167" i="2"/>
  <c r="S167" i="2" s="1"/>
  <c r="T167" i="2"/>
  <c r="U167" i="2"/>
  <c r="V167" i="2"/>
  <c r="W167" i="2"/>
  <c r="X167" i="2"/>
  <c r="Y167" i="2"/>
  <c r="A303" i="2"/>
  <c r="B303" i="2"/>
  <c r="C303" i="2"/>
  <c r="D303" i="2"/>
  <c r="E303" i="2"/>
  <c r="F303" i="2"/>
  <c r="G303" i="2"/>
  <c r="I303" i="2"/>
  <c r="J303" i="2"/>
  <c r="K303" i="2"/>
  <c r="L303" i="2"/>
  <c r="M303" i="2"/>
  <c r="N303" i="2"/>
  <c r="AB303" i="2" s="1"/>
  <c r="O303" i="2"/>
  <c r="P303" i="2"/>
  <c r="Q303" i="2" s="1"/>
  <c r="R303" i="2"/>
  <c r="S303" i="2" s="1"/>
  <c r="T303" i="2"/>
  <c r="U303" i="2"/>
  <c r="V303" i="2"/>
  <c r="AC303" i="2" s="1"/>
  <c r="W303" i="2"/>
  <c r="X303" i="2"/>
  <c r="Y303" i="2"/>
  <c r="A161" i="2"/>
  <c r="B161" i="2"/>
  <c r="C161" i="2"/>
  <c r="D161" i="2"/>
  <c r="E161" i="2"/>
  <c r="F161" i="2"/>
  <c r="G161" i="2"/>
  <c r="I161" i="2"/>
  <c r="J161" i="2"/>
  <c r="K161" i="2"/>
  <c r="L161" i="2"/>
  <c r="M161" i="2"/>
  <c r="N161" i="2"/>
  <c r="AB161" i="2" s="1"/>
  <c r="O161" i="2"/>
  <c r="P161" i="2"/>
  <c r="Q161" i="2" s="1"/>
  <c r="R161" i="2"/>
  <c r="S161" i="2" s="1"/>
  <c r="T161" i="2"/>
  <c r="U161" i="2"/>
  <c r="V161" i="2"/>
  <c r="AC161" i="2" s="1"/>
  <c r="W161" i="2"/>
  <c r="X161" i="2"/>
  <c r="Y161" i="2"/>
  <c r="A80" i="2"/>
  <c r="B80" i="2"/>
  <c r="C80" i="2"/>
  <c r="D80" i="2"/>
  <c r="E80" i="2"/>
  <c r="F80" i="2"/>
  <c r="G80" i="2"/>
  <c r="I80" i="2"/>
  <c r="J80" i="2"/>
  <c r="K80" i="2"/>
  <c r="L80" i="2"/>
  <c r="M80" i="2"/>
  <c r="N80" i="2"/>
  <c r="AB80" i="2" s="1"/>
  <c r="O80" i="2"/>
  <c r="P80" i="2"/>
  <c r="Q80" i="2" s="1"/>
  <c r="R80" i="2"/>
  <c r="S80" i="2" s="1"/>
  <c r="T80" i="2"/>
  <c r="U80" i="2"/>
  <c r="V80" i="2"/>
  <c r="AC80" i="2" s="1"/>
  <c r="W80" i="2"/>
  <c r="X80" i="2"/>
  <c r="Y80" i="2"/>
  <c r="A310" i="2"/>
  <c r="B310" i="2"/>
  <c r="C310" i="2"/>
  <c r="D310" i="2"/>
  <c r="E310" i="2"/>
  <c r="F310" i="2"/>
  <c r="G310" i="2"/>
  <c r="I310" i="2"/>
  <c r="J310" i="2"/>
  <c r="K310" i="2"/>
  <c r="L310" i="2"/>
  <c r="M310" i="2"/>
  <c r="N310" i="2"/>
  <c r="AB310" i="2" s="1"/>
  <c r="O310" i="2"/>
  <c r="P310" i="2"/>
  <c r="Q310" i="2" s="1"/>
  <c r="R310" i="2"/>
  <c r="S310" i="2" s="1"/>
  <c r="T310" i="2"/>
  <c r="U310" i="2"/>
  <c r="V310" i="2"/>
  <c r="W310" i="2"/>
  <c r="X310" i="2"/>
  <c r="Y310" i="2"/>
  <c r="A36" i="2"/>
  <c r="B36" i="2"/>
  <c r="C36" i="2"/>
  <c r="D36" i="2"/>
  <c r="E36" i="2"/>
  <c r="F36" i="2"/>
  <c r="G36" i="2"/>
  <c r="I36" i="2"/>
  <c r="J36" i="2"/>
  <c r="K36" i="2"/>
  <c r="L36" i="2"/>
  <c r="M36" i="2"/>
  <c r="N36" i="2"/>
  <c r="AB36" i="2" s="1"/>
  <c r="O36" i="2"/>
  <c r="P36" i="2"/>
  <c r="Q36" i="2" s="1"/>
  <c r="R36" i="2"/>
  <c r="S36" i="2" s="1"/>
  <c r="T36" i="2"/>
  <c r="U36" i="2"/>
  <c r="V36" i="2"/>
  <c r="W36" i="2"/>
  <c r="X36" i="2"/>
  <c r="Y36" i="2"/>
  <c r="AC36" i="2"/>
  <c r="A10" i="2"/>
  <c r="B10" i="2"/>
  <c r="C10" i="2"/>
  <c r="D10" i="2"/>
  <c r="E10" i="2"/>
  <c r="F10" i="2"/>
  <c r="G10" i="2"/>
  <c r="I10" i="2"/>
  <c r="J10" i="2"/>
  <c r="K10" i="2"/>
  <c r="L10" i="2"/>
  <c r="M10" i="2"/>
  <c r="N10" i="2"/>
  <c r="AB10" i="2" s="1"/>
  <c r="O10" i="2"/>
  <c r="P10" i="2"/>
  <c r="Q10" i="2" s="1"/>
  <c r="R10" i="2"/>
  <c r="S10" i="2" s="1"/>
  <c r="T10" i="2"/>
  <c r="U10" i="2"/>
  <c r="V10" i="2"/>
  <c r="AC10" i="2" s="1"/>
  <c r="W10" i="2"/>
  <c r="X10" i="2"/>
  <c r="Y10" i="2"/>
  <c r="A9" i="2"/>
  <c r="B9" i="2"/>
  <c r="C9" i="2"/>
  <c r="D9" i="2"/>
  <c r="E9" i="2"/>
  <c r="F9" i="2"/>
  <c r="G9" i="2"/>
  <c r="I9" i="2"/>
  <c r="J9" i="2"/>
  <c r="K9" i="2"/>
  <c r="L9" i="2"/>
  <c r="M9" i="2"/>
  <c r="N9" i="2"/>
  <c r="AB9" i="2" s="1"/>
  <c r="O9" i="2"/>
  <c r="P9" i="2"/>
  <c r="Q9" i="2" s="1"/>
  <c r="R9" i="2"/>
  <c r="S9" i="2" s="1"/>
  <c r="T9" i="2"/>
  <c r="U9" i="2"/>
  <c r="V9" i="2"/>
  <c r="W9" i="2"/>
  <c r="X9" i="2"/>
  <c r="Y9" i="2"/>
  <c r="AC9" i="2"/>
  <c r="A321" i="2"/>
  <c r="B321" i="2"/>
  <c r="C321" i="2"/>
  <c r="D321" i="2"/>
  <c r="E321" i="2"/>
  <c r="F321" i="2"/>
  <c r="G321" i="2"/>
  <c r="I321" i="2"/>
  <c r="J321" i="2"/>
  <c r="K321" i="2"/>
  <c r="L321" i="2"/>
  <c r="M321" i="2"/>
  <c r="N321" i="2"/>
  <c r="AB321" i="2" s="1"/>
  <c r="O321" i="2"/>
  <c r="P321" i="2"/>
  <c r="Q321" i="2" s="1"/>
  <c r="R321" i="2"/>
  <c r="S321" i="2" s="1"/>
  <c r="T321" i="2"/>
  <c r="U321" i="2"/>
  <c r="V321" i="2"/>
  <c r="W321" i="2"/>
  <c r="X321" i="2"/>
  <c r="Y321" i="2"/>
  <c r="A523" i="2"/>
  <c r="B523" i="2"/>
  <c r="C523" i="2"/>
  <c r="D523" i="2"/>
  <c r="E523" i="2"/>
  <c r="F523" i="2"/>
  <c r="G523" i="2"/>
  <c r="I523" i="2"/>
  <c r="J523" i="2"/>
  <c r="K523" i="2"/>
  <c r="L523" i="2"/>
  <c r="M523" i="2"/>
  <c r="N523" i="2"/>
  <c r="AB523" i="2" s="1"/>
  <c r="O523" i="2"/>
  <c r="P523" i="2"/>
  <c r="Q523" i="2" s="1"/>
  <c r="R523" i="2"/>
  <c r="S523" i="2" s="1"/>
  <c r="T523" i="2"/>
  <c r="U523" i="2"/>
  <c r="V523" i="2"/>
  <c r="W523" i="2"/>
  <c r="X523" i="2"/>
  <c r="Y523" i="2"/>
  <c r="AC523" i="2"/>
  <c r="A327" i="2"/>
  <c r="B327" i="2"/>
  <c r="C327" i="2"/>
  <c r="D327" i="2"/>
  <c r="E327" i="2"/>
  <c r="F327" i="2"/>
  <c r="G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AC327" i="2" s="1"/>
  <c r="W327" i="2"/>
  <c r="X327" i="2"/>
  <c r="Y327" i="2"/>
  <c r="A312" i="2"/>
  <c r="B312" i="2"/>
  <c r="C312" i="2"/>
  <c r="D312" i="2"/>
  <c r="E312" i="2"/>
  <c r="F312" i="2"/>
  <c r="G312" i="2"/>
  <c r="I312" i="2"/>
  <c r="J312" i="2"/>
  <c r="K312" i="2"/>
  <c r="L312" i="2"/>
  <c r="M312" i="2"/>
  <c r="N312" i="2"/>
  <c r="AB312" i="2" s="1"/>
  <c r="O312" i="2"/>
  <c r="P312" i="2"/>
  <c r="Q312" i="2" s="1"/>
  <c r="R312" i="2"/>
  <c r="S312" i="2" s="1"/>
  <c r="T312" i="2"/>
  <c r="U312" i="2"/>
  <c r="V312" i="2"/>
  <c r="W312" i="2"/>
  <c r="X312" i="2"/>
  <c r="Y312" i="2"/>
  <c r="AC312" i="2"/>
  <c r="A514" i="2"/>
  <c r="B514" i="2"/>
  <c r="C514" i="2"/>
  <c r="D514" i="2"/>
  <c r="E514" i="2"/>
  <c r="F514" i="2"/>
  <c r="G514" i="2"/>
  <c r="I514" i="2"/>
  <c r="J514" i="2"/>
  <c r="K514" i="2"/>
  <c r="L514" i="2"/>
  <c r="M514" i="2"/>
  <c r="N514" i="2"/>
  <c r="AB514" i="2" s="1"/>
  <c r="O514" i="2"/>
  <c r="P514" i="2"/>
  <c r="Q514" i="2" s="1"/>
  <c r="R514" i="2"/>
  <c r="S514" i="2" s="1"/>
  <c r="T514" i="2"/>
  <c r="U514" i="2"/>
  <c r="V514" i="2"/>
  <c r="W514" i="2"/>
  <c r="X514" i="2"/>
  <c r="Y514" i="2"/>
  <c r="A254" i="2"/>
  <c r="B254" i="2"/>
  <c r="C254" i="2"/>
  <c r="D254" i="2"/>
  <c r="E254" i="2"/>
  <c r="F254" i="2"/>
  <c r="G254" i="2"/>
  <c r="I254" i="2"/>
  <c r="J254" i="2"/>
  <c r="K254" i="2"/>
  <c r="L254" i="2"/>
  <c r="M254" i="2"/>
  <c r="N254" i="2"/>
  <c r="AB254" i="2" s="1"/>
  <c r="O254" i="2"/>
  <c r="P254" i="2"/>
  <c r="Q254" i="2" s="1"/>
  <c r="R254" i="2"/>
  <c r="S254" i="2" s="1"/>
  <c r="T254" i="2"/>
  <c r="U254" i="2"/>
  <c r="V254" i="2"/>
  <c r="W254" i="2"/>
  <c r="X254" i="2"/>
  <c r="Y254" i="2"/>
  <c r="AC254" i="2"/>
  <c r="A334" i="2"/>
  <c r="B334" i="2"/>
  <c r="C334" i="2"/>
  <c r="D334" i="2"/>
  <c r="E334" i="2"/>
  <c r="F334" i="2"/>
  <c r="G334" i="2"/>
  <c r="I334" i="2"/>
  <c r="J334" i="2"/>
  <c r="K334" i="2"/>
  <c r="L334" i="2"/>
  <c r="M334" i="2"/>
  <c r="N334" i="2"/>
  <c r="AB334" i="2" s="1"/>
  <c r="O334" i="2"/>
  <c r="P334" i="2"/>
  <c r="Q334" i="2" s="1"/>
  <c r="R334" i="2"/>
  <c r="S334" i="2" s="1"/>
  <c r="T334" i="2"/>
  <c r="U334" i="2"/>
  <c r="V334" i="2"/>
  <c r="AC334" i="2" s="1"/>
  <c r="W334" i="2"/>
  <c r="X334" i="2"/>
  <c r="Y334" i="2"/>
  <c r="A322" i="2"/>
  <c r="B322" i="2"/>
  <c r="C322" i="2"/>
  <c r="D322" i="2"/>
  <c r="E322" i="2"/>
  <c r="F322" i="2"/>
  <c r="G322" i="2"/>
  <c r="I322" i="2"/>
  <c r="J322" i="2"/>
  <c r="K322" i="2"/>
  <c r="L322" i="2"/>
  <c r="M322" i="2"/>
  <c r="N322" i="2"/>
  <c r="AB322" i="2" s="1"/>
  <c r="O322" i="2"/>
  <c r="P322" i="2"/>
  <c r="Q322" i="2" s="1"/>
  <c r="R322" i="2"/>
  <c r="S322" i="2" s="1"/>
  <c r="T322" i="2"/>
  <c r="U322" i="2"/>
  <c r="V322" i="2"/>
  <c r="W322" i="2"/>
  <c r="X322" i="2"/>
  <c r="Y322" i="2"/>
  <c r="AC322" i="2"/>
  <c r="A72" i="2"/>
  <c r="B72" i="2"/>
  <c r="C72" i="2"/>
  <c r="D72" i="2"/>
  <c r="E72" i="2"/>
  <c r="F72" i="2"/>
  <c r="G72" i="2"/>
  <c r="I72" i="2"/>
  <c r="J72" i="2"/>
  <c r="K72" i="2"/>
  <c r="L72" i="2"/>
  <c r="M72" i="2"/>
  <c r="N72" i="2"/>
  <c r="AB72" i="2" s="1"/>
  <c r="O72" i="2"/>
  <c r="P72" i="2"/>
  <c r="Q72" i="2" s="1"/>
  <c r="R72" i="2"/>
  <c r="S72" i="2" s="1"/>
  <c r="T72" i="2"/>
  <c r="U72" i="2"/>
  <c r="V72" i="2"/>
  <c r="W72" i="2"/>
  <c r="X72" i="2"/>
  <c r="Y72" i="2"/>
  <c r="A746" i="2"/>
  <c r="B746" i="2"/>
  <c r="C746" i="2"/>
  <c r="D746" i="2"/>
  <c r="E746" i="2"/>
  <c r="F746" i="2"/>
  <c r="G746" i="2"/>
  <c r="I746" i="2"/>
  <c r="J746" i="2"/>
  <c r="K746" i="2"/>
  <c r="L746" i="2"/>
  <c r="M746" i="2"/>
  <c r="N746" i="2"/>
  <c r="AB746" i="2" s="1"/>
  <c r="O746" i="2"/>
  <c r="P746" i="2"/>
  <c r="Q746" i="2" s="1"/>
  <c r="R746" i="2"/>
  <c r="S746" i="2" s="1"/>
  <c r="T746" i="2"/>
  <c r="U746" i="2"/>
  <c r="V746" i="2"/>
  <c r="W746" i="2"/>
  <c r="X746" i="2"/>
  <c r="Y746" i="2"/>
  <c r="AC746" i="2"/>
  <c r="A307" i="2"/>
  <c r="B307" i="2"/>
  <c r="C307" i="2"/>
  <c r="D307" i="2"/>
  <c r="E307" i="2"/>
  <c r="F307" i="2"/>
  <c r="G307" i="2"/>
  <c r="I307" i="2"/>
  <c r="J307" i="2"/>
  <c r="K307" i="2"/>
  <c r="L307" i="2"/>
  <c r="M307" i="2"/>
  <c r="N307" i="2"/>
  <c r="AB307" i="2" s="1"/>
  <c r="O307" i="2"/>
  <c r="P307" i="2"/>
  <c r="Q307" i="2" s="1"/>
  <c r="R307" i="2"/>
  <c r="S307" i="2" s="1"/>
  <c r="T307" i="2"/>
  <c r="U307" i="2"/>
  <c r="V307" i="2"/>
  <c r="AC307" i="2" s="1"/>
  <c r="W307" i="2"/>
  <c r="X307" i="2"/>
  <c r="Y307" i="2"/>
  <c r="A272" i="2"/>
  <c r="B272" i="2"/>
  <c r="C272" i="2"/>
  <c r="D272" i="2"/>
  <c r="E272" i="2"/>
  <c r="F272" i="2"/>
  <c r="G272" i="2"/>
  <c r="I272" i="2"/>
  <c r="J272" i="2"/>
  <c r="K272" i="2"/>
  <c r="L272" i="2"/>
  <c r="M272" i="2"/>
  <c r="N272" i="2"/>
  <c r="AB272" i="2" s="1"/>
  <c r="O272" i="2"/>
  <c r="P272" i="2"/>
  <c r="Q272" i="2" s="1"/>
  <c r="R272" i="2"/>
  <c r="S272" i="2" s="1"/>
  <c r="T272" i="2"/>
  <c r="U272" i="2"/>
  <c r="V272" i="2"/>
  <c r="W272" i="2"/>
  <c r="X272" i="2"/>
  <c r="Y272" i="2"/>
  <c r="AC272" i="2"/>
  <c r="A143" i="2"/>
  <c r="B143" i="2"/>
  <c r="C143" i="2"/>
  <c r="D143" i="2"/>
  <c r="E143" i="2"/>
  <c r="F143" i="2"/>
  <c r="G143" i="2"/>
  <c r="I143" i="2"/>
  <c r="J143" i="2"/>
  <c r="K143" i="2"/>
  <c r="L143" i="2"/>
  <c r="M143" i="2"/>
  <c r="N143" i="2"/>
  <c r="AB143" i="2" s="1"/>
  <c r="O143" i="2"/>
  <c r="P143" i="2"/>
  <c r="Q143" i="2" s="1"/>
  <c r="R143" i="2"/>
  <c r="S143" i="2" s="1"/>
  <c r="T143" i="2"/>
  <c r="U143" i="2"/>
  <c r="V143" i="2"/>
  <c r="W143" i="2"/>
  <c r="X143" i="2"/>
  <c r="Y143" i="2"/>
  <c r="A284" i="2"/>
  <c r="B284" i="2"/>
  <c r="C284" i="2"/>
  <c r="D284" i="2"/>
  <c r="E284" i="2"/>
  <c r="F284" i="2"/>
  <c r="G284" i="2"/>
  <c r="I284" i="2"/>
  <c r="J284" i="2"/>
  <c r="K284" i="2"/>
  <c r="L284" i="2"/>
  <c r="M284" i="2"/>
  <c r="N284" i="2"/>
  <c r="AB284" i="2" s="1"/>
  <c r="O284" i="2"/>
  <c r="P284" i="2"/>
  <c r="Q284" i="2" s="1"/>
  <c r="R284" i="2"/>
  <c r="S284" i="2" s="1"/>
  <c r="T284" i="2"/>
  <c r="U284" i="2"/>
  <c r="V284" i="2"/>
  <c r="W284" i="2"/>
  <c r="X284" i="2"/>
  <c r="Y284" i="2"/>
  <c r="AC284" i="2"/>
  <c r="A154" i="2"/>
  <c r="B154" i="2"/>
  <c r="C154" i="2"/>
  <c r="D154" i="2"/>
  <c r="E154" i="2"/>
  <c r="F154" i="2"/>
  <c r="G154" i="2"/>
  <c r="I154" i="2"/>
  <c r="J154" i="2"/>
  <c r="K154" i="2"/>
  <c r="L154" i="2"/>
  <c r="M154" i="2"/>
  <c r="N154" i="2"/>
  <c r="AB154" i="2" s="1"/>
  <c r="O154" i="2"/>
  <c r="P154" i="2"/>
  <c r="Q154" i="2" s="1"/>
  <c r="R154" i="2"/>
  <c r="S154" i="2" s="1"/>
  <c r="T154" i="2"/>
  <c r="U154" i="2"/>
  <c r="V154" i="2"/>
  <c r="AC154" i="2" s="1"/>
  <c r="W154" i="2"/>
  <c r="X154" i="2"/>
  <c r="Y154" i="2"/>
  <c r="A532" i="2"/>
  <c r="B532" i="2"/>
  <c r="C532" i="2"/>
  <c r="D532" i="2"/>
  <c r="E532" i="2"/>
  <c r="F532" i="2"/>
  <c r="G532" i="2"/>
  <c r="I532" i="2"/>
  <c r="J532" i="2"/>
  <c r="K532" i="2"/>
  <c r="L532" i="2"/>
  <c r="M532" i="2"/>
  <c r="N532" i="2"/>
  <c r="AB532" i="2" s="1"/>
  <c r="O532" i="2"/>
  <c r="P532" i="2"/>
  <c r="Q532" i="2" s="1"/>
  <c r="R532" i="2"/>
  <c r="S532" i="2" s="1"/>
  <c r="T532" i="2"/>
  <c r="U532" i="2"/>
  <c r="V532" i="2"/>
  <c r="W532" i="2"/>
  <c r="X532" i="2"/>
  <c r="Y532" i="2"/>
  <c r="AC532" i="2"/>
  <c r="A81" i="2"/>
  <c r="B81" i="2"/>
  <c r="C81" i="2"/>
  <c r="D81" i="2"/>
  <c r="E81" i="2"/>
  <c r="F81" i="2"/>
  <c r="G81" i="2"/>
  <c r="I81" i="2"/>
  <c r="J81" i="2"/>
  <c r="K81" i="2"/>
  <c r="L81" i="2"/>
  <c r="M81" i="2"/>
  <c r="N81" i="2"/>
  <c r="AB81" i="2" s="1"/>
  <c r="O81" i="2"/>
  <c r="P81" i="2"/>
  <c r="Q81" i="2" s="1"/>
  <c r="R81" i="2"/>
  <c r="S81" i="2" s="1"/>
  <c r="T81" i="2"/>
  <c r="U81" i="2"/>
  <c r="V81" i="2"/>
  <c r="W81" i="2"/>
  <c r="X81" i="2"/>
  <c r="Y81" i="2"/>
  <c r="A12" i="2"/>
  <c r="B12" i="2"/>
  <c r="C12" i="2"/>
  <c r="D12" i="2"/>
  <c r="E12" i="2"/>
  <c r="F12" i="2"/>
  <c r="G12" i="2"/>
  <c r="I12" i="2"/>
  <c r="J12" i="2"/>
  <c r="K12" i="2"/>
  <c r="L12" i="2"/>
  <c r="M12" i="2"/>
  <c r="N12" i="2"/>
  <c r="AB12" i="2" s="1"/>
  <c r="O12" i="2"/>
  <c r="P12" i="2"/>
  <c r="Q12" i="2" s="1"/>
  <c r="R12" i="2"/>
  <c r="S12" i="2" s="1"/>
  <c r="T12" i="2"/>
  <c r="U12" i="2"/>
  <c r="V12" i="2"/>
  <c r="W12" i="2"/>
  <c r="X12" i="2"/>
  <c r="Y12" i="2"/>
  <c r="AC12" i="2"/>
  <c r="A461" i="2"/>
  <c r="B461" i="2"/>
  <c r="C461" i="2"/>
  <c r="D461" i="2"/>
  <c r="E461" i="2"/>
  <c r="F461" i="2"/>
  <c r="G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C461" i="2" s="1"/>
  <c r="W461" i="2"/>
  <c r="X461" i="2"/>
  <c r="Y461" i="2"/>
  <c r="A301" i="2"/>
  <c r="B301" i="2"/>
  <c r="C301" i="2"/>
  <c r="D301" i="2"/>
  <c r="E301" i="2"/>
  <c r="F301" i="2"/>
  <c r="G301" i="2"/>
  <c r="I301" i="2"/>
  <c r="J301" i="2"/>
  <c r="K301" i="2"/>
  <c r="L301" i="2"/>
  <c r="M301" i="2"/>
  <c r="N301" i="2"/>
  <c r="AB301" i="2" s="1"/>
  <c r="O301" i="2"/>
  <c r="P301" i="2"/>
  <c r="Q301" i="2" s="1"/>
  <c r="R301" i="2"/>
  <c r="S301" i="2" s="1"/>
  <c r="T301" i="2"/>
  <c r="U301" i="2"/>
  <c r="V301" i="2"/>
  <c r="W301" i="2"/>
  <c r="X301" i="2"/>
  <c r="Y301" i="2"/>
  <c r="AC301" i="2"/>
  <c r="A90" i="2"/>
  <c r="B90" i="2"/>
  <c r="C90" i="2"/>
  <c r="D90" i="2"/>
  <c r="E90" i="2"/>
  <c r="F90" i="2"/>
  <c r="G90" i="2"/>
  <c r="I90" i="2"/>
  <c r="J90" i="2"/>
  <c r="K90" i="2"/>
  <c r="L90" i="2"/>
  <c r="M90" i="2"/>
  <c r="N90" i="2"/>
  <c r="AB90" i="2" s="1"/>
  <c r="O90" i="2"/>
  <c r="P90" i="2"/>
  <c r="Q90" i="2" s="1"/>
  <c r="R90" i="2"/>
  <c r="S90" i="2" s="1"/>
  <c r="T90" i="2"/>
  <c r="U90" i="2"/>
  <c r="V90" i="2"/>
  <c r="W90" i="2"/>
  <c r="X90" i="2"/>
  <c r="Y90" i="2"/>
  <c r="A85" i="2"/>
  <c r="B85" i="2"/>
  <c r="C85" i="2"/>
  <c r="D85" i="2"/>
  <c r="E85" i="2"/>
  <c r="F85" i="2"/>
  <c r="G85" i="2"/>
  <c r="I85" i="2"/>
  <c r="J85" i="2"/>
  <c r="K85" i="2"/>
  <c r="L85" i="2"/>
  <c r="M85" i="2"/>
  <c r="N85" i="2"/>
  <c r="AB85" i="2" s="1"/>
  <c r="O85" i="2"/>
  <c r="P85" i="2"/>
  <c r="Q85" i="2" s="1"/>
  <c r="R85" i="2"/>
  <c r="S85" i="2" s="1"/>
  <c r="T85" i="2"/>
  <c r="U85" i="2"/>
  <c r="V85" i="2"/>
  <c r="W85" i="2"/>
  <c r="X85" i="2"/>
  <c r="Y85" i="2"/>
  <c r="AC85" i="2"/>
  <c r="A524" i="2"/>
  <c r="B524" i="2"/>
  <c r="C524" i="2"/>
  <c r="D524" i="2"/>
  <c r="E524" i="2"/>
  <c r="F524" i="2"/>
  <c r="G524" i="2"/>
  <c r="I524" i="2"/>
  <c r="J524" i="2"/>
  <c r="K524" i="2"/>
  <c r="L524" i="2"/>
  <c r="M524" i="2"/>
  <c r="N524" i="2"/>
  <c r="AB524" i="2" s="1"/>
  <c r="O524" i="2"/>
  <c r="P524" i="2"/>
  <c r="Q524" i="2" s="1"/>
  <c r="R524" i="2"/>
  <c r="S524" i="2" s="1"/>
  <c r="T524" i="2"/>
  <c r="U524" i="2"/>
  <c r="V524" i="2"/>
  <c r="AC524" i="2" s="1"/>
  <c r="W524" i="2"/>
  <c r="X524" i="2"/>
  <c r="Y524" i="2"/>
  <c r="A769" i="2"/>
  <c r="B769" i="2"/>
  <c r="C769" i="2"/>
  <c r="D769" i="2"/>
  <c r="E769" i="2"/>
  <c r="F769" i="2"/>
  <c r="G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A280" i="2"/>
  <c r="B280" i="2"/>
  <c r="C280" i="2"/>
  <c r="D280" i="2"/>
  <c r="E280" i="2"/>
  <c r="F280" i="2"/>
  <c r="G280" i="2"/>
  <c r="I280" i="2"/>
  <c r="J280" i="2"/>
  <c r="K280" i="2"/>
  <c r="L280" i="2"/>
  <c r="M280" i="2"/>
  <c r="N280" i="2"/>
  <c r="AB280" i="2" s="1"/>
  <c r="O280" i="2"/>
  <c r="P280" i="2"/>
  <c r="Q280" i="2" s="1"/>
  <c r="R280" i="2"/>
  <c r="S280" i="2" s="1"/>
  <c r="T280" i="2"/>
  <c r="U280" i="2"/>
  <c r="V280" i="2"/>
  <c r="W280" i="2"/>
  <c r="X280" i="2"/>
  <c r="Y280" i="2"/>
  <c r="A1308" i="2"/>
  <c r="B1308" i="2"/>
  <c r="C1308" i="2"/>
  <c r="D1308" i="2"/>
  <c r="E1308" i="2"/>
  <c r="F1308" i="2"/>
  <c r="G1308" i="2"/>
  <c r="I1308" i="2"/>
  <c r="J1308" i="2"/>
  <c r="K1308" i="2"/>
  <c r="L1308" i="2"/>
  <c r="M1308" i="2"/>
  <c r="N1308" i="2"/>
  <c r="AB1308" i="2" s="1"/>
  <c r="O1308" i="2"/>
  <c r="P1308" i="2"/>
  <c r="Q1308" i="2" s="1"/>
  <c r="R1308" i="2"/>
  <c r="S1308" i="2" s="1"/>
  <c r="T1308" i="2"/>
  <c r="U1308" i="2"/>
  <c r="V1308" i="2"/>
  <c r="W1308" i="2"/>
  <c r="X1308" i="2"/>
  <c r="Y1308" i="2"/>
  <c r="A246" i="2"/>
  <c r="B246" i="2"/>
  <c r="C246" i="2"/>
  <c r="D246" i="2"/>
  <c r="E246" i="2"/>
  <c r="F246" i="2"/>
  <c r="G246" i="2"/>
  <c r="I246" i="2"/>
  <c r="J246" i="2"/>
  <c r="K246" i="2"/>
  <c r="L246" i="2"/>
  <c r="M246" i="2"/>
  <c r="N246" i="2"/>
  <c r="AB246" i="2" s="1"/>
  <c r="O246" i="2"/>
  <c r="P246" i="2"/>
  <c r="Q246" i="2" s="1"/>
  <c r="R246" i="2"/>
  <c r="S246" i="2" s="1"/>
  <c r="T246" i="2"/>
  <c r="U246" i="2"/>
  <c r="V246" i="2"/>
  <c r="W246" i="2"/>
  <c r="X246" i="2"/>
  <c r="Y246" i="2"/>
  <c r="A742" i="2"/>
  <c r="B742" i="2"/>
  <c r="C742" i="2"/>
  <c r="D742" i="2"/>
  <c r="E742" i="2"/>
  <c r="F742" i="2"/>
  <c r="G742" i="2"/>
  <c r="I742" i="2"/>
  <c r="J742" i="2"/>
  <c r="K742" i="2"/>
  <c r="L742" i="2"/>
  <c r="M742" i="2"/>
  <c r="N742" i="2"/>
  <c r="AB742" i="2" s="1"/>
  <c r="O742" i="2"/>
  <c r="P742" i="2"/>
  <c r="Q742" i="2" s="1"/>
  <c r="R742" i="2"/>
  <c r="S742" i="2" s="1"/>
  <c r="T742" i="2"/>
  <c r="U742" i="2"/>
  <c r="V742" i="2"/>
  <c r="AC742" i="2" s="1"/>
  <c r="W742" i="2"/>
  <c r="X742" i="2"/>
  <c r="Y742" i="2"/>
  <c r="A541" i="2"/>
  <c r="B541" i="2"/>
  <c r="C541" i="2"/>
  <c r="D541" i="2"/>
  <c r="E541" i="2"/>
  <c r="F541" i="2"/>
  <c r="G541" i="2"/>
  <c r="I541" i="2"/>
  <c r="J541" i="2"/>
  <c r="K541" i="2"/>
  <c r="L541" i="2"/>
  <c r="M541" i="2"/>
  <c r="N541" i="2"/>
  <c r="AB541" i="2" s="1"/>
  <c r="O541" i="2"/>
  <c r="P541" i="2"/>
  <c r="Q541" i="2" s="1"/>
  <c r="R541" i="2"/>
  <c r="S541" i="2" s="1"/>
  <c r="T541" i="2"/>
  <c r="U541" i="2"/>
  <c r="V541" i="2"/>
  <c r="W541" i="2"/>
  <c r="X541" i="2"/>
  <c r="Y541" i="2"/>
  <c r="A16" i="2"/>
  <c r="B16" i="2"/>
  <c r="C16" i="2"/>
  <c r="D16" i="2"/>
  <c r="E16" i="2"/>
  <c r="F16" i="2"/>
  <c r="G16" i="2"/>
  <c r="I16" i="2"/>
  <c r="J16" i="2"/>
  <c r="K16" i="2"/>
  <c r="L16" i="2"/>
  <c r="M16" i="2"/>
  <c r="N16" i="2"/>
  <c r="AB16" i="2" s="1"/>
  <c r="O16" i="2"/>
  <c r="P16" i="2"/>
  <c r="Q16" i="2" s="1"/>
  <c r="R16" i="2"/>
  <c r="S16" i="2" s="1"/>
  <c r="T16" i="2"/>
  <c r="U16" i="2"/>
  <c r="V16" i="2"/>
  <c r="W16" i="2"/>
  <c r="X16" i="2"/>
  <c r="Y16" i="2"/>
  <c r="A276" i="2"/>
  <c r="B276" i="2"/>
  <c r="C276" i="2"/>
  <c r="D276" i="2"/>
  <c r="E276" i="2"/>
  <c r="F276" i="2"/>
  <c r="G276" i="2"/>
  <c r="I276" i="2"/>
  <c r="J276" i="2"/>
  <c r="K276" i="2"/>
  <c r="L276" i="2"/>
  <c r="M276" i="2"/>
  <c r="N276" i="2"/>
  <c r="AB276" i="2" s="1"/>
  <c r="O276" i="2"/>
  <c r="P276" i="2"/>
  <c r="Q276" i="2" s="1"/>
  <c r="R276" i="2"/>
  <c r="S276" i="2" s="1"/>
  <c r="T276" i="2"/>
  <c r="U276" i="2"/>
  <c r="V276" i="2"/>
  <c r="W276" i="2"/>
  <c r="X276" i="2"/>
  <c r="Y276" i="2"/>
  <c r="A314" i="2"/>
  <c r="B314" i="2"/>
  <c r="C314" i="2"/>
  <c r="D314" i="2"/>
  <c r="E314" i="2"/>
  <c r="F314" i="2"/>
  <c r="G314" i="2"/>
  <c r="I314" i="2"/>
  <c r="J314" i="2"/>
  <c r="K314" i="2"/>
  <c r="L314" i="2"/>
  <c r="M314" i="2"/>
  <c r="N314" i="2"/>
  <c r="AB314" i="2" s="1"/>
  <c r="O314" i="2"/>
  <c r="P314" i="2"/>
  <c r="Q314" i="2" s="1"/>
  <c r="R314" i="2"/>
  <c r="S314" i="2" s="1"/>
  <c r="T314" i="2"/>
  <c r="U314" i="2"/>
  <c r="V314" i="2"/>
  <c r="AC314" i="2" s="1"/>
  <c r="W314" i="2"/>
  <c r="X314" i="2"/>
  <c r="Y314" i="2"/>
  <c r="A295" i="2"/>
  <c r="B295" i="2"/>
  <c r="C295" i="2"/>
  <c r="D295" i="2"/>
  <c r="E295" i="2"/>
  <c r="F295" i="2"/>
  <c r="G295" i="2"/>
  <c r="I295" i="2"/>
  <c r="J295" i="2"/>
  <c r="K295" i="2"/>
  <c r="L295" i="2"/>
  <c r="M295" i="2"/>
  <c r="N295" i="2"/>
  <c r="AB295" i="2" s="1"/>
  <c r="O295" i="2"/>
  <c r="P295" i="2"/>
  <c r="Q295" i="2" s="1"/>
  <c r="R295" i="2"/>
  <c r="S295" i="2" s="1"/>
  <c r="T295" i="2"/>
  <c r="U295" i="2"/>
  <c r="V295" i="2"/>
  <c r="W295" i="2"/>
  <c r="X295" i="2"/>
  <c r="Y295" i="2"/>
  <c r="A279" i="2"/>
  <c r="B279" i="2"/>
  <c r="C279" i="2"/>
  <c r="D279" i="2"/>
  <c r="E279" i="2"/>
  <c r="F279" i="2"/>
  <c r="G279" i="2"/>
  <c r="I279" i="2"/>
  <c r="J279" i="2"/>
  <c r="K279" i="2"/>
  <c r="L279" i="2"/>
  <c r="M279" i="2"/>
  <c r="N279" i="2"/>
  <c r="AB279" i="2" s="1"/>
  <c r="O279" i="2"/>
  <c r="P279" i="2"/>
  <c r="Q279" i="2" s="1"/>
  <c r="R279" i="2"/>
  <c r="S279" i="2" s="1"/>
  <c r="T279" i="2"/>
  <c r="U279" i="2"/>
  <c r="V279" i="2"/>
  <c r="AC279" i="2" s="1"/>
  <c r="W279" i="2"/>
  <c r="X279" i="2"/>
  <c r="Y279" i="2"/>
  <c r="A323" i="2"/>
  <c r="B323" i="2"/>
  <c r="C323" i="2"/>
  <c r="D323" i="2"/>
  <c r="E323" i="2"/>
  <c r="F323" i="2"/>
  <c r="G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W323" i="2"/>
  <c r="X323" i="2"/>
  <c r="Y323" i="2"/>
  <c r="A333" i="2"/>
  <c r="B333" i="2"/>
  <c r="C333" i="2"/>
  <c r="D333" i="2"/>
  <c r="E333" i="2"/>
  <c r="F333" i="2"/>
  <c r="G333" i="2"/>
  <c r="I333" i="2"/>
  <c r="J333" i="2"/>
  <c r="K333" i="2"/>
  <c r="L333" i="2"/>
  <c r="M333" i="2"/>
  <c r="N333" i="2"/>
  <c r="AB333" i="2" s="1"/>
  <c r="O333" i="2"/>
  <c r="P333" i="2"/>
  <c r="Q333" i="2" s="1"/>
  <c r="R333" i="2"/>
  <c r="S333" i="2" s="1"/>
  <c r="T333" i="2"/>
  <c r="U333" i="2"/>
  <c r="V333" i="2"/>
  <c r="AC333" i="2" s="1"/>
  <c r="W333" i="2"/>
  <c r="X333" i="2"/>
  <c r="Y333" i="2"/>
  <c r="A311" i="2"/>
  <c r="B311" i="2"/>
  <c r="C311" i="2"/>
  <c r="D311" i="2"/>
  <c r="E311" i="2"/>
  <c r="F311" i="2"/>
  <c r="G311" i="2"/>
  <c r="I311" i="2"/>
  <c r="J311" i="2"/>
  <c r="K311" i="2"/>
  <c r="L311" i="2"/>
  <c r="M311" i="2"/>
  <c r="N311" i="2"/>
  <c r="AB311" i="2" s="1"/>
  <c r="O311" i="2"/>
  <c r="P311" i="2"/>
  <c r="Q311" i="2" s="1"/>
  <c r="R311" i="2"/>
  <c r="S311" i="2" s="1"/>
  <c r="T311" i="2"/>
  <c r="U311" i="2"/>
  <c r="V311" i="2"/>
  <c r="W311" i="2"/>
  <c r="X311" i="2"/>
  <c r="Y311" i="2"/>
  <c r="A296" i="2"/>
  <c r="B296" i="2"/>
  <c r="C296" i="2"/>
  <c r="D296" i="2"/>
  <c r="E296" i="2"/>
  <c r="F296" i="2"/>
  <c r="G296" i="2"/>
  <c r="I296" i="2"/>
  <c r="J296" i="2"/>
  <c r="K296" i="2"/>
  <c r="L296" i="2"/>
  <c r="M296" i="2"/>
  <c r="N296" i="2"/>
  <c r="AB296" i="2" s="1"/>
  <c r="O296" i="2"/>
  <c r="P296" i="2"/>
  <c r="Q296" i="2" s="1"/>
  <c r="R296" i="2"/>
  <c r="S296" i="2" s="1"/>
  <c r="T296" i="2"/>
  <c r="U296" i="2"/>
  <c r="V296" i="2"/>
  <c r="AC296" i="2" s="1"/>
  <c r="W296" i="2"/>
  <c r="X296" i="2"/>
  <c r="Y296" i="2"/>
  <c r="A506" i="2"/>
  <c r="B506" i="2"/>
  <c r="C506" i="2"/>
  <c r="D506" i="2"/>
  <c r="E506" i="2"/>
  <c r="F506" i="2"/>
  <c r="G506" i="2"/>
  <c r="I506" i="2"/>
  <c r="J506" i="2"/>
  <c r="K506" i="2"/>
  <c r="L506" i="2"/>
  <c r="M506" i="2"/>
  <c r="N506" i="2"/>
  <c r="AB506" i="2" s="1"/>
  <c r="O506" i="2"/>
  <c r="P506" i="2"/>
  <c r="Q506" i="2" s="1"/>
  <c r="R506" i="2"/>
  <c r="S506" i="2" s="1"/>
  <c r="T506" i="2"/>
  <c r="U506" i="2"/>
  <c r="V506" i="2"/>
  <c r="W506" i="2"/>
  <c r="X506" i="2"/>
  <c r="Y506" i="2"/>
  <c r="A288" i="2"/>
  <c r="B288" i="2"/>
  <c r="C288" i="2"/>
  <c r="D288" i="2"/>
  <c r="E288" i="2"/>
  <c r="F288" i="2"/>
  <c r="G288" i="2"/>
  <c r="I288" i="2"/>
  <c r="J288" i="2"/>
  <c r="K288" i="2"/>
  <c r="L288" i="2"/>
  <c r="M288" i="2"/>
  <c r="N288" i="2"/>
  <c r="AB288" i="2" s="1"/>
  <c r="O288" i="2"/>
  <c r="P288" i="2"/>
  <c r="Q288" i="2" s="1"/>
  <c r="R288" i="2"/>
  <c r="S288" i="2" s="1"/>
  <c r="T288" i="2"/>
  <c r="U288" i="2"/>
  <c r="V288" i="2"/>
  <c r="AC288" i="2" s="1"/>
  <c r="W288" i="2"/>
  <c r="X288" i="2"/>
  <c r="Y288" i="2"/>
  <c r="A318" i="2"/>
  <c r="B318" i="2"/>
  <c r="C318" i="2"/>
  <c r="D318" i="2"/>
  <c r="E318" i="2"/>
  <c r="F318" i="2"/>
  <c r="G318" i="2"/>
  <c r="I318" i="2"/>
  <c r="J318" i="2"/>
  <c r="K318" i="2"/>
  <c r="L318" i="2"/>
  <c r="M318" i="2"/>
  <c r="N318" i="2"/>
  <c r="AB318" i="2" s="1"/>
  <c r="O318" i="2"/>
  <c r="P318" i="2"/>
  <c r="Q318" i="2" s="1"/>
  <c r="R318" i="2"/>
  <c r="S318" i="2" s="1"/>
  <c r="T318" i="2"/>
  <c r="U318" i="2"/>
  <c r="V318" i="2"/>
  <c r="W318" i="2"/>
  <c r="X318" i="2"/>
  <c r="Y318" i="2"/>
  <c r="A148" i="2"/>
  <c r="B148" i="2"/>
  <c r="C148" i="2"/>
  <c r="D148" i="2"/>
  <c r="E148" i="2"/>
  <c r="F148" i="2"/>
  <c r="G148" i="2"/>
  <c r="I148" i="2"/>
  <c r="J148" i="2"/>
  <c r="K148" i="2"/>
  <c r="L148" i="2"/>
  <c r="M148" i="2"/>
  <c r="N148" i="2"/>
  <c r="AB148" i="2" s="1"/>
  <c r="O148" i="2"/>
  <c r="P148" i="2"/>
  <c r="Q148" i="2" s="1"/>
  <c r="R148" i="2"/>
  <c r="S148" i="2" s="1"/>
  <c r="T148" i="2"/>
  <c r="U148" i="2"/>
  <c r="V148" i="2"/>
  <c r="AC148" i="2" s="1"/>
  <c r="W148" i="2"/>
  <c r="X148" i="2"/>
  <c r="Y148" i="2"/>
  <c r="A244" i="2"/>
  <c r="B244" i="2"/>
  <c r="C244" i="2"/>
  <c r="D244" i="2"/>
  <c r="E244" i="2"/>
  <c r="F244" i="2"/>
  <c r="G244" i="2"/>
  <c r="I244" i="2"/>
  <c r="J244" i="2"/>
  <c r="K244" i="2"/>
  <c r="L244" i="2"/>
  <c r="M244" i="2"/>
  <c r="N244" i="2"/>
  <c r="AB244" i="2" s="1"/>
  <c r="O244" i="2"/>
  <c r="P244" i="2"/>
  <c r="Q244" i="2" s="1"/>
  <c r="R244" i="2"/>
  <c r="S244" i="2" s="1"/>
  <c r="T244" i="2"/>
  <c r="U244" i="2"/>
  <c r="V244" i="2"/>
  <c r="W244" i="2"/>
  <c r="X244" i="2"/>
  <c r="Y244" i="2"/>
  <c r="A337" i="2"/>
  <c r="B337" i="2"/>
  <c r="C337" i="2"/>
  <c r="D337" i="2"/>
  <c r="E337" i="2"/>
  <c r="F337" i="2"/>
  <c r="G337" i="2"/>
  <c r="I337" i="2"/>
  <c r="J337" i="2"/>
  <c r="K337" i="2"/>
  <c r="L337" i="2"/>
  <c r="M337" i="2"/>
  <c r="N337" i="2"/>
  <c r="AB337" i="2" s="1"/>
  <c r="O337" i="2"/>
  <c r="P337" i="2"/>
  <c r="Q337" i="2" s="1"/>
  <c r="R337" i="2"/>
  <c r="S337" i="2" s="1"/>
  <c r="T337" i="2"/>
  <c r="U337" i="2"/>
  <c r="V337" i="2"/>
  <c r="AC337" i="2" s="1"/>
  <c r="W337" i="2"/>
  <c r="X337" i="2"/>
  <c r="Y337" i="2"/>
  <c r="A305" i="2"/>
  <c r="B305" i="2"/>
  <c r="C305" i="2"/>
  <c r="D305" i="2"/>
  <c r="E305" i="2"/>
  <c r="F305" i="2"/>
  <c r="G305" i="2"/>
  <c r="I305" i="2"/>
  <c r="J305" i="2"/>
  <c r="K305" i="2"/>
  <c r="L305" i="2"/>
  <c r="M305" i="2"/>
  <c r="N305" i="2"/>
  <c r="AB305" i="2" s="1"/>
  <c r="O305" i="2"/>
  <c r="P305" i="2"/>
  <c r="Q305" i="2" s="1"/>
  <c r="R305" i="2"/>
  <c r="S305" i="2" s="1"/>
  <c r="T305" i="2"/>
  <c r="U305" i="2"/>
  <c r="V305" i="2"/>
  <c r="W305" i="2"/>
  <c r="X305" i="2"/>
  <c r="Y305" i="2"/>
  <c r="A101" i="2"/>
  <c r="B101" i="2"/>
  <c r="C101" i="2"/>
  <c r="D101" i="2"/>
  <c r="E101" i="2"/>
  <c r="F101" i="2"/>
  <c r="G101" i="2"/>
  <c r="I101" i="2"/>
  <c r="J101" i="2"/>
  <c r="K101" i="2"/>
  <c r="L101" i="2"/>
  <c r="M101" i="2"/>
  <c r="N101" i="2"/>
  <c r="AB101" i="2" s="1"/>
  <c r="O101" i="2"/>
  <c r="P101" i="2"/>
  <c r="Q101" i="2" s="1"/>
  <c r="R101" i="2"/>
  <c r="S101" i="2" s="1"/>
  <c r="T101" i="2"/>
  <c r="U101" i="2"/>
  <c r="V101" i="2"/>
  <c r="AC101" i="2" s="1"/>
  <c r="W101" i="2"/>
  <c r="X101" i="2"/>
  <c r="Y101" i="2"/>
  <c r="A37" i="2"/>
  <c r="B37" i="2"/>
  <c r="C37" i="2"/>
  <c r="D37" i="2"/>
  <c r="E37" i="2"/>
  <c r="F37" i="2"/>
  <c r="G37" i="2"/>
  <c r="I37" i="2"/>
  <c r="J37" i="2"/>
  <c r="K37" i="2"/>
  <c r="L37" i="2"/>
  <c r="M37" i="2"/>
  <c r="N37" i="2"/>
  <c r="AB37" i="2" s="1"/>
  <c r="O37" i="2"/>
  <c r="P37" i="2"/>
  <c r="Q37" i="2" s="1"/>
  <c r="R37" i="2"/>
  <c r="S37" i="2" s="1"/>
  <c r="T37" i="2"/>
  <c r="U37" i="2"/>
  <c r="V37" i="2"/>
  <c r="W37" i="2"/>
  <c r="X37" i="2"/>
  <c r="Y37" i="2"/>
  <c r="A1295" i="2"/>
  <c r="B1295" i="2"/>
  <c r="C1295" i="2"/>
  <c r="D1295" i="2"/>
  <c r="E1295" i="2"/>
  <c r="F1295" i="2"/>
  <c r="G1295" i="2"/>
  <c r="I1295" i="2"/>
  <c r="J1295" i="2"/>
  <c r="K1295" i="2"/>
  <c r="L1295" i="2"/>
  <c r="M1295" i="2"/>
  <c r="N1295" i="2"/>
  <c r="AB1295" i="2" s="1"/>
  <c r="O1295" i="2"/>
  <c r="P1295" i="2"/>
  <c r="Q1295" i="2" s="1"/>
  <c r="R1295" i="2"/>
  <c r="S1295" i="2" s="1"/>
  <c r="T1295" i="2"/>
  <c r="U1295" i="2"/>
  <c r="V1295" i="2"/>
  <c r="AC1295" i="2" s="1"/>
  <c r="W1295" i="2"/>
  <c r="X1295" i="2"/>
  <c r="Y1295" i="2"/>
  <c r="A132" i="2"/>
  <c r="B132" i="2"/>
  <c r="C132" i="2"/>
  <c r="D132" i="2"/>
  <c r="E132" i="2"/>
  <c r="F132" i="2"/>
  <c r="G132" i="2"/>
  <c r="I132" i="2"/>
  <c r="J132" i="2"/>
  <c r="K132" i="2"/>
  <c r="L132" i="2"/>
  <c r="M132" i="2"/>
  <c r="N132" i="2"/>
  <c r="AB132" i="2" s="1"/>
  <c r="O132" i="2"/>
  <c r="P132" i="2"/>
  <c r="Q132" i="2" s="1"/>
  <c r="R132" i="2"/>
  <c r="S132" i="2" s="1"/>
  <c r="T132" i="2"/>
  <c r="U132" i="2"/>
  <c r="V132" i="2"/>
  <c r="W132" i="2"/>
  <c r="X132" i="2"/>
  <c r="Y132" i="2"/>
  <c r="A251" i="2"/>
  <c r="B251" i="2"/>
  <c r="C251" i="2"/>
  <c r="D251" i="2"/>
  <c r="E251" i="2"/>
  <c r="F251" i="2"/>
  <c r="G251" i="2"/>
  <c r="I251" i="2"/>
  <c r="J251" i="2"/>
  <c r="K251" i="2"/>
  <c r="L251" i="2"/>
  <c r="M251" i="2"/>
  <c r="N251" i="2"/>
  <c r="AB251" i="2" s="1"/>
  <c r="O251" i="2"/>
  <c r="P251" i="2"/>
  <c r="Q251" i="2" s="1"/>
  <c r="R251" i="2"/>
  <c r="S251" i="2" s="1"/>
  <c r="T251" i="2"/>
  <c r="U251" i="2"/>
  <c r="V251" i="2"/>
  <c r="AC251" i="2" s="1"/>
  <c r="W251" i="2"/>
  <c r="X251" i="2"/>
  <c r="Y251" i="2"/>
  <c r="A156" i="2"/>
  <c r="B156" i="2"/>
  <c r="C156" i="2"/>
  <c r="D156" i="2"/>
  <c r="E156" i="2"/>
  <c r="F156" i="2"/>
  <c r="G156" i="2"/>
  <c r="I156" i="2"/>
  <c r="J156" i="2"/>
  <c r="K156" i="2"/>
  <c r="L156" i="2"/>
  <c r="M156" i="2"/>
  <c r="N156" i="2"/>
  <c r="AB156" i="2" s="1"/>
  <c r="O156" i="2"/>
  <c r="P156" i="2"/>
  <c r="Q156" i="2" s="1"/>
  <c r="R156" i="2"/>
  <c r="S156" i="2" s="1"/>
  <c r="T156" i="2"/>
  <c r="U156" i="2"/>
  <c r="V156" i="2"/>
  <c r="W156" i="2"/>
  <c r="X156" i="2"/>
  <c r="Y156" i="2"/>
  <c r="A324" i="2"/>
  <c r="B324" i="2"/>
  <c r="C324" i="2"/>
  <c r="D324" i="2"/>
  <c r="E324" i="2"/>
  <c r="F324" i="2"/>
  <c r="G324" i="2"/>
  <c r="I324" i="2"/>
  <c r="J324" i="2"/>
  <c r="K324" i="2"/>
  <c r="L324" i="2"/>
  <c r="M324" i="2"/>
  <c r="N324" i="2"/>
  <c r="AB324" i="2" s="1"/>
  <c r="O324" i="2"/>
  <c r="P324" i="2"/>
  <c r="Q324" i="2" s="1"/>
  <c r="R324" i="2"/>
  <c r="S324" i="2" s="1"/>
  <c r="T324" i="2"/>
  <c r="U324" i="2"/>
  <c r="V324" i="2"/>
  <c r="AC324" i="2" s="1"/>
  <c r="W324" i="2"/>
  <c r="X324" i="2"/>
  <c r="Y324" i="2"/>
  <c r="A771" i="2"/>
  <c r="B771" i="2"/>
  <c r="C771" i="2"/>
  <c r="D771" i="2"/>
  <c r="E771" i="2"/>
  <c r="F771" i="2"/>
  <c r="G771" i="2"/>
  <c r="I771" i="2"/>
  <c r="J771" i="2"/>
  <c r="K771" i="2"/>
  <c r="L771" i="2"/>
  <c r="M771" i="2"/>
  <c r="N771" i="2"/>
  <c r="AB771" i="2" s="1"/>
  <c r="O771" i="2"/>
  <c r="P771" i="2"/>
  <c r="Q771" i="2" s="1"/>
  <c r="R771" i="2"/>
  <c r="S771" i="2" s="1"/>
  <c r="T771" i="2"/>
  <c r="U771" i="2"/>
  <c r="V771" i="2"/>
  <c r="W771" i="2"/>
  <c r="X771" i="2"/>
  <c r="Y771" i="2"/>
  <c r="A289" i="2"/>
  <c r="B289" i="2"/>
  <c r="C289" i="2"/>
  <c r="D289" i="2"/>
  <c r="E289" i="2"/>
  <c r="F289" i="2"/>
  <c r="G289" i="2"/>
  <c r="I289" i="2"/>
  <c r="J289" i="2"/>
  <c r="K289" i="2"/>
  <c r="L289" i="2"/>
  <c r="M289" i="2"/>
  <c r="N289" i="2"/>
  <c r="AB289" i="2" s="1"/>
  <c r="O289" i="2"/>
  <c r="P289" i="2"/>
  <c r="Q289" i="2" s="1"/>
  <c r="R289" i="2"/>
  <c r="S289" i="2" s="1"/>
  <c r="T289" i="2"/>
  <c r="U289" i="2"/>
  <c r="V289" i="2"/>
  <c r="AC289" i="2" s="1"/>
  <c r="W289" i="2"/>
  <c r="X289" i="2"/>
  <c r="Y289" i="2"/>
  <c r="A298" i="2"/>
  <c r="B298" i="2"/>
  <c r="C298" i="2"/>
  <c r="D298" i="2"/>
  <c r="E298" i="2"/>
  <c r="F298" i="2"/>
  <c r="G298" i="2"/>
  <c r="I298" i="2"/>
  <c r="J298" i="2"/>
  <c r="K298" i="2"/>
  <c r="L298" i="2"/>
  <c r="M298" i="2"/>
  <c r="N298" i="2"/>
  <c r="AB298" i="2" s="1"/>
  <c r="O298" i="2"/>
  <c r="P298" i="2"/>
  <c r="Q298" i="2" s="1"/>
  <c r="R298" i="2"/>
  <c r="S298" i="2" s="1"/>
  <c r="T298" i="2"/>
  <c r="U298" i="2"/>
  <c r="V298" i="2"/>
  <c r="W298" i="2"/>
  <c r="X298" i="2"/>
  <c r="Y298" i="2"/>
  <c r="A32" i="2"/>
  <c r="B32" i="2"/>
  <c r="C32" i="2"/>
  <c r="D32" i="2"/>
  <c r="E32" i="2"/>
  <c r="F32" i="2"/>
  <c r="G32" i="2"/>
  <c r="I32" i="2"/>
  <c r="J32" i="2"/>
  <c r="K32" i="2"/>
  <c r="L32" i="2"/>
  <c r="M32" i="2"/>
  <c r="N32" i="2"/>
  <c r="AB32" i="2" s="1"/>
  <c r="O32" i="2"/>
  <c r="P32" i="2"/>
  <c r="Q32" i="2" s="1"/>
  <c r="R32" i="2"/>
  <c r="S32" i="2" s="1"/>
  <c r="T32" i="2"/>
  <c r="U32" i="2"/>
  <c r="V32" i="2"/>
  <c r="AC32" i="2" s="1"/>
  <c r="W32" i="2"/>
  <c r="X32" i="2"/>
  <c r="Y32" i="2"/>
  <c r="A219" i="2"/>
  <c r="B219" i="2"/>
  <c r="C219" i="2"/>
  <c r="D219" i="2"/>
  <c r="E219" i="2"/>
  <c r="F219" i="2"/>
  <c r="G219" i="2"/>
  <c r="I219" i="2"/>
  <c r="J219" i="2"/>
  <c r="K219" i="2"/>
  <c r="L219" i="2"/>
  <c r="M219" i="2"/>
  <c r="N219" i="2"/>
  <c r="AB219" i="2" s="1"/>
  <c r="O219" i="2"/>
  <c r="P219" i="2"/>
  <c r="Q219" i="2" s="1"/>
  <c r="R219" i="2"/>
  <c r="S219" i="2" s="1"/>
  <c r="T219" i="2"/>
  <c r="U219" i="2"/>
  <c r="V219" i="2"/>
  <c r="W219" i="2"/>
  <c r="X219" i="2"/>
  <c r="Y219" i="2"/>
  <c r="A291" i="2"/>
  <c r="B291" i="2"/>
  <c r="C291" i="2"/>
  <c r="D291" i="2"/>
  <c r="E291" i="2"/>
  <c r="F291" i="2"/>
  <c r="G291" i="2"/>
  <c r="I291" i="2"/>
  <c r="J291" i="2"/>
  <c r="K291" i="2"/>
  <c r="L291" i="2"/>
  <c r="M291" i="2"/>
  <c r="N291" i="2"/>
  <c r="AB291" i="2" s="1"/>
  <c r="O291" i="2"/>
  <c r="P291" i="2"/>
  <c r="Q291" i="2" s="1"/>
  <c r="R291" i="2"/>
  <c r="S291" i="2" s="1"/>
  <c r="T291" i="2"/>
  <c r="U291" i="2"/>
  <c r="V291" i="2"/>
  <c r="AC291" i="2" s="1"/>
  <c r="W291" i="2"/>
  <c r="X291" i="2"/>
  <c r="Y291" i="2"/>
  <c r="A88" i="2"/>
  <c r="B88" i="2"/>
  <c r="C88" i="2"/>
  <c r="D88" i="2"/>
  <c r="E88" i="2"/>
  <c r="F88" i="2"/>
  <c r="G88" i="2"/>
  <c r="I88" i="2"/>
  <c r="J88" i="2"/>
  <c r="K88" i="2"/>
  <c r="L88" i="2"/>
  <c r="M88" i="2"/>
  <c r="N88" i="2"/>
  <c r="AB88" i="2" s="1"/>
  <c r="O88" i="2"/>
  <c r="P88" i="2"/>
  <c r="Q88" i="2" s="1"/>
  <c r="R88" i="2"/>
  <c r="S88" i="2" s="1"/>
  <c r="T88" i="2"/>
  <c r="U88" i="2"/>
  <c r="V88" i="2"/>
  <c r="W88" i="2"/>
  <c r="X88" i="2"/>
  <c r="Y88" i="2"/>
  <c r="A257" i="2"/>
  <c r="B257" i="2"/>
  <c r="C257" i="2"/>
  <c r="D257" i="2"/>
  <c r="E257" i="2"/>
  <c r="F257" i="2"/>
  <c r="G257" i="2"/>
  <c r="I257" i="2"/>
  <c r="J257" i="2"/>
  <c r="K257" i="2"/>
  <c r="L257" i="2"/>
  <c r="M257" i="2"/>
  <c r="N257" i="2"/>
  <c r="AB257" i="2" s="1"/>
  <c r="O257" i="2"/>
  <c r="P257" i="2"/>
  <c r="Q257" i="2" s="1"/>
  <c r="R257" i="2"/>
  <c r="S257" i="2" s="1"/>
  <c r="T257" i="2"/>
  <c r="U257" i="2"/>
  <c r="V257" i="2"/>
  <c r="AC257" i="2" s="1"/>
  <c r="W257" i="2"/>
  <c r="X257" i="2"/>
  <c r="Y257" i="2"/>
  <c r="A516" i="2"/>
  <c r="B516" i="2"/>
  <c r="C516" i="2"/>
  <c r="D516" i="2"/>
  <c r="E516" i="2"/>
  <c r="F516" i="2"/>
  <c r="G516" i="2"/>
  <c r="I516" i="2"/>
  <c r="J516" i="2"/>
  <c r="K516" i="2"/>
  <c r="L516" i="2"/>
  <c r="M516" i="2"/>
  <c r="N516" i="2"/>
  <c r="AB516" i="2" s="1"/>
  <c r="O516" i="2"/>
  <c r="P516" i="2"/>
  <c r="Q516" i="2" s="1"/>
  <c r="R516" i="2"/>
  <c r="S516" i="2" s="1"/>
  <c r="T516" i="2"/>
  <c r="U516" i="2"/>
  <c r="V516" i="2"/>
  <c r="W516" i="2"/>
  <c r="X516" i="2"/>
  <c r="Y516" i="2"/>
  <c r="A39" i="2"/>
  <c r="B39" i="2"/>
  <c r="C39" i="2"/>
  <c r="D39" i="2"/>
  <c r="E39" i="2"/>
  <c r="F39" i="2"/>
  <c r="G39" i="2"/>
  <c r="I39" i="2"/>
  <c r="J39" i="2"/>
  <c r="K39" i="2"/>
  <c r="L39" i="2"/>
  <c r="M39" i="2"/>
  <c r="N39" i="2"/>
  <c r="AB39" i="2" s="1"/>
  <c r="O39" i="2"/>
  <c r="P39" i="2"/>
  <c r="Q39" i="2" s="1"/>
  <c r="R39" i="2"/>
  <c r="S39" i="2" s="1"/>
  <c r="T39" i="2"/>
  <c r="U39" i="2"/>
  <c r="V39" i="2"/>
  <c r="AC39" i="2" s="1"/>
  <c r="W39" i="2"/>
  <c r="X39" i="2"/>
  <c r="Y39" i="2"/>
  <c r="A332" i="2"/>
  <c r="B332" i="2"/>
  <c r="C332" i="2"/>
  <c r="D332" i="2"/>
  <c r="E332" i="2"/>
  <c r="F332" i="2"/>
  <c r="G332" i="2"/>
  <c r="I332" i="2"/>
  <c r="J332" i="2"/>
  <c r="K332" i="2"/>
  <c r="L332" i="2"/>
  <c r="M332" i="2"/>
  <c r="N332" i="2"/>
  <c r="AB332" i="2" s="1"/>
  <c r="O332" i="2"/>
  <c r="P332" i="2"/>
  <c r="Q332" i="2" s="1"/>
  <c r="R332" i="2"/>
  <c r="S332" i="2" s="1"/>
  <c r="T332" i="2"/>
  <c r="U332" i="2"/>
  <c r="V332" i="2"/>
  <c r="W332" i="2"/>
  <c r="X332" i="2"/>
  <c r="Y332" i="2"/>
  <c r="A285" i="2"/>
  <c r="B285" i="2"/>
  <c r="C285" i="2"/>
  <c r="D285" i="2"/>
  <c r="E285" i="2"/>
  <c r="F285" i="2"/>
  <c r="G285" i="2"/>
  <c r="I285" i="2"/>
  <c r="J285" i="2"/>
  <c r="K285" i="2"/>
  <c r="L285" i="2"/>
  <c r="M285" i="2"/>
  <c r="N285" i="2"/>
  <c r="AB285" i="2" s="1"/>
  <c r="O285" i="2"/>
  <c r="P285" i="2"/>
  <c r="Q285" i="2" s="1"/>
  <c r="R285" i="2"/>
  <c r="S285" i="2" s="1"/>
  <c r="T285" i="2"/>
  <c r="U285" i="2"/>
  <c r="V285" i="2"/>
  <c r="AC285" i="2" s="1"/>
  <c r="W285" i="2"/>
  <c r="X285" i="2"/>
  <c r="Y285" i="2"/>
  <c r="A503" i="2"/>
  <c r="B503" i="2"/>
  <c r="C503" i="2"/>
  <c r="D503" i="2"/>
  <c r="E503" i="2"/>
  <c r="F503" i="2"/>
  <c r="G503" i="2"/>
  <c r="I503" i="2"/>
  <c r="J503" i="2"/>
  <c r="K503" i="2"/>
  <c r="L503" i="2"/>
  <c r="M503" i="2"/>
  <c r="N503" i="2"/>
  <c r="AB503" i="2" s="1"/>
  <c r="O503" i="2"/>
  <c r="P503" i="2"/>
  <c r="Q503" i="2" s="1"/>
  <c r="R503" i="2"/>
  <c r="S503" i="2" s="1"/>
  <c r="T503" i="2"/>
  <c r="U503" i="2"/>
  <c r="V503" i="2"/>
  <c r="W503" i="2"/>
  <c r="X503" i="2"/>
  <c r="Y503" i="2"/>
  <c r="A250" i="2"/>
  <c r="B250" i="2"/>
  <c r="C250" i="2"/>
  <c r="D250" i="2"/>
  <c r="E250" i="2"/>
  <c r="F250" i="2"/>
  <c r="G250" i="2"/>
  <c r="I250" i="2"/>
  <c r="J250" i="2"/>
  <c r="K250" i="2"/>
  <c r="L250" i="2"/>
  <c r="M250" i="2"/>
  <c r="N250" i="2"/>
  <c r="AB250" i="2" s="1"/>
  <c r="O250" i="2"/>
  <c r="P250" i="2"/>
  <c r="Q250" i="2" s="1"/>
  <c r="R250" i="2"/>
  <c r="S250" i="2" s="1"/>
  <c r="T250" i="2"/>
  <c r="U250" i="2"/>
  <c r="V250" i="2"/>
  <c r="AC250" i="2" s="1"/>
  <c r="W250" i="2"/>
  <c r="X250" i="2"/>
  <c r="Y250" i="2"/>
  <c r="A501" i="2"/>
  <c r="B501" i="2"/>
  <c r="C501" i="2"/>
  <c r="D501" i="2"/>
  <c r="E501" i="2"/>
  <c r="F501" i="2"/>
  <c r="G501" i="2"/>
  <c r="I501" i="2"/>
  <c r="J501" i="2"/>
  <c r="K501" i="2"/>
  <c r="L501" i="2"/>
  <c r="M501" i="2"/>
  <c r="N501" i="2"/>
  <c r="AB501" i="2" s="1"/>
  <c r="O501" i="2"/>
  <c r="P501" i="2"/>
  <c r="Q501" i="2" s="1"/>
  <c r="R501" i="2"/>
  <c r="S501" i="2" s="1"/>
  <c r="T501" i="2"/>
  <c r="U501" i="2"/>
  <c r="V501" i="2"/>
  <c r="W501" i="2"/>
  <c r="X501" i="2"/>
  <c r="Y501" i="2"/>
  <c r="A77" i="2"/>
  <c r="B77" i="2"/>
  <c r="C77" i="2"/>
  <c r="D77" i="2"/>
  <c r="E77" i="2"/>
  <c r="F77" i="2"/>
  <c r="G77" i="2"/>
  <c r="I77" i="2"/>
  <c r="J77" i="2"/>
  <c r="K77" i="2"/>
  <c r="L77" i="2"/>
  <c r="M77" i="2"/>
  <c r="N77" i="2"/>
  <c r="AB77" i="2" s="1"/>
  <c r="O77" i="2"/>
  <c r="P77" i="2"/>
  <c r="Q77" i="2" s="1"/>
  <c r="R77" i="2"/>
  <c r="S77" i="2" s="1"/>
  <c r="T77" i="2"/>
  <c r="U77" i="2"/>
  <c r="V77" i="2"/>
  <c r="AC77" i="2" s="1"/>
  <c r="W77" i="2"/>
  <c r="X77" i="2"/>
  <c r="Y77" i="2"/>
  <c r="A158" i="2"/>
  <c r="B158" i="2"/>
  <c r="C158" i="2"/>
  <c r="D158" i="2"/>
  <c r="E158" i="2"/>
  <c r="F158" i="2"/>
  <c r="G158" i="2"/>
  <c r="I158" i="2"/>
  <c r="J158" i="2"/>
  <c r="K158" i="2"/>
  <c r="L158" i="2"/>
  <c r="M158" i="2"/>
  <c r="N158" i="2"/>
  <c r="AB158" i="2" s="1"/>
  <c r="O158" i="2"/>
  <c r="P158" i="2"/>
  <c r="Q158" i="2" s="1"/>
  <c r="R158" i="2"/>
  <c r="S158" i="2" s="1"/>
  <c r="T158" i="2"/>
  <c r="U158" i="2"/>
  <c r="V158" i="2"/>
  <c r="W158" i="2"/>
  <c r="X158" i="2"/>
  <c r="Y158" i="2"/>
  <c r="A313" i="2"/>
  <c r="B313" i="2"/>
  <c r="C313" i="2"/>
  <c r="D313" i="2"/>
  <c r="E313" i="2"/>
  <c r="F313" i="2"/>
  <c r="G313" i="2"/>
  <c r="I313" i="2"/>
  <c r="J313" i="2"/>
  <c r="K313" i="2"/>
  <c r="L313" i="2"/>
  <c r="M313" i="2"/>
  <c r="N313" i="2"/>
  <c r="O313" i="2"/>
  <c r="P313" i="2"/>
  <c r="Q313" i="2" s="1"/>
  <c r="R313" i="2"/>
  <c r="S313" i="2" s="1"/>
  <c r="T313" i="2"/>
  <c r="U313" i="2"/>
  <c r="V313" i="2"/>
  <c r="AC313" i="2" s="1"/>
  <c r="W313" i="2"/>
  <c r="X313" i="2"/>
  <c r="Y313" i="2"/>
  <c r="A129" i="2"/>
  <c r="B129" i="2"/>
  <c r="C129" i="2"/>
  <c r="D129" i="2"/>
  <c r="E129" i="2"/>
  <c r="F129" i="2"/>
  <c r="G129" i="2"/>
  <c r="I129" i="2"/>
  <c r="J129" i="2"/>
  <c r="K129" i="2"/>
  <c r="L129" i="2"/>
  <c r="M129" i="2"/>
  <c r="N129" i="2"/>
  <c r="AB129" i="2" s="1"/>
  <c r="O129" i="2"/>
  <c r="P129" i="2"/>
  <c r="Q129" i="2" s="1"/>
  <c r="R129" i="2"/>
  <c r="S129" i="2" s="1"/>
  <c r="T129" i="2"/>
  <c r="U129" i="2"/>
  <c r="V129" i="2"/>
  <c r="W129" i="2"/>
  <c r="X129" i="2"/>
  <c r="Y129" i="2"/>
  <c r="A269" i="2"/>
  <c r="B269" i="2"/>
  <c r="C269" i="2"/>
  <c r="D269" i="2"/>
  <c r="E269" i="2"/>
  <c r="F269" i="2"/>
  <c r="G269" i="2"/>
  <c r="I269" i="2"/>
  <c r="J269" i="2"/>
  <c r="K269" i="2"/>
  <c r="L269" i="2"/>
  <c r="M269" i="2"/>
  <c r="N269" i="2"/>
  <c r="AB269" i="2" s="1"/>
  <c r="O269" i="2"/>
  <c r="P269" i="2"/>
  <c r="Q269" i="2" s="1"/>
  <c r="R269" i="2"/>
  <c r="S269" i="2" s="1"/>
  <c r="T269" i="2"/>
  <c r="U269" i="2"/>
  <c r="V269" i="2"/>
  <c r="AC269" i="2" s="1"/>
  <c r="W269" i="2"/>
  <c r="X269" i="2"/>
  <c r="Y269" i="2"/>
  <c r="A315" i="2"/>
  <c r="B315" i="2"/>
  <c r="C315" i="2"/>
  <c r="D315" i="2"/>
  <c r="E315" i="2"/>
  <c r="F315" i="2"/>
  <c r="G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W315" i="2"/>
  <c r="X315" i="2"/>
  <c r="Y315" i="2"/>
  <c r="A265" i="2"/>
  <c r="B265" i="2"/>
  <c r="C265" i="2"/>
  <c r="D265" i="2"/>
  <c r="E265" i="2"/>
  <c r="F265" i="2"/>
  <c r="G265" i="2"/>
  <c r="I265" i="2"/>
  <c r="J265" i="2"/>
  <c r="K265" i="2"/>
  <c r="L265" i="2"/>
  <c r="M265" i="2"/>
  <c r="N265" i="2"/>
  <c r="AB265" i="2" s="1"/>
  <c r="O265" i="2"/>
  <c r="P265" i="2"/>
  <c r="Q265" i="2" s="1"/>
  <c r="R265" i="2"/>
  <c r="S265" i="2" s="1"/>
  <c r="T265" i="2"/>
  <c r="U265" i="2"/>
  <c r="V265" i="2"/>
  <c r="AC265" i="2" s="1"/>
  <c r="W265" i="2"/>
  <c r="X265" i="2"/>
  <c r="Y265" i="2"/>
  <c r="A83" i="2"/>
  <c r="B83" i="2"/>
  <c r="C83" i="2"/>
  <c r="D83" i="2"/>
  <c r="E83" i="2"/>
  <c r="F83" i="2"/>
  <c r="G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W83" i="2"/>
  <c r="X83" i="2"/>
  <c r="Y83" i="2"/>
  <c r="A73" i="2"/>
  <c r="B73" i="2"/>
  <c r="C73" i="2"/>
  <c r="D73" i="2"/>
  <c r="E73" i="2"/>
  <c r="F73" i="2"/>
  <c r="G73" i="2"/>
  <c r="I73" i="2"/>
  <c r="J73" i="2"/>
  <c r="K73" i="2"/>
  <c r="L73" i="2"/>
  <c r="M73" i="2"/>
  <c r="N73" i="2"/>
  <c r="AB73" i="2" s="1"/>
  <c r="O73" i="2"/>
  <c r="P73" i="2"/>
  <c r="Q73" i="2" s="1"/>
  <c r="R73" i="2"/>
  <c r="S73" i="2" s="1"/>
  <c r="T73" i="2"/>
  <c r="U73" i="2"/>
  <c r="V73" i="2"/>
  <c r="AC73" i="2" s="1"/>
  <c r="W73" i="2"/>
  <c r="X73" i="2"/>
  <c r="Y73" i="2"/>
  <c r="A1303" i="2"/>
  <c r="B1303" i="2"/>
  <c r="C1303" i="2"/>
  <c r="D1303" i="2"/>
  <c r="E1303" i="2"/>
  <c r="F1303" i="2"/>
  <c r="G1303" i="2"/>
  <c r="I1303" i="2"/>
  <c r="J1303" i="2"/>
  <c r="K1303" i="2"/>
  <c r="L1303" i="2"/>
  <c r="M1303" i="2"/>
  <c r="N1303" i="2"/>
  <c r="AB1303" i="2" s="1"/>
  <c r="O1303" i="2"/>
  <c r="P1303" i="2"/>
  <c r="Q1303" i="2" s="1"/>
  <c r="R1303" i="2"/>
  <c r="S1303" i="2" s="1"/>
  <c r="T1303" i="2"/>
  <c r="U1303" i="2"/>
  <c r="V1303" i="2"/>
  <c r="W1303" i="2"/>
  <c r="X1303" i="2"/>
  <c r="Y1303" i="2"/>
  <c r="A537" i="2"/>
  <c r="B537" i="2"/>
  <c r="C537" i="2"/>
  <c r="D537" i="2"/>
  <c r="E537" i="2"/>
  <c r="F537" i="2"/>
  <c r="G537" i="2"/>
  <c r="I537" i="2"/>
  <c r="J537" i="2"/>
  <c r="K537" i="2"/>
  <c r="L537" i="2"/>
  <c r="M537" i="2"/>
  <c r="N537" i="2"/>
  <c r="AB537" i="2" s="1"/>
  <c r="O537" i="2"/>
  <c r="P537" i="2"/>
  <c r="Q537" i="2" s="1"/>
  <c r="R537" i="2"/>
  <c r="S537" i="2" s="1"/>
  <c r="T537" i="2"/>
  <c r="U537" i="2"/>
  <c r="V537" i="2"/>
  <c r="AC537" i="2" s="1"/>
  <c r="W537" i="2"/>
  <c r="X537" i="2"/>
  <c r="Y537" i="2"/>
  <c r="A151" i="2"/>
  <c r="B151" i="2"/>
  <c r="C151" i="2"/>
  <c r="D151" i="2"/>
  <c r="E151" i="2"/>
  <c r="F151" i="2"/>
  <c r="G151" i="2"/>
  <c r="I151" i="2"/>
  <c r="J151" i="2"/>
  <c r="K151" i="2"/>
  <c r="L151" i="2"/>
  <c r="M151" i="2"/>
  <c r="N151" i="2"/>
  <c r="AB151" i="2" s="1"/>
  <c r="O151" i="2"/>
  <c r="P151" i="2"/>
  <c r="Q151" i="2" s="1"/>
  <c r="R151" i="2"/>
  <c r="S151" i="2" s="1"/>
  <c r="T151" i="2"/>
  <c r="U151" i="2"/>
  <c r="V151" i="2"/>
  <c r="W151" i="2"/>
  <c r="X151" i="2"/>
  <c r="Y151" i="2"/>
  <c r="A71" i="2"/>
  <c r="B71" i="2"/>
  <c r="C71" i="2"/>
  <c r="D71" i="2"/>
  <c r="E71" i="2"/>
  <c r="F71" i="2"/>
  <c r="G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C71" i="2" s="1"/>
  <c r="W71" i="2"/>
  <c r="X71" i="2"/>
  <c r="Y71" i="2"/>
  <c r="A325" i="2"/>
  <c r="B325" i="2"/>
  <c r="C325" i="2"/>
  <c r="D325" i="2"/>
  <c r="E325" i="2"/>
  <c r="F325" i="2"/>
  <c r="G325" i="2"/>
  <c r="I325" i="2"/>
  <c r="J325" i="2"/>
  <c r="K325" i="2"/>
  <c r="L325" i="2"/>
  <c r="M325" i="2"/>
  <c r="N325" i="2"/>
  <c r="AB325" i="2" s="1"/>
  <c r="O325" i="2"/>
  <c r="P325" i="2"/>
  <c r="Q325" i="2" s="1"/>
  <c r="R325" i="2"/>
  <c r="S325" i="2" s="1"/>
  <c r="T325" i="2"/>
  <c r="U325" i="2"/>
  <c r="V325" i="2"/>
  <c r="W325" i="2"/>
  <c r="X325" i="2"/>
  <c r="Y325" i="2"/>
  <c r="A17" i="2"/>
  <c r="B17" i="2"/>
  <c r="C17" i="2"/>
  <c r="D17" i="2"/>
  <c r="E17" i="2"/>
  <c r="F17" i="2"/>
  <c r="G17" i="2"/>
  <c r="I17" i="2"/>
  <c r="J17" i="2"/>
  <c r="K17" i="2"/>
  <c r="L17" i="2"/>
  <c r="M17" i="2"/>
  <c r="N17" i="2"/>
  <c r="AB17" i="2" s="1"/>
  <c r="O17" i="2"/>
  <c r="P17" i="2"/>
  <c r="Q17" i="2" s="1"/>
  <c r="R17" i="2"/>
  <c r="S17" i="2" s="1"/>
  <c r="T17" i="2"/>
  <c r="U17" i="2"/>
  <c r="V17" i="2"/>
  <c r="W17" i="2"/>
  <c r="X17" i="2"/>
  <c r="Y17" i="2"/>
  <c r="AC17" i="2"/>
  <c r="A149" i="2"/>
  <c r="B149" i="2"/>
  <c r="C149" i="2"/>
  <c r="D149" i="2"/>
  <c r="E149" i="2"/>
  <c r="F149" i="2"/>
  <c r="G149" i="2"/>
  <c r="I149" i="2"/>
  <c r="J149" i="2"/>
  <c r="K149" i="2"/>
  <c r="L149" i="2"/>
  <c r="M149" i="2"/>
  <c r="N149" i="2"/>
  <c r="AB149" i="2" s="1"/>
  <c r="O149" i="2"/>
  <c r="P149" i="2"/>
  <c r="Q149" i="2" s="1"/>
  <c r="R149" i="2"/>
  <c r="S149" i="2" s="1"/>
  <c r="T149" i="2"/>
  <c r="U149" i="2"/>
  <c r="V149" i="2"/>
  <c r="AC149" i="2" s="1"/>
  <c r="W149" i="2"/>
  <c r="X149" i="2"/>
  <c r="Y149" i="2"/>
  <c r="A153" i="2"/>
  <c r="B153" i="2"/>
  <c r="C153" i="2"/>
  <c r="D153" i="2"/>
  <c r="E153" i="2"/>
  <c r="F153" i="2"/>
  <c r="G153" i="2"/>
  <c r="I153" i="2"/>
  <c r="J153" i="2"/>
  <c r="K153" i="2"/>
  <c r="L153" i="2"/>
  <c r="M153" i="2"/>
  <c r="N153" i="2"/>
  <c r="O153" i="2"/>
  <c r="P153" i="2"/>
  <c r="Q153" i="2" s="1"/>
  <c r="R153" i="2"/>
  <c r="S153" i="2" s="1"/>
  <c r="T153" i="2"/>
  <c r="U153" i="2"/>
  <c r="V153" i="2"/>
  <c r="AC153" i="2" s="1"/>
  <c r="W153" i="2"/>
  <c r="X153" i="2"/>
  <c r="Y153" i="2"/>
  <c r="A8" i="2"/>
  <c r="B8" i="2"/>
  <c r="C8" i="2"/>
  <c r="D8" i="2"/>
  <c r="E8" i="2"/>
  <c r="F8" i="2"/>
  <c r="G8" i="2"/>
  <c r="I8" i="2"/>
  <c r="J8" i="2"/>
  <c r="K8" i="2"/>
  <c r="L8" i="2"/>
  <c r="M8" i="2"/>
  <c r="N8" i="2"/>
  <c r="O8" i="2"/>
  <c r="P8" i="2"/>
  <c r="Q8" i="2" s="1"/>
  <c r="R8" i="2"/>
  <c r="S8" i="2" s="1"/>
  <c r="T8" i="2"/>
  <c r="U8" i="2"/>
  <c r="V8" i="2"/>
  <c r="W8" i="2"/>
  <c r="X8" i="2"/>
  <c r="Y8" i="2"/>
  <c r="AC8" i="2"/>
  <c r="A270" i="2"/>
  <c r="B270" i="2"/>
  <c r="C270" i="2"/>
  <c r="D270" i="2"/>
  <c r="E270" i="2"/>
  <c r="F270" i="2"/>
  <c r="G270" i="2"/>
  <c r="I270" i="2"/>
  <c r="J270" i="2"/>
  <c r="K270" i="2"/>
  <c r="L270" i="2"/>
  <c r="M270" i="2"/>
  <c r="N270" i="2"/>
  <c r="AB270" i="2" s="1"/>
  <c r="O270" i="2"/>
  <c r="P270" i="2"/>
  <c r="Q270" i="2" s="1"/>
  <c r="R270" i="2"/>
  <c r="S270" i="2" s="1"/>
  <c r="T270" i="2"/>
  <c r="U270" i="2"/>
  <c r="V270" i="2"/>
  <c r="AC270" i="2" s="1"/>
  <c r="W270" i="2"/>
  <c r="X270" i="2"/>
  <c r="Y270" i="2"/>
  <c r="A306" i="2"/>
  <c r="B306" i="2"/>
  <c r="C306" i="2"/>
  <c r="D306" i="2"/>
  <c r="E306" i="2"/>
  <c r="F306" i="2"/>
  <c r="G306" i="2"/>
  <c r="I306" i="2"/>
  <c r="J306" i="2"/>
  <c r="K306" i="2"/>
  <c r="L306" i="2"/>
  <c r="M306" i="2"/>
  <c r="N306" i="2"/>
  <c r="AB306" i="2" s="1"/>
  <c r="O306" i="2"/>
  <c r="P306" i="2"/>
  <c r="Q306" i="2" s="1"/>
  <c r="R306" i="2"/>
  <c r="S306" i="2" s="1"/>
  <c r="T306" i="2"/>
  <c r="U306" i="2"/>
  <c r="V306" i="2"/>
  <c r="W306" i="2"/>
  <c r="X306" i="2"/>
  <c r="Y306" i="2"/>
  <c r="A320" i="2"/>
  <c r="B320" i="2"/>
  <c r="C320" i="2"/>
  <c r="D320" i="2"/>
  <c r="E320" i="2"/>
  <c r="F320" i="2"/>
  <c r="G320" i="2"/>
  <c r="I320" i="2"/>
  <c r="J320" i="2"/>
  <c r="K320" i="2"/>
  <c r="L320" i="2"/>
  <c r="M320" i="2"/>
  <c r="N320" i="2"/>
  <c r="AB320" i="2" s="1"/>
  <c r="O320" i="2"/>
  <c r="P320" i="2"/>
  <c r="Q320" i="2" s="1"/>
  <c r="R320" i="2"/>
  <c r="S320" i="2" s="1"/>
  <c r="T320" i="2"/>
  <c r="U320" i="2"/>
  <c r="V320" i="2"/>
  <c r="W320" i="2"/>
  <c r="X320" i="2"/>
  <c r="Y320" i="2"/>
  <c r="AC320" i="2"/>
  <c r="A138" i="2"/>
  <c r="B138" i="2"/>
  <c r="C138" i="2"/>
  <c r="D138" i="2"/>
  <c r="E138" i="2"/>
  <c r="F138" i="2"/>
  <c r="G138" i="2"/>
  <c r="I138" i="2"/>
  <c r="J138" i="2"/>
  <c r="K138" i="2"/>
  <c r="L138" i="2"/>
  <c r="M138" i="2"/>
  <c r="N138" i="2"/>
  <c r="O138" i="2"/>
  <c r="P138" i="2"/>
  <c r="Q138" i="2" s="1"/>
  <c r="R138" i="2"/>
  <c r="S138" i="2" s="1"/>
  <c r="T138" i="2"/>
  <c r="U138" i="2"/>
  <c r="V138" i="2"/>
  <c r="W138" i="2"/>
  <c r="X138" i="2"/>
  <c r="Y138" i="2"/>
  <c r="AC138" i="2"/>
  <c r="A510" i="2"/>
  <c r="B510" i="2"/>
  <c r="C510" i="2"/>
  <c r="D510" i="2"/>
  <c r="E510" i="2"/>
  <c r="F510" i="2"/>
  <c r="G510" i="2"/>
  <c r="I510" i="2"/>
  <c r="J510" i="2"/>
  <c r="K510" i="2"/>
  <c r="L510" i="2"/>
  <c r="M510" i="2"/>
  <c r="N510" i="2"/>
  <c r="AB510" i="2" s="1"/>
  <c r="O510" i="2"/>
  <c r="P510" i="2"/>
  <c r="Q510" i="2" s="1"/>
  <c r="R510" i="2"/>
  <c r="S510" i="2" s="1"/>
  <c r="T510" i="2"/>
  <c r="U510" i="2"/>
  <c r="V510" i="2"/>
  <c r="AC510" i="2" s="1"/>
  <c r="W510" i="2"/>
  <c r="X510" i="2"/>
  <c r="Y510" i="2"/>
  <c r="A767" i="2"/>
  <c r="B767" i="2"/>
  <c r="C767" i="2"/>
  <c r="D767" i="2"/>
  <c r="E767" i="2"/>
  <c r="F767" i="2"/>
  <c r="G767" i="2"/>
  <c r="I767" i="2"/>
  <c r="J767" i="2"/>
  <c r="K767" i="2"/>
  <c r="L767" i="2"/>
  <c r="M767" i="2"/>
  <c r="N767" i="2"/>
  <c r="AB767" i="2" s="1"/>
  <c r="O767" i="2"/>
  <c r="P767" i="2"/>
  <c r="Q767" i="2" s="1"/>
  <c r="R767" i="2"/>
  <c r="S767" i="2" s="1"/>
  <c r="T767" i="2"/>
  <c r="U767" i="2"/>
  <c r="V767" i="2"/>
  <c r="W767" i="2"/>
  <c r="X767" i="2"/>
  <c r="Y767" i="2"/>
  <c r="A538" i="2"/>
  <c r="B538" i="2"/>
  <c r="C538" i="2"/>
  <c r="D538" i="2"/>
  <c r="E538" i="2"/>
  <c r="F538" i="2"/>
  <c r="G538" i="2"/>
  <c r="I538" i="2"/>
  <c r="J538" i="2"/>
  <c r="K538" i="2"/>
  <c r="L538" i="2"/>
  <c r="M538" i="2"/>
  <c r="N538" i="2"/>
  <c r="AB538" i="2" s="1"/>
  <c r="O538" i="2"/>
  <c r="P538" i="2"/>
  <c r="Q538" i="2" s="1"/>
  <c r="R538" i="2"/>
  <c r="S538" i="2" s="1"/>
  <c r="T538" i="2"/>
  <c r="U538" i="2"/>
  <c r="V538" i="2"/>
  <c r="W538" i="2"/>
  <c r="X538" i="2"/>
  <c r="Y538" i="2"/>
  <c r="AC538" i="2"/>
  <c r="A38" i="2"/>
  <c r="B38" i="2"/>
  <c r="C38" i="2"/>
  <c r="D38" i="2"/>
  <c r="E38" i="2"/>
  <c r="F38" i="2"/>
  <c r="G38" i="2"/>
  <c r="I38" i="2"/>
  <c r="J38" i="2"/>
  <c r="K38" i="2"/>
  <c r="L38" i="2"/>
  <c r="M38" i="2"/>
  <c r="N38" i="2"/>
  <c r="O38" i="2"/>
  <c r="P38" i="2"/>
  <c r="Q38" i="2" s="1"/>
  <c r="R38" i="2"/>
  <c r="S38" i="2" s="1"/>
  <c r="T38" i="2"/>
  <c r="U38" i="2"/>
  <c r="V38" i="2"/>
  <c r="W38" i="2"/>
  <c r="X38" i="2"/>
  <c r="Y38" i="2"/>
  <c r="AC38" i="2"/>
  <c r="A40" i="2"/>
  <c r="B40" i="2"/>
  <c r="C40" i="2"/>
  <c r="D40" i="2"/>
  <c r="E40" i="2"/>
  <c r="F40" i="2"/>
  <c r="G40" i="2"/>
  <c r="I40" i="2"/>
  <c r="J40" i="2"/>
  <c r="K40" i="2"/>
  <c r="L40" i="2"/>
  <c r="M40" i="2"/>
  <c r="N40" i="2"/>
  <c r="AB40" i="2" s="1"/>
  <c r="O40" i="2"/>
  <c r="P40" i="2"/>
  <c r="Q40" i="2" s="1"/>
  <c r="R40" i="2"/>
  <c r="S40" i="2" s="1"/>
  <c r="T40" i="2"/>
  <c r="U40" i="2"/>
  <c r="V40" i="2"/>
  <c r="AC40" i="2" s="1"/>
  <c r="W40" i="2"/>
  <c r="X40" i="2"/>
  <c r="Y40" i="2"/>
  <c r="A1321" i="2"/>
  <c r="B1321" i="2"/>
  <c r="C1321" i="2"/>
  <c r="D1321" i="2"/>
  <c r="E1321" i="2"/>
  <c r="F1321" i="2"/>
  <c r="G1321" i="2"/>
  <c r="I1321" i="2"/>
  <c r="J1321" i="2"/>
  <c r="K1321" i="2"/>
  <c r="L1321" i="2"/>
  <c r="M1321" i="2"/>
  <c r="N1321" i="2"/>
  <c r="AB1321" i="2" s="1"/>
  <c r="O1321" i="2"/>
  <c r="P1321" i="2"/>
  <c r="Q1321" i="2" s="1"/>
  <c r="R1321" i="2"/>
  <c r="S1321" i="2" s="1"/>
  <c r="T1321" i="2"/>
  <c r="U1321" i="2"/>
  <c r="V1321" i="2"/>
  <c r="W1321" i="2"/>
  <c r="X1321" i="2"/>
  <c r="Y1321" i="2"/>
  <c r="A74" i="2"/>
  <c r="B74" i="2"/>
  <c r="C74" i="2"/>
  <c r="D74" i="2"/>
  <c r="E74" i="2"/>
  <c r="F74" i="2"/>
  <c r="G74" i="2"/>
  <c r="I74" i="2"/>
  <c r="J74" i="2"/>
  <c r="K74" i="2"/>
  <c r="L74" i="2"/>
  <c r="M74" i="2"/>
  <c r="N74" i="2"/>
  <c r="AB74" i="2" s="1"/>
  <c r="O74" i="2"/>
  <c r="P74" i="2"/>
  <c r="Q74" i="2" s="1"/>
  <c r="R74" i="2"/>
  <c r="S74" i="2" s="1"/>
  <c r="T74" i="2"/>
  <c r="U74" i="2"/>
  <c r="V74" i="2"/>
  <c r="W74" i="2"/>
  <c r="X74" i="2"/>
  <c r="Y74" i="2"/>
  <c r="AC74" i="2"/>
  <c r="A326" i="2"/>
  <c r="B326" i="2"/>
  <c r="C326" i="2"/>
  <c r="D326" i="2"/>
  <c r="E326" i="2"/>
  <c r="F326" i="2"/>
  <c r="G326" i="2"/>
  <c r="I326" i="2"/>
  <c r="J326" i="2"/>
  <c r="K326" i="2"/>
  <c r="L326" i="2"/>
  <c r="M326" i="2"/>
  <c r="N326" i="2"/>
  <c r="O326" i="2"/>
  <c r="P326" i="2"/>
  <c r="Q326" i="2" s="1"/>
  <c r="R326" i="2"/>
  <c r="S326" i="2" s="1"/>
  <c r="T326" i="2"/>
  <c r="U326" i="2"/>
  <c r="V326" i="2"/>
  <c r="W326" i="2"/>
  <c r="X326" i="2"/>
  <c r="Y326" i="2"/>
  <c r="AC326" i="2"/>
  <c r="A527" i="2"/>
  <c r="B527" i="2"/>
  <c r="C527" i="2"/>
  <c r="D527" i="2"/>
  <c r="E527" i="2"/>
  <c r="F527" i="2"/>
  <c r="G527" i="2"/>
  <c r="I527" i="2"/>
  <c r="J527" i="2"/>
  <c r="K527" i="2"/>
  <c r="L527" i="2"/>
  <c r="M527" i="2"/>
  <c r="N527" i="2"/>
  <c r="AB527" i="2" s="1"/>
  <c r="O527" i="2"/>
  <c r="P527" i="2"/>
  <c r="Q527" i="2" s="1"/>
  <c r="R527" i="2"/>
  <c r="S527" i="2" s="1"/>
  <c r="T527" i="2"/>
  <c r="U527" i="2"/>
  <c r="V527" i="2"/>
  <c r="AC527" i="2" s="1"/>
  <c r="W527" i="2"/>
  <c r="X527" i="2"/>
  <c r="Y527" i="2"/>
  <c r="A232" i="2"/>
  <c r="B232" i="2"/>
  <c r="C232" i="2"/>
  <c r="D232" i="2"/>
  <c r="E232" i="2"/>
  <c r="F232" i="2"/>
  <c r="G232" i="2"/>
  <c r="I232" i="2"/>
  <c r="J232" i="2"/>
  <c r="K232" i="2"/>
  <c r="L232" i="2"/>
  <c r="M232" i="2"/>
  <c r="N232" i="2"/>
  <c r="AB232" i="2" s="1"/>
  <c r="O232" i="2"/>
  <c r="P232" i="2"/>
  <c r="Q232" i="2" s="1"/>
  <c r="R232" i="2"/>
  <c r="S232" i="2" s="1"/>
  <c r="T232" i="2"/>
  <c r="U232" i="2"/>
  <c r="V232" i="2"/>
  <c r="W232" i="2"/>
  <c r="X232" i="2"/>
  <c r="Y232" i="2"/>
  <c r="A418" i="2"/>
  <c r="B418" i="2"/>
  <c r="C418" i="2"/>
  <c r="D418" i="2"/>
  <c r="E418" i="2"/>
  <c r="F418" i="2"/>
  <c r="G418" i="2"/>
  <c r="I418" i="2"/>
  <c r="J418" i="2"/>
  <c r="K418" i="2"/>
  <c r="L418" i="2"/>
  <c r="M418" i="2"/>
  <c r="N418" i="2"/>
  <c r="AB418" i="2" s="1"/>
  <c r="O418" i="2"/>
  <c r="P418" i="2"/>
  <c r="Q418" i="2" s="1"/>
  <c r="R418" i="2"/>
  <c r="S418" i="2" s="1"/>
  <c r="T418" i="2"/>
  <c r="U418" i="2"/>
  <c r="V418" i="2"/>
  <c r="W418" i="2"/>
  <c r="X418" i="2"/>
  <c r="Y418" i="2"/>
  <c r="AC418" i="2"/>
  <c r="A150" i="2"/>
  <c r="B150" i="2"/>
  <c r="C150" i="2"/>
  <c r="D150" i="2"/>
  <c r="E150" i="2"/>
  <c r="F150" i="2"/>
  <c r="G150" i="2"/>
  <c r="I150" i="2"/>
  <c r="J150" i="2"/>
  <c r="K150" i="2"/>
  <c r="L150" i="2"/>
  <c r="M150" i="2"/>
  <c r="N150" i="2"/>
  <c r="O150" i="2"/>
  <c r="P150" i="2"/>
  <c r="Q150" i="2" s="1"/>
  <c r="R150" i="2"/>
  <c r="S150" i="2" s="1"/>
  <c r="T150" i="2"/>
  <c r="U150" i="2"/>
  <c r="V150" i="2"/>
  <c r="W150" i="2"/>
  <c r="X150" i="2"/>
  <c r="Y150" i="2"/>
  <c r="AC150" i="2"/>
  <c r="A282" i="2"/>
  <c r="B282" i="2"/>
  <c r="C282" i="2"/>
  <c r="D282" i="2"/>
  <c r="E282" i="2"/>
  <c r="F282" i="2"/>
  <c r="G282" i="2"/>
  <c r="I282" i="2"/>
  <c r="J282" i="2"/>
  <c r="K282" i="2"/>
  <c r="L282" i="2"/>
  <c r="M282" i="2"/>
  <c r="N282" i="2"/>
  <c r="O282" i="2"/>
  <c r="P282" i="2"/>
  <c r="Q282" i="2" s="1"/>
  <c r="R282" i="2"/>
  <c r="S282" i="2" s="1"/>
  <c r="T282" i="2"/>
  <c r="U282" i="2"/>
  <c r="V282" i="2"/>
  <c r="AC282" i="2" s="1"/>
  <c r="W282" i="2"/>
  <c r="X282" i="2"/>
  <c r="Y282" i="2"/>
  <c r="A309" i="2"/>
  <c r="B309" i="2"/>
  <c r="C309" i="2"/>
  <c r="D309" i="2"/>
  <c r="E309" i="2"/>
  <c r="F309" i="2"/>
  <c r="G309" i="2"/>
  <c r="I309" i="2"/>
  <c r="J309" i="2"/>
  <c r="K309" i="2"/>
  <c r="L309" i="2"/>
  <c r="M309" i="2"/>
  <c r="N309" i="2"/>
  <c r="AB309" i="2" s="1"/>
  <c r="O309" i="2"/>
  <c r="P309" i="2"/>
  <c r="Q309" i="2" s="1"/>
  <c r="R309" i="2"/>
  <c r="S309" i="2" s="1"/>
  <c r="T309" i="2"/>
  <c r="U309" i="2"/>
  <c r="V309" i="2"/>
  <c r="W309" i="2"/>
  <c r="X309" i="2"/>
  <c r="Y309" i="2"/>
  <c r="A264" i="2"/>
  <c r="B264" i="2"/>
  <c r="C264" i="2"/>
  <c r="D264" i="2"/>
  <c r="E264" i="2"/>
  <c r="F264" i="2"/>
  <c r="G264" i="2"/>
  <c r="I264" i="2"/>
  <c r="J264" i="2"/>
  <c r="K264" i="2"/>
  <c r="L264" i="2"/>
  <c r="M264" i="2"/>
  <c r="N264" i="2"/>
  <c r="AB264" i="2" s="1"/>
  <c r="O264" i="2"/>
  <c r="P264" i="2"/>
  <c r="Q264" i="2" s="1"/>
  <c r="R264" i="2"/>
  <c r="S264" i="2" s="1"/>
  <c r="T264" i="2"/>
  <c r="U264" i="2"/>
  <c r="V264" i="2"/>
  <c r="W264" i="2"/>
  <c r="X264" i="2"/>
  <c r="Y264" i="2"/>
  <c r="AC264" i="2"/>
  <c r="A84" i="2"/>
  <c r="B84" i="2"/>
  <c r="C84" i="2"/>
  <c r="D84" i="2"/>
  <c r="E84" i="2"/>
  <c r="F84" i="2"/>
  <c r="G84" i="2"/>
  <c r="I84" i="2"/>
  <c r="J84" i="2"/>
  <c r="K84" i="2"/>
  <c r="L84" i="2"/>
  <c r="M84" i="2"/>
  <c r="N84" i="2"/>
  <c r="O84" i="2"/>
  <c r="P84" i="2"/>
  <c r="Q84" i="2" s="1"/>
  <c r="R84" i="2"/>
  <c r="S84" i="2" s="1"/>
  <c r="T84" i="2"/>
  <c r="U84" i="2"/>
  <c r="V84" i="2"/>
  <c r="W84" i="2"/>
  <c r="X84" i="2"/>
  <c r="Y84" i="2"/>
  <c r="AC84" i="2"/>
  <c r="A749" i="2"/>
  <c r="B749" i="2"/>
  <c r="C749" i="2"/>
  <c r="D749" i="2"/>
  <c r="E749" i="2"/>
  <c r="F749" i="2"/>
  <c r="G749" i="2"/>
  <c r="I749" i="2"/>
  <c r="J749" i="2"/>
  <c r="K749" i="2"/>
  <c r="L749" i="2"/>
  <c r="M749" i="2"/>
  <c r="N749" i="2"/>
  <c r="AB749" i="2" s="1"/>
  <c r="O749" i="2"/>
  <c r="P749" i="2"/>
  <c r="Q749" i="2" s="1"/>
  <c r="R749" i="2"/>
  <c r="S749" i="2" s="1"/>
  <c r="T749" i="2"/>
  <c r="U749" i="2"/>
  <c r="V749" i="2"/>
  <c r="AC749" i="2" s="1"/>
  <c r="W749" i="2"/>
  <c r="X749" i="2"/>
  <c r="Y749" i="2"/>
  <c r="A33" i="2"/>
  <c r="B33" i="2"/>
  <c r="C33" i="2"/>
  <c r="D33" i="2"/>
  <c r="E33" i="2"/>
  <c r="F33" i="2"/>
  <c r="G33" i="2"/>
  <c r="I33" i="2"/>
  <c r="J33" i="2"/>
  <c r="K33" i="2"/>
  <c r="L33" i="2"/>
  <c r="M33" i="2"/>
  <c r="N33" i="2"/>
  <c r="AB33" i="2" s="1"/>
  <c r="O33" i="2"/>
  <c r="P33" i="2"/>
  <c r="Q33" i="2" s="1"/>
  <c r="R33" i="2"/>
  <c r="S33" i="2" s="1"/>
  <c r="T33" i="2"/>
  <c r="U33" i="2"/>
  <c r="V33" i="2"/>
  <c r="W33" i="2"/>
  <c r="X33" i="2"/>
  <c r="Y33" i="2"/>
  <c r="A259" i="2"/>
  <c r="B259" i="2"/>
  <c r="C259" i="2"/>
  <c r="D259" i="2"/>
  <c r="E259" i="2"/>
  <c r="F259" i="2"/>
  <c r="G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W259" i="2"/>
  <c r="X259" i="2"/>
  <c r="Y259" i="2"/>
  <c r="AC259" i="2"/>
  <c r="A513" i="2"/>
  <c r="B513" i="2"/>
  <c r="C513" i="2"/>
  <c r="D513" i="2"/>
  <c r="E513" i="2"/>
  <c r="F513" i="2"/>
  <c r="G513" i="2"/>
  <c r="I513" i="2"/>
  <c r="J513" i="2"/>
  <c r="K513" i="2"/>
  <c r="L513" i="2"/>
  <c r="M513" i="2"/>
  <c r="N513" i="2"/>
  <c r="O513" i="2"/>
  <c r="P513" i="2"/>
  <c r="Q513" i="2" s="1"/>
  <c r="R513" i="2"/>
  <c r="S513" i="2" s="1"/>
  <c r="T513" i="2"/>
  <c r="U513" i="2"/>
  <c r="V513" i="2"/>
  <c r="W513" i="2"/>
  <c r="X513" i="2"/>
  <c r="Y513" i="2"/>
  <c r="AC513" i="2"/>
  <c r="A278" i="2"/>
  <c r="B278" i="2"/>
  <c r="C278" i="2"/>
  <c r="D278" i="2"/>
  <c r="E278" i="2"/>
  <c r="F278" i="2"/>
  <c r="G278" i="2"/>
  <c r="I278" i="2"/>
  <c r="J278" i="2"/>
  <c r="K278" i="2"/>
  <c r="L278" i="2"/>
  <c r="M278" i="2"/>
  <c r="N278" i="2"/>
  <c r="O278" i="2"/>
  <c r="P278" i="2"/>
  <c r="Q278" i="2" s="1"/>
  <c r="R278" i="2"/>
  <c r="S278" i="2" s="1"/>
  <c r="T278" i="2"/>
  <c r="U278" i="2"/>
  <c r="V278" i="2"/>
  <c r="AC278" i="2" s="1"/>
  <c r="W278" i="2"/>
  <c r="X278" i="2"/>
  <c r="Y278" i="2"/>
  <c r="A300" i="2"/>
  <c r="B300" i="2"/>
  <c r="C300" i="2"/>
  <c r="D300" i="2"/>
  <c r="E300" i="2"/>
  <c r="F300" i="2"/>
  <c r="G300" i="2"/>
  <c r="I300" i="2"/>
  <c r="J300" i="2"/>
  <c r="K300" i="2"/>
  <c r="L300" i="2"/>
  <c r="M300" i="2"/>
  <c r="N300" i="2"/>
  <c r="AB300" i="2" s="1"/>
  <c r="O300" i="2"/>
  <c r="P300" i="2"/>
  <c r="Q300" i="2" s="1"/>
  <c r="R300" i="2"/>
  <c r="S300" i="2" s="1"/>
  <c r="T300" i="2"/>
  <c r="U300" i="2"/>
  <c r="V300" i="2"/>
  <c r="AC300" i="2" s="1"/>
  <c r="W300" i="2"/>
  <c r="X300" i="2"/>
  <c r="Y300" i="2"/>
  <c r="A497" i="2"/>
  <c r="B497" i="2"/>
  <c r="C497" i="2"/>
  <c r="D497" i="2"/>
  <c r="E497" i="2"/>
  <c r="F497" i="2"/>
  <c r="G497" i="2"/>
  <c r="I497" i="2"/>
  <c r="J497" i="2"/>
  <c r="K497" i="2"/>
  <c r="L497" i="2"/>
  <c r="M497" i="2"/>
  <c r="N497" i="2"/>
  <c r="AB497" i="2" s="1"/>
  <c r="O497" i="2"/>
  <c r="P497" i="2"/>
  <c r="Q497" i="2" s="1"/>
  <c r="R497" i="2"/>
  <c r="S497" i="2" s="1"/>
  <c r="T497" i="2"/>
  <c r="U497" i="2"/>
  <c r="V497" i="2"/>
  <c r="W497" i="2"/>
  <c r="X497" i="2"/>
  <c r="Y497" i="2"/>
  <c r="A157" i="2"/>
  <c r="B157" i="2"/>
  <c r="C157" i="2"/>
  <c r="D157" i="2"/>
  <c r="E157" i="2"/>
  <c r="F157" i="2"/>
  <c r="G157" i="2"/>
  <c r="I157" i="2"/>
  <c r="J157" i="2"/>
  <c r="K157" i="2"/>
  <c r="L157" i="2"/>
  <c r="M157" i="2"/>
  <c r="N157" i="2"/>
  <c r="AB157" i="2" s="1"/>
  <c r="O157" i="2"/>
  <c r="P157" i="2"/>
  <c r="Q157" i="2" s="1"/>
  <c r="R157" i="2"/>
  <c r="S157" i="2" s="1"/>
  <c r="T157" i="2"/>
  <c r="U157" i="2"/>
  <c r="V157" i="2"/>
  <c r="AC157" i="2" s="1"/>
  <c r="W157" i="2"/>
  <c r="X157" i="2"/>
  <c r="Y157" i="2"/>
  <c r="A92" i="2"/>
  <c r="B92" i="2"/>
  <c r="C92" i="2"/>
  <c r="D92" i="2"/>
  <c r="E92" i="2"/>
  <c r="F92" i="2"/>
  <c r="G92" i="2"/>
  <c r="I92" i="2"/>
  <c r="J92" i="2"/>
  <c r="K92" i="2"/>
  <c r="L92" i="2"/>
  <c r="M92" i="2"/>
  <c r="N92" i="2"/>
  <c r="AB92" i="2" s="1"/>
  <c r="O92" i="2"/>
  <c r="P92" i="2"/>
  <c r="Q92" i="2" s="1"/>
  <c r="R92" i="2"/>
  <c r="S92" i="2" s="1"/>
  <c r="T92" i="2"/>
  <c r="U92" i="2"/>
  <c r="V92" i="2"/>
  <c r="AC92" i="2" s="1"/>
  <c r="W92" i="2"/>
  <c r="X92" i="2"/>
  <c r="Y92" i="2"/>
  <c r="A86" i="2"/>
  <c r="B86" i="2"/>
  <c r="C86" i="2"/>
  <c r="D86" i="2"/>
  <c r="E86" i="2"/>
  <c r="F86" i="2"/>
  <c r="G86" i="2"/>
  <c r="I86" i="2"/>
  <c r="J86" i="2"/>
  <c r="K86" i="2"/>
  <c r="L86" i="2"/>
  <c r="M86" i="2"/>
  <c r="N86" i="2"/>
  <c r="AB86" i="2" s="1"/>
  <c r="O86" i="2"/>
  <c r="P86" i="2"/>
  <c r="Q86" i="2" s="1"/>
  <c r="R86" i="2"/>
  <c r="S86" i="2" s="1"/>
  <c r="T86" i="2"/>
  <c r="U86" i="2"/>
  <c r="V86" i="2"/>
  <c r="AC86" i="2" s="1"/>
  <c r="W86" i="2"/>
  <c r="X86" i="2"/>
  <c r="Y86" i="2"/>
  <c r="A515" i="2"/>
  <c r="B515" i="2"/>
  <c r="C515" i="2"/>
  <c r="D515" i="2"/>
  <c r="E515" i="2"/>
  <c r="F515" i="2"/>
  <c r="G515" i="2"/>
  <c r="I515" i="2"/>
  <c r="J515" i="2"/>
  <c r="K515" i="2"/>
  <c r="L515" i="2"/>
  <c r="M515" i="2"/>
  <c r="N515" i="2"/>
  <c r="AB515" i="2" s="1"/>
  <c r="O515" i="2"/>
  <c r="P515" i="2"/>
  <c r="Q515" i="2" s="1"/>
  <c r="R515" i="2"/>
  <c r="S515" i="2" s="1"/>
  <c r="T515" i="2"/>
  <c r="U515" i="2"/>
  <c r="V515" i="2"/>
  <c r="AC515" i="2" s="1"/>
  <c r="W515" i="2"/>
  <c r="X515" i="2"/>
  <c r="Y515" i="2"/>
  <c r="A281" i="2"/>
  <c r="B281" i="2"/>
  <c r="C281" i="2"/>
  <c r="D281" i="2"/>
  <c r="E281" i="2"/>
  <c r="F281" i="2"/>
  <c r="G281" i="2"/>
  <c r="I281" i="2"/>
  <c r="J281" i="2"/>
  <c r="K281" i="2"/>
  <c r="L281" i="2"/>
  <c r="M281" i="2"/>
  <c r="N281" i="2"/>
  <c r="AB281" i="2" s="1"/>
  <c r="O281" i="2"/>
  <c r="P281" i="2"/>
  <c r="Q281" i="2" s="1"/>
  <c r="R281" i="2"/>
  <c r="S281" i="2" s="1"/>
  <c r="T281" i="2"/>
  <c r="U281" i="2"/>
  <c r="V281" i="2"/>
  <c r="AC281" i="2" s="1"/>
  <c r="W281" i="2"/>
  <c r="X281" i="2"/>
  <c r="Y281" i="2"/>
  <c r="A102" i="2"/>
  <c r="B102" i="2"/>
  <c r="C102" i="2"/>
  <c r="D102" i="2"/>
  <c r="E102" i="2"/>
  <c r="F102" i="2"/>
  <c r="G102" i="2"/>
  <c r="I102" i="2"/>
  <c r="J102" i="2"/>
  <c r="K102" i="2"/>
  <c r="L102" i="2"/>
  <c r="M102" i="2"/>
  <c r="N102" i="2"/>
  <c r="O102" i="2"/>
  <c r="P102" i="2"/>
  <c r="Q102" i="2" s="1"/>
  <c r="R102" i="2"/>
  <c r="S102" i="2" s="1"/>
  <c r="T102" i="2"/>
  <c r="U102" i="2"/>
  <c r="V102" i="2"/>
  <c r="AC102" i="2" s="1"/>
  <c r="W102" i="2"/>
  <c r="X102" i="2"/>
  <c r="Y102" i="2"/>
  <c r="A217" i="2"/>
  <c r="B217" i="2"/>
  <c r="C217" i="2"/>
  <c r="D217" i="2"/>
  <c r="E217" i="2"/>
  <c r="F217" i="2"/>
  <c r="G217" i="2"/>
  <c r="I217" i="2"/>
  <c r="J217" i="2"/>
  <c r="K217" i="2"/>
  <c r="L217" i="2"/>
  <c r="M217" i="2"/>
  <c r="N217" i="2"/>
  <c r="AB217" i="2" s="1"/>
  <c r="O217" i="2"/>
  <c r="P217" i="2"/>
  <c r="Q217" i="2" s="1"/>
  <c r="R217" i="2"/>
  <c r="S217" i="2" s="1"/>
  <c r="T217" i="2"/>
  <c r="U217" i="2"/>
  <c r="V217" i="2"/>
  <c r="AC217" i="2" s="1"/>
  <c r="W217" i="2"/>
  <c r="X217" i="2"/>
  <c r="Y217" i="2"/>
  <c r="A508" i="2"/>
  <c r="B508" i="2"/>
  <c r="C508" i="2"/>
  <c r="D508" i="2"/>
  <c r="E508" i="2"/>
  <c r="F508" i="2"/>
  <c r="G508" i="2"/>
  <c r="I508" i="2"/>
  <c r="J508" i="2"/>
  <c r="K508" i="2"/>
  <c r="L508" i="2"/>
  <c r="M508" i="2"/>
  <c r="N508" i="2"/>
  <c r="AB508" i="2" s="1"/>
  <c r="O508" i="2"/>
  <c r="P508" i="2"/>
  <c r="Q508" i="2" s="1"/>
  <c r="R508" i="2"/>
  <c r="S508" i="2" s="1"/>
  <c r="T508" i="2"/>
  <c r="U508" i="2"/>
  <c r="V508" i="2"/>
  <c r="W508" i="2"/>
  <c r="X508" i="2"/>
  <c r="Y508" i="2"/>
  <c r="A518" i="2"/>
  <c r="B518" i="2"/>
  <c r="C518" i="2"/>
  <c r="D518" i="2"/>
  <c r="E518" i="2"/>
  <c r="F518" i="2"/>
  <c r="G518" i="2"/>
  <c r="I518" i="2"/>
  <c r="J518" i="2"/>
  <c r="K518" i="2"/>
  <c r="L518" i="2"/>
  <c r="M518" i="2"/>
  <c r="N518" i="2"/>
  <c r="AB518" i="2" s="1"/>
  <c r="O518" i="2"/>
  <c r="P518" i="2"/>
  <c r="Q518" i="2" s="1"/>
  <c r="R518" i="2"/>
  <c r="S518" i="2" s="1"/>
  <c r="T518" i="2"/>
  <c r="U518" i="2"/>
  <c r="V518" i="2"/>
  <c r="AC518" i="2" s="1"/>
  <c r="W518" i="2"/>
  <c r="X518" i="2"/>
  <c r="Y518" i="2"/>
  <c r="A533" i="2"/>
  <c r="B533" i="2"/>
  <c r="C533" i="2"/>
  <c r="D533" i="2"/>
  <c r="E533" i="2"/>
  <c r="F533" i="2"/>
  <c r="G533" i="2"/>
  <c r="I533" i="2"/>
  <c r="J533" i="2"/>
  <c r="K533" i="2"/>
  <c r="L533" i="2"/>
  <c r="M533" i="2"/>
  <c r="N533" i="2"/>
  <c r="O533" i="2"/>
  <c r="P533" i="2"/>
  <c r="Q533" i="2" s="1"/>
  <c r="R533" i="2"/>
  <c r="S533" i="2" s="1"/>
  <c r="T533" i="2"/>
  <c r="U533" i="2"/>
  <c r="V533" i="2"/>
  <c r="AC533" i="2" s="1"/>
  <c r="W533" i="2"/>
  <c r="X533" i="2"/>
  <c r="Y533" i="2"/>
  <c r="A134" i="2"/>
  <c r="B134" i="2"/>
  <c r="C134" i="2"/>
  <c r="D134" i="2"/>
  <c r="E134" i="2"/>
  <c r="F134" i="2"/>
  <c r="G134" i="2"/>
  <c r="I134" i="2"/>
  <c r="J134" i="2"/>
  <c r="K134" i="2"/>
  <c r="L134" i="2"/>
  <c r="M134" i="2"/>
  <c r="N134" i="2"/>
  <c r="AB134" i="2" s="1"/>
  <c r="O134" i="2"/>
  <c r="P134" i="2"/>
  <c r="Q134" i="2" s="1"/>
  <c r="R134" i="2"/>
  <c r="S134" i="2" s="1"/>
  <c r="T134" i="2"/>
  <c r="U134" i="2"/>
  <c r="V134" i="2"/>
  <c r="AC134" i="2" s="1"/>
  <c r="W134" i="2"/>
  <c r="X134" i="2"/>
  <c r="Y134" i="2"/>
  <c r="A137" i="2"/>
  <c r="B137" i="2"/>
  <c r="C137" i="2"/>
  <c r="D137" i="2"/>
  <c r="E137" i="2"/>
  <c r="F137" i="2"/>
  <c r="G137" i="2"/>
  <c r="I137" i="2"/>
  <c r="J137" i="2"/>
  <c r="K137" i="2"/>
  <c r="L137" i="2"/>
  <c r="M137" i="2"/>
  <c r="N137" i="2"/>
  <c r="AB137" i="2" s="1"/>
  <c r="O137" i="2"/>
  <c r="P137" i="2"/>
  <c r="Q137" i="2" s="1"/>
  <c r="R137" i="2"/>
  <c r="S137" i="2" s="1"/>
  <c r="T137" i="2"/>
  <c r="U137" i="2"/>
  <c r="V137" i="2"/>
  <c r="W137" i="2"/>
  <c r="X137" i="2"/>
  <c r="Y137" i="2"/>
  <c r="AC137" i="2"/>
  <c r="A220" i="2"/>
  <c r="B220" i="2"/>
  <c r="C220" i="2"/>
  <c r="D220" i="2"/>
  <c r="E220" i="2"/>
  <c r="F220" i="2"/>
  <c r="G220" i="2"/>
  <c r="I220" i="2"/>
  <c r="J220" i="2"/>
  <c r="K220" i="2"/>
  <c r="L220" i="2"/>
  <c r="M220" i="2"/>
  <c r="N220" i="2"/>
  <c r="AB220" i="2" s="1"/>
  <c r="O220" i="2"/>
  <c r="P220" i="2"/>
  <c r="Q220" i="2" s="1"/>
  <c r="R220" i="2"/>
  <c r="S220" i="2" s="1"/>
  <c r="T220" i="2"/>
  <c r="U220" i="2"/>
  <c r="V220" i="2"/>
  <c r="AC220" i="2" s="1"/>
  <c r="W220" i="2"/>
  <c r="X220" i="2"/>
  <c r="Y220" i="2"/>
  <c r="A776" i="2"/>
  <c r="B776" i="2"/>
  <c r="C776" i="2"/>
  <c r="D776" i="2"/>
  <c r="E776" i="2"/>
  <c r="F776" i="2"/>
  <c r="G776" i="2"/>
  <c r="I776" i="2"/>
  <c r="J776" i="2"/>
  <c r="K776" i="2"/>
  <c r="L776" i="2"/>
  <c r="M776" i="2"/>
  <c r="N776" i="2"/>
  <c r="AB776" i="2" s="1"/>
  <c r="O776" i="2"/>
  <c r="P776" i="2"/>
  <c r="Q776" i="2" s="1"/>
  <c r="R776" i="2"/>
  <c r="S776" i="2" s="1"/>
  <c r="T776" i="2"/>
  <c r="U776" i="2"/>
  <c r="V776" i="2"/>
  <c r="AC776" i="2" s="1"/>
  <c r="W776" i="2"/>
  <c r="X776" i="2"/>
  <c r="Y776" i="2"/>
  <c r="A100" i="2"/>
  <c r="B100" i="2"/>
  <c r="C100" i="2"/>
  <c r="D100" i="2"/>
  <c r="E100" i="2"/>
  <c r="F100" i="2"/>
  <c r="G100" i="2"/>
  <c r="I100" i="2"/>
  <c r="J100" i="2"/>
  <c r="K100" i="2"/>
  <c r="L100" i="2"/>
  <c r="M100" i="2"/>
  <c r="N100" i="2"/>
  <c r="AB100" i="2" s="1"/>
  <c r="O100" i="2"/>
  <c r="P100" i="2"/>
  <c r="Q100" i="2" s="1"/>
  <c r="R100" i="2"/>
  <c r="S100" i="2" s="1"/>
  <c r="T100" i="2"/>
  <c r="U100" i="2"/>
  <c r="V100" i="2"/>
  <c r="AC100" i="2" s="1"/>
  <c r="W100" i="2"/>
  <c r="X100" i="2"/>
  <c r="Y100" i="2"/>
  <c r="A231" i="2"/>
  <c r="B231" i="2"/>
  <c r="C231" i="2"/>
  <c r="D231" i="2"/>
  <c r="E231" i="2"/>
  <c r="F231" i="2"/>
  <c r="G231" i="2"/>
  <c r="I231" i="2"/>
  <c r="J231" i="2"/>
  <c r="K231" i="2"/>
  <c r="L231" i="2"/>
  <c r="M231" i="2"/>
  <c r="N231" i="2"/>
  <c r="AB231" i="2" s="1"/>
  <c r="O231" i="2"/>
  <c r="P231" i="2"/>
  <c r="Q231" i="2" s="1"/>
  <c r="R231" i="2"/>
  <c r="S231" i="2" s="1"/>
  <c r="T231" i="2"/>
  <c r="U231" i="2"/>
  <c r="V231" i="2"/>
  <c r="W231" i="2"/>
  <c r="X231" i="2"/>
  <c r="Y231" i="2"/>
  <c r="A507" i="2"/>
  <c r="B507" i="2"/>
  <c r="C507" i="2"/>
  <c r="D507" i="2"/>
  <c r="E507" i="2"/>
  <c r="F507" i="2"/>
  <c r="G507" i="2"/>
  <c r="I507" i="2"/>
  <c r="J507" i="2"/>
  <c r="K507" i="2"/>
  <c r="L507" i="2"/>
  <c r="M507" i="2"/>
  <c r="N507" i="2"/>
  <c r="AB507" i="2" s="1"/>
  <c r="O507" i="2"/>
  <c r="P507" i="2"/>
  <c r="Q507" i="2" s="1"/>
  <c r="R507" i="2"/>
  <c r="S507" i="2" s="1"/>
  <c r="T507" i="2"/>
  <c r="U507" i="2"/>
  <c r="V507" i="2"/>
  <c r="AC507" i="2" s="1"/>
  <c r="W507" i="2"/>
  <c r="X507" i="2"/>
  <c r="Y507" i="2"/>
  <c r="A162" i="2"/>
  <c r="B162" i="2"/>
  <c r="C162" i="2"/>
  <c r="D162" i="2"/>
  <c r="E162" i="2"/>
  <c r="F162" i="2"/>
  <c r="G162" i="2"/>
  <c r="I162" i="2"/>
  <c r="J162" i="2"/>
  <c r="K162" i="2"/>
  <c r="L162" i="2"/>
  <c r="M162" i="2"/>
  <c r="N162" i="2"/>
  <c r="AB162" i="2" s="1"/>
  <c r="O162" i="2"/>
  <c r="P162" i="2"/>
  <c r="Q162" i="2" s="1"/>
  <c r="R162" i="2"/>
  <c r="S162" i="2" s="1"/>
  <c r="T162" i="2"/>
  <c r="U162" i="2"/>
  <c r="V162" i="2"/>
  <c r="AC162" i="2" s="1"/>
  <c r="W162" i="2"/>
  <c r="X162" i="2"/>
  <c r="Y162" i="2"/>
  <c r="A737" i="2"/>
  <c r="B737" i="2"/>
  <c r="C737" i="2"/>
  <c r="D737" i="2"/>
  <c r="E737" i="2"/>
  <c r="F737" i="2"/>
  <c r="G737" i="2"/>
  <c r="I737" i="2"/>
  <c r="J737" i="2"/>
  <c r="K737" i="2"/>
  <c r="L737" i="2"/>
  <c r="M737" i="2"/>
  <c r="N737" i="2"/>
  <c r="AB737" i="2" s="1"/>
  <c r="O737" i="2"/>
  <c r="P737" i="2"/>
  <c r="Q737" i="2" s="1"/>
  <c r="R737" i="2"/>
  <c r="S737" i="2" s="1"/>
  <c r="T737" i="2"/>
  <c r="U737" i="2"/>
  <c r="V737" i="2"/>
  <c r="AC737" i="2" s="1"/>
  <c r="W737" i="2"/>
  <c r="X737" i="2"/>
  <c r="Y737" i="2"/>
  <c r="A293" i="2"/>
  <c r="B293" i="2"/>
  <c r="C293" i="2"/>
  <c r="D293" i="2"/>
  <c r="E293" i="2"/>
  <c r="F293" i="2"/>
  <c r="G293" i="2"/>
  <c r="I293" i="2"/>
  <c r="J293" i="2"/>
  <c r="K293" i="2"/>
  <c r="L293" i="2"/>
  <c r="M293" i="2"/>
  <c r="N293" i="2"/>
  <c r="AB293" i="2" s="1"/>
  <c r="O293" i="2"/>
  <c r="P293" i="2"/>
  <c r="Q293" i="2" s="1"/>
  <c r="R293" i="2"/>
  <c r="S293" i="2" s="1"/>
  <c r="T293" i="2"/>
  <c r="U293" i="2"/>
  <c r="V293" i="2"/>
  <c r="AC293" i="2" s="1"/>
  <c r="W293" i="2"/>
  <c r="X293" i="2"/>
  <c r="Y293" i="2"/>
  <c r="A496" i="2"/>
  <c r="B496" i="2"/>
  <c r="C496" i="2"/>
  <c r="D496" i="2"/>
  <c r="E496" i="2"/>
  <c r="F496" i="2"/>
  <c r="G496" i="2"/>
  <c r="I496" i="2"/>
  <c r="J496" i="2"/>
  <c r="K496" i="2"/>
  <c r="L496" i="2"/>
  <c r="M496" i="2"/>
  <c r="N496" i="2"/>
  <c r="AB496" i="2" s="1"/>
  <c r="O496" i="2"/>
  <c r="P496" i="2"/>
  <c r="Q496" i="2" s="1"/>
  <c r="R496" i="2"/>
  <c r="S496" i="2" s="1"/>
  <c r="T496" i="2"/>
  <c r="U496" i="2"/>
  <c r="V496" i="2"/>
  <c r="AC496" i="2" s="1"/>
  <c r="W496" i="2"/>
  <c r="X496" i="2"/>
  <c r="Y496" i="2"/>
  <c r="A1273" i="2"/>
  <c r="B1273" i="2"/>
  <c r="C1273" i="2"/>
  <c r="D1273" i="2"/>
  <c r="E1273" i="2"/>
  <c r="F1273" i="2"/>
  <c r="G1273" i="2"/>
  <c r="I1273" i="2"/>
  <c r="J1273" i="2"/>
  <c r="K1273" i="2"/>
  <c r="L1273" i="2"/>
  <c r="M1273" i="2"/>
  <c r="N1273" i="2"/>
  <c r="AB1273" i="2" s="1"/>
  <c r="O1273" i="2"/>
  <c r="P1273" i="2"/>
  <c r="Q1273" i="2" s="1"/>
  <c r="R1273" i="2"/>
  <c r="S1273" i="2" s="1"/>
  <c r="T1273" i="2"/>
  <c r="U1273" i="2"/>
  <c r="V1273" i="2"/>
  <c r="AC1273" i="2" s="1"/>
  <c r="W1273" i="2"/>
  <c r="X1273" i="2"/>
  <c r="Y1273" i="2"/>
  <c r="A304" i="2"/>
  <c r="B304" i="2"/>
  <c r="C304" i="2"/>
  <c r="D304" i="2"/>
  <c r="E304" i="2"/>
  <c r="F304" i="2"/>
  <c r="G304" i="2"/>
  <c r="I304" i="2"/>
  <c r="J304" i="2"/>
  <c r="K304" i="2"/>
  <c r="L304" i="2"/>
  <c r="M304" i="2"/>
  <c r="N304" i="2"/>
  <c r="AB304" i="2" s="1"/>
  <c r="O304" i="2"/>
  <c r="P304" i="2"/>
  <c r="Q304" i="2" s="1"/>
  <c r="R304" i="2"/>
  <c r="S304" i="2" s="1"/>
  <c r="T304" i="2"/>
  <c r="U304" i="2"/>
  <c r="V304" i="2"/>
  <c r="AC304" i="2" s="1"/>
  <c r="W304" i="2"/>
  <c r="X304" i="2"/>
  <c r="Y304" i="2"/>
  <c r="A226" i="2"/>
  <c r="B226" i="2"/>
  <c r="C226" i="2"/>
  <c r="D226" i="2"/>
  <c r="E226" i="2"/>
  <c r="F226" i="2"/>
  <c r="G226" i="2"/>
  <c r="I226" i="2"/>
  <c r="J226" i="2"/>
  <c r="K226" i="2"/>
  <c r="L226" i="2"/>
  <c r="M226" i="2"/>
  <c r="N226" i="2"/>
  <c r="AB226" i="2" s="1"/>
  <c r="O226" i="2"/>
  <c r="P226" i="2"/>
  <c r="Q226" i="2" s="1"/>
  <c r="R226" i="2"/>
  <c r="S226" i="2" s="1"/>
  <c r="T226" i="2"/>
  <c r="U226" i="2"/>
  <c r="V226" i="2"/>
  <c r="AC226" i="2" s="1"/>
  <c r="W226" i="2"/>
  <c r="X226" i="2"/>
  <c r="Y226" i="2"/>
  <c r="A335" i="2"/>
  <c r="B335" i="2"/>
  <c r="C335" i="2"/>
  <c r="D335" i="2"/>
  <c r="E335" i="2"/>
  <c r="F335" i="2"/>
  <c r="G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AC335" i="2" s="1"/>
  <c r="W335" i="2"/>
  <c r="X335" i="2"/>
  <c r="Y335" i="2"/>
  <c r="A528" i="2"/>
  <c r="B528" i="2"/>
  <c r="C528" i="2"/>
  <c r="D528" i="2"/>
  <c r="E528" i="2"/>
  <c r="F528" i="2"/>
  <c r="G528" i="2"/>
  <c r="I528" i="2"/>
  <c r="J528" i="2"/>
  <c r="K528" i="2"/>
  <c r="L528" i="2"/>
  <c r="M528" i="2"/>
  <c r="N528" i="2"/>
  <c r="AB528" i="2" s="1"/>
  <c r="O528" i="2"/>
  <c r="P528" i="2"/>
  <c r="Q528" i="2" s="1"/>
  <c r="R528" i="2"/>
  <c r="S528" i="2" s="1"/>
  <c r="T528" i="2"/>
  <c r="U528" i="2"/>
  <c r="V528" i="2"/>
  <c r="AC528" i="2" s="1"/>
  <c r="W528" i="2"/>
  <c r="X528" i="2"/>
  <c r="Y528" i="2"/>
  <c r="A2" i="2"/>
  <c r="B2" i="2"/>
  <c r="C2" i="2"/>
  <c r="D2" i="2"/>
  <c r="E2" i="2"/>
  <c r="F2" i="2"/>
  <c r="G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V2" i="2"/>
  <c r="AC2" i="2" s="1"/>
  <c r="W2" i="2"/>
  <c r="X2" i="2"/>
  <c r="Y2" i="2"/>
  <c r="A130" i="2"/>
  <c r="B130" i="2"/>
  <c r="C130" i="2"/>
  <c r="D130" i="2"/>
  <c r="E130" i="2"/>
  <c r="F130" i="2"/>
  <c r="G130" i="2"/>
  <c r="I130" i="2"/>
  <c r="J130" i="2"/>
  <c r="K130" i="2"/>
  <c r="L130" i="2"/>
  <c r="M130" i="2"/>
  <c r="N130" i="2"/>
  <c r="AB130" i="2" s="1"/>
  <c r="O130" i="2"/>
  <c r="P130" i="2"/>
  <c r="Q130" i="2" s="1"/>
  <c r="R130" i="2"/>
  <c r="S130" i="2" s="1"/>
  <c r="T130" i="2"/>
  <c r="U130" i="2"/>
  <c r="V130" i="2"/>
  <c r="AC130" i="2" s="1"/>
  <c r="W130" i="2"/>
  <c r="X130" i="2"/>
  <c r="Y130" i="2"/>
  <c r="A147" i="2"/>
  <c r="B147" i="2"/>
  <c r="C147" i="2"/>
  <c r="D147" i="2"/>
  <c r="E147" i="2"/>
  <c r="F147" i="2"/>
  <c r="G147" i="2"/>
  <c r="I147" i="2"/>
  <c r="J147" i="2"/>
  <c r="K147" i="2"/>
  <c r="L147" i="2"/>
  <c r="M147" i="2"/>
  <c r="N147" i="2"/>
  <c r="AB147" i="2" s="1"/>
  <c r="O147" i="2"/>
  <c r="P147" i="2"/>
  <c r="Q147" i="2" s="1"/>
  <c r="R147" i="2"/>
  <c r="S147" i="2" s="1"/>
  <c r="T147" i="2"/>
  <c r="U147" i="2"/>
  <c r="V147" i="2"/>
  <c r="W147" i="2"/>
  <c r="X147" i="2"/>
  <c r="Y147" i="2"/>
  <c r="AC147" i="2"/>
  <c r="A28" i="2"/>
  <c r="B28" i="2"/>
  <c r="C28" i="2"/>
  <c r="D28" i="2"/>
  <c r="E28" i="2"/>
  <c r="F28" i="2"/>
  <c r="G28" i="2"/>
  <c r="I28" i="2"/>
  <c r="J28" i="2"/>
  <c r="K28" i="2"/>
  <c r="L28" i="2"/>
  <c r="M28" i="2"/>
  <c r="N28" i="2"/>
  <c r="O28" i="2"/>
  <c r="P28" i="2"/>
  <c r="Q28" i="2" s="1"/>
  <c r="R28" i="2"/>
  <c r="S28" i="2" s="1"/>
  <c r="T28" i="2"/>
  <c r="U28" i="2"/>
  <c r="V28" i="2"/>
  <c r="AC28" i="2" s="1"/>
  <c r="W28" i="2"/>
  <c r="X28" i="2"/>
  <c r="Y28" i="2"/>
  <c r="A62" i="2"/>
  <c r="B62" i="2"/>
  <c r="C62" i="2"/>
  <c r="D62" i="2"/>
  <c r="E62" i="2"/>
  <c r="F62" i="2"/>
  <c r="G62" i="2"/>
  <c r="I62" i="2"/>
  <c r="J62" i="2"/>
  <c r="K62" i="2"/>
  <c r="L62" i="2"/>
  <c r="M62" i="2"/>
  <c r="N62" i="2"/>
  <c r="AB62" i="2" s="1"/>
  <c r="O62" i="2"/>
  <c r="P62" i="2"/>
  <c r="Q62" i="2" s="1"/>
  <c r="R62" i="2"/>
  <c r="S62" i="2" s="1"/>
  <c r="T62" i="2"/>
  <c r="U62" i="2"/>
  <c r="V62" i="2"/>
  <c r="AC62" i="2" s="1"/>
  <c r="W62" i="2"/>
  <c r="X62" i="2"/>
  <c r="Y62" i="2"/>
  <c r="A146" i="2"/>
  <c r="B146" i="2"/>
  <c r="C146" i="2"/>
  <c r="D146" i="2"/>
  <c r="E146" i="2"/>
  <c r="F146" i="2"/>
  <c r="G146" i="2"/>
  <c r="I146" i="2"/>
  <c r="J146" i="2"/>
  <c r="K146" i="2"/>
  <c r="L146" i="2"/>
  <c r="M146" i="2"/>
  <c r="N146" i="2"/>
  <c r="AB146" i="2" s="1"/>
  <c r="O146" i="2"/>
  <c r="P146" i="2"/>
  <c r="Q146" i="2" s="1"/>
  <c r="R146" i="2"/>
  <c r="S146" i="2" s="1"/>
  <c r="T146" i="2"/>
  <c r="U146" i="2"/>
  <c r="V146" i="2"/>
  <c r="AC146" i="2" s="1"/>
  <c r="W146" i="2"/>
  <c r="X146" i="2"/>
  <c r="Y146" i="2"/>
  <c r="A483" i="2"/>
  <c r="B483" i="2"/>
  <c r="C483" i="2"/>
  <c r="D483" i="2"/>
  <c r="E483" i="2"/>
  <c r="F483" i="2"/>
  <c r="G483" i="2"/>
  <c r="I483" i="2"/>
  <c r="J483" i="2"/>
  <c r="K483" i="2"/>
  <c r="L483" i="2"/>
  <c r="M483" i="2"/>
  <c r="N483" i="2"/>
  <c r="AB483" i="2" s="1"/>
  <c r="O483" i="2"/>
  <c r="P483" i="2"/>
  <c r="Q483" i="2" s="1"/>
  <c r="R483" i="2"/>
  <c r="S483" i="2" s="1"/>
  <c r="T483" i="2"/>
  <c r="U483" i="2"/>
  <c r="V483" i="2"/>
  <c r="AC483" i="2" s="1"/>
  <c r="W483" i="2"/>
  <c r="X483" i="2"/>
  <c r="Y483" i="2"/>
  <c r="A263" i="2"/>
  <c r="B263" i="2"/>
  <c r="C263" i="2"/>
  <c r="D263" i="2"/>
  <c r="E263" i="2"/>
  <c r="F263" i="2"/>
  <c r="G263" i="2"/>
  <c r="I263" i="2"/>
  <c r="J263" i="2"/>
  <c r="K263" i="2"/>
  <c r="L263" i="2"/>
  <c r="M263" i="2"/>
  <c r="N263" i="2"/>
  <c r="O263" i="2"/>
  <c r="P263" i="2"/>
  <c r="Q263" i="2" s="1"/>
  <c r="R263" i="2"/>
  <c r="S263" i="2" s="1"/>
  <c r="T263" i="2"/>
  <c r="U263" i="2"/>
  <c r="V263" i="2"/>
  <c r="AC263" i="2" s="1"/>
  <c r="W263" i="2"/>
  <c r="X263" i="2"/>
  <c r="Y263" i="2"/>
  <c r="A1300" i="2"/>
  <c r="B1300" i="2"/>
  <c r="C1300" i="2"/>
  <c r="D1300" i="2"/>
  <c r="E1300" i="2"/>
  <c r="F1300" i="2"/>
  <c r="G1300" i="2"/>
  <c r="I1300" i="2"/>
  <c r="J1300" i="2"/>
  <c r="K1300" i="2"/>
  <c r="L1300" i="2"/>
  <c r="M1300" i="2"/>
  <c r="N1300" i="2"/>
  <c r="AB1300" i="2" s="1"/>
  <c r="O1300" i="2"/>
  <c r="P1300" i="2"/>
  <c r="Q1300" i="2" s="1"/>
  <c r="R1300" i="2"/>
  <c r="S1300" i="2" s="1"/>
  <c r="T1300" i="2"/>
  <c r="U1300" i="2"/>
  <c r="V1300" i="2"/>
  <c r="AC1300" i="2" s="1"/>
  <c r="W1300" i="2"/>
  <c r="X1300" i="2"/>
  <c r="Y1300" i="2"/>
  <c r="A329" i="2"/>
  <c r="B329" i="2"/>
  <c r="C329" i="2"/>
  <c r="D329" i="2"/>
  <c r="E329" i="2"/>
  <c r="F329" i="2"/>
  <c r="G329" i="2"/>
  <c r="I329" i="2"/>
  <c r="J329" i="2"/>
  <c r="K329" i="2"/>
  <c r="L329" i="2"/>
  <c r="M329" i="2"/>
  <c r="N329" i="2"/>
  <c r="AB329" i="2" s="1"/>
  <c r="O329" i="2"/>
  <c r="P329" i="2"/>
  <c r="Q329" i="2" s="1"/>
  <c r="R329" i="2"/>
  <c r="S329" i="2" s="1"/>
  <c r="T329" i="2"/>
  <c r="U329" i="2"/>
  <c r="V329" i="2"/>
  <c r="AC329" i="2" s="1"/>
  <c r="W329" i="2"/>
  <c r="X329" i="2"/>
  <c r="Y329" i="2"/>
  <c r="A735" i="2"/>
  <c r="B735" i="2"/>
  <c r="C735" i="2"/>
  <c r="D735" i="2"/>
  <c r="E735" i="2"/>
  <c r="F735" i="2"/>
  <c r="G735" i="2"/>
  <c r="I735" i="2"/>
  <c r="J735" i="2"/>
  <c r="K735" i="2"/>
  <c r="L735" i="2"/>
  <c r="M735" i="2"/>
  <c r="N735" i="2"/>
  <c r="AB735" i="2" s="1"/>
  <c r="O735" i="2"/>
  <c r="P735" i="2"/>
  <c r="Q735" i="2" s="1"/>
  <c r="R735" i="2"/>
  <c r="S735" i="2" s="1"/>
  <c r="T735" i="2"/>
  <c r="U735" i="2"/>
  <c r="V735" i="2"/>
  <c r="AC735" i="2" s="1"/>
  <c r="W735" i="2"/>
  <c r="X735" i="2"/>
  <c r="Y735" i="2"/>
  <c r="A520" i="2"/>
  <c r="B520" i="2"/>
  <c r="C520" i="2"/>
  <c r="D520" i="2"/>
  <c r="E520" i="2"/>
  <c r="F520" i="2"/>
  <c r="G520" i="2"/>
  <c r="I520" i="2"/>
  <c r="J520" i="2"/>
  <c r="K520" i="2"/>
  <c r="L520" i="2"/>
  <c r="M520" i="2"/>
  <c r="N520" i="2"/>
  <c r="AB520" i="2" s="1"/>
  <c r="O520" i="2"/>
  <c r="P520" i="2"/>
  <c r="Q520" i="2" s="1"/>
  <c r="R520" i="2"/>
  <c r="S520" i="2" s="1"/>
  <c r="T520" i="2"/>
  <c r="U520" i="2"/>
  <c r="V520" i="2"/>
  <c r="AC520" i="2" s="1"/>
  <c r="W520" i="2"/>
  <c r="X520" i="2"/>
  <c r="Y520" i="2"/>
  <c r="A540" i="2"/>
  <c r="B540" i="2"/>
  <c r="C540" i="2"/>
  <c r="D540" i="2"/>
  <c r="E540" i="2"/>
  <c r="F540" i="2"/>
  <c r="G540" i="2"/>
  <c r="I540" i="2"/>
  <c r="J540" i="2"/>
  <c r="K540" i="2"/>
  <c r="L540" i="2"/>
  <c r="M540" i="2"/>
  <c r="N540" i="2"/>
  <c r="AB540" i="2" s="1"/>
  <c r="O540" i="2"/>
  <c r="P540" i="2"/>
  <c r="Q540" i="2" s="1"/>
  <c r="R540" i="2"/>
  <c r="S540" i="2" s="1"/>
  <c r="T540" i="2"/>
  <c r="U540" i="2"/>
  <c r="V540" i="2"/>
  <c r="AC540" i="2" s="1"/>
  <c r="W540" i="2"/>
  <c r="X540" i="2"/>
  <c r="Y540" i="2"/>
  <c r="A63" i="2"/>
  <c r="B63" i="2"/>
  <c r="C63" i="2"/>
  <c r="D63" i="2"/>
  <c r="E63" i="2"/>
  <c r="F63" i="2"/>
  <c r="G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C63" i="2" s="1"/>
  <c r="W63" i="2"/>
  <c r="X63" i="2"/>
  <c r="Y63" i="2"/>
  <c r="A93" i="2"/>
  <c r="B93" i="2"/>
  <c r="C93" i="2"/>
  <c r="D93" i="2"/>
  <c r="E93" i="2"/>
  <c r="F93" i="2"/>
  <c r="G93" i="2"/>
  <c r="I93" i="2"/>
  <c r="J93" i="2"/>
  <c r="K93" i="2"/>
  <c r="L93" i="2"/>
  <c r="M93" i="2"/>
  <c r="N93" i="2"/>
  <c r="AB93" i="2" s="1"/>
  <c r="O93" i="2"/>
  <c r="P93" i="2"/>
  <c r="Q93" i="2" s="1"/>
  <c r="R93" i="2"/>
  <c r="S93" i="2" s="1"/>
  <c r="T93" i="2"/>
  <c r="U93" i="2"/>
  <c r="V93" i="2"/>
  <c r="AC93" i="2" s="1"/>
  <c r="W93" i="2"/>
  <c r="X93" i="2"/>
  <c r="Y93" i="2"/>
  <c r="A471" i="2"/>
  <c r="B471" i="2"/>
  <c r="C471" i="2"/>
  <c r="D471" i="2"/>
  <c r="E471" i="2"/>
  <c r="F471" i="2"/>
  <c r="G471" i="2"/>
  <c r="I471" i="2"/>
  <c r="J471" i="2"/>
  <c r="K471" i="2"/>
  <c r="L471" i="2"/>
  <c r="M471" i="2"/>
  <c r="N471" i="2"/>
  <c r="AB471" i="2" s="1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765" i="2"/>
  <c r="B765" i="2"/>
  <c r="C765" i="2"/>
  <c r="D765" i="2"/>
  <c r="E765" i="2"/>
  <c r="F765" i="2"/>
  <c r="G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A249" i="2"/>
  <c r="B249" i="2"/>
  <c r="C249" i="2"/>
  <c r="D249" i="2"/>
  <c r="E249" i="2"/>
  <c r="F249" i="2"/>
  <c r="G249" i="2"/>
  <c r="I249" i="2"/>
  <c r="J249" i="2"/>
  <c r="K249" i="2"/>
  <c r="L249" i="2"/>
  <c r="M249" i="2"/>
  <c r="N249" i="2"/>
  <c r="AB249" i="2" s="1"/>
  <c r="O249" i="2"/>
  <c r="P249" i="2"/>
  <c r="Q249" i="2" s="1"/>
  <c r="R249" i="2"/>
  <c r="S249" i="2" s="1"/>
  <c r="T249" i="2"/>
  <c r="U249" i="2"/>
  <c r="V249" i="2"/>
  <c r="AC249" i="2" s="1"/>
  <c r="W249" i="2"/>
  <c r="X249" i="2"/>
  <c r="Y249" i="2"/>
  <c r="A260" i="2"/>
  <c r="B260" i="2"/>
  <c r="C260" i="2"/>
  <c r="D260" i="2"/>
  <c r="E260" i="2"/>
  <c r="F260" i="2"/>
  <c r="G260" i="2"/>
  <c r="I260" i="2"/>
  <c r="J260" i="2"/>
  <c r="K260" i="2"/>
  <c r="L260" i="2"/>
  <c r="M260" i="2"/>
  <c r="N260" i="2"/>
  <c r="AB260" i="2" s="1"/>
  <c r="O260" i="2"/>
  <c r="P260" i="2"/>
  <c r="Q260" i="2" s="1"/>
  <c r="R260" i="2"/>
  <c r="S260" i="2" s="1"/>
  <c r="T260" i="2"/>
  <c r="U260" i="2"/>
  <c r="V260" i="2"/>
  <c r="AC260" i="2" s="1"/>
  <c r="W260" i="2"/>
  <c r="X260" i="2"/>
  <c r="Y260" i="2"/>
  <c r="A228" i="2"/>
  <c r="B228" i="2"/>
  <c r="C228" i="2"/>
  <c r="D228" i="2"/>
  <c r="E228" i="2"/>
  <c r="F228" i="2"/>
  <c r="G228" i="2"/>
  <c r="I228" i="2"/>
  <c r="J228" i="2"/>
  <c r="K228" i="2"/>
  <c r="L228" i="2"/>
  <c r="M228" i="2"/>
  <c r="N228" i="2"/>
  <c r="AB228" i="2" s="1"/>
  <c r="O228" i="2"/>
  <c r="P228" i="2"/>
  <c r="Q228" i="2" s="1"/>
  <c r="R228" i="2"/>
  <c r="S228" i="2" s="1"/>
  <c r="T228" i="2"/>
  <c r="U228" i="2"/>
  <c r="V228" i="2"/>
  <c r="AC228" i="2" s="1"/>
  <c r="W228" i="2"/>
  <c r="X228" i="2"/>
  <c r="Y228" i="2"/>
  <c r="A536" i="2"/>
  <c r="B536" i="2"/>
  <c r="C536" i="2"/>
  <c r="D536" i="2"/>
  <c r="E536" i="2"/>
  <c r="F536" i="2"/>
  <c r="G536" i="2"/>
  <c r="I536" i="2"/>
  <c r="J536" i="2"/>
  <c r="K536" i="2"/>
  <c r="L536" i="2"/>
  <c r="M536" i="2"/>
  <c r="N536" i="2"/>
  <c r="AB536" i="2" s="1"/>
  <c r="O536" i="2"/>
  <c r="P536" i="2"/>
  <c r="Q536" i="2" s="1"/>
  <c r="R536" i="2"/>
  <c r="S536" i="2" s="1"/>
  <c r="T536" i="2"/>
  <c r="U536" i="2"/>
  <c r="V536" i="2"/>
  <c r="AC536" i="2" s="1"/>
  <c r="W536" i="2"/>
  <c r="X536" i="2"/>
  <c r="Y536" i="2"/>
  <c r="A79" i="2"/>
  <c r="B79" i="2"/>
  <c r="C79" i="2"/>
  <c r="D79" i="2"/>
  <c r="E79" i="2"/>
  <c r="F79" i="2"/>
  <c r="G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C79" i="2" s="1"/>
  <c r="W79" i="2"/>
  <c r="X79" i="2"/>
  <c r="Y79" i="2"/>
  <c r="A1311" i="2"/>
  <c r="B1311" i="2"/>
  <c r="C1311" i="2"/>
  <c r="D1311" i="2"/>
  <c r="E1311" i="2"/>
  <c r="F1311" i="2"/>
  <c r="G1311" i="2"/>
  <c r="I1311" i="2"/>
  <c r="J1311" i="2"/>
  <c r="K1311" i="2"/>
  <c r="L1311" i="2"/>
  <c r="M1311" i="2"/>
  <c r="N1311" i="2"/>
  <c r="AB1311" i="2" s="1"/>
  <c r="O1311" i="2"/>
  <c r="P1311" i="2"/>
  <c r="Q1311" i="2" s="1"/>
  <c r="R1311" i="2"/>
  <c r="S1311" i="2" s="1"/>
  <c r="T1311" i="2"/>
  <c r="U1311" i="2"/>
  <c r="V1311" i="2"/>
  <c r="AC1311" i="2" s="1"/>
  <c r="W1311" i="2"/>
  <c r="X1311" i="2"/>
  <c r="Y1311" i="2"/>
  <c r="A1239" i="2"/>
  <c r="B1239" i="2"/>
  <c r="C1239" i="2"/>
  <c r="D1239" i="2"/>
  <c r="E1239" i="2"/>
  <c r="F1239" i="2"/>
  <c r="G1239" i="2"/>
  <c r="I1239" i="2"/>
  <c r="J1239" i="2"/>
  <c r="K1239" i="2"/>
  <c r="L1239" i="2"/>
  <c r="M1239" i="2"/>
  <c r="N1239" i="2"/>
  <c r="AB1239" i="2" s="1"/>
  <c r="O1239" i="2"/>
  <c r="P1239" i="2"/>
  <c r="Q1239" i="2" s="1"/>
  <c r="R1239" i="2"/>
  <c r="S1239" i="2" s="1"/>
  <c r="T1239" i="2"/>
  <c r="U1239" i="2"/>
  <c r="V1239" i="2"/>
  <c r="AC1239" i="2" s="1"/>
  <c r="W1239" i="2"/>
  <c r="X1239" i="2"/>
  <c r="Y1239" i="2"/>
  <c r="A26" i="2"/>
  <c r="B26" i="2"/>
  <c r="C26" i="2"/>
  <c r="D26" i="2"/>
  <c r="E26" i="2"/>
  <c r="F26" i="2"/>
  <c r="G26" i="2"/>
  <c r="I26" i="2"/>
  <c r="J26" i="2"/>
  <c r="K26" i="2"/>
  <c r="L26" i="2"/>
  <c r="M26" i="2"/>
  <c r="N26" i="2"/>
  <c r="AB26" i="2" s="1"/>
  <c r="O26" i="2"/>
  <c r="P26" i="2"/>
  <c r="Q26" i="2" s="1"/>
  <c r="R26" i="2"/>
  <c r="S26" i="2" s="1"/>
  <c r="T26" i="2"/>
  <c r="U26" i="2"/>
  <c r="V26" i="2"/>
  <c r="AC26" i="2" s="1"/>
  <c r="W26" i="2"/>
  <c r="X26" i="2"/>
  <c r="Y26" i="2"/>
  <c r="A531" i="2"/>
  <c r="B531" i="2"/>
  <c r="C531" i="2"/>
  <c r="D531" i="2"/>
  <c r="E531" i="2"/>
  <c r="F531" i="2"/>
  <c r="G531" i="2"/>
  <c r="I531" i="2"/>
  <c r="J531" i="2"/>
  <c r="K531" i="2"/>
  <c r="L531" i="2"/>
  <c r="M531" i="2"/>
  <c r="N531" i="2"/>
  <c r="AB531" i="2" s="1"/>
  <c r="O531" i="2"/>
  <c r="P531" i="2"/>
  <c r="Q531" i="2" s="1"/>
  <c r="R531" i="2"/>
  <c r="S531" i="2" s="1"/>
  <c r="T531" i="2"/>
  <c r="U531" i="2"/>
  <c r="V531" i="2"/>
  <c r="AC531" i="2" s="1"/>
  <c r="W531" i="2"/>
  <c r="X531" i="2"/>
  <c r="Y531" i="2"/>
  <c r="A256" i="2"/>
  <c r="B256" i="2"/>
  <c r="C256" i="2"/>
  <c r="D256" i="2"/>
  <c r="E256" i="2"/>
  <c r="F256" i="2"/>
  <c r="G256" i="2"/>
  <c r="I256" i="2"/>
  <c r="J256" i="2"/>
  <c r="K256" i="2"/>
  <c r="L256" i="2"/>
  <c r="M256" i="2"/>
  <c r="N256" i="2"/>
  <c r="AB256" i="2" s="1"/>
  <c r="O256" i="2"/>
  <c r="P256" i="2"/>
  <c r="Q256" i="2" s="1"/>
  <c r="R256" i="2"/>
  <c r="S256" i="2" s="1"/>
  <c r="T256" i="2"/>
  <c r="U256" i="2"/>
  <c r="V256" i="2"/>
  <c r="AC256" i="2" s="1"/>
  <c r="W256" i="2"/>
  <c r="X256" i="2"/>
  <c r="Y256" i="2"/>
  <c r="A511" i="2"/>
  <c r="B511" i="2"/>
  <c r="C511" i="2"/>
  <c r="D511" i="2"/>
  <c r="E511" i="2"/>
  <c r="F511" i="2"/>
  <c r="G511" i="2"/>
  <c r="I511" i="2"/>
  <c r="J511" i="2"/>
  <c r="K511" i="2"/>
  <c r="L511" i="2"/>
  <c r="M511" i="2"/>
  <c r="N511" i="2"/>
  <c r="O511" i="2"/>
  <c r="P511" i="2"/>
  <c r="Q511" i="2" s="1"/>
  <c r="R511" i="2"/>
  <c r="S511" i="2" s="1"/>
  <c r="T511" i="2"/>
  <c r="U511" i="2"/>
  <c r="V511" i="2"/>
  <c r="AC511" i="2" s="1"/>
  <c r="W511" i="2"/>
  <c r="X511" i="2"/>
  <c r="Y511" i="2"/>
  <c r="A67" i="2"/>
  <c r="B67" i="2"/>
  <c r="C67" i="2"/>
  <c r="D67" i="2"/>
  <c r="E67" i="2"/>
  <c r="F67" i="2"/>
  <c r="G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C67" i="2" s="1"/>
  <c r="W67" i="2"/>
  <c r="X67" i="2"/>
  <c r="Y67" i="2"/>
  <c r="A1318" i="2"/>
  <c r="B1318" i="2"/>
  <c r="C1318" i="2"/>
  <c r="D1318" i="2"/>
  <c r="E1318" i="2"/>
  <c r="F1318" i="2"/>
  <c r="G1318" i="2"/>
  <c r="I1318" i="2"/>
  <c r="J1318" i="2"/>
  <c r="K1318" i="2"/>
  <c r="L1318" i="2"/>
  <c r="M1318" i="2"/>
  <c r="N1318" i="2"/>
  <c r="AB1318" i="2" s="1"/>
  <c r="O1318" i="2"/>
  <c r="P1318" i="2"/>
  <c r="Q1318" i="2" s="1"/>
  <c r="R1318" i="2"/>
  <c r="S1318" i="2" s="1"/>
  <c r="T1318" i="2"/>
  <c r="U1318" i="2"/>
  <c r="V1318" i="2"/>
  <c r="AC1318" i="2" s="1"/>
  <c r="W1318" i="2"/>
  <c r="X1318" i="2"/>
  <c r="Y1318" i="2"/>
  <c r="A498" i="2"/>
  <c r="B498" i="2"/>
  <c r="C498" i="2"/>
  <c r="D498" i="2"/>
  <c r="E498" i="2"/>
  <c r="F498" i="2"/>
  <c r="G498" i="2"/>
  <c r="I498" i="2"/>
  <c r="J498" i="2"/>
  <c r="K498" i="2"/>
  <c r="L498" i="2"/>
  <c r="M498" i="2"/>
  <c r="N498" i="2"/>
  <c r="AB498" i="2" s="1"/>
  <c r="O498" i="2"/>
  <c r="P498" i="2"/>
  <c r="Q498" i="2" s="1"/>
  <c r="R498" i="2"/>
  <c r="S498" i="2" s="1"/>
  <c r="T498" i="2"/>
  <c r="U498" i="2"/>
  <c r="V498" i="2"/>
  <c r="AC498" i="2" s="1"/>
  <c r="W498" i="2"/>
  <c r="X498" i="2"/>
  <c r="Y498" i="2"/>
  <c r="A70" i="2"/>
  <c r="B70" i="2"/>
  <c r="C70" i="2"/>
  <c r="D70" i="2"/>
  <c r="E70" i="2"/>
  <c r="F70" i="2"/>
  <c r="G70" i="2"/>
  <c r="I70" i="2"/>
  <c r="J70" i="2"/>
  <c r="K70" i="2"/>
  <c r="L70" i="2"/>
  <c r="M70" i="2"/>
  <c r="N70" i="2"/>
  <c r="O70" i="2"/>
  <c r="P70" i="2"/>
  <c r="Q70" i="2" s="1"/>
  <c r="R70" i="2"/>
  <c r="S70" i="2" s="1"/>
  <c r="T70" i="2"/>
  <c r="U70" i="2"/>
  <c r="V70" i="2"/>
  <c r="AC70" i="2" s="1"/>
  <c r="W70" i="2"/>
  <c r="X70" i="2"/>
  <c r="Y70" i="2"/>
  <c r="A748" i="2"/>
  <c r="B748" i="2"/>
  <c r="C748" i="2"/>
  <c r="D748" i="2"/>
  <c r="E748" i="2"/>
  <c r="F748" i="2"/>
  <c r="G748" i="2"/>
  <c r="I748" i="2"/>
  <c r="J748" i="2"/>
  <c r="K748" i="2"/>
  <c r="L748" i="2"/>
  <c r="M748" i="2"/>
  <c r="N748" i="2"/>
  <c r="AB748" i="2" s="1"/>
  <c r="O748" i="2"/>
  <c r="P748" i="2"/>
  <c r="Q748" i="2" s="1"/>
  <c r="R748" i="2"/>
  <c r="S748" i="2" s="1"/>
  <c r="T748" i="2"/>
  <c r="U748" i="2"/>
  <c r="V748" i="2"/>
  <c r="AC748" i="2" s="1"/>
  <c r="W748" i="2"/>
  <c r="X748" i="2"/>
  <c r="Y748" i="2"/>
  <c r="A760" i="2"/>
  <c r="B760" i="2"/>
  <c r="C760" i="2"/>
  <c r="D760" i="2"/>
  <c r="E760" i="2"/>
  <c r="F760" i="2"/>
  <c r="G760" i="2"/>
  <c r="I760" i="2"/>
  <c r="J760" i="2"/>
  <c r="K760" i="2"/>
  <c r="L760" i="2"/>
  <c r="M760" i="2"/>
  <c r="N760" i="2"/>
  <c r="AB760" i="2" s="1"/>
  <c r="O760" i="2"/>
  <c r="P760" i="2"/>
  <c r="Q760" i="2" s="1"/>
  <c r="R760" i="2"/>
  <c r="S760" i="2" s="1"/>
  <c r="T760" i="2"/>
  <c r="U760" i="2"/>
  <c r="V760" i="2"/>
  <c r="W760" i="2"/>
  <c r="X760" i="2"/>
  <c r="Y760" i="2"/>
  <c r="A76" i="2"/>
  <c r="B76" i="2"/>
  <c r="C76" i="2"/>
  <c r="D76" i="2"/>
  <c r="E76" i="2"/>
  <c r="F76" i="2"/>
  <c r="G76" i="2"/>
  <c r="I76" i="2"/>
  <c r="J76" i="2"/>
  <c r="K76" i="2"/>
  <c r="L76" i="2"/>
  <c r="M76" i="2"/>
  <c r="N76" i="2"/>
  <c r="AB76" i="2" s="1"/>
  <c r="O76" i="2"/>
  <c r="P76" i="2"/>
  <c r="Q76" i="2" s="1"/>
  <c r="R76" i="2"/>
  <c r="S76" i="2" s="1"/>
  <c r="T76" i="2"/>
  <c r="U76" i="2"/>
  <c r="V76" i="2"/>
  <c r="W76" i="2"/>
  <c r="X76" i="2"/>
  <c r="Y76" i="2"/>
  <c r="AC76" i="2"/>
  <c r="A160" i="2"/>
  <c r="B160" i="2"/>
  <c r="C160" i="2"/>
  <c r="D160" i="2"/>
  <c r="E160" i="2"/>
  <c r="F160" i="2"/>
  <c r="G160" i="2"/>
  <c r="I160" i="2"/>
  <c r="J160" i="2"/>
  <c r="K160" i="2"/>
  <c r="L160" i="2"/>
  <c r="M160" i="2"/>
  <c r="N160" i="2"/>
  <c r="O160" i="2"/>
  <c r="P160" i="2"/>
  <c r="Q160" i="2" s="1"/>
  <c r="R160" i="2"/>
  <c r="S160" i="2" s="1"/>
  <c r="T160" i="2"/>
  <c r="U160" i="2"/>
  <c r="V160" i="2"/>
  <c r="AC160" i="2" s="1"/>
  <c r="W160" i="2"/>
  <c r="X160" i="2"/>
  <c r="Y160" i="2"/>
  <c r="A229" i="2"/>
  <c r="B229" i="2"/>
  <c r="C229" i="2"/>
  <c r="D229" i="2"/>
  <c r="E229" i="2"/>
  <c r="F229" i="2"/>
  <c r="G229" i="2"/>
  <c r="I229" i="2"/>
  <c r="J229" i="2"/>
  <c r="K229" i="2"/>
  <c r="L229" i="2"/>
  <c r="M229" i="2"/>
  <c r="N229" i="2"/>
  <c r="AB229" i="2" s="1"/>
  <c r="O229" i="2"/>
  <c r="P229" i="2"/>
  <c r="Q229" i="2" s="1"/>
  <c r="R229" i="2"/>
  <c r="S229" i="2" s="1"/>
  <c r="T229" i="2"/>
  <c r="U229" i="2"/>
  <c r="V229" i="2"/>
  <c r="AC229" i="2" s="1"/>
  <c r="W229" i="2"/>
  <c r="X229" i="2"/>
  <c r="Y229" i="2"/>
  <c r="A267" i="2"/>
  <c r="B267" i="2"/>
  <c r="C267" i="2"/>
  <c r="D267" i="2"/>
  <c r="E267" i="2"/>
  <c r="F267" i="2"/>
  <c r="G267" i="2"/>
  <c r="I267" i="2"/>
  <c r="J267" i="2"/>
  <c r="K267" i="2"/>
  <c r="L267" i="2"/>
  <c r="M267" i="2"/>
  <c r="N267" i="2"/>
  <c r="AB267" i="2" s="1"/>
  <c r="O267" i="2"/>
  <c r="P267" i="2"/>
  <c r="Q267" i="2" s="1"/>
  <c r="R267" i="2"/>
  <c r="S267" i="2" s="1"/>
  <c r="T267" i="2"/>
  <c r="U267" i="2"/>
  <c r="V267" i="2"/>
  <c r="AC267" i="2" s="1"/>
  <c r="W267" i="2"/>
  <c r="X267" i="2"/>
  <c r="Y267" i="2"/>
  <c r="A539" i="2"/>
  <c r="B539" i="2"/>
  <c r="C539" i="2"/>
  <c r="D539" i="2"/>
  <c r="E539" i="2"/>
  <c r="F539" i="2"/>
  <c r="G539" i="2"/>
  <c r="I539" i="2"/>
  <c r="J539" i="2"/>
  <c r="K539" i="2"/>
  <c r="L539" i="2"/>
  <c r="M539" i="2"/>
  <c r="N539" i="2"/>
  <c r="O539" i="2"/>
  <c r="P539" i="2"/>
  <c r="Q539" i="2" s="1"/>
  <c r="R539" i="2"/>
  <c r="S539" i="2" s="1"/>
  <c r="T539" i="2"/>
  <c r="U539" i="2"/>
  <c r="V539" i="2"/>
  <c r="AC539" i="2" s="1"/>
  <c r="W539" i="2"/>
  <c r="X539" i="2"/>
  <c r="Y539" i="2"/>
  <c r="A292" i="2"/>
  <c r="B292" i="2"/>
  <c r="C292" i="2"/>
  <c r="D292" i="2"/>
  <c r="E292" i="2"/>
  <c r="F292" i="2"/>
  <c r="G292" i="2"/>
  <c r="I292" i="2"/>
  <c r="J292" i="2"/>
  <c r="K292" i="2"/>
  <c r="L292" i="2"/>
  <c r="M292" i="2"/>
  <c r="N292" i="2"/>
  <c r="AB292" i="2" s="1"/>
  <c r="O292" i="2"/>
  <c r="P292" i="2"/>
  <c r="Q292" i="2" s="1"/>
  <c r="R292" i="2"/>
  <c r="S292" i="2" s="1"/>
  <c r="T292" i="2"/>
  <c r="U292" i="2"/>
  <c r="V292" i="2"/>
  <c r="AC292" i="2" s="1"/>
  <c r="W292" i="2"/>
  <c r="X292" i="2"/>
  <c r="Y292" i="2"/>
  <c r="A262" i="2"/>
  <c r="B262" i="2"/>
  <c r="C262" i="2"/>
  <c r="D262" i="2"/>
  <c r="E262" i="2"/>
  <c r="F262" i="2"/>
  <c r="G262" i="2"/>
  <c r="I262" i="2"/>
  <c r="J262" i="2"/>
  <c r="K262" i="2"/>
  <c r="L262" i="2"/>
  <c r="M262" i="2"/>
  <c r="N262" i="2"/>
  <c r="AB262" i="2" s="1"/>
  <c r="O262" i="2"/>
  <c r="P262" i="2"/>
  <c r="Q262" i="2" s="1"/>
  <c r="R262" i="2"/>
  <c r="S262" i="2" s="1"/>
  <c r="T262" i="2"/>
  <c r="U262" i="2"/>
  <c r="V262" i="2"/>
  <c r="W262" i="2"/>
  <c r="X262" i="2"/>
  <c r="Y262" i="2"/>
  <c r="A258" i="2"/>
  <c r="B258" i="2"/>
  <c r="C258" i="2"/>
  <c r="D258" i="2"/>
  <c r="E258" i="2"/>
  <c r="F258" i="2"/>
  <c r="G258" i="2"/>
  <c r="I258" i="2"/>
  <c r="J258" i="2"/>
  <c r="K258" i="2"/>
  <c r="L258" i="2"/>
  <c r="M258" i="2"/>
  <c r="N258" i="2"/>
  <c r="AB258" i="2" s="1"/>
  <c r="O258" i="2"/>
  <c r="P258" i="2"/>
  <c r="Q258" i="2" s="1"/>
  <c r="R258" i="2"/>
  <c r="S258" i="2" s="1"/>
  <c r="T258" i="2"/>
  <c r="U258" i="2"/>
  <c r="V258" i="2"/>
  <c r="W258" i="2"/>
  <c r="X258" i="2"/>
  <c r="Y258" i="2"/>
  <c r="A727" i="2"/>
  <c r="B727" i="2"/>
  <c r="C727" i="2"/>
  <c r="D727" i="2"/>
  <c r="E727" i="2"/>
  <c r="F727" i="2"/>
  <c r="G727" i="2"/>
  <c r="I727" i="2"/>
  <c r="J727" i="2"/>
  <c r="K727" i="2"/>
  <c r="L727" i="2"/>
  <c r="M727" i="2"/>
  <c r="N727" i="2"/>
  <c r="AB727" i="2" s="1"/>
  <c r="O727" i="2"/>
  <c r="P727" i="2"/>
  <c r="Q727" i="2" s="1"/>
  <c r="R727" i="2"/>
  <c r="S727" i="2" s="1"/>
  <c r="T727" i="2"/>
  <c r="U727" i="2"/>
  <c r="V727" i="2"/>
  <c r="W727" i="2"/>
  <c r="X727" i="2"/>
  <c r="Y727" i="2"/>
  <c r="A255" i="2"/>
  <c r="B255" i="2"/>
  <c r="C255" i="2"/>
  <c r="D255" i="2"/>
  <c r="E255" i="2"/>
  <c r="F255" i="2"/>
  <c r="G255" i="2"/>
  <c r="I255" i="2"/>
  <c r="J255" i="2"/>
  <c r="K255" i="2"/>
  <c r="L255" i="2"/>
  <c r="M255" i="2"/>
  <c r="N255" i="2"/>
  <c r="O255" i="2"/>
  <c r="P255" i="2"/>
  <c r="Q255" i="2" s="1"/>
  <c r="R255" i="2"/>
  <c r="S255" i="2" s="1"/>
  <c r="T255" i="2"/>
  <c r="U255" i="2"/>
  <c r="V255" i="2"/>
  <c r="AC255" i="2" s="1"/>
  <c r="W255" i="2"/>
  <c r="X255" i="2"/>
  <c r="Y255" i="2"/>
  <c r="A238" i="2"/>
  <c r="B238" i="2"/>
  <c r="C238" i="2"/>
  <c r="D238" i="2"/>
  <c r="E238" i="2"/>
  <c r="F238" i="2"/>
  <c r="G238" i="2"/>
  <c r="I238" i="2"/>
  <c r="J238" i="2"/>
  <c r="K238" i="2"/>
  <c r="L238" i="2"/>
  <c r="M238" i="2"/>
  <c r="N238" i="2"/>
  <c r="AB238" i="2" s="1"/>
  <c r="O238" i="2"/>
  <c r="P238" i="2"/>
  <c r="Q238" i="2" s="1"/>
  <c r="R238" i="2"/>
  <c r="S238" i="2" s="1"/>
  <c r="T238" i="2"/>
  <c r="U238" i="2"/>
  <c r="V238" i="2"/>
  <c r="AC238" i="2" s="1"/>
  <c r="W238" i="2"/>
  <c r="X238" i="2"/>
  <c r="Y238" i="2"/>
  <c r="A445" i="2"/>
  <c r="B445" i="2"/>
  <c r="C445" i="2"/>
  <c r="D445" i="2"/>
  <c r="E445" i="2"/>
  <c r="F445" i="2"/>
  <c r="G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W445" i="2"/>
  <c r="X445" i="2"/>
  <c r="Y445" i="2"/>
  <c r="A486" i="2"/>
  <c r="B486" i="2"/>
  <c r="C486" i="2"/>
  <c r="D486" i="2"/>
  <c r="E486" i="2"/>
  <c r="F486" i="2"/>
  <c r="G486" i="2"/>
  <c r="I486" i="2"/>
  <c r="J486" i="2"/>
  <c r="K486" i="2"/>
  <c r="L486" i="2"/>
  <c r="M486" i="2"/>
  <c r="N486" i="2"/>
  <c r="AB486" i="2" s="1"/>
  <c r="O486" i="2"/>
  <c r="P486" i="2"/>
  <c r="Q486" i="2" s="1"/>
  <c r="R486" i="2"/>
  <c r="S486" i="2" s="1"/>
  <c r="T486" i="2"/>
  <c r="U486" i="2"/>
  <c r="V486" i="2"/>
  <c r="AC486" i="2" s="1"/>
  <c r="W486" i="2"/>
  <c r="X486" i="2"/>
  <c r="Y486" i="2"/>
  <c r="A777" i="2"/>
  <c r="B777" i="2"/>
  <c r="C777" i="2"/>
  <c r="D777" i="2"/>
  <c r="E777" i="2"/>
  <c r="F777" i="2"/>
  <c r="G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A239" i="2"/>
  <c r="B239" i="2"/>
  <c r="C239" i="2"/>
  <c r="D239" i="2"/>
  <c r="E239" i="2"/>
  <c r="F239" i="2"/>
  <c r="G239" i="2"/>
  <c r="I239" i="2"/>
  <c r="J239" i="2"/>
  <c r="K239" i="2"/>
  <c r="L239" i="2"/>
  <c r="M239" i="2"/>
  <c r="N239" i="2"/>
  <c r="AB239" i="2" s="1"/>
  <c r="O239" i="2"/>
  <c r="P239" i="2"/>
  <c r="Q239" i="2" s="1"/>
  <c r="R239" i="2"/>
  <c r="S239" i="2" s="1"/>
  <c r="T239" i="2"/>
  <c r="U239" i="2"/>
  <c r="V239" i="2"/>
  <c r="AC239" i="2" s="1"/>
  <c r="W239" i="2"/>
  <c r="X239" i="2"/>
  <c r="Y239" i="2"/>
  <c r="A144" i="2"/>
  <c r="B144" i="2"/>
  <c r="C144" i="2"/>
  <c r="D144" i="2"/>
  <c r="E144" i="2"/>
  <c r="F144" i="2"/>
  <c r="G144" i="2"/>
  <c r="I144" i="2"/>
  <c r="J144" i="2"/>
  <c r="K144" i="2"/>
  <c r="L144" i="2"/>
  <c r="M144" i="2"/>
  <c r="N144" i="2"/>
  <c r="AB144" i="2" s="1"/>
  <c r="O144" i="2"/>
  <c r="P144" i="2"/>
  <c r="Q144" i="2" s="1"/>
  <c r="R144" i="2"/>
  <c r="S144" i="2" s="1"/>
  <c r="T144" i="2"/>
  <c r="U144" i="2"/>
  <c r="V144" i="2"/>
  <c r="W144" i="2"/>
  <c r="X144" i="2"/>
  <c r="Y144" i="2"/>
  <c r="A215" i="2"/>
  <c r="B215" i="2"/>
  <c r="C215" i="2"/>
  <c r="D215" i="2"/>
  <c r="E215" i="2"/>
  <c r="F215" i="2"/>
  <c r="G215" i="2"/>
  <c r="I215" i="2"/>
  <c r="J215" i="2"/>
  <c r="K215" i="2"/>
  <c r="L215" i="2"/>
  <c r="M215" i="2"/>
  <c r="N215" i="2"/>
  <c r="AB215" i="2" s="1"/>
  <c r="O215" i="2"/>
  <c r="P215" i="2"/>
  <c r="Q215" i="2" s="1"/>
  <c r="R215" i="2"/>
  <c r="S215" i="2" s="1"/>
  <c r="T215" i="2"/>
  <c r="U215" i="2"/>
  <c r="V215" i="2"/>
  <c r="W215" i="2"/>
  <c r="X215" i="2"/>
  <c r="Y215" i="2"/>
  <c r="A490" i="2"/>
  <c r="B490" i="2"/>
  <c r="C490" i="2"/>
  <c r="D490" i="2"/>
  <c r="E490" i="2"/>
  <c r="F490" i="2"/>
  <c r="G490" i="2"/>
  <c r="I490" i="2"/>
  <c r="J490" i="2"/>
  <c r="K490" i="2"/>
  <c r="L490" i="2"/>
  <c r="M490" i="2"/>
  <c r="N490" i="2"/>
  <c r="AB490" i="2" s="1"/>
  <c r="O490" i="2"/>
  <c r="P490" i="2"/>
  <c r="Q490" i="2" s="1"/>
  <c r="R490" i="2"/>
  <c r="S490" i="2" s="1"/>
  <c r="T490" i="2"/>
  <c r="U490" i="2"/>
  <c r="V490" i="2"/>
  <c r="AC490" i="2" s="1"/>
  <c r="W490" i="2"/>
  <c r="X490" i="2"/>
  <c r="Y490" i="2"/>
  <c r="A491" i="2"/>
  <c r="B491" i="2"/>
  <c r="C491" i="2"/>
  <c r="D491" i="2"/>
  <c r="E491" i="2"/>
  <c r="F491" i="2"/>
  <c r="G491" i="2"/>
  <c r="I491" i="2"/>
  <c r="J491" i="2"/>
  <c r="K491" i="2"/>
  <c r="L491" i="2"/>
  <c r="M491" i="2"/>
  <c r="N491" i="2"/>
  <c r="AB491" i="2" s="1"/>
  <c r="O491" i="2"/>
  <c r="P491" i="2"/>
  <c r="Q491" i="2" s="1"/>
  <c r="R491" i="2"/>
  <c r="S491" i="2" s="1"/>
  <c r="T491" i="2"/>
  <c r="U491" i="2"/>
  <c r="V491" i="2"/>
  <c r="AC491" i="2" s="1"/>
  <c r="W491" i="2"/>
  <c r="X491" i="2"/>
  <c r="Y491" i="2"/>
  <c r="A30" i="2"/>
  <c r="B30" i="2"/>
  <c r="C30" i="2"/>
  <c r="D30" i="2"/>
  <c r="E30" i="2"/>
  <c r="F30" i="2"/>
  <c r="G30" i="2"/>
  <c r="I30" i="2"/>
  <c r="J30" i="2"/>
  <c r="K30" i="2"/>
  <c r="L30" i="2"/>
  <c r="M30" i="2"/>
  <c r="N30" i="2"/>
  <c r="AB30" i="2" s="1"/>
  <c r="O30" i="2"/>
  <c r="P30" i="2"/>
  <c r="Q30" i="2" s="1"/>
  <c r="R30" i="2"/>
  <c r="S30" i="2" s="1"/>
  <c r="T30" i="2"/>
  <c r="U30" i="2"/>
  <c r="V30" i="2"/>
  <c r="W30" i="2"/>
  <c r="X30" i="2"/>
  <c r="Y30" i="2"/>
  <c r="A489" i="2"/>
  <c r="B489" i="2"/>
  <c r="C489" i="2"/>
  <c r="D489" i="2"/>
  <c r="E489" i="2"/>
  <c r="F489" i="2"/>
  <c r="G489" i="2"/>
  <c r="I489" i="2"/>
  <c r="J489" i="2"/>
  <c r="K489" i="2"/>
  <c r="L489" i="2"/>
  <c r="M489" i="2"/>
  <c r="N489" i="2"/>
  <c r="AB489" i="2" s="1"/>
  <c r="O489" i="2"/>
  <c r="P489" i="2"/>
  <c r="Q489" i="2" s="1"/>
  <c r="R489" i="2"/>
  <c r="S489" i="2" s="1"/>
  <c r="T489" i="2"/>
  <c r="U489" i="2"/>
  <c r="V489" i="2"/>
  <c r="W489" i="2"/>
  <c r="X489" i="2"/>
  <c r="Y489" i="2"/>
  <c r="A499" i="2"/>
  <c r="B499" i="2"/>
  <c r="C499" i="2"/>
  <c r="D499" i="2"/>
  <c r="E499" i="2"/>
  <c r="F499" i="2"/>
  <c r="G499" i="2"/>
  <c r="I499" i="2"/>
  <c r="J499" i="2"/>
  <c r="K499" i="2"/>
  <c r="L499" i="2"/>
  <c r="M499" i="2"/>
  <c r="N499" i="2"/>
  <c r="O499" i="2"/>
  <c r="P499" i="2"/>
  <c r="Q499" i="2" s="1"/>
  <c r="R499" i="2"/>
  <c r="S499" i="2" s="1"/>
  <c r="T499" i="2"/>
  <c r="U499" i="2"/>
  <c r="V499" i="2"/>
  <c r="AC499" i="2" s="1"/>
  <c r="W499" i="2"/>
  <c r="X499" i="2"/>
  <c r="Y499" i="2"/>
  <c r="A96" i="2"/>
  <c r="B96" i="2"/>
  <c r="C96" i="2"/>
  <c r="D96" i="2"/>
  <c r="E96" i="2"/>
  <c r="F96" i="2"/>
  <c r="G96" i="2"/>
  <c r="I96" i="2"/>
  <c r="J96" i="2"/>
  <c r="K96" i="2"/>
  <c r="L96" i="2"/>
  <c r="M96" i="2"/>
  <c r="N96" i="2"/>
  <c r="AB96" i="2" s="1"/>
  <c r="O96" i="2"/>
  <c r="P96" i="2"/>
  <c r="Q96" i="2" s="1"/>
  <c r="R96" i="2"/>
  <c r="S96" i="2" s="1"/>
  <c r="T96" i="2"/>
  <c r="U96" i="2"/>
  <c r="V96" i="2"/>
  <c r="AC96" i="2" s="1"/>
  <c r="W96" i="2"/>
  <c r="X96" i="2"/>
  <c r="Y96" i="2"/>
  <c r="A522" i="2"/>
  <c r="B522" i="2"/>
  <c r="C522" i="2"/>
  <c r="D522" i="2"/>
  <c r="E522" i="2"/>
  <c r="F522" i="2"/>
  <c r="G522" i="2"/>
  <c r="I522" i="2"/>
  <c r="J522" i="2"/>
  <c r="K522" i="2"/>
  <c r="L522" i="2"/>
  <c r="M522" i="2"/>
  <c r="N522" i="2"/>
  <c r="AB522" i="2" s="1"/>
  <c r="O522" i="2"/>
  <c r="P522" i="2"/>
  <c r="Q522" i="2" s="1"/>
  <c r="R522" i="2"/>
  <c r="S522" i="2" s="1"/>
  <c r="T522" i="2"/>
  <c r="U522" i="2"/>
  <c r="V522" i="2"/>
  <c r="W522" i="2"/>
  <c r="X522" i="2"/>
  <c r="Y522" i="2"/>
  <c r="AC522" i="2"/>
  <c r="A25" i="2"/>
  <c r="B25" i="2"/>
  <c r="C25" i="2"/>
  <c r="D25" i="2"/>
  <c r="E25" i="2"/>
  <c r="F25" i="2"/>
  <c r="G25" i="2"/>
  <c r="I25" i="2"/>
  <c r="J25" i="2"/>
  <c r="K25" i="2"/>
  <c r="L25" i="2"/>
  <c r="M25" i="2"/>
  <c r="N25" i="2"/>
  <c r="AB25" i="2" s="1"/>
  <c r="O25" i="2"/>
  <c r="P25" i="2"/>
  <c r="Q25" i="2" s="1"/>
  <c r="R25" i="2"/>
  <c r="S25" i="2" s="1"/>
  <c r="T25" i="2"/>
  <c r="U25" i="2"/>
  <c r="V25" i="2"/>
  <c r="W25" i="2"/>
  <c r="X25" i="2"/>
  <c r="Y25" i="2"/>
  <c r="A504" i="2"/>
  <c r="B504" i="2"/>
  <c r="C504" i="2"/>
  <c r="D504" i="2"/>
  <c r="E504" i="2"/>
  <c r="F504" i="2"/>
  <c r="G504" i="2"/>
  <c r="I504" i="2"/>
  <c r="J504" i="2"/>
  <c r="K504" i="2"/>
  <c r="L504" i="2"/>
  <c r="M504" i="2"/>
  <c r="N504" i="2"/>
  <c r="O504" i="2"/>
  <c r="P504" i="2"/>
  <c r="Q504" i="2" s="1"/>
  <c r="R504" i="2"/>
  <c r="S504" i="2" s="1"/>
  <c r="T504" i="2"/>
  <c r="U504" i="2"/>
  <c r="V504" i="2"/>
  <c r="AC504" i="2" s="1"/>
  <c r="W504" i="2"/>
  <c r="X504" i="2"/>
  <c r="Y504" i="2"/>
  <c r="A170" i="2"/>
  <c r="B170" i="2"/>
  <c r="C170" i="2"/>
  <c r="D170" i="2"/>
  <c r="E170" i="2"/>
  <c r="F170" i="2"/>
  <c r="G170" i="2"/>
  <c r="I170" i="2"/>
  <c r="J170" i="2"/>
  <c r="K170" i="2"/>
  <c r="L170" i="2"/>
  <c r="M170" i="2"/>
  <c r="N170" i="2"/>
  <c r="AB170" i="2" s="1"/>
  <c r="O170" i="2"/>
  <c r="P170" i="2"/>
  <c r="Q170" i="2" s="1"/>
  <c r="R170" i="2"/>
  <c r="S170" i="2" s="1"/>
  <c r="T170" i="2"/>
  <c r="U170" i="2"/>
  <c r="V170" i="2"/>
  <c r="AC170" i="2" s="1"/>
  <c r="W170" i="2"/>
  <c r="X170" i="2"/>
  <c r="Y170" i="2"/>
  <c r="A1251" i="2"/>
  <c r="B1251" i="2"/>
  <c r="C1251" i="2"/>
  <c r="D1251" i="2"/>
  <c r="E1251" i="2"/>
  <c r="F1251" i="2"/>
  <c r="G1251" i="2"/>
  <c r="I1251" i="2"/>
  <c r="J1251" i="2"/>
  <c r="K1251" i="2"/>
  <c r="L1251" i="2"/>
  <c r="M1251" i="2"/>
  <c r="N1251" i="2"/>
  <c r="AB1251" i="2" s="1"/>
  <c r="O1251" i="2"/>
  <c r="P1251" i="2"/>
  <c r="Q1251" i="2" s="1"/>
  <c r="R1251" i="2"/>
  <c r="S1251" i="2" s="1"/>
  <c r="T1251" i="2"/>
  <c r="U1251" i="2"/>
  <c r="V1251" i="2"/>
  <c r="W1251" i="2"/>
  <c r="X1251" i="2"/>
  <c r="Y1251" i="2"/>
  <c r="AC1251" i="2"/>
  <c r="A484" i="2"/>
  <c r="B484" i="2"/>
  <c r="C484" i="2"/>
  <c r="D484" i="2"/>
  <c r="E484" i="2"/>
  <c r="F484" i="2"/>
  <c r="G484" i="2"/>
  <c r="I484" i="2"/>
  <c r="J484" i="2"/>
  <c r="K484" i="2"/>
  <c r="L484" i="2"/>
  <c r="M484" i="2"/>
  <c r="N484" i="2"/>
  <c r="AB484" i="2" s="1"/>
  <c r="O484" i="2"/>
  <c r="P484" i="2"/>
  <c r="Q484" i="2" s="1"/>
  <c r="R484" i="2"/>
  <c r="S484" i="2" s="1"/>
  <c r="T484" i="2"/>
  <c r="U484" i="2"/>
  <c r="V484" i="2"/>
  <c r="W484" i="2"/>
  <c r="X484" i="2"/>
  <c r="Y484" i="2"/>
  <c r="A58" i="2"/>
  <c r="B58" i="2"/>
  <c r="C58" i="2"/>
  <c r="D58" i="2"/>
  <c r="E58" i="2"/>
  <c r="F58" i="2"/>
  <c r="G58" i="2"/>
  <c r="I58" i="2"/>
  <c r="J58" i="2"/>
  <c r="K58" i="2"/>
  <c r="L58" i="2"/>
  <c r="M58" i="2"/>
  <c r="N58" i="2"/>
  <c r="AB58" i="2" s="1"/>
  <c r="O58" i="2"/>
  <c r="P58" i="2"/>
  <c r="Q58" i="2" s="1"/>
  <c r="R58" i="2"/>
  <c r="S58" i="2" s="1"/>
  <c r="T58" i="2"/>
  <c r="U58" i="2"/>
  <c r="V58" i="2"/>
  <c r="AC58" i="2" s="1"/>
  <c r="W58" i="2"/>
  <c r="X58" i="2"/>
  <c r="Y58" i="2"/>
  <c r="A241" i="2"/>
  <c r="B241" i="2"/>
  <c r="C241" i="2"/>
  <c r="D241" i="2"/>
  <c r="E241" i="2"/>
  <c r="F241" i="2"/>
  <c r="G241" i="2"/>
  <c r="I241" i="2"/>
  <c r="J241" i="2"/>
  <c r="K241" i="2"/>
  <c r="L241" i="2"/>
  <c r="M241" i="2"/>
  <c r="N241" i="2"/>
  <c r="AB241" i="2" s="1"/>
  <c r="O241" i="2"/>
  <c r="P241" i="2"/>
  <c r="Q241" i="2" s="1"/>
  <c r="R241" i="2"/>
  <c r="S241" i="2" s="1"/>
  <c r="T241" i="2"/>
  <c r="U241" i="2"/>
  <c r="V241" i="2"/>
  <c r="AC241" i="2" s="1"/>
  <c r="W241" i="2"/>
  <c r="X241" i="2"/>
  <c r="Y241" i="2"/>
  <c r="A234" i="2"/>
  <c r="B234" i="2"/>
  <c r="C234" i="2"/>
  <c r="D234" i="2"/>
  <c r="E234" i="2"/>
  <c r="F234" i="2"/>
  <c r="G234" i="2"/>
  <c r="I234" i="2"/>
  <c r="J234" i="2"/>
  <c r="K234" i="2"/>
  <c r="L234" i="2"/>
  <c r="M234" i="2"/>
  <c r="N234" i="2"/>
  <c r="AB234" i="2" s="1"/>
  <c r="O234" i="2"/>
  <c r="P234" i="2"/>
  <c r="Q234" i="2" s="1"/>
  <c r="R234" i="2"/>
  <c r="S234" i="2" s="1"/>
  <c r="T234" i="2"/>
  <c r="U234" i="2"/>
  <c r="V234" i="2"/>
  <c r="W234" i="2"/>
  <c r="X234" i="2"/>
  <c r="Y234" i="2"/>
  <c r="A454" i="2"/>
  <c r="B454" i="2"/>
  <c r="C454" i="2"/>
  <c r="D454" i="2"/>
  <c r="E454" i="2"/>
  <c r="F454" i="2"/>
  <c r="G454" i="2"/>
  <c r="I454" i="2"/>
  <c r="J454" i="2"/>
  <c r="K454" i="2"/>
  <c r="L454" i="2"/>
  <c r="M454" i="2"/>
  <c r="N454" i="2"/>
  <c r="AB454" i="2" s="1"/>
  <c r="O454" i="2"/>
  <c r="P454" i="2"/>
  <c r="Q454" i="2" s="1"/>
  <c r="R454" i="2"/>
  <c r="S454" i="2" s="1"/>
  <c r="T454" i="2"/>
  <c r="U454" i="2"/>
  <c r="V454" i="2"/>
  <c r="W454" i="2"/>
  <c r="X454" i="2"/>
  <c r="Y454" i="2"/>
  <c r="A751" i="2"/>
  <c r="B751" i="2"/>
  <c r="C751" i="2"/>
  <c r="D751" i="2"/>
  <c r="E751" i="2"/>
  <c r="F751" i="2"/>
  <c r="G751" i="2"/>
  <c r="I751" i="2"/>
  <c r="J751" i="2"/>
  <c r="K751" i="2"/>
  <c r="L751" i="2"/>
  <c r="M751" i="2"/>
  <c r="N751" i="2"/>
  <c r="AB751" i="2" s="1"/>
  <c r="O751" i="2"/>
  <c r="P751" i="2"/>
  <c r="Q751" i="2" s="1"/>
  <c r="R751" i="2"/>
  <c r="S751" i="2" s="1"/>
  <c r="T751" i="2"/>
  <c r="U751" i="2"/>
  <c r="V751" i="2"/>
  <c r="AC751" i="2" s="1"/>
  <c r="W751" i="2"/>
  <c r="X751" i="2"/>
  <c r="Y751" i="2"/>
  <c r="A761" i="2"/>
  <c r="B761" i="2"/>
  <c r="C761" i="2"/>
  <c r="D761" i="2"/>
  <c r="E761" i="2"/>
  <c r="F761" i="2"/>
  <c r="G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A444" i="2"/>
  <c r="B444" i="2"/>
  <c r="C444" i="2"/>
  <c r="D444" i="2"/>
  <c r="E444" i="2"/>
  <c r="F444" i="2"/>
  <c r="G444" i="2"/>
  <c r="I444" i="2"/>
  <c r="J444" i="2"/>
  <c r="K444" i="2"/>
  <c r="L444" i="2"/>
  <c r="M444" i="2"/>
  <c r="N444" i="2"/>
  <c r="AB444" i="2" s="1"/>
  <c r="O444" i="2"/>
  <c r="P444" i="2"/>
  <c r="Q444" i="2" s="1"/>
  <c r="R444" i="2"/>
  <c r="S444" i="2" s="1"/>
  <c r="T444" i="2"/>
  <c r="U444" i="2"/>
  <c r="V444" i="2"/>
  <c r="W444" i="2"/>
  <c r="X444" i="2"/>
  <c r="Y444" i="2"/>
  <c r="AC444" i="2"/>
  <c r="A209" i="2"/>
  <c r="B209" i="2"/>
  <c r="C209" i="2"/>
  <c r="D209" i="2"/>
  <c r="E209" i="2"/>
  <c r="F209" i="2"/>
  <c r="G209" i="2"/>
  <c r="I209" i="2"/>
  <c r="J209" i="2"/>
  <c r="K209" i="2"/>
  <c r="L209" i="2"/>
  <c r="M209" i="2"/>
  <c r="N209" i="2"/>
  <c r="AB209" i="2" s="1"/>
  <c r="O209" i="2"/>
  <c r="P209" i="2"/>
  <c r="Q209" i="2" s="1"/>
  <c r="R209" i="2"/>
  <c r="S209" i="2" s="1"/>
  <c r="T209" i="2"/>
  <c r="U209" i="2"/>
  <c r="V209" i="2"/>
  <c r="W209" i="2"/>
  <c r="X209" i="2"/>
  <c r="Y209" i="2"/>
  <c r="A512" i="2"/>
  <c r="B512" i="2"/>
  <c r="C512" i="2"/>
  <c r="D512" i="2"/>
  <c r="E512" i="2"/>
  <c r="F512" i="2"/>
  <c r="G512" i="2"/>
  <c r="I512" i="2"/>
  <c r="J512" i="2"/>
  <c r="K512" i="2"/>
  <c r="L512" i="2"/>
  <c r="M512" i="2"/>
  <c r="N512" i="2"/>
  <c r="O512" i="2"/>
  <c r="P512" i="2"/>
  <c r="Q512" i="2" s="1"/>
  <c r="R512" i="2"/>
  <c r="S512" i="2" s="1"/>
  <c r="T512" i="2"/>
  <c r="U512" i="2"/>
  <c r="V512" i="2"/>
  <c r="W512" i="2"/>
  <c r="X512" i="2"/>
  <c r="Y512" i="2"/>
  <c r="AC512" i="2"/>
  <c r="A248" i="2"/>
  <c r="B248" i="2"/>
  <c r="C248" i="2"/>
  <c r="D248" i="2"/>
  <c r="E248" i="2"/>
  <c r="F248" i="2"/>
  <c r="G248" i="2"/>
  <c r="I248" i="2"/>
  <c r="J248" i="2"/>
  <c r="K248" i="2"/>
  <c r="L248" i="2"/>
  <c r="M248" i="2"/>
  <c r="N248" i="2"/>
  <c r="AB248" i="2" s="1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A421" i="2"/>
  <c r="B421" i="2"/>
  <c r="C421" i="2"/>
  <c r="D421" i="2"/>
  <c r="E421" i="2"/>
  <c r="F421" i="2"/>
  <c r="G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W421" i="2"/>
  <c r="X421" i="2"/>
  <c r="Y421" i="2"/>
  <c r="AC421" i="2"/>
  <c r="A492" i="2"/>
  <c r="B492" i="2"/>
  <c r="C492" i="2"/>
  <c r="D492" i="2"/>
  <c r="E492" i="2"/>
  <c r="F492" i="2"/>
  <c r="G492" i="2"/>
  <c r="I492" i="2"/>
  <c r="J492" i="2"/>
  <c r="K492" i="2"/>
  <c r="L492" i="2"/>
  <c r="M492" i="2"/>
  <c r="N492" i="2"/>
  <c r="AB492" i="2" s="1"/>
  <c r="O492" i="2"/>
  <c r="P492" i="2"/>
  <c r="Q492" i="2" s="1"/>
  <c r="R492" i="2"/>
  <c r="S492" i="2" s="1"/>
  <c r="T492" i="2"/>
  <c r="U492" i="2"/>
  <c r="V492" i="2"/>
  <c r="W492" i="2"/>
  <c r="X492" i="2"/>
  <c r="Y492" i="2"/>
  <c r="A729" i="2"/>
  <c r="B729" i="2"/>
  <c r="C729" i="2"/>
  <c r="D729" i="2"/>
  <c r="E729" i="2"/>
  <c r="F729" i="2"/>
  <c r="G729" i="2"/>
  <c r="I729" i="2"/>
  <c r="J729" i="2"/>
  <c r="K729" i="2"/>
  <c r="L729" i="2"/>
  <c r="M729" i="2"/>
  <c r="N729" i="2"/>
  <c r="AB729" i="2" s="1"/>
  <c r="O729" i="2"/>
  <c r="P729" i="2"/>
  <c r="Q729" i="2" s="1"/>
  <c r="R729" i="2"/>
  <c r="S729" i="2" s="1"/>
  <c r="T729" i="2"/>
  <c r="U729" i="2"/>
  <c r="V729" i="2"/>
  <c r="AC729" i="2" s="1"/>
  <c r="W729" i="2"/>
  <c r="X729" i="2"/>
  <c r="Y729" i="2"/>
  <c r="A417" i="2"/>
  <c r="B417" i="2"/>
  <c r="C417" i="2"/>
  <c r="D417" i="2"/>
  <c r="E417" i="2"/>
  <c r="F417" i="2"/>
  <c r="G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C417" i="2" s="1"/>
  <c r="W417" i="2"/>
  <c r="X417" i="2"/>
  <c r="Y417" i="2"/>
  <c r="A476" i="2"/>
  <c r="B476" i="2"/>
  <c r="C476" i="2"/>
  <c r="D476" i="2"/>
  <c r="E476" i="2"/>
  <c r="F476" i="2"/>
  <c r="G476" i="2"/>
  <c r="I476" i="2"/>
  <c r="J476" i="2"/>
  <c r="K476" i="2"/>
  <c r="L476" i="2"/>
  <c r="M476" i="2"/>
  <c r="N476" i="2"/>
  <c r="AB476" i="2" s="1"/>
  <c r="O476" i="2"/>
  <c r="P476" i="2"/>
  <c r="Q476" i="2" s="1"/>
  <c r="R476" i="2"/>
  <c r="S476" i="2" s="1"/>
  <c r="T476" i="2"/>
  <c r="U476" i="2"/>
  <c r="V476" i="2"/>
  <c r="W476" i="2"/>
  <c r="X476" i="2"/>
  <c r="Y476" i="2"/>
  <c r="AC476" i="2"/>
  <c r="A525" i="2"/>
  <c r="B525" i="2"/>
  <c r="C525" i="2"/>
  <c r="D525" i="2"/>
  <c r="E525" i="2"/>
  <c r="F525" i="2"/>
  <c r="G525" i="2"/>
  <c r="I525" i="2"/>
  <c r="J525" i="2"/>
  <c r="K525" i="2"/>
  <c r="L525" i="2"/>
  <c r="M525" i="2"/>
  <c r="N525" i="2"/>
  <c r="AB525" i="2" s="1"/>
  <c r="O525" i="2"/>
  <c r="P525" i="2"/>
  <c r="Q525" i="2" s="1"/>
  <c r="R525" i="2"/>
  <c r="S525" i="2" s="1"/>
  <c r="T525" i="2"/>
  <c r="U525" i="2"/>
  <c r="V525" i="2"/>
  <c r="W525" i="2"/>
  <c r="X525" i="2"/>
  <c r="Y525" i="2"/>
  <c r="A452" i="2"/>
  <c r="B452" i="2"/>
  <c r="C452" i="2"/>
  <c r="D452" i="2"/>
  <c r="E452" i="2"/>
  <c r="F452" i="2"/>
  <c r="G452" i="2"/>
  <c r="I452" i="2"/>
  <c r="J452" i="2"/>
  <c r="K452" i="2"/>
  <c r="L452" i="2"/>
  <c r="M452" i="2"/>
  <c r="N452" i="2"/>
  <c r="O452" i="2"/>
  <c r="P452" i="2"/>
  <c r="Q452" i="2" s="1"/>
  <c r="R452" i="2"/>
  <c r="S452" i="2" s="1"/>
  <c r="T452" i="2"/>
  <c r="U452" i="2"/>
  <c r="V452" i="2"/>
  <c r="W452" i="2"/>
  <c r="X452" i="2"/>
  <c r="Y452" i="2"/>
  <c r="AC452" i="2"/>
  <c r="A5" i="2"/>
  <c r="B5" i="2"/>
  <c r="C5" i="2"/>
  <c r="D5" i="2"/>
  <c r="E5" i="2"/>
  <c r="F5" i="2"/>
  <c r="G5" i="2"/>
  <c r="I5" i="2"/>
  <c r="J5" i="2"/>
  <c r="K5" i="2"/>
  <c r="L5" i="2"/>
  <c r="M5" i="2"/>
  <c r="N5" i="2"/>
  <c r="AB5" i="2" s="1"/>
  <c r="O5" i="2"/>
  <c r="P5" i="2"/>
  <c r="Q5" i="2" s="1"/>
  <c r="R5" i="2"/>
  <c r="S5" i="2" s="1"/>
  <c r="T5" i="2"/>
  <c r="U5" i="2"/>
  <c r="V5" i="2"/>
  <c r="AC5" i="2" s="1"/>
  <c r="W5" i="2"/>
  <c r="X5" i="2"/>
  <c r="Y5" i="2"/>
  <c r="A49" i="2"/>
  <c r="B49" i="2"/>
  <c r="C49" i="2"/>
  <c r="D49" i="2"/>
  <c r="E49" i="2"/>
  <c r="F49" i="2"/>
  <c r="G49" i="2"/>
  <c r="I49" i="2"/>
  <c r="J49" i="2"/>
  <c r="K49" i="2"/>
  <c r="L49" i="2"/>
  <c r="M49" i="2"/>
  <c r="N49" i="2"/>
  <c r="AB49" i="2" s="1"/>
  <c r="O49" i="2"/>
  <c r="P49" i="2"/>
  <c r="Q49" i="2" s="1"/>
  <c r="R49" i="2"/>
  <c r="S49" i="2" s="1"/>
  <c r="T49" i="2"/>
  <c r="U49" i="2"/>
  <c r="V49" i="2"/>
  <c r="W49" i="2"/>
  <c r="X49" i="2"/>
  <c r="Y49" i="2"/>
  <c r="AC49" i="2"/>
  <c r="A237" i="2"/>
  <c r="B237" i="2"/>
  <c r="C237" i="2"/>
  <c r="D237" i="2"/>
  <c r="E237" i="2"/>
  <c r="F237" i="2"/>
  <c r="G237" i="2"/>
  <c r="I237" i="2"/>
  <c r="J237" i="2"/>
  <c r="K237" i="2"/>
  <c r="L237" i="2"/>
  <c r="M237" i="2"/>
  <c r="N237" i="2"/>
  <c r="AB237" i="2" s="1"/>
  <c r="O237" i="2"/>
  <c r="P237" i="2"/>
  <c r="Q237" i="2" s="1"/>
  <c r="R237" i="2"/>
  <c r="S237" i="2" s="1"/>
  <c r="T237" i="2"/>
  <c r="U237" i="2"/>
  <c r="V237" i="2"/>
  <c r="W237" i="2"/>
  <c r="X237" i="2"/>
  <c r="Y237" i="2"/>
  <c r="A128" i="2"/>
  <c r="B128" i="2"/>
  <c r="C128" i="2"/>
  <c r="D128" i="2"/>
  <c r="E128" i="2"/>
  <c r="F128" i="2"/>
  <c r="G128" i="2"/>
  <c r="I128" i="2"/>
  <c r="J128" i="2"/>
  <c r="K128" i="2"/>
  <c r="L128" i="2"/>
  <c r="M128" i="2"/>
  <c r="N128" i="2"/>
  <c r="O128" i="2"/>
  <c r="P128" i="2"/>
  <c r="Q128" i="2" s="1"/>
  <c r="R128" i="2"/>
  <c r="S128" i="2" s="1"/>
  <c r="T128" i="2"/>
  <c r="U128" i="2"/>
  <c r="V128" i="2"/>
  <c r="AC128" i="2" s="1"/>
  <c r="W128" i="2"/>
  <c r="X128" i="2"/>
  <c r="Y128" i="2"/>
  <c r="A145" i="2"/>
  <c r="B145" i="2"/>
  <c r="C145" i="2"/>
  <c r="D145" i="2"/>
  <c r="E145" i="2"/>
  <c r="F145" i="2"/>
  <c r="G145" i="2"/>
  <c r="I145" i="2"/>
  <c r="J145" i="2"/>
  <c r="K145" i="2"/>
  <c r="L145" i="2"/>
  <c r="M145" i="2"/>
  <c r="N145" i="2"/>
  <c r="AB145" i="2" s="1"/>
  <c r="O145" i="2"/>
  <c r="P145" i="2"/>
  <c r="Q145" i="2" s="1"/>
  <c r="R145" i="2"/>
  <c r="S145" i="2" s="1"/>
  <c r="T145" i="2"/>
  <c r="U145" i="2"/>
  <c r="V145" i="2"/>
  <c r="AC145" i="2" s="1"/>
  <c r="W145" i="2"/>
  <c r="X145" i="2"/>
  <c r="Y145" i="2"/>
  <c r="A277" i="2"/>
  <c r="B277" i="2"/>
  <c r="C277" i="2"/>
  <c r="D277" i="2"/>
  <c r="E277" i="2"/>
  <c r="F277" i="2"/>
  <c r="G277" i="2"/>
  <c r="I277" i="2"/>
  <c r="J277" i="2"/>
  <c r="K277" i="2"/>
  <c r="L277" i="2"/>
  <c r="M277" i="2"/>
  <c r="N277" i="2"/>
  <c r="AB277" i="2" s="1"/>
  <c r="O277" i="2"/>
  <c r="P277" i="2"/>
  <c r="Q277" i="2" s="1"/>
  <c r="R277" i="2"/>
  <c r="S277" i="2" s="1"/>
  <c r="T277" i="2"/>
  <c r="U277" i="2"/>
  <c r="V277" i="2"/>
  <c r="W277" i="2"/>
  <c r="X277" i="2"/>
  <c r="Y277" i="2"/>
  <c r="A35" i="2"/>
  <c r="B35" i="2"/>
  <c r="C35" i="2"/>
  <c r="D35" i="2"/>
  <c r="E35" i="2"/>
  <c r="F35" i="2"/>
  <c r="G35" i="2"/>
  <c r="I35" i="2"/>
  <c r="J35" i="2"/>
  <c r="K35" i="2"/>
  <c r="L35" i="2"/>
  <c r="M35" i="2"/>
  <c r="N35" i="2"/>
  <c r="AB35" i="2" s="1"/>
  <c r="O35" i="2"/>
  <c r="P35" i="2"/>
  <c r="Q35" i="2" s="1"/>
  <c r="R35" i="2"/>
  <c r="S35" i="2" s="1"/>
  <c r="T35" i="2"/>
  <c r="U35" i="2"/>
  <c r="V35" i="2"/>
  <c r="W35" i="2"/>
  <c r="X35" i="2"/>
  <c r="Y35" i="2"/>
  <c r="A31" i="2"/>
  <c r="B31" i="2"/>
  <c r="C31" i="2"/>
  <c r="D31" i="2"/>
  <c r="E31" i="2"/>
  <c r="F31" i="2"/>
  <c r="G31" i="2"/>
  <c r="I31" i="2"/>
  <c r="J31" i="2"/>
  <c r="K31" i="2"/>
  <c r="L31" i="2"/>
  <c r="M31" i="2"/>
  <c r="N31" i="2"/>
  <c r="O31" i="2"/>
  <c r="P31" i="2"/>
  <c r="Q31" i="2" s="1"/>
  <c r="R31" i="2"/>
  <c r="S31" i="2" s="1"/>
  <c r="T31" i="2"/>
  <c r="U31" i="2"/>
  <c r="V31" i="2"/>
  <c r="W31" i="2"/>
  <c r="X31" i="2"/>
  <c r="Y31" i="2"/>
  <c r="AC31" i="2"/>
  <c r="A127" i="2"/>
  <c r="B127" i="2"/>
  <c r="C127" i="2"/>
  <c r="D127" i="2"/>
  <c r="E127" i="2"/>
  <c r="F127" i="2"/>
  <c r="G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C127" i="2" s="1"/>
  <c r="W127" i="2"/>
  <c r="X127" i="2"/>
  <c r="Y127" i="2"/>
  <c r="A509" i="2"/>
  <c r="B509" i="2"/>
  <c r="C509" i="2"/>
  <c r="D509" i="2"/>
  <c r="E509" i="2"/>
  <c r="F509" i="2"/>
  <c r="G509" i="2"/>
  <c r="I509" i="2"/>
  <c r="J509" i="2"/>
  <c r="K509" i="2"/>
  <c r="L509" i="2"/>
  <c r="M509" i="2"/>
  <c r="N509" i="2"/>
  <c r="AB509" i="2" s="1"/>
  <c r="O509" i="2"/>
  <c r="P509" i="2"/>
  <c r="Q509" i="2" s="1"/>
  <c r="R509" i="2"/>
  <c r="S509" i="2" s="1"/>
  <c r="T509" i="2"/>
  <c r="U509" i="2"/>
  <c r="V509" i="2"/>
  <c r="W509" i="2"/>
  <c r="X509" i="2"/>
  <c r="Y509" i="2"/>
  <c r="AC509" i="2"/>
  <c r="A136" i="2"/>
  <c r="B136" i="2"/>
  <c r="C136" i="2"/>
  <c r="D136" i="2"/>
  <c r="E136" i="2"/>
  <c r="F136" i="2"/>
  <c r="G136" i="2"/>
  <c r="I136" i="2"/>
  <c r="J136" i="2"/>
  <c r="K136" i="2"/>
  <c r="L136" i="2"/>
  <c r="M136" i="2"/>
  <c r="N136" i="2"/>
  <c r="AB136" i="2" s="1"/>
  <c r="O136" i="2"/>
  <c r="P136" i="2"/>
  <c r="Q136" i="2" s="1"/>
  <c r="R136" i="2"/>
  <c r="S136" i="2" s="1"/>
  <c r="T136" i="2"/>
  <c r="U136" i="2"/>
  <c r="V136" i="2"/>
  <c r="W136" i="2"/>
  <c r="X136" i="2"/>
  <c r="Y136" i="2"/>
  <c r="A330" i="2"/>
  <c r="B330" i="2"/>
  <c r="C330" i="2"/>
  <c r="D330" i="2"/>
  <c r="E330" i="2"/>
  <c r="F330" i="2"/>
  <c r="G330" i="2"/>
  <c r="I330" i="2"/>
  <c r="J330" i="2"/>
  <c r="K330" i="2"/>
  <c r="L330" i="2"/>
  <c r="M330" i="2"/>
  <c r="N330" i="2"/>
  <c r="AB330" i="2" s="1"/>
  <c r="O330" i="2"/>
  <c r="P330" i="2"/>
  <c r="Q330" i="2" s="1"/>
  <c r="R330" i="2"/>
  <c r="S330" i="2" s="1"/>
  <c r="T330" i="2"/>
  <c r="U330" i="2"/>
  <c r="V330" i="2"/>
  <c r="AC330" i="2" s="1"/>
  <c r="W330" i="2"/>
  <c r="X330" i="2"/>
  <c r="Y330" i="2"/>
  <c r="A135" i="2"/>
  <c r="B135" i="2"/>
  <c r="C135" i="2"/>
  <c r="D135" i="2"/>
  <c r="E135" i="2"/>
  <c r="F135" i="2"/>
  <c r="G135" i="2"/>
  <c r="I135" i="2"/>
  <c r="J135" i="2"/>
  <c r="K135" i="2"/>
  <c r="L135" i="2"/>
  <c r="M135" i="2"/>
  <c r="N135" i="2"/>
  <c r="AB135" i="2" s="1"/>
  <c r="O135" i="2"/>
  <c r="P135" i="2"/>
  <c r="Q135" i="2" s="1"/>
  <c r="R135" i="2"/>
  <c r="S135" i="2" s="1"/>
  <c r="T135" i="2"/>
  <c r="U135" i="2"/>
  <c r="V135" i="2"/>
  <c r="AC135" i="2" s="1"/>
  <c r="W135" i="2"/>
  <c r="X135" i="2"/>
  <c r="Y135" i="2"/>
  <c r="A779" i="2"/>
  <c r="B779" i="2"/>
  <c r="C779" i="2"/>
  <c r="D779" i="2"/>
  <c r="E779" i="2"/>
  <c r="F779" i="2"/>
  <c r="G779" i="2"/>
  <c r="I779" i="2"/>
  <c r="J779" i="2"/>
  <c r="K779" i="2"/>
  <c r="L779" i="2"/>
  <c r="M779" i="2"/>
  <c r="N779" i="2"/>
  <c r="AB779" i="2" s="1"/>
  <c r="O779" i="2"/>
  <c r="P779" i="2"/>
  <c r="Q779" i="2" s="1"/>
  <c r="R779" i="2"/>
  <c r="S779" i="2" s="1"/>
  <c r="T779" i="2"/>
  <c r="U779" i="2"/>
  <c r="V779" i="2"/>
  <c r="W779" i="2"/>
  <c r="X779" i="2"/>
  <c r="Y779" i="2"/>
  <c r="A302" i="2"/>
  <c r="B302" i="2"/>
  <c r="C302" i="2"/>
  <c r="D302" i="2"/>
  <c r="E302" i="2"/>
  <c r="F302" i="2"/>
  <c r="G302" i="2"/>
  <c r="I302" i="2"/>
  <c r="J302" i="2"/>
  <c r="K302" i="2"/>
  <c r="L302" i="2"/>
  <c r="M302" i="2"/>
  <c r="N302" i="2"/>
  <c r="AB302" i="2" s="1"/>
  <c r="O302" i="2"/>
  <c r="P302" i="2"/>
  <c r="Q302" i="2" s="1"/>
  <c r="R302" i="2"/>
  <c r="S302" i="2" s="1"/>
  <c r="T302" i="2"/>
  <c r="U302" i="2"/>
  <c r="V302" i="2"/>
  <c r="W302" i="2"/>
  <c r="X302" i="2"/>
  <c r="Y302" i="2"/>
  <c r="A273" i="2"/>
  <c r="B273" i="2"/>
  <c r="C273" i="2"/>
  <c r="D273" i="2"/>
  <c r="E273" i="2"/>
  <c r="F273" i="2"/>
  <c r="G273" i="2"/>
  <c r="I273" i="2"/>
  <c r="J273" i="2"/>
  <c r="K273" i="2"/>
  <c r="L273" i="2"/>
  <c r="M273" i="2"/>
  <c r="N273" i="2"/>
  <c r="AB273" i="2" s="1"/>
  <c r="O273" i="2"/>
  <c r="P273" i="2"/>
  <c r="Q273" i="2" s="1"/>
  <c r="R273" i="2"/>
  <c r="S273" i="2" s="1"/>
  <c r="T273" i="2"/>
  <c r="U273" i="2"/>
  <c r="V273" i="2"/>
  <c r="AC273" i="2" s="1"/>
  <c r="W273" i="2"/>
  <c r="X273" i="2"/>
  <c r="Y273" i="2"/>
  <c r="A743" i="2"/>
  <c r="B743" i="2"/>
  <c r="C743" i="2"/>
  <c r="D743" i="2"/>
  <c r="E743" i="2"/>
  <c r="F743" i="2"/>
  <c r="G743" i="2"/>
  <c r="I743" i="2"/>
  <c r="J743" i="2"/>
  <c r="K743" i="2"/>
  <c r="L743" i="2"/>
  <c r="M743" i="2"/>
  <c r="N743" i="2"/>
  <c r="AB743" i="2" s="1"/>
  <c r="O743" i="2"/>
  <c r="P743" i="2"/>
  <c r="Q743" i="2" s="1"/>
  <c r="R743" i="2"/>
  <c r="S743" i="2" s="1"/>
  <c r="T743" i="2"/>
  <c r="U743" i="2"/>
  <c r="V743" i="2"/>
  <c r="AC743" i="2" s="1"/>
  <c r="W743" i="2"/>
  <c r="X743" i="2"/>
  <c r="Y743" i="2"/>
  <c r="A69" i="2"/>
  <c r="B69" i="2"/>
  <c r="C69" i="2"/>
  <c r="D69" i="2"/>
  <c r="E69" i="2"/>
  <c r="F69" i="2"/>
  <c r="G69" i="2"/>
  <c r="I69" i="2"/>
  <c r="J69" i="2"/>
  <c r="K69" i="2"/>
  <c r="L69" i="2"/>
  <c r="M69" i="2"/>
  <c r="N69" i="2"/>
  <c r="AB69" i="2" s="1"/>
  <c r="O69" i="2"/>
  <c r="P69" i="2"/>
  <c r="Q69" i="2" s="1"/>
  <c r="R69" i="2"/>
  <c r="S69" i="2" s="1"/>
  <c r="T69" i="2"/>
  <c r="U69" i="2"/>
  <c r="V69" i="2"/>
  <c r="W69" i="2"/>
  <c r="X69" i="2"/>
  <c r="Y69" i="2"/>
  <c r="AC69" i="2"/>
  <c r="A521" i="2"/>
  <c r="B521" i="2"/>
  <c r="C521" i="2"/>
  <c r="D521" i="2"/>
  <c r="E521" i="2"/>
  <c r="F521" i="2"/>
  <c r="G521" i="2"/>
  <c r="I521" i="2"/>
  <c r="J521" i="2"/>
  <c r="K521" i="2"/>
  <c r="L521" i="2"/>
  <c r="M521" i="2"/>
  <c r="N521" i="2"/>
  <c r="O521" i="2"/>
  <c r="P521" i="2"/>
  <c r="Q521" i="2" s="1"/>
  <c r="R521" i="2"/>
  <c r="S521" i="2" s="1"/>
  <c r="T521" i="2"/>
  <c r="U521" i="2"/>
  <c r="V521" i="2"/>
  <c r="AC521" i="2" s="1"/>
  <c r="W521" i="2"/>
  <c r="X521" i="2"/>
  <c r="Y521" i="2"/>
  <c r="A68" i="2"/>
  <c r="B68" i="2"/>
  <c r="C68" i="2"/>
  <c r="D68" i="2"/>
  <c r="E68" i="2"/>
  <c r="F68" i="2"/>
  <c r="G68" i="2"/>
  <c r="I68" i="2"/>
  <c r="J68" i="2"/>
  <c r="K68" i="2"/>
  <c r="L68" i="2"/>
  <c r="M68" i="2"/>
  <c r="N68" i="2"/>
  <c r="AB68" i="2" s="1"/>
  <c r="O68" i="2"/>
  <c r="P68" i="2"/>
  <c r="Q68" i="2" s="1"/>
  <c r="R68" i="2"/>
  <c r="S68" i="2" s="1"/>
  <c r="T68" i="2"/>
  <c r="U68" i="2"/>
  <c r="V68" i="2"/>
  <c r="AC68" i="2" s="1"/>
  <c r="W68" i="2"/>
  <c r="X68" i="2"/>
  <c r="Y68" i="2"/>
  <c r="A252" i="2"/>
  <c r="B252" i="2"/>
  <c r="C252" i="2"/>
  <c r="D252" i="2"/>
  <c r="E252" i="2"/>
  <c r="F252" i="2"/>
  <c r="G252" i="2"/>
  <c r="I252" i="2"/>
  <c r="J252" i="2"/>
  <c r="K252" i="2"/>
  <c r="L252" i="2"/>
  <c r="M252" i="2"/>
  <c r="N252" i="2"/>
  <c r="AB252" i="2" s="1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A1294" i="2"/>
  <c r="B1294" i="2"/>
  <c r="C1294" i="2"/>
  <c r="D1294" i="2"/>
  <c r="E1294" i="2"/>
  <c r="F1294" i="2"/>
  <c r="G1294" i="2"/>
  <c r="I1294" i="2"/>
  <c r="J1294" i="2"/>
  <c r="K1294" i="2"/>
  <c r="L1294" i="2"/>
  <c r="M1294" i="2"/>
  <c r="N1294" i="2"/>
  <c r="AB1294" i="2" s="1"/>
  <c r="O1294" i="2"/>
  <c r="P1294" i="2"/>
  <c r="Q1294" i="2" s="1"/>
  <c r="R1294" i="2"/>
  <c r="S1294" i="2" s="1"/>
  <c r="T1294" i="2"/>
  <c r="U1294" i="2"/>
  <c r="V1294" i="2"/>
  <c r="W1294" i="2"/>
  <c r="X1294" i="2"/>
  <c r="Y1294" i="2"/>
  <c r="AC1294" i="2"/>
  <c r="A261" i="2"/>
  <c r="B261" i="2"/>
  <c r="C261" i="2"/>
  <c r="D261" i="2"/>
  <c r="E261" i="2"/>
  <c r="F261" i="2"/>
  <c r="G261" i="2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C261" i="2" s="1"/>
  <c r="W261" i="2"/>
  <c r="X261" i="2"/>
  <c r="Y261" i="2"/>
  <c r="A424" i="2"/>
  <c r="B424" i="2"/>
  <c r="C424" i="2"/>
  <c r="D424" i="2"/>
  <c r="E424" i="2"/>
  <c r="F424" i="2"/>
  <c r="G424" i="2"/>
  <c r="I424" i="2"/>
  <c r="J424" i="2"/>
  <c r="K424" i="2"/>
  <c r="L424" i="2"/>
  <c r="M424" i="2"/>
  <c r="N424" i="2"/>
  <c r="AB424" i="2" s="1"/>
  <c r="O424" i="2"/>
  <c r="P424" i="2"/>
  <c r="Q424" i="2" s="1"/>
  <c r="R424" i="2"/>
  <c r="S424" i="2" s="1"/>
  <c r="T424" i="2"/>
  <c r="U424" i="2"/>
  <c r="V424" i="2"/>
  <c r="AC424" i="2" s="1"/>
  <c r="W424" i="2"/>
  <c r="X424" i="2"/>
  <c r="Y424" i="2"/>
  <c r="A1313" i="2"/>
  <c r="B1313" i="2"/>
  <c r="C1313" i="2"/>
  <c r="D1313" i="2"/>
  <c r="E1313" i="2"/>
  <c r="F1313" i="2"/>
  <c r="G1313" i="2"/>
  <c r="I1313" i="2"/>
  <c r="J1313" i="2"/>
  <c r="K1313" i="2"/>
  <c r="L1313" i="2"/>
  <c r="M1313" i="2"/>
  <c r="N1313" i="2"/>
  <c r="AB1313" i="2" s="1"/>
  <c r="O1313" i="2"/>
  <c r="P1313" i="2"/>
  <c r="Q1313" i="2" s="1"/>
  <c r="R1313" i="2"/>
  <c r="S1313" i="2" s="1"/>
  <c r="T1313" i="2"/>
  <c r="U1313" i="2"/>
  <c r="V1313" i="2"/>
  <c r="AC1313" i="2" s="1"/>
  <c r="W1313" i="2"/>
  <c r="X1313" i="2"/>
  <c r="Y1313" i="2"/>
  <c r="A66" i="2"/>
  <c r="B66" i="2"/>
  <c r="C66" i="2"/>
  <c r="D66" i="2"/>
  <c r="E66" i="2"/>
  <c r="F66" i="2"/>
  <c r="G66" i="2"/>
  <c r="I66" i="2"/>
  <c r="J66" i="2"/>
  <c r="K66" i="2"/>
  <c r="L66" i="2"/>
  <c r="M66" i="2"/>
  <c r="N66" i="2"/>
  <c r="AB66" i="2" s="1"/>
  <c r="O66" i="2"/>
  <c r="P66" i="2"/>
  <c r="Q66" i="2" s="1"/>
  <c r="R66" i="2"/>
  <c r="S66" i="2" s="1"/>
  <c r="T66" i="2"/>
  <c r="U66" i="2"/>
  <c r="V66" i="2"/>
  <c r="W66" i="2"/>
  <c r="X66" i="2"/>
  <c r="Y66" i="2"/>
  <c r="A1197" i="2"/>
  <c r="B1197" i="2"/>
  <c r="C1197" i="2"/>
  <c r="D1197" i="2"/>
  <c r="E1197" i="2"/>
  <c r="F1197" i="2"/>
  <c r="G1197" i="2"/>
  <c r="I1197" i="2"/>
  <c r="J1197" i="2"/>
  <c r="K1197" i="2"/>
  <c r="L1197" i="2"/>
  <c r="M1197" i="2"/>
  <c r="N1197" i="2"/>
  <c r="O1197" i="2"/>
  <c r="P1197" i="2"/>
  <c r="Q1197" i="2" s="1"/>
  <c r="R1197" i="2"/>
  <c r="S1197" i="2" s="1"/>
  <c r="T1197" i="2"/>
  <c r="U1197" i="2"/>
  <c r="V1197" i="2"/>
  <c r="AC1197" i="2" s="1"/>
  <c r="W1197" i="2"/>
  <c r="X1197" i="2"/>
  <c r="Y1197" i="2"/>
  <c r="A481" i="2"/>
  <c r="B481" i="2"/>
  <c r="C481" i="2"/>
  <c r="D481" i="2"/>
  <c r="E481" i="2"/>
  <c r="F481" i="2"/>
  <c r="G481" i="2"/>
  <c r="I481" i="2"/>
  <c r="J481" i="2"/>
  <c r="K481" i="2"/>
  <c r="L481" i="2"/>
  <c r="M481" i="2"/>
  <c r="N481" i="2"/>
  <c r="AB481" i="2" s="1"/>
  <c r="O481" i="2"/>
  <c r="P481" i="2"/>
  <c r="Q481" i="2" s="1"/>
  <c r="R481" i="2"/>
  <c r="S481" i="2" s="1"/>
  <c r="T481" i="2"/>
  <c r="U481" i="2"/>
  <c r="V481" i="2"/>
  <c r="AC481" i="2" s="1"/>
  <c r="W481" i="2"/>
  <c r="X481" i="2"/>
  <c r="Y481" i="2"/>
  <c r="A456" i="2"/>
  <c r="B456" i="2"/>
  <c r="C456" i="2"/>
  <c r="D456" i="2"/>
  <c r="E456" i="2"/>
  <c r="F456" i="2"/>
  <c r="G456" i="2"/>
  <c r="I456" i="2"/>
  <c r="J456" i="2"/>
  <c r="K456" i="2"/>
  <c r="L456" i="2"/>
  <c r="M456" i="2"/>
  <c r="N456" i="2"/>
  <c r="AB456" i="2" s="1"/>
  <c r="O456" i="2"/>
  <c r="P456" i="2"/>
  <c r="Q456" i="2" s="1"/>
  <c r="R456" i="2"/>
  <c r="S456" i="2" s="1"/>
  <c r="T456" i="2"/>
  <c r="U456" i="2"/>
  <c r="V456" i="2"/>
  <c r="AC456" i="2" s="1"/>
  <c r="W456" i="2"/>
  <c r="X456" i="2"/>
  <c r="Y456" i="2"/>
  <c r="A703" i="2"/>
  <c r="B703" i="2"/>
  <c r="C703" i="2"/>
  <c r="D703" i="2"/>
  <c r="E703" i="2"/>
  <c r="F703" i="2"/>
  <c r="G703" i="2"/>
  <c r="I703" i="2"/>
  <c r="J703" i="2"/>
  <c r="K703" i="2"/>
  <c r="L703" i="2"/>
  <c r="M703" i="2"/>
  <c r="N703" i="2"/>
  <c r="AB703" i="2" s="1"/>
  <c r="O703" i="2"/>
  <c r="P703" i="2"/>
  <c r="Q703" i="2" s="1"/>
  <c r="R703" i="2"/>
  <c r="S703" i="2" s="1"/>
  <c r="T703" i="2"/>
  <c r="U703" i="2"/>
  <c r="V703" i="2"/>
  <c r="W703" i="2"/>
  <c r="X703" i="2"/>
  <c r="Y703" i="2"/>
  <c r="A297" i="2"/>
  <c r="B297" i="2"/>
  <c r="C297" i="2"/>
  <c r="D297" i="2"/>
  <c r="E297" i="2"/>
  <c r="F297" i="2"/>
  <c r="G297" i="2"/>
  <c r="I297" i="2"/>
  <c r="J297" i="2"/>
  <c r="K297" i="2"/>
  <c r="L297" i="2"/>
  <c r="M297" i="2"/>
  <c r="N297" i="2"/>
  <c r="AB297" i="2" s="1"/>
  <c r="O297" i="2"/>
  <c r="P297" i="2"/>
  <c r="Q297" i="2" s="1"/>
  <c r="R297" i="2"/>
  <c r="S297" i="2" s="1"/>
  <c r="T297" i="2"/>
  <c r="U297" i="2"/>
  <c r="V297" i="2"/>
  <c r="AC297" i="2" s="1"/>
  <c r="W297" i="2"/>
  <c r="X297" i="2"/>
  <c r="Y297" i="2"/>
  <c r="A233" i="2"/>
  <c r="B233" i="2"/>
  <c r="C233" i="2"/>
  <c r="D233" i="2"/>
  <c r="E233" i="2"/>
  <c r="F233" i="2"/>
  <c r="G233" i="2"/>
  <c r="I233" i="2"/>
  <c r="J233" i="2"/>
  <c r="K233" i="2"/>
  <c r="L233" i="2"/>
  <c r="M233" i="2"/>
  <c r="N233" i="2"/>
  <c r="O233" i="2"/>
  <c r="P233" i="2"/>
  <c r="Q233" i="2" s="1"/>
  <c r="R233" i="2"/>
  <c r="S233" i="2" s="1"/>
  <c r="T233" i="2"/>
  <c r="U233" i="2"/>
  <c r="V233" i="2"/>
  <c r="AC233" i="2" s="1"/>
  <c r="W233" i="2"/>
  <c r="X233" i="2"/>
  <c r="Y233" i="2"/>
  <c r="A268" i="2"/>
  <c r="B268" i="2"/>
  <c r="C268" i="2"/>
  <c r="D268" i="2"/>
  <c r="E268" i="2"/>
  <c r="F268" i="2"/>
  <c r="G268" i="2"/>
  <c r="I268" i="2"/>
  <c r="J268" i="2"/>
  <c r="K268" i="2"/>
  <c r="L268" i="2"/>
  <c r="M268" i="2"/>
  <c r="N268" i="2"/>
  <c r="AB268" i="2" s="1"/>
  <c r="O268" i="2"/>
  <c r="P268" i="2"/>
  <c r="Q268" i="2" s="1"/>
  <c r="R268" i="2"/>
  <c r="S268" i="2" s="1"/>
  <c r="T268" i="2"/>
  <c r="U268" i="2"/>
  <c r="V268" i="2"/>
  <c r="AC268" i="2" s="1"/>
  <c r="W268" i="2"/>
  <c r="X268" i="2"/>
  <c r="Y268" i="2"/>
  <c r="A207" i="2"/>
  <c r="B207" i="2"/>
  <c r="C207" i="2"/>
  <c r="D207" i="2"/>
  <c r="E207" i="2"/>
  <c r="F207" i="2"/>
  <c r="G207" i="2"/>
  <c r="I207" i="2"/>
  <c r="J207" i="2"/>
  <c r="K207" i="2"/>
  <c r="L207" i="2"/>
  <c r="M207" i="2"/>
  <c r="N207" i="2"/>
  <c r="AB207" i="2" s="1"/>
  <c r="O207" i="2"/>
  <c r="P207" i="2"/>
  <c r="Q207" i="2" s="1"/>
  <c r="R207" i="2"/>
  <c r="S207" i="2" s="1"/>
  <c r="T207" i="2"/>
  <c r="U207" i="2"/>
  <c r="V207" i="2"/>
  <c r="W207" i="2"/>
  <c r="X207" i="2"/>
  <c r="Y207" i="2"/>
  <c r="A189" i="2"/>
  <c r="B189" i="2"/>
  <c r="C189" i="2"/>
  <c r="D189" i="2"/>
  <c r="E189" i="2"/>
  <c r="F189" i="2"/>
  <c r="G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AC189" i="2" s="1"/>
  <c r="W189" i="2"/>
  <c r="X189" i="2"/>
  <c r="Y189" i="2"/>
  <c r="A287" i="2"/>
  <c r="B287" i="2"/>
  <c r="C287" i="2"/>
  <c r="D287" i="2"/>
  <c r="E287" i="2"/>
  <c r="F287" i="2"/>
  <c r="G287" i="2"/>
  <c r="I287" i="2"/>
  <c r="J287" i="2"/>
  <c r="K287" i="2"/>
  <c r="L287" i="2"/>
  <c r="M287" i="2"/>
  <c r="N287" i="2"/>
  <c r="O287" i="2"/>
  <c r="P287" i="2"/>
  <c r="Q287" i="2" s="1"/>
  <c r="R287" i="2"/>
  <c r="S287" i="2" s="1"/>
  <c r="T287" i="2"/>
  <c r="U287" i="2"/>
  <c r="V287" i="2"/>
  <c r="AC287" i="2" s="1"/>
  <c r="W287" i="2"/>
  <c r="X287" i="2"/>
  <c r="Y287" i="2"/>
  <c r="A4" i="2"/>
  <c r="B4" i="2"/>
  <c r="C4" i="2"/>
  <c r="D4" i="2"/>
  <c r="E4" i="2"/>
  <c r="F4" i="2"/>
  <c r="G4" i="2"/>
  <c r="I4" i="2"/>
  <c r="J4" i="2"/>
  <c r="K4" i="2"/>
  <c r="L4" i="2"/>
  <c r="M4" i="2"/>
  <c r="N4" i="2"/>
  <c r="AB4" i="2" s="1"/>
  <c r="O4" i="2"/>
  <c r="P4" i="2"/>
  <c r="Q4" i="2" s="1"/>
  <c r="R4" i="2"/>
  <c r="S4" i="2" s="1"/>
  <c r="T4" i="2"/>
  <c r="U4" i="2"/>
  <c r="V4" i="2"/>
  <c r="AC4" i="2" s="1"/>
  <c r="W4" i="2"/>
  <c r="X4" i="2"/>
  <c r="Y4" i="2"/>
  <c r="A133" i="2"/>
  <c r="B133" i="2"/>
  <c r="C133" i="2"/>
  <c r="D133" i="2"/>
  <c r="E133" i="2"/>
  <c r="F133" i="2"/>
  <c r="G133" i="2"/>
  <c r="I133" i="2"/>
  <c r="J133" i="2"/>
  <c r="K133" i="2"/>
  <c r="L133" i="2"/>
  <c r="M133" i="2"/>
  <c r="N133" i="2"/>
  <c r="AB133" i="2" s="1"/>
  <c r="O133" i="2"/>
  <c r="P133" i="2"/>
  <c r="Q133" i="2" s="1"/>
  <c r="R133" i="2"/>
  <c r="S133" i="2" s="1"/>
  <c r="T133" i="2"/>
  <c r="U133" i="2"/>
  <c r="V133" i="2"/>
  <c r="W133" i="2"/>
  <c r="X133" i="2"/>
  <c r="Y133" i="2"/>
  <c r="A414" i="2"/>
  <c r="B414" i="2"/>
  <c r="C414" i="2"/>
  <c r="D414" i="2"/>
  <c r="E414" i="2"/>
  <c r="F414" i="2"/>
  <c r="G414" i="2"/>
  <c r="I414" i="2"/>
  <c r="J414" i="2"/>
  <c r="K414" i="2"/>
  <c r="L414" i="2"/>
  <c r="M414" i="2"/>
  <c r="N414" i="2"/>
  <c r="O414" i="2"/>
  <c r="P414" i="2"/>
  <c r="Q414" i="2" s="1"/>
  <c r="R414" i="2"/>
  <c r="S414" i="2" s="1"/>
  <c r="T414" i="2"/>
  <c r="U414" i="2"/>
  <c r="V414" i="2"/>
  <c r="AC414" i="2" s="1"/>
  <c r="W414" i="2"/>
  <c r="X414" i="2"/>
  <c r="Y414" i="2"/>
  <c r="A741" i="2"/>
  <c r="B741" i="2"/>
  <c r="C741" i="2"/>
  <c r="D741" i="2"/>
  <c r="E741" i="2"/>
  <c r="F741" i="2"/>
  <c r="G741" i="2"/>
  <c r="I741" i="2"/>
  <c r="J741" i="2"/>
  <c r="K741" i="2"/>
  <c r="L741" i="2"/>
  <c r="M741" i="2"/>
  <c r="N741" i="2"/>
  <c r="AB741" i="2" s="1"/>
  <c r="O741" i="2"/>
  <c r="P741" i="2"/>
  <c r="Q741" i="2" s="1"/>
  <c r="R741" i="2"/>
  <c r="S741" i="2" s="1"/>
  <c r="T741" i="2"/>
  <c r="U741" i="2"/>
  <c r="V741" i="2"/>
  <c r="AC741" i="2" s="1"/>
  <c r="W741" i="2"/>
  <c r="X741" i="2"/>
  <c r="Y741" i="2"/>
  <c r="A455" i="2"/>
  <c r="B455" i="2"/>
  <c r="C455" i="2"/>
  <c r="D455" i="2"/>
  <c r="E455" i="2"/>
  <c r="F455" i="2"/>
  <c r="G455" i="2"/>
  <c r="I455" i="2"/>
  <c r="J455" i="2"/>
  <c r="K455" i="2"/>
  <c r="L455" i="2"/>
  <c r="M455" i="2"/>
  <c r="N455" i="2"/>
  <c r="AB455" i="2" s="1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478" i="2"/>
  <c r="B478" i="2"/>
  <c r="C478" i="2"/>
  <c r="D478" i="2"/>
  <c r="E478" i="2"/>
  <c r="F478" i="2"/>
  <c r="G478" i="2"/>
  <c r="I478" i="2"/>
  <c r="J478" i="2"/>
  <c r="K478" i="2"/>
  <c r="L478" i="2"/>
  <c r="M478" i="2"/>
  <c r="N478" i="2"/>
  <c r="AB478" i="2" s="1"/>
  <c r="O478" i="2"/>
  <c r="P478" i="2"/>
  <c r="Q478" i="2" s="1"/>
  <c r="R478" i="2"/>
  <c r="S478" i="2" s="1"/>
  <c r="T478" i="2"/>
  <c r="U478" i="2"/>
  <c r="V478" i="2"/>
  <c r="W478" i="2"/>
  <c r="X478" i="2"/>
  <c r="Y478" i="2"/>
  <c r="A734" i="2"/>
  <c r="B734" i="2"/>
  <c r="C734" i="2"/>
  <c r="D734" i="2"/>
  <c r="E734" i="2"/>
  <c r="F734" i="2"/>
  <c r="G734" i="2"/>
  <c r="I734" i="2"/>
  <c r="J734" i="2"/>
  <c r="K734" i="2"/>
  <c r="L734" i="2"/>
  <c r="M734" i="2"/>
  <c r="N734" i="2"/>
  <c r="O734" i="2"/>
  <c r="P734" i="2"/>
  <c r="Q734" i="2" s="1"/>
  <c r="R734" i="2"/>
  <c r="S734" i="2" s="1"/>
  <c r="T734" i="2"/>
  <c r="U734" i="2"/>
  <c r="V734" i="2"/>
  <c r="AC734" i="2" s="1"/>
  <c r="W734" i="2"/>
  <c r="X734" i="2"/>
  <c r="Y734" i="2"/>
  <c r="A168" i="2"/>
  <c r="B168" i="2"/>
  <c r="C168" i="2"/>
  <c r="D168" i="2"/>
  <c r="E168" i="2"/>
  <c r="F168" i="2"/>
  <c r="G168" i="2"/>
  <c r="I168" i="2"/>
  <c r="J168" i="2"/>
  <c r="K168" i="2"/>
  <c r="L168" i="2"/>
  <c r="M168" i="2"/>
  <c r="N168" i="2"/>
  <c r="AB168" i="2" s="1"/>
  <c r="O168" i="2"/>
  <c r="P168" i="2"/>
  <c r="Q168" i="2" s="1"/>
  <c r="R168" i="2"/>
  <c r="S168" i="2" s="1"/>
  <c r="T168" i="2"/>
  <c r="U168" i="2"/>
  <c r="V168" i="2"/>
  <c r="AC168" i="2" s="1"/>
  <c r="W168" i="2"/>
  <c r="X168" i="2"/>
  <c r="Y168" i="2"/>
  <c r="A1223" i="2"/>
  <c r="B1223" i="2"/>
  <c r="C1223" i="2"/>
  <c r="D1223" i="2"/>
  <c r="E1223" i="2"/>
  <c r="F1223" i="2"/>
  <c r="G1223" i="2"/>
  <c r="I1223" i="2"/>
  <c r="J1223" i="2"/>
  <c r="K1223" i="2"/>
  <c r="L1223" i="2"/>
  <c r="M1223" i="2"/>
  <c r="N1223" i="2"/>
  <c r="AB1223" i="2" s="1"/>
  <c r="O1223" i="2"/>
  <c r="P1223" i="2"/>
  <c r="Q1223" i="2" s="1"/>
  <c r="R1223" i="2"/>
  <c r="S1223" i="2" s="1"/>
  <c r="T1223" i="2"/>
  <c r="U1223" i="2"/>
  <c r="V1223" i="2"/>
  <c r="AC1223" i="2" s="1"/>
  <c r="W1223" i="2"/>
  <c r="X1223" i="2"/>
  <c r="Y1223" i="2"/>
  <c r="A13" i="2"/>
  <c r="B13" i="2"/>
  <c r="C13" i="2"/>
  <c r="D13" i="2"/>
  <c r="E13" i="2"/>
  <c r="F13" i="2"/>
  <c r="G13" i="2"/>
  <c r="I13" i="2"/>
  <c r="J13" i="2"/>
  <c r="K13" i="2"/>
  <c r="L13" i="2"/>
  <c r="M13" i="2"/>
  <c r="N13" i="2"/>
  <c r="AB13" i="2" s="1"/>
  <c r="O13" i="2"/>
  <c r="P13" i="2"/>
  <c r="Q13" i="2" s="1"/>
  <c r="R13" i="2"/>
  <c r="S13" i="2" s="1"/>
  <c r="T13" i="2"/>
  <c r="U13" i="2"/>
  <c r="V13" i="2"/>
  <c r="W13" i="2"/>
  <c r="X13" i="2"/>
  <c r="Y13" i="2"/>
  <c r="A230" i="2"/>
  <c r="B230" i="2"/>
  <c r="C230" i="2"/>
  <c r="D230" i="2"/>
  <c r="E230" i="2"/>
  <c r="F230" i="2"/>
  <c r="G230" i="2"/>
  <c r="I230" i="2"/>
  <c r="J230" i="2"/>
  <c r="K230" i="2"/>
  <c r="L230" i="2"/>
  <c r="M230" i="2"/>
  <c r="N230" i="2"/>
  <c r="O230" i="2"/>
  <c r="P230" i="2"/>
  <c r="Q230" i="2" s="1"/>
  <c r="R230" i="2"/>
  <c r="S230" i="2" s="1"/>
  <c r="T230" i="2"/>
  <c r="U230" i="2"/>
  <c r="V230" i="2"/>
  <c r="AC230" i="2" s="1"/>
  <c r="W230" i="2"/>
  <c r="X230" i="2"/>
  <c r="Y230" i="2"/>
  <c r="A1293" i="2"/>
  <c r="B1293" i="2"/>
  <c r="C1293" i="2"/>
  <c r="D1293" i="2"/>
  <c r="E1293" i="2"/>
  <c r="F1293" i="2"/>
  <c r="G1293" i="2"/>
  <c r="I1293" i="2"/>
  <c r="J1293" i="2"/>
  <c r="K1293" i="2"/>
  <c r="L1293" i="2"/>
  <c r="M1293" i="2"/>
  <c r="N1293" i="2"/>
  <c r="AB1293" i="2" s="1"/>
  <c r="O1293" i="2"/>
  <c r="P1293" i="2"/>
  <c r="Q1293" i="2" s="1"/>
  <c r="R1293" i="2"/>
  <c r="S1293" i="2" s="1"/>
  <c r="T1293" i="2"/>
  <c r="U1293" i="2"/>
  <c r="V1293" i="2"/>
  <c r="AC1293" i="2" s="1"/>
  <c r="W1293" i="2"/>
  <c r="X1293" i="2"/>
  <c r="Y1293" i="2"/>
  <c r="A768" i="2"/>
  <c r="B768" i="2"/>
  <c r="C768" i="2"/>
  <c r="D768" i="2"/>
  <c r="E768" i="2"/>
  <c r="F768" i="2"/>
  <c r="G768" i="2"/>
  <c r="I768" i="2"/>
  <c r="J768" i="2"/>
  <c r="K768" i="2"/>
  <c r="L768" i="2"/>
  <c r="M768" i="2"/>
  <c r="N768" i="2"/>
  <c r="AB768" i="2" s="1"/>
  <c r="O768" i="2"/>
  <c r="P768" i="2"/>
  <c r="Q768" i="2" s="1"/>
  <c r="R768" i="2"/>
  <c r="S768" i="2" s="1"/>
  <c r="T768" i="2"/>
  <c r="U768" i="2"/>
  <c r="V768" i="2"/>
  <c r="AC768" i="2" s="1"/>
  <c r="W768" i="2"/>
  <c r="X768" i="2"/>
  <c r="Y768" i="2"/>
  <c r="A646" i="2"/>
  <c r="B646" i="2"/>
  <c r="C646" i="2"/>
  <c r="D646" i="2"/>
  <c r="E646" i="2"/>
  <c r="F646" i="2"/>
  <c r="G646" i="2"/>
  <c r="I646" i="2"/>
  <c r="J646" i="2"/>
  <c r="K646" i="2"/>
  <c r="L646" i="2"/>
  <c r="M646" i="2"/>
  <c r="N646" i="2"/>
  <c r="AB646" i="2" s="1"/>
  <c r="O646" i="2"/>
  <c r="P646" i="2"/>
  <c r="Q646" i="2" s="1"/>
  <c r="R646" i="2"/>
  <c r="S646" i="2" s="1"/>
  <c r="T646" i="2"/>
  <c r="U646" i="2"/>
  <c r="V646" i="2"/>
  <c r="W646" i="2"/>
  <c r="X646" i="2"/>
  <c r="Y646" i="2"/>
  <c r="A1301" i="2"/>
  <c r="B1301" i="2"/>
  <c r="C1301" i="2"/>
  <c r="D1301" i="2"/>
  <c r="E1301" i="2"/>
  <c r="F1301" i="2"/>
  <c r="G1301" i="2"/>
  <c r="I1301" i="2"/>
  <c r="J1301" i="2"/>
  <c r="K1301" i="2"/>
  <c r="L1301" i="2"/>
  <c r="M1301" i="2"/>
  <c r="N1301" i="2"/>
  <c r="AB1301" i="2" s="1"/>
  <c r="O1301" i="2"/>
  <c r="P1301" i="2"/>
  <c r="Q1301" i="2" s="1"/>
  <c r="R1301" i="2"/>
  <c r="S1301" i="2" s="1"/>
  <c r="T1301" i="2"/>
  <c r="U1301" i="2"/>
  <c r="V1301" i="2"/>
  <c r="AC1301" i="2" s="1"/>
  <c r="W1301" i="2"/>
  <c r="X1301" i="2"/>
  <c r="Y1301" i="2"/>
  <c r="A695" i="2"/>
  <c r="B695" i="2"/>
  <c r="C695" i="2"/>
  <c r="D695" i="2"/>
  <c r="E695" i="2"/>
  <c r="F695" i="2"/>
  <c r="G695" i="2"/>
  <c r="I695" i="2"/>
  <c r="J695" i="2"/>
  <c r="K695" i="2"/>
  <c r="L695" i="2"/>
  <c r="M695" i="2"/>
  <c r="N695" i="2"/>
  <c r="AB695" i="2" s="1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1314" i="2"/>
  <c r="B1314" i="2"/>
  <c r="C1314" i="2"/>
  <c r="D1314" i="2"/>
  <c r="E1314" i="2"/>
  <c r="F1314" i="2"/>
  <c r="G1314" i="2"/>
  <c r="I1314" i="2"/>
  <c r="J1314" i="2"/>
  <c r="K1314" i="2"/>
  <c r="L1314" i="2"/>
  <c r="M1314" i="2"/>
  <c r="N1314" i="2"/>
  <c r="AB1314" i="2" s="1"/>
  <c r="O1314" i="2"/>
  <c r="P1314" i="2"/>
  <c r="Q1314" i="2" s="1"/>
  <c r="R1314" i="2"/>
  <c r="S1314" i="2" s="1"/>
  <c r="T1314" i="2"/>
  <c r="U1314" i="2"/>
  <c r="V1314" i="2"/>
  <c r="AC1314" i="2" s="1"/>
  <c r="W1314" i="2"/>
  <c r="X1314" i="2"/>
  <c r="Y1314" i="2"/>
  <c r="A705" i="2"/>
  <c r="B705" i="2"/>
  <c r="C705" i="2"/>
  <c r="D705" i="2"/>
  <c r="E705" i="2"/>
  <c r="F705" i="2"/>
  <c r="G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A494" i="2"/>
  <c r="B494" i="2"/>
  <c r="C494" i="2"/>
  <c r="D494" i="2"/>
  <c r="E494" i="2"/>
  <c r="F494" i="2"/>
  <c r="G494" i="2"/>
  <c r="I494" i="2"/>
  <c r="J494" i="2"/>
  <c r="K494" i="2"/>
  <c r="L494" i="2"/>
  <c r="M494" i="2"/>
  <c r="N494" i="2"/>
  <c r="AB494" i="2" s="1"/>
  <c r="O494" i="2"/>
  <c r="P494" i="2"/>
  <c r="Q494" i="2" s="1"/>
  <c r="R494" i="2"/>
  <c r="S494" i="2" s="1"/>
  <c r="T494" i="2"/>
  <c r="U494" i="2"/>
  <c r="V494" i="2"/>
  <c r="AC494" i="2" s="1"/>
  <c r="W494" i="2"/>
  <c r="X494" i="2"/>
  <c r="Y494" i="2"/>
  <c r="A1310" i="2"/>
  <c r="B1310" i="2"/>
  <c r="C1310" i="2"/>
  <c r="D1310" i="2"/>
  <c r="E1310" i="2"/>
  <c r="F1310" i="2"/>
  <c r="G1310" i="2"/>
  <c r="I1310" i="2"/>
  <c r="J1310" i="2"/>
  <c r="K1310" i="2"/>
  <c r="L1310" i="2"/>
  <c r="M1310" i="2"/>
  <c r="N1310" i="2"/>
  <c r="AB1310" i="2" s="1"/>
  <c r="O1310" i="2"/>
  <c r="P1310" i="2"/>
  <c r="Q1310" i="2" s="1"/>
  <c r="R1310" i="2"/>
  <c r="S1310" i="2" s="1"/>
  <c r="T1310" i="2"/>
  <c r="U1310" i="2"/>
  <c r="V1310" i="2"/>
  <c r="AC1310" i="2" s="1"/>
  <c r="W1310" i="2"/>
  <c r="X1310" i="2"/>
  <c r="Y1310" i="2"/>
  <c r="A274" i="2"/>
  <c r="B274" i="2"/>
  <c r="C274" i="2"/>
  <c r="D274" i="2"/>
  <c r="E274" i="2"/>
  <c r="F274" i="2"/>
  <c r="G274" i="2"/>
  <c r="I274" i="2"/>
  <c r="J274" i="2"/>
  <c r="K274" i="2"/>
  <c r="L274" i="2"/>
  <c r="M274" i="2"/>
  <c r="N274" i="2"/>
  <c r="AB274" i="2" s="1"/>
  <c r="O274" i="2"/>
  <c r="P274" i="2"/>
  <c r="Q274" i="2" s="1"/>
  <c r="R274" i="2"/>
  <c r="S274" i="2" s="1"/>
  <c r="T274" i="2"/>
  <c r="U274" i="2"/>
  <c r="V274" i="2"/>
  <c r="AC274" i="2" s="1"/>
  <c r="W274" i="2"/>
  <c r="X274" i="2"/>
  <c r="Y274" i="2"/>
  <c r="A482" i="2"/>
  <c r="B482" i="2"/>
  <c r="C482" i="2"/>
  <c r="D482" i="2"/>
  <c r="E482" i="2"/>
  <c r="F482" i="2"/>
  <c r="G482" i="2"/>
  <c r="I482" i="2"/>
  <c r="J482" i="2"/>
  <c r="K482" i="2"/>
  <c r="L482" i="2"/>
  <c r="M482" i="2"/>
  <c r="N482" i="2"/>
  <c r="AB482" i="2" s="1"/>
  <c r="O482" i="2"/>
  <c r="P482" i="2"/>
  <c r="Q482" i="2" s="1"/>
  <c r="R482" i="2"/>
  <c r="S482" i="2" s="1"/>
  <c r="T482" i="2"/>
  <c r="U482" i="2"/>
  <c r="V482" i="2"/>
  <c r="W482" i="2"/>
  <c r="X482" i="2"/>
  <c r="Y482" i="2"/>
  <c r="A759" i="2"/>
  <c r="B759" i="2"/>
  <c r="C759" i="2"/>
  <c r="D759" i="2"/>
  <c r="E759" i="2"/>
  <c r="F759" i="2"/>
  <c r="G759" i="2"/>
  <c r="I759" i="2"/>
  <c r="J759" i="2"/>
  <c r="K759" i="2"/>
  <c r="L759" i="2"/>
  <c r="M759" i="2"/>
  <c r="N759" i="2"/>
  <c r="AB759" i="2" s="1"/>
  <c r="O759" i="2"/>
  <c r="P759" i="2"/>
  <c r="Q759" i="2" s="1"/>
  <c r="R759" i="2"/>
  <c r="S759" i="2" s="1"/>
  <c r="T759" i="2"/>
  <c r="U759" i="2"/>
  <c r="V759" i="2"/>
  <c r="AC759" i="2" s="1"/>
  <c r="W759" i="2"/>
  <c r="X759" i="2"/>
  <c r="Y759" i="2"/>
  <c r="A1270" i="2"/>
  <c r="B1270" i="2"/>
  <c r="C1270" i="2"/>
  <c r="D1270" i="2"/>
  <c r="E1270" i="2"/>
  <c r="F1270" i="2"/>
  <c r="G1270" i="2"/>
  <c r="I1270" i="2"/>
  <c r="J1270" i="2"/>
  <c r="K1270" i="2"/>
  <c r="L1270" i="2"/>
  <c r="M1270" i="2"/>
  <c r="N1270" i="2"/>
  <c r="AB1270" i="2" s="1"/>
  <c r="O1270" i="2"/>
  <c r="P1270" i="2"/>
  <c r="Q1270" i="2" s="1"/>
  <c r="R1270" i="2"/>
  <c r="S1270" i="2" s="1"/>
  <c r="T1270" i="2"/>
  <c r="U1270" i="2"/>
  <c r="V1270" i="2"/>
  <c r="AC1270" i="2" s="1"/>
  <c r="W1270" i="2"/>
  <c r="X1270" i="2"/>
  <c r="Y1270" i="2"/>
  <c r="A211" i="2"/>
  <c r="B211" i="2"/>
  <c r="C211" i="2"/>
  <c r="D211" i="2"/>
  <c r="E211" i="2"/>
  <c r="F211" i="2"/>
  <c r="G211" i="2"/>
  <c r="I211" i="2"/>
  <c r="J211" i="2"/>
  <c r="K211" i="2"/>
  <c r="L211" i="2"/>
  <c r="M211" i="2"/>
  <c r="N211" i="2"/>
  <c r="AB211" i="2" s="1"/>
  <c r="O211" i="2"/>
  <c r="P211" i="2"/>
  <c r="Q211" i="2" s="1"/>
  <c r="R211" i="2"/>
  <c r="S211" i="2" s="1"/>
  <c r="T211" i="2"/>
  <c r="U211" i="2"/>
  <c r="V211" i="2"/>
  <c r="AC211" i="2" s="1"/>
  <c r="W211" i="2"/>
  <c r="X211" i="2"/>
  <c r="Y211" i="2"/>
  <c r="A139" i="2"/>
  <c r="B139" i="2"/>
  <c r="C139" i="2"/>
  <c r="D139" i="2"/>
  <c r="E139" i="2"/>
  <c r="F139" i="2"/>
  <c r="G139" i="2"/>
  <c r="I139" i="2"/>
  <c r="J139" i="2"/>
  <c r="K139" i="2"/>
  <c r="L139" i="2"/>
  <c r="M139" i="2"/>
  <c r="N139" i="2"/>
  <c r="AB139" i="2" s="1"/>
  <c r="O139" i="2"/>
  <c r="P139" i="2"/>
  <c r="Q139" i="2" s="1"/>
  <c r="R139" i="2"/>
  <c r="S139" i="2" s="1"/>
  <c r="T139" i="2"/>
  <c r="U139" i="2"/>
  <c r="V139" i="2"/>
  <c r="W139" i="2"/>
  <c r="X139" i="2"/>
  <c r="Y139" i="2"/>
  <c r="A739" i="2"/>
  <c r="B739" i="2"/>
  <c r="C739" i="2"/>
  <c r="D739" i="2"/>
  <c r="E739" i="2"/>
  <c r="F739" i="2"/>
  <c r="G739" i="2"/>
  <c r="I739" i="2"/>
  <c r="J739" i="2"/>
  <c r="K739" i="2"/>
  <c r="L739" i="2"/>
  <c r="M739" i="2"/>
  <c r="N739" i="2"/>
  <c r="O739" i="2"/>
  <c r="P739" i="2"/>
  <c r="Q739" i="2" s="1"/>
  <c r="R739" i="2"/>
  <c r="S739" i="2" s="1"/>
  <c r="T739" i="2"/>
  <c r="U739" i="2"/>
  <c r="V739" i="2"/>
  <c r="AC739" i="2" s="1"/>
  <c r="W739" i="2"/>
  <c r="X739" i="2"/>
  <c r="Y739" i="2"/>
  <c r="A218" i="2"/>
  <c r="B218" i="2"/>
  <c r="C218" i="2"/>
  <c r="D218" i="2"/>
  <c r="E218" i="2"/>
  <c r="F218" i="2"/>
  <c r="G218" i="2"/>
  <c r="I218" i="2"/>
  <c r="J218" i="2"/>
  <c r="K218" i="2"/>
  <c r="L218" i="2"/>
  <c r="M218" i="2"/>
  <c r="N218" i="2"/>
  <c r="AB218" i="2" s="1"/>
  <c r="O218" i="2"/>
  <c r="P218" i="2"/>
  <c r="Q218" i="2" s="1"/>
  <c r="R218" i="2"/>
  <c r="S218" i="2" s="1"/>
  <c r="T218" i="2"/>
  <c r="U218" i="2"/>
  <c r="V218" i="2"/>
  <c r="AC218" i="2" s="1"/>
  <c r="W218" i="2"/>
  <c r="X218" i="2"/>
  <c r="Y218" i="2"/>
  <c r="A203" i="2"/>
  <c r="B203" i="2"/>
  <c r="C203" i="2"/>
  <c r="D203" i="2"/>
  <c r="E203" i="2"/>
  <c r="F203" i="2"/>
  <c r="G203" i="2"/>
  <c r="I203" i="2"/>
  <c r="J203" i="2"/>
  <c r="K203" i="2"/>
  <c r="L203" i="2"/>
  <c r="M203" i="2"/>
  <c r="N203" i="2"/>
  <c r="AB203" i="2" s="1"/>
  <c r="O203" i="2"/>
  <c r="P203" i="2"/>
  <c r="Q203" i="2" s="1"/>
  <c r="R203" i="2"/>
  <c r="S203" i="2" s="1"/>
  <c r="T203" i="2"/>
  <c r="U203" i="2"/>
  <c r="V203" i="2"/>
  <c r="AC203" i="2" s="1"/>
  <c r="W203" i="2"/>
  <c r="X203" i="2"/>
  <c r="Y203" i="2"/>
  <c r="A75" i="2"/>
  <c r="B75" i="2"/>
  <c r="C75" i="2"/>
  <c r="D75" i="2"/>
  <c r="E75" i="2"/>
  <c r="F75" i="2"/>
  <c r="G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W75" i="2"/>
  <c r="X75" i="2"/>
  <c r="Y75" i="2"/>
  <c r="A757" i="2"/>
  <c r="B757" i="2"/>
  <c r="C757" i="2"/>
  <c r="D757" i="2"/>
  <c r="E757" i="2"/>
  <c r="F757" i="2"/>
  <c r="G757" i="2"/>
  <c r="I757" i="2"/>
  <c r="J757" i="2"/>
  <c r="K757" i="2"/>
  <c r="L757" i="2"/>
  <c r="M757" i="2"/>
  <c r="N757" i="2"/>
  <c r="AB757" i="2" s="1"/>
  <c r="O757" i="2"/>
  <c r="P757" i="2"/>
  <c r="Q757" i="2" s="1"/>
  <c r="R757" i="2"/>
  <c r="S757" i="2" s="1"/>
  <c r="T757" i="2"/>
  <c r="U757" i="2"/>
  <c r="V757" i="2"/>
  <c r="AC757" i="2" s="1"/>
  <c r="W757" i="2"/>
  <c r="X757" i="2"/>
  <c r="Y757" i="2"/>
  <c r="A123" i="2"/>
  <c r="B123" i="2"/>
  <c r="C123" i="2"/>
  <c r="D123" i="2"/>
  <c r="E123" i="2"/>
  <c r="F123" i="2"/>
  <c r="G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C123" i="2" s="1"/>
  <c r="W123" i="2"/>
  <c r="X123" i="2"/>
  <c r="Y123" i="2"/>
  <c r="A701" i="2"/>
  <c r="B701" i="2"/>
  <c r="C701" i="2"/>
  <c r="D701" i="2"/>
  <c r="E701" i="2"/>
  <c r="F701" i="2"/>
  <c r="G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AC701" i="2" s="1"/>
  <c r="W701" i="2"/>
  <c r="X701" i="2"/>
  <c r="Y701" i="2"/>
  <c r="A23" i="2"/>
  <c r="B23" i="2"/>
  <c r="C23" i="2"/>
  <c r="D23" i="2"/>
  <c r="E23" i="2"/>
  <c r="F23" i="2"/>
  <c r="G23" i="2"/>
  <c r="I23" i="2"/>
  <c r="J23" i="2"/>
  <c r="K23" i="2"/>
  <c r="L23" i="2"/>
  <c r="M23" i="2"/>
  <c r="N23" i="2"/>
  <c r="AB23" i="2" s="1"/>
  <c r="O23" i="2"/>
  <c r="P23" i="2"/>
  <c r="Q23" i="2" s="1"/>
  <c r="R23" i="2"/>
  <c r="S23" i="2" s="1"/>
  <c r="T23" i="2"/>
  <c r="U23" i="2"/>
  <c r="V23" i="2"/>
  <c r="W23" i="2"/>
  <c r="X23" i="2"/>
  <c r="Y23" i="2"/>
  <c r="A245" i="2"/>
  <c r="B245" i="2"/>
  <c r="C245" i="2"/>
  <c r="D245" i="2"/>
  <c r="E245" i="2"/>
  <c r="F245" i="2"/>
  <c r="G245" i="2"/>
  <c r="I245" i="2"/>
  <c r="J245" i="2"/>
  <c r="K245" i="2"/>
  <c r="L245" i="2"/>
  <c r="M245" i="2"/>
  <c r="N245" i="2"/>
  <c r="O245" i="2"/>
  <c r="P245" i="2"/>
  <c r="Q245" i="2" s="1"/>
  <c r="R245" i="2"/>
  <c r="S245" i="2" s="1"/>
  <c r="T245" i="2"/>
  <c r="U245" i="2"/>
  <c r="V245" i="2"/>
  <c r="AC245" i="2" s="1"/>
  <c r="W245" i="2"/>
  <c r="X245" i="2"/>
  <c r="Y245" i="2"/>
  <c r="A425" i="2"/>
  <c r="B425" i="2"/>
  <c r="C425" i="2"/>
  <c r="D425" i="2"/>
  <c r="E425" i="2"/>
  <c r="F425" i="2"/>
  <c r="G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C425" i="2" s="1"/>
  <c r="W425" i="2"/>
  <c r="X425" i="2"/>
  <c r="Y425" i="2"/>
  <c r="A526" i="2"/>
  <c r="B526" i="2"/>
  <c r="C526" i="2"/>
  <c r="D526" i="2"/>
  <c r="E526" i="2"/>
  <c r="F526" i="2"/>
  <c r="G526" i="2"/>
  <c r="I526" i="2"/>
  <c r="J526" i="2"/>
  <c r="K526" i="2"/>
  <c r="L526" i="2"/>
  <c r="M526" i="2"/>
  <c r="N526" i="2"/>
  <c r="AB526" i="2" s="1"/>
  <c r="O526" i="2"/>
  <c r="P526" i="2"/>
  <c r="Q526" i="2" s="1"/>
  <c r="R526" i="2"/>
  <c r="S526" i="2" s="1"/>
  <c r="T526" i="2"/>
  <c r="U526" i="2"/>
  <c r="V526" i="2"/>
  <c r="AC526" i="2" s="1"/>
  <c r="W526" i="2"/>
  <c r="X526" i="2"/>
  <c r="Y526" i="2"/>
  <c r="A78" i="2"/>
  <c r="B78" i="2"/>
  <c r="C78" i="2"/>
  <c r="D78" i="2"/>
  <c r="E78" i="2"/>
  <c r="F78" i="2"/>
  <c r="G78" i="2"/>
  <c r="I78" i="2"/>
  <c r="J78" i="2"/>
  <c r="K78" i="2"/>
  <c r="L78" i="2"/>
  <c r="M78" i="2"/>
  <c r="N78" i="2"/>
  <c r="AB78" i="2" s="1"/>
  <c r="O78" i="2"/>
  <c r="P78" i="2"/>
  <c r="Q78" i="2" s="1"/>
  <c r="R78" i="2"/>
  <c r="S78" i="2" s="1"/>
  <c r="T78" i="2"/>
  <c r="U78" i="2"/>
  <c r="V78" i="2"/>
  <c r="W78" i="2"/>
  <c r="X78" i="2"/>
  <c r="Y78" i="2"/>
  <c r="A505" i="2"/>
  <c r="B505" i="2"/>
  <c r="C505" i="2"/>
  <c r="D505" i="2"/>
  <c r="E505" i="2"/>
  <c r="F505" i="2"/>
  <c r="G505" i="2"/>
  <c r="I505" i="2"/>
  <c r="J505" i="2"/>
  <c r="K505" i="2"/>
  <c r="L505" i="2"/>
  <c r="M505" i="2"/>
  <c r="N505" i="2"/>
  <c r="O505" i="2"/>
  <c r="P505" i="2"/>
  <c r="Q505" i="2" s="1"/>
  <c r="R505" i="2"/>
  <c r="S505" i="2" s="1"/>
  <c r="T505" i="2"/>
  <c r="U505" i="2"/>
  <c r="V505" i="2"/>
  <c r="AC505" i="2" s="1"/>
  <c r="W505" i="2"/>
  <c r="X505" i="2"/>
  <c r="Y505" i="2"/>
  <c r="A719" i="2"/>
  <c r="B719" i="2"/>
  <c r="C719" i="2"/>
  <c r="D719" i="2"/>
  <c r="E719" i="2"/>
  <c r="F719" i="2"/>
  <c r="G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709" i="2"/>
  <c r="B709" i="2"/>
  <c r="C709" i="2"/>
  <c r="D709" i="2"/>
  <c r="E709" i="2"/>
  <c r="F709" i="2"/>
  <c r="G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AC709" i="2" s="1"/>
  <c r="W709" i="2"/>
  <c r="X709" i="2"/>
  <c r="Y709" i="2"/>
  <c r="A766" i="2"/>
  <c r="B766" i="2"/>
  <c r="C766" i="2"/>
  <c r="D766" i="2"/>
  <c r="E766" i="2"/>
  <c r="F766" i="2"/>
  <c r="G766" i="2"/>
  <c r="I766" i="2"/>
  <c r="J766" i="2"/>
  <c r="K766" i="2"/>
  <c r="L766" i="2"/>
  <c r="M766" i="2"/>
  <c r="N766" i="2"/>
  <c r="AB766" i="2" s="1"/>
  <c r="O766" i="2"/>
  <c r="P766" i="2"/>
  <c r="Q766" i="2" s="1"/>
  <c r="R766" i="2"/>
  <c r="S766" i="2" s="1"/>
  <c r="T766" i="2"/>
  <c r="U766" i="2"/>
  <c r="V766" i="2"/>
  <c r="W766" i="2"/>
  <c r="X766" i="2"/>
  <c r="Y766" i="2"/>
  <c r="A212" i="2"/>
  <c r="B212" i="2"/>
  <c r="C212" i="2"/>
  <c r="D212" i="2"/>
  <c r="E212" i="2"/>
  <c r="F212" i="2"/>
  <c r="G212" i="2"/>
  <c r="I212" i="2"/>
  <c r="J212" i="2"/>
  <c r="K212" i="2"/>
  <c r="L212" i="2"/>
  <c r="M212" i="2"/>
  <c r="N212" i="2"/>
  <c r="AB212" i="2" s="1"/>
  <c r="O212" i="2"/>
  <c r="P212" i="2"/>
  <c r="Q212" i="2" s="1"/>
  <c r="R212" i="2"/>
  <c r="S212" i="2" s="1"/>
  <c r="T212" i="2"/>
  <c r="U212" i="2"/>
  <c r="V212" i="2"/>
  <c r="AC212" i="2" s="1"/>
  <c r="W212" i="2"/>
  <c r="X212" i="2"/>
  <c r="Y212" i="2"/>
  <c r="A65" i="2"/>
  <c r="B65" i="2"/>
  <c r="C65" i="2"/>
  <c r="D65" i="2"/>
  <c r="E65" i="2"/>
  <c r="F65" i="2"/>
  <c r="G65" i="2"/>
  <c r="I65" i="2"/>
  <c r="J65" i="2"/>
  <c r="K65" i="2"/>
  <c r="L65" i="2"/>
  <c r="M65" i="2"/>
  <c r="N65" i="2"/>
  <c r="O65" i="2"/>
  <c r="P65" i="2"/>
  <c r="Q65" i="2" s="1"/>
  <c r="R65" i="2"/>
  <c r="S65" i="2" s="1"/>
  <c r="T65" i="2"/>
  <c r="U65" i="2"/>
  <c r="V65" i="2"/>
  <c r="AC65" i="2" s="1"/>
  <c r="W65" i="2"/>
  <c r="X65" i="2"/>
  <c r="Y65" i="2"/>
  <c r="A222" i="2"/>
  <c r="B222" i="2"/>
  <c r="C222" i="2"/>
  <c r="D222" i="2"/>
  <c r="E222" i="2"/>
  <c r="F222" i="2"/>
  <c r="G222" i="2"/>
  <c r="I222" i="2"/>
  <c r="J222" i="2"/>
  <c r="K222" i="2"/>
  <c r="L222" i="2"/>
  <c r="M222" i="2"/>
  <c r="N222" i="2"/>
  <c r="AB222" i="2" s="1"/>
  <c r="O222" i="2"/>
  <c r="P222" i="2"/>
  <c r="Q222" i="2" s="1"/>
  <c r="R222" i="2"/>
  <c r="S222" i="2" s="1"/>
  <c r="T222" i="2"/>
  <c r="U222" i="2"/>
  <c r="V222" i="2"/>
  <c r="AC222" i="2" s="1"/>
  <c r="W222" i="2"/>
  <c r="X222" i="2"/>
  <c r="Y222" i="2"/>
  <c r="A118" i="2"/>
  <c r="B118" i="2"/>
  <c r="C118" i="2"/>
  <c r="D118" i="2"/>
  <c r="E118" i="2"/>
  <c r="F118" i="2"/>
  <c r="G118" i="2"/>
  <c r="I118" i="2"/>
  <c r="J118" i="2"/>
  <c r="K118" i="2"/>
  <c r="L118" i="2"/>
  <c r="M118" i="2"/>
  <c r="N118" i="2"/>
  <c r="AB118" i="2" s="1"/>
  <c r="O118" i="2"/>
  <c r="P118" i="2"/>
  <c r="Q118" i="2" s="1"/>
  <c r="R118" i="2"/>
  <c r="S118" i="2" s="1"/>
  <c r="T118" i="2"/>
  <c r="U118" i="2"/>
  <c r="V118" i="2"/>
  <c r="W118" i="2"/>
  <c r="X118" i="2"/>
  <c r="Y118" i="2"/>
  <c r="A1291" i="2"/>
  <c r="B1291" i="2"/>
  <c r="C1291" i="2"/>
  <c r="D1291" i="2"/>
  <c r="E1291" i="2"/>
  <c r="F1291" i="2"/>
  <c r="G1291" i="2"/>
  <c r="I1291" i="2"/>
  <c r="J1291" i="2"/>
  <c r="K1291" i="2"/>
  <c r="L1291" i="2"/>
  <c r="M1291" i="2"/>
  <c r="N1291" i="2"/>
  <c r="O1291" i="2"/>
  <c r="P1291" i="2"/>
  <c r="Q1291" i="2" s="1"/>
  <c r="R1291" i="2"/>
  <c r="S1291" i="2" s="1"/>
  <c r="T1291" i="2"/>
  <c r="U1291" i="2"/>
  <c r="V1291" i="2"/>
  <c r="AC1291" i="2" s="1"/>
  <c r="W1291" i="2"/>
  <c r="X1291" i="2"/>
  <c r="Y1291" i="2"/>
  <c r="A60" i="2"/>
  <c r="B60" i="2"/>
  <c r="C60" i="2"/>
  <c r="D60" i="2"/>
  <c r="E60" i="2"/>
  <c r="F60" i="2"/>
  <c r="G60" i="2"/>
  <c r="I60" i="2"/>
  <c r="J60" i="2"/>
  <c r="K60" i="2"/>
  <c r="L60" i="2"/>
  <c r="M60" i="2"/>
  <c r="N60" i="2"/>
  <c r="AB60" i="2" s="1"/>
  <c r="O60" i="2"/>
  <c r="P60" i="2"/>
  <c r="Q60" i="2" s="1"/>
  <c r="R60" i="2"/>
  <c r="S60" i="2" s="1"/>
  <c r="T60" i="2"/>
  <c r="U60" i="2"/>
  <c r="V60" i="2"/>
  <c r="AC60" i="2" s="1"/>
  <c r="W60" i="2"/>
  <c r="X60" i="2"/>
  <c r="Y60" i="2"/>
  <c r="A446" i="2"/>
  <c r="B446" i="2"/>
  <c r="C446" i="2"/>
  <c r="D446" i="2"/>
  <c r="E446" i="2"/>
  <c r="F446" i="2"/>
  <c r="G446" i="2"/>
  <c r="I446" i="2"/>
  <c r="J446" i="2"/>
  <c r="K446" i="2"/>
  <c r="L446" i="2"/>
  <c r="M446" i="2"/>
  <c r="N446" i="2"/>
  <c r="AB446" i="2" s="1"/>
  <c r="O446" i="2"/>
  <c r="P446" i="2"/>
  <c r="Q446" i="2" s="1"/>
  <c r="R446" i="2"/>
  <c r="S446" i="2" s="1"/>
  <c r="T446" i="2"/>
  <c r="U446" i="2"/>
  <c r="V446" i="2"/>
  <c r="W446" i="2"/>
  <c r="X446" i="2"/>
  <c r="Y446" i="2"/>
  <c r="A56" i="2"/>
  <c r="B56" i="2"/>
  <c r="C56" i="2"/>
  <c r="D56" i="2"/>
  <c r="E56" i="2"/>
  <c r="F56" i="2"/>
  <c r="G56" i="2"/>
  <c r="I56" i="2"/>
  <c r="J56" i="2"/>
  <c r="K56" i="2"/>
  <c r="L56" i="2"/>
  <c r="M56" i="2"/>
  <c r="N56" i="2"/>
  <c r="AB56" i="2" s="1"/>
  <c r="O56" i="2"/>
  <c r="P56" i="2"/>
  <c r="Q56" i="2" s="1"/>
  <c r="R56" i="2"/>
  <c r="S56" i="2" s="1"/>
  <c r="T56" i="2"/>
  <c r="U56" i="2"/>
  <c r="V56" i="2"/>
  <c r="W56" i="2"/>
  <c r="X56" i="2"/>
  <c r="Y56" i="2"/>
  <c r="AC56" i="2"/>
  <c r="A124" i="2"/>
  <c r="B124" i="2"/>
  <c r="C124" i="2"/>
  <c r="D124" i="2"/>
  <c r="E124" i="2"/>
  <c r="F124" i="2"/>
  <c r="G124" i="2"/>
  <c r="I124" i="2"/>
  <c r="J124" i="2"/>
  <c r="K124" i="2"/>
  <c r="L124" i="2"/>
  <c r="M124" i="2"/>
  <c r="N124" i="2"/>
  <c r="O124" i="2"/>
  <c r="P124" i="2"/>
  <c r="Q124" i="2" s="1"/>
  <c r="R124" i="2"/>
  <c r="S124" i="2" s="1"/>
  <c r="T124" i="2"/>
  <c r="U124" i="2"/>
  <c r="V124" i="2"/>
  <c r="AC124" i="2" s="1"/>
  <c r="W124" i="2"/>
  <c r="X124" i="2"/>
  <c r="Y124" i="2"/>
  <c r="A465" i="2"/>
  <c r="B465" i="2"/>
  <c r="C465" i="2"/>
  <c r="D465" i="2"/>
  <c r="E465" i="2"/>
  <c r="F465" i="2"/>
  <c r="G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C465" i="2" s="1"/>
  <c r="W465" i="2"/>
  <c r="X465" i="2"/>
  <c r="Y465" i="2"/>
  <c r="A477" i="2"/>
  <c r="B477" i="2"/>
  <c r="C477" i="2"/>
  <c r="D477" i="2"/>
  <c r="E477" i="2"/>
  <c r="F477" i="2"/>
  <c r="G477" i="2"/>
  <c r="I477" i="2"/>
  <c r="J477" i="2"/>
  <c r="K477" i="2"/>
  <c r="L477" i="2"/>
  <c r="M477" i="2"/>
  <c r="N477" i="2"/>
  <c r="AB477" i="2" s="1"/>
  <c r="O477" i="2"/>
  <c r="P477" i="2"/>
  <c r="Q477" i="2" s="1"/>
  <c r="R477" i="2"/>
  <c r="S477" i="2" s="1"/>
  <c r="T477" i="2"/>
  <c r="U477" i="2"/>
  <c r="V477" i="2"/>
  <c r="AC477" i="2" s="1"/>
  <c r="W477" i="2"/>
  <c r="X477" i="2"/>
  <c r="Y477" i="2"/>
  <c r="A1307" i="2"/>
  <c r="B1307" i="2"/>
  <c r="C1307" i="2"/>
  <c r="D1307" i="2"/>
  <c r="E1307" i="2"/>
  <c r="F1307" i="2"/>
  <c r="G1307" i="2"/>
  <c r="I1307" i="2"/>
  <c r="J1307" i="2"/>
  <c r="K1307" i="2"/>
  <c r="L1307" i="2"/>
  <c r="M1307" i="2"/>
  <c r="N1307" i="2"/>
  <c r="AB1307" i="2" s="1"/>
  <c r="O1307" i="2"/>
  <c r="P1307" i="2"/>
  <c r="Q1307" i="2" s="1"/>
  <c r="R1307" i="2"/>
  <c r="S1307" i="2" s="1"/>
  <c r="T1307" i="2"/>
  <c r="U1307" i="2"/>
  <c r="V1307" i="2"/>
  <c r="W1307" i="2"/>
  <c r="X1307" i="2"/>
  <c r="Y1307" i="2"/>
  <c r="A432" i="2"/>
  <c r="B432" i="2"/>
  <c r="C432" i="2"/>
  <c r="D432" i="2"/>
  <c r="E432" i="2"/>
  <c r="F432" i="2"/>
  <c r="G432" i="2"/>
  <c r="I432" i="2"/>
  <c r="J432" i="2"/>
  <c r="K432" i="2"/>
  <c r="L432" i="2"/>
  <c r="M432" i="2"/>
  <c r="N432" i="2"/>
  <c r="AB432" i="2" s="1"/>
  <c r="O432" i="2"/>
  <c r="P432" i="2"/>
  <c r="Q432" i="2" s="1"/>
  <c r="R432" i="2"/>
  <c r="S432" i="2" s="1"/>
  <c r="T432" i="2"/>
  <c r="U432" i="2"/>
  <c r="V432" i="2"/>
  <c r="AC432" i="2" s="1"/>
  <c r="W432" i="2"/>
  <c r="X432" i="2"/>
  <c r="Y432" i="2"/>
  <c r="A131" i="2"/>
  <c r="B131" i="2"/>
  <c r="C131" i="2"/>
  <c r="D131" i="2"/>
  <c r="E131" i="2"/>
  <c r="F131" i="2"/>
  <c r="G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AC131" i="2" s="1"/>
  <c r="W131" i="2"/>
  <c r="X131" i="2"/>
  <c r="Y131" i="2"/>
  <c r="A436" i="2"/>
  <c r="B436" i="2"/>
  <c r="C436" i="2"/>
  <c r="D436" i="2"/>
  <c r="E436" i="2"/>
  <c r="F436" i="2"/>
  <c r="G436" i="2"/>
  <c r="I436" i="2"/>
  <c r="J436" i="2"/>
  <c r="K436" i="2"/>
  <c r="L436" i="2"/>
  <c r="M436" i="2"/>
  <c r="N436" i="2"/>
  <c r="AB436" i="2" s="1"/>
  <c r="O436" i="2"/>
  <c r="P436" i="2"/>
  <c r="Q436" i="2" s="1"/>
  <c r="R436" i="2"/>
  <c r="S436" i="2" s="1"/>
  <c r="T436" i="2"/>
  <c r="U436" i="2"/>
  <c r="V436" i="2"/>
  <c r="W436" i="2"/>
  <c r="X436" i="2"/>
  <c r="Y436" i="2"/>
  <c r="A762" i="2"/>
  <c r="B762" i="2"/>
  <c r="C762" i="2"/>
  <c r="D762" i="2"/>
  <c r="E762" i="2"/>
  <c r="F762" i="2"/>
  <c r="G762" i="2"/>
  <c r="I762" i="2"/>
  <c r="J762" i="2"/>
  <c r="K762" i="2"/>
  <c r="L762" i="2"/>
  <c r="M762" i="2"/>
  <c r="N762" i="2"/>
  <c r="AB762" i="2" s="1"/>
  <c r="O762" i="2"/>
  <c r="P762" i="2"/>
  <c r="Q762" i="2" s="1"/>
  <c r="R762" i="2"/>
  <c r="S762" i="2" s="1"/>
  <c r="T762" i="2"/>
  <c r="U762" i="2"/>
  <c r="V762" i="2"/>
  <c r="W762" i="2"/>
  <c r="X762" i="2"/>
  <c r="Y762" i="2"/>
  <c r="A718" i="2"/>
  <c r="B718" i="2"/>
  <c r="C718" i="2"/>
  <c r="D718" i="2"/>
  <c r="E718" i="2"/>
  <c r="F718" i="2"/>
  <c r="G718" i="2"/>
  <c r="I718" i="2"/>
  <c r="J718" i="2"/>
  <c r="K718" i="2"/>
  <c r="L718" i="2"/>
  <c r="M718" i="2"/>
  <c r="N718" i="2"/>
  <c r="AB718" i="2" s="1"/>
  <c r="O718" i="2"/>
  <c r="P718" i="2"/>
  <c r="Q718" i="2" s="1"/>
  <c r="R718" i="2"/>
  <c r="S718" i="2" s="1"/>
  <c r="T718" i="2"/>
  <c r="U718" i="2"/>
  <c r="V718" i="2"/>
  <c r="AC718" i="2" s="1"/>
  <c r="W718" i="2"/>
  <c r="X718" i="2"/>
  <c r="Y718" i="2"/>
  <c r="A722" i="2"/>
  <c r="B722" i="2"/>
  <c r="C722" i="2"/>
  <c r="D722" i="2"/>
  <c r="E722" i="2"/>
  <c r="F722" i="2"/>
  <c r="G722" i="2"/>
  <c r="I722" i="2"/>
  <c r="J722" i="2"/>
  <c r="K722" i="2"/>
  <c r="L722" i="2"/>
  <c r="M722" i="2"/>
  <c r="N722" i="2"/>
  <c r="AB722" i="2" s="1"/>
  <c r="O722" i="2"/>
  <c r="P722" i="2"/>
  <c r="Q722" i="2" s="1"/>
  <c r="R722" i="2"/>
  <c r="S722" i="2" s="1"/>
  <c r="T722" i="2"/>
  <c r="U722" i="2"/>
  <c r="V722" i="2"/>
  <c r="AC722" i="2" s="1"/>
  <c r="W722" i="2"/>
  <c r="X722" i="2"/>
  <c r="Y722" i="2"/>
  <c r="A50" i="2"/>
  <c r="B50" i="2"/>
  <c r="C50" i="2"/>
  <c r="D50" i="2"/>
  <c r="E50" i="2"/>
  <c r="F50" i="2"/>
  <c r="G50" i="2"/>
  <c r="I50" i="2"/>
  <c r="J50" i="2"/>
  <c r="K50" i="2"/>
  <c r="L50" i="2"/>
  <c r="M50" i="2"/>
  <c r="N50" i="2"/>
  <c r="AB50" i="2" s="1"/>
  <c r="O50" i="2"/>
  <c r="P50" i="2"/>
  <c r="Q50" i="2" s="1"/>
  <c r="R50" i="2"/>
  <c r="S50" i="2" s="1"/>
  <c r="T50" i="2"/>
  <c r="U50" i="2"/>
  <c r="V50" i="2"/>
  <c r="W50" i="2"/>
  <c r="X50" i="2"/>
  <c r="Y50" i="2"/>
  <c r="A1315" i="2"/>
  <c r="B1315" i="2"/>
  <c r="C1315" i="2"/>
  <c r="D1315" i="2"/>
  <c r="E1315" i="2"/>
  <c r="F1315" i="2"/>
  <c r="G1315" i="2"/>
  <c r="I1315" i="2"/>
  <c r="J1315" i="2"/>
  <c r="K1315" i="2"/>
  <c r="L1315" i="2"/>
  <c r="M1315" i="2"/>
  <c r="N1315" i="2"/>
  <c r="AB1315" i="2" s="1"/>
  <c r="O1315" i="2"/>
  <c r="P1315" i="2"/>
  <c r="Q1315" i="2" s="1"/>
  <c r="R1315" i="2"/>
  <c r="S1315" i="2" s="1"/>
  <c r="T1315" i="2"/>
  <c r="U1315" i="2"/>
  <c r="V1315" i="2"/>
  <c r="W1315" i="2"/>
  <c r="X1315" i="2"/>
  <c r="Y1315" i="2"/>
  <c r="A240" i="2"/>
  <c r="B240" i="2"/>
  <c r="C240" i="2"/>
  <c r="D240" i="2"/>
  <c r="E240" i="2"/>
  <c r="F240" i="2"/>
  <c r="G240" i="2"/>
  <c r="I240" i="2"/>
  <c r="J240" i="2"/>
  <c r="K240" i="2"/>
  <c r="L240" i="2"/>
  <c r="M240" i="2"/>
  <c r="N240" i="2"/>
  <c r="AB240" i="2" s="1"/>
  <c r="O240" i="2"/>
  <c r="P240" i="2"/>
  <c r="Q240" i="2" s="1"/>
  <c r="R240" i="2"/>
  <c r="S240" i="2" s="1"/>
  <c r="T240" i="2"/>
  <c r="U240" i="2"/>
  <c r="V240" i="2"/>
  <c r="AC240" i="2" s="1"/>
  <c r="W240" i="2"/>
  <c r="X240" i="2"/>
  <c r="Y240" i="2"/>
  <c r="A294" i="2"/>
  <c r="B294" i="2"/>
  <c r="C294" i="2"/>
  <c r="D294" i="2"/>
  <c r="E294" i="2"/>
  <c r="F294" i="2"/>
  <c r="G294" i="2"/>
  <c r="I294" i="2"/>
  <c r="J294" i="2"/>
  <c r="K294" i="2"/>
  <c r="L294" i="2"/>
  <c r="M294" i="2"/>
  <c r="N294" i="2"/>
  <c r="AB294" i="2" s="1"/>
  <c r="O294" i="2"/>
  <c r="P294" i="2"/>
  <c r="Q294" i="2" s="1"/>
  <c r="R294" i="2"/>
  <c r="S294" i="2" s="1"/>
  <c r="T294" i="2"/>
  <c r="U294" i="2"/>
  <c r="V294" i="2"/>
  <c r="AC294" i="2" s="1"/>
  <c r="W294" i="2"/>
  <c r="X294" i="2"/>
  <c r="Y294" i="2"/>
  <c r="A1319" i="2"/>
  <c r="B1319" i="2"/>
  <c r="C1319" i="2"/>
  <c r="D1319" i="2"/>
  <c r="E1319" i="2"/>
  <c r="F1319" i="2"/>
  <c r="G1319" i="2"/>
  <c r="I1319" i="2"/>
  <c r="J1319" i="2"/>
  <c r="K1319" i="2"/>
  <c r="L1319" i="2"/>
  <c r="M1319" i="2"/>
  <c r="N1319" i="2"/>
  <c r="AB1319" i="2" s="1"/>
  <c r="O1319" i="2"/>
  <c r="P1319" i="2"/>
  <c r="Q1319" i="2" s="1"/>
  <c r="R1319" i="2"/>
  <c r="S1319" i="2" s="1"/>
  <c r="T1319" i="2"/>
  <c r="U1319" i="2"/>
  <c r="V1319" i="2"/>
  <c r="W1319" i="2"/>
  <c r="X1319" i="2"/>
  <c r="Y1319" i="2"/>
  <c r="A122" i="2"/>
  <c r="B122" i="2"/>
  <c r="C122" i="2"/>
  <c r="D122" i="2"/>
  <c r="E122" i="2"/>
  <c r="F122" i="2"/>
  <c r="G122" i="2"/>
  <c r="I122" i="2"/>
  <c r="J122" i="2"/>
  <c r="K122" i="2"/>
  <c r="L122" i="2"/>
  <c r="M122" i="2"/>
  <c r="N122" i="2"/>
  <c r="O122" i="2"/>
  <c r="P122" i="2"/>
  <c r="Q122" i="2" s="1"/>
  <c r="R122" i="2"/>
  <c r="S122" i="2" s="1"/>
  <c r="T122" i="2"/>
  <c r="U122" i="2"/>
  <c r="V122" i="2"/>
  <c r="AC122" i="2" s="1"/>
  <c r="W122" i="2"/>
  <c r="X122" i="2"/>
  <c r="Y122" i="2"/>
  <c r="A447" i="2"/>
  <c r="B447" i="2"/>
  <c r="C447" i="2"/>
  <c r="D447" i="2"/>
  <c r="E447" i="2"/>
  <c r="F447" i="2"/>
  <c r="G447" i="2"/>
  <c r="I447" i="2"/>
  <c r="J447" i="2"/>
  <c r="K447" i="2"/>
  <c r="L447" i="2"/>
  <c r="M447" i="2"/>
  <c r="N447" i="2"/>
  <c r="AB447" i="2" s="1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422" i="2"/>
  <c r="B422" i="2"/>
  <c r="C422" i="2"/>
  <c r="D422" i="2"/>
  <c r="E422" i="2"/>
  <c r="F422" i="2"/>
  <c r="G422" i="2"/>
  <c r="I422" i="2"/>
  <c r="J422" i="2"/>
  <c r="K422" i="2"/>
  <c r="L422" i="2"/>
  <c r="M422" i="2"/>
  <c r="N422" i="2"/>
  <c r="O422" i="2"/>
  <c r="P422" i="2"/>
  <c r="Q422" i="2" s="1"/>
  <c r="R422" i="2"/>
  <c r="S422" i="2" s="1"/>
  <c r="T422" i="2"/>
  <c r="U422" i="2"/>
  <c r="V422" i="2"/>
  <c r="AC422" i="2" s="1"/>
  <c r="W422" i="2"/>
  <c r="X422" i="2"/>
  <c r="Y422" i="2"/>
  <c r="A1290" i="2"/>
  <c r="B1290" i="2"/>
  <c r="C1290" i="2"/>
  <c r="D1290" i="2"/>
  <c r="E1290" i="2"/>
  <c r="F1290" i="2"/>
  <c r="G1290" i="2"/>
  <c r="I1290" i="2"/>
  <c r="J1290" i="2"/>
  <c r="K1290" i="2"/>
  <c r="L1290" i="2"/>
  <c r="M1290" i="2"/>
  <c r="N1290" i="2"/>
  <c r="AB1290" i="2" s="1"/>
  <c r="O1290" i="2"/>
  <c r="P1290" i="2"/>
  <c r="Q1290" i="2" s="1"/>
  <c r="R1290" i="2"/>
  <c r="S1290" i="2" s="1"/>
  <c r="T1290" i="2"/>
  <c r="U1290" i="2"/>
  <c r="V1290" i="2"/>
  <c r="W1290" i="2"/>
  <c r="X1290" i="2"/>
  <c r="Y1290" i="2"/>
  <c r="A463" i="2"/>
  <c r="B463" i="2"/>
  <c r="C463" i="2"/>
  <c r="D463" i="2"/>
  <c r="E463" i="2"/>
  <c r="F463" i="2"/>
  <c r="G463" i="2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780" i="2"/>
  <c r="B780" i="2"/>
  <c r="C780" i="2"/>
  <c r="D780" i="2"/>
  <c r="E780" i="2"/>
  <c r="F780" i="2"/>
  <c r="G780" i="2"/>
  <c r="I780" i="2"/>
  <c r="J780" i="2"/>
  <c r="K780" i="2"/>
  <c r="L780" i="2"/>
  <c r="M780" i="2"/>
  <c r="N780" i="2"/>
  <c r="AB780" i="2" s="1"/>
  <c r="O780" i="2"/>
  <c r="P780" i="2"/>
  <c r="Q780" i="2" s="1"/>
  <c r="R780" i="2"/>
  <c r="S780" i="2" s="1"/>
  <c r="T780" i="2"/>
  <c r="U780" i="2"/>
  <c r="V780" i="2"/>
  <c r="AC780" i="2" s="1"/>
  <c r="W780" i="2"/>
  <c r="X780" i="2"/>
  <c r="Y780" i="2"/>
  <c r="A54" i="2"/>
  <c r="B54" i="2"/>
  <c r="C54" i="2"/>
  <c r="D54" i="2"/>
  <c r="E54" i="2"/>
  <c r="F54" i="2"/>
  <c r="G54" i="2"/>
  <c r="I54" i="2"/>
  <c r="J54" i="2"/>
  <c r="K54" i="2"/>
  <c r="L54" i="2"/>
  <c r="M54" i="2"/>
  <c r="N54" i="2"/>
  <c r="AB54" i="2" s="1"/>
  <c r="O54" i="2"/>
  <c r="P54" i="2"/>
  <c r="Q54" i="2" s="1"/>
  <c r="R54" i="2"/>
  <c r="S54" i="2" s="1"/>
  <c r="T54" i="2"/>
  <c r="U54" i="2"/>
  <c r="V54" i="2"/>
  <c r="AC54" i="2" s="1"/>
  <c r="W54" i="2"/>
  <c r="X54" i="2"/>
  <c r="Y54" i="2"/>
  <c r="A732" i="2"/>
  <c r="B732" i="2"/>
  <c r="C732" i="2"/>
  <c r="D732" i="2"/>
  <c r="E732" i="2"/>
  <c r="F732" i="2"/>
  <c r="G732" i="2"/>
  <c r="I732" i="2"/>
  <c r="J732" i="2"/>
  <c r="K732" i="2"/>
  <c r="L732" i="2"/>
  <c r="M732" i="2"/>
  <c r="N732" i="2"/>
  <c r="AB732" i="2" s="1"/>
  <c r="O732" i="2"/>
  <c r="P732" i="2"/>
  <c r="Q732" i="2" s="1"/>
  <c r="R732" i="2"/>
  <c r="S732" i="2" s="1"/>
  <c r="T732" i="2"/>
  <c r="U732" i="2"/>
  <c r="V732" i="2"/>
  <c r="W732" i="2"/>
  <c r="X732" i="2"/>
  <c r="Y732" i="2"/>
  <c r="A472" i="2"/>
  <c r="B472" i="2"/>
  <c r="C472" i="2"/>
  <c r="D472" i="2"/>
  <c r="E472" i="2"/>
  <c r="F472" i="2"/>
  <c r="G472" i="2"/>
  <c r="I472" i="2"/>
  <c r="J472" i="2"/>
  <c r="K472" i="2"/>
  <c r="L472" i="2"/>
  <c r="M472" i="2"/>
  <c r="N472" i="2"/>
  <c r="O472" i="2"/>
  <c r="P472" i="2"/>
  <c r="Q472" i="2" s="1"/>
  <c r="R472" i="2"/>
  <c r="S472" i="2" s="1"/>
  <c r="T472" i="2"/>
  <c r="U472" i="2"/>
  <c r="V472" i="2"/>
  <c r="AC472" i="2" s="1"/>
  <c r="W472" i="2"/>
  <c r="X472" i="2"/>
  <c r="Y472" i="2"/>
  <c r="A407" i="2"/>
  <c r="B407" i="2"/>
  <c r="C407" i="2"/>
  <c r="D407" i="2"/>
  <c r="E407" i="2"/>
  <c r="F407" i="2"/>
  <c r="G407" i="2"/>
  <c r="I407" i="2"/>
  <c r="J407" i="2"/>
  <c r="K407" i="2"/>
  <c r="L407" i="2"/>
  <c r="M407" i="2"/>
  <c r="N407" i="2"/>
  <c r="AB407" i="2" s="1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34" i="2"/>
  <c r="B34" i="2"/>
  <c r="C34" i="2"/>
  <c r="D34" i="2"/>
  <c r="E34" i="2"/>
  <c r="F34" i="2"/>
  <c r="G34" i="2"/>
  <c r="I34" i="2"/>
  <c r="J34" i="2"/>
  <c r="K34" i="2"/>
  <c r="L34" i="2"/>
  <c r="M34" i="2"/>
  <c r="N34" i="2"/>
  <c r="AB34" i="2" s="1"/>
  <c r="O34" i="2"/>
  <c r="P34" i="2"/>
  <c r="Q34" i="2" s="1"/>
  <c r="R34" i="2"/>
  <c r="S34" i="2" s="1"/>
  <c r="T34" i="2"/>
  <c r="U34" i="2"/>
  <c r="V34" i="2"/>
  <c r="AC34" i="2" s="1"/>
  <c r="W34" i="2"/>
  <c r="X34" i="2"/>
  <c r="Y34" i="2"/>
  <c r="A469" i="2"/>
  <c r="B469" i="2"/>
  <c r="C469" i="2"/>
  <c r="D469" i="2"/>
  <c r="E469" i="2"/>
  <c r="F469" i="2"/>
  <c r="G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W469" i="2"/>
  <c r="X469" i="2"/>
  <c r="Y469" i="2"/>
  <c r="A754" i="2"/>
  <c r="B754" i="2"/>
  <c r="C754" i="2"/>
  <c r="D754" i="2"/>
  <c r="E754" i="2"/>
  <c r="F754" i="2"/>
  <c r="G754" i="2"/>
  <c r="I754" i="2"/>
  <c r="J754" i="2"/>
  <c r="K754" i="2"/>
  <c r="L754" i="2"/>
  <c r="M754" i="2"/>
  <c r="N754" i="2"/>
  <c r="O754" i="2"/>
  <c r="P754" i="2"/>
  <c r="Q754" i="2" s="1"/>
  <c r="R754" i="2"/>
  <c r="S754" i="2" s="1"/>
  <c r="T754" i="2"/>
  <c r="U754" i="2"/>
  <c r="V754" i="2"/>
  <c r="AC754" i="2" s="1"/>
  <c r="W754" i="2"/>
  <c r="X754" i="2"/>
  <c r="Y754" i="2"/>
  <c r="A1288" i="2"/>
  <c r="B1288" i="2"/>
  <c r="C1288" i="2"/>
  <c r="D1288" i="2"/>
  <c r="E1288" i="2"/>
  <c r="F1288" i="2"/>
  <c r="G1288" i="2"/>
  <c r="I1288" i="2"/>
  <c r="J1288" i="2"/>
  <c r="K1288" i="2"/>
  <c r="L1288" i="2"/>
  <c r="M1288" i="2"/>
  <c r="N1288" i="2"/>
  <c r="AB1288" i="2" s="1"/>
  <c r="O1288" i="2"/>
  <c r="P1288" i="2"/>
  <c r="Q1288" i="2" s="1"/>
  <c r="R1288" i="2"/>
  <c r="S1288" i="2" s="1"/>
  <c r="T1288" i="2"/>
  <c r="U1288" i="2"/>
  <c r="V1288" i="2"/>
  <c r="AC1288" i="2" s="1"/>
  <c r="W1288" i="2"/>
  <c r="X1288" i="2"/>
  <c r="Y1288" i="2"/>
  <c r="A459" i="2"/>
  <c r="B459" i="2"/>
  <c r="C459" i="2"/>
  <c r="D459" i="2"/>
  <c r="E459" i="2"/>
  <c r="F459" i="2"/>
  <c r="G459" i="2"/>
  <c r="I459" i="2"/>
  <c r="J459" i="2"/>
  <c r="K459" i="2"/>
  <c r="L459" i="2"/>
  <c r="M459" i="2"/>
  <c r="N459" i="2"/>
  <c r="AB459" i="2" s="1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61" i="2"/>
  <c r="B61" i="2"/>
  <c r="C61" i="2"/>
  <c r="D61" i="2"/>
  <c r="E61" i="2"/>
  <c r="F61" i="2"/>
  <c r="G61" i="2"/>
  <c r="I61" i="2"/>
  <c r="J61" i="2"/>
  <c r="K61" i="2"/>
  <c r="L61" i="2"/>
  <c r="M61" i="2"/>
  <c r="N61" i="2"/>
  <c r="AB61" i="2" s="1"/>
  <c r="O61" i="2"/>
  <c r="P61" i="2"/>
  <c r="Q61" i="2" s="1"/>
  <c r="R61" i="2"/>
  <c r="S61" i="2" s="1"/>
  <c r="T61" i="2"/>
  <c r="U61" i="2"/>
  <c r="V61" i="2"/>
  <c r="W61" i="2"/>
  <c r="X61" i="2"/>
  <c r="Y61" i="2"/>
  <c r="A126" i="2"/>
  <c r="B126" i="2"/>
  <c r="C126" i="2"/>
  <c r="D126" i="2"/>
  <c r="E126" i="2"/>
  <c r="F126" i="2"/>
  <c r="G126" i="2"/>
  <c r="I126" i="2"/>
  <c r="J126" i="2"/>
  <c r="K126" i="2"/>
  <c r="L126" i="2"/>
  <c r="M126" i="2"/>
  <c r="N126" i="2"/>
  <c r="AB126" i="2" s="1"/>
  <c r="O126" i="2"/>
  <c r="P126" i="2"/>
  <c r="Q126" i="2" s="1"/>
  <c r="R126" i="2"/>
  <c r="S126" i="2" s="1"/>
  <c r="T126" i="2"/>
  <c r="U126" i="2"/>
  <c r="V126" i="2"/>
  <c r="AC126" i="2" s="1"/>
  <c r="W126" i="2"/>
  <c r="X126" i="2"/>
  <c r="Y126" i="2"/>
  <c r="A625" i="2"/>
  <c r="B625" i="2"/>
  <c r="C625" i="2"/>
  <c r="D625" i="2"/>
  <c r="E625" i="2"/>
  <c r="F625" i="2"/>
  <c r="G625" i="2"/>
  <c r="I625" i="2"/>
  <c r="J625" i="2"/>
  <c r="K625" i="2"/>
  <c r="L625" i="2"/>
  <c r="M625" i="2"/>
  <c r="N625" i="2"/>
  <c r="AB625" i="2" s="1"/>
  <c r="O625" i="2"/>
  <c r="P625" i="2"/>
  <c r="Q625" i="2" s="1"/>
  <c r="R625" i="2"/>
  <c r="S625" i="2" s="1"/>
  <c r="T625" i="2"/>
  <c r="U625" i="2"/>
  <c r="V625" i="2"/>
  <c r="AC625" i="2" s="1"/>
  <c r="W625" i="2"/>
  <c r="X625" i="2"/>
  <c r="Y625" i="2"/>
  <c r="A119" i="2"/>
  <c r="B119" i="2"/>
  <c r="C119" i="2"/>
  <c r="D119" i="2"/>
  <c r="E119" i="2"/>
  <c r="F119" i="2"/>
  <c r="G119" i="2"/>
  <c r="I119" i="2"/>
  <c r="J119" i="2"/>
  <c r="K119" i="2"/>
  <c r="L119" i="2"/>
  <c r="M119" i="2"/>
  <c r="N119" i="2"/>
  <c r="O119" i="2"/>
  <c r="P119" i="2"/>
  <c r="Q119" i="2" s="1"/>
  <c r="R119" i="2"/>
  <c r="S119" i="2" s="1"/>
  <c r="T119" i="2"/>
  <c r="U119" i="2"/>
  <c r="V119" i="2"/>
  <c r="AC119" i="2" s="1"/>
  <c r="W119" i="2"/>
  <c r="X119" i="2"/>
  <c r="Y119" i="2"/>
  <c r="A236" i="2"/>
  <c r="B236" i="2"/>
  <c r="C236" i="2"/>
  <c r="D236" i="2"/>
  <c r="E236" i="2"/>
  <c r="F236" i="2"/>
  <c r="G236" i="2"/>
  <c r="I236" i="2"/>
  <c r="J236" i="2"/>
  <c r="K236" i="2"/>
  <c r="L236" i="2"/>
  <c r="M236" i="2"/>
  <c r="N236" i="2"/>
  <c r="AB236" i="2" s="1"/>
  <c r="O236" i="2"/>
  <c r="P236" i="2"/>
  <c r="Q236" i="2" s="1"/>
  <c r="R236" i="2"/>
  <c r="S236" i="2" s="1"/>
  <c r="T236" i="2"/>
  <c r="U236" i="2"/>
  <c r="V236" i="2"/>
  <c r="W236" i="2"/>
  <c r="X236" i="2"/>
  <c r="Y236" i="2"/>
  <c r="A475" i="2"/>
  <c r="B475" i="2"/>
  <c r="C475" i="2"/>
  <c r="D475" i="2"/>
  <c r="E475" i="2"/>
  <c r="F475" i="2"/>
  <c r="G475" i="2"/>
  <c r="I475" i="2"/>
  <c r="J475" i="2"/>
  <c r="K475" i="2"/>
  <c r="L475" i="2"/>
  <c r="M475" i="2"/>
  <c r="N475" i="2"/>
  <c r="AB475" i="2" s="1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A243" i="2"/>
  <c r="B243" i="2"/>
  <c r="C243" i="2"/>
  <c r="D243" i="2"/>
  <c r="E243" i="2"/>
  <c r="F243" i="2"/>
  <c r="G243" i="2"/>
  <c r="I243" i="2"/>
  <c r="J243" i="2"/>
  <c r="K243" i="2"/>
  <c r="L243" i="2"/>
  <c r="M243" i="2"/>
  <c r="N243" i="2"/>
  <c r="AB243" i="2" s="1"/>
  <c r="O243" i="2"/>
  <c r="P243" i="2"/>
  <c r="Q243" i="2" s="1"/>
  <c r="R243" i="2"/>
  <c r="S243" i="2" s="1"/>
  <c r="T243" i="2"/>
  <c r="U243" i="2"/>
  <c r="V243" i="2"/>
  <c r="AC243" i="2" s="1"/>
  <c r="W243" i="2"/>
  <c r="X243" i="2"/>
  <c r="Y243" i="2"/>
  <c r="A235" i="2"/>
  <c r="B235" i="2"/>
  <c r="C235" i="2"/>
  <c r="D235" i="2"/>
  <c r="E235" i="2"/>
  <c r="F235" i="2"/>
  <c r="G235" i="2"/>
  <c r="I235" i="2"/>
  <c r="J235" i="2"/>
  <c r="K235" i="2"/>
  <c r="L235" i="2"/>
  <c r="M235" i="2"/>
  <c r="N235" i="2"/>
  <c r="O235" i="2"/>
  <c r="P235" i="2"/>
  <c r="Q235" i="2" s="1"/>
  <c r="R235" i="2"/>
  <c r="S235" i="2" s="1"/>
  <c r="T235" i="2"/>
  <c r="U235" i="2"/>
  <c r="V235" i="2"/>
  <c r="AC235" i="2" s="1"/>
  <c r="W235" i="2"/>
  <c r="X235" i="2"/>
  <c r="Y235" i="2"/>
  <c r="A470" i="2"/>
  <c r="B470" i="2"/>
  <c r="C470" i="2"/>
  <c r="D470" i="2"/>
  <c r="E470" i="2"/>
  <c r="F470" i="2"/>
  <c r="G470" i="2"/>
  <c r="I470" i="2"/>
  <c r="J470" i="2"/>
  <c r="K470" i="2"/>
  <c r="L470" i="2"/>
  <c r="M470" i="2"/>
  <c r="N470" i="2"/>
  <c r="AB470" i="2" s="1"/>
  <c r="O470" i="2"/>
  <c r="P470" i="2"/>
  <c r="Q470" i="2" s="1"/>
  <c r="R470" i="2"/>
  <c r="S470" i="2" s="1"/>
  <c r="T470" i="2"/>
  <c r="U470" i="2"/>
  <c r="V470" i="2"/>
  <c r="W470" i="2"/>
  <c r="X470" i="2"/>
  <c r="Y470" i="2"/>
  <c r="A402" i="2"/>
  <c r="B402" i="2"/>
  <c r="C402" i="2"/>
  <c r="D402" i="2"/>
  <c r="E402" i="2"/>
  <c r="F402" i="2"/>
  <c r="G402" i="2"/>
  <c r="I402" i="2"/>
  <c r="J402" i="2"/>
  <c r="K402" i="2"/>
  <c r="L402" i="2"/>
  <c r="M402" i="2"/>
  <c r="N402" i="2"/>
  <c r="O402" i="2"/>
  <c r="P402" i="2"/>
  <c r="Q402" i="2" s="1"/>
  <c r="R402" i="2"/>
  <c r="S402" i="2" s="1"/>
  <c r="T402" i="2"/>
  <c r="U402" i="2"/>
  <c r="V402" i="2"/>
  <c r="W402" i="2"/>
  <c r="X402" i="2"/>
  <c r="Y402" i="2"/>
  <c r="AC402" i="2"/>
  <c r="A290" i="2"/>
  <c r="B290" i="2"/>
  <c r="C290" i="2"/>
  <c r="D290" i="2"/>
  <c r="E290" i="2"/>
  <c r="F290" i="2"/>
  <c r="G290" i="2"/>
  <c r="I290" i="2"/>
  <c r="J290" i="2"/>
  <c r="K290" i="2"/>
  <c r="L290" i="2"/>
  <c r="M290" i="2"/>
  <c r="N290" i="2"/>
  <c r="AB290" i="2" s="1"/>
  <c r="O290" i="2"/>
  <c r="P290" i="2"/>
  <c r="Q290" i="2" s="1"/>
  <c r="R290" i="2"/>
  <c r="S290" i="2" s="1"/>
  <c r="T290" i="2"/>
  <c r="U290" i="2"/>
  <c r="V290" i="2"/>
  <c r="AC290" i="2" s="1"/>
  <c r="W290" i="2"/>
  <c r="X290" i="2"/>
  <c r="Y290" i="2"/>
  <c r="A773" i="2"/>
  <c r="B773" i="2"/>
  <c r="C773" i="2"/>
  <c r="D773" i="2"/>
  <c r="E773" i="2"/>
  <c r="F773" i="2"/>
  <c r="G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A752" i="2"/>
  <c r="B752" i="2"/>
  <c r="C752" i="2"/>
  <c r="D752" i="2"/>
  <c r="E752" i="2"/>
  <c r="F752" i="2"/>
  <c r="G752" i="2"/>
  <c r="I752" i="2"/>
  <c r="J752" i="2"/>
  <c r="K752" i="2"/>
  <c r="L752" i="2"/>
  <c r="M752" i="2"/>
  <c r="N752" i="2"/>
  <c r="AB752" i="2" s="1"/>
  <c r="O752" i="2"/>
  <c r="P752" i="2"/>
  <c r="Q752" i="2" s="1"/>
  <c r="R752" i="2"/>
  <c r="S752" i="2" s="1"/>
  <c r="T752" i="2"/>
  <c r="U752" i="2"/>
  <c r="V752" i="2"/>
  <c r="W752" i="2"/>
  <c r="X752" i="2"/>
  <c r="Y752" i="2"/>
  <c r="A213" i="2"/>
  <c r="B213" i="2"/>
  <c r="C213" i="2"/>
  <c r="D213" i="2"/>
  <c r="E213" i="2"/>
  <c r="F213" i="2"/>
  <c r="G213" i="2"/>
  <c r="I213" i="2"/>
  <c r="J213" i="2"/>
  <c r="K213" i="2"/>
  <c r="L213" i="2"/>
  <c r="M213" i="2"/>
  <c r="N213" i="2"/>
  <c r="AB213" i="2" s="1"/>
  <c r="O213" i="2"/>
  <c r="P213" i="2"/>
  <c r="Q213" i="2" s="1"/>
  <c r="R213" i="2"/>
  <c r="S213" i="2" s="1"/>
  <c r="T213" i="2"/>
  <c r="U213" i="2"/>
  <c r="V213" i="2"/>
  <c r="AC213" i="2" s="1"/>
  <c r="W213" i="2"/>
  <c r="X213" i="2"/>
  <c r="Y213" i="2"/>
  <c r="A1289" i="2"/>
  <c r="B1289" i="2"/>
  <c r="C1289" i="2"/>
  <c r="D1289" i="2"/>
  <c r="E1289" i="2"/>
  <c r="F1289" i="2"/>
  <c r="G1289" i="2"/>
  <c r="I1289" i="2"/>
  <c r="J1289" i="2"/>
  <c r="K1289" i="2"/>
  <c r="L1289" i="2"/>
  <c r="M1289" i="2"/>
  <c r="N1289" i="2"/>
  <c r="AB1289" i="2" s="1"/>
  <c r="O1289" i="2"/>
  <c r="P1289" i="2"/>
  <c r="Q1289" i="2" s="1"/>
  <c r="R1289" i="2"/>
  <c r="S1289" i="2" s="1"/>
  <c r="T1289" i="2"/>
  <c r="U1289" i="2"/>
  <c r="V1289" i="2"/>
  <c r="AC1289" i="2" s="1"/>
  <c r="W1289" i="2"/>
  <c r="X1289" i="2"/>
  <c r="Y1289" i="2"/>
  <c r="A426" i="2"/>
  <c r="B426" i="2"/>
  <c r="C426" i="2"/>
  <c r="D426" i="2"/>
  <c r="E426" i="2"/>
  <c r="F426" i="2"/>
  <c r="G426" i="2"/>
  <c r="I426" i="2"/>
  <c r="J426" i="2"/>
  <c r="K426" i="2"/>
  <c r="L426" i="2"/>
  <c r="M426" i="2"/>
  <c r="N426" i="2"/>
  <c r="AB426" i="2" s="1"/>
  <c r="O426" i="2"/>
  <c r="P426" i="2"/>
  <c r="Q426" i="2" s="1"/>
  <c r="R426" i="2"/>
  <c r="S426" i="2" s="1"/>
  <c r="T426" i="2"/>
  <c r="U426" i="2"/>
  <c r="V426" i="2"/>
  <c r="AC426" i="2" s="1"/>
  <c r="W426" i="2"/>
  <c r="X426" i="2"/>
  <c r="Y426" i="2"/>
  <c r="A453" i="2"/>
  <c r="B453" i="2"/>
  <c r="C453" i="2"/>
  <c r="D453" i="2"/>
  <c r="E453" i="2"/>
  <c r="F453" i="2"/>
  <c r="G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W453" i="2"/>
  <c r="X453" i="2"/>
  <c r="Y453" i="2"/>
  <c r="A1316" i="2"/>
  <c r="B1316" i="2"/>
  <c r="C1316" i="2"/>
  <c r="D1316" i="2"/>
  <c r="E1316" i="2"/>
  <c r="F1316" i="2"/>
  <c r="G1316" i="2"/>
  <c r="I1316" i="2"/>
  <c r="J1316" i="2"/>
  <c r="K1316" i="2"/>
  <c r="L1316" i="2"/>
  <c r="M1316" i="2"/>
  <c r="N1316" i="2"/>
  <c r="AB1316" i="2" s="1"/>
  <c r="O1316" i="2"/>
  <c r="P1316" i="2"/>
  <c r="Q1316" i="2" s="1"/>
  <c r="R1316" i="2"/>
  <c r="S1316" i="2" s="1"/>
  <c r="T1316" i="2"/>
  <c r="U1316" i="2"/>
  <c r="V1316" i="2"/>
  <c r="AC1316" i="2" s="1"/>
  <c r="W1316" i="2"/>
  <c r="X1316" i="2"/>
  <c r="Y1316" i="2"/>
  <c r="A141" i="2"/>
  <c r="B141" i="2"/>
  <c r="C141" i="2"/>
  <c r="D141" i="2"/>
  <c r="E141" i="2"/>
  <c r="F141" i="2"/>
  <c r="G141" i="2"/>
  <c r="I141" i="2"/>
  <c r="J141" i="2"/>
  <c r="K141" i="2"/>
  <c r="L141" i="2"/>
  <c r="M141" i="2"/>
  <c r="N141" i="2"/>
  <c r="AB141" i="2" s="1"/>
  <c r="O141" i="2"/>
  <c r="P141" i="2"/>
  <c r="Q141" i="2" s="1"/>
  <c r="R141" i="2"/>
  <c r="S141" i="2" s="1"/>
  <c r="T141" i="2"/>
  <c r="U141" i="2"/>
  <c r="V141" i="2"/>
  <c r="AC141" i="2" s="1"/>
  <c r="W141" i="2"/>
  <c r="X141" i="2"/>
  <c r="Y141" i="2"/>
  <c r="A398" i="2"/>
  <c r="B398" i="2"/>
  <c r="C398" i="2"/>
  <c r="D398" i="2"/>
  <c r="E398" i="2"/>
  <c r="F398" i="2"/>
  <c r="G398" i="2"/>
  <c r="I398" i="2"/>
  <c r="J398" i="2"/>
  <c r="K398" i="2"/>
  <c r="L398" i="2"/>
  <c r="M398" i="2"/>
  <c r="N398" i="2"/>
  <c r="O398" i="2"/>
  <c r="P398" i="2"/>
  <c r="Q398" i="2" s="1"/>
  <c r="R398" i="2"/>
  <c r="S398" i="2" s="1"/>
  <c r="T398" i="2"/>
  <c r="U398" i="2"/>
  <c r="V398" i="2"/>
  <c r="AC398" i="2" s="1"/>
  <c r="W398" i="2"/>
  <c r="X398" i="2"/>
  <c r="Y398" i="2"/>
  <c r="A500" i="2"/>
  <c r="B500" i="2"/>
  <c r="C500" i="2"/>
  <c r="D500" i="2"/>
  <c r="E500" i="2"/>
  <c r="F500" i="2"/>
  <c r="G500" i="2"/>
  <c r="I500" i="2"/>
  <c r="J500" i="2"/>
  <c r="K500" i="2"/>
  <c r="L500" i="2"/>
  <c r="M500" i="2"/>
  <c r="N500" i="2"/>
  <c r="AB500" i="2" s="1"/>
  <c r="O500" i="2"/>
  <c r="P500" i="2"/>
  <c r="Q500" i="2" s="1"/>
  <c r="R500" i="2"/>
  <c r="S500" i="2" s="1"/>
  <c r="T500" i="2"/>
  <c r="U500" i="2"/>
  <c r="V500" i="2"/>
  <c r="W500" i="2"/>
  <c r="X500" i="2"/>
  <c r="Y500" i="2"/>
  <c r="A286" i="2"/>
  <c r="B286" i="2"/>
  <c r="C286" i="2"/>
  <c r="D286" i="2"/>
  <c r="E286" i="2"/>
  <c r="F286" i="2"/>
  <c r="G286" i="2"/>
  <c r="I286" i="2"/>
  <c r="J286" i="2"/>
  <c r="K286" i="2"/>
  <c r="L286" i="2"/>
  <c r="M286" i="2"/>
  <c r="N286" i="2"/>
  <c r="AB286" i="2" s="1"/>
  <c r="O286" i="2"/>
  <c r="P286" i="2"/>
  <c r="Q286" i="2" s="1"/>
  <c r="R286" i="2"/>
  <c r="S286" i="2" s="1"/>
  <c r="T286" i="2"/>
  <c r="U286" i="2"/>
  <c r="V286" i="2"/>
  <c r="AC286" i="2" s="1"/>
  <c r="W286" i="2"/>
  <c r="X286" i="2"/>
  <c r="Y286" i="2"/>
  <c r="A778" i="2"/>
  <c r="B778" i="2"/>
  <c r="C778" i="2"/>
  <c r="D778" i="2"/>
  <c r="E778" i="2"/>
  <c r="F778" i="2"/>
  <c r="G778" i="2"/>
  <c r="I778" i="2"/>
  <c r="J778" i="2"/>
  <c r="K778" i="2"/>
  <c r="L778" i="2"/>
  <c r="M778" i="2"/>
  <c r="N778" i="2"/>
  <c r="O778" i="2"/>
  <c r="P778" i="2"/>
  <c r="Q778" i="2" s="1"/>
  <c r="R778" i="2"/>
  <c r="S778" i="2" s="1"/>
  <c r="T778" i="2"/>
  <c r="U778" i="2"/>
  <c r="V778" i="2"/>
  <c r="AC778" i="2" s="1"/>
  <c r="W778" i="2"/>
  <c r="X778" i="2"/>
  <c r="Y778" i="2"/>
  <c r="A530" i="2"/>
  <c r="B530" i="2"/>
  <c r="C530" i="2"/>
  <c r="D530" i="2"/>
  <c r="E530" i="2"/>
  <c r="F530" i="2"/>
  <c r="G530" i="2"/>
  <c r="I530" i="2"/>
  <c r="J530" i="2"/>
  <c r="K530" i="2"/>
  <c r="L530" i="2"/>
  <c r="M530" i="2"/>
  <c r="N530" i="2"/>
  <c r="O530" i="2"/>
  <c r="P530" i="2"/>
  <c r="Q530" i="2" s="1"/>
  <c r="R530" i="2"/>
  <c r="S530" i="2" s="1"/>
  <c r="T530" i="2"/>
  <c r="U530" i="2"/>
  <c r="V530" i="2"/>
  <c r="AC530" i="2" s="1"/>
  <c r="W530" i="2"/>
  <c r="X530" i="2"/>
  <c r="Y530" i="2"/>
  <c r="A682" i="2"/>
  <c r="B682" i="2"/>
  <c r="C682" i="2"/>
  <c r="D682" i="2"/>
  <c r="E682" i="2"/>
  <c r="F682" i="2"/>
  <c r="G682" i="2"/>
  <c r="I682" i="2"/>
  <c r="J682" i="2"/>
  <c r="K682" i="2"/>
  <c r="L682" i="2"/>
  <c r="M682" i="2"/>
  <c r="N682" i="2"/>
  <c r="AB682" i="2" s="1"/>
  <c r="O682" i="2"/>
  <c r="P682" i="2"/>
  <c r="Q682" i="2" s="1"/>
  <c r="R682" i="2"/>
  <c r="S682" i="2" s="1"/>
  <c r="T682" i="2"/>
  <c r="U682" i="2"/>
  <c r="V682" i="2"/>
  <c r="W682" i="2"/>
  <c r="X682" i="2"/>
  <c r="Y682" i="2"/>
  <c r="A731" i="2"/>
  <c r="B731" i="2"/>
  <c r="C731" i="2"/>
  <c r="D731" i="2"/>
  <c r="E731" i="2"/>
  <c r="F731" i="2"/>
  <c r="G731" i="2"/>
  <c r="I731" i="2"/>
  <c r="J731" i="2"/>
  <c r="K731" i="2"/>
  <c r="L731" i="2"/>
  <c r="M731" i="2"/>
  <c r="N731" i="2"/>
  <c r="O731" i="2"/>
  <c r="P731" i="2"/>
  <c r="Q731" i="2" s="1"/>
  <c r="R731" i="2"/>
  <c r="S731" i="2" s="1"/>
  <c r="T731" i="2"/>
  <c r="U731" i="2"/>
  <c r="V731" i="2"/>
  <c r="AC731" i="2" s="1"/>
  <c r="W731" i="2"/>
  <c r="X731" i="2"/>
  <c r="Y731" i="2"/>
  <c r="A758" i="2"/>
  <c r="B758" i="2"/>
  <c r="C758" i="2"/>
  <c r="D758" i="2"/>
  <c r="E758" i="2"/>
  <c r="F758" i="2"/>
  <c r="G758" i="2"/>
  <c r="I758" i="2"/>
  <c r="J758" i="2"/>
  <c r="K758" i="2"/>
  <c r="L758" i="2"/>
  <c r="M758" i="2"/>
  <c r="N758" i="2"/>
  <c r="O758" i="2"/>
  <c r="P758" i="2"/>
  <c r="Q758" i="2" s="1"/>
  <c r="R758" i="2"/>
  <c r="S758" i="2" s="1"/>
  <c r="T758" i="2"/>
  <c r="U758" i="2"/>
  <c r="V758" i="2"/>
  <c r="AC758" i="2" s="1"/>
  <c r="W758" i="2"/>
  <c r="X758" i="2"/>
  <c r="Y758" i="2"/>
  <c r="A403" i="2"/>
  <c r="B403" i="2"/>
  <c r="C403" i="2"/>
  <c r="D403" i="2"/>
  <c r="E403" i="2"/>
  <c r="F403" i="2"/>
  <c r="G403" i="2"/>
  <c r="I403" i="2"/>
  <c r="J403" i="2"/>
  <c r="K403" i="2"/>
  <c r="L403" i="2"/>
  <c r="M403" i="2"/>
  <c r="N403" i="2"/>
  <c r="AB403" i="2" s="1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196" i="2"/>
  <c r="B196" i="2"/>
  <c r="C196" i="2"/>
  <c r="D196" i="2"/>
  <c r="E196" i="2"/>
  <c r="F196" i="2"/>
  <c r="G196" i="2"/>
  <c r="I196" i="2"/>
  <c r="J196" i="2"/>
  <c r="K196" i="2"/>
  <c r="L196" i="2"/>
  <c r="M196" i="2"/>
  <c r="N196" i="2"/>
  <c r="AB196" i="2" s="1"/>
  <c r="O196" i="2"/>
  <c r="P196" i="2"/>
  <c r="Q196" i="2" s="1"/>
  <c r="R196" i="2"/>
  <c r="S196" i="2" s="1"/>
  <c r="T196" i="2"/>
  <c r="U196" i="2"/>
  <c r="V196" i="2"/>
  <c r="W196" i="2"/>
  <c r="X196" i="2"/>
  <c r="Y196" i="2"/>
  <c r="A724" i="2"/>
  <c r="B724" i="2"/>
  <c r="C724" i="2"/>
  <c r="D724" i="2"/>
  <c r="E724" i="2"/>
  <c r="F724" i="2"/>
  <c r="G724" i="2"/>
  <c r="I724" i="2"/>
  <c r="J724" i="2"/>
  <c r="K724" i="2"/>
  <c r="L724" i="2"/>
  <c r="M724" i="2"/>
  <c r="N724" i="2"/>
  <c r="AB724" i="2" s="1"/>
  <c r="O724" i="2"/>
  <c r="P724" i="2"/>
  <c r="Q724" i="2" s="1"/>
  <c r="R724" i="2"/>
  <c r="S724" i="2" s="1"/>
  <c r="T724" i="2"/>
  <c r="U724" i="2"/>
  <c r="V724" i="2"/>
  <c r="AC724" i="2" s="1"/>
  <c r="W724" i="2"/>
  <c r="X724" i="2"/>
  <c r="Y724" i="2"/>
  <c r="A479" i="2"/>
  <c r="B479" i="2"/>
  <c r="C479" i="2"/>
  <c r="D479" i="2"/>
  <c r="E479" i="2"/>
  <c r="F479" i="2"/>
  <c r="G479" i="2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C479" i="2" s="1"/>
  <c r="W479" i="2"/>
  <c r="X479" i="2"/>
  <c r="Y479" i="2"/>
  <c r="A474" i="2"/>
  <c r="B474" i="2"/>
  <c r="C474" i="2"/>
  <c r="D474" i="2"/>
  <c r="E474" i="2"/>
  <c r="F474" i="2"/>
  <c r="G474" i="2"/>
  <c r="I474" i="2"/>
  <c r="J474" i="2"/>
  <c r="K474" i="2"/>
  <c r="L474" i="2"/>
  <c r="M474" i="2"/>
  <c r="N474" i="2"/>
  <c r="AB474" i="2" s="1"/>
  <c r="O474" i="2"/>
  <c r="P474" i="2"/>
  <c r="Q474" i="2" s="1"/>
  <c r="R474" i="2"/>
  <c r="S474" i="2" s="1"/>
  <c r="T474" i="2"/>
  <c r="U474" i="2"/>
  <c r="V474" i="2"/>
  <c r="AC474" i="2" s="1"/>
  <c r="W474" i="2"/>
  <c r="X474" i="2"/>
  <c r="Y474" i="2"/>
  <c r="A502" i="2"/>
  <c r="B502" i="2"/>
  <c r="C502" i="2"/>
  <c r="D502" i="2"/>
  <c r="E502" i="2"/>
  <c r="F502" i="2"/>
  <c r="G502" i="2"/>
  <c r="I502" i="2"/>
  <c r="J502" i="2"/>
  <c r="K502" i="2"/>
  <c r="L502" i="2"/>
  <c r="M502" i="2"/>
  <c r="N502" i="2"/>
  <c r="AB502" i="2" s="1"/>
  <c r="O502" i="2"/>
  <c r="P502" i="2"/>
  <c r="Q502" i="2" s="1"/>
  <c r="R502" i="2"/>
  <c r="S502" i="2" s="1"/>
  <c r="T502" i="2"/>
  <c r="U502" i="2"/>
  <c r="V502" i="2"/>
  <c r="W502" i="2"/>
  <c r="X502" i="2"/>
  <c r="Y502" i="2"/>
  <c r="A429" i="2"/>
  <c r="B429" i="2"/>
  <c r="C429" i="2"/>
  <c r="D429" i="2"/>
  <c r="E429" i="2"/>
  <c r="F429" i="2"/>
  <c r="G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C429" i="2" s="1"/>
  <c r="W429" i="2"/>
  <c r="X429" i="2"/>
  <c r="Y429" i="2"/>
  <c r="A111" i="2"/>
  <c r="B111" i="2"/>
  <c r="C111" i="2"/>
  <c r="D111" i="2"/>
  <c r="E111" i="2"/>
  <c r="F111" i="2"/>
  <c r="G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C111" i="2" s="1"/>
  <c r="W111" i="2"/>
  <c r="X111" i="2"/>
  <c r="Y111" i="2"/>
  <c r="A221" i="2"/>
  <c r="B221" i="2"/>
  <c r="C221" i="2"/>
  <c r="D221" i="2"/>
  <c r="E221" i="2"/>
  <c r="F221" i="2"/>
  <c r="G221" i="2"/>
  <c r="I221" i="2"/>
  <c r="J221" i="2"/>
  <c r="K221" i="2"/>
  <c r="L221" i="2"/>
  <c r="M221" i="2"/>
  <c r="N221" i="2"/>
  <c r="O221" i="2"/>
  <c r="P221" i="2"/>
  <c r="Q221" i="2" s="1"/>
  <c r="R221" i="2"/>
  <c r="S221" i="2" s="1"/>
  <c r="T221" i="2"/>
  <c r="U221" i="2"/>
  <c r="V221" i="2"/>
  <c r="AC221" i="2" s="1"/>
  <c r="W221" i="2"/>
  <c r="X221" i="2"/>
  <c r="Y221" i="2"/>
  <c r="A15" i="2"/>
  <c r="B15" i="2"/>
  <c r="C15" i="2"/>
  <c r="D15" i="2"/>
  <c r="E15" i="2"/>
  <c r="F15" i="2"/>
  <c r="G15" i="2"/>
  <c r="I15" i="2"/>
  <c r="J15" i="2"/>
  <c r="K15" i="2"/>
  <c r="L15" i="2"/>
  <c r="M15" i="2"/>
  <c r="N15" i="2"/>
  <c r="AB15" i="2" s="1"/>
  <c r="O15" i="2"/>
  <c r="P15" i="2"/>
  <c r="Q15" i="2" s="1"/>
  <c r="R15" i="2"/>
  <c r="S15" i="2" s="1"/>
  <c r="T15" i="2"/>
  <c r="U15" i="2"/>
  <c r="V15" i="2"/>
  <c r="W15" i="2"/>
  <c r="X15" i="2"/>
  <c r="Y15" i="2"/>
  <c r="A473" i="2"/>
  <c r="B473" i="2"/>
  <c r="C473" i="2"/>
  <c r="D473" i="2"/>
  <c r="E473" i="2"/>
  <c r="F473" i="2"/>
  <c r="G473" i="2"/>
  <c r="I473" i="2"/>
  <c r="J473" i="2"/>
  <c r="K473" i="2"/>
  <c r="L473" i="2"/>
  <c r="M473" i="2"/>
  <c r="N473" i="2"/>
  <c r="O473" i="2"/>
  <c r="P473" i="2"/>
  <c r="Q473" i="2" s="1"/>
  <c r="R473" i="2"/>
  <c r="S473" i="2" s="1"/>
  <c r="T473" i="2"/>
  <c r="U473" i="2"/>
  <c r="V473" i="2"/>
  <c r="W473" i="2"/>
  <c r="X473" i="2"/>
  <c r="Y473" i="2"/>
  <c r="AC473" i="2"/>
  <c r="A439" i="2"/>
  <c r="B439" i="2"/>
  <c r="C439" i="2"/>
  <c r="D439" i="2"/>
  <c r="E439" i="2"/>
  <c r="F439" i="2"/>
  <c r="G439" i="2"/>
  <c r="I439" i="2"/>
  <c r="J439" i="2"/>
  <c r="K439" i="2"/>
  <c r="L439" i="2"/>
  <c r="M439" i="2"/>
  <c r="N439" i="2"/>
  <c r="AB439" i="2" s="1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14" i="2"/>
  <c r="B14" i="2"/>
  <c r="C14" i="2"/>
  <c r="D14" i="2"/>
  <c r="E14" i="2"/>
  <c r="F14" i="2"/>
  <c r="G14" i="2"/>
  <c r="I14" i="2"/>
  <c r="J14" i="2"/>
  <c r="K14" i="2"/>
  <c r="L14" i="2"/>
  <c r="M14" i="2"/>
  <c r="N14" i="2"/>
  <c r="AB14" i="2" s="1"/>
  <c r="O14" i="2"/>
  <c r="P14" i="2"/>
  <c r="Q14" i="2" s="1"/>
  <c r="R14" i="2"/>
  <c r="S14" i="2" s="1"/>
  <c r="T14" i="2"/>
  <c r="U14" i="2"/>
  <c r="V14" i="2"/>
  <c r="AC14" i="2" s="1"/>
  <c r="W14" i="2"/>
  <c r="X14" i="2"/>
  <c r="Y14" i="2"/>
  <c r="A1276" i="2"/>
  <c r="B1276" i="2"/>
  <c r="C1276" i="2"/>
  <c r="D1276" i="2"/>
  <c r="E1276" i="2"/>
  <c r="F1276" i="2"/>
  <c r="G1276" i="2"/>
  <c r="I1276" i="2"/>
  <c r="J1276" i="2"/>
  <c r="K1276" i="2"/>
  <c r="L1276" i="2"/>
  <c r="M1276" i="2"/>
  <c r="N1276" i="2"/>
  <c r="AB1276" i="2" s="1"/>
  <c r="O1276" i="2"/>
  <c r="P1276" i="2"/>
  <c r="Q1276" i="2" s="1"/>
  <c r="R1276" i="2"/>
  <c r="S1276" i="2" s="1"/>
  <c r="T1276" i="2"/>
  <c r="U1276" i="2"/>
  <c r="V1276" i="2"/>
  <c r="W1276" i="2"/>
  <c r="X1276" i="2"/>
  <c r="Y1276" i="2"/>
  <c r="A437" i="2"/>
  <c r="B437" i="2"/>
  <c r="C437" i="2"/>
  <c r="D437" i="2"/>
  <c r="E437" i="2"/>
  <c r="F437" i="2"/>
  <c r="G437" i="2"/>
  <c r="I437" i="2"/>
  <c r="J437" i="2"/>
  <c r="K437" i="2"/>
  <c r="L437" i="2"/>
  <c r="M437" i="2"/>
  <c r="N437" i="2"/>
  <c r="O437" i="2"/>
  <c r="P437" i="2"/>
  <c r="Q437" i="2" s="1"/>
  <c r="R437" i="2"/>
  <c r="S437" i="2" s="1"/>
  <c r="T437" i="2"/>
  <c r="U437" i="2"/>
  <c r="V437" i="2"/>
  <c r="AC437" i="2" s="1"/>
  <c r="W437" i="2"/>
  <c r="X437" i="2"/>
  <c r="Y437" i="2"/>
  <c r="A485" i="2"/>
  <c r="B485" i="2"/>
  <c r="C485" i="2"/>
  <c r="D485" i="2"/>
  <c r="E485" i="2"/>
  <c r="F485" i="2"/>
  <c r="G485" i="2"/>
  <c r="I485" i="2"/>
  <c r="J485" i="2"/>
  <c r="K485" i="2"/>
  <c r="L485" i="2"/>
  <c r="M485" i="2"/>
  <c r="N485" i="2"/>
  <c r="AB485" i="2" s="1"/>
  <c r="O485" i="2"/>
  <c r="P485" i="2"/>
  <c r="Q485" i="2" s="1"/>
  <c r="R485" i="2"/>
  <c r="S485" i="2" s="1"/>
  <c r="T485" i="2"/>
  <c r="U485" i="2"/>
  <c r="V485" i="2"/>
  <c r="AC485" i="2" s="1"/>
  <c r="W485" i="2"/>
  <c r="X485" i="2"/>
  <c r="Y485" i="2"/>
  <c r="A687" i="2"/>
  <c r="B687" i="2"/>
  <c r="C687" i="2"/>
  <c r="D687" i="2"/>
  <c r="E687" i="2"/>
  <c r="F687" i="2"/>
  <c r="G687" i="2"/>
  <c r="I687" i="2"/>
  <c r="J687" i="2"/>
  <c r="K687" i="2"/>
  <c r="L687" i="2"/>
  <c r="M687" i="2"/>
  <c r="N687" i="2"/>
  <c r="AB687" i="2" s="1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64" i="2"/>
  <c r="B64" i="2"/>
  <c r="C64" i="2"/>
  <c r="D64" i="2"/>
  <c r="E64" i="2"/>
  <c r="F64" i="2"/>
  <c r="G64" i="2"/>
  <c r="I64" i="2"/>
  <c r="J64" i="2"/>
  <c r="K64" i="2"/>
  <c r="L64" i="2"/>
  <c r="M64" i="2"/>
  <c r="N64" i="2"/>
  <c r="AB64" i="2" s="1"/>
  <c r="O64" i="2"/>
  <c r="P64" i="2"/>
  <c r="Q64" i="2" s="1"/>
  <c r="R64" i="2"/>
  <c r="S64" i="2" s="1"/>
  <c r="T64" i="2"/>
  <c r="U64" i="2"/>
  <c r="V64" i="2"/>
  <c r="W64" i="2"/>
  <c r="X64" i="2"/>
  <c r="Y64" i="2"/>
  <c r="A411" i="2"/>
  <c r="B411" i="2"/>
  <c r="C411" i="2"/>
  <c r="D411" i="2"/>
  <c r="E411" i="2"/>
  <c r="F411" i="2"/>
  <c r="G411" i="2"/>
  <c r="I411" i="2"/>
  <c r="J411" i="2"/>
  <c r="K411" i="2"/>
  <c r="L411" i="2"/>
  <c r="M411" i="2"/>
  <c r="N411" i="2"/>
  <c r="AB411" i="2" s="1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441" i="2"/>
  <c r="B441" i="2"/>
  <c r="C441" i="2"/>
  <c r="D441" i="2"/>
  <c r="E441" i="2"/>
  <c r="F441" i="2"/>
  <c r="G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C441" i="2" s="1"/>
  <c r="W441" i="2"/>
  <c r="X441" i="2"/>
  <c r="Y441" i="2"/>
  <c r="A462" i="2"/>
  <c r="B462" i="2"/>
  <c r="C462" i="2"/>
  <c r="D462" i="2"/>
  <c r="E462" i="2"/>
  <c r="F462" i="2"/>
  <c r="G462" i="2"/>
  <c r="I462" i="2"/>
  <c r="J462" i="2"/>
  <c r="K462" i="2"/>
  <c r="L462" i="2"/>
  <c r="M462" i="2"/>
  <c r="N462" i="2"/>
  <c r="AB462" i="2" s="1"/>
  <c r="O462" i="2"/>
  <c r="P462" i="2"/>
  <c r="Q462" i="2" s="1"/>
  <c r="R462" i="2"/>
  <c r="S462" i="2" s="1"/>
  <c r="T462" i="2"/>
  <c r="U462" i="2"/>
  <c r="V462" i="2"/>
  <c r="AC462" i="2" s="1"/>
  <c r="W462" i="2"/>
  <c r="X462" i="2"/>
  <c r="Y462" i="2"/>
  <c r="A685" i="2"/>
  <c r="B685" i="2"/>
  <c r="C685" i="2"/>
  <c r="D685" i="2"/>
  <c r="E685" i="2"/>
  <c r="F685" i="2"/>
  <c r="G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A195" i="2"/>
  <c r="B195" i="2"/>
  <c r="C195" i="2"/>
  <c r="D195" i="2"/>
  <c r="E195" i="2"/>
  <c r="F195" i="2"/>
  <c r="G195" i="2"/>
  <c r="I195" i="2"/>
  <c r="J195" i="2"/>
  <c r="K195" i="2"/>
  <c r="L195" i="2"/>
  <c r="M195" i="2"/>
  <c r="N195" i="2"/>
  <c r="AB195" i="2" s="1"/>
  <c r="O195" i="2"/>
  <c r="P195" i="2"/>
  <c r="Q195" i="2" s="1"/>
  <c r="R195" i="2"/>
  <c r="S195" i="2" s="1"/>
  <c r="T195" i="2"/>
  <c r="U195" i="2"/>
  <c r="V195" i="2"/>
  <c r="AC195" i="2" s="1"/>
  <c r="W195" i="2"/>
  <c r="X195" i="2"/>
  <c r="Y195" i="2"/>
  <c r="A405" i="2"/>
  <c r="B405" i="2"/>
  <c r="C405" i="2"/>
  <c r="D405" i="2"/>
  <c r="E405" i="2"/>
  <c r="F405" i="2"/>
  <c r="G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C405" i="2" s="1"/>
  <c r="W405" i="2"/>
  <c r="X405" i="2"/>
  <c r="Y405" i="2"/>
  <c r="A3" i="2"/>
  <c r="B3" i="2"/>
  <c r="C3" i="2"/>
  <c r="D3" i="2"/>
  <c r="E3" i="2"/>
  <c r="F3" i="2"/>
  <c r="G3" i="2"/>
  <c r="I3" i="2"/>
  <c r="J3" i="2"/>
  <c r="K3" i="2"/>
  <c r="L3" i="2"/>
  <c r="M3" i="2"/>
  <c r="N3" i="2"/>
  <c r="AB3" i="2" s="1"/>
  <c r="O3" i="2"/>
  <c r="P3" i="2"/>
  <c r="Q3" i="2" s="1"/>
  <c r="R3" i="2"/>
  <c r="S3" i="2" s="1"/>
  <c r="T3" i="2"/>
  <c r="U3" i="2"/>
  <c r="V3" i="2"/>
  <c r="AC3" i="2" s="1"/>
  <c r="W3" i="2"/>
  <c r="X3" i="2"/>
  <c r="Y3" i="2"/>
  <c r="A188" i="2"/>
  <c r="B188" i="2"/>
  <c r="C188" i="2"/>
  <c r="D188" i="2"/>
  <c r="E188" i="2"/>
  <c r="F188" i="2"/>
  <c r="G188" i="2"/>
  <c r="I188" i="2"/>
  <c r="J188" i="2"/>
  <c r="K188" i="2"/>
  <c r="L188" i="2"/>
  <c r="M188" i="2"/>
  <c r="N188" i="2"/>
  <c r="AB188" i="2" s="1"/>
  <c r="O188" i="2"/>
  <c r="P188" i="2"/>
  <c r="Q188" i="2" s="1"/>
  <c r="R188" i="2"/>
  <c r="S188" i="2" s="1"/>
  <c r="T188" i="2"/>
  <c r="U188" i="2"/>
  <c r="V188" i="2"/>
  <c r="W188" i="2"/>
  <c r="X188" i="2"/>
  <c r="Y188" i="2"/>
  <c r="A716" i="2"/>
  <c r="B716" i="2"/>
  <c r="C716" i="2"/>
  <c r="D716" i="2"/>
  <c r="E716" i="2"/>
  <c r="F716" i="2"/>
  <c r="G716" i="2"/>
  <c r="I716" i="2"/>
  <c r="J716" i="2"/>
  <c r="K716" i="2"/>
  <c r="L716" i="2"/>
  <c r="M716" i="2"/>
  <c r="N716" i="2"/>
  <c r="AB716" i="2" s="1"/>
  <c r="O716" i="2"/>
  <c r="P716" i="2"/>
  <c r="Q716" i="2" s="1"/>
  <c r="R716" i="2"/>
  <c r="S716" i="2" s="1"/>
  <c r="T716" i="2"/>
  <c r="U716" i="2"/>
  <c r="V716" i="2"/>
  <c r="AC716" i="2" s="1"/>
  <c r="W716" i="2"/>
  <c r="X716" i="2"/>
  <c r="Y716" i="2"/>
  <c r="A409" i="2"/>
  <c r="B409" i="2"/>
  <c r="C409" i="2"/>
  <c r="D409" i="2"/>
  <c r="E409" i="2"/>
  <c r="F409" i="2"/>
  <c r="G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C409" i="2" s="1"/>
  <c r="W409" i="2"/>
  <c r="X409" i="2"/>
  <c r="Y409" i="2"/>
  <c r="A431" i="2"/>
  <c r="B431" i="2"/>
  <c r="C431" i="2"/>
  <c r="D431" i="2"/>
  <c r="E431" i="2"/>
  <c r="F431" i="2"/>
  <c r="G431" i="2"/>
  <c r="I431" i="2"/>
  <c r="J431" i="2"/>
  <c r="K431" i="2"/>
  <c r="L431" i="2"/>
  <c r="M431" i="2"/>
  <c r="N431" i="2"/>
  <c r="AB431" i="2" s="1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225" i="2"/>
  <c r="B225" i="2"/>
  <c r="C225" i="2"/>
  <c r="D225" i="2"/>
  <c r="E225" i="2"/>
  <c r="F225" i="2"/>
  <c r="G225" i="2"/>
  <c r="I225" i="2"/>
  <c r="J225" i="2"/>
  <c r="K225" i="2"/>
  <c r="L225" i="2"/>
  <c r="M225" i="2"/>
  <c r="N225" i="2"/>
  <c r="AB225" i="2" s="1"/>
  <c r="O225" i="2"/>
  <c r="P225" i="2"/>
  <c r="Q225" i="2" s="1"/>
  <c r="R225" i="2"/>
  <c r="S225" i="2" s="1"/>
  <c r="T225" i="2"/>
  <c r="U225" i="2"/>
  <c r="V225" i="2"/>
  <c r="W225" i="2"/>
  <c r="X225" i="2"/>
  <c r="Y225" i="2"/>
  <c r="A247" i="2"/>
  <c r="B247" i="2"/>
  <c r="C247" i="2"/>
  <c r="D247" i="2"/>
  <c r="E247" i="2"/>
  <c r="F247" i="2"/>
  <c r="G247" i="2"/>
  <c r="I247" i="2"/>
  <c r="J247" i="2"/>
  <c r="K247" i="2"/>
  <c r="L247" i="2"/>
  <c r="M247" i="2"/>
  <c r="N247" i="2"/>
  <c r="O247" i="2"/>
  <c r="P247" i="2"/>
  <c r="Q247" i="2" s="1"/>
  <c r="R247" i="2"/>
  <c r="S247" i="2" s="1"/>
  <c r="T247" i="2"/>
  <c r="U247" i="2"/>
  <c r="V247" i="2"/>
  <c r="AC247" i="2" s="1"/>
  <c r="W247" i="2"/>
  <c r="X247" i="2"/>
  <c r="Y247" i="2"/>
  <c r="A451" i="2"/>
  <c r="B451" i="2"/>
  <c r="C451" i="2"/>
  <c r="D451" i="2"/>
  <c r="E451" i="2"/>
  <c r="F451" i="2"/>
  <c r="G451" i="2"/>
  <c r="I451" i="2"/>
  <c r="J451" i="2"/>
  <c r="K451" i="2"/>
  <c r="L451" i="2"/>
  <c r="M451" i="2"/>
  <c r="N451" i="2"/>
  <c r="AB451" i="2" s="1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692" i="2"/>
  <c r="B692" i="2"/>
  <c r="C692" i="2"/>
  <c r="D692" i="2"/>
  <c r="E692" i="2"/>
  <c r="F692" i="2"/>
  <c r="G692" i="2"/>
  <c r="I692" i="2"/>
  <c r="J692" i="2"/>
  <c r="K692" i="2"/>
  <c r="L692" i="2"/>
  <c r="M692" i="2"/>
  <c r="N692" i="2"/>
  <c r="AB692" i="2" s="1"/>
  <c r="O692" i="2"/>
  <c r="P692" i="2"/>
  <c r="Q692" i="2" s="1"/>
  <c r="R692" i="2"/>
  <c r="S692" i="2" s="1"/>
  <c r="T692" i="2"/>
  <c r="U692" i="2"/>
  <c r="V692" i="2"/>
  <c r="AC692" i="2" s="1"/>
  <c r="W692" i="2"/>
  <c r="X692" i="2"/>
  <c r="Y692" i="2"/>
  <c r="A691" i="2"/>
  <c r="B691" i="2"/>
  <c r="C691" i="2"/>
  <c r="D691" i="2"/>
  <c r="E691" i="2"/>
  <c r="F691" i="2"/>
  <c r="G691" i="2"/>
  <c r="I691" i="2"/>
  <c r="J691" i="2"/>
  <c r="K691" i="2"/>
  <c r="L691" i="2"/>
  <c r="M691" i="2"/>
  <c r="N691" i="2"/>
  <c r="AB691" i="2" s="1"/>
  <c r="O691" i="2"/>
  <c r="P691" i="2"/>
  <c r="Q691" i="2" s="1"/>
  <c r="R691" i="2"/>
  <c r="S691" i="2" s="1"/>
  <c r="T691" i="2"/>
  <c r="U691" i="2"/>
  <c r="V691" i="2"/>
  <c r="W691" i="2"/>
  <c r="X691" i="2"/>
  <c r="Y691" i="2"/>
  <c r="A493" i="2"/>
  <c r="B493" i="2"/>
  <c r="C493" i="2"/>
  <c r="D493" i="2"/>
  <c r="E493" i="2"/>
  <c r="F493" i="2"/>
  <c r="G493" i="2"/>
  <c r="I493" i="2"/>
  <c r="J493" i="2"/>
  <c r="K493" i="2"/>
  <c r="L493" i="2"/>
  <c r="M493" i="2"/>
  <c r="N493" i="2"/>
  <c r="O493" i="2"/>
  <c r="P493" i="2"/>
  <c r="Q493" i="2" s="1"/>
  <c r="R493" i="2"/>
  <c r="S493" i="2" s="1"/>
  <c r="T493" i="2"/>
  <c r="U493" i="2"/>
  <c r="V493" i="2"/>
  <c r="W493" i="2"/>
  <c r="X493" i="2"/>
  <c r="Y493" i="2"/>
  <c r="AC493" i="2"/>
  <c r="A227" i="2"/>
  <c r="B227" i="2"/>
  <c r="C227" i="2"/>
  <c r="D227" i="2"/>
  <c r="E227" i="2"/>
  <c r="F227" i="2"/>
  <c r="G227" i="2"/>
  <c r="I227" i="2"/>
  <c r="J227" i="2"/>
  <c r="K227" i="2"/>
  <c r="L227" i="2"/>
  <c r="M227" i="2"/>
  <c r="N227" i="2"/>
  <c r="AB227" i="2" s="1"/>
  <c r="O227" i="2"/>
  <c r="P227" i="2"/>
  <c r="Q227" i="2" s="1"/>
  <c r="R227" i="2"/>
  <c r="S227" i="2" s="1"/>
  <c r="T227" i="2"/>
  <c r="U227" i="2"/>
  <c r="V227" i="2"/>
  <c r="AC227" i="2" s="1"/>
  <c r="W227" i="2"/>
  <c r="X227" i="2"/>
  <c r="Y227" i="2"/>
  <c r="A204" i="2"/>
  <c r="B204" i="2"/>
  <c r="C204" i="2"/>
  <c r="D204" i="2"/>
  <c r="E204" i="2"/>
  <c r="F204" i="2"/>
  <c r="G204" i="2"/>
  <c r="I204" i="2"/>
  <c r="J204" i="2"/>
  <c r="K204" i="2"/>
  <c r="L204" i="2"/>
  <c r="M204" i="2"/>
  <c r="N204" i="2"/>
  <c r="AB204" i="2" s="1"/>
  <c r="O204" i="2"/>
  <c r="P204" i="2"/>
  <c r="Q204" i="2" s="1"/>
  <c r="R204" i="2"/>
  <c r="S204" i="2" s="1"/>
  <c r="T204" i="2"/>
  <c r="U204" i="2"/>
  <c r="V204" i="2"/>
  <c r="AC204" i="2" s="1"/>
  <c r="W204" i="2"/>
  <c r="X204" i="2"/>
  <c r="Y204" i="2"/>
  <c r="A699" i="2"/>
  <c r="B699" i="2"/>
  <c r="C699" i="2"/>
  <c r="D699" i="2"/>
  <c r="E699" i="2"/>
  <c r="F699" i="2"/>
  <c r="G699" i="2"/>
  <c r="I699" i="2"/>
  <c r="J699" i="2"/>
  <c r="K699" i="2"/>
  <c r="L699" i="2"/>
  <c r="M699" i="2"/>
  <c r="N699" i="2"/>
  <c r="AB699" i="2" s="1"/>
  <c r="O699" i="2"/>
  <c r="P699" i="2"/>
  <c r="Q699" i="2" s="1"/>
  <c r="R699" i="2"/>
  <c r="S699" i="2" s="1"/>
  <c r="T699" i="2"/>
  <c r="U699" i="2"/>
  <c r="V699" i="2"/>
  <c r="W699" i="2"/>
  <c r="X699" i="2"/>
  <c r="Y699" i="2"/>
  <c r="A427" i="2"/>
  <c r="B427" i="2"/>
  <c r="C427" i="2"/>
  <c r="D427" i="2"/>
  <c r="E427" i="2"/>
  <c r="F427" i="2"/>
  <c r="G427" i="2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488" i="2"/>
  <c r="B488" i="2"/>
  <c r="C488" i="2"/>
  <c r="D488" i="2"/>
  <c r="E488" i="2"/>
  <c r="F488" i="2"/>
  <c r="G488" i="2"/>
  <c r="I488" i="2"/>
  <c r="J488" i="2"/>
  <c r="K488" i="2"/>
  <c r="L488" i="2"/>
  <c r="M488" i="2"/>
  <c r="N488" i="2"/>
  <c r="AB488" i="2" s="1"/>
  <c r="O488" i="2"/>
  <c r="P488" i="2"/>
  <c r="Q488" i="2" s="1"/>
  <c r="R488" i="2"/>
  <c r="S488" i="2" s="1"/>
  <c r="T488" i="2"/>
  <c r="U488" i="2"/>
  <c r="V488" i="2"/>
  <c r="AC488" i="2" s="1"/>
  <c r="W488" i="2"/>
  <c r="X488" i="2"/>
  <c r="Y488" i="2"/>
  <c r="A495" i="2"/>
  <c r="B495" i="2"/>
  <c r="C495" i="2"/>
  <c r="D495" i="2"/>
  <c r="E495" i="2"/>
  <c r="F495" i="2"/>
  <c r="G495" i="2"/>
  <c r="I495" i="2"/>
  <c r="J495" i="2"/>
  <c r="K495" i="2"/>
  <c r="L495" i="2"/>
  <c r="M495" i="2"/>
  <c r="N495" i="2"/>
  <c r="AB495" i="2" s="1"/>
  <c r="O495" i="2"/>
  <c r="P495" i="2"/>
  <c r="Q495" i="2" s="1"/>
  <c r="R495" i="2"/>
  <c r="S495" i="2" s="1"/>
  <c r="T495" i="2"/>
  <c r="U495" i="2"/>
  <c r="V495" i="2"/>
  <c r="AC495" i="2" s="1"/>
  <c r="W495" i="2"/>
  <c r="X495" i="2"/>
  <c r="Y495" i="2"/>
  <c r="A464" i="2"/>
  <c r="B464" i="2"/>
  <c r="C464" i="2"/>
  <c r="D464" i="2"/>
  <c r="E464" i="2"/>
  <c r="F464" i="2"/>
  <c r="G464" i="2"/>
  <c r="I464" i="2"/>
  <c r="J464" i="2"/>
  <c r="K464" i="2"/>
  <c r="L464" i="2"/>
  <c r="M464" i="2"/>
  <c r="N464" i="2"/>
  <c r="AB464" i="2" s="1"/>
  <c r="O464" i="2"/>
  <c r="P464" i="2"/>
  <c r="Q464" i="2" s="1"/>
  <c r="R464" i="2"/>
  <c r="S464" i="2" s="1"/>
  <c r="T464" i="2"/>
  <c r="U464" i="2"/>
  <c r="V464" i="2"/>
  <c r="W464" i="2"/>
  <c r="X464" i="2"/>
  <c r="Y464" i="2"/>
  <c r="A253" i="2"/>
  <c r="B253" i="2"/>
  <c r="C253" i="2"/>
  <c r="D253" i="2"/>
  <c r="E253" i="2"/>
  <c r="F253" i="2"/>
  <c r="G253" i="2"/>
  <c r="I253" i="2"/>
  <c r="J253" i="2"/>
  <c r="K253" i="2"/>
  <c r="L253" i="2"/>
  <c r="M253" i="2"/>
  <c r="N253" i="2"/>
  <c r="AB253" i="2" s="1"/>
  <c r="O253" i="2"/>
  <c r="P253" i="2"/>
  <c r="Q253" i="2" s="1"/>
  <c r="R253" i="2"/>
  <c r="S253" i="2" s="1"/>
  <c r="T253" i="2"/>
  <c r="U253" i="2"/>
  <c r="V253" i="2"/>
  <c r="AC253" i="2" s="1"/>
  <c r="W253" i="2"/>
  <c r="X253" i="2"/>
  <c r="Y253" i="2"/>
  <c r="A632" i="2"/>
  <c r="B632" i="2"/>
  <c r="C632" i="2"/>
  <c r="D632" i="2"/>
  <c r="E632" i="2"/>
  <c r="F632" i="2"/>
  <c r="G632" i="2"/>
  <c r="I632" i="2"/>
  <c r="J632" i="2"/>
  <c r="K632" i="2"/>
  <c r="L632" i="2"/>
  <c r="M632" i="2"/>
  <c r="N632" i="2"/>
  <c r="AB632" i="2" s="1"/>
  <c r="O632" i="2"/>
  <c r="P632" i="2"/>
  <c r="Q632" i="2" s="1"/>
  <c r="R632" i="2"/>
  <c r="S632" i="2" s="1"/>
  <c r="T632" i="2"/>
  <c r="U632" i="2"/>
  <c r="V632" i="2"/>
  <c r="AC632" i="2" s="1"/>
  <c r="W632" i="2"/>
  <c r="X632" i="2"/>
  <c r="Y632" i="2"/>
  <c r="A487" i="2"/>
  <c r="B487" i="2"/>
  <c r="C487" i="2"/>
  <c r="D487" i="2"/>
  <c r="E487" i="2"/>
  <c r="F487" i="2"/>
  <c r="G487" i="2"/>
  <c r="I487" i="2"/>
  <c r="J487" i="2"/>
  <c r="K487" i="2"/>
  <c r="L487" i="2"/>
  <c r="M487" i="2"/>
  <c r="N487" i="2"/>
  <c r="AB487" i="2" s="1"/>
  <c r="O487" i="2"/>
  <c r="P487" i="2"/>
  <c r="Q487" i="2" s="1"/>
  <c r="R487" i="2"/>
  <c r="S487" i="2" s="1"/>
  <c r="T487" i="2"/>
  <c r="U487" i="2"/>
  <c r="V487" i="2"/>
  <c r="AC487" i="2" s="1"/>
  <c r="W487" i="2"/>
  <c r="X487" i="2"/>
  <c r="Y487" i="2"/>
  <c r="A660" i="2"/>
  <c r="B660" i="2"/>
  <c r="C660" i="2"/>
  <c r="D660" i="2"/>
  <c r="E660" i="2"/>
  <c r="F660" i="2"/>
  <c r="G660" i="2"/>
  <c r="I660" i="2"/>
  <c r="J660" i="2"/>
  <c r="K660" i="2"/>
  <c r="L660" i="2"/>
  <c r="M660" i="2"/>
  <c r="N660" i="2"/>
  <c r="AB660" i="2" s="1"/>
  <c r="O660" i="2"/>
  <c r="P660" i="2"/>
  <c r="Q660" i="2" s="1"/>
  <c r="R660" i="2"/>
  <c r="S660" i="2" s="1"/>
  <c r="T660" i="2"/>
  <c r="U660" i="2"/>
  <c r="V660" i="2"/>
  <c r="W660" i="2"/>
  <c r="X660" i="2"/>
  <c r="Y660" i="2"/>
  <c r="A750" i="2"/>
  <c r="B750" i="2"/>
  <c r="C750" i="2"/>
  <c r="D750" i="2"/>
  <c r="E750" i="2"/>
  <c r="F750" i="2"/>
  <c r="G750" i="2"/>
  <c r="I750" i="2"/>
  <c r="J750" i="2"/>
  <c r="K750" i="2"/>
  <c r="L750" i="2"/>
  <c r="M750" i="2"/>
  <c r="N750" i="2"/>
  <c r="AB750" i="2" s="1"/>
  <c r="O750" i="2"/>
  <c r="P750" i="2"/>
  <c r="Q750" i="2" s="1"/>
  <c r="R750" i="2"/>
  <c r="S750" i="2" s="1"/>
  <c r="T750" i="2"/>
  <c r="U750" i="2"/>
  <c r="V750" i="2"/>
  <c r="AC750" i="2" s="1"/>
  <c r="W750" i="2"/>
  <c r="X750" i="2"/>
  <c r="Y750" i="2"/>
  <c r="A55" i="2"/>
  <c r="B55" i="2"/>
  <c r="C55" i="2"/>
  <c r="D55" i="2"/>
  <c r="E55" i="2"/>
  <c r="F55" i="2"/>
  <c r="G55" i="2"/>
  <c r="I55" i="2"/>
  <c r="J55" i="2"/>
  <c r="K55" i="2"/>
  <c r="L55" i="2"/>
  <c r="M55" i="2"/>
  <c r="N55" i="2"/>
  <c r="AB55" i="2" s="1"/>
  <c r="O55" i="2"/>
  <c r="P55" i="2"/>
  <c r="Q55" i="2" s="1"/>
  <c r="R55" i="2"/>
  <c r="S55" i="2" s="1"/>
  <c r="T55" i="2"/>
  <c r="U55" i="2"/>
  <c r="V55" i="2"/>
  <c r="AC55" i="2" s="1"/>
  <c r="W55" i="2"/>
  <c r="X55" i="2"/>
  <c r="Y55" i="2"/>
  <c r="A121" i="2"/>
  <c r="B121" i="2"/>
  <c r="C121" i="2"/>
  <c r="D121" i="2"/>
  <c r="E121" i="2"/>
  <c r="F121" i="2"/>
  <c r="G121" i="2"/>
  <c r="I121" i="2"/>
  <c r="J121" i="2"/>
  <c r="K121" i="2"/>
  <c r="L121" i="2"/>
  <c r="M121" i="2"/>
  <c r="N121" i="2"/>
  <c r="AB121" i="2" s="1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125" i="2"/>
  <c r="B125" i="2"/>
  <c r="C125" i="2"/>
  <c r="D125" i="2"/>
  <c r="E125" i="2"/>
  <c r="F125" i="2"/>
  <c r="G125" i="2"/>
  <c r="I125" i="2"/>
  <c r="J125" i="2"/>
  <c r="K125" i="2"/>
  <c r="L125" i="2"/>
  <c r="M125" i="2"/>
  <c r="N125" i="2"/>
  <c r="AB125" i="2" s="1"/>
  <c r="O125" i="2"/>
  <c r="P125" i="2"/>
  <c r="Q125" i="2" s="1"/>
  <c r="R125" i="2"/>
  <c r="S125" i="2" s="1"/>
  <c r="T125" i="2"/>
  <c r="U125" i="2"/>
  <c r="V125" i="2"/>
  <c r="W125" i="2"/>
  <c r="X125" i="2"/>
  <c r="Y125" i="2"/>
  <c r="A420" i="2"/>
  <c r="B420" i="2"/>
  <c r="C420" i="2"/>
  <c r="D420" i="2"/>
  <c r="E420" i="2"/>
  <c r="F420" i="2"/>
  <c r="G420" i="2"/>
  <c r="I420" i="2"/>
  <c r="J420" i="2"/>
  <c r="K420" i="2"/>
  <c r="L420" i="2"/>
  <c r="M420" i="2"/>
  <c r="N420" i="2"/>
  <c r="O420" i="2"/>
  <c r="P420" i="2"/>
  <c r="Q420" i="2" s="1"/>
  <c r="R420" i="2"/>
  <c r="S420" i="2" s="1"/>
  <c r="T420" i="2"/>
  <c r="U420" i="2"/>
  <c r="V420" i="2"/>
  <c r="W420" i="2"/>
  <c r="X420" i="2"/>
  <c r="Y420" i="2"/>
  <c r="AC420" i="2"/>
  <c r="A1272" i="2"/>
  <c r="B1272" i="2"/>
  <c r="C1272" i="2"/>
  <c r="D1272" i="2"/>
  <c r="E1272" i="2"/>
  <c r="F1272" i="2"/>
  <c r="G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AC1272" i="2" s="1"/>
  <c r="W1272" i="2"/>
  <c r="X1272" i="2"/>
  <c r="Y1272" i="2"/>
  <c r="A450" i="2"/>
  <c r="B450" i="2"/>
  <c r="C450" i="2"/>
  <c r="D450" i="2"/>
  <c r="E450" i="2"/>
  <c r="F450" i="2"/>
  <c r="G450" i="2"/>
  <c r="I450" i="2"/>
  <c r="J450" i="2"/>
  <c r="K450" i="2"/>
  <c r="L450" i="2"/>
  <c r="M450" i="2"/>
  <c r="N450" i="2"/>
  <c r="AB450" i="2" s="1"/>
  <c r="O450" i="2"/>
  <c r="P450" i="2"/>
  <c r="Q450" i="2" s="1"/>
  <c r="R450" i="2"/>
  <c r="S450" i="2" s="1"/>
  <c r="T450" i="2"/>
  <c r="U450" i="2"/>
  <c r="V450" i="2"/>
  <c r="AC450" i="2" s="1"/>
  <c r="W450" i="2"/>
  <c r="X450" i="2"/>
  <c r="Y450" i="2"/>
  <c r="A271" i="2"/>
  <c r="B271" i="2"/>
  <c r="C271" i="2"/>
  <c r="D271" i="2"/>
  <c r="E271" i="2"/>
  <c r="F271" i="2"/>
  <c r="G271" i="2"/>
  <c r="I271" i="2"/>
  <c r="J271" i="2"/>
  <c r="K271" i="2"/>
  <c r="L271" i="2"/>
  <c r="M271" i="2"/>
  <c r="N271" i="2"/>
  <c r="AB271" i="2" s="1"/>
  <c r="O271" i="2"/>
  <c r="P271" i="2"/>
  <c r="Q271" i="2" s="1"/>
  <c r="R271" i="2"/>
  <c r="S271" i="2" s="1"/>
  <c r="T271" i="2"/>
  <c r="U271" i="2"/>
  <c r="V271" i="2"/>
  <c r="W271" i="2"/>
  <c r="X271" i="2"/>
  <c r="Y271" i="2"/>
  <c r="A730" i="2"/>
  <c r="B730" i="2"/>
  <c r="C730" i="2"/>
  <c r="D730" i="2"/>
  <c r="E730" i="2"/>
  <c r="F730" i="2"/>
  <c r="G730" i="2"/>
  <c r="I730" i="2"/>
  <c r="J730" i="2"/>
  <c r="K730" i="2"/>
  <c r="L730" i="2"/>
  <c r="M730" i="2"/>
  <c r="N730" i="2"/>
  <c r="AB730" i="2" s="1"/>
  <c r="O730" i="2"/>
  <c r="P730" i="2"/>
  <c r="Q730" i="2" s="1"/>
  <c r="R730" i="2"/>
  <c r="S730" i="2" s="1"/>
  <c r="T730" i="2"/>
  <c r="U730" i="2"/>
  <c r="V730" i="2"/>
  <c r="AC730" i="2" s="1"/>
  <c r="W730" i="2"/>
  <c r="X730" i="2"/>
  <c r="Y730" i="2"/>
  <c r="A715" i="2"/>
  <c r="B715" i="2"/>
  <c r="C715" i="2"/>
  <c r="D715" i="2"/>
  <c r="E715" i="2"/>
  <c r="F715" i="2"/>
  <c r="G715" i="2"/>
  <c r="I715" i="2"/>
  <c r="J715" i="2"/>
  <c r="K715" i="2"/>
  <c r="L715" i="2"/>
  <c r="M715" i="2"/>
  <c r="N715" i="2"/>
  <c r="AB715" i="2" s="1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688" i="2"/>
  <c r="B688" i="2"/>
  <c r="C688" i="2"/>
  <c r="D688" i="2"/>
  <c r="E688" i="2"/>
  <c r="F688" i="2"/>
  <c r="G688" i="2"/>
  <c r="I688" i="2"/>
  <c r="J688" i="2"/>
  <c r="K688" i="2"/>
  <c r="L688" i="2"/>
  <c r="M688" i="2"/>
  <c r="N688" i="2"/>
  <c r="AB688" i="2" s="1"/>
  <c r="O688" i="2"/>
  <c r="P688" i="2"/>
  <c r="Q688" i="2" s="1"/>
  <c r="R688" i="2"/>
  <c r="S688" i="2" s="1"/>
  <c r="T688" i="2"/>
  <c r="U688" i="2"/>
  <c r="V688" i="2"/>
  <c r="AC688" i="2" s="1"/>
  <c r="W688" i="2"/>
  <c r="X688" i="2"/>
  <c r="Y688" i="2"/>
  <c r="A397" i="2"/>
  <c r="B397" i="2"/>
  <c r="C397" i="2"/>
  <c r="D397" i="2"/>
  <c r="E397" i="2"/>
  <c r="F397" i="2"/>
  <c r="G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W397" i="2"/>
  <c r="X397" i="2"/>
  <c r="Y397" i="2"/>
  <c r="A57" i="2"/>
  <c r="B57" i="2"/>
  <c r="C57" i="2"/>
  <c r="D57" i="2"/>
  <c r="E57" i="2"/>
  <c r="F57" i="2"/>
  <c r="G57" i="2"/>
  <c r="I57" i="2"/>
  <c r="J57" i="2"/>
  <c r="K57" i="2"/>
  <c r="L57" i="2"/>
  <c r="M57" i="2"/>
  <c r="N57" i="2"/>
  <c r="AB57" i="2" s="1"/>
  <c r="O57" i="2"/>
  <c r="P57" i="2"/>
  <c r="Q57" i="2" s="1"/>
  <c r="R57" i="2"/>
  <c r="S57" i="2" s="1"/>
  <c r="T57" i="2"/>
  <c r="U57" i="2"/>
  <c r="V57" i="2"/>
  <c r="AC57" i="2" s="1"/>
  <c r="W57" i="2"/>
  <c r="X57" i="2"/>
  <c r="Y57" i="2"/>
  <c r="A206" i="2"/>
  <c r="B206" i="2"/>
  <c r="C206" i="2"/>
  <c r="D206" i="2"/>
  <c r="E206" i="2"/>
  <c r="F206" i="2"/>
  <c r="G206" i="2"/>
  <c r="I206" i="2"/>
  <c r="J206" i="2"/>
  <c r="K206" i="2"/>
  <c r="L206" i="2"/>
  <c r="M206" i="2"/>
  <c r="N206" i="2"/>
  <c r="AB206" i="2" s="1"/>
  <c r="O206" i="2"/>
  <c r="P206" i="2"/>
  <c r="Q206" i="2" s="1"/>
  <c r="R206" i="2"/>
  <c r="S206" i="2" s="1"/>
  <c r="T206" i="2"/>
  <c r="U206" i="2"/>
  <c r="V206" i="2"/>
  <c r="AC206" i="2" s="1"/>
  <c r="W206" i="2"/>
  <c r="X206" i="2"/>
  <c r="Y206" i="2"/>
  <c r="A745" i="2"/>
  <c r="B745" i="2"/>
  <c r="C745" i="2"/>
  <c r="D745" i="2"/>
  <c r="E745" i="2"/>
  <c r="F745" i="2"/>
  <c r="G745" i="2"/>
  <c r="I745" i="2"/>
  <c r="J745" i="2"/>
  <c r="K745" i="2"/>
  <c r="L745" i="2"/>
  <c r="M745" i="2"/>
  <c r="N745" i="2"/>
  <c r="AB745" i="2" s="1"/>
  <c r="O745" i="2"/>
  <c r="P745" i="2"/>
  <c r="Q745" i="2" s="1"/>
  <c r="R745" i="2"/>
  <c r="S745" i="2" s="1"/>
  <c r="T745" i="2"/>
  <c r="U745" i="2"/>
  <c r="V745" i="2"/>
  <c r="AC745" i="2" s="1"/>
  <c r="W745" i="2"/>
  <c r="X745" i="2"/>
  <c r="Y745" i="2"/>
  <c r="A458" i="2"/>
  <c r="B458" i="2"/>
  <c r="C458" i="2"/>
  <c r="D458" i="2"/>
  <c r="E458" i="2"/>
  <c r="F458" i="2"/>
  <c r="G458" i="2"/>
  <c r="I458" i="2"/>
  <c r="J458" i="2"/>
  <c r="K458" i="2"/>
  <c r="L458" i="2"/>
  <c r="M458" i="2"/>
  <c r="N458" i="2"/>
  <c r="AB458" i="2" s="1"/>
  <c r="O458" i="2"/>
  <c r="P458" i="2"/>
  <c r="Q458" i="2" s="1"/>
  <c r="R458" i="2"/>
  <c r="S458" i="2" s="1"/>
  <c r="T458" i="2"/>
  <c r="U458" i="2"/>
  <c r="V458" i="2"/>
  <c r="W458" i="2"/>
  <c r="X458" i="2"/>
  <c r="Y458" i="2"/>
  <c r="A690" i="2"/>
  <c r="B690" i="2"/>
  <c r="C690" i="2"/>
  <c r="D690" i="2"/>
  <c r="E690" i="2"/>
  <c r="F690" i="2"/>
  <c r="G690" i="2"/>
  <c r="I690" i="2"/>
  <c r="J690" i="2"/>
  <c r="K690" i="2"/>
  <c r="L690" i="2"/>
  <c r="M690" i="2"/>
  <c r="N690" i="2"/>
  <c r="O690" i="2"/>
  <c r="P690" i="2"/>
  <c r="Q690" i="2" s="1"/>
  <c r="R690" i="2"/>
  <c r="S690" i="2" s="1"/>
  <c r="T690" i="2"/>
  <c r="U690" i="2"/>
  <c r="V690" i="2"/>
  <c r="AC690" i="2" s="1"/>
  <c r="W690" i="2"/>
  <c r="X690" i="2"/>
  <c r="Y690" i="2"/>
  <c r="A438" i="2"/>
  <c r="B438" i="2"/>
  <c r="C438" i="2"/>
  <c r="D438" i="2"/>
  <c r="E438" i="2"/>
  <c r="F438" i="2"/>
  <c r="G438" i="2"/>
  <c r="I438" i="2"/>
  <c r="J438" i="2"/>
  <c r="K438" i="2"/>
  <c r="L438" i="2"/>
  <c r="M438" i="2"/>
  <c r="N438" i="2"/>
  <c r="AB438" i="2" s="1"/>
  <c r="O438" i="2"/>
  <c r="P438" i="2"/>
  <c r="Q438" i="2" s="1"/>
  <c r="R438" i="2"/>
  <c r="S438" i="2" s="1"/>
  <c r="T438" i="2"/>
  <c r="U438" i="2"/>
  <c r="V438" i="2"/>
  <c r="AC438" i="2" s="1"/>
  <c r="W438" i="2"/>
  <c r="X438" i="2"/>
  <c r="Y438" i="2"/>
  <c r="A53" i="2"/>
  <c r="B53" i="2"/>
  <c r="C53" i="2"/>
  <c r="D53" i="2"/>
  <c r="E53" i="2"/>
  <c r="F53" i="2"/>
  <c r="G53" i="2"/>
  <c r="I53" i="2"/>
  <c r="J53" i="2"/>
  <c r="K53" i="2"/>
  <c r="L53" i="2"/>
  <c r="M53" i="2"/>
  <c r="N53" i="2"/>
  <c r="AB53" i="2" s="1"/>
  <c r="O53" i="2"/>
  <c r="P53" i="2"/>
  <c r="Q53" i="2" s="1"/>
  <c r="R53" i="2"/>
  <c r="S53" i="2" s="1"/>
  <c r="T53" i="2"/>
  <c r="U53" i="2"/>
  <c r="V53" i="2"/>
  <c r="W53" i="2"/>
  <c r="X53" i="2"/>
  <c r="Y53" i="2"/>
  <c r="A449" i="2"/>
  <c r="B449" i="2"/>
  <c r="C449" i="2"/>
  <c r="D449" i="2"/>
  <c r="E449" i="2"/>
  <c r="F449" i="2"/>
  <c r="G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C449" i="2" s="1"/>
  <c r="W449" i="2"/>
  <c r="X449" i="2"/>
  <c r="Y449" i="2"/>
  <c r="A1236" i="2"/>
  <c r="B1236" i="2"/>
  <c r="C1236" i="2"/>
  <c r="D1236" i="2"/>
  <c r="E1236" i="2"/>
  <c r="F1236" i="2"/>
  <c r="G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W1236" i="2"/>
  <c r="X1236" i="2"/>
  <c r="Y1236" i="2"/>
  <c r="A1278" i="2"/>
  <c r="B1278" i="2"/>
  <c r="C1278" i="2"/>
  <c r="D1278" i="2"/>
  <c r="E1278" i="2"/>
  <c r="F1278" i="2"/>
  <c r="G1278" i="2"/>
  <c r="I1278" i="2"/>
  <c r="J1278" i="2"/>
  <c r="K1278" i="2"/>
  <c r="L1278" i="2"/>
  <c r="M1278" i="2"/>
  <c r="N1278" i="2"/>
  <c r="AB1278" i="2" s="1"/>
  <c r="O1278" i="2"/>
  <c r="P1278" i="2"/>
  <c r="Q1278" i="2" s="1"/>
  <c r="R1278" i="2"/>
  <c r="S1278" i="2" s="1"/>
  <c r="T1278" i="2"/>
  <c r="U1278" i="2"/>
  <c r="V1278" i="2"/>
  <c r="AC1278" i="2" s="1"/>
  <c r="W1278" i="2"/>
  <c r="X1278" i="2"/>
  <c r="Y1278" i="2"/>
  <c r="A223" i="2"/>
  <c r="B223" i="2"/>
  <c r="C223" i="2"/>
  <c r="D223" i="2"/>
  <c r="E223" i="2"/>
  <c r="F223" i="2"/>
  <c r="G223" i="2"/>
  <c r="I223" i="2"/>
  <c r="J223" i="2"/>
  <c r="K223" i="2"/>
  <c r="L223" i="2"/>
  <c r="M223" i="2"/>
  <c r="N223" i="2"/>
  <c r="AB223" i="2" s="1"/>
  <c r="O223" i="2"/>
  <c r="P223" i="2"/>
  <c r="Q223" i="2" s="1"/>
  <c r="R223" i="2"/>
  <c r="S223" i="2" s="1"/>
  <c r="T223" i="2"/>
  <c r="U223" i="2"/>
  <c r="V223" i="2"/>
  <c r="AC223" i="2" s="1"/>
  <c r="W223" i="2"/>
  <c r="X223" i="2"/>
  <c r="Y223" i="2"/>
  <c r="A693" i="2"/>
  <c r="B693" i="2"/>
  <c r="C693" i="2"/>
  <c r="D693" i="2"/>
  <c r="E693" i="2"/>
  <c r="F693" i="2"/>
  <c r="G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AC693" i="2" s="1"/>
  <c r="W693" i="2"/>
  <c r="X693" i="2"/>
  <c r="Y693" i="2"/>
  <c r="A27" i="2"/>
  <c r="B27" i="2"/>
  <c r="C27" i="2"/>
  <c r="D27" i="2"/>
  <c r="E27" i="2"/>
  <c r="F27" i="2"/>
  <c r="G27" i="2"/>
  <c r="I27" i="2"/>
  <c r="J27" i="2"/>
  <c r="K27" i="2"/>
  <c r="L27" i="2"/>
  <c r="M27" i="2"/>
  <c r="N27" i="2"/>
  <c r="AB27" i="2" s="1"/>
  <c r="O27" i="2"/>
  <c r="P27" i="2"/>
  <c r="Q27" i="2" s="1"/>
  <c r="R27" i="2"/>
  <c r="S27" i="2" s="1"/>
  <c r="T27" i="2"/>
  <c r="U27" i="2"/>
  <c r="V27" i="2"/>
  <c r="W27" i="2"/>
  <c r="X27" i="2"/>
  <c r="Y27" i="2"/>
  <c r="A706" i="2"/>
  <c r="B706" i="2"/>
  <c r="C706" i="2"/>
  <c r="D706" i="2"/>
  <c r="E706" i="2"/>
  <c r="F706" i="2"/>
  <c r="G706" i="2"/>
  <c r="I706" i="2"/>
  <c r="J706" i="2"/>
  <c r="K706" i="2"/>
  <c r="L706" i="2"/>
  <c r="M706" i="2"/>
  <c r="N706" i="2"/>
  <c r="AB706" i="2" s="1"/>
  <c r="O706" i="2"/>
  <c r="P706" i="2"/>
  <c r="Q706" i="2" s="1"/>
  <c r="R706" i="2"/>
  <c r="S706" i="2" s="1"/>
  <c r="T706" i="2"/>
  <c r="U706" i="2"/>
  <c r="V706" i="2"/>
  <c r="W706" i="2"/>
  <c r="X706" i="2"/>
  <c r="Y706" i="2"/>
  <c r="A190" i="2"/>
  <c r="B190" i="2"/>
  <c r="C190" i="2"/>
  <c r="D190" i="2"/>
  <c r="E190" i="2"/>
  <c r="F190" i="2"/>
  <c r="G190" i="2"/>
  <c r="I190" i="2"/>
  <c r="J190" i="2"/>
  <c r="K190" i="2"/>
  <c r="L190" i="2"/>
  <c r="M190" i="2"/>
  <c r="N190" i="2"/>
  <c r="O190" i="2"/>
  <c r="P190" i="2"/>
  <c r="Q190" i="2" s="1"/>
  <c r="R190" i="2"/>
  <c r="S190" i="2" s="1"/>
  <c r="T190" i="2"/>
  <c r="U190" i="2"/>
  <c r="V190" i="2"/>
  <c r="W190" i="2"/>
  <c r="X190" i="2"/>
  <c r="Y190" i="2"/>
  <c r="AC190" i="2"/>
  <c r="A1285" i="2"/>
  <c r="B1285" i="2"/>
  <c r="C1285" i="2"/>
  <c r="D1285" i="2"/>
  <c r="E1285" i="2"/>
  <c r="F1285" i="2"/>
  <c r="G1285" i="2"/>
  <c r="I1285" i="2"/>
  <c r="J1285" i="2"/>
  <c r="K1285" i="2"/>
  <c r="L1285" i="2"/>
  <c r="M1285" i="2"/>
  <c r="N1285" i="2"/>
  <c r="O1285" i="2"/>
  <c r="P1285" i="2"/>
  <c r="Q1285" i="2" s="1"/>
  <c r="R1285" i="2"/>
  <c r="S1285" i="2" s="1"/>
  <c r="T1285" i="2"/>
  <c r="U1285" i="2"/>
  <c r="V1285" i="2"/>
  <c r="AC1285" i="2" s="1"/>
  <c r="W1285" i="2"/>
  <c r="X1285" i="2"/>
  <c r="Y1285" i="2"/>
  <c r="A638" i="2"/>
  <c r="B638" i="2"/>
  <c r="C638" i="2"/>
  <c r="D638" i="2"/>
  <c r="E638" i="2"/>
  <c r="F638" i="2"/>
  <c r="G638" i="2"/>
  <c r="I638" i="2"/>
  <c r="J638" i="2"/>
  <c r="K638" i="2"/>
  <c r="L638" i="2"/>
  <c r="M638" i="2"/>
  <c r="N638" i="2"/>
  <c r="AB638" i="2" s="1"/>
  <c r="O638" i="2"/>
  <c r="P638" i="2"/>
  <c r="Q638" i="2" s="1"/>
  <c r="R638" i="2"/>
  <c r="S638" i="2" s="1"/>
  <c r="T638" i="2"/>
  <c r="U638" i="2"/>
  <c r="V638" i="2"/>
  <c r="W638" i="2"/>
  <c r="X638" i="2"/>
  <c r="Y638" i="2"/>
  <c r="A200" i="2"/>
  <c r="B200" i="2"/>
  <c r="C200" i="2"/>
  <c r="D200" i="2"/>
  <c r="E200" i="2"/>
  <c r="F200" i="2"/>
  <c r="G200" i="2"/>
  <c r="I200" i="2"/>
  <c r="J200" i="2"/>
  <c r="K200" i="2"/>
  <c r="L200" i="2"/>
  <c r="M200" i="2"/>
  <c r="N200" i="2"/>
  <c r="AB200" i="2" s="1"/>
  <c r="O200" i="2"/>
  <c r="P200" i="2"/>
  <c r="Q200" i="2" s="1"/>
  <c r="R200" i="2"/>
  <c r="S200" i="2" s="1"/>
  <c r="T200" i="2"/>
  <c r="U200" i="2"/>
  <c r="V200" i="2"/>
  <c r="AC200" i="2" s="1"/>
  <c r="W200" i="2"/>
  <c r="X200" i="2"/>
  <c r="Y200" i="2"/>
  <c r="A467" i="2"/>
  <c r="B467" i="2"/>
  <c r="C467" i="2"/>
  <c r="D467" i="2"/>
  <c r="E467" i="2"/>
  <c r="F467" i="2"/>
  <c r="G467" i="2"/>
  <c r="I467" i="2"/>
  <c r="J467" i="2"/>
  <c r="K467" i="2"/>
  <c r="L467" i="2"/>
  <c r="M467" i="2"/>
  <c r="N467" i="2"/>
  <c r="AB467" i="2" s="1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191" i="2"/>
  <c r="B191" i="2"/>
  <c r="C191" i="2"/>
  <c r="D191" i="2"/>
  <c r="E191" i="2"/>
  <c r="F191" i="2"/>
  <c r="G191" i="2"/>
  <c r="I191" i="2"/>
  <c r="J191" i="2"/>
  <c r="K191" i="2"/>
  <c r="L191" i="2"/>
  <c r="M191" i="2"/>
  <c r="N191" i="2"/>
  <c r="AB191" i="2" s="1"/>
  <c r="O191" i="2"/>
  <c r="P191" i="2"/>
  <c r="Q191" i="2" s="1"/>
  <c r="R191" i="2"/>
  <c r="S191" i="2" s="1"/>
  <c r="T191" i="2"/>
  <c r="U191" i="2"/>
  <c r="V191" i="2"/>
  <c r="AC191" i="2" s="1"/>
  <c r="W191" i="2"/>
  <c r="X191" i="2"/>
  <c r="Y191" i="2"/>
  <c r="A1327" i="2"/>
  <c r="B1327" i="2"/>
  <c r="C1327" i="2"/>
  <c r="D1327" i="2"/>
  <c r="E1327" i="2"/>
  <c r="F1327" i="2"/>
  <c r="G1327" i="2"/>
  <c r="I1327" i="2"/>
  <c r="J1327" i="2"/>
  <c r="K1327" i="2"/>
  <c r="L1327" i="2"/>
  <c r="M1327" i="2"/>
  <c r="N1327" i="2"/>
  <c r="AB1327" i="2" s="1"/>
  <c r="O1327" i="2"/>
  <c r="P1327" i="2"/>
  <c r="Q1327" i="2" s="1"/>
  <c r="R1327" i="2"/>
  <c r="S1327" i="2" s="1"/>
  <c r="T1327" i="2"/>
  <c r="U1327" i="2"/>
  <c r="V1327" i="2"/>
  <c r="W1327" i="2"/>
  <c r="X1327" i="2"/>
  <c r="Y1327" i="2"/>
  <c r="A668" i="2"/>
  <c r="B668" i="2"/>
  <c r="C668" i="2"/>
  <c r="D668" i="2"/>
  <c r="E668" i="2"/>
  <c r="F668" i="2"/>
  <c r="G668" i="2"/>
  <c r="I668" i="2"/>
  <c r="J668" i="2"/>
  <c r="K668" i="2"/>
  <c r="L668" i="2"/>
  <c r="M668" i="2"/>
  <c r="N668" i="2"/>
  <c r="AB668" i="2" s="1"/>
  <c r="O668" i="2"/>
  <c r="P668" i="2"/>
  <c r="Q668" i="2" s="1"/>
  <c r="R668" i="2"/>
  <c r="S668" i="2" s="1"/>
  <c r="T668" i="2"/>
  <c r="U668" i="2"/>
  <c r="V668" i="2"/>
  <c r="W668" i="2"/>
  <c r="X668" i="2"/>
  <c r="Y668" i="2"/>
  <c r="A1292" i="2"/>
  <c r="B1292" i="2"/>
  <c r="C1292" i="2"/>
  <c r="D1292" i="2"/>
  <c r="E1292" i="2"/>
  <c r="F1292" i="2"/>
  <c r="G1292" i="2"/>
  <c r="I1292" i="2"/>
  <c r="J1292" i="2"/>
  <c r="K1292" i="2"/>
  <c r="L1292" i="2"/>
  <c r="M1292" i="2"/>
  <c r="N1292" i="2"/>
  <c r="AB1292" i="2" s="1"/>
  <c r="O1292" i="2"/>
  <c r="P1292" i="2"/>
  <c r="Q1292" i="2" s="1"/>
  <c r="R1292" i="2"/>
  <c r="S1292" i="2" s="1"/>
  <c r="T1292" i="2"/>
  <c r="U1292" i="2"/>
  <c r="V1292" i="2"/>
  <c r="AC1292" i="2" s="1"/>
  <c r="W1292" i="2"/>
  <c r="X1292" i="2"/>
  <c r="Y1292" i="2"/>
  <c r="A702" i="2"/>
  <c r="B702" i="2"/>
  <c r="C702" i="2"/>
  <c r="D702" i="2"/>
  <c r="E702" i="2"/>
  <c r="F702" i="2"/>
  <c r="G702" i="2"/>
  <c r="I702" i="2"/>
  <c r="J702" i="2"/>
  <c r="K702" i="2"/>
  <c r="L702" i="2"/>
  <c r="M702" i="2"/>
  <c r="N702" i="2"/>
  <c r="O702" i="2"/>
  <c r="P702" i="2"/>
  <c r="Q702" i="2" s="1"/>
  <c r="R702" i="2"/>
  <c r="S702" i="2" s="1"/>
  <c r="T702" i="2"/>
  <c r="U702" i="2"/>
  <c r="V702" i="2"/>
  <c r="AC702" i="2" s="1"/>
  <c r="W702" i="2"/>
  <c r="X702" i="2"/>
  <c r="Y702" i="2"/>
  <c r="A723" i="2"/>
  <c r="B723" i="2"/>
  <c r="C723" i="2"/>
  <c r="D723" i="2"/>
  <c r="E723" i="2"/>
  <c r="F723" i="2"/>
  <c r="G723" i="2"/>
  <c r="I723" i="2"/>
  <c r="J723" i="2"/>
  <c r="K723" i="2"/>
  <c r="L723" i="2"/>
  <c r="M723" i="2"/>
  <c r="N723" i="2"/>
  <c r="AB723" i="2" s="1"/>
  <c r="O723" i="2"/>
  <c r="P723" i="2"/>
  <c r="Q723" i="2" s="1"/>
  <c r="R723" i="2"/>
  <c r="S723" i="2" s="1"/>
  <c r="T723" i="2"/>
  <c r="U723" i="2"/>
  <c r="V723" i="2"/>
  <c r="W723" i="2"/>
  <c r="X723" i="2"/>
  <c r="Y723" i="2"/>
  <c r="A1309" i="2"/>
  <c r="B1309" i="2"/>
  <c r="C1309" i="2"/>
  <c r="D1309" i="2"/>
  <c r="E1309" i="2"/>
  <c r="F1309" i="2"/>
  <c r="G1309" i="2"/>
  <c r="I1309" i="2"/>
  <c r="J1309" i="2"/>
  <c r="K1309" i="2"/>
  <c r="L1309" i="2"/>
  <c r="M1309" i="2"/>
  <c r="N1309" i="2"/>
  <c r="AB1309" i="2" s="1"/>
  <c r="O1309" i="2"/>
  <c r="P1309" i="2"/>
  <c r="Q1309" i="2" s="1"/>
  <c r="R1309" i="2"/>
  <c r="S1309" i="2" s="1"/>
  <c r="T1309" i="2"/>
  <c r="U1309" i="2"/>
  <c r="V1309" i="2"/>
  <c r="AC1309" i="2" s="1"/>
  <c r="W1309" i="2"/>
  <c r="X1309" i="2"/>
  <c r="Y1309" i="2"/>
  <c r="A242" i="2"/>
  <c r="B242" i="2"/>
  <c r="C242" i="2"/>
  <c r="D242" i="2"/>
  <c r="E242" i="2"/>
  <c r="F242" i="2"/>
  <c r="G242" i="2"/>
  <c r="I242" i="2"/>
  <c r="J242" i="2"/>
  <c r="K242" i="2"/>
  <c r="L242" i="2"/>
  <c r="M242" i="2"/>
  <c r="N242" i="2"/>
  <c r="AB242" i="2" s="1"/>
  <c r="O242" i="2"/>
  <c r="P242" i="2"/>
  <c r="Q242" i="2" s="1"/>
  <c r="R242" i="2"/>
  <c r="S242" i="2" s="1"/>
  <c r="T242" i="2"/>
  <c r="U242" i="2"/>
  <c r="V242" i="2"/>
  <c r="AC242" i="2" s="1"/>
  <c r="W242" i="2"/>
  <c r="X242" i="2"/>
  <c r="Y242" i="2"/>
  <c r="A744" i="2"/>
  <c r="B744" i="2"/>
  <c r="C744" i="2"/>
  <c r="D744" i="2"/>
  <c r="E744" i="2"/>
  <c r="F744" i="2"/>
  <c r="G744" i="2"/>
  <c r="I744" i="2"/>
  <c r="J744" i="2"/>
  <c r="K744" i="2"/>
  <c r="L744" i="2"/>
  <c r="M744" i="2"/>
  <c r="N744" i="2"/>
  <c r="O744" i="2"/>
  <c r="P744" i="2"/>
  <c r="Q744" i="2" s="1"/>
  <c r="R744" i="2"/>
  <c r="S744" i="2" s="1"/>
  <c r="T744" i="2"/>
  <c r="U744" i="2"/>
  <c r="V744" i="2"/>
  <c r="AC744" i="2" s="1"/>
  <c r="W744" i="2"/>
  <c r="X744" i="2"/>
  <c r="Y744" i="2"/>
  <c r="A770" i="2"/>
  <c r="B770" i="2"/>
  <c r="C770" i="2"/>
  <c r="D770" i="2"/>
  <c r="E770" i="2"/>
  <c r="F770" i="2"/>
  <c r="G770" i="2"/>
  <c r="I770" i="2"/>
  <c r="J770" i="2"/>
  <c r="K770" i="2"/>
  <c r="L770" i="2"/>
  <c r="M770" i="2"/>
  <c r="N770" i="2"/>
  <c r="AB770" i="2" s="1"/>
  <c r="O770" i="2"/>
  <c r="P770" i="2"/>
  <c r="Q770" i="2" s="1"/>
  <c r="R770" i="2"/>
  <c r="S770" i="2" s="1"/>
  <c r="T770" i="2"/>
  <c r="U770" i="2"/>
  <c r="V770" i="2"/>
  <c r="W770" i="2"/>
  <c r="X770" i="2"/>
  <c r="Y770" i="2"/>
  <c r="A384" i="2"/>
  <c r="B384" i="2"/>
  <c r="C384" i="2"/>
  <c r="D384" i="2"/>
  <c r="E384" i="2"/>
  <c r="F384" i="2"/>
  <c r="G384" i="2"/>
  <c r="I384" i="2"/>
  <c r="J384" i="2"/>
  <c r="K384" i="2"/>
  <c r="L384" i="2"/>
  <c r="M384" i="2"/>
  <c r="N384" i="2"/>
  <c r="AB384" i="2" s="1"/>
  <c r="O384" i="2"/>
  <c r="P384" i="2"/>
  <c r="Q384" i="2" s="1"/>
  <c r="R384" i="2"/>
  <c r="S384" i="2" s="1"/>
  <c r="T384" i="2"/>
  <c r="U384" i="2"/>
  <c r="V384" i="2"/>
  <c r="W384" i="2"/>
  <c r="X384" i="2"/>
  <c r="Y384" i="2"/>
  <c r="AC384" i="2"/>
  <c r="A712" i="2"/>
  <c r="B712" i="2"/>
  <c r="C712" i="2"/>
  <c r="D712" i="2"/>
  <c r="E712" i="2"/>
  <c r="F712" i="2"/>
  <c r="G712" i="2"/>
  <c r="I712" i="2"/>
  <c r="J712" i="2"/>
  <c r="K712" i="2"/>
  <c r="L712" i="2"/>
  <c r="M712" i="2"/>
  <c r="N712" i="2"/>
  <c r="AB712" i="2" s="1"/>
  <c r="O712" i="2"/>
  <c r="P712" i="2"/>
  <c r="Q712" i="2" s="1"/>
  <c r="R712" i="2"/>
  <c r="S712" i="2" s="1"/>
  <c r="T712" i="2"/>
  <c r="U712" i="2"/>
  <c r="V712" i="2"/>
  <c r="AC712" i="2" s="1"/>
  <c r="W712" i="2"/>
  <c r="X712" i="2"/>
  <c r="Y712" i="2"/>
  <c r="A216" i="2"/>
  <c r="B216" i="2"/>
  <c r="C216" i="2"/>
  <c r="D216" i="2"/>
  <c r="E216" i="2"/>
  <c r="F216" i="2"/>
  <c r="G216" i="2"/>
  <c r="I216" i="2"/>
  <c r="J216" i="2"/>
  <c r="K216" i="2"/>
  <c r="L216" i="2"/>
  <c r="M216" i="2"/>
  <c r="N216" i="2"/>
  <c r="AB216" i="2" s="1"/>
  <c r="O216" i="2"/>
  <c r="P216" i="2"/>
  <c r="Q216" i="2" s="1"/>
  <c r="R216" i="2"/>
  <c r="S216" i="2" s="1"/>
  <c r="T216" i="2"/>
  <c r="U216" i="2"/>
  <c r="V216" i="2"/>
  <c r="AC216" i="2" s="1"/>
  <c r="W216" i="2"/>
  <c r="X216" i="2"/>
  <c r="Y216" i="2"/>
  <c r="A224" i="2"/>
  <c r="B224" i="2"/>
  <c r="C224" i="2"/>
  <c r="D224" i="2"/>
  <c r="E224" i="2"/>
  <c r="F224" i="2"/>
  <c r="G224" i="2"/>
  <c r="I224" i="2"/>
  <c r="J224" i="2"/>
  <c r="K224" i="2"/>
  <c r="L224" i="2"/>
  <c r="M224" i="2"/>
  <c r="N224" i="2"/>
  <c r="AB224" i="2" s="1"/>
  <c r="O224" i="2"/>
  <c r="P224" i="2"/>
  <c r="Q224" i="2" s="1"/>
  <c r="R224" i="2"/>
  <c r="S224" i="2" s="1"/>
  <c r="T224" i="2"/>
  <c r="U224" i="2"/>
  <c r="V224" i="2"/>
  <c r="W224" i="2"/>
  <c r="X224" i="2"/>
  <c r="Y224" i="2"/>
  <c r="A713" i="2"/>
  <c r="B713" i="2"/>
  <c r="C713" i="2"/>
  <c r="D713" i="2"/>
  <c r="E713" i="2"/>
  <c r="F713" i="2"/>
  <c r="G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AC713" i="2" s="1"/>
  <c r="W713" i="2"/>
  <c r="X713" i="2"/>
  <c r="Y713" i="2"/>
  <c r="A1258" i="2"/>
  <c r="B1258" i="2"/>
  <c r="C1258" i="2"/>
  <c r="D1258" i="2"/>
  <c r="E1258" i="2"/>
  <c r="F1258" i="2"/>
  <c r="G1258" i="2"/>
  <c r="I1258" i="2"/>
  <c r="J1258" i="2"/>
  <c r="K1258" i="2"/>
  <c r="L1258" i="2"/>
  <c r="M1258" i="2"/>
  <c r="N1258" i="2"/>
  <c r="O1258" i="2"/>
  <c r="P1258" i="2"/>
  <c r="Q1258" i="2" s="1"/>
  <c r="R1258" i="2"/>
  <c r="S1258" i="2" s="1"/>
  <c r="T1258" i="2"/>
  <c r="U1258" i="2"/>
  <c r="V1258" i="2"/>
  <c r="W1258" i="2"/>
  <c r="X1258" i="2"/>
  <c r="Y1258" i="2"/>
  <c r="AC1258" i="2"/>
  <c r="A433" i="2"/>
  <c r="B433" i="2"/>
  <c r="C433" i="2"/>
  <c r="D433" i="2"/>
  <c r="E433" i="2"/>
  <c r="F433" i="2"/>
  <c r="G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C433" i="2" s="1"/>
  <c r="W433" i="2"/>
  <c r="X433" i="2"/>
  <c r="Y433" i="2"/>
  <c r="A1282" i="2"/>
  <c r="B1282" i="2"/>
  <c r="C1282" i="2"/>
  <c r="D1282" i="2"/>
  <c r="E1282" i="2"/>
  <c r="F1282" i="2"/>
  <c r="G1282" i="2"/>
  <c r="I1282" i="2"/>
  <c r="J1282" i="2"/>
  <c r="K1282" i="2"/>
  <c r="L1282" i="2"/>
  <c r="M1282" i="2"/>
  <c r="N1282" i="2"/>
  <c r="AB1282" i="2" s="1"/>
  <c r="O1282" i="2"/>
  <c r="P1282" i="2"/>
  <c r="Q1282" i="2" s="1"/>
  <c r="R1282" i="2"/>
  <c r="S1282" i="2" s="1"/>
  <c r="T1282" i="2"/>
  <c r="U1282" i="2"/>
  <c r="V1282" i="2"/>
  <c r="W1282" i="2"/>
  <c r="X1282" i="2"/>
  <c r="Y1282" i="2"/>
  <c r="A114" i="2"/>
  <c r="B114" i="2"/>
  <c r="C114" i="2"/>
  <c r="D114" i="2"/>
  <c r="E114" i="2"/>
  <c r="F114" i="2"/>
  <c r="G114" i="2"/>
  <c r="I114" i="2"/>
  <c r="J114" i="2"/>
  <c r="K114" i="2"/>
  <c r="L114" i="2"/>
  <c r="M114" i="2"/>
  <c r="N114" i="2"/>
  <c r="AB114" i="2" s="1"/>
  <c r="O114" i="2"/>
  <c r="P114" i="2"/>
  <c r="Q114" i="2" s="1"/>
  <c r="R114" i="2"/>
  <c r="S114" i="2" s="1"/>
  <c r="T114" i="2"/>
  <c r="U114" i="2"/>
  <c r="V114" i="2"/>
  <c r="W114" i="2"/>
  <c r="X114" i="2"/>
  <c r="Y114" i="2"/>
  <c r="A696" i="2"/>
  <c r="B696" i="2"/>
  <c r="C696" i="2"/>
  <c r="D696" i="2"/>
  <c r="E696" i="2"/>
  <c r="F696" i="2"/>
  <c r="G696" i="2"/>
  <c r="I696" i="2"/>
  <c r="J696" i="2"/>
  <c r="K696" i="2"/>
  <c r="L696" i="2"/>
  <c r="M696" i="2"/>
  <c r="N696" i="2"/>
  <c r="AB696" i="2" s="1"/>
  <c r="O696" i="2"/>
  <c r="P696" i="2"/>
  <c r="Q696" i="2" s="1"/>
  <c r="R696" i="2"/>
  <c r="S696" i="2" s="1"/>
  <c r="T696" i="2"/>
  <c r="U696" i="2"/>
  <c r="V696" i="2"/>
  <c r="AC696" i="2" s="1"/>
  <c r="W696" i="2"/>
  <c r="X696" i="2"/>
  <c r="Y696" i="2"/>
  <c r="A756" i="2"/>
  <c r="B756" i="2"/>
  <c r="C756" i="2"/>
  <c r="D756" i="2"/>
  <c r="E756" i="2"/>
  <c r="F756" i="2"/>
  <c r="G756" i="2"/>
  <c r="I756" i="2"/>
  <c r="J756" i="2"/>
  <c r="K756" i="2"/>
  <c r="L756" i="2"/>
  <c r="M756" i="2"/>
  <c r="N756" i="2"/>
  <c r="O756" i="2"/>
  <c r="P756" i="2"/>
  <c r="Q756" i="2" s="1"/>
  <c r="R756" i="2"/>
  <c r="S756" i="2" s="1"/>
  <c r="T756" i="2"/>
  <c r="U756" i="2"/>
  <c r="V756" i="2"/>
  <c r="AC756" i="2" s="1"/>
  <c r="W756" i="2"/>
  <c r="X756" i="2"/>
  <c r="Y756" i="2"/>
  <c r="A370" i="2"/>
  <c r="B370" i="2"/>
  <c r="C370" i="2"/>
  <c r="D370" i="2"/>
  <c r="E370" i="2"/>
  <c r="F370" i="2"/>
  <c r="G370" i="2"/>
  <c r="I370" i="2"/>
  <c r="J370" i="2"/>
  <c r="K370" i="2"/>
  <c r="L370" i="2"/>
  <c r="M370" i="2"/>
  <c r="N370" i="2"/>
  <c r="AB370" i="2" s="1"/>
  <c r="O370" i="2"/>
  <c r="P370" i="2"/>
  <c r="Q370" i="2" s="1"/>
  <c r="R370" i="2"/>
  <c r="S370" i="2" s="1"/>
  <c r="T370" i="2"/>
  <c r="U370" i="2"/>
  <c r="V370" i="2"/>
  <c r="W370" i="2"/>
  <c r="X370" i="2"/>
  <c r="Y370" i="2"/>
  <c r="A423" i="2"/>
  <c r="B423" i="2"/>
  <c r="C423" i="2"/>
  <c r="D423" i="2"/>
  <c r="E423" i="2"/>
  <c r="F423" i="2"/>
  <c r="G423" i="2"/>
  <c r="I423" i="2"/>
  <c r="J423" i="2"/>
  <c r="K423" i="2"/>
  <c r="L423" i="2"/>
  <c r="M423" i="2"/>
  <c r="N423" i="2"/>
  <c r="AB423" i="2" s="1"/>
  <c r="O423" i="2"/>
  <c r="P423" i="2"/>
  <c r="Q423" i="2" s="1"/>
  <c r="R423" i="2"/>
  <c r="S423" i="2" s="1"/>
  <c r="T423" i="2"/>
  <c r="U423" i="2"/>
  <c r="V423" i="2"/>
  <c r="W423" i="2"/>
  <c r="X423" i="2"/>
  <c r="Y423" i="2"/>
  <c r="A708" i="2"/>
  <c r="B708" i="2"/>
  <c r="C708" i="2"/>
  <c r="D708" i="2"/>
  <c r="E708" i="2"/>
  <c r="F708" i="2"/>
  <c r="G708" i="2"/>
  <c r="I708" i="2"/>
  <c r="J708" i="2"/>
  <c r="K708" i="2"/>
  <c r="L708" i="2"/>
  <c r="M708" i="2"/>
  <c r="N708" i="2"/>
  <c r="O708" i="2"/>
  <c r="P708" i="2"/>
  <c r="Q708" i="2" s="1"/>
  <c r="R708" i="2"/>
  <c r="S708" i="2" s="1"/>
  <c r="T708" i="2"/>
  <c r="U708" i="2"/>
  <c r="V708" i="2"/>
  <c r="AC708" i="2" s="1"/>
  <c r="W708" i="2"/>
  <c r="X708" i="2"/>
  <c r="Y708" i="2"/>
  <c r="A607" i="2"/>
  <c r="B607" i="2"/>
  <c r="C607" i="2"/>
  <c r="D607" i="2"/>
  <c r="E607" i="2"/>
  <c r="F607" i="2"/>
  <c r="G607" i="2"/>
  <c r="I607" i="2"/>
  <c r="J607" i="2"/>
  <c r="K607" i="2"/>
  <c r="L607" i="2"/>
  <c r="M607" i="2"/>
  <c r="N607" i="2"/>
  <c r="AB607" i="2" s="1"/>
  <c r="O607" i="2"/>
  <c r="P607" i="2"/>
  <c r="Q607" i="2" s="1"/>
  <c r="R607" i="2"/>
  <c r="S607" i="2" s="1"/>
  <c r="T607" i="2"/>
  <c r="U607" i="2"/>
  <c r="V607" i="2"/>
  <c r="AC607" i="2" s="1"/>
  <c r="W607" i="2"/>
  <c r="X607" i="2"/>
  <c r="Y607" i="2"/>
  <c r="A194" i="2"/>
  <c r="B194" i="2"/>
  <c r="C194" i="2"/>
  <c r="D194" i="2"/>
  <c r="E194" i="2"/>
  <c r="F194" i="2"/>
  <c r="G194" i="2"/>
  <c r="I194" i="2"/>
  <c r="J194" i="2"/>
  <c r="K194" i="2"/>
  <c r="L194" i="2"/>
  <c r="M194" i="2"/>
  <c r="N194" i="2"/>
  <c r="AB194" i="2" s="1"/>
  <c r="O194" i="2"/>
  <c r="P194" i="2"/>
  <c r="Q194" i="2" s="1"/>
  <c r="R194" i="2"/>
  <c r="S194" i="2" s="1"/>
  <c r="T194" i="2"/>
  <c r="U194" i="2"/>
  <c r="V194" i="2"/>
  <c r="W194" i="2"/>
  <c r="X194" i="2"/>
  <c r="Y194" i="2"/>
  <c r="A720" i="2"/>
  <c r="B720" i="2"/>
  <c r="C720" i="2"/>
  <c r="D720" i="2"/>
  <c r="E720" i="2"/>
  <c r="F720" i="2"/>
  <c r="G720" i="2"/>
  <c r="I720" i="2"/>
  <c r="J720" i="2"/>
  <c r="K720" i="2"/>
  <c r="L720" i="2"/>
  <c r="M720" i="2"/>
  <c r="N720" i="2"/>
  <c r="AB720" i="2" s="1"/>
  <c r="O720" i="2"/>
  <c r="P720" i="2"/>
  <c r="Q720" i="2" s="1"/>
  <c r="R720" i="2"/>
  <c r="S720" i="2" s="1"/>
  <c r="T720" i="2"/>
  <c r="U720" i="2"/>
  <c r="V720" i="2"/>
  <c r="AC720" i="2" s="1"/>
  <c r="W720" i="2"/>
  <c r="X720" i="2"/>
  <c r="Y720" i="2"/>
  <c r="A1200" i="2"/>
  <c r="B1200" i="2"/>
  <c r="C1200" i="2"/>
  <c r="D1200" i="2"/>
  <c r="E1200" i="2"/>
  <c r="F1200" i="2"/>
  <c r="G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A366" i="2"/>
  <c r="B366" i="2"/>
  <c r="C366" i="2"/>
  <c r="D366" i="2"/>
  <c r="E366" i="2"/>
  <c r="F366" i="2"/>
  <c r="G366" i="2"/>
  <c r="I366" i="2"/>
  <c r="J366" i="2"/>
  <c r="K366" i="2"/>
  <c r="L366" i="2"/>
  <c r="M366" i="2"/>
  <c r="N366" i="2"/>
  <c r="O366" i="2"/>
  <c r="P366" i="2"/>
  <c r="Q366" i="2" s="1"/>
  <c r="R366" i="2"/>
  <c r="S366" i="2" s="1"/>
  <c r="T366" i="2"/>
  <c r="U366" i="2"/>
  <c r="V366" i="2"/>
  <c r="AC366" i="2" s="1"/>
  <c r="W366" i="2"/>
  <c r="X366" i="2"/>
  <c r="Y366" i="2"/>
  <c r="A1269" i="2"/>
  <c r="B1269" i="2"/>
  <c r="C1269" i="2"/>
  <c r="D1269" i="2"/>
  <c r="E1269" i="2"/>
  <c r="F1269" i="2"/>
  <c r="G1269" i="2"/>
  <c r="I1269" i="2"/>
  <c r="J1269" i="2"/>
  <c r="K1269" i="2"/>
  <c r="L1269" i="2"/>
  <c r="M1269" i="2"/>
  <c r="N1269" i="2"/>
  <c r="AB1269" i="2" s="1"/>
  <c r="O1269" i="2"/>
  <c r="P1269" i="2"/>
  <c r="Q1269" i="2" s="1"/>
  <c r="R1269" i="2"/>
  <c r="S1269" i="2" s="1"/>
  <c r="T1269" i="2"/>
  <c r="U1269" i="2"/>
  <c r="V1269" i="2"/>
  <c r="W1269" i="2"/>
  <c r="X1269" i="2"/>
  <c r="Y1269" i="2"/>
  <c r="A198" i="2"/>
  <c r="B198" i="2"/>
  <c r="C198" i="2"/>
  <c r="D198" i="2"/>
  <c r="E198" i="2"/>
  <c r="F198" i="2"/>
  <c r="G198" i="2"/>
  <c r="I198" i="2"/>
  <c r="J198" i="2"/>
  <c r="K198" i="2"/>
  <c r="L198" i="2"/>
  <c r="M198" i="2"/>
  <c r="N198" i="2"/>
  <c r="AB198" i="2" s="1"/>
  <c r="O198" i="2"/>
  <c r="P198" i="2"/>
  <c r="Q198" i="2" s="1"/>
  <c r="R198" i="2"/>
  <c r="S198" i="2" s="1"/>
  <c r="T198" i="2"/>
  <c r="U198" i="2"/>
  <c r="V198" i="2"/>
  <c r="W198" i="2"/>
  <c r="X198" i="2"/>
  <c r="Y198" i="2"/>
  <c r="AC198" i="2"/>
  <c r="A383" i="2"/>
  <c r="B383" i="2"/>
  <c r="C383" i="2"/>
  <c r="D383" i="2"/>
  <c r="E383" i="2"/>
  <c r="F383" i="2"/>
  <c r="G383" i="2"/>
  <c r="I383" i="2"/>
  <c r="J383" i="2"/>
  <c r="K383" i="2"/>
  <c r="L383" i="2"/>
  <c r="M383" i="2"/>
  <c r="N383" i="2"/>
  <c r="AB383" i="2" s="1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443" i="2"/>
  <c r="B443" i="2"/>
  <c r="C443" i="2"/>
  <c r="D443" i="2"/>
  <c r="E443" i="2"/>
  <c r="F443" i="2"/>
  <c r="G443" i="2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710" i="2"/>
  <c r="B710" i="2"/>
  <c r="C710" i="2"/>
  <c r="D710" i="2"/>
  <c r="E710" i="2"/>
  <c r="F710" i="2"/>
  <c r="G710" i="2"/>
  <c r="I710" i="2"/>
  <c r="J710" i="2"/>
  <c r="K710" i="2"/>
  <c r="L710" i="2"/>
  <c r="M710" i="2"/>
  <c r="N710" i="2"/>
  <c r="AB710" i="2" s="1"/>
  <c r="O710" i="2"/>
  <c r="P710" i="2"/>
  <c r="Q710" i="2" s="1"/>
  <c r="R710" i="2"/>
  <c r="S710" i="2" s="1"/>
  <c r="T710" i="2"/>
  <c r="U710" i="2"/>
  <c r="V710" i="2"/>
  <c r="W710" i="2"/>
  <c r="X710" i="2"/>
  <c r="Y710" i="2"/>
  <c r="A674" i="2"/>
  <c r="B674" i="2"/>
  <c r="C674" i="2"/>
  <c r="D674" i="2"/>
  <c r="E674" i="2"/>
  <c r="F674" i="2"/>
  <c r="G674" i="2"/>
  <c r="I674" i="2"/>
  <c r="J674" i="2"/>
  <c r="K674" i="2"/>
  <c r="L674" i="2"/>
  <c r="M674" i="2"/>
  <c r="N674" i="2"/>
  <c r="AB674" i="2" s="1"/>
  <c r="O674" i="2"/>
  <c r="P674" i="2"/>
  <c r="Q674" i="2" s="1"/>
  <c r="R674" i="2"/>
  <c r="S674" i="2" s="1"/>
  <c r="T674" i="2"/>
  <c r="U674" i="2"/>
  <c r="V674" i="2"/>
  <c r="W674" i="2"/>
  <c r="X674" i="2"/>
  <c r="Y674" i="2"/>
  <c r="A740" i="2"/>
  <c r="B740" i="2"/>
  <c r="C740" i="2"/>
  <c r="D740" i="2"/>
  <c r="E740" i="2"/>
  <c r="F740" i="2"/>
  <c r="G740" i="2"/>
  <c r="I740" i="2"/>
  <c r="J740" i="2"/>
  <c r="K740" i="2"/>
  <c r="L740" i="2"/>
  <c r="M740" i="2"/>
  <c r="N740" i="2"/>
  <c r="O740" i="2"/>
  <c r="P740" i="2"/>
  <c r="Q740" i="2" s="1"/>
  <c r="R740" i="2"/>
  <c r="S740" i="2" s="1"/>
  <c r="T740" i="2"/>
  <c r="U740" i="2"/>
  <c r="V740" i="2"/>
  <c r="W740" i="2"/>
  <c r="X740" i="2"/>
  <c r="Y740" i="2"/>
  <c r="AC740" i="2"/>
  <c r="A415" i="2"/>
  <c r="B415" i="2"/>
  <c r="C415" i="2"/>
  <c r="D415" i="2"/>
  <c r="E415" i="2"/>
  <c r="F415" i="2"/>
  <c r="G415" i="2"/>
  <c r="I415" i="2"/>
  <c r="J415" i="2"/>
  <c r="K415" i="2"/>
  <c r="L415" i="2"/>
  <c r="M415" i="2"/>
  <c r="N415" i="2"/>
  <c r="AB415" i="2" s="1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205" i="2"/>
  <c r="B205" i="2"/>
  <c r="C205" i="2"/>
  <c r="D205" i="2"/>
  <c r="E205" i="2"/>
  <c r="F205" i="2"/>
  <c r="G205" i="2"/>
  <c r="I205" i="2"/>
  <c r="J205" i="2"/>
  <c r="K205" i="2"/>
  <c r="L205" i="2"/>
  <c r="M205" i="2"/>
  <c r="N205" i="2"/>
  <c r="AB205" i="2" s="1"/>
  <c r="O205" i="2"/>
  <c r="P205" i="2"/>
  <c r="Q205" i="2" s="1"/>
  <c r="R205" i="2"/>
  <c r="S205" i="2" s="1"/>
  <c r="T205" i="2"/>
  <c r="U205" i="2"/>
  <c r="V205" i="2"/>
  <c r="W205" i="2"/>
  <c r="X205" i="2"/>
  <c r="Y205" i="2"/>
  <c r="A395" i="2"/>
  <c r="B395" i="2"/>
  <c r="C395" i="2"/>
  <c r="D395" i="2"/>
  <c r="E395" i="2"/>
  <c r="F395" i="2"/>
  <c r="G395" i="2"/>
  <c r="I395" i="2"/>
  <c r="J395" i="2"/>
  <c r="K395" i="2"/>
  <c r="L395" i="2"/>
  <c r="M395" i="2"/>
  <c r="N395" i="2"/>
  <c r="AB395" i="2" s="1"/>
  <c r="O395" i="2"/>
  <c r="P395" i="2"/>
  <c r="Q395" i="2" s="1"/>
  <c r="R395" i="2"/>
  <c r="S395" i="2" s="1"/>
  <c r="T395" i="2"/>
  <c r="U395" i="2"/>
  <c r="V395" i="2"/>
  <c r="W395" i="2"/>
  <c r="X395" i="2"/>
  <c r="Y395" i="2"/>
  <c r="A52" i="2"/>
  <c r="B52" i="2"/>
  <c r="C52" i="2"/>
  <c r="D52" i="2"/>
  <c r="E52" i="2"/>
  <c r="F52" i="2"/>
  <c r="G52" i="2"/>
  <c r="I52" i="2"/>
  <c r="J52" i="2"/>
  <c r="K52" i="2"/>
  <c r="L52" i="2"/>
  <c r="M52" i="2"/>
  <c r="N52" i="2"/>
  <c r="O52" i="2"/>
  <c r="P52" i="2"/>
  <c r="Q52" i="2" s="1"/>
  <c r="R52" i="2"/>
  <c r="S52" i="2" s="1"/>
  <c r="T52" i="2"/>
  <c r="U52" i="2"/>
  <c r="V52" i="2"/>
  <c r="W52" i="2"/>
  <c r="X52" i="2"/>
  <c r="Y52" i="2"/>
  <c r="AC52" i="2"/>
  <c r="A440" i="2"/>
  <c r="B440" i="2"/>
  <c r="C440" i="2"/>
  <c r="D440" i="2"/>
  <c r="E440" i="2"/>
  <c r="F440" i="2"/>
  <c r="G440" i="2"/>
  <c r="I440" i="2"/>
  <c r="J440" i="2"/>
  <c r="K440" i="2"/>
  <c r="L440" i="2"/>
  <c r="M440" i="2"/>
  <c r="N440" i="2"/>
  <c r="AB440" i="2" s="1"/>
  <c r="O440" i="2"/>
  <c r="P440" i="2"/>
  <c r="Q440" i="2" s="1"/>
  <c r="R440" i="2"/>
  <c r="S440" i="2" s="1"/>
  <c r="T440" i="2"/>
  <c r="U440" i="2"/>
  <c r="V440" i="2"/>
  <c r="AC440" i="2" s="1"/>
  <c r="W440" i="2"/>
  <c r="X440" i="2"/>
  <c r="Y440" i="2"/>
  <c r="A651" i="2"/>
  <c r="B651" i="2"/>
  <c r="C651" i="2"/>
  <c r="D651" i="2"/>
  <c r="E651" i="2"/>
  <c r="F651" i="2"/>
  <c r="G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W651" i="2"/>
  <c r="X651" i="2"/>
  <c r="Y651" i="2"/>
  <c r="A1284" i="2"/>
  <c r="B1284" i="2"/>
  <c r="C1284" i="2"/>
  <c r="D1284" i="2"/>
  <c r="E1284" i="2"/>
  <c r="F1284" i="2"/>
  <c r="G1284" i="2"/>
  <c r="I1284" i="2"/>
  <c r="J1284" i="2"/>
  <c r="K1284" i="2"/>
  <c r="L1284" i="2"/>
  <c r="M1284" i="2"/>
  <c r="N1284" i="2"/>
  <c r="AB1284" i="2" s="1"/>
  <c r="O1284" i="2"/>
  <c r="P1284" i="2"/>
  <c r="Q1284" i="2" s="1"/>
  <c r="R1284" i="2"/>
  <c r="S1284" i="2" s="1"/>
  <c r="T1284" i="2"/>
  <c r="U1284" i="2"/>
  <c r="V1284" i="2"/>
  <c r="W1284" i="2"/>
  <c r="X1284" i="2"/>
  <c r="Y1284" i="2"/>
  <c r="A1237" i="2"/>
  <c r="B1237" i="2"/>
  <c r="C1237" i="2"/>
  <c r="D1237" i="2"/>
  <c r="E1237" i="2"/>
  <c r="F1237" i="2"/>
  <c r="G1237" i="2"/>
  <c r="I1237" i="2"/>
  <c r="J1237" i="2"/>
  <c r="K1237" i="2"/>
  <c r="L1237" i="2"/>
  <c r="M1237" i="2"/>
  <c r="N1237" i="2"/>
  <c r="AB1237" i="2" s="1"/>
  <c r="O1237" i="2"/>
  <c r="P1237" i="2"/>
  <c r="Q1237" i="2" s="1"/>
  <c r="R1237" i="2"/>
  <c r="S1237" i="2" s="1"/>
  <c r="T1237" i="2"/>
  <c r="U1237" i="2"/>
  <c r="V1237" i="2"/>
  <c r="AC1237" i="2" s="1"/>
  <c r="W1237" i="2"/>
  <c r="X1237" i="2"/>
  <c r="Y1237" i="2"/>
  <c r="A1256" i="2"/>
  <c r="B1256" i="2"/>
  <c r="C1256" i="2"/>
  <c r="D1256" i="2"/>
  <c r="E1256" i="2"/>
  <c r="F1256" i="2"/>
  <c r="G1256" i="2"/>
  <c r="I1256" i="2"/>
  <c r="J1256" i="2"/>
  <c r="K1256" i="2"/>
  <c r="L1256" i="2"/>
  <c r="M1256" i="2"/>
  <c r="N1256" i="2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A387" i="2"/>
  <c r="B387" i="2"/>
  <c r="C387" i="2"/>
  <c r="D387" i="2"/>
  <c r="E387" i="2"/>
  <c r="F387" i="2"/>
  <c r="G387" i="2"/>
  <c r="I387" i="2"/>
  <c r="J387" i="2"/>
  <c r="K387" i="2"/>
  <c r="L387" i="2"/>
  <c r="M387" i="2"/>
  <c r="N387" i="2"/>
  <c r="AB387" i="2" s="1"/>
  <c r="O387" i="2"/>
  <c r="P387" i="2"/>
  <c r="Q387" i="2" s="1"/>
  <c r="R387" i="2"/>
  <c r="S387" i="2" s="1"/>
  <c r="T387" i="2"/>
  <c r="U387" i="2"/>
  <c r="V387" i="2"/>
  <c r="W387" i="2"/>
  <c r="X387" i="2"/>
  <c r="Y387" i="2"/>
  <c r="A615" i="2"/>
  <c r="B615" i="2"/>
  <c r="C615" i="2"/>
  <c r="D615" i="2"/>
  <c r="E615" i="2"/>
  <c r="F615" i="2"/>
  <c r="G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W615" i="2"/>
  <c r="X615" i="2"/>
  <c r="Y615" i="2"/>
  <c r="A755" i="2"/>
  <c r="B755" i="2"/>
  <c r="C755" i="2"/>
  <c r="D755" i="2"/>
  <c r="E755" i="2"/>
  <c r="F755" i="2"/>
  <c r="G755" i="2"/>
  <c r="I755" i="2"/>
  <c r="J755" i="2"/>
  <c r="K755" i="2"/>
  <c r="L755" i="2"/>
  <c r="M755" i="2"/>
  <c r="N755" i="2"/>
  <c r="AB755" i="2" s="1"/>
  <c r="O755" i="2"/>
  <c r="P755" i="2"/>
  <c r="Q755" i="2" s="1"/>
  <c r="R755" i="2"/>
  <c r="S755" i="2" s="1"/>
  <c r="T755" i="2"/>
  <c r="U755" i="2"/>
  <c r="V755" i="2"/>
  <c r="AC755" i="2" s="1"/>
  <c r="W755" i="2"/>
  <c r="X755" i="2"/>
  <c r="Y755" i="2"/>
  <c r="A113" i="2"/>
  <c r="B113" i="2"/>
  <c r="C113" i="2"/>
  <c r="D113" i="2"/>
  <c r="E113" i="2"/>
  <c r="F113" i="2"/>
  <c r="G113" i="2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197" i="2"/>
  <c r="B197" i="2"/>
  <c r="C197" i="2"/>
  <c r="D197" i="2"/>
  <c r="E197" i="2"/>
  <c r="F197" i="2"/>
  <c r="G197" i="2"/>
  <c r="I197" i="2"/>
  <c r="J197" i="2"/>
  <c r="K197" i="2"/>
  <c r="L197" i="2"/>
  <c r="M197" i="2"/>
  <c r="N197" i="2"/>
  <c r="AB197" i="2" s="1"/>
  <c r="O197" i="2"/>
  <c r="P197" i="2"/>
  <c r="Q197" i="2" s="1"/>
  <c r="R197" i="2"/>
  <c r="S197" i="2" s="1"/>
  <c r="T197" i="2"/>
  <c r="U197" i="2"/>
  <c r="V197" i="2"/>
  <c r="W197" i="2"/>
  <c r="X197" i="2"/>
  <c r="Y197" i="2"/>
  <c r="A389" i="2"/>
  <c r="B389" i="2"/>
  <c r="C389" i="2"/>
  <c r="D389" i="2"/>
  <c r="E389" i="2"/>
  <c r="F389" i="2"/>
  <c r="G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W389" i="2"/>
  <c r="X389" i="2"/>
  <c r="Y389" i="2"/>
  <c r="A1324" i="2"/>
  <c r="B1324" i="2"/>
  <c r="C1324" i="2"/>
  <c r="D1324" i="2"/>
  <c r="E1324" i="2"/>
  <c r="F1324" i="2"/>
  <c r="G1324" i="2"/>
  <c r="I1324" i="2"/>
  <c r="J1324" i="2"/>
  <c r="K1324" i="2"/>
  <c r="L1324" i="2"/>
  <c r="M1324" i="2"/>
  <c r="N1324" i="2"/>
  <c r="AB1324" i="2" s="1"/>
  <c r="O1324" i="2"/>
  <c r="P1324" i="2"/>
  <c r="Q1324" i="2" s="1"/>
  <c r="R1324" i="2"/>
  <c r="S1324" i="2" s="1"/>
  <c r="T1324" i="2"/>
  <c r="U1324" i="2"/>
  <c r="V1324" i="2"/>
  <c r="AC1324" i="2" s="1"/>
  <c r="W1324" i="2"/>
  <c r="X1324" i="2"/>
  <c r="Y1324" i="2"/>
  <c r="A753" i="2"/>
  <c r="B753" i="2"/>
  <c r="C753" i="2"/>
  <c r="D753" i="2"/>
  <c r="E753" i="2"/>
  <c r="F753" i="2"/>
  <c r="G753" i="2"/>
  <c r="I753" i="2"/>
  <c r="J753" i="2"/>
  <c r="K753" i="2"/>
  <c r="L753" i="2"/>
  <c r="M753" i="2"/>
  <c r="N753" i="2"/>
  <c r="AB753" i="2" s="1"/>
  <c r="O753" i="2"/>
  <c r="P753" i="2"/>
  <c r="Q753" i="2" s="1"/>
  <c r="R753" i="2"/>
  <c r="S753" i="2" s="1"/>
  <c r="T753" i="2"/>
  <c r="U753" i="2"/>
  <c r="V753" i="2"/>
  <c r="AC753" i="2" s="1"/>
  <c r="W753" i="2"/>
  <c r="X753" i="2"/>
  <c r="Y753" i="2"/>
  <c r="A201" i="2"/>
  <c r="B201" i="2"/>
  <c r="C201" i="2"/>
  <c r="D201" i="2"/>
  <c r="E201" i="2"/>
  <c r="F201" i="2"/>
  <c r="G201" i="2"/>
  <c r="I201" i="2"/>
  <c r="J201" i="2"/>
  <c r="K201" i="2"/>
  <c r="L201" i="2"/>
  <c r="M201" i="2"/>
  <c r="N201" i="2"/>
  <c r="AB201" i="2" s="1"/>
  <c r="O201" i="2"/>
  <c r="P201" i="2"/>
  <c r="Q201" i="2" s="1"/>
  <c r="R201" i="2"/>
  <c r="S201" i="2" s="1"/>
  <c r="T201" i="2"/>
  <c r="U201" i="2"/>
  <c r="V201" i="2"/>
  <c r="W201" i="2"/>
  <c r="X201" i="2"/>
  <c r="Y201" i="2"/>
  <c r="A775" i="2"/>
  <c r="B775" i="2"/>
  <c r="C775" i="2"/>
  <c r="D775" i="2"/>
  <c r="E775" i="2"/>
  <c r="F775" i="2"/>
  <c r="G775" i="2"/>
  <c r="I775" i="2"/>
  <c r="J775" i="2"/>
  <c r="K775" i="2"/>
  <c r="L775" i="2"/>
  <c r="M775" i="2"/>
  <c r="N775" i="2"/>
  <c r="AB775" i="2" s="1"/>
  <c r="O775" i="2"/>
  <c r="P775" i="2"/>
  <c r="Q775" i="2" s="1"/>
  <c r="R775" i="2"/>
  <c r="S775" i="2" s="1"/>
  <c r="T775" i="2"/>
  <c r="U775" i="2"/>
  <c r="V775" i="2"/>
  <c r="AC775" i="2" s="1"/>
  <c r="W775" i="2"/>
  <c r="X775" i="2"/>
  <c r="Y775" i="2"/>
  <c r="A650" i="2"/>
  <c r="B650" i="2"/>
  <c r="C650" i="2"/>
  <c r="D650" i="2"/>
  <c r="E650" i="2"/>
  <c r="F650" i="2"/>
  <c r="G650" i="2"/>
  <c r="I650" i="2"/>
  <c r="J650" i="2"/>
  <c r="K650" i="2"/>
  <c r="L650" i="2"/>
  <c r="M650" i="2"/>
  <c r="N650" i="2"/>
  <c r="AB650" i="2" s="1"/>
  <c r="O650" i="2"/>
  <c r="P650" i="2"/>
  <c r="Q650" i="2" s="1"/>
  <c r="R650" i="2"/>
  <c r="S650" i="2" s="1"/>
  <c r="T650" i="2"/>
  <c r="U650" i="2"/>
  <c r="V650" i="2"/>
  <c r="AC650" i="2" s="1"/>
  <c r="W650" i="2"/>
  <c r="X650" i="2"/>
  <c r="Y650" i="2"/>
  <c r="A45" i="2"/>
  <c r="B45" i="2"/>
  <c r="C45" i="2"/>
  <c r="D45" i="2"/>
  <c r="E45" i="2"/>
  <c r="F45" i="2"/>
  <c r="G45" i="2"/>
  <c r="I45" i="2"/>
  <c r="J45" i="2"/>
  <c r="K45" i="2"/>
  <c r="L45" i="2"/>
  <c r="M45" i="2"/>
  <c r="N45" i="2"/>
  <c r="O45" i="2"/>
  <c r="P45" i="2"/>
  <c r="Q45" i="2" s="1"/>
  <c r="R45" i="2"/>
  <c r="S45" i="2" s="1"/>
  <c r="T45" i="2"/>
  <c r="U45" i="2"/>
  <c r="V45" i="2"/>
  <c r="W45" i="2"/>
  <c r="X45" i="2"/>
  <c r="Y45" i="2"/>
  <c r="AC45" i="2"/>
  <c r="A1243" i="2"/>
  <c r="B1243" i="2"/>
  <c r="C1243" i="2"/>
  <c r="D1243" i="2"/>
  <c r="E1243" i="2"/>
  <c r="F1243" i="2"/>
  <c r="G1243" i="2"/>
  <c r="I1243" i="2"/>
  <c r="J1243" i="2"/>
  <c r="K1243" i="2"/>
  <c r="L1243" i="2"/>
  <c r="M1243" i="2"/>
  <c r="N1243" i="2"/>
  <c r="AB1243" i="2" s="1"/>
  <c r="O1243" i="2"/>
  <c r="P1243" i="2"/>
  <c r="Q1243" i="2" s="1"/>
  <c r="R1243" i="2"/>
  <c r="S1243" i="2" s="1"/>
  <c r="T1243" i="2"/>
  <c r="U1243" i="2"/>
  <c r="V1243" i="2"/>
  <c r="W1243" i="2"/>
  <c r="X1243" i="2"/>
  <c r="Y1243" i="2"/>
  <c r="A711" i="2"/>
  <c r="B711" i="2"/>
  <c r="C711" i="2"/>
  <c r="D711" i="2"/>
  <c r="E711" i="2"/>
  <c r="F711" i="2"/>
  <c r="G711" i="2"/>
  <c r="I711" i="2"/>
  <c r="J711" i="2"/>
  <c r="K711" i="2"/>
  <c r="L711" i="2"/>
  <c r="M711" i="2"/>
  <c r="N711" i="2"/>
  <c r="AB711" i="2" s="1"/>
  <c r="O711" i="2"/>
  <c r="P711" i="2"/>
  <c r="Q711" i="2" s="1"/>
  <c r="R711" i="2"/>
  <c r="S711" i="2" s="1"/>
  <c r="T711" i="2"/>
  <c r="U711" i="2"/>
  <c r="V711" i="2"/>
  <c r="W711" i="2"/>
  <c r="X711" i="2"/>
  <c r="Y711" i="2"/>
  <c r="A283" i="2"/>
  <c r="B283" i="2"/>
  <c r="C283" i="2"/>
  <c r="D283" i="2"/>
  <c r="E283" i="2"/>
  <c r="F283" i="2"/>
  <c r="G283" i="2"/>
  <c r="I283" i="2"/>
  <c r="J283" i="2"/>
  <c r="K283" i="2"/>
  <c r="L283" i="2"/>
  <c r="M283" i="2"/>
  <c r="N283" i="2"/>
  <c r="AB283" i="2" s="1"/>
  <c r="O283" i="2"/>
  <c r="P283" i="2"/>
  <c r="Q283" i="2" s="1"/>
  <c r="R283" i="2"/>
  <c r="S283" i="2" s="1"/>
  <c r="T283" i="2"/>
  <c r="U283" i="2"/>
  <c r="V283" i="2"/>
  <c r="AC283" i="2" s="1"/>
  <c r="W283" i="2"/>
  <c r="X283" i="2"/>
  <c r="Y283" i="2"/>
  <c r="A373" i="2"/>
  <c r="B373" i="2"/>
  <c r="C373" i="2"/>
  <c r="D373" i="2"/>
  <c r="E373" i="2"/>
  <c r="F373" i="2"/>
  <c r="G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C373" i="2" s="1"/>
  <c r="W373" i="2"/>
  <c r="X373" i="2"/>
  <c r="Y373" i="2"/>
  <c r="A386" i="2"/>
  <c r="B386" i="2"/>
  <c r="C386" i="2"/>
  <c r="D386" i="2"/>
  <c r="E386" i="2"/>
  <c r="F386" i="2"/>
  <c r="G386" i="2"/>
  <c r="I386" i="2"/>
  <c r="J386" i="2"/>
  <c r="K386" i="2"/>
  <c r="L386" i="2"/>
  <c r="M386" i="2"/>
  <c r="N386" i="2"/>
  <c r="AB386" i="2" s="1"/>
  <c r="O386" i="2"/>
  <c r="P386" i="2"/>
  <c r="Q386" i="2" s="1"/>
  <c r="R386" i="2"/>
  <c r="S386" i="2" s="1"/>
  <c r="T386" i="2"/>
  <c r="U386" i="2"/>
  <c r="V386" i="2"/>
  <c r="W386" i="2"/>
  <c r="X386" i="2"/>
  <c r="Y386" i="2"/>
  <c r="A47" i="2"/>
  <c r="B47" i="2"/>
  <c r="C47" i="2"/>
  <c r="D47" i="2"/>
  <c r="E47" i="2"/>
  <c r="F47" i="2"/>
  <c r="G47" i="2"/>
  <c r="I47" i="2"/>
  <c r="J47" i="2"/>
  <c r="K47" i="2"/>
  <c r="L47" i="2"/>
  <c r="M47" i="2"/>
  <c r="N47" i="2"/>
  <c r="AB47" i="2" s="1"/>
  <c r="O47" i="2"/>
  <c r="P47" i="2"/>
  <c r="Q47" i="2" s="1"/>
  <c r="R47" i="2"/>
  <c r="S47" i="2" s="1"/>
  <c r="T47" i="2"/>
  <c r="U47" i="2"/>
  <c r="V47" i="2"/>
  <c r="W47" i="2"/>
  <c r="X47" i="2"/>
  <c r="Y47" i="2"/>
  <c r="A152" i="2"/>
  <c r="B152" i="2"/>
  <c r="C152" i="2"/>
  <c r="D152" i="2"/>
  <c r="E152" i="2"/>
  <c r="F152" i="2"/>
  <c r="G152" i="2"/>
  <c r="I152" i="2"/>
  <c r="J152" i="2"/>
  <c r="K152" i="2"/>
  <c r="L152" i="2"/>
  <c r="M152" i="2"/>
  <c r="N152" i="2"/>
  <c r="AB152" i="2" s="1"/>
  <c r="O152" i="2"/>
  <c r="P152" i="2"/>
  <c r="Q152" i="2" s="1"/>
  <c r="R152" i="2"/>
  <c r="S152" i="2" s="1"/>
  <c r="T152" i="2"/>
  <c r="U152" i="2"/>
  <c r="V152" i="2"/>
  <c r="W152" i="2"/>
  <c r="X152" i="2"/>
  <c r="Y152" i="2"/>
  <c r="A1059" i="2"/>
  <c r="B1059" i="2"/>
  <c r="C1059" i="2"/>
  <c r="D1059" i="2"/>
  <c r="E1059" i="2"/>
  <c r="F1059" i="2"/>
  <c r="G1059" i="2"/>
  <c r="I1059" i="2"/>
  <c r="J1059" i="2"/>
  <c r="K1059" i="2"/>
  <c r="L1059" i="2"/>
  <c r="M1059" i="2"/>
  <c r="N1059" i="2"/>
  <c r="AB1059" i="2" s="1"/>
  <c r="O1059" i="2"/>
  <c r="P1059" i="2"/>
  <c r="Q1059" i="2" s="1"/>
  <c r="R1059" i="2"/>
  <c r="S1059" i="2" s="1"/>
  <c r="T1059" i="2"/>
  <c r="U1059" i="2"/>
  <c r="V1059" i="2"/>
  <c r="AC1059" i="2" s="1"/>
  <c r="W1059" i="2"/>
  <c r="X1059" i="2"/>
  <c r="Y1059" i="2"/>
  <c r="A434" i="2"/>
  <c r="B434" i="2"/>
  <c r="C434" i="2"/>
  <c r="D434" i="2"/>
  <c r="E434" i="2"/>
  <c r="F434" i="2"/>
  <c r="G434" i="2"/>
  <c r="I434" i="2"/>
  <c r="J434" i="2"/>
  <c r="K434" i="2"/>
  <c r="L434" i="2"/>
  <c r="M434" i="2"/>
  <c r="N434" i="2"/>
  <c r="AB434" i="2" s="1"/>
  <c r="O434" i="2"/>
  <c r="P434" i="2"/>
  <c r="Q434" i="2" s="1"/>
  <c r="R434" i="2"/>
  <c r="S434" i="2" s="1"/>
  <c r="T434" i="2"/>
  <c r="U434" i="2"/>
  <c r="V434" i="2"/>
  <c r="W434" i="2"/>
  <c r="X434" i="2"/>
  <c r="Y434" i="2"/>
  <c r="A336" i="2"/>
  <c r="B336" i="2"/>
  <c r="C336" i="2"/>
  <c r="D336" i="2"/>
  <c r="E336" i="2"/>
  <c r="F336" i="2"/>
  <c r="G336" i="2"/>
  <c r="I336" i="2"/>
  <c r="J336" i="2"/>
  <c r="K336" i="2"/>
  <c r="L336" i="2"/>
  <c r="M336" i="2"/>
  <c r="N336" i="2"/>
  <c r="AB336" i="2" s="1"/>
  <c r="O336" i="2"/>
  <c r="P336" i="2"/>
  <c r="Q336" i="2" s="1"/>
  <c r="R336" i="2"/>
  <c r="S336" i="2" s="1"/>
  <c r="T336" i="2"/>
  <c r="U336" i="2"/>
  <c r="V336" i="2"/>
  <c r="W336" i="2"/>
  <c r="X336" i="2"/>
  <c r="Y336" i="2"/>
  <c r="A1181" i="2"/>
  <c r="B1181" i="2"/>
  <c r="C1181" i="2"/>
  <c r="D1181" i="2"/>
  <c r="E1181" i="2"/>
  <c r="F1181" i="2"/>
  <c r="G1181" i="2"/>
  <c r="I1181" i="2"/>
  <c r="J1181" i="2"/>
  <c r="K1181" i="2"/>
  <c r="L1181" i="2"/>
  <c r="M1181" i="2"/>
  <c r="N1181" i="2"/>
  <c r="AB1181" i="2" s="1"/>
  <c r="O1181" i="2"/>
  <c r="P1181" i="2"/>
  <c r="Q1181" i="2" s="1"/>
  <c r="R1181" i="2"/>
  <c r="S1181" i="2" s="1"/>
  <c r="T1181" i="2"/>
  <c r="U1181" i="2"/>
  <c r="V1181" i="2"/>
  <c r="AC1181" i="2" s="1"/>
  <c r="W1181" i="2"/>
  <c r="X1181" i="2"/>
  <c r="Y1181" i="2"/>
  <c r="A1244" i="2"/>
  <c r="B1244" i="2"/>
  <c r="C1244" i="2"/>
  <c r="D1244" i="2"/>
  <c r="E1244" i="2"/>
  <c r="F1244" i="2"/>
  <c r="G1244" i="2"/>
  <c r="I1244" i="2"/>
  <c r="J1244" i="2"/>
  <c r="K1244" i="2"/>
  <c r="L1244" i="2"/>
  <c r="M1244" i="2"/>
  <c r="N1244" i="2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A645" i="2"/>
  <c r="B645" i="2"/>
  <c r="C645" i="2"/>
  <c r="D645" i="2"/>
  <c r="E645" i="2"/>
  <c r="F645" i="2"/>
  <c r="G645" i="2"/>
  <c r="I645" i="2"/>
  <c r="J645" i="2"/>
  <c r="K645" i="2"/>
  <c r="L645" i="2"/>
  <c r="M645" i="2"/>
  <c r="N645" i="2"/>
  <c r="AB645" i="2" s="1"/>
  <c r="O645" i="2"/>
  <c r="P645" i="2"/>
  <c r="Q645" i="2" s="1"/>
  <c r="R645" i="2"/>
  <c r="S645" i="2" s="1"/>
  <c r="T645" i="2"/>
  <c r="U645" i="2"/>
  <c r="V645" i="2"/>
  <c r="W645" i="2"/>
  <c r="X645" i="2"/>
  <c r="Y645" i="2"/>
  <c r="A675" i="2"/>
  <c r="B675" i="2"/>
  <c r="C675" i="2"/>
  <c r="D675" i="2"/>
  <c r="E675" i="2"/>
  <c r="F675" i="2"/>
  <c r="G675" i="2"/>
  <c r="I675" i="2"/>
  <c r="J675" i="2"/>
  <c r="K675" i="2"/>
  <c r="L675" i="2"/>
  <c r="M675" i="2"/>
  <c r="N675" i="2"/>
  <c r="AB675" i="2" s="1"/>
  <c r="O675" i="2"/>
  <c r="P675" i="2"/>
  <c r="Q675" i="2" s="1"/>
  <c r="R675" i="2"/>
  <c r="S675" i="2" s="1"/>
  <c r="T675" i="2"/>
  <c r="U675" i="2"/>
  <c r="V675" i="2"/>
  <c r="W675" i="2"/>
  <c r="X675" i="2"/>
  <c r="Y675" i="2"/>
  <c r="AC675" i="2"/>
  <c r="A214" i="2"/>
  <c r="B214" i="2"/>
  <c r="C214" i="2"/>
  <c r="D214" i="2"/>
  <c r="E214" i="2"/>
  <c r="F214" i="2"/>
  <c r="G214" i="2"/>
  <c r="I214" i="2"/>
  <c r="J214" i="2"/>
  <c r="K214" i="2"/>
  <c r="L214" i="2"/>
  <c r="M214" i="2"/>
  <c r="N214" i="2"/>
  <c r="AB214" i="2" s="1"/>
  <c r="O214" i="2"/>
  <c r="P214" i="2"/>
  <c r="Q214" i="2" s="1"/>
  <c r="R214" i="2"/>
  <c r="S214" i="2" s="1"/>
  <c r="T214" i="2"/>
  <c r="U214" i="2"/>
  <c r="V214" i="2"/>
  <c r="W214" i="2"/>
  <c r="X214" i="2"/>
  <c r="Y214" i="2"/>
  <c r="A448" i="2"/>
  <c r="B448" i="2"/>
  <c r="C448" i="2"/>
  <c r="D448" i="2"/>
  <c r="E448" i="2"/>
  <c r="F448" i="2"/>
  <c r="G448" i="2"/>
  <c r="I448" i="2"/>
  <c r="J448" i="2"/>
  <c r="K448" i="2"/>
  <c r="L448" i="2"/>
  <c r="M448" i="2"/>
  <c r="N448" i="2"/>
  <c r="O448" i="2"/>
  <c r="P448" i="2"/>
  <c r="Q448" i="2" s="1"/>
  <c r="R448" i="2"/>
  <c r="S448" i="2" s="1"/>
  <c r="T448" i="2"/>
  <c r="U448" i="2"/>
  <c r="V448" i="2"/>
  <c r="W448" i="2"/>
  <c r="X448" i="2"/>
  <c r="Y448" i="2"/>
  <c r="AC448" i="2"/>
  <c r="A1253" i="2"/>
  <c r="B1253" i="2"/>
  <c r="C1253" i="2"/>
  <c r="D1253" i="2"/>
  <c r="E1253" i="2"/>
  <c r="F1253" i="2"/>
  <c r="G1253" i="2"/>
  <c r="I1253" i="2"/>
  <c r="J1253" i="2"/>
  <c r="K1253" i="2"/>
  <c r="L1253" i="2"/>
  <c r="M1253" i="2"/>
  <c r="N1253" i="2"/>
  <c r="AB1253" i="2" s="1"/>
  <c r="O1253" i="2"/>
  <c r="P1253" i="2"/>
  <c r="Q1253" i="2" s="1"/>
  <c r="R1253" i="2"/>
  <c r="S1253" i="2" s="1"/>
  <c r="T1253" i="2"/>
  <c r="U1253" i="2"/>
  <c r="V1253" i="2"/>
  <c r="W1253" i="2"/>
  <c r="X1253" i="2"/>
  <c r="Y1253" i="2"/>
  <c r="A408" i="2"/>
  <c r="B408" i="2"/>
  <c r="C408" i="2"/>
  <c r="D408" i="2"/>
  <c r="E408" i="2"/>
  <c r="F408" i="2"/>
  <c r="G408" i="2"/>
  <c r="I408" i="2"/>
  <c r="J408" i="2"/>
  <c r="K408" i="2"/>
  <c r="L408" i="2"/>
  <c r="M408" i="2"/>
  <c r="N408" i="2"/>
  <c r="AB408" i="2" s="1"/>
  <c r="O408" i="2"/>
  <c r="P408" i="2"/>
  <c r="Q408" i="2" s="1"/>
  <c r="R408" i="2"/>
  <c r="S408" i="2" s="1"/>
  <c r="T408" i="2"/>
  <c r="U408" i="2"/>
  <c r="V408" i="2"/>
  <c r="W408" i="2"/>
  <c r="X408" i="2"/>
  <c r="Y408" i="2"/>
  <c r="AC408" i="2"/>
  <c r="A707" i="2"/>
  <c r="B707" i="2"/>
  <c r="C707" i="2"/>
  <c r="D707" i="2"/>
  <c r="E707" i="2"/>
  <c r="F707" i="2"/>
  <c r="G707" i="2"/>
  <c r="I707" i="2"/>
  <c r="J707" i="2"/>
  <c r="K707" i="2"/>
  <c r="L707" i="2"/>
  <c r="M707" i="2"/>
  <c r="N707" i="2"/>
  <c r="AB707" i="2" s="1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599" i="2"/>
  <c r="B599" i="2"/>
  <c r="C599" i="2"/>
  <c r="D599" i="2"/>
  <c r="E599" i="2"/>
  <c r="F599" i="2"/>
  <c r="G599" i="2"/>
  <c r="I599" i="2"/>
  <c r="J599" i="2"/>
  <c r="K599" i="2"/>
  <c r="L599" i="2"/>
  <c r="M599" i="2"/>
  <c r="N599" i="2"/>
  <c r="AB599" i="2" s="1"/>
  <c r="O599" i="2"/>
  <c r="P599" i="2"/>
  <c r="Q599" i="2" s="1"/>
  <c r="R599" i="2"/>
  <c r="S599" i="2" s="1"/>
  <c r="T599" i="2"/>
  <c r="U599" i="2"/>
  <c r="V599" i="2"/>
  <c r="AC599" i="2" s="1"/>
  <c r="W599" i="2"/>
  <c r="X599" i="2"/>
  <c r="Y599" i="2"/>
  <c r="A1271" i="2"/>
  <c r="B1271" i="2"/>
  <c r="C1271" i="2"/>
  <c r="D1271" i="2"/>
  <c r="E1271" i="2"/>
  <c r="F1271" i="2"/>
  <c r="G1271" i="2"/>
  <c r="I1271" i="2"/>
  <c r="J1271" i="2"/>
  <c r="K1271" i="2"/>
  <c r="L1271" i="2"/>
  <c r="M1271" i="2"/>
  <c r="N1271" i="2"/>
  <c r="AB1271" i="2" s="1"/>
  <c r="O1271" i="2"/>
  <c r="P1271" i="2"/>
  <c r="Q1271" i="2" s="1"/>
  <c r="R1271" i="2"/>
  <c r="S1271" i="2" s="1"/>
  <c r="T1271" i="2"/>
  <c r="U1271" i="2"/>
  <c r="V1271" i="2"/>
  <c r="W1271" i="2"/>
  <c r="X1271" i="2"/>
  <c r="Y1271" i="2"/>
  <c r="A1287" i="2"/>
  <c r="B1287" i="2"/>
  <c r="C1287" i="2"/>
  <c r="D1287" i="2"/>
  <c r="E1287" i="2"/>
  <c r="F1287" i="2"/>
  <c r="G1287" i="2"/>
  <c r="I1287" i="2"/>
  <c r="J1287" i="2"/>
  <c r="K1287" i="2"/>
  <c r="L1287" i="2"/>
  <c r="M1287" i="2"/>
  <c r="N1287" i="2"/>
  <c r="AB1287" i="2" s="1"/>
  <c r="O1287" i="2"/>
  <c r="P1287" i="2"/>
  <c r="Q1287" i="2" s="1"/>
  <c r="R1287" i="2"/>
  <c r="S1287" i="2" s="1"/>
  <c r="T1287" i="2"/>
  <c r="U1287" i="2"/>
  <c r="V1287" i="2"/>
  <c r="W1287" i="2"/>
  <c r="X1287" i="2"/>
  <c r="Y1287" i="2"/>
  <c r="AC1287" i="2"/>
  <c r="A733" i="2"/>
  <c r="B733" i="2"/>
  <c r="C733" i="2"/>
  <c r="D733" i="2"/>
  <c r="E733" i="2"/>
  <c r="F733" i="2"/>
  <c r="G733" i="2"/>
  <c r="I733" i="2"/>
  <c r="J733" i="2"/>
  <c r="K733" i="2"/>
  <c r="L733" i="2"/>
  <c r="M733" i="2"/>
  <c r="N733" i="2"/>
  <c r="AB733" i="2" s="1"/>
  <c r="O733" i="2"/>
  <c r="P733" i="2"/>
  <c r="Q733" i="2" s="1"/>
  <c r="R733" i="2"/>
  <c r="S733" i="2" s="1"/>
  <c r="T733" i="2"/>
  <c r="U733" i="2"/>
  <c r="V733" i="2"/>
  <c r="W733" i="2"/>
  <c r="X733" i="2"/>
  <c r="Y733" i="2"/>
  <c r="A390" i="2"/>
  <c r="B390" i="2"/>
  <c r="C390" i="2"/>
  <c r="D390" i="2"/>
  <c r="E390" i="2"/>
  <c r="F390" i="2"/>
  <c r="G390" i="2"/>
  <c r="I390" i="2"/>
  <c r="J390" i="2"/>
  <c r="K390" i="2"/>
  <c r="L390" i="2"/>
  <c r="M390" i="2"/>
  <c r="N390" i="2"/>
  <c r="O390" i="2"/>
  <c r="P390" i="2"/>
  <c r="Q390" i="2" s="1"/>
  <c r="R390" i="2"/>
  <c r="S390" i="2" s="1"/>
  <c r="T390" i="2"/>
  <c r="U390" i="2"/>
  <c r="V390" i="2"/>
  <c r="AC390" i="2" s="1"/>
  <c r="W390" i="2"/>
  <c r="X390" i="2"/>
  <c r="Y390" i="2"/>
  <c r="A728" i="2"/>
  <c r="B728" i="2"/>
  <c r="C728" i="2"/>
  <c r="D728" i="2"/>
  <c r="E728" i="2"/>
  <c r="F728" i="2"/>
  <c r="G728" i="2"/>
  <c r="I728" i="2"/>
  <c r="J728" i="2"/>
  <c r="K728" i="2"/>
  <c r="L728" i="2"/>
  <c r="M728" i="2"/>
  <c r="N728" i="2"/>
  <c r="AB728" i="2" s="1"/>
  <c r="O728" i="2"/>
  <c r="P728" i="2"/>
  <c r="Q728" i="2" s="1"/>
  <c r="R728" i="2"/>
  <c r="S728" i="2" s="1"/>
  <c r="T728" i="2"/>
  <c r="U728" i="2"/>
  <c r="V728" i="2"/>
  <c r="W728" i="2"/>
  <c r="X728" i="2"/>
  <c r="Y728" i="2"/>
  <c r="A763" i="2"/>
  <c r="B763" i="2"/>
  <c r="C763" i="2"/>
  <c r="D763" i="2"/>
  <c r="E763" i="2"/>
  <c r="F763" i="2"/>
  <c r="G763" i="2"/>
  <c r="I763" i="2"/>
  <c r="J763" i="2"/>
  <c r="K763" i="2"/>
  <c r="L763" i="2"/>
  <c r="M763" i="2"/>
  <c r="N763" i="2"/>
  <c r="AB763" i="2" s="1"/>
  <c r="O763" i="2"/>
  <c r="P763" i="2"/>
  <c r="Q763" i="2" s="1"/>
  <c r="R763" i="2"/>
  <c r="S763" i="2" s="1"/>
  <c r="T763" i="2"/>
  <c r="U763" i="2"/>
  <c r="V763" i="2"/>
  <c r="W763" i="2"/>
  <c r="X763" i="2"/>
  <c r="Y763" i="2"/>
  <c r="AC763" i="2"/>
  <c r="A378" i="2"/>
  <c r="B378" i="2"/>
  <c r="C378" i="2"/>
  <c r="D378" i="2"/>
  <c r="E378" i="2"/>
  <c r="F378" i="2"/>
  <c r="G378" i="2"/>
  <c r="I378" i="2"/>
  <c r="J378" i="2"/>
  <c r="K378" i="2"/>
  <c r="L378" i="2"/>
  <c r="M378" i="2"/>
  <c r="N378" i="2"/>
  <c r="AB378" i="2" s="1"/>
  <c r="O378" i="2"/>
  <c r="P378" i="2"/>
  <c r="Q378" i="2" s="1"/>
  <c r="R378" i="2"/>
  <c r="S378" i="2" s="1"/>
  <c r="T378" i="2"/>
  <c r="U378" i="2"/>
  <c r="V378" i="2"/>
  <c r="AC378" i="2" s="1"/>
  <c r="W378" i="2"/>
  <c r="X378" i="2"/>
  <c r="Y378" i="2"/>
  <c r="A110" i="2"/>
  <c r="B110" i="2"/>
  <c r="C110" i="2"/>
  <c r="D110" i="2"/>
  <c r="E110" i="2"/>
  <c r="F110" i="2"/>
  <c r="G110" i="2"/>
  <c r="I110" i="2"/>
  <c r="J110" i="2"/>
  <c r="K110" i="2"/>
  <c r="L110" i="2"/>
  <c r="M110" i="2"/>
  <c r="N110" i="2"/>
  <c r="AB110" i="2" s="1"/>
  <c r="O110" i="2"/>
  <c r="P110" i="2"/>
  <c r="Q110" i="2" s="1"/>
  <c r="R110" i="2"/>
  <c r="S110" i="2" s="1"/>
  <c r="T110" i="2"/>
  <c r="U110" i="2"/>
  <c r="V110" i="2"/>
  <c r="AC110" i="2" s="1"/>
  <c r="W110" i="2"/>
  <c r="X110" i="2"/>
  <c r="Y110" i="2"/>
  <c r="A672" i="2"/>
  <c r="B672" i="2"/>
  <c r="C672" i="2"/>
  <c r="D672" i="2"/>
  <c r="E672" i="2"/>
  <c r="F672" i="2"/>
  <c r="G672" i="2"/>
  <c r="I672" i="2"/>
  <c r="J672" i="2"/>
  <c r="K672" i="2"/>
  <c r="L672" i="2"/>
  <c r="M672" i="2"/>
  <c r="N672" i="2"/>
  <c r="AB672" i="2" s="1"/>
  <c r="O672" i="2"/>
  <c r="P672" i="2"/>
  <c r="Q672" i="2" s="1"/>
  <c r="R672" i="2"/>
  <c r="S672" i="2" s="1"/>
  <c r="T672" i="2"/>
  <c r="U672" i="2"/>
  <c r="V672" i="2"/>
  <c r="W672" i="2"/>
  <c r="X672" i="2"/>
  <c r="Y672" i="2"/>
  <c r="A202" i="2"/>
  <c r="B202" i="2"/>
  <c r="C202" i="2"/>
  <c r="D202" i="2"/>
  <c r="E202" i="2"/>
  <c r="F202" i="2"/>
  <c r="G202" i="2"/>
  <c r="I202" i="2"/>
  <c r="J202" i="2"/>
  <c r="K202" i="2"/>
  <c r="L202" i="2"/>
  <c r="M202" i="2"/>
  <c r="N202" i="2"/>
  <c r="AB202" i="2" s="1"/>
  <c r="O202" i="2"/>
  <c r="P202" i="2"/>
  <c r="Q202" i="2" s="1"/>
  <c r="R202" i="2"/>
  <c r="S202" i="2" s="1"/>
  <c r="T202" i="2"/>
  <c r="U202" i="2"/>
  <c r="V202" i="2"/>
  <c r="W202" i="2"/>
  <c r="X202" i="2"/>
  <c r="Y202" i="2"/>
  <c r="AC202" i="2"/>
  <c r="A404" i="2"/>
  <c r="B404" i="2"/>
  <c r="C404" i="2"/>
  <c r="D404" i="2"/>
  <c r="E404" i="2"/>
  <c r="F404" i="2"/>
  <c r="G404" i="2"/>
  <c r="I404" i="2"/>
  <c r="J404" i="2"/>
  <c r="K404" i="2"/>
  <c r="L404" i="2"/>
  <c r="M404" i="2"/>
  <c r="N404" i="2"/>
  <c r="AB404" i="2" s="1"/>
  <c r="O404" i="2"/>
  <c r="P404" i="2"/>
  <c r="Q404" i="2" s="1"/>
  <c r="R404" i="2"/>
  <c r="S404" i="2" s="1"/>
  <c r="T404" i="2"/>
  <c r="U404" i="2"/>
  <c r="V404" i="2"/>
  <c r="W404" i="2"/>
  <c r="X404" i="2"/>
  <c r="Y404" i="2"/>
  <c r="A627" i="2"/>
  <c r="B627" i="2"/>
  <c r="C627" i="2"/>
  <c r="D627" i="2"/>
  <c r="E627" i="2"/>
  <c r="F627" i="2"/>
  <c r="G627" i="2"/>
  <c r="I627" i="2"/>
  <c r="J627" i="2"/>
  <c r="K627" i="2"/>
  <c r="L627" i="2"/>
  <c r="M627" i="2"/>
  <c r="N627" i="2"/>
  <c r="O627" i="2"/>
  <c r="P627" i="2"/>
  <c r="Q627" i="2" s="1"/>
  <c r="R627" i="2"/>
  <c r="S627" i="2" s="1"/>
  <c r="T627" i="2"/>
  <c r="U627" i="2"/>
  <c r="V627" i="2"/>
  <c r="W627" i="2"/>
  <c r="X627" i="2"/>
  <c r="Y627" i="2"/>
  <c r="AC627" i="2"/>
  <c r="A542" i="2"/>
  <c r="B542" i="2"/>
  <c r="C542" i="2"/>
  <c r="D542" i="2"/>
  <c r="E542" i="2"/>
  <c r="F542" i="2"/>
  <c r="G542" i="2"/>
  <c r="I542" i="2"/>
  <c r="J542" i="2"/>
  <c r="K542" i="2"/>
  <c r="L542" i="2"/>
  <c r="M542" i="2"/>
  <c r="N542" i="2"/>
  <c r="AB542" i="2" s="1"/>
  <c r="O542" i="2"/>
  <c r="P542" i="2"/>
  <c r="Q542" i="2" s="1"/>
  <c r="R542" i="2"/>
  <c r="S542" i="2" s="1"/>
  <c r="T542" i="2"/>
  <c r="U542" i="2"/>
  <c r="V542" i="2"/>
  <c r="W542" i="2"/>
  <c r="X542" i="2"/>
  <c r="Y542" i="2"/>
  <c r="A1130" i="2"/>
  <c r="B1130" i="2"/>
  <c r="C1130" i="2"/>
  <c r="D1130" i="2"/>
  <c r="E1130" i="2"/>
  <c r="F1130" i="2"/>
  <c r="G1130" i="2"/>
  <c r="I1130" i="2"/>
  <c r="J1130" i="2"/>
  <c r="K1130" i="2"/>
  <c r="L1130" i="2"/>
  <c r="M1130" i="2"/>
  <c r="N1130" i="2"/>
  <c r="AB1130" i="2" s="1"/>
  <c r="O1130" i="2"/>
  <c r="P1130" i="2"/>
  <c r="Q1130" i="2" s="1"/>
  <c r="R1130" i="2"/>
  <c r="S1130" i="2" s="1"/>
  <c r="T1130" i="2"/>
  <c r="U1130" i="2"/>
  <c r="V1130" i="2"/>
  <c r="W1130" i="2"/>
  <c r="X1130" i="2"/>
  <c r="Y1130" i="2"/>
  <c r="AC1130" i="2"/>
  <c r="A466" i="2"/>
  <c r="B466" i="2"/>
  <c r="C466" i="2"/>
  <c r="D466" i="2"/>
  <c r="E466" i="2"/>
  <c r="F466" i="2"/>
  <c r="G466" i="2"/>
  <c r="I466" i="2"/>
  <c r="J466" i="2"/>
  <c r="K466" i="2"/>
  <c r="L466" i="2"/>
  <c r="M466" i="2"/>
  <c r="N466" i="2"/>
  <c r="AB466" i="2" s="1"/>
  <c r="O466" i="2"/>
  <c r="P466" i="2"/>
  <c r="Q466" i="2" s="1"/>
  <c r="R466" i="2"/>
  <c r="S466" i="2" s="1"/>
  <c r="T466" i="2"/>
  <c r="U466" i="2"/>
  <c r="V466" i="2"/>
  <c r="AC466" i="2" s="1"/>
  <c r="W466" i="2"/>
  <c r="X466" i="2"/>
  <c r="Y466" i="2"/>
  <c r="A1220" i="2"/>
  <c r="B1220" i="2"/>
  <c r="C1220" i="2"/>
  <c r="D1220" i="2"/>
  <c r="E1220" i="2"/>
  <c r="F1220" i="2"/>
  <c r="G1220" i="2"/>
  <c r="I1220" i="2"/>
  <c r="J1220" i="2"/>
  <c r="K1220" i="2"/>
  <c r="L1220" i="2"/>
  <c r="M1220" i="2"/>
  <c r="N1220" i="2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A180" i="2"/>
  <c r="B180" i="2"/>
  <c r="C180" i="2"/>
  <c r="D180" i="2"/>
  <c r="E180" i="2"/>
  <c r="F180" i="2"/>
  <c r="G180" i="2"/>
  <c r="I180" i="2"/>
  <c r="J180" i="2"/>
  <c r="K180" i="2"/>
  <c r="L180" i="2"/>
  <c r="M180" i="2"/>
  <c r="N180" i="2"/>
  <c r="AB180" i="2" s="1"/>
  <c r="O180" i="2"/>
  <c r="P180" i="2"/>
  <c r="Q180" i="2" s="1"/>
  <c r="R180" i="2"/>
  <c r="S180" i="2" s="1"/>
  <c r="T180" i="2"/>
  <c r="U180" i="2"/>
  <c r="V180" i="2"/>
  <c r="W180" i="2"/>
  <c r="X180" i="2"/>
  <c r="Y180" i="2"/>
  <c r="A468" i="2"/>
  <c r="B468" i="2"/>
  <c r="C468" i="2"/>
  <c r="D468" i="2"/>
  <c r="E468" i="2"/>
  <c r="F468" i="2"/>
  <c r="G468" i="2"/>
  <c r="I468" i="2"/>
  <c r="J468" i="2"/>
  <c r="K468" i="2"/>
  <c r="L468" i="2"/>
  <c r="M468" i="2"/>
  <c r="N468" i="2"/>
  <c r="AB468" i="2" s="1"/>
  <c r="O468" i="2"/>
  <c r="P468" i="2"/>
  <c r="Q468" i="2" s="1"/>
  <c r="R468" i="2"/>
  <c r="S468" i="2" s="1"/>
  <c r="T468" i="2"/>
  <c r="U468" i="2"/>
  <c r="V468" i="2"/>
  <c r="W468" i="2"/>
  <c r="X468" i="2"/>
  <c r="Y468" i="2"/>
  <c r="AC468" i="2"/>
  <c r="A1320" i="2"/>
  <c r="B1320" i="2"/>
  <c r="C1320" i="2"/>
  <c r="D1320" i="2"/>
  <c r="E1320" i="2"/>
  <c r="F1320" i="2"/>
  <c r="G1320" i="2"/>
  <c r="I1320" i="2"/>
  <c r="J1320" i="2"/>
  <c r="K1320" i="2"/>
  <c r="L1320" i="2"/>
  <c r="M1320" i="2"/>
  <c r="N1320" i="2"/>
  <c r="AB1320" i="2" s="1"/>
  <c r="O1320" i="2"/>
  <c r="P1320" i="2"/>
  <c r="Q1320" i="2" s="1"/>
  <c r="R1320" i="2"/>
  <c r="S1320" i="2" s="1"/>
  <c r="T1320" i="2"/>
  <c r="U1320" i="2"/>
  <c r="V1320" i="2"/>
  <c r="W1320" i="2"/>
  <c r="X1320" i="2"/>
  <c r="Y1320" i="2"/>
  <c r="A460" i="2"/>
  <c r="B460" i="2"/>
  <c r="C460" i="2"/>
  <c r="D460" i="2"/>
  <c r="E460" i="2"/>
  <c r="F460" i="2"/>
  <c r="G460" i="2"/>
  <c r="I460" i="2"/>
  <c r="J460" i="2"/>
  <c r="K460" i="2"/>
  <c r="L460" i="2"/>
  <c r="M460" i="2"/>
  <c r="N460" i="2"/>
  <c r="AB460" i="2" s="1"/>
  <c r="O460" i="2"/>
  <c r="P460" i="2"/>
  <c r="Q460" i="2" s="1"/>
  <c r="R460" i="2"/>
  <c r="S460" i="2" s="1"/>
  <c r="T460" i="2"/>
  <c r="U460" i="2"/>
  <c r="V460" i="2"/>
  <c r="AC460" i="2" s="1"/>
  <c r="W460" i="2"/>
  <c r="X460" i="2"/>
  <c r="Y460" i="2"/>
  <c r="A430" i="2"/>
  <c r="B430" i="2"/>
  <c r="C430" i="2"/>
  <c r="D430" i="2"/>
  <c r="E430" i="2"/>
  <c r="F430" i="2"/>
  <c r="G430" i="2"/>
  <c r="I430" i="2"/>
  <c r="J430" i="2"/>
  <c r="K430" i="2"/>
  <c r="L430" i="2"/>
  <c r="M430" i="2"/>
  <c r="N430" i="2"/>
  <c r="AB430" i="2" s="1"/>
  <c r="O430" i="2"/>
  <c r="P430" i="2"/>
  <c r="Q430" i="2" s="1"/>
  <c r="R430" i="2"/>
  <c r="S430" i="2" s="1"/>
  <c r="T430" i="2"/>
  <c r="U430" i="2"/>
  <c r="V430" i="2"/>
  <c r="W430" i="2"/>
  <c r="X430" i="2"/>
  <c r="Y430" i="2"/>
  <c r="A185" i="2"/>
  <c r="B185" i="2"/>
  <c r="C185" i="2"/>
  <c r="D185" i="2"/>
  <c r="E185" i="2"/>
  <c r="F185" i="2"/>
  <c r="G185" i="2"/>
  <c r="I185" i="2"/>
  <c r="J185" i="2"/>
  <c r="K185" i="2"/>
  <c r="L185" i="2"/>
  <c r="M185" i="2"/>
  <c r="N185" i="2"/>
  <c r="AB185" i="2" s="1"/>
  <c r="O185" i="2"/>
  <c r="P185" i="2"/>
  <c r="Q185" i="2" s="1"/>
  <c r="R185" i="2"/>
  <c r="S185" i="2" s="1"/>
  <c r="T185" i="2"/>
  <c r="U185" i="2"/>
  <c r="V185" i="2"/>
  <c r="W185" i="2"/>
  <c r="X185" i="2"/>
  <c r="Y185" i="2"/>
  <c r="A413" i="2"/>
  <c r="B413" i="2"/>
  <c r="C413" i="2"/>
  <c r="D413" i="2"/>
  <c r="E413" i="2"/>
  <c r="F413" i="2"/>
  <c r="G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W413" i="2"/>
  <c r="X413" i="2"/>
  <c r="Y413" i="2"/>
  <c r="AC413" i="2"/>
  <c r="A670" i="2"/>
  <c r="B670" i="2"/>
  <c r="C670" i="2"/>
  <c r="D670" i="2"/>
  <c r="E670" i="2"/>
  <c r="F670" i="2"/>
  <c r="G670" i="2"/>
  <c r="I670" i="2"/>
  <c r="J670" i="2"/>
  <c r="K670" i="2"/>
  <c r="L670" i="2"/>
  <c r="M670" i="2"/>
  <c r="N670" i="2"/>
  <c r="AB670" i="2" s="1"/>
  <c r="O670" i="2"/>
  <c r="P670" i="2"/>
  <c r="Q670" i="2" s="1"/>
  <c r="R670" i="2"/>
  <c r="S670" i="2" s="1"/>
  <c r="T670" i="2"/>
  <c r="U670" i="2"/>
  <c r="V670" i="2"/>
  <c r="AC670" i="2" s="1"/>
  <c r="W670" i="2"/>
  <c r="X670" i="2"/>
  <c r="Y670" i="2"/>
  <c r="A59" i="2"/>
  <c r="B59" i="2"/>
  <c r="C59" i="2"/>
  <c r="D59" i="2"/>
  <c r="E59" i="2"/>
  <c r="F59" i="2"/>
  <c r="G59" i="2"/>
  <c r="I59" i="2"/>
  <c r="J59" i="2"/>
  <c r="K59" i="2"/>
  <c r="L59" i="2"/>
  <c r="M59" i="2"/>
  <c r="N59" i="2"/>
  <c r="AB59" i="2" s="1"/>
  <c r="O59" i="2"/>
  <c r="P59" i="2"/>
  <c r="Q59" i="2" s="1"/>
  <c r="R59" i="2"/>
  <c r="S59" i="2" s="1"/>
  <c r="T59" i="2"/>
  <c r="U59" i="2"/>
  <c r="V59" i="2"/>
  <c r="W59" i="2"/>
  <c r="X59" i="2"/>
  <c r="Y59" i="2"/>
  <c r="A399" i="2"/>
  <c r="B399" i="2"/>
  <c r="C399" i="2"/>
  <c r="D399" i="2"/>
  <c r="E399" i="2"/>
  <c r="F399" i="2"/>
  <c r="G399" i="2"/>
  <c r="I399" i="2"/>
  <c r="J399" i="2"/>
  <c r="K399" i="2"/>
  <c r="L399" i="2"/>
  <c r="M399" i="2"/>
  <c r="N399" i="2"/>
  <c r="AB399" i="2" s="1"/>
  <c r="O399" i="2"/>
  <c r="P399" i="2"/>
  <c r="Q399" i="2" s="1"/>
  <c r="R399" i="2"/>
  <c r="S399" i="2" s="1"/>
  <c r="T399" i="2"/>
  <c r="U399" i="2"/>
  <c r="V399" i="2"/>
  <c r="W399" i="2"/>
  <c r="X399" i="2"/>
  <c r="Y399" i="2"/>
  <c r="AC399" i="2"/>
  <c r="A669" i="2"/>
  <c r="B669" i="2"/>
  <c r="C669" i="2"/>
  <c r="D669" i="2"/>
  <c r="E669" i="2"/>
  <c r="F669" i="2"/>
  <c r="G669" i="2"/>
  <c r="I669" i="2"/>
  <c r="J669" i="2"/>
  <c r="K669" i="2"/>
  <c r="L669" i="2"/>
  <c r="M669" i="2"/>
  <c r="N669" i="2"/>
  <c r="AB669" i="2" s="1"/>
  <c r="O669" i="2"/>
  <c r="P669" i="2"/>
  <c r="Q669" i="2" s="1"/>
  <c r="R669" i="2"/>
  <c r="S669" i="2" s="1"/>
  <c r="T669" i="2"/>
  <c r="U669" i="2"/>
  <c r="V669" i="2"/>
  <c r="AC669" i="2" s="1"/>
  <c r="W669" i="2"/>
  <c r="X669" i="2"/>
  <c r="Y669" i="2"/>
  <c r="A210" i="2"/>
  <c r="B210" i="2"/>
  <c r="C210" i="2"/>
  <c r="D210" i="2"/>
  <c r="E210" i="2"/>
  <c r="F210" i="2"/>
  <c r="G210" i="2"/>
  <c r="I210" i="2"/>
  <c r="J210" i="2"/>
  <c r="K210" i="2"/>
  <c r="L210" i="2"/>
  <c r="M210" i="2"/>
  <c r="N210" i="2"/>
  <c r="O210" i="2"/>
  <c r="P210" i="2"/>
  <c r="Q210" i="2" s="1"/>
  <c r="R210" i="2"/>
  <c r="S210" i="2" s="1"/>
  <c r="T210" i="2"/>
  <c r="U210" i="2"/>
  <c r="V210" i="2"/>
  <c r="AC210" i="2" s="1"/>
  <c r="W210" i="2"/>
  <c r="X210" i="2"/>
  <c r="Y210" i="2"/>
  <c r="A48" i="2"/>
  <c r="B48" i="2"/>
  <c r="C48" i="2"/>
  <c r="D48" i="2"/>
  <c r="E48" i="2"/>
  <c r="F48" i="2"/>
  <c r="G48" i="2"/>
  <c r="I48" i="2"/>
  <c r="J48" i="2"/>
  <c r="K48" i="2"/>
  <c r="L48" i="2"/>
  <c r="M48" i="2"/>
  <c r="N48" i="2"/>
  <c r="AB48" i="2" s="1"/>
  <c r="O48" i="2"/>
  <c r="P48" i="2"/>
  <c r="Q48" i="2" s="1"/>
  <c r="R48" i="2"/>
  <c r="S48" i="2" s="1"/>
  <c r="T48" i="2"/>
  <c r="U48" i="2"/>
  <c r="V48" i="2"/>
  <c r="W48" i="2"/>
  <c r="X48" i="2"/>
  <c r="Y48" i="2"/>
  <c r="A534" i="2"/>
  <c r="B534" i="2"/>
  <c r="C534" i="2"/>
  <c r="D534" i="2"/>
  <c r="E534" i="2"/>
  <c r="F534" i="2"/>
  <c r="G534" i="2"/>
  <c r="I534" i="2"/>
  <c r="J534" i="2"/>
  <c r="K534" i="2"/>
  <c r="L534" i="2"/>
  <c r="M534" i="2"/>
  <c r="N534" i="2"/>
  <c r="AB534" i="2" s="1"/>
  <c r="O534" i="2"/>
  <c r="P534" i="2"/>
  <c r="Q534" i="2" s="1"/>
  <c r="R534" i="2"/>
  <c r="S534" i="2" s="1"/>
  <c r="T534" i="2"/>
  <c r="U534" i="2"/>
  <c r="V534" i="2"/>
  <c r="W534" i="2"/>
  <c r="X534" i="2"/>
  <c r="Y534" i="2"/>
  <c r="A630" i="2"/>
  <c r="B630" i="2"/>
  <c r="C630" i="2"/>
  <c r="D630" i="2"/>
  <c r="E630" i="2"/>
  <c r="F630" i="2"/>
  <c r="G630" i="2"/>
  <c r="I630" i="2"/>
  <c r="J630" i="2"/>
  <c r="K630" i="2"/>
  <c r="L630" i="2"/>
  <c r="M630" i="2"/>
  <c r="N630" i="2"/>
  <c r="AB630" i="2" s="1"/>
  <c r="O630" i="2"/>
  <c r="P630" i="2"/>
  <c r="Q630" i="2" s="1"/>
  <c r="R630" i="2"/>
  <c r="S630" i="2" s="1"/>
  <c r="T630" i="2"/>
  <c r="U630" i="2"/>
  <c r="V630" i="2"/>
  <c r="W630" i="2"/>
  <c r="X630" i="2"/>
  <c r="Y630" i="2"/>
  <c r="AC630" i="2"/>
  <c r="A1249" i="2"/>
  <c r="B1249" i="2"/>
  <c r="C1249" i="2"/>
  <c r="D1249" i="2"/>
  <c r="E1249" i="2"/>
  <c r="F1249" i="2"/>
  <c r="G1249" i="2"/>
  <c r="I1249" i="2"/>
  <c r="J1249" i="2"/>
  <c r="K1249" i="2"/>
  <c r="L1249" i="2"/>
  <c r="M1249" i="2"/>
  <c r="N1249" i="2"/>
  <c r="O1249" i="2"/>
  <c r="P1249" i="2"/>
  <c r="Q1249" i="2" s="1"/>
  <c r="R1249" i="2"/>
  <c r="S1249" i="2" s="1"/>
  <c r="T1249" i="2"/>
  <c r="U1249" i="2"/>
  <c r="V1249" i="2"/>
  <c r="AC1249" i="2" s="1"/>
  <c r="W1249" i="2"/>
  <c r="X1249" i="2"/>
  <c r="Y1249" i="2"/>
  <c r="A642" i="2"/>
  <c r="B642" i="2"/>
  <c r="C642" i="2"/>
  <c r="D642" i="2"/>
  <c r="E642" i="2"/>
  <c r="F642" i="2"/>
  <c r="G642" i="2"/>
  <c r="I642" i="2"/>
  <c r="J642" i="2"/>
  <c r="K642" i="2"/>
  <c r="L642" i="2"/>
  <c r="M642" i="2"/>
  <c r="N642" i="2"/>
  <c r="AB642" i="2" s="1"/>
  <c r="O642" i="2"/>
  <c r="P642" i="2"/>
  <c r="Q642" i="2" s="1"/>
  <c r="R642" i="2"/>
  <c r="S642" i="2" s="1"/>
  <c r="T642" i="2"/>
  <c r="U642" i="2"/>
  <c r="V642" i="2"/>
  <c r="W642" i="2"/>
  <c r="X642" i="2"/>
  <c r="Y642" i="2"/>
  <c r="A401" i="2"/>
  <c r="B401" i="2"/>
  <c r="C401" i="2"/>
  <c r="D401" i="2"/>
  <c r="E401" i="2"/>
  <c r="F401" i="2"/>
  <c r="G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W401" i="2"/>
  <c r="X401" i="2"/>
  <c r="Y401" i="2"/>
  <c r="AC401" i="2"/>
  <c r="A721" i="2"/>
  <c r="B721" i="2"/>
  <c r="C721" i="2"/>
  <c r="D721" i="2"/>
  <c r="E721" i="2"/>
  <c r="F721" i="2"/>
  <c r="G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A109" i="2"/>
  <c r="B109" i="2"/>
  <c r="C109" i="2"/>
  <c r="D109" i="2"/>
  <c r="E109" i="2"/>
  <c r="F109" i="2"/>
  <c r="G109" i="2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1257" i="2"/>
  <c r="B1257" i="2"/>
  <c r="C1257" i="2"/>
  <c r="D1257" i="2"/>
  <c r="E1257" i="2"/>
  <c r="F1257" i="2"/>
  <c r="G1257" i="2"/>
  <c r="I1257" i="2"/>
  <c r="J1257" i="2"/>
  <c r="K1257" i="2"/>
  <c r="L1257" i="2"/>
  <c r="M1257" i="2"/>
  <c r="N1257" i="2"/>
  <c r="AB1257" i="2" s="1"/>
  <c r="O1257" i="2"/>
  <c r="P1257" i="2"/>
  <c r="Q1257" i="2" s="1"/>
  <c r="R1257" i="2"/>
  <c r="S1257" i="2" s="1"/>
  <c r="T1257" i="2"/>
  <c r="U1257" i="2"/>
  <c r="V1257" i="2"/>
  <c r="W1257" i="2"/>
  <c r="X1257" i="2"/>
  <c r="Y1257" i="2"/>
  <c r="A667" i="2"/>
  <c r="B667" i="2"/>
  <c r="C667" i="2"/>
  <c r="D667" i="2"/>
  <c r="E667" i="2"/>
  <c r="F667" i="2"/>
  <c r="G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W667" i="2"/>
  <c r="X667" i="2"/>
  <c r="Y667" i="2"/>
  <c r="A199" i="2"/>
  <c r="B199" i="2"/>
  <c r="C199" i="2"/>
  <c r="D199" i="2"/>
  <c r="E199" i="2"/>
  <c r="F199" i="2"/>
  <c r="G199" i="2"/>
  <c r="I199" i="2"/>
  <c r="J199" i="2"/>
  <c r="K199" i="2"/>
  <c r="L199" i="2"/>
  <c r="M199" i="2"/>
  <c r="N199" i="2"/>
  <c r="AB199" i="2" s="1"/>
  <c r="O199" i="2"/>
  <c r="P199" i="2"/>
  <c r="Q199" i="2" s="1"/>
  <c r="R199" i="2"/>
  <c r="S199" i="2" s="1"/>
  <c r="T199" i="2"/>
  <c r="U199" i="2"/>
  <c r="V199" i="2"/>
  <c r="W199" i="2"/>
  <c r="X199" i="2"/>
  <c r="Y199" i="2"/>
  <c r="AC199" i="2"/>
  <c r="A379" i="2"/>
  <c r="B379" i="2"/>
  <c r="C379" i="2"/>
  <c r="D379" i="2"/>
  <c r="E379" i="2"/>
  <c r="F379" i="2"/>
  <c r="G379" i="2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396" i="2"/>
  <c r="B396" i="2"/>
  <c r="C396" i="2"/>
  <c r="D396" i="2"/>
  <c r="E396" i="2"/>
  <c r="F396" i="2"/>
  <c r="G396" i="2"/>
  <c r="I396" i="2"/>
  <c r="J396" i="2"/>
  <c r="K396" i="2"/>
  <c r="L396" i="2"/>
  <c r="M396" i="2"/>
  <c r="N396" i="2"/>
  <c r="AB396" i="2" s="1"/>
  <c r="O396" i="2"/>
  <c r="P396" i="2"/>
  <c r="Q396" i="2" s="1"/>
  <c r="R396" i="2"/>
  <c r="S396" i="2" s="1"/>
  <c r="T396" i="2"/>
  <c r="U396" i="2"/>
  <c r="V396" i="2"/>
  <c r="W396" i="2"/>
  <c r="X396" i="2"/>
  <c r="Y396" i="2"/>
  <c r="A1248" i="2"/>
  <c r="B1248" i="2"/>
  <c r="C1248" i="2"/>
  <c r="D1248" i="2"/>
  <c r="E1248" i="2"/>
  <c r="F1248" i="2"/>
  <c r="G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W1248" i="2"/>
  <c r="X1248" i="2"/>
  <c r="Y1248" i="2"/>
  <c r="AC1248" i="2"/>
  <c r="A359" i="2"/>
  <c r="B359" i="2"/>
  <c r="C359" i="2"/>
  <c r="D359" i="2"/>
  <c r="E359" i="2"/>
  <c r="F359" i="2"/>
  <c r="G359" i="2"/>
  <c r="I359" i="2"/>
  <c r="J359" i="2"/>
  <c r="K359" i="2"/>
  <c r="L359" i="2"/>
  <c r="M359" i="2"/>
  <c r="N359" i="2"/>
  <c r="AB359" i="2" s="1"/>
  <c r="O359" i="2"/>
  <c r="P359" i="2"/>
  <c r="Q359" i="2" s="1"/>
  <c r="R359" i="2"/>
  <c r="S359" i="2" s="1"/>
  <c r="T359" i="2"/>
  <c r="U359" i="2"/>
  <c r="V359" i="2"/>
  <c r="AC359" i="2" s="1"/>
  <c r="W359" i="2"/>
  <c r="X359" i="2"/>
  <c r="Y359" i="2"/>
  <c r="A686" i="2"/>
  <c r="B686" i="2"/>
  <c r="C686" i="2"/>
  <c r="D686" i="2"/>
  <c r="E686" i="2"/>
  <c r="F686" i="2"/>
  <c r="G686" i="2"/>
  <c r="I686" i="2"/>
  <c r="J686" i="2"/>
  <c r="K686" i="2"/>
  <c r="L686" i="2"/>
  <c r="M686" i="2"/>
  <c r="N686" i="2"/>
  <c r="AB686" i="2" s="1"/>
  <c r="O686" i="2"/>
  <c r="P686" i="2"/>
  <c r="Q686" i="2" s="1"/>
  <c r="R686" i="2"/>
  <c r="S686" i="2" s="1"/>
  <c r="T686" i="2"/>
  <c r="U686" i="2"/>
  <c r="V686" i="2"/>
  <c r="AC686" i="2" s="1"/>
  <c r="W686" i="2"/>
  <c r="X686" i="2"/>
  <c r="Y686" i="2"/>
  <c r="A112" i="2"/>
  <c r="B112" i="2"/>
  <c r="C112" i="2"/>
  <c r="D112" i="2"/>
  <c r="E112" i="2"/>
  <c r="F112" i="2"/>
  <c r="G112" i="2"/>
  <c r="I112" i="2"/>
  <c r="J112" i="2"/>
  <c r="K112" i="2"/>
  <c r="L112" i="2"/>
  <c r="M112" i="2"/>
  <c r="N112" i="2"/>
  <c r="AB112" i="2" s="1"/>
  <c r="O112" i="2"/>
  <c r="P112" i="2"/>
  <c r="Q112" i="2" s="1"/>
  <c r="R112" i="2"/>
  <c r="S112" i="2" s="1"/>
  <c r="T112" i="2"/>
  <c r="U112" i="2"/>
  <c r="V112" i="2"/>
  <c r="W112" i="2"/>
  <c r="X112" i="2"/>
  <c r="Y112" i="2"/>
  <c r="A616" i="2"/>
  <c r="B616" i="2"/>
  <c r="C616" i="2"/>
  <c r="D616" i="2"/>
  <c r="E616" i="2"/>
  <c r="F616" i="2"/>
  <c r="G616" i="2"/>
  <c r="I616" i="2"/>
  <c r="J616" i="2"/>
  <c r="K616" i="2"/>
  <c r="L616" i="2"/>
  <c r="M616" i="2"/>
  <c r="N616" i="2"/>
  <c r="AB616" i="2" s="1"/>
  <c r="O616" i="2"/>
  <c r="P616" i="2"/>
  <c r="Q616" i="2" s="1"/>
  <c r="R616" i="2"/>
  <c r="S616" i="2" s="1"/>
  <c r="T616" i="2"/>
  <c r="U616" i="2"/>
  <c r="V616" i="2"/>
  <c r="W616" i="2"/>
  <c r="X616" i="2"/>
  <c r="Y616" i="2"/>
  <c r="A117" i="2"/>
  <c r="B117" i="2"/>
  <c r="C117" i="2"/>
  <c r="D117" i="2"/>
  <c r="E117" i="2"/>
  <c r="F117" i="2"/>
  <c r="G117" i="2"/>
  <c r="I117" i="2"/>
  <c r="J117" i="2"/>
  <c r="K117" i="2"/>
  <c r="L117" i="2"/>
  <c r="M117" i="2"/>
  <c r="N117" i="2"/>
  <c r="AB117" i="2" s="1"/>
  <c r="O117" i="2"/>
  <c r="P117" i="2"/>
  <c r="Q117" i="2" s="1"/>
  <c r="R117" i="2"/>
  <c r="S117" i="2" s="1"/>
  <c r="T117" i="2"/>
  <c r="U117" i="2"/>
  <c r="V117" i="2"/>
  <c r="W117" i="2"/>
  <c r="X117" i="2"/>
  <c r="Y117" i="2"/>
  <c r="A178" i="2"/>
  <c r="B178" i="2"/>
  <c r="C178" i="2"/>
  <c r="D178" i="2"/>
  <c r="E178" i="2"/>
  <c r="F178" i="2"/>
  <c r="G178" i="2"/>
  <c r="I178" i="2"/>
  <c r="J178" i="2"/>
  <c r="K178" i="2"/>
  <c r="L178" i="2"/>
  <c r="M178" i="2"/>
  <c r="N178" i="2"/>
  <c r="AB178" i="2" s="1"/>
  <c r="O178" i="2"/>
  <c r="P178" i="2"/>
  <c r="Q178" i="2" s="1"/>
  <c r="R178" i="2"/>
  <c r="S178" i="2" s="1"/>
  <c r="T178" i="2"/>
  <c r="U178" i="2"/>
  <c r="V178" i="2"/>
  <c r="AC178" i="2" s="1"/>
  <c r="W178" i="2"/>
  <c r="X178" i="2"/>
  <c r="Y178" i="2"/>
  <c r="A1240" i="2"/>
  <c r="B1240" i="2"/>
  <c r="C1240" i="2"/>
  <c r="D1240" i="2"/>
  <c r="E1240" i="2"/>
  <c r="F1240" i="2"/>
  <c r="G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W1240" i="2"/>
  <c r="X1240" i="2"/>
  <c r="Y1240" i="2"/>
  <c r="A1247" i="2"/>
  <c r="B1247" i="2"/>
  <c r="C1247" i="2"/>
  <c r="D1247" i="2"/>
  <c r="E1247" i="2"/>
  <c r="F1247" i="2"/>
  <c r="G1247" i="2"/>
  <c r="I1247" i="2"/>
  <c r="J1247" i="2"/>
  <c r="K1247" i="2"/>
  <c r="L1247" i="2"/>
  <c r="M1247" i="2"/>
  <c r="N1247" i="2"/>
  <c r="AB1247" i="2" s="1"/>
  <c r="O1247" i="2"/>
  <c r="P1247" i="2"/>
  <c r="Q1247" i="2" s="1"/>
  <c r="R1247" i="2"/>
  <c r="S1247" i="2" s="1"/>
  <c r="T1247" i="2"/>
  <c r="U1247" i="2"/>
  <c r="V1247" i="2"/>
  <c r="W1247" i="2"/>
  <c r="X1247" i="2"/>
  <c r="Y1247" i="2"/>
  <c r="AC1247" i="2"/>
  <c r="A419" i="2"/>
  <c r="B419" i="2"/>
  <c r="C419" i="2"/>
  <c r="D419" i="2"/>
  <c r="E419" i="2"/>
  <c r="F419" i="2"/>
  <c r="G419" i="2"/>
  <c r="I419" i="2"/>
  <c r="J419" i="2"/>
  <c r="K419" i="2"/>
  <c r="L419" i="2"/>
  <c r="M419" i="2"/>
  <c r="N419" i="2"/>
  <c r="AB419" i="2" s="1"/>
  <c r="O419" i="2"/>
  <c r="P419" i="2"/>
  <c r="Q419" i="2" s="1"/>
  <c r="R419" i="2"/>
  <c r="S419" i="2" s="1"/>
  <c r="T419" i="2"/>
  <c r="U419" i="2"/>
  <c r="V419" i="2"/>
  <c r="W419" i="2"/>
  <c r="X419" i="2"/>
  <c r="Y419" i="2"/>
  <c r="A774" i="2"/>
  <c r="B774" i="2"/>
  <c r="C774" i="2"/>
  <c r="D774" i="2"/>
  <c r="E774" i="2"/>
  <c r="F774" i="2"/>
  <c r="G774" i="2"/>
  <c r="I774" i="2"/>
  <c r="J774" i="2"/>
  <c r="K774" i="2"/>
  <c r="L774" i="2"/>
  <c r="M774" i="2"/>
  <c r="N774" i="2"/>
  <c r="O774" i="2"/>
  <c r="P774" i="2"/>
  <c r="Q774" i="2" s="1"/>
  <c r="R774" i="2"/>
  <c r="S774" i="2" s="1"/>
  <c r="T774" i="2"/>
  <c r="U774" i="2"/>
  <c r="V774" i="2"/>
  <c r="AC774" i="2" s="1"/>
  <c r="W774" i="2"/>
  <c r="X774" i="2"/>
  <c r="Y774" i="2"/>
  <c r="A369" i="2"/>
  <c r="B369" i="2"/>
  <c r="C369" i="2"/>
  <c r="D369" i="2"/>
  <c r="E369" i="2"/>
  <c r="F369" i="2"/>
  <c r="G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W369" i="2"/>
  <c r="X369" i="2"/>
  <c r="Y369" i="2"/>
  <c r="A416" i="2"/>
  <c r="B416" i="2"/>
  <c r="C416" i="2"/>
  <c r="D416" i="2"/>
  <c r="E416" i="2"/>
  <c r="F416" i="2"/>
  <c r="G416" i="2"/>
  <c r="I416" i="2"/>
  <c r="J416" i="2"/>
  <c r="K416" i="2"/>
  <c r="L416" i="2"/>
  <c r="M416" i="2"/>
  <c r="N416" i="2"/>
  <c r="AB416" i="2" s="1"/>
  <c r="O416" i="2"/>
  <c r="P416" i="2"/>
  <c r="Q416" i="2" s="1"/>
  <c r="R416" i="2"/>
  <c r="S416" i="2" s="1"/>
  <c r="T416" i="2"/>
  <c r="U416" i="2"/>
  <c r="V416" i="2"/>
  <c r="W416" i="2"/>
  <c r="X416" i="2"/>
  <c r="Y416" i="2"/>
  <c r="A608" i="2"/>
  <c r="B608" i="2"/>
  <c r="C608" i="2"/>
  <c r="D608" i="2"/>
  <c r="E608" i="2"/>
  <c r="F608" i="2"/>
  <c r="G608" i="2"/>
  <c r="I608" i="2"/>
  <c r="J608" i="2"/>
  <c r="K608" i="2"/>
  <c r="L608" i="2"/>
  <c r="M608" i="2"/>
  <c r="N608" i="2"/>
  <c r="AB608" i="2" s="1"/>
  <c r="O608" i="2"/>
  <c r="P608" i="2"/>
  <c r="Q608" i="2" s="1"/>
  <c r="R608" i="2"/>
  <c r="S608" i="2" s="1"/>
  <c r="T608" i="2"/>
  <c r="U608" i="2"/>
  <c r="V608" i="2"/>
  <c r="W608" i="2"/>
  <c r="X608" i="2"/>
  <c r="Y608" i="2"/>
  <c r="AC608" i="2"/>
  <c r="A736" i="2"/>
  <c r="B736" i="2"/>
  <c r="C736" i="2"/>
  <c r="D736" i="2"/>
  <c r="E736" i="2"/>
  <c r="F736" i="2"/>
  <c r="G736" i="2"/>
  <c r="I736" i="2"/>
  <c r="J736" i="2"/>
  <c r="K736" i="2"/>
  <c r="L736" i="2"/>
  <c r="M736" i="2"/>
  <c r="N736" i="2"/>
  <c r="AB736" i="2" s="1"/>
  <c r="O736" i="2"/>
  <c r="P736" i="2"/>
  <c r="Q736" i="2" s="1"/>
  <c r="R736" i="2"/>
  <c r="S736" i="2" s="1"/>
  <c r="T736" i="2"/>
  <c r="U736" i="2"/>
  <c r="V736" i="2"/>
  <c r="AC736" i="2" s="1"/>
  <c r="W736" i="2"/>
  <c r="X736" i="2"/>
  <c r="Y736" i="2"/>
  <c r="A1264" i="2"/>
  <c r="B1264" i="2"/>
  <c r="C1264" i="2"/>
  <c r="D1264" i="2"/>
  <c r="E1264" i="2"/>
  <c r="F1264" i="2"/>
  <c r="G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W1264" i="2"/>
  <c r="X1264" i="2"/>
  <c r="Y1264" i="2"/>
  <c r="A1296" i="2"/>
  <c r="B1296" i="2"/>
  <c r="C1296" i="2"/>
  <c r="D1296" i="2"/>
  <c r="E1296" i="2"/>
  <c r="F1296" i="2"/>
  <c r="G1296" i="2"/>
  <c r="I1296" i="2"/>
  <c r="J1296" i="2"/>
  <c r="K1296" i="2"/>
  <c r="L1296" i="2"/>
  <c r="M1296" i="2"/>
  <c r="N1296" i="2"/>
  <c r="AB1296" i="2" s="1"/>
  <c r="O1296" i="2"/>
  <c r="P1296" i="2"/>
  <c r="Q1296" i="2" s="1"/>
  <c r="R1296" i="2"/>
  <c r="S1296" i="2" s="1"/>
  <c r="T1296" i="2"/>
  <c r="U1296" i="2"/>
  <c r="V1296" i="2"/>
  <c r="W1296" i="2"/>
  <c r="X1296" i="2"/>
  <c r="Y1296" i="2"/>
  <c r="AC1296" i="2"/>
  <c r="A381" i="2"/>
  <c r="B381" i="2"/>
  <c r="C381" i="2"/>
  <c r="D381" i="2"/>
  <c r="E381" i="2"/>
  <c r="F381" i="2"/>
  <c r="G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C381" i="2" s="1"/>
  <c r="W381" i="2"/>
  <c r="X381" i="2"/>
  <c r="Y381" i="2"/>
  <c r="A183" i="2"/>
  <c r="B183" i="2"/>
  <c r="C183" i="2"/>
  <c r="D183" i="2"/>
  <c r="E183" i="2"/>
  <c r="F183" i="2"/>
  <c r="G183" i="2"/>
  <c r="I183" i="2"/>
  <c r="J183" i="2"/>
  <c r="K183" i="2"/>
  <c r="L183" i="2"/>
  <c r="M183" i="2"/>
  <c r="N183" i="2"/>
  <c r="AB183" i="2" s="1"/>
  <c r="O183" i="2"/>
  <c r="P183" i="2"/>
  <c r="Q183" i="2" s="1"/>
  <c r="R183" i="2"/>
  <c r="S183" i="2" s="1"/>
  <c r="T183" i="2"/>
  <c r="U183" i="2"/>
  <c r="V183" i="2"/>
  <c r="AC183" i="2" s="1"/>
  <c r="W183" i="2"/>
  <c r="X183" i="2"/>
  <c r="Y183" i="2"/>
  <c r="A684" i="2"/>
  <c r="B684" i="2"/>
  <c r="C684" i="2"/>
  <c r="D684" i="2"/>
  <c r="E684" i="2"/>
  <c r="F684" i="2"/>
  <c r="G684" i="2"/>
  <c r="I684" i="2"/>
  <c r="J684" i="2"/>
  <c r="K684" i="2"/>
  <c r="L684" i="2"/>
  <c r="M684" i="2"/>
  <c r="N684" i="2"/>
  <c r="AB684" i="2" s="1"/>
  <c r="O684" i="2"/>
  <c r="P684" i="2"/>
  <c r="Q684" i="2" s="1"/>
  <c r="R684" i="2"/>
  <c r="S684" i="2" s="1"/>
  <c r="T684" i="2"/>
  <c r="U684" i="2"/>
  <c r="V684" i="2"/>
  <c r="W684" i="2"/>
  <c r="X684" i="2"/>
  <c r="Y684" i="2"/>
  <c r="A193" i="2"/>
  <c r="B193" i="2"/>
  <c r="C193" i="2"/>
  <c r="D193" i="2"/>
  <c r="E193" i="2"/>
  <c r="F193" i="2"/>
  <c r="G193" i="2"/>
  <c r="I193" i="2"/>
  <c r="J193" i="2"/>
  <c r="K193" i="2"/>
  <c r="L193" i="2"/>
  <c r="M193" i="2"/>
  <c r="N193" i="2"/>
  <c r="AB193" i="2" s="1"/>
  <c r="O193" i="2"/>
  <c r="P193" i="2"/>
  <c r="Q193" i="2" s="1"/>
  <c r="R193" i="2"/>
  <c r="S193" i="2" s="1"/>
  <c r="T193" i="2"/>
  <c r="U193" i="2"/>
  <c r="V193" i="2"/>
  <c r="W193" i="2"/>
  <c r="X193" i="2"/>
  <c r="Y193" i="2"/>
  <c r="A1312" i="2"/>
  <c r="B1312" i="2"/>
  <c r="C1312" i="2"/>
  <c r="D1312" i="2"/>
  <c r="E1312" i="2"/>
  <c r="F1312" i="2"/>
  <c r="G1312" i="2"/>
  <c r="I1312" i="2"/>
  <c r="J1312" i="2"/>
  <c r="K1312" i="2"/>
  <c r="L1312" i="2"/>
  <c r="M1312" i="2"/>
  <c r="N1312" i="2"/>
  <c r="AB1312" i="2" s="1"/>
  <c r="O1312" i="2"/>
  <c r="P1312" i="2"/>
  <c r="Q1312" i="2" s="1"/>
  <c r="R1312" i="2"/>
  <c r="S1312" i="2" s="1"/>
  <c r="T1312" i="2"/>
  <c r="U1312" i="2"/>
  <c r="V1312" i="2"/>
  <c r="W1312" i="2"/>
  <c r="X1312" i="2"/>
  <c r="Y1312" i="2"/>
  <c r="A664" i="2"/>
  <c r="B664" i="2"/>
  <c r="C664" i="2"/>
  <c r="D664" i="2"/>
  <c r="E664" i="2"/>
  <c r="F664" i="2"/>
  <c r="G664" i="2"/>
  <c r="I664" i="2"/>
  <c r="J664" i="2"/>
  <c r="K664" i="2"/>
  <c r="L664" i="2"/>
  <c r="M664" i="2"/>
  <c r="N664" i="2"/>
  <c r="O664" i="2"/>
  <c r="P664" i="2"/>
  <c r="Q664" i="2" s="1"/>
  <c r="R664" i="2"/>
  <c r="S664" i="2" s="1"/>
  <c r="T664" i="2"/>
  <c r="U664" i="2"/>
  <c r="V664" i="2"/>
  <c r="AC664" i="2" s="1"/>
  <c r="W664" i="2"/>
  <c r="X664" i="2"/>
  <c r="Y664" i="2"/>
  <c r="A1227" i="2"/>
  <c r="B1227" i="2"/>
  <c r="C1227" i="2"/>
  <c r="D1227" i="2"/>
  <c r="E1227" i="2"/>
  <c r="F1227" i="2"/>
  <c r="G1227" i="2"/>
  <c r="I1227" i="2"/>
  <c r="J1227" i="2"/>
  <c r="K1227" i="2"/>
  <c r="L1227" i="2"/>
  <c r="M1227" i="2"/>
  <c r="N1227" i="2"/>
  <c r="AB1227" i="2" s="1"/>
  <c r="O1227" i="2"/>
  <c r="P1227" i="2"/>
  <c r="Q1227" i="2" s="1"/>
  <c r="R1227" i="2"/>
  <c r="S1227" i="2" s="1"/>
  <c r="T1227" i="2"/>
  <c r="U1227" i="2"/>
  <c r="V1227" i="2"/>
  <c r="AC1227" i="2" s="1"/>
  <c r="W1227" i="2"/>
  <c r="X1227" i="2"/>
  <c r="Y1227" i="2"/>
  <c r="A410" i="2"/>
  <c r="B410" i="2"/>
  <c r="C410" i="2"/>
  <c r="D410" i="2"/>
  <c r="E410" i="2"/>
  <c r="F410" i="2"/>
  <c r="G410" i="2"/>
  <c r="I410" i="2"/>
  <c r="J410" i="2"/>
  <c r="K410" i="2"/>
  <c r="L410" i="2"/>
  <c r="M410" i="2"/>
  <c r="N410" i="2"/>
  <c r="AB410" i="2" s="1"/>
  <c r="O410" i="2"/>
  <c r="P410" i="2"/>
  <c r="Q410" i="2" s="1"/>
  <c r="R410" i="2"/>
  <c r="S410" i="2" s="1"/>
  <c r="T410" i="2"/>
  <c r="U410" i="2"/>
  <c r="V410" i="2"/>
  <c r="AC410" i="2" s="1"/>
  <c r="W410" i="2"/>
  <c r="X410" i="2"/>
  <c r="Y410" i="2"/>
  <c r="A726" i="2"/>
  <c r="B726" i="2"/>
  <c r="C726" i="2"/>
  <c r="D726" i="2"/>
  <c r="E726" i="2"/>
  <c r="F726" i="2"/>
  <c r="G726" i="2"/>
  <c r="I726" i="2"/>
  <c r="J726" i="2"/>
  <c r="K726" i="2"/>
  <c r="L726" i="2"/>
  <c r="M726" i="2"/>
  <c r="N726" i="2"/>
  <c r="AB726" i="2" s="1"/>
  <c r="O726" i="2"/>
  <c r="P726" i="2"/>
  <c r="Q726" i="2" s="1"/>
  <c r="R726" i="2"/>
  <c r="S726" i="2" s="1"/>
  <c r="T726" i="2"/>
  <c r="U726" i="2"/>
  <c r="V726" i="2"/>
  <c r="W726" i="2"/>
  <c r="X726" i="2"/>
  <c r="Y726" i="2"/>
  <c r="A1234" i="2"/>
  <c r="B1234" i="2"/>
  <c r="C1234" i="2"/>
  <c r="D1234" i="2"/>
  <c r="E1234" i="2"/>
  <c r="F1234" i="2"/>
  <c r="G1234" i="2"/>
  <c r="I1234" i="2"/>
  <c r="J1234" i="2"/>
  <c r="K1234" i="2"/>
  <c r="L1234" i="2"/>
  <c r="M1234" i="2"/>
  <c r="N1234" i="2"/>
  <c r="AB1234" i="2" s="1"/>
  <c r="O1234" i="2"/>
  <c r="P1234" i="2"/>
  <c r="Q1234" i="2" s="1"/>
  <c r="R1234" i="2"/>
  <c r="S1234" i="2" s="1"/>
  <c r="T1234" i="2"/>
  <c r="U1234" i="2"/>
  <c r="V1234" i="2"/>
  <c r="W1234" i="2"/>
  <c r="X1234" i="2"/>
  <c r="Y1234" i="2"/>
  <c r="A382" i="2"/>
  <c r="B382" i="2"/>
  <c r="C382" i="2"/>
  <c r="D382" i="2"/>
  <c r="E382" i="2"/>
  <c r="F382" i="2"/>
  <c r="G382" i="2"/>
  <c r="I382" i="2"/>
  <c r="J382" i="2"/>
  <c r="K382" i="2"/>
  <c r="L382" i="2"/>
  <c r="M382" i="2"/>
  <c r="N382" i="2"/>
  <c r="AB382" i="2" s="1"/>
  <c r="O382" i="2"/>
  <c r="P382" i="2"/>
  <c r="Q382" i="2" s="1"/>
  <c r="R382" i="2"/>
  <c r="S382" i="2" s="1"/>
  <c r="T382" i="2"/>
  <c r="U382" i="2"/>
  <c r="V382" i="2"/>
  <c r="AC382" i="2" s="1"/>
  <c r="W382" i="2"/>
  <c r="X382" i="2"/>
  <c r="Y382" i="2"/>
  <c r="A116" i="2"/>
  <c r="B116" i="2"/>
  <c r="C116" i="2"/>
  <c r="D116" i="2"/>
  <c r="E116" i="2"/>
  <c r="F116" i="2"/>
  <c r="G116" i="2"/>
  <c r="I116" i="2"/>
  <c r="J116" i="2"/>
  <c r="K116" i="2"/>
  <c r="L116" i="2"/>
  <c r="M116" i="2"/>
  <c r="N116" i="2"/>
  <c r="AB116" i="2" s="1"/>
  <c r="O116" i="2"/>
  <c r="P116" i="2"/>
  <c r="Q116" i="2" s="1"/>
  <c r="R116" i="2"/>
  <c r="S116" i="2" s="1"/>
  <c r="T116" i="2"/>
  <c r="U116" i="2"/>
  <c r="V116" i="2"/>
  <c r="AC116" i="2" s="1"/>
  <c r="W116" i="2"/>
  <c r="X116" i="2"/>
  <c r="Y116" i="2"/>
  <c r="A179" i="2"/>
  <c r="B179" i="2"/>
  <c r="C179" i="2"/>
  <c r="D179" i="2"/>
  <c r="E179" i="2"/>
  <c r="F179" i="2"/>
  <c r="G179" i="2"/>
  <c r="I179" i="2"/>
  <c r="J179" i="2"/>
  <c r="K179" i="2"/>
  <c r="L179" i="2"/>
  <c r="M179" i="2"/>
  <c r="N179" i="2"/>
  <c r="AB179" i="2" s="1"/>
  <c r="O179" i="2"/>
  <c r="P179" i="2"/>
  <c r="Q179" i="2" s="1"/>
  <c r="R179" i="2"/>
  <c r="S179" i="2" s="1"/>
  <c r="T179" i="2"/>
  <c r="U179" i="2"/>
  <c r="V179" i="2"/>
  <c r="W179" i="2"/>
  <c r="X179" i="2"/>
  <c r="Y179" i="2"/>
  <c r="A457" i="2"/>
  <c r="B457" i="2"/>
  <c r="C457" i="2"/>
  <c r="D457" i="2"/>
  <c r="E457" i="2"/>
  <c r="F457" i="2"/>
  <c r="G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W457" i="2"/>
  <c r="X457" i="2"/>
  <c r="Y457" i="2"/>
  <c r="A182" i="2"/>
  <c r="B182" i="2"/>
  <c r="C182" i="2"/>
  <c r="D182" i="2"/>
  <c r="E182" i="2"/>
  <c r="F182" i="2"/>
  <c r="G182" i="2"/>
  <c r="I182" i="2"/>
  <c r="J182" i="2"/>
  <c r="K182" i="2"/>
  <c r="L182" i="2"/>
  <c r="M182" i="2"/>
  <c r="N182" i="2"/>
  <c r="O182" i="2"/>
  <c r="P182" i="2"/>
  <c r="Q182" i="2" s="1"/>
  <c r="R182" i="2"/>
  <c r="S182" i="2" s="1"/>
  <c r="T182" i="2"/>
  <c r="U182" i="2"/>
  <c r="V182" i="2"/>
  <c r="AC182" i="2" s="1"/>
  <c r="W182" i="2"/>
  <c r="X182" i="2"/>
  <c r="Y182" i="2"/>
  <c r="A392" i="2"/>
  <c r="B392" i="2"/>
  <c r="C392" i="2"/>
  <c r="D392" i="2"/>
  <c r="E392" i="2"/>
  <c r="F392" i="2"/>
  <c r="G392" i="2"/>
  <c r="I392" i="2"/>
  <c r="J392" i="2"/>
  <c r="K392" i="2"/>
  <c r="L392" i="2"/>
  <c r="M392" i="2"/>
  <c r="N392" i="2"/>
  <c r="AB392" i="2" s="1"/>
  <c r="O392" i="2"/>
  <c r="P392" i="2"/>
  <c r="Q392" i="2" s="1"/>
  <c r="R392" i="2"/>
  <c r="S392" i="2" s="1"/>
  <c r="T392" i="2"/>
  <c r="U392" i="2"/>
  <c r="V392" i="2"/>
  <c r="AC392" i="2" s="1"/>
  <c r="W392" i="2"/>
  <c r="X392" i="2"/>
  <c r="Y392" i="2"/>
  <c r="A308" i="2"/>
  <c r="B308" i="2"/>
  <c r="C308" i="2"/>
  <c r="D308" i="2"/>
  <c r="E308" i="2"/>
  <c r="F308" i="2"/>
  <c r="G308" i="2"/>
  <c r="I308" i="2"/>
  <c r="J308" i="2"/>
  <c r="K308" i="2"/>
  <c r="L308" i="2"/>
  <c r="M308" i="2"/>
  <c r="N308" i="2"/>
  <c r="AB308" i="2" s="1"/>
  <c r="O308" i="2"/>
  <c r="P308" i="2"/>
  <c r="Q308" i="2" s="1"/>
  <c r="R308" i="2"/>
  <c r="S308" i="2" s="1"/>
  <c r="T308" i="2"/>
  <c r="U308" i="2"/>
  <c r="V308" i="2"/>
  <c r="W308" i="2"/>
  <c r="X308" i="2"/>
  <c r="Y308" i="2"/>
  <c r="A1132" i="2"/>
  <c r="B1132" i="2"/>
  <c r="C1132" i="2"/>
  <c r="D1132" i="2"/>
  <c r="E1132" i="2"/>
  <c r="F1132" i="2"/>
  <c r="G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W1132" i="2"/>
  <c r="X1132" i="2"/>
  <c r="Y1132" i="2"/>
  <c r="A781" i="2"/>
  <c r="B781" i="2"/>
  <c r="C781" i="2"/>
  <c r="D781" i="2"/>
  <c r="E781" i="2"/>
  <c r="F781" i="2"/>
  <c r="G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A656" i="2"/>
  <c r="B656" i="2"/>
  <c r="C656" i="2"/>
  <c r="D656" i="2"/>
  <c r="E656" i="2"/>
  <c r="F656" i="2"/>
  <c r="G656" i="2"/>
  <c r="I656" i="2"/>
  <c r="J656" i="2"/>
  <c r="K656" i="2"/>
  <c r="L656" i="2"/>
  <c r="M656" i="2"/>
  <c r="N656" i="2"/>
  <c r="AB656" i="2" s="1"/>
  <c r="O656" i="2"/>
  <c r="P656" i="2"/>
  <c r="Q656" i="2" s="1"/>
  <c r="R656" i="2"/>
  <c r="S656" i="2" s="1"/>
  <c r="T656" i="2"/>
  <c r="U656" i="2"/>
  <c r="V656" i="2"/>
  <c r="AC656" i="2" s="1"/>
  <c r="W656" i="2"/>
  <c r="X656" i="2"/>
  <c r="Y656" i="2"/>
  <c r="A115" i="2"/>
  <c r="B115" i="2"/>
  <c r="C115" i="2"/>
  <c r="D115" i="2"/>
  <c r="E115" i="2"/>
  <c r="F115" i="2"/>
  <c r="G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W115" i="2"/>
  <c r="X115" i="2"/>
  <c r="Y115" i="2"/>
  <c r="A683" i="2"/>
  <c r="B683" i="2"/>
  <c r="C683" i="2"/>
  <c r="D683" i="2"/>
  <c r="E683" i="2"/>
  <c r="F683" i="2"/>
  <c r="G683" i="2"/>
  <c r="I683" i="2"/>
  <c r="J683" i="2"/>
  <c r="K683" i="2"/>
  <c r="L683" i="2"/>
  <c r="M683" i="2"/>
  <c r="N683" i="2"/>
  <c r="AB683" i="2" s="1"/>
  <c r="O683" i="2"/>
  <c r="P683" i="2"/>
  <c r="Q683" i="2" s="1"/>
  <c r="R683" i="2"/>
  <c r="S683" i="2" s="1"/>
  <c r="T683" i="2"/>
  <c r="U683" i="2"/>
  <c r="V683" i="2"/>
  <c r="W683" i="2"/>
  <c r="X683" i="2"/>
  <c r="Y683" i="2"/>
  <c r="A655" i="2"/>
  <c r="B655" i="2"/>
  <c r="C655" i="2"/>
  <c r="D655" i="2"/>
  <c r="E655" i="2"/>
  <c r="F655" i="2"/>
  <c r="G655" i="2"/>
  <c r="I655" i="2"/>
  <c r="J655" i="2"/>
  <c r="K655" i="2"/>
  <c r="L655" i="2"/>
  <c r="M655" i="2"/>
  <c r="N655" i="2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A29" i="2"/>
  <c r="B29" i="2"/>
  <c r="C29" i="2"/>
  <c r="D29" i="2"/>
  <c r="E29" i="2"/>
  <c r="F29" i="2"/>
  <c r="G29" i="2"/>
  <c r="I29" i="2"/>
  <c r="J29" i="2"/>
  <c r="K29" i="2"/>
  <c r="L29" i="2"/>
  <c r="M29" i="2"/>
  <c r="N29" i="2"/>
  <c r="AB29" i="2" s="1"/>
  <c r="O29" i="2"/>
  <c r="P29" i="2"/>
  <c r="Q29" i="2" s="1"/>
  <c r="R29" i="2"/>
  <c r="S29" i="2" s="1"/>
  <c r="T29" i="2"/>
  <c r="U29" i="2"/>
  <c r="V29" i="2"/>
  <c r="AC29" i="2" s="1"/>
  <c r="W29" i="2"/>
  <c r="X29" i="2"/>
  <c r="Y29" i="2"/>
  <c r="A208" i="2"/>
  <c r="B208" i="2"/>
  <c r="C208" i="2"/>
  <c r="D208" i="2"/>
  <c r="E208" i="2"/>
  <c r="F208" i="2"/>
  <c r="G208" i="2"/>
  <c r="I208" i="2"/>
  <c r="J208" i="2"/>
  <c r="K208" i="2"/>
  <c r="L208" i="2"/>
  <c r="M208" i="2"/>
  <c r="N208" i="2"/>
  <c r="AB208" i="2" s="1"/>
  <c r="O208" i="2"/>
  <c r="P208" i="2"/>
  <c r="Q208" i="2" s="1"/>
  <c r="R208" i="2"/>
  <c r="S208" i="2" s="1"/>
  <c r="T208" i="2"/>
  <c r="U208" i="2"/>
  <c r="V208" i="2"/>
  <c r="W208" i="2"/>
  <c r="X208" i="2"/>
  <c r="Y208" i="2"/>
  <c r="A698" i="2"/>
  <c r="B698" i="2"/>
  <c r="C698" i="2"/>
  <c r="D698" i="2"/>
  <c r="E698" i="2"/>
  <c r="F698" i="2"/>
  <c r="G698" i="2"/>
  <c r="I698" i="2"/>
  <c r="J698" i="2"/>
  <c r="K698" i="2"/>
  <c r="L698" i="2"/>
  <c r="M698" i="2"/>
  <c r="N698" i="2"/>
  <c r="AB698" i="2" s="1"/>
  <c r="O698" i="2"/>
  <c r="P698" i="2"/>
  <c r="Q698" i="2" s="1"/>
  <c r="R698" i="2"/>
  <c r="S698" i="2" s="1"/>
  <c r="T698" i="2"/>
  <c r="U698" i="2"/>
  <c r="V698" i="2"/>
  <c r="W698" i="2"/>
  <c r="X698" i="2"/>
  <c r="Y698" i="2"/>
  <c r="A747" i="2"/>
  <c r="B747" i="2"/>
  <c r="C747" i="2"/>
  <c r="D747" i="2"/>
  <c r="E747" i="2"/>
  <c r="F747" i="2"/>
  <c r="G747" i="2"/>
  <c r="I747" i="2"/>
  <c r="J747" i="2"/>
  <c r="K747" i="2"/>
  <c r="L747" i="2"/>
  <c r="M747" i="2"/>
  <c r="N747" i="2"/>
  <c r="AB747" i="2" s="1"/>
  <c r="O747" i="2"/>
  <c r="P747" i="2"/>
  <c r="Q747" i="2" s="1"/>
  <c r="R747" i="2"/>
  <c r="S747" i="2" s="1"/>
  <c r="T747" i="2"/>
  <c r="U747" i="2"/>
  <c r="V747" i="2"/>
  <c r="AC747" i="2" s="1"/>
  <c r="W747" i="2"/>
  <c r="X747" i="2"/>
  <c r="Y747" i="2"/>
  <c r="A21" i="2"/>
  <c r="B21" i="2"/>
  <c r="C21" i="2"/>
  <c r="D21" i="2"/>
  <c r="E21" i="2"/>
  <c r="F21" i="2"/>
  <c r="G21" i="2"/>
  <c r="I21" i="2"/>
  <c r="J21" i="2"/>
  <c r="K21" i="2"/>
  <c r="L21" i="2"/>
  <c r="M21" i="2"/>
  <c r="N21" i="2"/>
  <c r="O21" i="2"/>
  <c r="P21" i="2"/>
  <c r="Q21" i="2" s="1"/>
  <c r="R21" i="2"/>
  <c r="S21" i="2" s="1"/>
  <c r="T21" i="2"/>
  <c r="U21" i="2"/>
  <c r="V21" i="2"/>
  <c r="AC21" i="2" s="1"/>
  <c r="W21" i="2"/>
  <c r="X21" i="2"/>
  <c r="Y21" i="2"/>
  <c r="A679" i="2"/>
  <c r="B679" i="2"/>
  <c r="C679" i="2"/>
  <c r="D679" i="2"/>
  <c r="E679" i="2"/>
  <c r="F679" i="2"/>
  <c r="G679" i="2"/>
  <c r="I679" i="2"/>
  <c r="J679" i="2"/>
  <c r="K679" i="2"/>
  <c r="L679" i="2"/>
  <c r="M679" i="2"/>
  <c r="N679" i="2"/>
  <c r="AB679" i="2" s="1"/>
  <c r="O679" i="2"/>
  <c r="P679" i="2"/>
  <c r="Q679" i="2" s="1"/>
  <c r="R679" i="2"/>
  <c r="S679" i="2" s="1"/>
  <c r="T679" i="2"/>
  <c r="U679" i="2"/>
  <c r="V679" i="2"/>
  <c r="W679" i="2"/>
  <c r="X679" i="2"/>
  <c r="Y679" i="2"/>
  <c r="A428" i="2"/>
  <c r="B428" i="2"/>
  <c r="C428" i="2"/>
  <c r="D428" i="2"/>
  <c r="E428" i="2"/>
  <c r="F428" i="2"/>
  <c r="G428" i="2"/>
  <c r="I428" i="2"/>
  <c r="J428" i="2"/>
  <c r="K428" i="2"/>
  <c r="L428" i="2"/>
  <c r="M428" i="2"/>
  <c r="N428" i="2"/>
  <c r="AB428" i="2" s="1"/>
  <c r="O428" i="2"/>
  <c r="P428" i="2"/>
  <c r="Q428" i="2" s="1"/>
  <c r="R428" i="2"/>
  <c r="S428" i="2" s="1"/>
  <c r="T428" i="2"/>
  <c r="U428" i="2"/>
  <c r="V428" i="2"/>
  <c r="W428" i="2"/>
  <c r="X428" i="2"/>
  <c r="Y428" i="2"/>
  <c r="A1326" i="2"/>
  <c r="B1326" i="2"/>
  <c r="C1326" i="2"/>
  <c r="D1326" i="2"/>
  <c r="E1326" i="2"/>
  <c r="F1326" i="2"/>
  <c r="G1326" i="2"/>
  <c r="I1326" i="2"/>
  <c r="J1326" i="2"/>
  <c r="K1326" i="2"/>
  <c r="L1326" i="2"/>
  <c r="M1326" i="2"/>
  <c r="N1326" i="2"/>
  <c r="AB1326" i="2" s="1"/>
  <c r="O1326" i="2"/>
  <c r="P1326" i="2"/>
  <c r="Q1326" i="2" s="1"/>
  <c r="R1326" i="2"/>
  <c r="S1326" i="2" s="1"/>
  <c r="T1326" i="2"/>
  <c r="U1326" i="2"/>
  <c r="V1326" i="2"/>
  <c r="AC1326" i="2" s="1"/>
  <c r="W1326" i="2"/>
  <c r="X1326" i="2"/>
  <c r="Y1326" i="2"/>
  <c r="A1217" i="2"/>
  <c r="B1217" i="2"/>
  <c r="C1217" i="2"/>
  <c r="D1217" i="2"/>
  <c r="E1217" i="2"/>
  <c r="F1217" i="2"/>
  <c r="G1217" i="2"/>
  <c r="I1217" i="2"/>
  <c r="J1217" i="2"/>
  <c r="K1217" i="2"/>
  <c r="L1217" i="2"/>
  <c r="M1217" i="2"/>
  <c r="N1217" i="2"/>
  <c r="O1217" i="2"/>
  <c r="P1217" i="2"/>
  <c r="Q1217" i="2" s="1"/>
  <c r="R1217" i="2"/>
  <c r="S1217" i="2" s="1"/>
  <c r="T1217" i="2"/>
  <c r="U1217" i="2"/>
  <c r="V1217" i="2"/>
  <c r="AC1217" i="2" s="1"/>
  <c r="W1217" i="2"/>
  <c r="X1217" i="2"/>
  <c r="Y1217" i="2"/>
  <c r="A673" i="2"/>
  <c r="B673" i="2"/>
  <c r="C673" i="2"/>
  <c r="D673" i="2"/>
  <c r="E673" i="2"/>
  <c r="F673" i="2"/>
  <c r="G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A51" i="2"/>
  <c r="B51" i="2"/>
  <c r="C51" i="2"/>
  <c r="D51" i="2"/>
  <c r="E51" i="2"/>
  <c r="F51" i="2"/>
  <c r="G51" i="2"/>
  <c r="I51" i="2"/>
  <c r="J51" i="2"/>
  <c r="K51" i="2"/>
  <c r="L51" i="2"/>
  <c r="M51" i="2"/>
  <c r="N51" i="2"/>
  <c r="AB51" i="2" s="1"/>
  <c r="O51" i="2"/>
  <c r="P51" i="2"/>
  <c r="Q51" i="2" s="1"/>
  <c r="R51" i="2"/>
  <c r="S51" i="2" s="1"/>
  <c r="T51" i="2"/>
  <c r="U51" i="2"/>
  <c r="V51" i="2"/>
  <c r="W51" i="2"/>
  <c r="X51" i="2"/>
  <c r="Y51" i="2"/>
  <c r="A120" i="2"/>
  <c r="B120" i="2"/>
  <c r="C120" i="2"/>
  <c r="D120" i="2"/>
  <c r="E120" i="2"/>
  <c r="F120" i="2"/>
  <c r="G120" i="2"/>
  <c r="I120" i="2"/>
  <c r="J120" i="2"/>
  <c r="K120" i="2"/>
  <c r="L120" i="2"/>
  <c r="M120" i="2"/>
  <c r="N120" i="2"/>
  <c r="O120" i="2"/>
  <c r="P120" i="2"/>
  <c r="Q120" i="2" s="1"/>
  <c r="R120" i="2"/>
  <c r="S120" i="2" s="1"/>
  <c r="T120" i="2"/>
  <c r="U120" i="2"/>
  <c r="V120" i="2"/>
  <c r="AC120" i="2" s="1"/>
  <c r="W120" i="2"/>
  <c r="X120" i="2"/>
  <c r="Y120" i="2"/>
  <c r="A661" i="2"/>
  <c r="B661" i="2"/>
  <c r="C661" i="2"/>
  <c r="D661" i="2"/>
  <c r="E661" i="2"/>
  <c r="F661" i="2"/>
  <c r="G661" i="2"/>
  <c r="I661" i="2"/>
  <c r="J661" i="2"/>
  <c r="K661" i="2"/>
  <c r="L661" i="2"/>
  <c r="M661" i="2"/>
  <c r="N661" i="2"/>
  <c r="AB661" i="2" s="1"/>
  <c r="O661" i="2"/>
  <c r="P661" i="2"/>
  <c r="Q661" i="2" s="1"/>
  <c r="R661" i="2"/>
  <c r="S661" i="2" s="1"/>
  <c r="T661" i="2"/>
  <c r="U661" i="2"/>
  <c r="V661" i="2"/>
  <c r="AC661" i="2" s="1"/>
  <c r="W661" i="2"/>
  <c r="X661" i="2"/>
  <c r="Y661" i="2"/>
  <c r="A648" i="2"/>
  <c r="B648" i="2"/>
  <c r="C648" i="2"/>
  <c r="D648" i="2"/>
  <c r="E648" i="2"/>
  <c r="F648" i="2"/>
  <c r="G648" i="2"/>
  <c r="I648" i="2"/>
  <c r="J648" i="2"/>
  <c r="K648" i="2"/>
  <c r="L648" i="2"/>
  <c r="M648" i="2"/>
  <c r="N648" i="2"/>
  <c r="AB648" i="2" s="1"/>
  <c r="O648" i="2"/>
  <c r="P648" i="2"/>
  <c r="Q648" i="2" s="1"/>
  <c r="R648" i="2"/>
  <c r="S648" i="2" s="1"/>
  <c r="T648" i="2"/>
  <c r="U648" i="2"/>
  <c r="V648" i="2"/>
  <c r="W648" i="2"/>
  <c r="X648" i="2"/>
  <c r="Y648" i="2"/>
  <c r="A1259" i="2"/>
  <c r="B1259" i="2"/>
  <c r="C1259" i="2"/>
  <c r="D1259" i="2"/>
  <c r="E1259" i="2"/>
  <c r="F1259" i="2"/>
  <c r="G1259" i="2"/>
  <c r="I1259" i="2"/>
  <c r="J1259" i="2"/>
  <c r="K1259" i="2"/>
  <c r="L1259" i="2"/>
  <c r="M1259" i="2"/>
  <c r="N1259" i="2"/>
  <c r="AB1259" i="2" s="1"/>
  <c r="O1259" i="2"/>
  <c r="P1259" i="2"/>
  <c r="Q1259" i="2" s="1"/>
  <c r="R1259" i="2"/>
  <c r="S1259" i="2" s="1"/>
  <c r="T1259" i="2"/>
  <c r="U1259" i="2"/>
  <c r="V1259" i="2"/>
  <c r="W1259" i="2"/>
  <c r="X1259" i="2"/>
  <c r="Y1259" i="2"/>
  <c r="AC1259" i="2"/>
  <c r="A108" i="2"/>
  <c r="B108" i="2"/>
  <c r="C108" i="2"/>
  <c r="D108" i="2"/>
  <c r="E108" i="2"/>
  <c r="F108" i="2"/>
  <c r="G108" i="2"/>
  <c r="I108" i="2"/>
  <c r="J108" i="2"/>
  <c r="K108" i="2"/>
  <c r="L108" i="2"/>
  <c r="M108" i="2"/>
  <c r="N108" i="2"/>
  <c r="AB108" i="2" s="1"/>
  <c r="O108" i="2"/>
  <c r="P108" i="2"/>
  <c r="Q108" i="2" s="1"/>
  <c r="R108" i="2"/>
  <c r="S108" i="2" s="1"/>
  <c r="T108" i="2"/>
  <c r="U108" i="2"/>
  <c r="V108" i="2"/>
  <c r="AC108" i="2" s="1"/>
  <c r="W108" i="2"/>
  <c r="X108" i="2"/>
  <c r="Y108" i="2"/>
  <c r="A184" i="2"/>
  <c r="B184" i="2"/>
  <c r="C184" i="2"/>
  <c r="D184" i="2"/>
  <c r="E184" i="2"/>
  <c r="F184" i="2"/>
  <c r="G184" i="2"/>
  <c r="I184" i="2"/>
  <c r="J184" i="2"/>
  <c r="K184" i="2"/>
  <c r="L184" i="2"/>
  <c r="M184" i="2"/>
  <c r="N184" i="2"/>
  <c r="AB184" i="2" s="1"/>
  <c r="O184" i="2"/>
  <c r="P184" i="2"/>
  <c r="Q184" i="2" s="1"/>
  <c r="R184" i="2"/>
  <c r="S184" i="2" s="1"/>
  <c r="T184" i="2"/>
  <c r="U184" i="2"/>
  <c r="V184" i="2"/>
  <c r="AC184" i="2" s="1"/>
  <c r="W184" i="2"/>
  <c r="X184" i="2"/>
  <c r="Y184" i="2"/>
  <c r="A181" i="2"/>
  <c r="B181" i="2"/>
  <c r="C181" i="2"/>
  <c r="D181" i="2"/>
  <c r="E181" i="2"/>
  <c r="F181" i="2"/>
  <c r="G181" i="2"/>
  <c r="I181" i="2"/>
  <c r="J181" i="2"/>
  <c r="K181" i="2"/>
  <c r="L181" i="2"/>
  <c r="M181" i="2"/>
  <c r="N181" i="2"/>
  <c r="AB181" i="2" s="1"/>
  <c r="O181" i="2"/>
  <c r="P181" i="2"/>
  <c r="Q181" i="2" s="1"/>
  <c r="R181" i="2"/>
  <c r="S181" i="2" s="1"/>
  <c r="T181" i="2"/>
  <c r="U181" i="2"/>
  <c r="V181" i="2"/>
  <c r="W181" i="2"/>
  <c r="X181" i="2"/>
  <c r="Y181" i="2"/>
  <c r="A619" i="2"/>
  <c r="B619" i="2"/>
  <c r="C619" i="2"/>
  <c r="D619" i="2"/>
  <c r="E619" i="2"/>
  <c r="F619" i="2"/>
  <c r="G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W619" i="2"/>
  <c r="X619" i="2"/>
  <c r="Y619" i="2"/>
  <c r="A46" i="2"/>
  <c r="B46" i="2"/>
  <c r="C46" i="2"/>
  <c r="D46" i="2"/>
  <c r="E46" i="2"/>
  <c r="F46" i="2"/>
  <c r="G46" i="2"/>
  <c r="I46" i="2"/>
  <c r="J46" i="2"/>
  <c r="K46" i="2"/>
  <c r="L46" i="2"/>
  <c r="M46" i="2"/>
  <c r="N46" i="2"/>
  <c r="AB46" i="2" s="1"/>
  <c r="O46" i="2"/>
  <c r="P46" i="2"/>
  <c r="Q46" i="2" s="1"/>
  <c r="R46" i="2"/>
  <c r="S46" i="2" s="1"/>
  <c r="T46" i="2"/>
  <c r="U46" i="2"/>
  <c r="V46" i="2"/>
  <c r="AC46" i="2" s="1"/>
  <c r="W46" i="2"/>
  <c r="X46" i="2"/>
  <c r="Y46" i="2"/>
  <c r="A177" i="2"/>
  <c r="B177" i="2"/>
  <c r="C177" i="2"/>
  <c r="D177" i="2"/>
  <c r="E177" i="2"/>
  <c r="F177" i="2"/>
  <c r="G177" i="2"/>
  <c r="I177" i="2"/>
  <c r="J177" i="2"/>
  <c r="K177" i="2"/>
  <c r="L177" i="2"/>
  <c r="M177" i="2"/>
  <c r="N177" i="2"/>
  <c r="AB177" i="2" s="1"/>
  <c r="O177" i="2"/>
  <c r="P177" i="2"/>
  <c r="Q177" i="2" s="1"/>
  <c r="R177" i="2"/>
  <c r="S177" i="2" s="1"/>
  <c r="T177" i="2"/>
  <c r="U177" i="2"/>
  <c r="V177" i="2"/>
  <c r="AC177" i="2" s="1"/>
  <c r="W177" i="2"/>
  <c r="X177" i="2"/>
  <c r="Y177" i="2"/>
  <c r="A103" i="2"/>
  <c r="B103" i="2"/>
  <c r="C103" i="2"/>
  <c r="D103" i="2"/>
  <c r="E103" i="2"/>
  <c r="F103" i="2"/>
  <c r="G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W103" i="2"/>
  <c r="X103" i="2"/>
  <c r="Y103" i="2"/>
  <c r="A717" i="2"/>
  <c r="B717" i="2"/>
  <c r="C717" i="2"/>
  <c r="D717" i="2"/>
  <c r="E717" i="2"/>
  <c r="F717" i="2"/>
  <c r="G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AC717" i="2"/>
  <c r="A653" i="2"/>
  <c r="B653" i="2"/>
  <c r="C653" i="2"/>
  <c r="D653" i="2"/>
  <c r="E653" i="2"/>
  <c r="F653" i="2"/>
  <c r="G653" i="2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W653" i="2"/>
  <c r="X653" i="2"/>
  <c r="Y653" i="2"/>
  <c r="AC653" i="2"/>
  <c r="A652" i="2"/>
  <c r="B652" i="2"/>
  <c r="C652" i="2"/>
  <c r="D652" i="2"/>
  <c r="E652" i="2"/>
  <c r="F652" i="2"/>
  <c r="G652" i="2"/>
  <c r="I652" i="2"/>
  <c r="J652" i="2"/>
  <c r="K652" i="2"/>
  <c r="L652" i="2"/>
  <c r="M652" i="2"/>
  <c r="N652" i="2"/>
  <c r="AB652" i="2" s="1"/>
  <c r="O652" i="2"/>
  <c r="P652" i="2"/>
  <c r="Q652" i="2" s="1"/>
  <c r="R652" i="2"/>
  <c r="S652" i="2" s="1"/>
  <c r="T652" i="2"/>
  <c r="U652" i="2"/>
  <c r="V652" i="2"/>
  <c r="AC652" i="2" s="1"/>
  <c r="W652" i="2"/>
  <c r="X652" i="2"/>
  <c r="Y652" i="2"/>
  <c r="A1171" i="2"/>
  <c r="B1171" i="2"/>
  <c r="C1171" i="2"/>
  <c r="D1171" i="2"/>
  <c r="E1171" i="2"/>
  <c r="F1171" i="2"/>
  <c r="G1171" i="2"/>
  <c r="I1171" i="2"/>
  <c r="J1171" i="2"/>
  <c r="K1171" i="2"/>
  <c r="L1171" i="2"/>
  <c r="M1171" i="2"/>
  <c r="N1171" i="2"/>
  <c r="AB1171" i="2" s="1"/>
  <c r="O1171" i="2"/>
  <c r="P1171" i="2"/>
  <c r="Q1171" i="2" s="1"/>
  <c r="R1171" i="2"/>
  <c r="S1171" i="2" s="1"/>
  <c r="T1171" i="2"/>
  <c r="U1171" i="2"/>
  <c r="V1171" i="2"/>
  <c r="W1171" i="2"/>
  <c r="X1171" i="2"/>
  <c r="Y1171" i="2"/>
  <c r="A24" i="2"/>
  <c r="B24" i="2"/>
  <c r="C24" i="2"/>
  <c r="D24" i="2"/>
  <c r="E24" i="2"/>
  <c r="F24" i="2"/>
  <c r="G24" i="2"/>
  <c r="I24" i="2"/>
  <c r="J24" i="2"/>
  <c r="K24" i="2"/>
  <c r="L24" i="2"/>
  <c r="M24" i="2"/>
  <c r="N24" i="2"/>
  <c r="AB24" i="2" s="1"/>
  <c r="O24" i="2"/>
  <c r="P24" i="2"/>
  <c r="Q24" i="2" s="1"/>
  <c r="R24" i="2"/>
  <c r="S24" i="2" s="1"/>
  <c r="T24" i="2"/>
  <c r="U24" i="2"/>
  <c r="V24" i="2"/>
  <c r="W24" i="2"/>
  <c r="X24" i="2"/>
  <c r="Y24" i="2"/>
  <c r="AC24" i="2"/>
  <c r="A175" i="2"/>
  <c r="B175" i="2"/>
  <c r="C175" i="2"/>
  <c r="D175" i="2"/>
  <c r="E175" i="2"/>
  <c r="F175" i="2"/>
  <c r="G175" i="2"/>
  <c r="I175" i="2"/>
  <c r="J175" i="2"/>
  <c r="K175" i="2"/>
  <c r="L175" i="2"/>
  <c r="M175" i="2"/>
  <c r="N175" i="2"/>
  <c r="AB175" i="2" s="1"/>
  <c r="O175" i="2"/>
  <c r="P175" i="2"/>
  <c r="Q175" i="2" s="1"/>
  <c r="R175" i="2"/>
  <c r="S175" i="2" s="1"/>
  <c r="T175" i="2"/>
  <c r="U175" i="2"/>
  <c r="V175" i="2"/>
  <c r="W175" i="2"/>
  <c r="X175" i="2"/>
  <c r="Y175" i="2"/>
  <c r="AC175" i="2"/>
  <c r="A738" i="2"/>
  <c r="B738" i="2"/>
  <c r="C738" i="2"/>
  <c r="D738" i="2"/>
  <c r="E738" i="2"/>
  <c r="F738" i="2"/>
  <c r="G738" i="2"/>
  <c r="I738" i="2"/>
  <c r="J738" i="2"/>
  <c r="K738" i="2"/>
  <c r="L738" i="2"/>
  <c r="M738" i="2"/>
  <c r="N738" i="2"/>
  <c r="O738" i="2"/>
  <c r="P738" i="2"/>
  <c r="Q738" i="2" s="1"/>
  <c r="R738" i="2"/>
  <c r="S738" i="2" s="1"/>
  <c r="T738" i="2"/>
  <c r="U738" i="2"/>
  <c r="V738" i="2"/>
  <c r="AC738" i="2" s="1"/>
  <c r="W738" i="2"/>
  <c r="X738" i="2"/>
  <c r="Y738" i="2"/>
  <c r="A187" i="2"/>
  <c r="B187" i="2"/>
  <c r="C187" i="2"/>
  <c r="D187" i="2"/>
  <c r="E187" i="2"/>
  <c r="F187" i="2"/>
  <c r="G187" i="2"/>
  <c r="I187" i="2"/>
  <c r="J187" i="2"/>
  <c r="K187" i="2"/>
  <c r="L187" i="2"/>
  <c r="M187" i="2"/>
  <c r="N187" i="2"/>
  <c r="AB187" i="2" s="1"/>
  <c r="O187" i="2"/>
  <c r="P187" i="2"/>
  <c r="Q187" i="2" s="1"/>
  <c r="R187" i="2"/>
  <c r="S187" i="2" s="1"/>
  <c r="T187" i="2"/>
  <c r="U187" i="2"/>
  <c r="V187" i="2"/>
  <c r="W187" i="2"/>
  <c r="X187" i="2"/>
  <c r="Y187" i="2"/>
  <c r="A631" i="2"/>
  <c r="B631" i="2"/>
  <c r="C631" i="2"/>
  <c r="D631" i="2"/>
  <c r="E631" i="2"/>
  <c r="F631" i="2"/>
  <c r="G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W631" i="2"/>
  <c r="X631" i="2"/>
  <c r="Y631" i="2"/>
  <c r="A1238" i="2"/>
  <c r="B1238" i="2"/>
  <c r="C1238" i="2"/>
  <c r="D1238" i="2"/>
  <c r="E1238" i="2"/>
  <c r="F1238" i="2"/>
  <c r="G1238" i="2"/>
  <c r="I1238" i="2"/>
  <c r="J1238" i="2"/>
  <c r="K1238" i="2"/>
  <c r="L1238" i="2"/>
  <c r="M1238" i="2"/>
  <c r="N1238" i="2"/>
  <c r="AB1238" i="2" s="1"/>
  <c r="O1238" i="2"/>
  <c r="P1238" i="2"/>
  <c r="Q1238" i="2" s="1"/>
  <c r="R1238" i="2"/>
  <c r="S1238" i="2" s="1"/>
  <c r="T1238" i="2"/>
  <c r="U1238" i="2"/>
  <c r="V1238" i="2"/>
  <c r="AC1238" i="2" s="1"/>
  <c r="W1238" i="2"/>
  <c r="X1238" i="2"/>
  <c r="Y1238" i="2"/>
  <c r="A658" i="2"/>
  <c r="B658" i="2"/>
  <c r="C658" i="2"/>
  <c r="D658" i="2"/>
  <c r="E658" i="2"/>
  <c r="F658" i="2"/>
  <c r="G658" i="2"/>
  <c r="I658" i="2"/>
  <c r="J658" i="2"/>
  <c r="K658" i="2"/>
  <c r="L658" i="2"/>
  <c r="M658" i="2"/>
  <c r="N658" i="2"/>
  <c r="AB658" i="2" s="1"/>
  <c r="O658" i="2"/>
  <c r="P658" i="2"/>
  <c r="Q658" i="2" s="1"/>
  <c r="R658" i="2"/>
  <c r="S658" i="2" s="1"/>
  <c r="T658" i="2"/>
  <c r="U658" i="2"/>
  <c r="V658" i="2"/>
  <c r="AC658" i="2" s="1"/>
  <c r="W658" i="2"/>
  <c r="X658" i="2"/>
  <c r="Y658" i="2"/>
  <c r="A1265" i="2"/>
  <c r="B1265" i="2"/>
  <c r="C1265" i="2"/>
  <c r="D1265" i="2"/>
  <c r="E1265" i="2"/>
  <c r="F1265" i="2"/>
  <c r="G1265" i="2"/>
  <c r="I1265" i="2"/>
  <c r="J1265" i="2"/>
  <c r="K1265" i="2"/>
  <c r="L1265" i="2"/>
  <c r="M1265" i="2"/>
  <c r="N1265" i="2"/>
  <c r="AB1265" i="2" s="1"/>
  <c r="O1265" i="2"/>
  <c r="P1265" i="2"/>
  <c r="Q1265" i="2" s="1"/>
  <c r="R1265" i="2"/>
  <c r="S1265" i="2" s="1"/>
  <c r="T1265" i="2"/>
  <c r="U1265" i="2"/>
  <c r="V1265" i="2"/>
  <c r="W1265" i="2"/>
  <c r="X1265" i="2"/>
  <c r="Y1265" i="2"/>
  <c r="A1209" i="2"/>
  <c r="B1209" i="2"/>
  <c r="C1209" i="2"/>
  <c r="D1209" i="2"/>
  <c r="E1209" i="2"/>
  <c r="F1209" i="2"/>
  <c r="G1209" i="2"/>
  <c r="I1209" i="2"/>
  <c r="J1209" i="2"/>
  <c r="K1209" i="2"/>
  <c r="L1209" i="2"/>
  <c r="M1209" i="2"/>
  <c r="N1209" i="2"/>
  <c r="AB1209" i="2" s="1"/>
  <c r="O1209" i="2"/>
  <c r="P1209" i="2"/>
  <c r="Q1209" i="2" s="1"/>
  <c r="R1209" i="2"/>
  <c r="S1209" i="2" s="1"/>
  <c r="T1209" i="2"/>
  <c r="U1209" i="2"/>
  <c r="V1209" i="2"/>
  <c r="W1209" i="2"/>
  <c r="X1209" i="2"/>
  <c r="Y1209" i="2"/>
  <c r="A442" i="2"/>
  <c r="B442" i="2"/>
  <c r="C442" i="2"/>
  <c r="D442" i="2"/>
  <c r="E442" i="2"/>
  <c r="F442" i="2"/>
  <c r="G442" i="2"/>
  <c r="I442" i="2"/>
  <c r="J442" i="2"/>
  <c r="K442" i="2"/>
  <c r="L442" i="2"/>
  <c r="M442" i="2"/>
  <c r="N442" i="2"/>
  <c r="AB442" i="2" s="1"/>
  <c r="O442" i="2"/>
  <c r="P442" i="2"/>
  <c r="Q442" i="2" s="1"/>
  <c r="R442" i="2"/>
  <c r="S442" i="2" s="1"/>
  <c r="T442" i="2"/>
  <c r="U442" i="2"/>
  <c r="V442" i="2"/>
  <c r="W442" i="2"/>
  <c r="X442" i="2"/>
  <c r="Y442" i="2"/>
  <c r="AC442" i="2"/>
  <c r="A1108" i="2"/>
  <c r="B1108" i="2"/>
  <c r="C1108" i="2"/>
  <c r="D1108" i="2"/>
  <c r="E1108" i="2"/>
  <c r="F1108" i="2"/>
  <c r="G1108" i="2"/>
  <c r="I1108" i="2"/>
  <c r="J1108" i="2"/>
  <c r="K1108" i="2"/>
  <c r="L1108" i="2"/>
  <c r="M1108" i="2"/>
  <c r="N1108" i="2"/>
  <c r="AB1108" i="2" s="1"/>
  <c r="O1108" i="2"/>
  <c r="P1108" i="2"/>
  <c r="Q1108" i="2" s="1"/>
  <c r="R1108" i="2"/>
  <c r="S1108" i="2" s="1"/>
  <c r="T1108" i="2"/>
  <c r="U1108" i="2"/>
  <c r="V1108" i="2"/>
  <c r="AC1108" i="2" s="1"/>
  <c r="W1108" i="2"/>
  <c r="X1108" i="2"/>
  <c r="Y1108" i="2"/>
  <c r="A364" i="2"/>
  <c r="B364" i="2"/>
  <c r="C364" i="2"/>
  <c r="D364" i="2"/>
  <c r="E364" i="2"/>
  <c r="F364" i="2"/>
  <c r="G364" i="2"/>
  <c r="I364" i="2"/>
  <c r="J364" i="2"/>
  <c r="K364" i="2"/>
  <c r="L364" i="2"/>
  <c r="M364" i="2"/>
  <c r="N364" i="2"/>
  <c r="AB364" i="2" s="1"/>
  <c r="O364" i="2"/>
  <c r="P364" i="2"/>
  <c r="Q364" i="2" s="1"/>
  <c r="R364" i="2"/>
  <c r="S364" i="2" s="1"/>
  <c r="T364" i="2"/>
  <c r="U364" i="2"/>
  <c r="V364" i="2"/>
  <c r="W364" i="2"/>
  <c r="X364" i="2"/>
  <c r="Y364" i="2"/>
  <c r="A678" i="2"/>
  <c r="B678" i="2"/>
  <c r="C678" i="2"/>
  <c r="D678" i="2"/>
  <c r="E678" i="2"/>
  <c r="F678" i="2"/>
  <c r="G678" i="2"/>
  <c r="I678" i="2"/>
  <c r="J678" i="2"/>
  <c r="K678" i="2"/>
  <c r="L678" i="2"/>
  <c r="M678" i="2"/>
  <c r="N678" i="2"/>
  <c r="AB678" i="2" s="1"/>
  <c r="O678" i="2"/>
  <c r="P678" i="2"/>
  <c r="Q678" i="2" s="1"/>
  <c r="R678" i="2"/>
  <c r="S678" i="2" s="1"/>
  <c r="T678" i="2"/>
  <c r="U678" i="2"/>
  <c r="V678" i="2"/>
  <c r="W678" i="2"/>
  <c r="X678" i="2"/>
  <c r="Y678" i="2"/>
  <c r="A602" i="2"/>
  <c r="B602" i="2"/>
  <c r="C602" i="2"/>
  <c r="D602" i="2"/>
  <c r="E602" i="2"/>
  <c r="F602" i="2"/>
  <c r="G602" i="2"/>
  <c r="I602" i="2"/>
  <c r="J602" i="2"/>
  <c r="K602" i="2"/>
  <c r="L602" i="2"/>
  <c r="M602" i="2"/>
  <c r="N602" i="2"/>
  <c r="AB602" i="2" s="1"/>
  <c r="O602" i="2"/>
  <c r="P602" i="2"/>
  <c r="Q602" i="2" s="1"/>
  <c r="R602" i="2"/>
  <c r="S602" i="2" s="1"/>
  <c r="T602" i="2"/>
  <c r="U602" i="2"/>
  <c r="V602" i="2"/>
  <c r="W602" i="2"/>
  <c r="X602" i="2"/>
  <c r="Y602" i="2"/>
  <c r="A1173" i="2"/>
  <c r="B1173" i="2"/>
  <c r="C1173" i="2"/>
  <c r="D1173" i="2"/>
  <c r="E1173" i="2"/>
  <c r="F1173" i="2"/>
  <c r="G1173" i="2"/>
  <c r="I1173" i="2"/>
  <c r="J1173" i="2"/>
  <c r="K1173" i="2"/>
  <c r="L1173" i="2"/>
  <c r="M1173" i="2"/>
  <c r="N1173" i="2"/>
  <c r="O1173" i="2"/>
  <c r="P1173" i="2"/>
  <c r="Q1173" i="2" s="1"/>
  <c r="R1173" i="2"/>
  <c r="S1173" i="2" s="1"/>
  <c r="T1173" i="2"/>
  <c r="U1173" i="2"/>
  <c r="V1173" i="2"/>
  <c r="W1173" i="2"/>
  <c r="X1173" i="2"/>
  <c r="Y1173" i="2"/>
  <c r="AC1173" i="2"/>
  <c r="A622" i="2"/>
  <c r="B622" i="2"/>
  <c r="C622" i="2"/>
  <c r="D622" i="2"/>
  <c r="E622" i="2"/>
  <c r="F622" i="2"/>
  <c r="G622" i="2"/>
  <c r="I622" i="2"/>
  <c r="J622" i="2"/>
  <c r="K622" i="2"/>
  <c r="L622" i="2"/>
  <c r="M622" i="2"/>
  <c r="N622" i="2"/>
  <c r="AB622" i="2" s="1"/>
  <c r="O622" i="2"/>
  <c r="P622" i="2"/>
  <c r="Q622" i="2" s="1"/>
  <c r="R622" i="2"/>
  <c r="S622" i="2" s="1"/>
  <c r="T622" i="2"/>
  <c r="U622" i="2"/>
  <c r="V622" i="2"/>
  <c r="W622" i="2"/>
  <c r="X622" i="2"/>
  <c r="Y622" i="2"/>
  <c r="A1192" i="2"/>
  <c r="B1192" i="2"/>
  <c r="C1192" i="2"/>
  <c r="D1192" i="2"/>
  <c r="E1192" i="2"/>
  <c r="F1192" i="2"/>
  <c r="G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W1192" i="2"/>
  <c r="X1192" i="2"/>
  <c r="Y1192" i="2"/>
  <c r="A368" i="2"/>
  <c r="B368" i="2"/>
  <c r="C368" i="2"/>
  <c r="D368" i="2"/>
  <c r="E368" i="2"/>
  <c r="F368" i="2"/>
  <c r="G368" i="2"/>
  <c r="I368" i="2"/>
  <c r="J368" i="2"/>
  <c r="K368" i="2"/>
  <c r="L368" i="2"/>
  <c r="M368" i="2"/>
  <c r="N368" i="2"/>
  <c r="AB368" i="2" s="1"/>
  <c r="O368" i="2"/>
  <c r="P368" i="2"/>
  <c r="Q368" i="2" s="1"/>
  <c r="R368" i="2"/>
  <c r="S368" i="2" s="1"/>
  <c r="T368" i="2"/>
  <c r="U368" i="2"/>
  <c r="V368" i="2"/>
  <c r="AC368" i="2" s="1"/>
  <c r="W368" i="2"/>
  <c r="X368" i="2"/>
  <c r="Y368" i="2"/>
  <c r="A391" i="2"/>
  <c r="B391" i="2"/>
  <c r="C391" i="2"/>
  <c r="D391" i="2"/>
  <c r="E391" i="2"/>
  <c r="F391" i="2"/>
  <c r="G391" i="2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603" i="2"/>
  <c r="B603" i="2"/>
  <c r="C603" i="2"/>
  <c r="D603" i="2"/>
  <c r="E603" i="2"/>
  <c r="F603" i="2"/>
  <c r="G603" i="2"/>
  <c r="I603" i="2"/>
  <c r="J603" i="2"/>
  <c r="K603" i="2"/>
  <c r="L603" i="2"/>
  <c r="M603" i="2"/>
  <c r="N603" i="2"/>
  <c r="AB603" i="2" s="1"/>
  <c r="O603" i="2"/>
  <c r="P603" i="2"/>
  <c r="Q603" i="2" s="1"/>
  <c r="R603" i="2"/>
  <c r="S603" i="2" s="1"/>
  <c r="T603" i="2"/>
  <c r="U603" i="2"/>
  <c r="V603" i="2"/>
  <c r="W603" i="2"/>
  <c r="X603" i="2"/>
  <c r="Y603" i="2"/>
  <c r="A700" i="2"/>
  <c r="B700" i="2"/>
  <c r="C700" i="2"/>
  <c r="D700" i="2"/>
  <c r="E700" i="2"/>
  <c r="F700" i="2"/>
  <c r="G700" i="2"/>
  <c r="I700" i="2"/>
  <c r="J700" i="2"/>
  <c r="K700" i="2"/>
  <c r="L700" i="2"/>
  <c r="M700" i="2"/>
  <c r="N700" i="2"/>
  <c r="AB700" i="2" s="1"/>
  <c r="O700" i="2"/>
  <c r="P700" i="2"/>
  <c r="Q700" i="2" s="1"/>
  <c r="R700" i="2"/>
  <c r="S700" i="2" s="1"/>
  <c r="T700" i="2"/>
  <c r="U700" i="2"/>
  <c r="V700" i="2"/>
  <c r="W700" i="2"/>
  <c r="X700" i="2"/>
  <c r="Y700" i="2"/>
  <c r="A172" i="2"/>
  <c r="B172" i="2"/>
  <c r="C172" i="2"/>
  <c r="D172" i="2"/>
  <c r="E172" i="2"/>
  <c r="F172" i="2"/>
  <c r="G172" i="2"/>
  <c r="I172" i="2"/>
  <c r="J172" i="2"/>
  <c r="K172" i="2"/>
  <c r="L172" i="2"/>
  <c r="M172" i="2"/>
  <c r="N172" i="2"/>
  <c r="O172" i="2"/>
  <c r="P172" i="2"/>
  <c r="Q172" i="2" s="1"/>
  <c r="R172" i="2"/>
  <c r="S172" i="2" s="1"/>
  <c r="T172" i="2"/>
  <c r="U172" i="2"/>
  <c r="V172" i="2"/>
  <c r="AC172" i="2" s="1"/>
  <c r="W172" i="2"/>
  <c r="X172" i="2"/>
  <c r="Y172" i="2"/>
  <c r="A764" i="2"/>
  <c r="B764" i="2"/>
  <c r="C764" i="2"/>
  <c r="D764" i="2"/>
  <c r="E764" i="2"/>
  <c r="F764" i="2"/>
  <c r="G764" i="2"/>
  <c r="I764" i="2"/>
  <c r="J764" i="2"/>
  <c r="K764" i="2"/>
  <c r="L764" i="2"/>
  <c r="M764" i="2"/>
  <c r="N764" i="2"/>
  <c r="AB764" i="2" s="1"/>
  <c r="O764" i="2"/>
  <c r="P764" i="2"/>
  <c r="Q764" i="2" s="1"/>
  <c r="R764" i="2"/>
  <c r="S764" i="2" s="1"/>
  <c r="T764" i="2"/>
  <c r="U764" i="2"/>
  <c r="V764" i="2"/>
  <c r="AC764" i="2" s="1"/>
  <c r="W764" i="2"/>
  <c r="X764" i="2"/>
  <c r="Y764" i="2"/>
  <c r="A1137" i="2"/>
  <c r="B1137" i="2"/>
  <c r="C1137" i="2"/>
  <c r="D1137" i="2"/>
  <c r="E1137" i="2"/>
  <c r="F1137" i="2"/>
  <c r="G1137" i="2"/>
  <c r="I1137" i="2"/>
  <c r="J1137" i="2"/>
  <c r="K1137" i="2"/>
  <c r="L1137" i="2"/>
  <c r="M1137" i="2"/>
  <c r="N1137" i="2"/>
  <c r="AB1137" i="2" s="1"/>
  <c r="O1137" i="2"/>
  <c r="P1137" i="2"/>
  <c r="Q1137" i="2" s="1"/>
  <c r="R1137" i="2"/>
  <c r="S1137" i="2" s="1"/>
  <c r="T1137" i="2"/>
  <c r="U1137" i="2"/>
  <c r="V1137" i="2"/>
  <c r="W1137" i="2"/>
  <c r="X1137" i="2"/>
  <c r="Y1137" i="2"/>
  <c r="A605" i="2"/>
  <c r="B605" i="2"/>
  <c r="C605" i="2"/>
  <c r="D605" i="2"/>
  <c r="E605" i="2"/>
  <c r="F605" i="2"/>
  <c r="G605" i="2"/>
  <c r="I605" i="2"/>
  <c r="J605" i="2"/>
  <c r="K605" i="2"/>
  <c r="L605" i="2"/>
  <c r="M605" i="2"/>
  <c r="N605" i="2"/>
  <c r="AB605" i="2" s="1"/>
  <c r="O605" i="2"/>
  <c r="P605" i="2"/>
  <c r="Q605" i="2" s="1"/>
  <c r="R605" i="2"/>
  <c r="S605" i="2" s="1"/>
  <c r="T605" i="2"/>
  <c r="U605" i="2"/>
  <c r="V605" i="2"/>
  <c r="W605" i="2"/>
  <c r="X605" i="2"/>
  <c r="Y605" i="2"/>
  <c r="A376" i="2"/>
  <c r="B376" i="2"/>
  <c r="C376" i="2"/>
  <c r="D376" i="2"/>
  <c r="E376" i="2"/>
  <c r="F376" i="2"/>
  <c r="G376" i="2"/>
  <c r="I376" i="2"/>
  <c r="J376" i="2"/>
  <c r="K376" i="2"/>
  <c r="L376" i="2"/>
  <c r="M376" i="2"/>
  <c r="N376" i="2"/>
  <c r="O376" i="2"/>
  <c r="P376" i="2"/>
  <c r="Q376" i="2" s="1"/>
  <c r="R376" i="2"/>
  <c r="S376" i="2" s="1"/>
  <c r="T376" i="2"/>
  <c r="U376" i="2"/>
  <c r="V376" i="2"/>
  <c r="W376" i="2"/>
  <c r="X376" i="2"/>
  <c r="Y376" i="2"/>
  <c r="AC376" i="2"/>
  <c r="A694" i="2"/>
  <c r="B694" i="2"/>
  <c r="C694" i="2"/>
  <c r="D694" i="2"/>
  <c r="E694" i="2"/>
  <c r="F694" i="2"/>
  <c r="G694" i="2"/>
  <c r="I694" i="2"/>
  <c r="J694" i="2"/>
  <c r="K694" i="2"/>
  <c r="L694" i="2"/>
  <c r="M694" i="2"/>
  <c r="N694" i="2"/>
  <c r="O694" i="2"/>
  <c r="P694" i="2"/>
  <c r="Q694" i="2" s="1"/>
  <c r="R694" i="2"/>
  <c r="S694" i="2" s="1"/>
  <c r="T694" i="2"/>
  <c r="U694" i="2"/>
  <c r="V694" i="2"/>
  <c r="AC694" i="2" s="1"/>
  <c r="W694" i="2"/>
  <c r="X694" i="2"/>
  <c r="Y694" i="2"/>
  <c r="A176" i="2"/>
  <c r="B176" i="2"/>
  <c r="C176" i="2"/>
  <c r="D176" i="2"/>
  <c r="E176" i="2"/>
  <c r="F176" i="2"/>
  <c r="G176" i="2"/>
  <c r="I176" i="2"/>
  <c r="J176" i="2"/>
  <c r="K176" i="2"/>
  <c r="L176" i="2"/>
  <c r="M176" i="2"/>
  <c r="N176" i="2"/>
  <c r="AB176" i="2" s="1"/>
  <c r="O176" i="2"/>
  <c r="P176" i="2"/>
  <c r="Q176" i="2" s="1"/>
  <c r="R176" i="2"/>
  <c r="S176" i="2" s="1"/>
  <c r="T176" i="2"/>
  <c r="U176" i="2"/>
  <c r="V176" i="2"/>
  <c r="W176" i="2"/>
  <c r="X176" i="2"/>
  <c r="Y176" i="2"/>
  <c r="A1235" i="2"/>
  <c r="B1235" i="2"/>
  <c r="C1235" i="2"/>
  <c r="D1235" i="2"/>
  <c r="E1235" i="2"/>
  <c r="F1235" i="2"/>
  <c r="G1235" i="2"/>
  <c r="I1235" i="2"/>
  <c r="J1235" i="2"/>
  <c r="K1235" i="2"/>
  <c r="L1235" i="2"/>
  <c r="M1235" i="2"/>
  <c r="N1235" i="2"/>
  <c r="AB1235" i="2" s="1"/>
  <c r="O1235" i="2"/>
  <c r="P1235" i="2"/>
  <c r="Q1235" i="2" s="1"/>
  <c r="R1235" i="2"/>
  <c r="S1235" i="2" s="1"/>
  <c r="T1235" i="2"/>
  <c r="U1235" i="2"/>
  <c r="V1235" i="2"/>
  <c r="W1235" i="2"/>
  <c r="X1235" i="2"/>
  <c r="Y1235" i="2"/>
  <c r="A22" i="2"/>
  <c r="B22" i="2"/>
  <c r="C22" i="2"/>
  <c r="D22" i="2"/>
  <c r="E22" i="2"/>
  <c r="F22" i="2"/>
  <c r="G22" i="2"/>
  <c r="I22" i="2"/>
  <c r="J22" i="2"/>
  <c r="K22" i="2"/>
  <c r="L22" i="2"/>
  <c r="M22" i="2"/>
  <c r="N22" i="2"/>
  <c r="AB22" i="2" s="1"/>
  <c r="O22" i="2"/>
  <c r="P22" i="2"/>
  <c r="Q22" i="2" s="1"/>
  <c r="R22" i="2"/>
  <c r="S22" i="2" s="1"/>
  <c r="T22" i="2"/>
  <c r="U22" i="2"/>
  <c r="V22" i="2"/>
  <c r="AC22" i="2" s="1"/>
  <c r="W22" i="2"/>
  <c r="X22" i="2"/>
  <c r="Y22" i="2"/>
  <c r="A644" i="2"/>
  <c r="B644" i="2"/>
  <c r="C644" i="2"/>
  <c r="D644" i="2"/>
  <c r="E644" i="2"/>
  <c r="F644" i="2"/>
  <c r="G644" i="2"/>
  <c r="I644" i="2"/>
  <c r="J644" i="2"/>
  <c r="K644" i="2"/>
  <c r="L644" i="2"/>
  <c r="M644" i="2"/>
  <c r="N644" i="2"/>
  <c r="AB644" i="2" s="1"/>
  <c r="O644" i="2"/>
  <c r="P644" i="2"/>
  <c r="Q644" i="2" s="1"/>
  <c r="R644" i="2"/>
  <c r="S644" i="2" s="1"/>
  <c r="T644" i="2"/>
  <c r="U644" i="2"/>
  <c r="V644" i="2"/>
  <c r="AC644" i="2" s="1"/>
  <c r="W644" i="2"/>
  <c r="X644" i="2"/>
  <c r="Y644" i="2"/>
  <c r="A371" i="2"/>
  <c r="B371" i="2"/>
  <c r="C371" i="2"/>
  <c r="D371" i="2"/>
  <c r="E371" i="2"/>
  <c r="F371" i="2"/>
  <c r="G371" i="2"/>
  <c r="I371" i="2"/>
  <c r="J371" i="2"/>
  <c r="K371" i="2"/>
  <c r="L371" i="2"/>
  <c r="M371" i="2"/>
  <c r="N371" i="2"/>
  <c r="AB371" i="2" s="1"/>
  <c r="O371" i="2"/>
  <c r="P371" i="2"/>
  <c r="Q371" i="2" s="1"/>
  <c r="R371" i="2"/>
  <c r="S371" i="2" s="1"/>
  <c r="T371" i="2"/>
  <c r="U371" i="2"/>
  <c r="V371" i="2"/>
  <c r="W371" i="2"/>
  <c r="X371" i="2"/>
  <c r="Y371" i="2"/>
  <c r="A44" i="2"/>
  <c r="B44" i="2"/>
  <c r="C44" i="2"/>
  <c r="D44" i="2"/>
  <c r="E44" i="2"/>
  <c r="F44" i="2"/>
  <c r="G44" i="2"/>
  <c r="I44" i="2"/>
  <c r="J44" i="2"/>
  <c r="K44" i="2"/>
  <c r="L44" i="2"/>
  <c r="M44" i="2"/>
  <c r="N44" i="2"/>
  <c r="AB44" i="2" s="1"/>
  <c r="O44" i="2"/>
  <c r="P44" i="2"/>
  <c r="Q44" i="2" s="1"/>
  <c r="R44" i="2"/>
  <c r="S44" i="2" s="1"/>
  <c r="T44" i="2"/>
  <c r="U44" i="2"/>
  <c r="V44" i="2"/>
  <c r="W44" i="2"/>
  <c r="X44" i="2"/>
  <c r="Y44" i="2"/>
  <c r="A400" i="2"/>
  <c r="B400" i="2"/>
  <c r="C400" i="2"/>
  <c r="D400" i="2"/>
  <c r="E400" i="2"/>
  <c r="F400" i="2"/>
  <c r="G400" i="2"/>
  <c r="I400" i="2"/>
  <c r="J400" i="2"/>
  <c r="K400" i="2"/>
  <c r="L400" i="2"/>
  <c r="M400" i="2"/>
  <c r="N400" i="2"/>
  <c r="AB400" i="2" s="1"/>
  <c r="O400" i="2"/>
  <c r="P400" i="2"/>
  <c r="Q400" i="2" s="1"/>
  <c r="R400" i="2"/>
  <c r="S400" i="2" s="1"/>
  <c r="T400" i="2"/>
  <c r="U400" i="2"/>
  <c r="V400" i="2"/>
  <c r="AC400" i="2" s="1"/>
  <c r="W400" i="2"/>
  <c r="X400" i="2"/>
  <c r="Y400" i="2"/>
  <c r="A106" i="2"/>
  <c r="B106" i="2"/>
  <c r="C106" i="2"/>
  <c r="D106" i="2"/>
  <c r="E106" i="2"/>
  <c r="F106" i="2"/>
  <c r="G106" i="2"/>
  <c r="I106" i="2"/>
  <c r="J106" i="2"/>
  <c r="K106" i="2"/>
  <c r="L106" i="2"/>
  <c r="M106" i="2"/>
  <c r="N106" i="2"/>
  <c r="O106" i="2"/>
  <c r="P106" i="2"/>
  <c r="Q106" i="2" s="1"/>
  <c r="R106" i="2"/>
  <c r="S106" i="2" s="1"/>
  <c r="T106" i="2"/>
  <c r="U106" i="2"/>
  <c r="V106" i="2"/>
  <c r="AC106" i="2" s="1"/>
  <c r="W106" i="2"/>
  <c r="X106" i="2"/>
  <c r="Y106" i="2"/>
  <c r="A1226" i="2"/>
  <c r="B1226" i="2"/>
  <c r="C1226" i="2"/>
  <c r="D1226" i="2"/>
  <c r="E1226" i="2"/>
  <c r="F1226" i="2"/>
  <c r="G1226" i="2"/>
  <c r="I1226" i="2"/>
  <c r="J1226" i="2"/>
  <c r="K1226" i="2"/>
  <c r="L1226" i="2"/>
  <c r="M1226" i="2"/>
  <c r="N1226" i="2"/>
  <c r="AB1226" i="2" s="1"/>
  <c r="O1226" i="2"/>
  <c r="P1226" i="2"/>
  <c r="Q1226" i="2" s="1"/>
  <c r="R1226" i="2"/>
  <c r="S1226" i="2" s="1"/>
  <c r="T1226" i="2"/>
  <c r="U1226" i="2"/>
  <c r="V1226" i="2"/>
  <c r="W1226" i="2"/>
  <c r="X1226" i="2"/>
  <c r="Y1226" i="2"/>
  <c r="A1188" i="2"/>
  <c r="B1188" i="2"/>
  <c r="C1188" i="2"/>
  <c r="D1188" i="2"/>
  <c r="E1188" i="2"/>
  <c r="F1188" i="2"/>
  <c r="G1188" i="2"/>
  <c r="I1188" i="2"/>
  <c r="J1188" i="2"/>
  <c r="K1188" i="2"/>
  <c r="L1188" i="2"/>
  <c r="M1188" i="2"/>
  <c r="N1188" i="2"/>
  <c r="AB1188" i="2" s="1"/>
  <c r="O1188" i="2"/>
  <c r="P1188" i="2"/>
  <c r="Q1188" i="2" s="1"/>
  <c r="R1188" i="2"/>
  <c r="S1188" i="2" s="1"/>
  <c r="T1188" i="2"/>
  <c r="U1188" i="2"/>
  <c r="V1188" i="2"/>
  <c r="W1188" i="2"/>
  <c r="X1188" i="2"/>
  <c r="Y1188" i="2"/>
  <c r="A1245" i="2"/>
  <c r="B1245" i="2"/>
  <c r="C1245" i="2"/>
  <c r="D1245" i="2"/>
  <c r="E1245" i="2"/>
  <c r="F1245" i="2"/>
  <c r="G1245" i="2"/>
  <c r="I1245" i="2"/>
  <c r="J1245" i="2"/>
  <c r="K1245" i="2"/>
  <c r="L1245" i="2"/>
  <c r="M1245" i="2"/>
  <c r="N1245" i="2"/>
  <c r="AB1245" i="2" s="1"/>
  <c r="O1245" i="2"/>
  <c r="P1245" i="2"/>
  <c r="Q1245" i="2" s="1"/>
  <c r="R1245" i="2"/>
  <c r="S1245" i="2" s="1"/>
  <c r="T1245" i="2"/>
  <c r="U1245" i="2"/>
  <c r="V1245" i="2"/>
  <c r="AC1245" i="2" s="1"/>
  <c r="W1245" i="2"/>
  <c r="X1245" i="2"/>
  <c r="Y1245" i="2"/>
  <c r="A1232" i="2"/>
  <c r="B1232" i="2"/>
  <c r="C1232" i="2"/>
  <c r="D1232" i="2"/>
  <c r="E1232" i="2"/>
  <c r="F1232" i="2"/>
  <c r="G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A394" i="2"/>
  <c r="B394" i="2"/>
  <c r="C394" i="2"/>
  <c r="D394" i="2"/>
  <c r="E394" i="2"/>
  <c r="F394" i="2"/>
  <c r="G394" i="2"/>
  <c r="I394" i="2"/>
  <c r="J394" i="2"/>
  <c r="K394" i="2"/>
  <c r="L394" i="2"/>
  <c r="M394" i="2"/>
  <c r="N394" i="2"/>
  <c r="AB394" i="2" s="1"/>
  <c r="O394" i="2"/>
  <c r="P394" i="2"/>
  <c r="Q394" i="2" s="1"/>
  <c r="R394" i="2"/>
  <c r="S394" i="2" s="1"/>
  <c r="T394" i="2"/>
  <c r="U394" i="2"/>
  <c r="V394" i="2"/>
  <c r="W394" i="2"/>
  <c r="X394" i="2"/>
  <c r="Y394" i="2"/>
  <c r="A643" i="2"/>
  <c r="B643" i="2"/>
  <c r="C643" i="2"/>
  <c r="D643" i="2"/>
  <c r="E643" i="2"/>
  <c r="F643" i="2"/>
  <c r="G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W643" i="2"/>
  <c r="X643" i="2"/>
  <c r="Y643" i="2"/>
  <c r="A1283" i="2"/>
  <c r="B1283" i="2"/>
  <c r="C1283" i="2"/>
  <c r="D1283" i="2"/>
  <c r="E1283" i="2"/>
  <c r="F1283" i="2"/>
  <c r="G1283" i="2"/>
  <c r="I1283" i="2"/>
  <c r="J1283" i="2"/>
  <c r="K1283" i="2"/>
  <c r="L1283" i="2"/>
  <c r="M1283" i="2"/>
  <c r="N1283" i="2"/>
  <c r="O1283" i="2"/>
  <c r="P1283" i="2"/>
  <c r="Q1283" i="2" s="1"/>
  <c r="R1283" i="2"/>
  <c r="S1283" i="2" s="1"/>
  <c r="T1283" i="2"/>
  <c r="U1283" i="2"/>
  <c r="V1283" i="2"/>
  <c r="W1283" i="2"/>
  <c r="X1283" i="2"/>
  <c r="Y1283" i="2"/>
  <c r="AC1283" i="2"/>
  <c r="A1306" i="2"/>
  <c r="B1306" i="2"/>
  <c r="C1306" i="2"/>
  <c r="D1306" i="2"/>
  <c r="E1306" i="2"/>
  <c r="F1306" i="2"/>
  <c r="G1306" i="2"/>
  <c r="I1306" i="2"/>
  <c r="J1306" i="2"/>
  <c r="K1306" i="2"/>
  <c r="L1306" i="2"/>
  <c r="M1306" i="2"/>
  <c r="N1306" i="2"/>
  <c r="O1306" i="2"/>
  <c r="P1306" i="2"/>
  <c r="Q1306" i="2" s="1"/>
  <c r="R1306" i="2"/>
  <c r="S1306" i="2" s="1"/>
  <c r="T1306" i="2"/>
  <c r="U1306" i="2"/>
  <c r="V1306" i="2"/>
  <c r="AC1306" i="2" s="1"/>
  <c r="W1306" i="2"/>
  <c r="X1306" i="2"/>
  <c r="Y1306" i="2"/>
  <c r="A343" i="2"/>
  <c r="B343" i="2"/>
  <c r="C343" i="2"/>
  <c r="D343" i="2"/>
  <c r="E343" i="2"/>
  <c r="F343" i="2"/>
  <c r="G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A1204" i="2"/>
  <c r="B1204" i="2"/>
  <c r="C1204" i="2"/>
  <c r="D1204" i="2"/>
  <c r="E1204" i="2"/>
  <c r="F1204" i="2"/>
  <c r="G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W1204" i="2"/>
  <c r="X1204" i="2"/>
  <c r="Y1204" i="2"/>
  <c r="A192" i="2"/>
  <c r="B192" i="2"/>
  <c r="C192" i="2"/>
  <c r="D192" i="2"/>
  <c r="E192" i="2"/>
  <c r="F192" i="2"/>
  <c r="G192" i="2"/>
  <c r="I192" i="2"/>
  <c r="J192" i="2"/>
  <c r="K192" i="2"/>
  <c r="L192" i="2"/>
  <c r="M192" i="2"/>
  <c r="N192" i="2"/>
  <c r="O192" i="2"/>
  <c r="P192" i="2"/>
  <c r="Q192" i="2" s="1"/>
  <c r="R192" i="2"/>
  <c r="S192" i="2" s="1"/>
  <c r="T192" i="2"/>
  <c r="U192" i="2"/>
  <c r="V192" i="2"/>
  <c r="W192" i="2"/>
  <c r="X192" i="2"/>
  <c r="Y192" i="2"/>
  <c r="AC192" i="2"/>
  <c r="A266" i="2"/>
  <c r="B266" i="2"/>
  <c r="C266" i="2"/>
  <c r="D266" i="2"/>
  <c r="E266" i="2"/>
  <c r="F266" i="2"/>
  <c r="G266" i="2"/>
  <c r="I266" i="2"/>
  <c r="J266" i="2"/>
  <c r="K266" i="2"/>
  <c r="L266" i="2"/>
  <c r="M266" i="2"/>
  <c r="N266" i="2"/>
  <c r="AB266" i="2" s="1"/>
  <c r="O266" i="2"/>
  <c r="P266" i="2"/>
  <c r="Q266" i="2" s="1"/>
  <c r="R266" i="2"/>
  <c r="S266" i="2" s="1"/>
  <c r="T266" i="2"/>
  <c r="U266" i="2"/>
  <c r="V266" i="2"/>
  <c r="AC266" i="2" s="1"/>
  <c r="W266" i="2"/>
  <c r="X266" i="2"/>
  <c r="Y266" i="2"/>
  <c r="A1218" i="2"/>
  <c r="B1218" i="2"/>
  <c r="C1218" i="2"/>
  <c r="D1218" i="2"/>
  <c r="E1218" i="2"/>
  <c r="F1218" i="2"/>
  <c r="G1218" i="2"/>
  <c r="I1218" i="2"/>
  <c r="J1218" i="2"/>
  <c r="K1218" i="2"/>
  <c r="L1218" i="2"/>
  <c r="M1218" i="2"/>
  <c r="N1218" i="2"/>
  <c r="AB1218" i="2" s="1"/>
  <c r="O1218" i="2"/>
  <c r="P1218" i="2"/>
  <c r="Q1218" i="2" s="1"/>
  <c r="R1218" i="2"/>
  <c r="S1218" i="2" s="1"/>
  <c r="T1218" i="2"/>
  <c r="U1218" i="2"/>
  <c r="V1218" i="2"/>
  <c r="W1218" i="2"/>
  <c r="X1218" i="2"/>
  <c r="Y1218" i="2"/>
  <c r="A1154" i="2"/>
  <c r="B1154" i="2"/>
  <c r="C1154" i="2"/>
  <c r="D1154" i="2"/>
  <c r="E1154" i="2"/>
  <c r="F1154" i="2"/>
  <c r="G1154" i="2"/>
  <c r="I1154" i="2"/>
  <c r="J1154" i="2"/>
  <c r="K1154" i="2"/>
  <c r="L1154" i="2"/>
  <c r="M1154" i="2"/>
  <c r="N1154" i="2"/>
  <c r="AB1154" i="2" s="1"/>
  <c r="O1154" i="2"/>
  <c r="P1154" i="2"/>
  <c r="Q1154" i="2" s="1"/>
  <c r="R1154" i="2"/>
  <c r="S1154" i="2" s="1"/>
  <c r="T1154" i="2"/>
  <c r="U1154" i="2"/>
  <c r="V1154" i="2"/>
  <c r="W1154" i="2"/>
  <c r="X1154" i="2"/>
  <c r="Y1154" i="2"/>
  <c r="A714" i="2"/>
  <c r="B714" i="2"/>
  <c r="C714" i="2"/>
  <c r="D714" i="2"/>
  <c r="E714" i="2"/>
  <c r="F714" i="2"/>
  <c r="G714" i="2"/>
  <c r="I714" i="2"/>
  <c r="J714" i="2"/>
  <c r="K714" i="2"/>
  <c r="L714" i="2"/>
  <c r="M714" i="2"/>
  <c r="N714" i="2"/>
  <c r="AB714" i="2" s="1"/>
  <c r="O714" i="2"/>
  <c r="P714" i="2"/>
  <c r="Q714" i="2" s="1"/>
  <c r="R714" i="2"/>
  <c r="S714" i="2" s="1"/>
  <c r="T714" i="2"/>
  <c r="U714" i="2"/>
  <c r="V714" i="2"/>
  <c r="AC714" i="2" s="1"/>
  <c r="W714" i="2"/>
  <c r="X714" i="2"/>
  <c r="Y714" i="2"/>
  <c r="A1216" i="2"/>
  <c r="B1216" i="2"/>
  <c r="C1216" i="2"/>
  <c r="D1216" i="2"/>
  <c r="E1216" i="2"/>
  <c r="F1216" i="2"/>
  <c r="G1216" i="2"/>
  <c r="I1216" i="2"/>
  <c r="J1216" i="2"/>
  <c r="K1216" i="2"/>
  <c r="L1216" i="2"/>
  <c r="M1216" i="2"/>
  <c r="N1216" i="2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A659" i="2"/>
  <c r="B659" i="2"/>
  <c r="C659" i="2"/>
  <c r="D659" i="2"/>
  <c r="E659" i="2"/>
  <c r="F659" i="2"/>
  <c r="G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W659" i="2"/>
  <c r="X659" i="2"/>
  <c r="Y659" i="2"/>
  <c r="A1215" i="2"/>
  <c r="B1215" i="2"/>
  <c r="C1215" i="2"/>
  <c r="D1215" i="2"/>
  <c r="E1215" i="2"/>
  <c r="F1215" i="2"/>
  <c r="G1215" i="2"/>
  <c r="I1215" i="2"/>
  <c r="J1215" i="2"/>
  <c r="K1215" i="2"/>
  <c r="L1215" i="2"/>
  <c r="M1215" i="2"/>
  <c r="N1215" i="2"/>
  <c r="AB1215" i="2" s="1"/>
  <c r="O1215" i="2"/>
  <c r="P1215" i="2"/>
  <c r="Q1215" i="2" s="1"/>
  <c r="R1215" i="2"/>
  <c r="S1215" i="2" s="1"/>
  <c r="T1215" i="2"/>
  <c r="U1215" i="2"/>
  <c r="V1215" i="2"/>
  <c r="W1215" i="2"/>
  <c r="X1215" i="2"/>
  <c r="Y1215" i="2"/>
  <c r="A689" i="2"/>
  <c r="B689" i="2"/>
  <c r="C689" i="2"/>
  <c r="D689" i="2"/>
  <c r="E689" i="2"/>
  <c r="F689" i="2"/>
  <c r="G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AC689" i="2" s="1"/>
  <c r="W689" i="2"/>
  <c r="X689" i="2"/>
  <c r="Y689" i="2"/>
  <c r="A639" i="2"/>
  <c r="B639" i="2"/>
  <c r="C639" i="2"/>
  <c r="D639" i="2"/>
  <c r="E639" i="2"/>
  <c r="F639" i="2"/>
  <c r="G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A654" i="2"/>
  <c r="B654" i="2"/>
  <c r="C654" i="2"/>
  <c r="D654" i="2"/>
  <c r="E654" i="2"/>
  <c r="F654" i="2"/>
  <c r="G654" i="2"/>
  <c r="I654" i="2"/>
  <c r="J654" i="2"/>
  <c r="K654" i="2"/>
  <c r="L654" i="2"/>
  <c r="M654" i="2"/>
  <c r="N654" i="2"/>
  <c r="AB654" i="2" s="1"/>
  <c r="O654" i="2"/>
  <c r="P654" i="2"/>
  <c r="Q654" i="2" s="1"/>
  <c r="R654" i="2"/>
  <c r="S654" i="2" s="1"/>
  <c r="T654" i="2"/>
  <c r="U654" i="2"/>
  <c r="V654" i="2"/>
  <c r="W654" i="2"/>
  <c r="X654" i="2"/>
  <c r="Y654" i="2"/>
  <c r="A1178" i="2"/>
  <c r="B1178" i="2"/>
  <c r="C1178" i="2"/>
  <c r="D1178" i="2"/>
  <c r="E1178" i="2"/>
  <c r="F1178" i="2"/>
  <c r="G1178" i="2"/>
  <c r="I1178" i="2"/>
  <c r="J1178" i="2"/>
  <c r="K1178" i="2"/>
  <c r="L1178" i="2"/>
  <c r="M1178" i="2"/>
  <c r="N1178" i="2"/>
  <c r="AB1178" i="2" s="1"/>
  <c r="O1178" i="2"/>
  <c r="P1178" i="2"/>
  <c r="Q1178" i="2" s="1"/>
  <c r="R1178" i="2"/>
  <c r="S1178" i="2" s="1"/>
  <c r="T1178" i="2"/>
  <c r="U1178" i="2"/>
  <c r="V1178" i="2"/>
  <c r="W1178" i="2"/>
  <c r="X1178" i="2"/>
  <c r="Y1178" i="2"/>
  <c r="A637" i="2"/>
  <c r="B637" i="2"/>
  <c r="C637" i="2"/>
  <c r="D637" i="2"/>
  <c r="E637" i="2"/>
  <c r="F637" i="2"/>
  <c r="G637" i="2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W637" i="2"/>
  <c r="X637" i="2"/>
  <c r="Y637" i="2"/>
  <c r="AC637" i="2"/>
  <c r="A43" i="2"/>
  <c r="B43" i="2"/>
  <c r="C43" i="2"/>
  <c r="D43" i="2"/>
  <c r="E43" i="2"/>
  <c r="F43" i="2"/>
  <c r="G43" i="2"/>
  <c r="I43" i="2"/>
  <c r="J43" i="2"/>
  <c r="K43" i="2"/>
  <c r="L43" i="2"/>
  <c r="M43" i="2"/>
  <c r="N43" i="2"/>
  <c r="O43" i="2"/>
  <c r="P43" i="2"/>
  <c r="Q43" i="2" s="1"/>
  <c r="R43" i="2"/>
  <c r="S43" i="2" s="1"/>
  <c r="T43" i="2"/>
  <c r="U43" i="2"/>
  <c r="V43" i="2"/>
  <c r="AC43" i="2" s="1"/>
  <c r="W43" i="2"/>
  <c r="X43" i="2"/>
  <c r="Y43" i="2"/>
  <c r="A1297" i="2"/>
  <c r="B1297" i="2"/>
  <c r="C1297" i="2"/>
  <c r="D1297" i="2"/>
  <c r="E1297" i="2"/>
  <c r="F1297" i="2"/>
  <c r="G1297" i="2"/>
  <c r="I1297" i="2"/>
  <c r="J1297" i="2"/>
  <c r="K1297" i="2"/>
  <c r="L1297" i="2"/>
  <c r="M1297" i="2"/>
  <c r="N1297" i="2"/>
  <c r="AB1297" i="2" s="1"/>
  <c r="O1297" i="2"/>
  <c r="P1297" i="2"/>
  <c r="Q1297" i="2" s="1"/>
  <c r="R1297" i="2"/>
  <c r="S1297" i="2" s="1"/>
  <c r="T1297" i="2"/>
  <c r="U1297" i="2"/>
  <c r="V1297" i="2"/>
  <c r="W1297" i="2"/>
  <c r="X1297" i="2"/>
  <c r="Y1297" i="2"/>
  <c r="A1176" i="2"/>
  <c r="B1176" i="2"/>
  <c r="C1176" i="2"/>
  <c r="D1176" i="2"/>
  <c r="E1176" i="2"/>
  <c r="F1176" i="2"/>
  <c r="G1176" i="2"/>
  <c r="I1176" i="2"/>
  <c r="J1176" i="2"/>
  <c r="K1176" i="2"/>
  <c r="L1176" i="2"/>
  <c r="M1176" i="2"/>
  <c r="N1176" i="2"/>
  <c r="AB1176" i="2" s="1"/>
  <c r="O1176" i="2"/>
  <c r="P1176" i="2"/>
  <c r="Q1176" i="2" s="1"/>
  <c r="R1176" i="2"/>
  <c r="S1176" i="2" s="1"/>
  <c r="T1176" i="2"/>
  <c r="U1176" i="2"/>
  <c r="V1176" i="2"/>
  <c r="W1176" i="2"/>
  <c r="X1176" i="2"/>
  <c r="Y1176" i="2"/>
  <c r="A174" i="2"/>
  <c r="B174" i="2"/>
  <c r="C174" i="2"/>
  <c r="D174" i="2"/>
  <c r="E174" i="2"/>
  <c r="F174" i="2"/>
  <c r="G174" i="2"/>
  <c r="I174" i="2"/>
  <c r="J174" i="2"/>
  <c r="K174" i="2"/>
  <c r="L174" i="2"/>
  <c r="M174" i="2"/>
  <c r="N174" i="2"/>
  <c r="O174" i="2"/>
  <c r="P174" i="2"/>
  <c r="Q174" i="2" s="1"/>
  <c r="R174" i="2"/>
  <c r="S174" i="2" s="1"/>
  <c r="T174" i="2"/>
  <c r="U174" i="2"/>
  <c r="V174" i="2"/>
  <c r="AC174" i="2" s="1"/>
  <c r="W174" i="2"/>
  <c r="X174" i="2"/>
  <c r="Y174" i="2"/>
  <c r="A349" i="2"/>
  <c r="B349" i="2"/>
  <c r="C349" i="2"/>
  <c r="D349" i="2"/>
  <c r="E349" i="2"/>
  <c r="F349" i="2"/>
  <c r="G349" i="2"/>
  <c r="I349" i="2"/>
  <c r="J349" i="2"/>
  <c r="K349" i="2"/>
  <c r="L349" i="2"/>
  <c r="M349" i="2"/>
  <c r="N349" i="2"/>
  <c r="AB349" i="2" s="1"/>
  <c r="O349" i="2"/>
  <c r="P349" i="2"/>
  <c r="Q349" i="2" s="1"/>
  <c r="R349" i="2"/>
  <c r="S349" i="2" s="1"/>
  <c r="T349" i="2"/>
  <c r="U349" i="2"/>
  <c r="V349" i="2"/>
  <c r="AC349" i="2" s="1"/>
  <c r="W349" i="2"/>
  <c r="X349" i="2"/>
  <c r="Y349" i="2"/>
  <c r="A621" i="2"/>
  <c r="B621" i="2"/>
  <c r="C621" i="2"/>
  <c r="D621" i="2"/>
  <c r="E621" i="2"/>
  <c r="F621" i="2"/>
  <c r="G621" i="2"/>
  <c r="I621" i="2"/>
  <c r="J621" i="2"/>
  <c r="K621" i="2"/>
  <c r="L621" i="2"/>
  <c r="M621" i="2"/>
  <c r="N621" i="2"/>
  <c r="AB621" i="2" s="1"/>
  <c r="O621" i="2"/>
  <c r="P621" i="2"/>
  <c r="Q621" i="2" s="1"/>
  <c r="R621" i="2"/>
  <c r="S621" i="2" s="1"/>
  <c r="T621" i="2"/>
  <c r="U621" i="2"/>
  <c r="V621" i="2"/>
  <c r="W621" i="2"/>
  <c r="X621" i="2"/>
  <c r="Y621" i="2"/>
  <c r="A1230" i="2"/>
  <c r="B1230" i="2"/>
  <c r="C1230" i="2"/>
  <c r="D1230" i="2"/>
  <c r="E1230" i="2"/>
  <c r="F1230" i="2"/>
  <c r="G1230" i="2"/>
  <c r="I1230" i="2"/>
  <c r="J1230" i="2"/>
  <c r="K1230" i="2"/>
  <c r="L1230" i="2"/>
  <c r="M1230" i="2"/>
  <c r="N1230" i="2"/>
  <c r="AB1230" i="2" s="1"/>
  <c r="O1230" i="2"/>
  <c r="P1230" i="2"/>
  <c r="Q1230" i="2" s="1"/>
  <c r="R1230" i="2"/>
  <c r="S1230" i="2" s="1"/>
  <c r="T1230" i="2"/>
  <c r="U1230" i="2"/>
  <c r="V1230" i="2"/>
  <c r="W1230" i="2"/>
  <c r="X1230" i="2"/>
  <c r="Y1230" i="2"/>
  <c r="A1212" i="2"/>
  <c r="B1212" i="2"/>
  <c r="C1212" i="2"/>
  <c r="D1212" i="2"/>
  <c r="E1212" i="2"/>
  <c r="F1212" i="2"/>
  <c r="G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A1260" i="2"/>
  <c r="B1260" i="2"/>
  <c r="C1260" i="2"/>
  <c r="D1260" i="2"/>
  <c r="E1260" i="2"/>
  <c r="F1260" i="2"/>
  <c r="G1260" i="2"/>
  <c r="I1260" i="2"/>
  <c r="J1260" i="2"/>
  <c r="K1260" i="2"/>
  <c r="L1260" i="2"/>
  <c r="M1260" i="2"/>
  <c r="N1260" i="2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A1277" i="2"/>
  <c r="B1277" i="2"/>
  <c r="C1277" i="2"/>
  <c r="D1277" i="2"/>
  <c r="E1277" i="2"/>
  <c r="F1277" i="2"/>
  <c r="G1277" i="2"/>
  <c r="I1277" i="2"/>
  <c r="J1277" i="2"/>
  <c r="K1277" i="2"/>
  <c r="L1277" i="2"/>
  <c r="M1277" i="2"/>
  <c r="N1277" i="2"/>
  <c r="AB1277" i="2" s="1"/>
  <c r="O1277" i="2"/>
  <c r="P1277" i="2"/>
  <c r="Q1277" i="2" s="1"/>
  <c r="R1277" i="2"/>
  <c r="S1277" i="2" s="1"/>
  <c r="T1277" i="2"/>
  <c r="U1277" i="2"/>
  <c r="V1277" i="2"/>
  <c r="W1277" i="2"/>
  <c r="X1277" i="2"/>
  <c r="Y1277" i="2"/>
  <c r="A985" i="2"/>
  <c r="B985" i="2"/>
  <c r="C985" i="2"/>
  <c r="D985" i="2"/>
  <c r="E985" i="2"/>
  <c r="F985" i="2"/>
  <c r="G985" i="2"/>
  <c r="I985" i="2"/>
  <c r="J985" i="2"/>
  <c r="K985" i="2"/>
  <c r="L985" i="2"/>
  <c r="M985" i="2"/>
  <c r="N985" i="2"/>
  <c r="AB985" i="2" s="1"/>
  <c r="O985" i="2"/>
  <c r="P985" i="2"/>
  <c r="Q985" i="2" s="1"/>
  <c r="R985" i="2"/>
  <c r="S985" i="2" s="1"/>
  <c r="T985" i="2"/>
  <c r="U985" i="2"/>
  <c r="V985" i="2"/>
  <c r="W985" i="2"/>
  <c r="X985" i="2"/>
  <c r="Y985" i="2"/>
  <c r="A1298" i="2"/>
  <c r="B1298" i="2"/>
  <c r="C1298" i="2"/>
  <c r="D1298" i="2"/>
  <c r="E1298" i="2"/>
  <c r="F1298" i="2"/>
  <c r="G1298" i="2"/>
  <c r="I1298" i="2"/>
  <c r="J1298" i="2"/>
  <c r="K1298" i="2"/>
  <c r="L1298" i="2"/>
  <c r="M1298" i="2"/>
  <c r="N1298" i="2"/>
  <c r="O1298" i="2"/>
  <c r="P1298" i="2"/>
  <c r="Q1298" i="2" s="1"/>
  <c r="R1298" i="2"/>
  <c r="S1298" i="2" s="1"/>
  <c r="T1298" i="2"/>
  <c r="U1298" i="2"/>
  <c r="V1298" i="2"/>
  <c r="AC1298" i="2" s="1"/>
  <c r="W1298" i="2"/>
  <c r="X1298" i="2"/>
  <c r="Y1298" i="2"/>
  <c r="A1255" i="2"/>
  <c r="B1255" i="2"/>
  <c r="C1255" i="2"/>
  <c r="D1255" i="2"/>
  <c r="E1255" i="2"/>
  <c r="F1255" i="2"/>
  <c r="G1255" i="2"/>
  <c r="I1255" i="2"/>
  <c r="J1255" i="2"/>
  <c r="K1255" i="2"/>
  <c r="L1255" i="2"/>
  <c r="M1255" i="2"/>
  <c r="N1255" i="2"/>
  <c r="AB1255" i="2" s="1"/>
  <c r="O1255" i="2"/>
  <c r="P1255" i="2"/>
  <c r="Q1255" i="2" s="1"/>
  <c r="R1255" i="2"/>
  <c r="S1255" i="2" s="1"/>
  <c r="T1255" i="2"/>
  <c r="U1255" i="2"/>
  <c r="V1255" i="2"/>
  <c r="AC1255" i="2" s="1"/>
  <c r="W1255" i="2"/>
  <c r="X1255" i="2"/>
  <c r="Y1255" i="2"/>
  <c r="A589" i="2"/>
  <c r="B589" i="2"/>
  <c r="C589" i="2"/>
  <c r="D589" i="2"/>
  <c r="E589" i="2"/>
  <c r="F589" i="2"/>
  <c r="G589" i="2"/>
  <c r="I589" i="2"/>
  <c r="J589" i="2"/>
  <c r="K589" i="2"/>
  <c r="L589" i="2"/>
  <c r="M589" i="2"/>
  <c r="N589" i="2"/>
  <c r="AB589" i="2" s="1"/>
  <c r="O589" i="2"/>
  <c r="P589" i="2"/>
  <c r="Q589" i="2" s="1"/>
  <c r="R589" i="2"/>
  <c r="S589" i="2" s="1"/>
  <c r="T589" i="2"/>
  <c r="U589" i="2"/>
  <c r="V589" i="2"/>
  <c r="W589" i="2"/>
  <c r="X589" i="2"/>
  <c r="Y589" i="2"/>
  <c r="A1299" i="2"/>
  <c r="B1299" i="2"/>
  <c r="C1299" i="2"/>
  <c r="D1299" i="2"/>
  <c r="E1299" i="2"/>
  <c r="F1299" i="2"/>
  <c r="G1299" i="2"/>
  <c r="I1299" i="2"/>
  <c r="J1299" i="2"/>
  <c r="K1299" i="2"/>
  <c r="L1299" i="2"/>
  <c r="M1299" i="2"/>
  <c r="N1299" i="2"/>
  <c r="AB1299" i="2" s="1"/>
  <c r="O1299" i="2"/>
  <c r="P1299" i="2"/>
  <c r="Q1299" i="2" s="1"/>
  <c r="R1299" i="2"/>
  <c r="S1299" i="2" s="1"/>
  <c r="T1299" i="2"/>
  <c r="U1299" i="2"/>
  <c r="V1299" i="2"/>
  <c r="W1299" i="2"/>
  <c r="X1299" i="2"/>
  <c r="Y1299" i="2"/>
  <c r="A649" i="2"/>
  <c r="B649" i="2"/>
  <c r="C649" i="2"/>
  <c r="D649" i="2"/>
  <c r="E649" i="2"/>
  <c r="F649" i="2"/>
  <c r="G649" i="2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W649" i="2"/>
  <c r="X649" i="2"/>
  <c r="Y649" i="2"/>
  <c r="AC649" i="2"/>
  <c r="A671" i="2"/>
  <c r="B671" i="2"/>
  <c r="C671" i="2"/>
  <c r="D671" i="2"/>
  <c r="E671" i="2"/>
  <c r="F671" i="2"/>
  <c r="G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1229" i="2"/>
  <c r="B1229" i="2"/>
  <c r="C1229" i="2"/>
  <c r="D1229" i="2"/>
  <c r="E1229" i="2"/>
  <c r="F1229" i="2"/>
  <c r="G1229" i="2"/>
  <c r="I1229" i="2"/>
  <c r="J1229" i="2"/>
  <c r="K1229" i="2"/>
  <c r="L1229" i="2"/>
  <c r="M1229" i="2"/>
  <c r="N1229" i="2"/>
  <c r="AB1229" i="2" s="1"/>
  <c r="O1229" i="2"/>
  <c r="P1229" i="2"/>
  <c r="Q1229" i="2" s="1"/>
  <c r="R1229" i="2"/>
  <c r="S1229" i="2" s="1"/>
  <c r="T1229" i="2"/>
  <c r="U1229" i="2"/>
  <c r="V1229" i="2"/>
  <c r="W1229" i="2"/>
  <c r="X1229" i="2"/>
  <c r="Y1229" i="2"/>
  <c r="A1225" i="2"/>
  <c r="B1225" i="2"/>
  <c r="C1225" i="2"/>
  <c r="D1225" i="2"/>
  <c r="E1225" i="2"/>
  <c r="F1225" i="2"/>
  <c r="G1225" i="2"/>
  <c r="I1225" i="2"/>
  <c r="J1225" i="2"/>
  <c r="K1225" i="2"/>
  <c r="L1225" i="2"/>
  <c r="M1225" i="2"/>
  <c r="N1225" i="2"/>
  <c r="AB1225" i="2" s="1"/>
  <c r="O1225" i="2"/>
  <c r="P1225" i="2"/>
  <c r="Q1225" i="2" s="1"/>
  <c r="R1225" i="2"/>
  <c r="S1225" i="2" s="1"/>
  <c r="T1225" i="2"/>
  <c r="U1225" i="2"/>
  <c r="V1225" i="2"/>
  <c r="W1225" i="2"/>
  <c r="X1225" i="2"/>
  <c r="Y1225" i="2"/>
  <c r="A1323" i="2"/>
  <c r="B1323" i="2"/>
  <c r="C1323" i="2"/>
  <c r="D1323" i="2"/>
  <c r="E1323" i="2"/>
  <c r="F1323" i="2"/>
  <c r="G1323" i="2"/>
  <c r="I1323" i="2"/>
  <c r="J1323" i="2"/>
  <c r="K1323" i="2"/>
  <c r="L1323" i="2"/>
  <c r="M1323" i="2"/>
  <c r="N1323" i="2"/>
  <c r="AB1323" i="2" s="1"/>
  <c r="O1323" i="2"/>
  <c r="P1323" i="2"/>
  <c r="Q1323" i="2" s="1"/>
  <c r="R1323" i="2"/>
  <c r="S1323" i="2" s="1"/>
  <c r="T1323" i="2"/>
  <c r="U1323" i="2"/>
  <c r="V1323" i="2"/>
  <c r="AC1323" i="2" s="1"/>
  <c r="W1323" i="2"/>
  <c r="X1323" i="2"/>
  <c r="Y1323" i="2"/>
  <c r="A1231" i="2"/>
  <c r="B1231" i="2"/>
  <c r="C1231" i="2"/>
  <c r="D1231" i="2"/>
  <c r="E1231" i="2"/>
  <c r="F1231" i="2"/>
  <c r="G1231" i="2"/>
  <c r="I1231" i="2"/>
  <c r="J1231" i="2"/>
  <c r="K1231" i="2"/>
  <c r="L1231" i="2"/>
  <c r="M1231" i="2"/>
  <c r="N1231" i="2"/>
  <c r="O1231" i="2"/>
  <c r="P1231" i="2"/>
  <c r="Q1231" i="2" s="1"/>
  <c r="R1231" i="2"/>
  <c r="S1231" i="2" s="1"/>
  <c r="T1231" i="2"/>
  <c r="U1231" i="2"/>
  <c r="V1231" i="2"/>
  <c r="AC1231" i="2" s="1"/>
  <c r="W1231" i="2"/>
  <c r="X1231" i="2"/>
  <c r="Y1231" i="2"/>
  <c r="A1322" i="2"/>
  <c r="B1322" i="2"/>
  <c r="C1322" i="2"/>
  <c r="D1322" i="2"/>
  <c r="E1322" i="2"/>
  <c r="F1322" i="2"/>
  <c r="G1322" i="2"/>
  <c r="I1322" i="2"/>
  <c r="J1322" i="2"/>
  <c r="K1322" i="2"/>
  <c r="L1322" i="2"/>
  <c r="M1322" i="2"/>
  <c r="N1322" i="2"/>
  <c r="AB1322" i="2" s="1"/>
  <c r="O1322" i="2"/>
  <c r="P1322" i="2"/>
  <c r="Q1322" i="2" s="1"/>
  <c r="R1322" i="2"/>
  <c r="S1322" i="2" s="1"/>
  <c r="T1322" i="2"/>
  <c r="U1322" i="2"/>
  <c r="V1322" i="2"/>
  <c r="W1322" i="2"/>
  <c r="X1322" i="2"/>
  <c r="Y1322" i="2"/>
  <c r="A1202" i="2"/>
  <c r="B1202" i="2"/>
  <c r="C1202" i="2"/>
  <c r="D1202" i="2"/>
  <c r="E1202" i="2"/>
  <c r="F1202" i="2"/>
  <c r="G1202" i="2"/>
  <c r="I1202" i="2"/>
  <c r="J1202" i="2"/>
  <c r="K1202" i="2"/>
  <c r="L1202" i="2"/>
  <c r="M1202" i="2"/>
  <c r="N1202" i="2"/>
  <c r="AB1202" i="2" s="1"/>
  <c r="O1202" i="2"/>
  <c r="P1202" i="2"/>
  <c r="Q1202" i="2" s="1"/>
  <c r="R1202" i="2"/>
  <c r="S1202" i="2" s="1"/>
  <c r="T1202" i="2"/>
  <c r="U1202" i="2"/>
  <c r="V1202" i="2"/>
  <c r="W1202" i="2"/>
  <c r="X1202" i="2"/>
  <c r="Y1202" i="2"/>
  <c r="A657" i="2"/>
  <c r="B657" i="2"/>
  <c r="C657" i="2"/>
  <c r="D657" i="2"/>
  <c r="E657" i="2"/>
  <c r="F657" i="2"/>
  <c r="G657" i="2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C657" i="2" s="1"/>
  <c r="W657" i="2"/>
  <c r="X657" i="2"/>
  <c r="Y657" i="2"/>
  <c r="A629" i="2"/>
  <c r="B629" i="2"/>
  <c r="C629" i="2"/>
  <c r="D629" i="2"/>
  <c r="E629" i="2"/>
  <c r="F629" i="2"/>
  <c r="G629" i="2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C629" i="2" s="1"/>
  <c r="W629" i="2"/>
  <c r="X629" i="2"/>
  <c r="Y629" i="2"/>
  <c r="A377" i="2"/>
  <c r="B377" i="2"/>
  <c r="C377" i="2"/>
  <c r="D377" i="2"/>
  <c r="E377" i="2"/>
  <c r="F377" i="2"/>
  <c r="G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W377" i="2"/>
  <c r="X377" i="2"/>
  <c r="Y377" i="2"/>
  <c r="A393" i="2"/>
  <c r="B393" i="2"/>
  <c r="C393" i="2"/>
  <c r="D393" i="2"/>
  <c r="E393" i="2"/>
  <c r="F393" i="2"/>
  <c r="G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W393" i="2"/>
  <c r="X393" i="2"/>
  <c r="Y393" i="2"/>
  <c r="A107" i="2"/>
  <c r="B107" i="2"/>
  <c r="C107" i="2"/>
  <c r="D107" i="2"/>
  <c r="E107" i="2"/>
  <c r="F107" i="2"/>
  <c r="G107" i="2"/>
  <c r="I107" i="2"/>
  <c r="J107" i="2"/>
  <c r="K107" i="2"/>
  <c r="L107" i="2"/>
  <c r="M107" i="2"/>
  <c r="N107" i="2"/>
  <c r="O107" i="2"/>
  <c r="P107" i="2"/>
  <c r="Q107" i="2" s="1"/>
  <c r="R107" i="2"/>
  <c r="S107" i="2" s="1"/>
  <c r="T107" i="2"/>
  <c r="U107" i="2"/>
  <c r="V107" i="2"/>
  <c r="W107" i="2"/>
  <c r="X107" i="2"/>
  <c r="Y107" i="2"/>
  <c r="AC107" i="2"/>
  <c r="A344" i="2"/>
  <c r="B344" i="2"/>
  <c r="C344" i="2"/>
  <c r="D344" i="2"/>
  <c r="E344" i="2"/>
  <c r="F344" i="2"/>
  <c r="G344" i="2"/>
  <c r="I344" i="2"/>
  <c r="J344" i="2"/>
  <c r="K344" i="2"/>
  <c r="L344" i="2"/>
  <c r="M344" i="2"/>
  <c r="N344" i="2"/>
  <c r="O344" i="2"/>
  <c r="P344" i="2"/>
  <c r="Q344" i="2" s="1"/>
  <c r="R344" i="2"/>
  <c r="S344" i="2" s="1"/>
  <c r="T344" i="2"/>
  <c r="U344" i="2"/>
  <c r="V344" i="2"/>
  <c r="AC344" i="2" s="1"/>
  <c r="W344" i="2"/>
  <c r="X344" i="2"/>
  <c r="Y344" i="2"/>
  <c r="A1250" i="2"/>
  <c r="B1250" i="2"/>
  <c r="C1250" i="2"/>
  <c r="D1250" i="2"/>
  <c r="E1250" i="2"/>
  <c r="F1250" i="2"/>
  <c r="G1250" i="2"/>
  <c r="I1250" i="2"/>
  <c r="J1250" i="2"/>
  <c r="K1250" i="2"/>
  <c r="L1250" i="2"/>
  <c r="M1250" i="2"/>
  <c r="N1250" i="2"/>
  <c r="AB1250" i="2" s="1"/>
  <c r="O1250" i="2"/>
  <c r="P1250" i="2"/>
  <c r="Q1250" i="2" s="1"/>
  <c r="R1250" i="2"/>
  <c r="S1250" i="2" s="1"/>
  <c r="T1250" i="2"/>
  <c r="U1250" i="2"/>
  <c r="V1250" i="2"/>
  <c r="W1250" i="2"/>
  <c r="X1250" i="2"/>
  <c r="Y1250" i="2"/>
  <c r="A1241" i="2"/>
  <c r="B1241" i="2"/>
  <c r="C1241" i="2"/>
  <c r="D1241" i="2"/>
  <c r="E1241" i="2"/>
  <c r="F1241" i="2"/>
  <c r="G1241" i="2"/>
  <c r="I1241" i="2"/>
  <c r="J1241" i="2"/>
  <c r="K1241" i="2"/>
  <c r="L1241" i="2"/>
  <c r="M1241" i="2"/>
  <c r="N1241" i="2"/>
  <c r="AB1241" i="2" s="1"/>
  <c r="O1241" i="2"/>
  <c r="P1241" i="2"/>
  <c r="Q1241" i="2" s="1"/>
  <c r="R1241" i="2"/>
  <c r="S1241" i="2" s="1"/>
  <c r="T1241" i="2"/>
  <c r="U1241" i="2"/>
  <c r="V1241" i="2"/>
  <c r="W1241" i="2"/>
  <c r="X1241" i="2"/>
  <c r="Y1241" i="2"/>
  <c r="AC1241" i="2"/>
  <c r="A1205" i="2"/>
  <c r="B1205" i="2"/>
  <c r="C1205" i="2"/>
  <c r="D1205" i="2"/>
  <c r="E1205" i="2"/>
  <c r="F1205" i="2"/>
  <c r="G1205" i="2"/>
  <c r="I1205" i="2"/>
  <c r="J1205" i="2"/>
  <c r="K1205" i="2"/>
  <c r="L1205" i="2"/>
  <c r="M1205" i="2"/>
  <c r="N1205" i="2"/>
  <c r="AB1205" i="2" s="1"/>
  <c r="O1205" i="2"/>
  <c r="P1205" i="2"/>
  <c r="Q1205" i="2" s="1"/>
  <c r="R1205" i="2"/>
  <c r="S1205" i="2" s="1"/>
  <c r="T1205" i="2"/>
  <c r="U1205" i="2"/>
  <c r="V1205" i="2"/>
  <c r="AC1205" i="2" s="1"/>
  <c r="W1205" i="2"/>
  <c r="X1205" i="2"/>
  <c r="Y1205" i="2"/>
  <c r="A363" i="2"/>
  <c r="B363" i="2"/>
  <c r="C363" i="2"/>
  <c r="D363" i="2"/>
  <c r="E363" i="2"/>
  <c r="F363" i="2"/>
  <c r="G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AC363" i="2" s="1"/>
  <c r="W363" i="2"/>
  <c r="X363" i="2"/>
  <c r="Y363" i="2"/>
  <c r="A676" i="2"/>
  <c r="B676" i="2"/>
  <c r="C676" i="2"/>
  <c r="D676" i="2"/>
  <c r="E676" i="2"/>
  <c r="F676" i="2"/>
  <c r="G676" i="2"/>
  <c r="I676" i="2"/>
  <c r="J676" i="2"/>
  <c r="K676" i="2"/>
  <c r="L676" i="2"/>
  <c r="M676" i="2"/>
  <c r="N676" i="2"/>
  <c r="AB676" i="2" s="1"/>
  <c r="O676" i="2"/>
  <c r="P676" i="2"/>
  <c r="Q676" i="2" s="1"/>
  <c r="R676" i="2"/>
  <c r="S676" i="2" s="1"/>
  <c r="T676" i="2"/>
  <c r="U676" i="2"/>
  <c r="V676" i="2"/>
  <c r="W676" i="2"/>
  <c r="X676" i="2"/>
  <c r="Y676" i="2"/>
  <c r="A171" i="2"/>
  <c r="B171" i="2"/>
  <c r="C171" i="2"/>
  <c r="D171" i="2"/>
  <c r="E171" i="2"/>
  <c r="F171" i="2"/>
  <c r="G171" i="2"/>
  <c r="I171" i="2"/>
  <c r="J171" i="2"/>
  <c r="K171" i="2"/>
  <c r="L171" i="2"/>
  <c r="M171" i="2"/>
  <c r="N171" i="2"/>
  <c r="AB171" i="2" s="1"/>
  <c r="O171" i="2"/>
  <c r="P171" i="2"/>
  <c r="Q171" i="2" s="1"/>
  <c r="R171" i="2"/>
  <c r="S171" i="2" s="1"/>
  <c r="T171" i="2"/>
  <c r="U171" i="2"/>
  <c r="V171" i="2"/>
  <c r="W171" i="2"/>
  <c r="X171" i="2"/>
  <c r="Y171" i="2"/>
  <c r="AC171" i="2"/>
  <c r="A665" i="2"/>
  <c r="B665" i="2"/>
  <c r="C665" i="2"/>
  <c r="D665" i="2"/>
  <c r="E665" i="2"/>
  <c r="F665" i="2"/>
  <c r="G665" i="2"/>
  <c r="I665" i="2"/>
  <c r="J665" i="2"/>
  <c r="K665" i="2"/>
  <c r="L665" i="2"/>
  <c r="M665" i="2"/>
  <c r="N665" i="2"/>
  <c r="AB665" i="2" s="1"/>
  <c r="O665" i="2"/>
  <c r="P665" i="2"/>
  <c r="Q665" i="2" s="1"/>
  <c r="R665" i="2"/>
  <c r="S665" i="2" s="1"/>
  <c r="T665" i="2"/>
  <c r="U665" i="2"/>
  <c r="V665" i="2"/>
  <c r="AC665" i="2" s="1"/>
  <c r="W665" i="2"/>
  <c r="X665" i="2"/>
  <c r="Y665" i="2"/>
  <c r="A1143" i="2"/>
  <c r="B1143" i="2"/>
  <c r="C1143" i="2"/>
  <c r="D1143" i="2"/>
  <c r="E1143" i="2"/>
  <c r="F1143" i="2"/>
  <c r="G1143" i="2"/>
  <c r="I1143" i="2"/>
  <c r="J1143" i="2"/>
  <c r="K1143" i="2"/>
  <c r="L1143" i="2"/>
  <c r="M1143" i="2"/>
  <c r="N1143" i="2"/>
  <c r="AB1143" i="2" s="1"/>
  <c r="O1143" i="2"/>
  <c r="P1143" i="2"/>
  <c r="Q1143" i="2" s="1"/>
  <c r="R1143" i="2"/>
  <c r="S1143" i="2" s="1"/>
  <c r="T1143" i="2"/>
  <c r="U1143" i="2"/>
  <c r="V1143" i="2"/>
  <c r="AC1143" i="2" s="1"/>
  <c r="W1143" i="2"/>
  <c r="X1143" i="2"/>
  <c r="Y1143" i="2"/>
  <c r="A1317" i="2"/>
  <c r="B1317" i="2"/>
  <c r="C1317" i="2"/>
  <c r="D1317" i="2"/>
  <c r="E1317" i="2"/>
  <c r="F1317" i="2"/>
  <c r="G1317" i="2"/>
  <c r="I1317" i="2"/>
  <c r="J1317" i="2"/>
  <c r="K1317" i="2"/>
  <c r="L1317" i="2"/>
  <c r="M1317" i="2"/>
  <c r="N1317" i="2"/>
  <c r="AB1317" i="2" s="1"/>
  <c r="O1317" i="2"/>
  <c r="P1317" i="2"/>
  <c r="Q1317" i="2" s="1"/>
  <c r="R1317" i="2"/>
  <c r="S1317" i="2" s="1"/>
  <c r="T1317" i="2"/>
  <c r="U1317" i="2"/>
  <c r="V1317" i="2"/>
  <c r="W1317" i="2"/>
  <c r="X1317" i="2"/>
  <c r="Y1317" i="2"/>
  <c r="A1224" i="2"/>
  <c r="B1224" i="2"/>
  <c r="C1224" i="2"/>
  <c r="D1224" i="2"/>
  <c r="E1224" i="2"/>
  <c r="F1224" i="2"/>
  <c r="G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W1224" i="2"/>
  <c r="X1224" i="2"/>
  <c r="Y1224" i="2"/>
  <c r="AC1224" i="2"/>
  <c r="A666" i="2"/>
  <c r="B666" i="2"/>
  <c r="C666" i="2"/>
  <c r="D666" i="2"/>
  <c r="E666" i="2"/>
  <c r="F666" i="2"/>
  <c r="G666" i="2"/>
  <c r="I666" i="2"/>
  <c r="J666" i="2"/>
  <c r="K666" i="2"/>
  <c r="L666" i="2"/>
  <c r="M666" i="2"/>
  <c r="N666" i="2"/>
  <c r="AB666" i="2" s="1"/>
  <c r="O666" i="2"/>
  <c r="P666" i="2"/>
  <c r="Q666" i="2" s="1"/>
  <c r="R666" i="2"/>
  <c r="S666" i="2" s="1"/>
  <c r="T666" i="2"/>
  <c r="U666" i="2"/>
  <c r="V666" i="2"/>
  <c r="AC666" i="2" s="1"/>
  <c r="W666" i="2"/>
  <c r="X666" i="2"/>
  <c r="Y666" i="2"/>
  <c r="A1246" i="2"/>
  <c r="B1246" i="2"/>
  <c r="C1246" i="2"/>
  <c r="D1246" i="2"/>
  <c r="E1246" i="2"/>
  <c r="F1246" i="2"/>
  <c r="G1246" i="2"/>
  <c r="I1246" i="2"/>
  <c r="J1246" i="2"/>
  <c r="K1246" i="2"/>
  <c r="L1246" i="2"/>
  <c r="M1246" i="2"/>
  <c r="N1246" i="2"/>
  <c r="AB1246" i="2" s="1"/>
  <c r="O1246" i="2"/>
  <c r="P1246" i="2"/>
  <c r="Q1246" i="2" s="1"/>
  <c r="R1246" i="2"/>
  <c r="S1246" i="2" s="1"/>
  <c r="T1246" i="2"/>
  <c r="U1246" i="2"/>
  <c r="V1246" i="2"/>
  <c r="AC1246" i="2" s="1"/>
  <c r="W1246" i="2"/>
  <c r="X1246" i="2"/>
  <c r="Y1246" i="2"/>
  <c r="A1211" i="2"/>
  <c r="B1211" i="2"/>
  <c r="C1211" i="2"/>
  <c r="D1211" i="2"/>
  <c r="E1211" i="2"/>
  <c r="F1211" i="2"/>
  <c r="G1211" i="2"/>
  <c r="I1211" i="2"/>
  <c r="J1211" i="2"/>
  <c r="K1211" i="2"/>
  <c r="L1211" i="2"/>
  <c r="M1211" i="2"/>
  <c r="N1211" i="2"/>
  <c r="AB1211" i="2" s="1"/>
  <c r="O1211" i="2"/>
  <c r="P1211" i="2"/>
  <c r="Q1211" i="2" s="1"/>
  <c r="R1211" i="2"/>
  <c r="S1211" i="2" s="1"/>
  <c r="T1211" i="2"/>
  <c r="U1211" i="2"/>
  <c r="V1211" i="2"/>
  <c r="W1211" i="2"/>
  <c r="X1211" i="2"/>
  <c r="Y1211" i="2"/>
  <c r="A618" i="2"/>
  <c r="B618" i="2"/>
  <c r="C618" i="2"/>
  <c r="D618" i="2"/>
  <c r="E618" i="2"/>
  <c r="F618" i="2"/>
  <c r="G618" i="2"/>
  <c r="I618" i="2"/>
  <c r="J618" i="2"/>
  <c r="K618" i="2"/>
  <c r="L618" i="2"/>
  <c r="M618" i="2"/>
  <c r="N618" i="2"/>
  <c r="AB618" i="2" s="1"/>
  <c r="O618" i="2"/>
  <c r="P618" i="2"/>
  <c r="Q618" i="2" s="1"/>
  <c r="R618" i="2"/>
  <c r="S618" i="2" s="1"/>
  <c r="T618" i="2"/>
  <c r="U618" i="2"/>
  <c r="V618" i="2"/>
  <c r="AC618" i="2" s="1"/>
  <c r="W618" i="2"/>
  <c r="X618" i="2"/>
  <c r="Y618" i="2"/>
  <c r="A1138" i="2"/>
  <c r="B1138" i="2"/>
  <c r="C1138" i="2"/>
  <c r="D1138" i="2"/>
  <c r="E1138" i="2"/>
  <c r="F1138" i="2"/>
  <c r="G1138" i="2"/>
  <c r="I1138" i="2"/>
  <c r="J1138" i="2"/>
  <c r="K1138" i="2"/>
  <c r="L1138" i="2"/>
  <c r="M1138" i="2"/>
  <c r="N1138" i="2"/>
  <c r="AB1138" i="2" s="1"/>
  <c r="O1138" i="2"/>
  <c r="P1138" i="2"/>
  <c r="Q1138" i="2" s="1"/>
  <c r="R1138" i="2"/>
  <c r="S1138" i="2" s="1"/>
  <c r="T1138" i="2"/>
  <c r="U1138" i="2"/>
  <c r="V1138" i="2"/>
  <c r="AC1138" i="2" s="1"/>
  <c r="W1138" i="2"/>
  <c r="X1138" i="2"/>
  <c r="Y1138" i="2"/>
  <c r="A529" i="2"/>
  <c r="B529" i="2"/>
  <c r="C529" i="2"/>
  <c r="D529" i="2"/>
  <c r="E529" i="2"/>
  <c r="F529" i="2"/>
  <c r="G529" i="2"/>
  <c r="I529" i="2"/>
  <c r="J529" i="2"/>
  <c r="K529" i="2"/>
  <c r="L529" i="2"/>
  <c r="M529" i="2"/>
  <c r="N529" i="2"/>
  <c r="O529" i="2"/>
  <c r="P529" i="2"/>
  <c r="Q529" i="2" s="1"/>
  <c r="R529" i="2"/>
  <c r="S529" i="2" s="1"/>
  <c r="T529" i="2"/>
  <c r="U529" i="2"/>
  <c r="V529" i="2"/>
  <c r="AC529" i="2" s="1"/>
  <c r="W529" i="2"/>
  <c r="X529" i="2"/>
  <c r="Y529" i="2"/>
  <c r="A626" i="2"/>
  <c r="B626" i="2"/>
  <c r="C626" i="2"/>
  <c r="D626" i="2"/>
  <c r="E626" i="2"/>
  <c r="F626" i="2"/>
  <c r="G626" i="2"/>
  <c r="I626" i="2"/>
  <c r="J626" i="2"/>
  <c r="K626" i="2"/>
  <c r="L626" i="2"/>
  <c r="M626" i="2"/>
  <c r="N626" i="2"/>
  <c r="AB626" i="2" s="1"/>
  <c r="O626" i="2"/>
  <c r="P626" i="2"/>
  <c r="Q626" i="2" s="1"/>
  <c r="R626" i="2"/>
  <c r="S626" i="2" s="1"/>
  <c r="T626" i="2"/>
  <c r="U626" i="2"/>
  <c r="V626" i="2"/>
  <c r="W626" i="2"/>
  <c r="X626" i="2"/>
  <c r="Y626" i="2"/>
  <c r="A984" i="2"/>
  <c r="B984" i="2"/>
  <c r="C984" i="2"/>
  <c r="D984" i="2"/>
  <c r="E984" i="2"/>
  <c r="F984" i="2"/>
  <c r="G984" i="2"/>
  <c r="I984" i="2"/>
  <c r="J984" i="2"/>
  <c r="K984" i="2"/>
  <c r="L984" i="2"/>
  <c r="M984" i="2"/>
  <c r="N984" i="2"/>
  <c r="AB984" i="2" s="1"/>
  <c r="O984" i="2"/>
  <c r="P984" i="2"/>
  <c r="Q984" i="2" s="1"/>
  <c r="R984" i="2"/>
  <c r="S984" i="2" s="1"/>
  <c r="T984" i="2"/>
  <c r="U984" i="2"/>
  <c r="V984" i="2"/>
  <c r="W984" i="2"/>
  <c r="X984" i="2"/>
  <c r="Y984" i="2"/>
  <c r="AC984" i="2"/>
  <c r="A1190" i="2"/>
  <c r="B1190" i="2"/>
  <c r="C1190" i="2"/>
  <c r="D1190" i="2"/>
  <c r="E1190" i="2"/>
  <c r="F1190" i="2"/>
  <c r="G1190" i="2"/>
  <c r="I1190" i="2"/>
  <c r="J1190" i="2"/>
  <c r="K1190" i="2"/>
  <c r="L1190" i="2"/>
  <c r="M1190" i="2"/>
  <c r="N1190" i="2"/>
  <c r="AB1190" i="2" s="1"/>
  <c r="O1190" i="2"/>
  <c r="P1190" i="2"/>
  <c r="Q1190" i="2" s="1"/>
  <c r="R1190" i="2"/>
  <c r="S1190" i="2" s="1"/>
  <c r="T1190" i="2"/>
  <c r="U1190" i="2"/>
  <c r="V1190" i="2"/>
  <c r="AC1190" i="2" s="1"/>
  <c r="W1190" i="2"/>
  <c r="X1190" i="2"/>
  <c r="Y1190" i="2"/>
  <c r="A704" i="2"/>
  <c r="B704" i="2"/>
  <c r="C704" i="2"/>
  <c r="D704" i="2"/>
  <c r="E704" i="2"/>
  <c r="F704" i="2"/>
  <c r="G704" i="2"/>
  <c r="I704" i="2"/>
  <c r="J704" i="2"/>
  <c r="K704" i="2"/>
  <c r="L704" i="2"/>
  <c r="M704" i="2"/>
  <c r="N704" i="2"/>
  <c r="O704" i="2"/>
  <c r="P704" i="2"/>
  <c r="Q704" i="2" s="1"/>
  <c r="R704" i="2"/>
  <c r="S704" i="2" s="1"/>
  <c r="T704" i="2"/>
  <c r="U704" i="2"/>
  <c r="V704" i="2"/>
  <c r="AC704" i="2" s="1"/>
  <c r="W704" i="2"/>
  <c r="X704" i="2"/>
  <c r="Y704" i="2"/>
  <c r="A1159" i="2"/>
  <c r="B1159" i="2"/>
  <c r="C1159" i="2"/>
  <c r="D1159" i="2"/>
  <c r="E1159" i="2"/>
  <c r="F1159" i="2"/>
  <c r="G1159" i="2"/>
  <c r="I1159" i="2"/>
  <c r="J1159" i="2"/>
  <c r="K1159" i="2"/>
  <c r="L1159" i="2"/>
  <c r="M1159" i="2"/>
  <c r="N1159" i="2"/>
  <c r="AB1159" i="2" s="1"/>
  <c r="O1159" i="2"/>
  <c r="P1159" i="2"/>
  <c r="Q1159" i="2" s="1"/>
  <c r="R1159" i="2"/>
  <c r="S1159" i="2" s="1"/>
  <c r="T1159" i="2"/>
  <c r="U1159" i="2"/>
  <c r="V1159" i="2"/>
  <c r="W1159" i="2"/>
  <c r="X1159" i="2"/>
  <c r="Y1159" i="2"/>
  <c r="A1325" i="2"/>
  <c r="B1325" i="2"/>
  <c r="C1325" i="2"/>
  <c r="D1325" i="2"/>
  <c r="E1325" i="2"/>
  <c r="F1325" i="2"/>
  <c r="G1325" i="2"/>
  <c r="I1325" i="2"/>
  <c r="J1325" i="2"/>
  <c r="K1325" i="2"/>
  <c r="L1325" i="2"/>
  <c r="M1325" i="2"/>
  <c r="N1325" i="2"/>
  <c r="AB1325" i="2" s="1"/>
  <c r="O1325" i="2"/>
  <c r="P1325" i="2"/>
  <c r="Q1325" i="2" s="1"/>
  <c r="R1325" i="2"/>
  <c r="S1325" i="2" s="1"/>
  <c r="T1325" i="2"/>
  <c r="U1325" i="2"/>
  <c r="V1325" i="2"/>
  <c r="W1325" i="2"/>
  <c r="X1325" i="2"/>
  <c r="Y1325" i="2"/>
  <c r="AC1325" i="2"/>
  <c r="A677" i="2"/>
  <c r="B677" i="2"/>
  <c r="C677" i="2"/>
  <c r="D677" i="2"/>
  <c r="E677" i="2"/>
  <c r="F677" i="2"/>
  <c r="G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AC677" i="2" s="1"/>
  <c r="W677" i="2"/>
  <c r="X677" i="2"/>
  <c r="Y677" i="2"/>
  <c r="A583" i="2"/>
  <c r="B583" i="2"/>
  <c r="C583" i="2"/>
  <c r="D583" i="2"/>
  <c r="E583" i="2"/>
  <c r="F583" i="2"/>
  <c r="G583" i="2"/>
  <c r="I583" i="2"/>
  <c r="J583" i="2"/>
  <c r="K583" i="2"/>
  <c r="L583" i="2"/>
  <c r="M583" i="2"/>
  <c r="N583" i="2"/>
  <c r="O583" i="2"/>
  <c r="P583" i="2"/>
  <c r="Q583" i="2" s="1"/>
  <c r="R583" i="2"/>
  <c r="S583" i="2" s="1"/>
  <c r="T583" i="2"/>
  <c r="U583" i="2"/>
  <c r="V583" i="2"/>
  <c r="AC583" i="2" s="1"/>
  <c r="W583" i="2"/>
  <c r="X583" i="2"/>
  <c r="Y583" i="2"/>
  <c r="A388" i="2"/>
  <c r="B388" i="2"/>
  <c r="C388" i="2"/>
  <c r="D388" i="2"/>
  <c r="E388" i="2"/>
  <c r="F388" i="2"/>
  <c r="G388" i="2"/>
  <c r="I388" i="2"/>
  <c r="J388" i="2"/>
  <c r="K388" i="2"/>
  <c r="L388" i="2"/>
  <c r="M388" i="2"/>
  <c r="N388" i="2"/>
  <c r="AB388" i="2" s="1"/>
  <c r="O388" i="2"/>
  <c r="P388" i="2"/>
  <c r="Q388" i="2" s="1"/>
  <c r="R388" i="2"/>
  <c r="S388" i="2" s="1"/>
  <c r="T388" i="2"/>
  <c r="U388" i="2"/>
  <c r="V388" i="2"/>
  <c r="W388" i="2"/>
  <c r="X388" i="2"/>
  <c r="Y388" i="2"/>
  <c r="A186" i="2"/>
  <c r="B186" i="2"/>
  <c r="C186" i="2"/>
  <c r="D186" i="2"/>
  <c r="E186" i="2"/>
  <c r="F186" i="2"/>
  <c r="G186" i="2"/>
  <c r="I186" i="2"/>
  <c r="J186" i="2"/>
  <c r="K186" i="2"/>
  <c r="L186" i="2"/>
  <c r="M186" i="2"/>
  <c r="N186" i="2"/>
  <c r="AB186" i="2" s="1"/>
  <c r="O186" i="2"/>
  <c r="P186" i="2"/>
  <c r="Q186" i="2" s="1"/>
  <c r="R186" i="2"/>
  <c r="S186" i="2" s="1"/>
  <c r="T186" i="2"/>
  <c r="U186" i="2"/>
  <c r="V186" i="2"/>
  <c r="W186" i="2"/>
  <c r="X186" i="2"/>
  <c r="Y186" i="2"/>
  <c r="AC186" i="2"/>
  <c r="A1222" i="2"/>
  <c r="B1222" i="2"/>
  <c r="C1222" i="2"/>
  <c r="D1222" i="2"/>
  <c r="E1222" i="2"/>
  <c r="F1222" i="2"/>
  <c r="G1222" i="2"/>
  <c r="I1222" i="2"/>
  <c r="J1222" i="2"/>
  <c r="K1222" i="2"/>
  <c r="L1222" i="2"/>
  <c r="M1222" i="2"/>
  <c r="N1222" i="2"/>
  <c r="AB1222" i="2" s="1"/>
  <c r="O1222" i="2"/>
  <c r="P1222" i="2"/>
  <c r="Q1222" i="2" s="1"/>
  <c r="R1222" i="2"/>
  <c r="S1222" i="2" s="1"/>
  <c r="T1222" i="2"/>
  <c r="U1222" i="2"/>
  <c r="V1222" i="2"/>
  <c r="AC1222" i="2" s="1"/>
  <c r="W1222" i="2"/>
  <c r="X1222" i="2"/>
  <c r="Y1222" i="2"/>
  <c r="A1261" i="2"/>
  <c r="B1261" i="2"/>
  <c r="C1261" i="2"/>
  <c r="D1261" i="2"/>
  <c r="E1261" i="2"/>
  <c r="F1261" i="2"/>
  <c r="G1261" i="2"/>
  <c r="I1261" i="2"/>
  <c r="J1261" i="2"/>
  <c r="K1261" i="2"/>
  <c r="L1261" i="2"/>
  <c r="M1261" i="2"/>
  <c r="N1261" i="2"/>
  <c r="AB1261" i="2" s="1"/>
  <c r="O1261" i="2"/>
  <c r="P1261" i="2"/>
  <c r="Q1261" i="2" s="1"/>
  <c r="R1261" i="2"/>
  <c r="S1261" i="2" s="1"/>
  <c r="T1261" i="2"/>
  <c r="U1261" i="2"/>
  <c r="V1261" i="2"/>
  <c r="AC1261" i="2" s="1"/>
  <c r="W1261" i="2"/>
  <c r="X1261" i="2"/>
  <c r="Y1261" i="2"/>
  <c r="A105" i="2"/>
  <c r="B105" i="2"/>
  <c r="C105" i="2"/>
  <c r="D105" i="2"/>
  <c r="E105" i="2"/>
  <c r="F105" i="2"/>
  <c r="G105" i="2"/>
  <c r="I105" i="2"/>
  <c r="J105" i="2"/>
  <c r="K105" i="2"/>
  <c r="L105" i="2"/>
  <c r="M105" i="2"/>
  <c r="N105" i="2"/>
  <c r="AB105" i="2" s="1"/>
  <c r="O105" i="2"/>
  <c r="P105" i="2"/>
  <c r="Q105" i="2" s="1"/>
  <c r="R105" i="2"/>
  <c r="S105" i="2" s="1"/>
  <c r="T105" i="2"/>
  <c r="U105" i="2"/>
  <c r="V105" i="2"/>
  <c r="W105" i="2"/>
  <c r="X105" i="2"/>
  <c r="Y105" i="2"/>
  <c r="A663" i="2"/>
  <c r="B663" i="2"/>
  <c r="C663" i="2"/>
  <c r="D663" i="2"/>
  <c r="E663" i="2"/>
  <c r="F663" i="2"/>
  <c r="G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W663" i="2"/>
  <c r="X663" i="2"/>
  <c r="Y663" i="2"/>
  <c r="AC663" i="2"/>
  <c r="A1148" i="2"/>
  <c r="B1148" i="2"/>
  <c r="C1148" i="2"/>
  <c r="D1148" i="2"/>
  <c r="E1148" i="2"/>
  <c r="F1148" i="2"/>
  <c r="G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A601" i="2"/>
  <c r="B601" i="2"/>
  <c r="C601" i="2"/>
  <c r="D601" i="2"/>
  <c r="E601" i="2"/>
  <c r="F601" i="2"/>
  <c r="G601" i="2"/>
  <c r="I601" i="2"/>
  <c r="J601" i="2"/>
  <c r="K601" i="2"/>
  <c r="L601" i="2"/>
  <c r="M601" i="2"/>
  <c r="N601" i="2"/>
  <c r="AB601" i="2" s="1"/>
  <c r="O601" i="2"/>
  <c r="P601" i="2"/>
  <c r="Q601" i="2" s="1"/>
  <c r="R601" i="2"/>
  <c r="S601" i="2" s="1"/>
  <c r="T601" i="2"/>
  <c r="U601" i="2"/>
  <c r="V601" i="2"/>
  <c r="AC601" i="2" s="1"/>
  <c r="W601" i="2"/>
  <c r="X601" i="2"/>
  <c r="Y601" i="2"/>
  <c r="A579" i="2"/>
  <c r="B579" i="2"/>
  <c r="C579" i="2"/>
  <c r="D579" i="2"/>
  <c r="E579" i="2"/>
  <c r="F579" i="2"/>
  <c r="G579" i="2"/>
  <c r="I579" i="2"/>
  <c r="J579" i="2"/>
  <c r="K579" i="2"/>
  <c r="L579" i="2"/>
  <c r="M579" i="2"/>
  <c r="N579" i="2"/>
  <c r="AB579" i="2" s="1"/>
  <c r="O579" i="2"/>
  <c r="P579" i="2"/>
  <c r="Q579" i="2" s="1"/>
  <c r="R579" i="2"/>
  <c r="S579" i="2" s="1"/>
  <c r="T579" i="2"/>
  <c r="U579" i="2"/>
  <c r="V579" i="2"/>
  <c r="W579" i="2"/>
  <c r="X579" i="2"/>
  <c r="Y579" i="2"/>
  <c r="A1187" i="2"/>
  <c r="B1187" i="2"/>
  <c r="C1187" i="2"/>
  <c r="D1187" i="2"/>
  <c r="E1187" i="2"/>
  <c r="F1187" i="2"/>
  <c r="G1187" i="2"/>
  <c r="I1187" i="2"/>
  <c r="J1187" i="2"/>
  <c r="K1187" i="2"/>
  <c r="L1187" i="2"/>
  <c r="M1187" i="2"/>
  <c r="N1187" i="2"/>
  <c r="AB1187" i="2" s="1"/>
  <c r="O1187" i="2"/>
  <c r="P1187" i="2"/>
  <c r="Q1187" i="2" s="1"/>
  <c r="R1187" i="2"/>
  <c r="S1187" i="2" s="1"/>
  <c r="T1187" i="2"/>
  <c r="U1187" i="2"/>
  <c r="V1187" i="2"/>
  <c r="W1187" i="2"/>
  <c r="X1187" i="2"/>
  <c r="Y1187" i="2"/>
  <c r="AC1187" i="2"/>
  <c r="A620" i="2"/>
  <c r="B620" i="2"/>
  <c r="C620" i="2"/>
  <c r="D620" i="2"/>
  <c r="E620" i="2"/>
  <c r="F620" i="2"/>
  <c r="G620" i="2"/>
  <c r="I620" i="2"/>
  <c r="J620" i="2"/>
  <c r="K620" i="2"/>
  <c r="L620" i="2"/>
  <c r="M620" i="2"/>
  <c r="N620" i="2"/>
  <c r="AB620" i="2" s="1"/>
  <c r="O620" i="2"/>
  <c r="P620" i="2"/>
  <c r="Q620" i="2" s="1"/>
  <c r="R620" i="2"/>
  <c r="S620" i="2" s="1"/>
  <c r="T620" i="2"/>
  <c r="U620" i="2"/>
  <c r="V620" i="2"/>
  <c r="AC620" i="2" s="1"/>
  <c r="W620" i="2"/>
  <c r="X620" i="2"/>
  <c r="Y620" i="2"/>
  <c r="A680" i="2"/>
  <c r="B680" i="2"/>
  <c r="C680" i="2"/>
  <c r="D680" i="2"/>
  <c r="E680" i="2"/>
  <c r="F680" i="2"/>
  <c r="G680" i="2"/>
  <c r="I680" i="2"/>
  <c r="J680" i="2"/>
  <c r="K680" i="2"/>
  <c r="L680" i="2"/>
  <c r="M680" i="2"/>
  <c r="N680" i="2"/>
  <c r="O680" i="2"/>
  <c r="P680" i="2"/>
  <c r="Q680" i="2" s="1"/>
  <c r="R680" i="2"/>
  <c r="S680" i="2" s="1"/>
  <c r="T680" i="2"/>
  <c r="U680" i="2"/>
  <c r="V680" i="2"/>
  <c r="AC680" i="2" s="1"/>
  <c r="W680" i="2"/>
  <c r="X680" i="2"/>
  <c r="Y680" i="2"/>
  <c r="A1079" i="2"/>
  <c r="B1079" i="2"/>
  <c r="C1079" i="2"/>
  <c r="D1079" i="2"/>
  <c r="E1079" i="2"/>
  <c r="F1079" i="2"/>
  <c r="G1079" i="2"/>
  <c r="I1079" i="2"/>
  <c r="J1079" i="2"/>
  <c r="K1079" i="2"/>
  <c r="L1079" i="2"/>
  <c r="M1079" i="2"/>
  <c r="N1079" i="2"/>
  <c r="AB1079" i="2" s="1"/>
  <c r="O1079" i="2"/>
  <c r="P1079" i="2"/>
  <c r="Q1079" i="2" s="1"/>
  <c r="R1079" i="2"/>
  <c r="S1079" i="2" s="1"/>
  <c r="T1079" i="2"/>
  <c r="U1079" i="2"/>
  <c r="V1079" i="2"/>
  <c r="W1079" i="2"/>
  <c r="X1079" i="2"/>
  <c r="Y1079" i="2"/>
  <c r="A1153" i="2"/>
  <c r="B1153" i="2"/>
  <c r="C1153" i="2"/>
  <c r="D1153" i="2"/>
  <c r="E1153" i="2"/>
  <c r="F1153" i="2"/>
  <c r="G1153" i="2"/>
  <c r="I1153" i="2"/>
  <c r="J1153" i="2"/>
  <c r="K1153" i="2"/>
  <c r="L1153" i="2"/>
  <c r="M1153" i="2"/>
  <c r="N1153" i="2"/>
  <c r="AB1153" i="2" s="1"/>
  <c r="O1153" i="2"/>
  <c r="P1153" i="2"/>
  <c r="Q1153" i="2" s="1"/>
  <c r="R1153" i="2"/>
  <c r="S1153" i="2" s="1"/>
  <c r="T1153" i="2"/>
  <c r="U1153" i="2"/>
  <c r="V1153" i="2"/>
  <c r="W1153" i="2"/>
  <c r="X1153" i="2"/>
  <c r="Y1153" i="2"/>
  <c r="AC1153" i="2"/>
  <c r="A1189" i="2"/>
  <c r="B1189" i="2"/>
  <c r="C1189" i="2"/>
  <c r="D1189" i="2"/>
  <c r="E1189" i="2"/>
  <c r="F1189" i="2"/>
  <c r="G1189" i="2"/>
  <c r="I1189" i="2"/>
  <c r="J1189" i="2"/>
  <c r="K1189" i="2"/>
  <c r="L1189" i="2"/>
  <c r="M1189" i="2"/>
  <c r="N1189" i="2"/>
  <c r="AB1189" i="2" s="1"/>
  <c r="O1189" i="2"/>
  <c r="P1189" i="2"/>
  <c r="Q1189" i="2" s="1"/>
  <c r="R1189" i="2"/>
  <c r="S1189" i="2" s="1"/>
  <c r="T1189" i="2"/>
  <c r="U1189" i="2"/>
  <c r="V1189" i="2"/>
  <c r="AC1189" i="2" s="1"/>
  <c r="W1189" i="2"/>
  <c r="X1189" i="2"/>
  <c r="Y1189" i="2"/>
  <c r="A624" i="2"/>
  <c r="B624" i="2"/>
  <c r="C624" i="2"/>
  <c r="D624" i="2"/>
  <c r="E624" i="2"/>
  <c r="F624" i="2"/>
  <c r="G624" i="2"/>
  <c r="I624" i="2"/>
  <c r="J624" i="2"/>
  <c r="K624" i="2"/>
  <c r="L624" i="2"/>
  <c r="M624" i="2"/>
  <c r="N624" i="2"/>
  <c r="AB624" i="2" s="1"/>
  <c r="O624" i="2"/>
  <c r="P624" i="2"/>
  <c r="Q624" i="2" s="1"/>
  <c r="R624" i="2"/>
  <c r="S624" i="2" s="1"/>
  <c r="T624" i="2"/>
  <c r="U624" i="2"/>
  <c r="V624" i="2"/>
  <c r="AC624" i="2" s="1"/>
  <c r="W624" i="2"/>
  <c r="X624" i="2"/>
  <c r="Y624" i="2"/>
  <c r="A1203" i="2"/>
  <c r="B1203" i="2"/>
  <c r="C1203" i="2"/>
  <c r="D1203" i="2"/>
  <c r="E1203" i="2"/>
  <c r="F1203" i="2"/>
  <c r="G1203" i="2"/>
  <c r="I1203" i="2"/>
  <c r="J1203" i="2"/>
  <c r="K1203" i="2"/>
  <c r="L1203" i="2"/>
  <c r="M1203" i="2"/>
  <c r="N1203" i="2"/>
  <c r="AB1203" i="2" s="1"/>
  <c r="O1203" i="2"/>
  <c r="P1203" i="2"/>
  <c r="Q1203" i="2" s="1"/>
  <c r="R1203" i="2"/>
  <c r="S1203" i="2" s="1"/>
  <c r="T1203" i="2"/>
  <c r="U1203" i="2"/>
  <c r="V1203" i="2"/>
  <c r="W1203" i="2"/>
  <c r="X1203" i="2"/>
  <c r="Y1203" i="2"/>
  <c r="A1302" i="2"/>
  <c r="B1302" i="2"/>
  <c r="C1302" i="2"/>
  <c r="D1302" i="2"/>
  <c r="E1302" i="2"/>
  <c r="F1302" i="2"/>
  <c r="G1302" i="2"/>
  <c r="I1302" i="2"/>
  <c r="J1302" i="2"/>
  <c r="K1302" i="2"/>
  <c r="L1302" i="2"/>
  <c r="M1302" i="2"/>
  <c r="N1302" i="2"/>
  <c r="AB1302" i="2" s="1"/>
  <c r="O1302" i="2"/>
  <c r="P1302" i="2"/>
  <c r="Q1302" i="2" s="1"/>
  <c r="R1302" i="2"/>
  <c r="S1302" i="2" s="1"/>
  <c r="T1302" i="2"/>
  <c r="U1302" i="2"/>
  <c r="V1302" i="2"/>
  <c r="W1302" i="2"/>
  <c r="X1302" i="2"/>
  <c r="Y1302" i="2"/>
  <c r="AC1302" i="2"/>
  <c r="A1219" i="2"/>
  <c r="B1219" i="2"/>
  <c r="C1219" i="2"/>
  <c r="D1219" i="2"/>
  <c r="E1219" i="2"/>
  <c r="F1219" i="2"/>
  <c r="G1219" i="2"/>
  <c r="I1219" i="2"/>
  <c r="J1219" i="2"/>
  <c r="K1219" i="2"/>
  <c r="L1219" i="2"/>
  <c r="M1219" i="2"/>
  <c r="N1219" i="2"/>
  <c r="O1219" i="2"/>
  <c r="P1219" i="2"/>
  <c r="Q1219" i="2" s="1"/>
  <c r="R1219" i="2"/>
  <c r="S1219" i="2" s="1"/>
  <c r="T1219" i="2"/>
  <c r="U1219" i="2"/>
  <c r="V1219" i="2"/>
  <c r="AC1219" i="2" s="1"/>
  <c r="W1219" i="2"/>
  <c r="X1219" i="2"/>
  <c r="Y1219" i="2"/>
  <c r="A1183" i="2"/>
  <c r="B1183" i="2"/>
  <c r="C1183" i="2"/>
  <c r="D1183" i="2"/>
  <c r="E1183" i="2"/>
  <c r="F1183" i="2"/>
  <c r="G1183" i="2"/>
  <c r="I1183" i="2"/>
  <c r="J1183" i="2"/>
  <c r="K1183" i="2"/>
  <c r="L1183" i="2"/>
  <c r="M1183" i="2"/>
  <c r="N1183" i="2"/>
  <c r="O1183" i="2"/>
  <c r="P1183" i="2"/>
  <c r="Q1183" i="2" s="1"/>
  <c r="R1183" i="2"/>
  <c r="S1183" i="2" s="1"/>
  <c r="T1183" i="2"/>
  <c r="U1183" i="2"/>
  <c r="V1183" i="2"/>
  <c r="AC1183" i="2" s="1"/>
  <c r="W1183" i="2"/>
  <c r="X1183" i="2"/>
  <c r="Y1183" i="2"/>
  <c r="A1186" i="2"/>
  <c r="B1186" i="2"/>
  <c r="C1186" i="2"/>
  <c r="D1186" i="2"/>
  <c r="E1186" i="2"/>
  <c r="F1186" i="2"/>
  <c r="G1186" i="2"/>
  <c r="I1186" i="2"/>
  <c r="J1186" i="2"/>
  <c r="K1186" i="2"/>
  <c r="L1186" i="2"/>
  <c r="M1186" i="2"/>
  <c r="N1186" i="2"/>
  <c r="AB1186" i="2" s="1"/>
  <c r="O1186" i="2"/>
  <c r="P1186" i="2"/>
  <c r="Q1186" i="2" s="1"/>
  <c r="R1186" i="2"/>
  <c r="S1186" i="2" s="1"/>
  <c r="T1186" i="2"/>
  <c r="U1186" i="2"/>
  <c r="V1186" i="2"/>
  <c r="W1186" i="2"/>
  <c r="X1186" i="2"/>
  <c r="Y1186" i="2"/>
  <c r="A1177" i="2"/>
  <c r="B1177" i="2"/>
  <c r="C1177" i="2"/>
  <c r="D1177" i="2"/>
  <c r="E1177" i="2"/>
  <c r="F1177" i="2"/>
  <c r="G1177" i="2"/>
  <c r="I1177" i="2"/>
  <c r="J1177" i="2"/>
  <c r="K1177" i="2"/>
  <c r="L1177" i="2"/>
  <c r="M1177" i="2"/>
  <c r="N1177" i="2"/>
  <c r="AB1177" i="2" s="1"/>
  <c r="O1177" i="2"/>
  <c r="P1177" i="2"/>
  <c r="Q1177" i="2" s="1"/>
  <c r="R1177" i="2"/>
  <c r="S1177" i="2" s="1"/>
  <c r="T1177" i="2"/>
  <c r="U1177" i="2"/>
  <c r="V1177" i="2"/>
  <c r="W1177" i="2"/>
  <c r="X1177" i="2"/>
  <c r="Y1177" i="2"/>
  <c r="AC1177" i="2"/>
  <c r="A641" i="2"/>
  <c r="B641" i="2"/>
  <c r="C641" i="2"/>
  <c r="D641" i="2"/>
  <c r="E641" i="2"/>
  <c r="F641" i="2"/>
  <c r="G641" i="2"/>
  <c r="I641" i="2"/>
  <c r="J641" i="2"/>
  <c r="K641" i="2"/>
  <c r="L641" i="2"/>
  <c r="M641" i="2"/>
  <c r="N641" i="2"/>
  <c r="AB641" i="2" s="1"/>
  <c r="O641" i="2"/>
  <c r="P641" i="2"/>
  <c r="Q641" i="2" s="1"/>
  <c r="R641" i="2"/>
  <c r="S641" i="2" s="1"/>
  <c r="T641" i="2"/>
  <c r="U641" i="2"/>
  <c r="V641" i="2"/>
  <c r="AC641" i="2" s="1"/>
  <c r="W641" i="2"/>
  <c r="X641" i="2"/>
  <c r="Y641" i="2"/>
  <c r="A1268" i="2"/>
  <c r="B1268" i="2"/>
  <c r="C1268" i="2"/>
  <c r="D1268" i="2"/>
  <c r="E1268" i="2"/>
  <c r="F1268" i="2"/>
  <c r="G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167" i="2"/>
  <c r="B1167" i="2"/>
  <c r="C1167" i="2"/>
  <c r="D1167" i="2"/>
  <c r="E1167" i="2"/>
  <c r="F1167" i="2"/>
  <c r="G1167" i="2"/>
  <c r="I1167" i="2"/>
  <c r="J1167" i="2"/>
  <c r="K1167" i="2"/>
  <c r="L1167" i="2"/>
  <c r="M1167" i="2"/>
  <c r="N1167" i="2"/>
  <c r="AB1167" i="2" s="1"/>
  <c r="O1167" i="2"/>
  <c r="P1167" i="2"/>
  <c r="Q1167" i="2" s="1"/>
  <c r="R1167" i="2"/>
  <c r="S1167" i="2" s="1"/>
  <c r="T1167" i="2"/>
  <c r="U1167" i="2"/>
  <c r="V1167" i="2"/>
  <c r="W1167" i="2"/>
  <c r="X1167" i="2"/>
  <c r="Y1167" i="2"/>
  <c r="A1242" i="2"/>
  <c r="B1242" i="2"/>
  <c r="C1242" i="2"/>
  <c r="D1242" i="2"/>
  <c r="E1242" i="2"/>
  <c r="F1242" i="2"/>
  <c r="G1242" i="2"/>
  <c r="I1242" i="2"/>
  <c r="J1242" i="2"/>
  <c r="K1242" i="2"/>
  <c r="L1242" i="2"/>
  <c r="M1242" i="2"/>
  <c r="N1242" i="2"/>
  <c r="AB1242" i="2" s="1"/>
  <c r="O1242" i="2"/>
  <c r="P1242" i="2"/>
  <c r="Q1242" i="2" s="1"/>
  <c r="R1242" i="2"/>
  <c r="S1242" i="2" s="1"/>
  <c r="T1242" i="2"/>
  <c r="U1242" i="2"/>
  <c r="V1242" i="2"/>
  <c r="W1242" i="2"/>
  <c r="X1242" i="2"/>
  <c r="Y1242" i="2"/>
  <c r="AC1242" i="2"/>
  <c r="A342" i="2"/>
  <c r="B342" i="2"/>
  <c r="C342" i="2"/>
  <c r="D342" i="2"/>
  <c r="E342" i="2"/>
  <c r="F342" i="2"/>
  <c r="G342" i="2"/>
  <c r="I342" i="2"/>
  <c r="J342" i="2"/>
  <c r="K342" i="2"/>
  <c r="L342" i="2"/>
  <c r="M342" i="2"/>
  <c r="N342" i="2"/>
  <c r="O342" i="2"/>
  <c r="P342" i="2"/>
  <c r="Q342" i="2" s="1"/>
  <c r="R342" i="2"/>
  <c r="S342" i="2" s="1"/>
  <c r="T342" i="2"/>
  <c r="U342" i="2"/>
  <c r="V342" i="2"/>
  <c r="AC342" i="2" s="1"/>
  <c r="W342" i="2"/>
  <c r="X342" i="2"/>
  <c r="Y342" i="2"/>
  <c r="A681" i="2"/>
  <c r="B681" i="2"/>
  <c r="C681" i="2"/>
  <c r="D681" i="2"/>
  <c r="E681" i="2"/>
  <c r="F681" i="2"/>
  <c r="G681" i="2"/>
  <c r="I681" i="2"/>
  <c r="J681" i="2"/>
  <c r="K681" i="2"/>
  <c r="L681" i="2"/>
  <c r="M681" i="2"/>
  <c r="N681" i="2"/>
  <c r="O681" i="2"/>
  <c r="P681" i="2"/>
  <c r="Q681" i="2" s="1"/>
  <c r="R681" i="2"/>
  <c r="S681" i="2" s="1"/>
  <c r="T681" i="2"/>
  <c r="U681" i="2"/>
  <c r="V681" i="2"/>
  <c r="AC681" i="2" s="1"/>
  <c r="W681" i="2"/>
  <c r="X681" i="2"/>
  <c r="Y681" i="2"/>
  <c r="A1123" i="2"/>
  <c r="B1123" i="2"/>
  <c r="C1123" i="2"/>
  <c r="D1123" i="2"/>
  <c r="E1123" i="2"/>
  <c r="F1123" i="2"/>
  <c r="G1123" i="2"/>
  <c r="I1123" i="2"/>
  <c r="J1123" i="2"/>
  <c r="K1123" i="2"/>
  <c r="L1123" i="2"/>
  <c r="M1123" i="2"/>
  <c r="N1123" i="2"/>
  <c r="AB1123" i="2" s="1"/>
  <c r="O1123" i="2"/>
  <c r="P1123" i="2"/>
  <c r="Q1123" i="2" s="1"/>
  <c r="R1123" i="2"/>
  <c r="S1123" i="2" s="1"/>
  <c r="T1123" i="2"/>
  <c r="U1123" i="2"/>
  <c r="V1123" i="2"/>
  <c r="W1123" i="2"/>
  <c r="X1123" i="2"/>
  <c r="Y1123" i="2"/>
  <c r="A1286" i="2"/>
  <c r="B1286" i="2"/>
  <c r="C1286" i="2"/>
  <c r="D1286" i="2"/>
  <c r="E1286" i="2"/>
  <c r="F1286" i="2"/>
  <c r="G1286" i="2"/>
  <c r="I1286" i="2"/>
  <c r="J1286" i="2"/>
  <c r="K1286" i="2"/>
  <c r="L1286" i="2"/>
  <c r="M1286" i="2"/>
  <c r="N1286" i="2"/>
  <c r="AB1286" i="2" s="1"/>
  <c r="O1286" i="2"/>
  <c r="P1286" i="2"/>
  <c r="Q1286" i="2" s="1"/>
  <c r="R1286" i="2"/>
  <c r="S1286" i="2" s="1"/>
  <c r="T1286" i="2"/>
  <c r="U1286" i="2"/>
  <c r="V1286" i="2"/>
  <c r="W1286" i="2"/>
  <c r="X1286" i="2"/>
  <c r="Y1286" i="2"/>
  <c r="AC1286" i="2"/>
  <c r="A1184" i="2"/>
  <c r="B1184" i="2"/>
  <c r="C1184" i="2"/>
  <c r="D1184" i="2"/>
  <c r="E1184" i="2"/>
  <c r="F1184" i="2"/>
  <c r="G1184" i="2"/>
  <c r="I1184" i="2"/>
  <c r="J1184" i="2"/>
  <c r="K1184" i="2"/>
  <c r="L1184" i="2"/>
  <c r="M1184" i="2"/>
  <c r="N1184" i="2"/>
  <c r="AB1184" i="2" s="1"/>
  <c r="O1184" i="2"/>
  <c r="P1184" i="2"/>
  <c r="Q1184" i="2" s="1"/>
  <c r="R1184" i="2"/>
  <c r="S1184" i="2" s="1"/>
  <c r="T1184" i="2"/>
  <c r="U1184" i="2"/>
  <c r="V1184" i="2"/>
  <c r="AC1184" i="2" s="1"/>
  <c r="W1184" i="2"/>
  <c r="X1184" i="2"/>
  <c r="Y1184" i="2"/>
  <c r="A360" i="2"/>
  <c r="B360" i="2"/>
  <c r="C360" i="2"/>
  <c r="D360" i="2"/>
  <c r="E360" i="2"/>
  <c r="F360" i="2"/>
  <c r="G360" i="2"/>
  <c r="I360" i="2"/>
  <c r="J360" i="2"/>
  <c r="K360" i="2"/>
  <c r="L360" i="2"/>
  <c r="M360" i="2"/>
  <c r="N360" i="2"/>
  <c r="AB360" i="2" s="1"/>
  <c r="O360" i="2"/>
  <c r="P360" i="2"/>
  <c r="Q360" i="2" s="1"/>
  <c r="R360" i="2"/>
  <c r="S360" i="2" s="1"/>
  <c r="T360" i="2"/>
  <c r="U360" i="2"/>
  <c r="V360" i="2"/>
  <c r="AC360" i="2" s="1"/>
  <c r="W360" i="2"/>
  <c r="X360" i="2"/>
  <c r="Y360" i="2"/>
  <c r="A588" i="2"/>
  <c r="B588" i="2"/>
  <c r="C588" i="2"/>
  <c r="D588" i="2"/>
  <c r="E588" i="2"/>
  <c r="F588" i="2"/>
  <c r="G588" i="2"/>
  <c r="I588" i="2"/>
  <c r="J588" i="2"/>
  <c r="K588" i="2"/>
  <c r="L588" i="2"/>
  <c r="M588" i="2"/>
  <c r="N588" i="2"/>
  <c r="AB588" i="2" s="1"/>
  <c r="O588" i="2"/>
  <c r="P588" i="2"/>
  <c r="Q588" i="2" s="1"/>
  <c r="R588" i="2"/>
  <c r="S588" i="2" s="1"/>
  <c r="T588" i="2"/>
  <c r="U588" i="2"/>
  <c r="V588" i="2"/>
  <c r="W588" i="2"/>
  <c r="X588" i="2"/>
  <c r="Y588" i="2"/>
  <c r="A365" i="2"/>
  <c r="B365" i="2"/>
  <c r="C365" i="2"/>
  <c r="D365" i="2"/>
  <c r="E365" i="2"/>
  <c r="F365" i="2"/>
  <c r="G365" i="2"/>
  <c r="I365" i="2"/>
  <c r="J365" i="2"/>
  <c r="K365" i="2"/>
  <c r="L365" i="2"/>
  <c r="M365" i="2"/>
  <c r="N365" i="2"/>
  <c r="AB365" i="2" s="1"/>
  <c r="O365" i="2"/>
  <c r="P365" i="2"/>
  <c r="Q365" i="2" s="1"/>
  <c r="R365" i="2"/>
  <c r="S365" i="2" s="1"/>
  <c r="T365" i="2"/>
  <c r="U365" i="2"/>
  <c r="V365" i="2"/>
  <c r="W365" i="2"/>
  <c r="X365" i="2"/>
  <c r="Y365" i="2"/>
  <c r="AC365" i="2"/>
  <c r="A610" i="2"/>
  <c r="B610" i="2"/>
  <c r="C610" i="2"/>
  <c r="D610" i="2"/>
  <c r="E610" i="2"/>
  <c r="F610" i="2"/>
  <c r="G610" i="2"/>
  <c r="I610" i="2"/>
  <c r="J610" i="2"/>
  <c r="K610" i="2"/>
  <c r="L610" i="2"/>
  <c r="M610" i="2"/>
  <c r="N610" i="2"/>
  <c r="AB610" i="2" s="1"/>
  <c r="O610" i="2"/>
  <c r="P610" i="2"/>
  <c r="Q610" i="2" s="1"/>
  <c r="R610" i="2"/>
  <c r="S610" i="2" s="1"/>
  <c r="T610" i="2"/>
  <c r="U610" i="2"/>
  <c r="V610" i="2"/>
  <c r="AC610" i="2" s="1"/>
  <c r="W610" i="2"/>
  <c r="X610" i="2"/>
  <c r="Y610" i="2"/>
  <c r="A585" i="2"/>
  <c r="B585" i="2"/>
  <c r="C585" i="2"/>
  <c r="D585" i="2"/>
  <c r="E585" i="2"/>
  <c r="F585" i="2"/>
  <c r="G585" i="2"/>
  <c r="I585" i="2"/>
  <c r="J585" i="2"/>
  <c r="K585" i="2"/>
  <c r="L585" i="2"/>
  <c r="M585" i="2"/>
  <c r="N585" i="2"/>
  <c r="O585" i="2"/>
  <c r="P585" i="2"/>
  <c r="Q585" i="2" s="1"/>
  <c r="R585" i="2"/>
  <c r="S585" i="2" s="1"/>
  <c r="T585" i="2"/>
  <c r="U585" i="2"/>
  <c r="V585" i="2"/>
  <c r="AC585" i="2" s="1"/>
  <c r="W585" i="2"/>
  <c r="X585" i="2"/>
  <c r="Y585" i="2"/>
  <c r="A635" i="2"/>
  <c r="B635" i="2"/>
  <c r="C635" i="2"/>
  <c r="D635" i="2"/>
  <c r="E635" i="2"/>
  <c r="F635" i="2"/>
  <c r="G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W635" i="2"/>
  <c r="X635" i="2"/>
  <c r="Y635" i="2"/>
  <c r="A1179" i="2"/>
  <c r="B1179" i="2"/>
  <c r="C1179" i="2"/>
  <c r="D1179" i="2"/>
  <c r="E1179" i="2"/>
  <c r="F1179" i="2"/>
  <c r="G1179" i="2"/>
  <c r="I1179" i="2"/>
  <c r="J1179" i="2"/>
  <c r="K1179" i="2"/>
  <c r="L1179" i="2"/>
  <c r="M1179" i="2"/>
  <c r="N1179" i="2"/>
  <c r="AB1179" i="2" s="1"/>
  <c r="O1179" i="2"/>
  <c r="P1179" i="2"/>
  <c r="Q1179" i="2" s="1"/>
  <c r="R1179" i="2"/>
  <c r="S1179" i="2" s="1"/>
  <c r="T1179" i="2"/>
  <c r="U1179" i="2"/>
  <c r="V1179" i="2"/>
  <c r="W1179" i="2"/>
  <c r="X1179" i="2"/>
  <c r="Y1179" i="2"/>
  <c r="AC1179" i="2"/>
  <c r="A612" i="2"/>
  <c r="B612" i="2"/>
  <c r="C612" i="2"/>
  <c r="D612" i="2"/>
  <c r="E612" i="2"/>
  <c r="F612" i="2"/>
  <c r="G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 s="1"/>
  <c r="T612" i="2"/>
  <c r="U612" i="2"/>
  <c r="V612" i="2"/>
  <c r="AC612" i="2" s="1"/>
  <c r="W612" i="2"/>
  <c r="X612" i="2"/>
  <c r="Y612" i="2"/>
  <c r="A1078" i="2"/>
  <c r="B1078" i="2"/>
  <c r="C1078" i="2"/>
  <c r="D1078" i="2"/>
  <c r="E1078" i="2"/>
  <c r="F1078" i="2"/>
  <c r="G1078" i="2"/>
  <c r="I1078" i="2"/>
  <c r="J1078" i="2"/>
  <c r="K1078" i="2"/>
  <c r="L1078" i="2"/>
  <c r="M1078" i="2"/>
  <c r="N1078" i="2"/>
  <c r="AB1078" i="2" s="1"/>
  <c r="O1078" i="2"/>
  <c r="P1078" i="2"/>
  <c r="Q1078" i="2" s="1"/>
  <c r="R1078" i="2"/>
  <c r="S1078" i="2" s="1"/>
  <c r="T1078" i="2"/>
  <c r="U1078" i="2"/>
  <c r="V1078" i="2"/>
  <c r="AC1078" i="2" s="1"/>
  <c r="W1078" i="2"/>
  <c r="X1078" i="2"/>
  <c r="Y1078" i="2"/>
  <c r="A609" i="2"/>
  <c r="B609" i="2"/>
  <c r="C609" i="2"/>
  <c r="D609" i="2"/>
  <c r="E609" i="2"/>
  <c r="F609" i="2"/>
  <c r="G609" i="2"/>
  <c r="I609" i="2"/>
  <c r="J609" i="2"/>
  <c r="K609" i="2"/>
  <c r="L609" i="2"/>
  <c r="M609" i="2"/>
  <c r="N609" i="2"/>
  <c r="AB609" i="2" s="1"/>
  <c r="O609" i="2"/>
  <c r="P609" i="2"/>
  <c r="Q609" i="2" s="1"/>
  <c r="R609" i="2"/>
  <c r="S609" i="2" s="1"/>
  <c r="T609" i="2"/>
  <c r="U609" i="2"/>
  <c r="V609" i="2"/>
  <c r="W609" i="2"/>
  <c r="X609" i="2"/>
  <c r="Y609" i="2"/>
  <c r="A1280" i="2"/>
  <c r="B1280" i="2"/>
  <c r="C1280" i="2"/>
  <c r="D1280" i="2"/>
  <c r="E1280" i="2"/>
  <c r="F1280" i="2"/>
  <c r="G1280" i="2"/>
  <c r="I1280" i="2"/>
  <c r="J1280" i="2"/>
  <c r="K1280" i="2"/>
  <c r="L1280" i="2"/>
  <c r="M1280" i="2"/>
  <c r="N1280" i="2"/>
  <c r="AB1280" i="2" s="1"/>
  <c r="O1280" i="2"/>
  <c r="P1280" i="2"/>
  <c r="Q1280" i="2" s="1"/>
  <c r="R1280" i="2"/>
  <c r="S1280" i="2" s="1"/>
  <c r="T1280" i="2"/>
  <c r="U1280" i="2"/>
  <c r="V1280" i="2"/>
  <c r="W1280" i="2"/>
  <c r="X1280" i="2"/>
  <c r="Y1280" i="2"/>
  <c r="AC1280" i="2"/>
  <c r="A1214" i="2"/>
  <c r="B1214" i="2"/>
  <c r="C1214" i="2"/>
  <c r="D1214" i="2"/>
  <c r="E1214" i="2"/>
  <c r="F1214" i="2"/>
  <c r="G1214" i="2"/>
  <c r="I1214" i="2"/>
  <c r="J1214" i="2"/>
  <c r="K1214" i="2"/>
  <c r="L1214" i="2"/>
  <c r="M1214" i="2"/>
  <c r="N1214" i="2"/>
  <c r="O1214" i="2"/>
  <c r="P1214" i="2"/>
  <c r="Q1214" i="2" s="1"/>
  <c r="R1214" i="2"/>
  <c r="S1214" i="2" s="1"/>
  <c r="T1214" i="2"/>
  <c r="U1214" i="2"/>
  <c r="V1214" i="2"/>
  <c r="AC1214" i="2" s="1"/>
  <c r="W1214" i="2"/>
  <c r="X1214" i="2"/>
  <c r="Y1214" i="2"/>
  <c r="A606" i="2"/>
  <c r="B606" i="2"/>
  <c r="C606" i="2"/>
  <c r="D606" i="2"/>
  <c r="E606" i="2"/>
  <c r="F606" i="2"/>
  <c r="G606" i="2"/>
  <c r="I606" i="2"/>
  <c r="J606" i="2"/>
  <c r="K606" i="2"/>
  <c r="L606" i="2"/>
  <c r="M606" i="2"/>
  <c r="N606" i="2"/>
  <c r="O606" i="2"/>
  <c r="P606" i="2"/>
  <c r="Q606" i="2" s="1"/>
  <c r="R606" i="2"/>
  <c r="S606" i="2" s="1"/>
  <c r="T606" i="2"/>
  <c r="U606" i="2"/>
  <c r="V606" i="2"/>
  <c r="AC606" i="2" s="1"/>
  <c r="W606" i="2"/>
  <c r="X606" i="2"/>
  <c r="Y606" i="2"/>
  <c r="A1194" i="2"/>
  <c r="B1194" i="2"/>
  <c r="C1194" i="2"/>
  <c r="D1194" i="2"/>
  <c r="E1194" i="2"/>
  <c r="F1194" i="2"/>
  <c r="G1194" i="2"/>
  <c r="I1194" i="2"/>
  <c r="J1194" i="2"/>
  <c r="K1194" i="2"/>
  <c r="L1194" i="2"/>
  <c r="M1194" i="2"/>
  <c r="N1194" i="2"/>
  <c r="AB1194" i="2" s="1"/>
  <c r="O1194" i="2"/>
  <c r="P1194" i="2"/>
  <c r="Q1194" i="2" s="1"/>
  <c r="R1194" i="2"/>
  <c r="S1194" i="2" s="1"/>
  <c r="T1194" i="2"/>
  <c r="U1194" i="2"/>
  <c r="V1194" i="2"/>
  <c r="W1194" i="2"/>
  <c r="X1194" i="2"/>
  <c r="Y1194" i="2"/>
  <c r="A1150" i="2"/>
  <c r="B1150" i="2"/>
  <c r="C1150" i="2"/>
  <c r="D1150" i="2"/>
  <c r="E1150" i="2"/>
  <c r="F1150" i="2"/>
  <c r="G1150" i="2"/>
  <c r="I1150" i="2"/>
  <c r="J1150" i="2"/>
  <c r="K1150" i="2"/>
  <c r="L1150" i="2"/>
  <c r="M1150" i="2"/>
  <c r="N1150" i="2"/>
  <c r="AB1150" i="2" s="1"/>
  <c r="O1150" i="2"/>
  <c r="P1150" i="2"/>
  <c r="Q1150" i="2" s="1"/>
  <c r="R1150" i="2"/>
  <c r="S1150" i="2" s="1"/>
  <c r="T1150" i="2"/>
  <c r="U1150" i="2"/>
  <c r="V1150" i="2"/>
  <c r="W1150" i="2"/>
  <c r="X1150" i="2"/>
  <c r="Y1150" i="2"/>
  <c r="AC1150" i="2"/>
  <c r="A380" i="2"/>
  <c r="B380" i="2"/>
  <c r="C380" i="2"/>
  <c r="D380" i="2"/>
  <c r="E380" i="2"/>
  <c r="F380" i="2"/>
  <c r="G380" i="2"/>
  <c r="I380" i="2"/>
  <c r="J380" i="2"/>
  <c r="K380" i="2"/>
  <c r="L380" i="2"/>
  <c r="M380" i="2"/>
  <c r="N380" i="2"/>
  <c r="AB380" i="2" s="1"/>
  <c r="O380" i="2"/>
  <c r="P380" i="2"/>
  <c r="Q380" i="2" s="1"/>
  <c r="R380" i="2"/>
  <c r="S380" i="2" s="1"/>
  <c r="T380" i="2"/>
  <c r="U380" i="2"/>
  <c r="V380" i="2"/>
  <c r="AC380" i="2" s="1"/>
  <c r="W380" i="2"/>
  <c r="X380" i="2"/>
  <c r="Y380" i="2"/>
  <c r="A1201" i="2"/>
  <c r="B1201" i="2"/>
  <c r="C1201" i="2"/>
  <c r="D1201" i="2"/>
  <c r="E1201" i="2"/>
  <c r="F1201" i="2"/>
  <c r="G1201" i="2"/>
  <c r="I1201" i="2"/>
  <c r="J1201" i="2"/>
  <c r="K1201" i="2"/>
  <c r="L1201" i="2"/>
  <c r="M1201" i="2"/>
  <c r="N1201" i="2"/>
  <c r="AB1201" i="2" s="1"/>
  <c r="O1201" i="2"/>
  <c r="P1201" i="2"/>
  <c r="Q1201" i="2" s="1"/>
  <c r="R1201" i="2"/>
  <c r="S1201" i="2" s="1"/>
  <c r="T1201" i="2"/>
  <c r="U1201" i="2"/>
  <c r="V1201" i="2"/>
  <c r="AC1201" i="2" s="1"/>
  <c r="W1201" i="2"/>
  <c r="X1201" i="2"/>
  <c r="Y1201" i="2"/>
  <c r="A104" i="2"/>
  <c r="B104" i="2"/>
  <c r="C104" i="2"/>
  <c r="D104" i="2"/>
  <c r="E104" i="2"/>
  <c r="F104" i="2"/>
  <c r="G104" i="2"/>
  <c r="I104" i="2"/>
  <c r="J104" i="2"/>
  <c r="K104" i="2"/>
  <c r="L104" i="2"/>
  <c r="M104" i="2"/>
  <c r="N104" i="2"/>
  <c r="AB104" i="2" s="1"/>
  <c r="O104" i="2"/>
  <c r="P104" i="2"/>
  <c r="Q104" i="2" s="1"/>
  <c r="R104" i="2"/>
  <c r="S104" i="2" s="1"/>
  <c r="T104" i="2"/>
  <c r="U104" i="2"/>
  <c r="V104" i="2"/>
  <c r="W104" i="2"/>
  <c r="X104" i="2"/>
  <c r="Y104" i="2"/>
  <c r="A1174" i="2"/>
  <c r="B1174" i="2"/>
  <c r="C1174" i="2"/>
  <c r="D1174" i="2"/>
  <c r="E1174" i="2"/>
  <c r="F1174" i="2"/>
  <c r="G1174" i="2"/>
  <c r="I1174" i="2"/>
  <c r="J1174" i="2"/>
  <c r="K1174" i="2"/>
  <c r="L1174" i="2"/>
  <c r="M1174" i="2"/>
  <c r="N1174" i="2"/>
  <c r="AB1174" i="2" s="1"/>
  <c r="O1174" i="2"/>
  <c r="P1174" i="2"/>
  <c r="Q1174" i="2" s="1"/>
  <c r="R1174" i="2"/>
  <c r="S1174" i="2" s="1"/>
  <c r="T1174" i="2"/>
  <c r="U1174" i="2"/>
  <c r="V1174" i="2"/>
  <c r="W1174" i="2"/>
  <c r="X1174" i="2"/>
  <c r="Y1174" i="2"/>
  <c r="AC1174" i="2"/>
  <c r="A412" i="2"/>
  <c r="B412" i="2"/>
  <c r="C412" i="2"/>
  <c r="D412" i="2"/>
  <c r="E412" i="2"/>
  <c r="F412" i="2"/>
  <c r="G412" i="2"/>
  <c r="I412" i="2"/>
  <c r="J412" i="2"/>
  <c r="K412" i="2"/>
  <c r="L412" i="2"/>
  <c r="M412" i="2"/>
  <c r="N412" i="2"/>
  <c r="O412" i="2"/>
  <c r="P412" i="2"/>
  <c r="Q412" i="2" s="1"/>
  <c r="R412" i="2"/>
  <c r="S412" i="2" s="1"/>
  <c r="T412" i="2"/>
  <c r="U412" i="2"/>
  <c r="V412" i="2"/>
  <c r="AC412" i="2" s="1"/>
  <c r="W412" i="2"/>
  <c r="X412" i="2"/>
  <c r="Y412" i="2"/>
  <c r="A1029" i="2"/>
  <c r="B1029" i="2"/>
  <c r="C1029" i="2"/>
  <c r="D1029" i="2"/>
  <c r="E1029" i="2"/>
  <c r="F1029" i="2"/>
  <c r="G1029" i="2"/>
  <c r="I1029" i="2"/>
  <c r="J1029" i="2"/>
  <c r="K1029" i="2"/>
  <c r="L1029" i="2"/>
  <c r="M1029" i="2"/>
  <c r="N1029" i="2"/>
  <c r="O1029" i="2"/>
  <c r="P1029" i="2"/>
  <c r="Q1029" i="2" s="1"/>
  <c r="R1029" i="2"/>
  <c r="S1029" i="2" s="1"/>
  <c r="T1029" i="2"/>
  <c r="U1029" i="2"/>
  <c r="V1029" i="2"/>
  <c r="AC1029" i="2" s="1"/>
  <c r="W1029" i="2"/>
  <c r="X1029" i="2"/>
  <c r="Y1029" i="2"/>
  <c r="A355" i="2"/>
  <c r="B355" i="2"/>
  <c r="C355" i="2"/>
  <c r="D355" i="2"/>
  <c r="E355" i="2"/>
  <c r="F355" i="2"/>
  <c r="G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A1213" i="2"/>
  <c r="B1213" i="2"/>
  <c r="C1213" i="2"/>
  <c r="D1213" i="2"/>
  <c r="E1213" i="2"/>
  <c r="F1213" i="2"/>
  <c r="G1213" i="2"/>
  <c r="I1213" i="2"/>
  <c r="J1213" i="2"/>
  <c r="K1213" i="2"/>
  <c r="L1213" i="2"/>
  <c r="M1213" i="2"/>
  <c r="N1213" i="2"/>
  <c r="AB1213" i="2" s="1"/>
  <c r="O1213" i="2"/>
  <c r="P1213" i="2"/>
  <c r="Q1213" i="2" s="1"/>
  <c r="R1213" i="2"/>
  <c r="S1213" i="2" s="1"/>
  <c r="T1213" i="2"/>
  <c r="U1213" i="2"/>
  <c r="V1213" i="2"/>
  <c r="W1213" i="2"/>
  <c r="X1213" i="2"/>
  <c r="Y1213" i="2"/>
  <c r="AC1213" i="2"/>
  <c r="A480" i="2"/>
  <c r="B480" i="2"/>
  <c r="C480" i="2"/>
  <c r="D480" i="2"/>
  <c r="E480" i="2"/>
  <c r="F480" i="2"/>
  <c r="G480" i="2"/>
  <c r="I480" i="2"/>
  <c r="J480" i="2"/>
  <c r="K480" i="2"/>
  <c r="L480" i="2"/>
  <c r="M480" i="2"/>
  <c r="N480" i="2"/>
  <c r="AB480" i="2" s="1"/>
  <c r="O480" i="2"/>
  <c r="P480" i="2"/>
  <c r="Q480" i="2" s="1"/>
  <c r="R480" i="2"/>
  <c r="S480" i="2" s="1"/>
  <c r="T480" i="2"/>
  <c r="U480" i="2"/>
  <c r="V480" i="2"/>
  <c r="AC480" i="2" s="1"/>
  <c r="W480" i="2"/>
  <c r="X480" i="2"/>
  <c r="Y480" i="2"/>
  <c r="A1210" i="2"/>
  <c r="B1210" i="2"/>
  <c r="C1210" i="2"/>
  <c r="D1210" i="2"/>
  <c r="E1210" i="2"/>
  <c r="F1210" i="2"/>
  <c r="G1210" i="2"/>
  <c r="I1210" i="2"/>
  <c r="J1210" i="2"/>
  <c r="K1210" i="2"/>
  <c r="L1210" i="2"/>
  <c r="M1210" i="2"/>
  <c r="N1210" i="2"/>
  <c r="AB1210" i="2" s="1"/>
  <c r="O1210" i="2"/>
  <c r="P1210" i="2"/>
  <c r="Q1210" i="2" s="1"/>
  <c r="R1210" i="2"/>
  <c r="S1210" i="2" s="1"/>
  <c r="T1210" i="2"/>
  <c r="U1210" i="2"/>
  <c r="V1210" i="2"/>
  <c r="AC1210" i="2" s="1"/>
  <c r="W1210" i="2"/>
  <c r="X1210" i="2"/>
  <c r="Y1210" i="2"/>
  <c r="A1196" i="2"/>
  <c r="B1196" i="2"/>
  <c r="C1196" i="2"/>
  <c r="D1196" i="2"/>
  <c r="E1196" i="2"/>
  <c r="F1196" i="2"/>
  <c r="G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W1196" i="2"/>
  <c r="X1196" i="2"/>
  <c r="Y1196" i="2"/>
  <c r="A1170" i="2"/>
  <c r="B1170" i="2"/>
  <c r="C1170" i="2"/>
  <c r="D1170" i="2"/>
  <c r="E1170" i="2"/>
  <c r="F1170" i="2"/>
  <c r="G1170" i="2"/>
  <c r="I1170" i="2"/>
  <c r="J1170" i="2"/>
  <c r="K1170" i="2"/>
  <c r="L1170" i="2"/>
  <c r="M1170" i="2"/>
  <c r="N1170" i="2"/>
  <c r="AB1170" i="2" s="1"/>
  <c r="O1170" i="2"/>
  <c r="P1170" i="2"/>
  <c r="Q1170" i="2" s="1"/>
  <c r="R1170" i="2"/>
  <c r="S1170" i="2" s="1"/>
  <c r="T1170" i="2"/>
  <c r="U1170" i="2"/>
  <c r="V1170" i="2"/>
  <c r="W1170" i="2"/>
  <c r="X1170" i="2"/>
  <c r="Y1170" i="2"/>
  <c r="AC1170" i="2"/>
  <c r="A385" i="2"/>
  <c r="B385" i="2"/>
  <c r="C385" i="2"/>
  <c r="D385" i="2"/>
  <c r="E385" i="2"/>
  <c r="F385" i="2"/>
  <c r="G385" i="2"/>
  <c r="I385" i="2"/>
  <c r="J385" i="2"/>
  <c r="K385" i="2"/>
  <c r="L385" i="2"/>
  <c r="M385" i="2"/>
  <c r="N385" i="2"/>
  <c r="O385" i="2"/>
  <c r="P385" i="2"/>
  <c r="Q385" i="2" s="1"/>
  <c r="R385" i="2"/>
  <c r="S385" i="2" s="1"/>
  <c r="T385" i="2"/>
  <c r="U385" i="2"/>
  <c r="V385" i="2"/>
  <c r="AC385" i="2" s="1"/>
  <c r="W385" i="2"/>
  <c r="X385" i="2"/>
  <c r="Y385" i="2"/>
  <c r="A633" i="2"/>
  <c r="B633" i="2"/>
  <c r="C633" i="2"/>
  <c r="D633" i="2"/>
  <c r="E633" i="2"/>
  <c r="F633" i="2"/>
  <c r="G633" i="2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C633" i="2" s="1"/>
  <c r="W633" i="2"/>
  <c r="X633" i="2"/>
  <c r="Y633" i="2"/>
  <c r="A1304" i="2"/>
  <c r="B1304" i="2"/>
  <c r="C1304" i="2"/>
  <c r="D1304" i="2"/>
  <c r="E1304" i="2"/>
  <c r="F1304" i="2"/>
  <c r="G1304" i="2"/>
  <c r="I1304" i="2"/>
  <c r="J1304" i="2"/>
  <c r="K1304" i="2"/>
  <c r="L1304" i="2"/>
  <c r="M1304" i="2"/>
  <c r="N1304" i="2"/>
  <c r="AB1304" i="2" s="1"/>
  <c r="O1304" i="2"/>
  <c r="P1304" i="2"/>
  <c r="Q1304" i="2" s="1"/>
  <c r="R1304" i="2"/>
  <c r="S1304" i="2" s="1"/>
  <c r="T1304" i="2"/>
  <c r="U1304" i="2"/>
  <c r="V1304" i="2"/>
  <c r="W1304" i="2"/>
  <c r="X1304" i="2"/>
  <c r="Y1304" i="2"/>
  <c r="A1169" i="2"/>
  <c r="B1169" i="2"/>
  <c r="C1169" i="2"/>
  <c r="D1169" i="2"/>
  <c r="E1169" i="2"/>
  <c r="F1169" i="2"/>
  <c r="G1169" i="2"/>
  <c r="I1169" i="2"/>
  <c r="J1169" i="2"/>
  <c r="K1169" i="2"/>
  <c r="L1169" i="2"/>
  <c r="M1169" i="2"/>
  <c r="N1169" i="2"/>
  <c r="AB1169" i="2" s="1"/>
  <c r="O1169" i="2"/>
  <c r="P1169" i="2"/>
  <c r="Q1169" i="2" s="1"/>
  <c r="R1169" i="2"/>
  <c r="S1169" i="2" s="1"/>
  <c r="T1169" i="2"/>
  <c r="U1169" i="2"/>
  <c r="V1169" i="2"/>
  <c r="W1169" i="2"/>
  <c r="X1169" i="2"/>
  <c r="Y1169" i="2"/>
  <c r="AC1169" i="2"/>
  <c r="A1166" i="2"/>
  <c r="B1166" i="2"/>
  <c r="C1166" i="2"/>
  <c r="D1166" i="2"/>
  <c r="E1166" i="2"/>
  <c r="F1166" i="2"/>
  <c r="G1166" i="2"/>
  <c r="I1166" i="2"/>
  <c r="J1166" i="2"/>
  <c r="K1166" i="2"/>
  <c r="L1166" i="2"/>
  <c r="M1166" i="2"/>
  <c r="N1166" i="2"/>
  <c r="AB1166" i="2" s="1"/>
  <c r="O1166" i="2"/>
  <c r="P1166" i="2"/>
  <c r="Q1166" i="2" s="1"/>
  <c r="R1166" i="2"/>
  <c r="S1166" i="2" s="1"/>
  <c r="T1166" i="2"/>
  <c r="U1166" i="2"/>
  <c r="V1166" i="2"/>
  <c r="AC1166" i="2" s="1"/>
  <c r="W1166" i="2"/>
  <c r="X1166" i="2"/>
  <c r="Y1166" i="2"/>
  <c r="A1206" i="2"/>
  <c r="B1206" i="2"/>
  <c r="C1206" i="2"/>
  <c r="D1206" i="2"/>
  <c r="E1206" i="2"/>
  <c r="F1206" i="2"/>
  <c r="G1206" i="2"/>
  <c r="I1206" i="2"/>
  <c r="J1206" i="2"/>
  <c r="K1206" i="2"/>
  <c r="L1206" i="2"/>
  <c r="M1206" i="2"/>
  <c r="N1206" i="2"/>
  <c r="AB1206" i="2" s="1"/>
  <c r="O1206" i="2"/>
  <c r="P1206" i="2"/>
  <c r="Q1206" i="2" s="1"/>
  <c r="R1206" i="2"/>
  <c r="S1206" i="2" s="1"/>
  <c r="T1206" i="2"/>
  <c r="U1206" i="2"/>
  <c r="V1206" i="2"/>
  <c r="AC1206" i="2" s="1"/>
  <c r="W1206" i="2"/>
  <c r="X1206" i="2"/>
  <c r="Y1206" i="2"/>
  <c r="A1266" i="2"/>
  <c r="B1266" i="2"/>
  <c r="C1266" i="2"/>
  <c r="D1266" i="2"/>
  <c r="E1266" i="2"/>
  <c r="F1266" i="2"/>
  <c r="G1266" i="2"/>
  <c r="I1266" i="2"/>
  <c r="J1266" i="2"/>
  <c r="K1266" i="2"/>
  <c r="L1266" i="2"/>
  <c r="M1266" i="2"/>
  <c r="N1266" i="2"/>
  <c r="AB1266" i="2" s="1"/>
  <c r="O1266" i="2"/>
  <c r="P1266" i="2"/>
  <c r="Q1266" i="2" s="1"/>
  <c r="R1266" i="2"/>
  <c r="S1266" i="2" s="1"/>
  <c r="T1266" i="2"/>
  <c r="U1266" i="2"/>
  <c r="V1266" i="2"/>
  <c r="W1266" i="2"/>
  <c r="X1266" i="2"/>
  <c r="Y1266" i="2"/>
  <c r="A1112" i="2"/>
  <c r="B1112" i="2"/>
  <c r="C1112" i="2"/>
  <c r="D1112" i="2"/>
  <c r="E1112" i="2"/>
  <c r="F1112" i="2"/>
  <c r="G1112" i="2"/>
  <c r="I1112" i="2"/>
  <c r="J1112" i="2"/>
  <c r="K1112" i="2"/>
  <c r="L1112" i="2"/>
  <c r="M1112" i="2"/>
  <c r="N1112" i="2"/>
  <c r="AB1112" i="2" s="1"/>
  <c r="O1112" i="2"/>
  <c r="P1112" i="2"/>
  <c r="Q1112" i="2" s="1"/>
  <c r="R1112" i="2"/>
  <c r="S1112" i="2" s="1"/>
  <c r="T1112" i="2"/>
  <c r="U1112" i="2"/>
  <c r="V1112" i="2"/>
  <c r="W1112" i="2"/>
  <c r="X1112" i="2"/>
  <c r="Y1112" i="2"/>
  <c r="AC1112" i="2"/>
  <c r="A1193" i="2"/>
  <c r="B1193" i="2"/>
  <c r="C1193" i="2"/>
  <c r="D1193" i="2"/>
  <c r="E1193" i="2"/>
  <c r="F1193" i="2"/>
  <c r="G1193" i="2"/>
  <c r="I1193" i="2"/>
  <c r="J1193" i="2"/>
  <c r="K1193" i="2"/>
  <c r="L1193" i="2"/>
  <c r="M1193" i="2"/>
  <c r="N1193" i="2"/>
  <c r="O1193" i="2"/>
  <c r="P1193" i="2"/>
  <c r="Q1193" i="2" s="1"/>
  <c r="R1193" i="2"/>
  <c r="S1193" i="2" s="1"/>
  <c r="T1193" i="2"/>
  <c r="U1193" i="2"/>
  <c r="V1193" i="2"/>
  <c r="AC1193" i="2" s="1"/>
  <c r="W1193" i="2"/>
  <c r="X1193" i="2"/>
  <c r="Y1193" i="2"/>
  <c r="A1207" i="2"/>
  <c r="B1207" i="2"/>
  <c r="C1207" i="2"/>
  <c r="D1207" i="2"/>
  <c r="E1207" i="2"/>
  <c r="F1207" i="2"/>
  <c r="G1207" i="2"/>
  <c r="I1207" i="2"/>
  <c r="J1207" i="2"/>
  <c r="K1207" i="2"/>
  <c r="L1207" i="2"/>
  <c r="M1207" i="2"/>
  <c r="N1207" i="2"/>
  <c r="O1207" i="2"/>
  <c r="P1207" i="2"/>
  <c r="Q1207" i="2" s="1"/>
  <c r="R1207" i="2"/>
  <c r="S1207" i="2" s="1"/>
  <c r="T1207" i="2"/>
  <c r="U1207" i="2"/>
  <c r="V1207" i="2"/>
  <c r="AC1207" i="2" s="1"/>
  <c r="W1207" i="2"/>
  <c r="X1207" i="2"/>
  <c r="Y1207" i="2"/>
  <c r="A1162" i="2"/>
  <c r="B1162" i="2"/>
  <c r="C1162" i="2"/>
  <c r="D1162" i="2"/>
  <c r="E1162" i="2"/>
  <c r="F1162" i="2"/>
  <c r="G1162" i="2"/>
  <c r="I1162" i="2"/>
  <c r="J1162" i="2"/>
  <c r="K1162" i="2"/>
  <c r="L1162" i="2"/>
  <c r="M1162" i="2"/>
  <c r="N1162" i="2"/>
  <c r="AB1162" i="2" s="1"/>
  <c r="O1162" i="2"/>
  <c r="P1162" i="2"/>
  <c r="Q1162" i="2" s="1"/>
  <c r="R1162" i="2"/>
  <c r="S1162" i="2" s="1"/>
  <c r="T1162" i="2"/>
  <c r="U1162" i="2"/>
  <c r="V1162" i="2"/>
  <c r="AC1162" i="2" s="1"/>
  <c r="W1162" i="2"/>
  <c r="X1162" i="2"/>
  <c r="Y1162" i="2"/>
  <c r="A590" i="2"/>
  <c r="B590" i="2"/>
  <c r="C590" i="2"/>
  <c r="D590" i="2"/>
  <c r="E590" i="2"/>
  <c r="F590" i="2"/>
  <c r="G590" i="2"/>
  <c r="I590" i="2"/>
  <c r="J590" i="2"/>
  <c r="K590" i="2"/>
  <c r="L590" i="2"/>
  <c r="M590" i="2"/>
  <c r="N590" i="2"/>
  <c r="AB590" i="2" s="1"/>
  <c r="O590" i="2"/>
  <c r="P590" i="2"/>
  <c r="Q590" i="2" s="1"/>
  <c r="R590" i="2"/>
  <c r="S590" i="2" s="1"/>
  <c r="T590" i="2"/>
  <c r="U590" i="2"/>
  <c r="V590" i="2"/>
  <c r="W590" i="2"/>
  <c r="X590" i="2"/>
  <c r="Y590" i="2"/>
  <c r="AC590" i="2"/>
  <c r="A1163" i="2"/>
  <c r="B1163" i="2"/>
  <c r="C1163" i="2"/>
  <c r="D1163" i="2"/>
  <c r="E1163" i="2"/>
  <c r="F1163" i="2"/>
  <c r="G1163" i="2"/>
  <c r="I1163" i="2"/>
  <c r="J1163" i="2"/>
  <c r="K1163" i="2"/>
  <c r="L1163" i="2"/>
  <c r="M1163" i="2"/>
  <c r="N1163" i="2"/>
  <c r="AB1163" i="2" s="1"/>
  <c r="O1163" i="2"/>
  <c r="P1163" i="2"/>
  <c r="Q1163" i="2" s="1"/>
  <c r="R1163" i="2"/>
  <c r="S1163" i="2" s="1"/>
  <c r="T1163" i="2"/>
  <c r="U1163" i="2"/>
  <c r="V1163" i="2"/>
  <c r="W1163" i="2"/>
  <c r="X1163" i="2"/>
  <c r="Y1163" i="2"/>
  <c r="AC1163" i="2"/>
  <c r="A406" i="2"/>
  <c r="B406" i="2"/>
  <c r="C406" i="2"/>
  <c r="D406" i="2"/>
  <c r="E406" i="2"/>
  <c r="F406" i="2"/>
  <c r="G406" i="2"/>
  <c r="I406" i="2"/>
  <c r="J406" i="2"/>
  <c r="K406" i="2"/>
  <c r="L406" i="2"/>
  <c r="M406" i="2"/>
  <c r="N406" i="2"/>
  <c r="AB406" i="2" s="1"/>
  <c r="O406" i="2"/>
  <c r="P406" i="2"/>
  <c r="Q406" i="2" s="1"/>
  <c r="R406" i="2"/>
  <c r="S406" i="2" s="1"/>
  <c r="T406" i="2"/>
  <c r="U406" i="2"/>
  <c r="V406" i="2"/>
  <c r="AC406" i="2" s="1"/>
  <c r="W406" i="2"/>
  <c r="X406" i="2"/>
  <c r="Y406" i="2"/>
  <c r="A1019" i="2"/>
  <c r="B1019" i="2"/>
  <c r="C1019" i="2"/>
  <c r="D1019" i="2"/>
  <c r="E1019" i="2"/>
  <c r="F1019" i="2"/>
  <c r="G1019" i="2"/>
  <c r="I1019" i="2"/>
  <c r="J1019" i="2"/>
  <c r="K1019" i="2"/>
  <c r="L1019" i="2"/>
  <c r="M1019" i="2"/>
  <c r="N1019" i="2"/>
  <c r="AB1019" i="2" s="1"/>
  <c r="O1019" i="2"/>
  <c r="P1019" i="2"/>
  <c r="Q1019" i="2" s="1"/>
  <c r="R1019" i="2"/>
  <c r="S1019" i="2" s="1"/>
  <c r="T1019" i="2"/>
  <c r="U1019" i="2"/>
  <c r="V1019" i="2"/>
  <c r="AC1019" i="2" s="1"/>
  <c r="W1019" i="2"/>
  <c r="X1019" i="2"/>
  <c r="Y1019" i="2"/>
  <c r="A345" i="2"/>
  <c r="B345" i="2"/>
  <c r="C345" i="2"/>
  <c r="D345" i="2"/>
  <c r="E345" i="2"/>
  <c r="F345" i="2"/>
  <c r="G345" i="2"/>
  <c r="I345" i="2"/>
  <c r="J345" i="2"/>
  <c r="K345" i="2"/>
  <c r="L345" i="2"/>
  <c r="M345" i="2"/>
  <c r="N345" i="2"/>
  <c r="AB345" i="2" s="1"/>
  <c r="O345" i="2"/>
  <c r="P345" i="2"/>
  <c r="Q345" i="2" s="1"/>
  <c r="R345" i="2"/>
  <c r="S345" i="2" s="1"/>
  <c r="T345" i="2"/>
  <c r="U345" i="2"/>
  <c r="V345" i="2"/>
  <c r="W345" i="2"/>
  <c r="X345" i="2"/>
  <c r="Y345" i="2"/>
  <c r="A628" i="2"/>
  <c r="B628" i="2"/>
  <c r="C628" i="2"/>
  <c r="D628" i="2"/>
  <c r="E628" i="2"/>
  <c r="F628" i="2"/>
  <c r="G628" i="2"/>
  <c r="I628" i="2"/>
  <c r="J628" i="2"/>
  <c r="K628" i="2"/>
  <c r="L628" i="2"/>
  <c r="M628" i="2"/>
  <c r="N628" i="2"/>
  <c r="AB628" i="2" s="1"/>
  <c r="O628" i="2"/>
  <c r="P628" i="2"/>
  <c r="Q628" i="2" s="1"/>
  <c r="R628" i="2"/>
  <c r="S628" i="2" s="1"/>
  <c r="T628" i="2"/>
  <c r="U628" i="2"/>
  <c r="V628" i="2"/>
  <c r="AC628" i="2" s="1"/>
  <c r="W628" i="2"/>
  <c r="X628" i="2"/>
  <c r="Y628" i="2"/>
  <c r="A1136" i="2"/>
  <c r="B1136" i="2"/>
  <c r="C1136" i="2"/>
  <c r="D1136" i="2"/>
  <c r="E1136" i="2"/>
  <c r="F1136" i="2"/>
  <c r="G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A575" i="2"/>
  <c r="B575" i="2"/>
  <c r="C575" i="2"/>
  <c r="D575" i="2"/>
  <c r="E575" i="2"/>
  <c r="F575" i="2"/>
  <c r="G575" i="2"/>
  <c r="I575" i="2"/>
  <c r="J575" i="2"/>
  <c r="K575" i="2"/>
  <c r="L575" i="2"/>
  <c r="M575" i="2"/>
  <c r="N575" i="2"/>
  <c r="AB575" i="2" s="1"/>
  <c r="O575" i="2"/>
  <c r="P575" i="2"/>
  <c r="Q575" i="2" s="1"/>
  <c r="R575" i="2"/>
  <c r="S575" i="2" s="1"/>
  <c r="T575" i="2"/>
  <c r="U575" i="2"/>
  <c r="V575" i="2"/>
  <c r="AC575" i="2" s="1"/>
  <c r="W575" i="2"/>
  <c r="X575" i="2"/>
  <c r="Y575" i="2"/>
  <c r="A1160" i="2"/>
  <c r="B1160" i="2"/>
  <c r="C1160" i="2"/>
  <c r="D1160" i="2"/>
  <c r="E1160" i="2"/>
  <c r="F1160" i="2"/>
  <c r="G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W1160" i="2"/>
  <c r="X1160" i="2"/>
  <c r="Y1160" i="2"/>
  <c r="A352" i="2"/>
  <c r="B352" i="2"/>
  <c r="C352" i="2"/>
  <c r="D352" i="2"/>
  <c r="E352" i="2"/>
  <c r="F352" i="2"/>
  <c r="G352" i="2"/>
  <c r="I352" i="2"/>
  <c r="J352" i="2"/>
  <c r="K352" i="2"/>
  <c r="L352" i="2"/>
  <c r="M352" i="2"/>
  <c r="N352" i="2"/>
  <c r="AB352" i="2" s="1"/>
  <c r="O352" i="2"/>
  <c r="P352" i="2"/>
  <c r="Q352" i="2" s="1"/>
  <c r="R352" i="2"/>
  <c r="S352" i="2" s="1"/>
  <c r="T352" i="2"/>
  <c r="U352" i="2"/>
  <c r="V352" i="2"/>
  <c r="AC352" i="2" s="1"/>
  <c r="W352" i="2"/>
  <c r="X352" i="2"/>
  <c r="Y352" i="2"/>
  <c r="A1172" i="2"/>
  <c r="B1172" i="2"/>
  <c r="C1172" i="2"/>
  <c r="D1172" i="2"/>
  <c r="E1172" i="2"/>
  <c r="F1172" i="2"/>
  <c r="G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A1161" i="2"/>
  <c r="B1161" i="2"/>
  <c r="C1161" i="2"/>
  <c r="D1161" i="2"/>
  <c r="E1161" i="2"/>
  <c r="F1161" i="2"/>
  <c r="G1161" i="2"/>
  <c r="I1161" i="2"/>
  <c r="J1161" i="2"/>
  <c r="K1161" i="2"/>
  <c r="L1161" i="2"/>
  <c r="M1161" i="2"/>
  <c r="N1161" i="2"/>
  <c r="AB1161" i="2" s="1"/>
  <c r="O1161" i="2"/>
  <c r="P1161" i="2"/>
  <c r="Q1161" i="2" s="1"/>
  <c r="R1161" i="2"/>
  <c r="S1161" i="2" s="1"/>
  <c r="T1161" i="2"/>
  <c r="U1161" i="2"/>
  <c r="V1161" i="2"/>
  <c r="AC1161" i="2" s="1"/>
  <c r="W1161" i="2"/>
  <c r="X1161" i="2"/>
  <c r="Y1161" i="2"/>
  <c r="A600" i="2"/>
  <c r="B600" i="2"/>
  <c r="C600" i="2"/>
  <c r="D600" i="2"/>
  <c r="E600" i="2"/>
  <c r="F600" i="2"/>
  <c r="G600" i="2"/>
  <c r="I600" i="2"/>
  <c r="J600" i="2"/>
  <c r="K600" i="2"/>
  <c r="L600" i="2"/>
  <c r="M600" i="2"/>
  <c r="N600" i="2"/>
  <c r="AB600" i="2" s="1"/>
  <c r="O600" i="2"/>
  <c r="P600" i="2"/>
  <c r="Q600" i="2" s="1"/>
  <c r="R600" i="2"/>
  <c r="S600" i="2" s="1"/>
  <c r="T600" i="2"/>
  <c r="U600" i="2"/>
  <c r="V600" i="2"/>
  <c r="W600" i="2"/>
  <c r="X600" i="2"/>
  <c r="Y600" i="2"/>
  <c r="AC600" i="2"/>
  <c r="A662" i="2"/>
  <c r="B662" i="2"/>
  <c r="C662" i="2"/>
  <c r="D662" i="2"/>
  <c r="E662" i="2"/>
  <c r="F662" i="2"/>
  <c r="G662" i="2"/>
  <c r="I662" i="2"/>
  <c r="J662" i="2"/>
  <c r="K662" i="2"/>
  <c r="L662" i="2"/>
  <c r="M662" i="2"/>
  <c r="N662" i="2"/>
  <c r="AB662" i="2" s="1"/>
  <c r="O662" i="2"/>
  <c r="P662" i="2"/>
  <c r="Q662" i="2" s="1"/>
  <c r="R662" i="2"/>
  <c r="S662" i="2" s="1"/>
  <c r="T662" i="2"/>
  <c r="U662" i="2"/>
  <c r="V662" i="2"/>
  <c r="AC662" i="2" s="1"/>
  <c r="W662" i="2"/>
  <c r="X662" i="2"/>
  <c r="Y662" i="2"/>
  <c r="A1254" i="2"/>
  <c r="B1254" i="2"/>
  <c r="C1254" i="2"/>
  <c r="D1254" i="2"/>
  <c r="E1254" i="2"/>
  <c r="F1254" i="2"/>
  <c r="G1254" i="2"/>
  <c r="I1254" i="2"/>
  <c r="J1254" i="2"/>
  <c r="K1254" i="2"/>
  <c r="L1254" i="2"/>
  <c r="M1254" i="2"/>
  <c r="N1254" i="2"/>
  <c r="AB1254" i="2" s="1"/>
  <c r="O1254" i="2"/>
  <c r="P1254" i="2"/>
  <c r="Q1254" i="2" s="1"/>
  <c r="R1254" i="2"/>
  <c r="S1254" i="2" s="1"/>
  <c r="T1254" i="2"/>
  <c r="U1254" i="2"/>
  <c r="V1254" i="2"/>
  <c r="AC1254" i="2" s="1"/>
  <c r="W1254" i="2"/>
  <c r="X1254" i="2"/>
  <c r="Y1254" i="2"/>
  <c r="A1274" i="2"/>
  <c r="B1274" i="2"/>
  <c r="C1274" i="2"/>
  <c r="D1274" i="2"/>
  <c r="E1274" i="2"/>
  <c r="F1274" i="2"/>
  <c r="G1274" i="2"/>
  <c r="I1274" i="2"/>
  <c r="J1274" i="2"/>
  <c r="K1274" i="2"/>
  <c r="L1274" i="2"/>
  <c r="M1274" i="2"/>
  <c r="N1274" i="2"/>
  <c r="AB1274" i="2" s="1"/>
  <c r="O1274" i="2"/>
  <c r="P1274" i="2"/>
  <c r="Q1274" i="2" s="1"/>
  <c r="R1274" i="2"/>
  <c r="S1274" i="2" s="1"/>
  <c r="T1274" i="2"/>
  <c r="U1274" i="2"/>
  <c r="V1274" i="2"/>
  <c r="AC1274" i="2" s="1"/>
  <c r="W1274" i="2"/>
  <c r="X1274" i="2"/>
  <c r="Y1274" i="2"/>
  <c r="A1133" i="2"/>
  <c r="B1133" i="2"/>
  <c r="C1133" i="2"/>
  <c r="D1133" i="2"/>
  <c r="E1133" i="2"/>
  <c r="F1133" i="2"/>
  <c r="G1133" i="2"/>
  <c r="I1133" i="2"/>
  <c r="J1133" i="2"/>
  <c r="K1133" i="2"/>
  <c r="L1133" i="2"/>
  <c r="M1133" i="2"/>
  <c r="N1133" i="2"/>
  <c r="AB1133" i="2" s="1"/>
  <c r="O1133" i="2"/>
  <c r="P1133" i="2"/>
  <c r="Q1133" i="2" s="1"/>
  <c r="R1133" i="2"/>
  <c r="S1133" i="2" s="1"/>
  <c r="T1133" i="2"/>
  <c r="U1133" i="2"/>
  <c r="V1133" i="2"/>
  <c r="W1133" i="2"/>
  <c r="X1133" i="2"/>
  <c r="Y1133" i="2"/>
  <c r="AC1133" i="2"/>
  <c r="A173" i="2"/>
  <c r="B173" i="2"/>
  <c r="C173" i="2"/>
  <c r="D173" i="2"/>
  <c r="E173" i="2"/>
  <c r="F173" i="2"/>
  <c r="G173" i="2"/>
  <c r="I173" i="2"/>
  <c r="J173" i="2"/>
  <c r="K173" i="2"/>
  <c r="L173" i="2"/>
  <c r="M173" i="2"/>
  <c r="N173" i="2"/>
  <c r="AB173" i="2" s="1"/>
  <c r="O173" i="2"/>
  <c r="P173" i="2"/>
  <c r="Q173" i="2" s="1"/>
  <c r="R173" i="2"/>
  <c r="S173" i="2" s="1"/>
  <c r="T173" i="2"/>
  <c r="U173" i="2"/>
  <c r="V173" i="2"/>
  <c r="W173" i="2"/>
  <c r="X173" i="2"/>
  <c r="Y173" i="2"/>
  <c r="AC173" i="2"/>
  <c r="A1157" i="2"/>
  <c r="B1157" i="2"/>
  <c r="C1157" i="2"/>
  <c r="D1157" i="2"/>
  <c r="E1157" i="2"/>
  <c r="F1157" i="2"/>
  <c r="G1157" i="2"/>
  <c r="I1157" i="2"/>
  <c r="J1157" i="2"/>
  <c r="K1157" i="2"/>
  <c r="L1157" i="2"/>
  <c r="M1157" i="2"/>
  <c r="N1157" i="2"/>
  <c r="AB1157" i="2" s="1"/>
  <c r="O1157" i="2"/>
  <c r="P1157" i="2"/>
  <c r="Q1157" i="2" s="1"/>
  <c r="R1157" i="2"/>
  <c r="S1157" i="2" s="1"/>
  <c r="T1157" i="2"/>
  <c r="U1157" i="2"/>
  <c r="V1157" i="2"/>
  <c r="AC1157" i="2" s="1"/>
  <c r="W1157" i="2"/>
  <c r="X1157" i="2"/>
  <c r="Y1157" i="2"/>
  <c r="A351" i="2"/>
  <c r="B351" i="2"/>
  <c r="C351" i="2"/>
  <c r="D351" i="2"/>
  <c r="E351" i="2"/>
  <c r="F351" i="2"/>
  <c r="G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AC351" i="2" s="1"/>
  <c r="W351" i="2"/>
  <c r="X351" i="2"/>
  <c r="Y351" i="2"/>
  <c r="A546" i="2"/>
  <c r="B546" i="2"/>
  <c r="C546" i="2"/>
  <c r="D546" i="2"/>
  <c r="E546" i="2"/>
  <c r="F546" i="2"/>
  <c r="G546" i="2"/>
  <c r="I546" i="2"/>
  <c r="J546" i="2"/>
  <c r="K546" i="2"/>
  <c r="L546" i="2"/>
  <c r="M546" i="2"/>
  <c r="N546" i="2"/>
  <c r="AB546" i="2" s="1"/>
  <c r="O546" i="2"/>
  <c r="P546" i="2"/>
  <c r="Q546" i="2" s="1"/>
  <c r="R546" i="2"/>
  <c r="S546" i="2" s="1"/>
  <c r="T546" i="2"/>
  <c r="U546" i="2"/>
  <c r="V546" i="2"/>
  <c r="W546" i="2"/>
  <c r="X546" i="2"/>
  <c r="Y546" i="2"/>
  <c r="AC546" i="2"/>
  <c r="A1262" i="2"/>
  <c r="B1262" i="2"/>
  <c r="C1262" i="2"/>
  <c r="D1262" i="2"/>
  <c r="E1262" i="2"/>
  <c r="F1262" i="2"/>
  <c r="G1262" i="2"/>
  <c r="I1262" i="2"/>
  <c r="J1262" i="2"/>
  <c r="K1262" i="2"/>
  <c r="L1262" i="2"/>
  <c r="M1262" i="2"/>
  <c r="N1262" i="2"/>
  <c r="AB1262" i="2" s="1"/>
  <c r="O1262" i="2"/>
  <c r="P1262" i="2"/>
  <c r="Q1262" i="2" s="1"/>
  <c r="R1262" i="2"/>
  <c r="S1262" i="2" s="1"/>
  <c r="T1262" i="2"/>
  <c r="U1262" i="2"/>
  <c r="V1262" i="2"/>
  <c r="AC1262" i="2" s="1"/>
  <c r="W1262" i="2"/>
  <c r="X1262" i="2"/>
  <c r="Y1262" i="2"/>
  <c r="A1221" i="2"/>
  <c r="B1221" i="2"/>
  <c r="C1221" i="2"/>
  <c r="D1221" i="2"/>
  <c r="E1221" i="2"/>
  <c r="F1221" i="2"/>
  <c r="G1221" i="2"/>
  <c r="I1221" i="2"/>
  <c r="J1221" i="2"/>
  <c r="K1221" i="2"/>
  <c r="L1221" i="2"/>
  <c r="M1221" i="2"/>
  <c r="N1221" i="2"/>
  <c r="AB1221" i="2" s="1"/>
  <c r="O1221" i="2"/>
  <c r="P1221" i="2"/>
  <c r="Q1221" i="2" s="1"/>
  <c r="R1221" i="2"/>
  <c r="S1221" i="2" s="1"/>
  <c r="T1221" i="2"/>
  <c r="U1221" i="2"/>
  <c r="V1221" i="2"/>
  <c r="AC1221" i="2" s="1"/>
  <c r="W1221" i="2"/>
  <c r="X1221" i="2"/>
  <c r="Y1221" i="2"/>
  <c r="A1263" i="2"/>
  <c r="B1263" i="2"/>
  <c r="C1263" i="2"/>
  <c r="D1263" i="2"/>
  <c r="E1263" i="2"/>
  <c r="F1263" i="2"/>
  <c r="G1263" i="2"/>
  <c r="I1263" i="2"/>
  <c r="J1263" i="2"/>
  <c r="K1263" i="2"/>
  <c r="L1263" i="2"/>
  <c r="M1263" i="2"/>
  <c r="N1263" i="2"/>
  <c r="AB1263" i="2" s="1"/>
  <c r="O1263" i="2"/>
  <c r="P1263" i="2"/>
  <c r="Q1263" i="2" s="1"/>
  <c r="R1263" i="2"/>
  <c r="S1263" i="2" s="1"/>
  <c r="T1263" i="2"/>
  <c r="U1263" i="2"/>
  <c r="V1263" i="2"/>
  <c r="AC1263" i="2" s="1"/>
  <c r="W1263" i="2"/>
  <c r="X1263" i="2"/>
  <c r="Y1263" i="2"/>
  <c r="A354" i="2"/>
  <c r="B354" i="2"/>
  <c r="C354" i="2"/>
  <c r="D354" i="2"/>
  <c r="E354" i="2"/>
  <c r="F354" i="2"/>
  <c r="G354" i="2"/>
  <c r="I354" i="2"/>
  <c r="J354" i="2"/>
  <c r="K354" i="2"/>
  <c r="L354" i="2"/>
  <c r="M354" i="2"/>
  <c r="N354" i="2"/>
  <c r="AB354" i="2" s="1"/>
  <c r="O354" i="2"/>
  <c r="P354" i="2"/>
  <c r="Q354" i="2" s="1"/>
  <c r="R354" i="2"/>
  <c r="S354" i="2" s="1"/>
  <c r="T354" i="2"/>
  <c r="U354" i="2"/>
  <c r="V354" i="2"/>
  <c r="W354" i="2"/>
  <c r="X354" i="2"/>
  <c r="Y354" i="2"/>
  <c r="A573" i="2"/>
  <c r="B573" i="2"/>
  <c r="C573" i="2"/>
  <c r="D573" i="2"/>
  <c r="E573" i="2"/>
  <c r="F573" i="2"/>
  <c r="G573" i="2"/>
  <c r="I573" i="2"/>
  <c r="J573" i="2"/>
  <c r="K573" i="2"/>
  <c r="L573" i="2"/>
  <c r="M573" i="2"/>
  <c r="N573" i="2"/>
  <c r="AB573" i="2" s="1"/>
  <c r="O573" i="2"/>
  <c r="P573" i="2"/>
  <c r="Q573" i="2" s="1"/>
  <c r="R573" i="2"/>
  <c r="S573" i="2" s="1"/>
  <c r="T573" i="2"/>
  <c r="U573" i="2"/>
  <c r="V573" i="2"/>
  <c r="AC573" i="2" s="1"/>
  <c r="W573" i="2"/>
  <c r="X573" i="2"/>
  <c r="Y573" i="2"/>
  <c r="A356" i="2"/>
  <c r="B356" i="2"/>
  <c r="C356" i="2"/>
  <c r="D356" i="2"/>
  <c r="E356" i="2"/>
  <c r="F356" i="2"/>
  <c r="G356" i="2"/>
  <c r="I356" i="2"/>
  <c r="J356" i="2"/>
  <c r="K356" i="2"/>
  <c r="L356" i="2"/>
  <c r="M356" i="2"/>
  <c r="N356" i="2"/>
  <c r="AB356" i="2" s="1"/>
  <c r="O356" i="2"/>
  <c r="P356" i="2"/>
  <c r="Q356" i="2" s="1"/>
  <c r="R356" i="2"/>
  <c r="S356" i="2" s="1"/>
  <c r="T356" i="2"/>
  <c r="U356" i="2"/>
  <c r="V356" i="2"/>
  <c r="AC356" i="2" s="1"/>
  <c r="W356" i="2"/>
  <c r="X356" i="2"/>
  <c r="Y356" i="2"/>
  <c r="A1182" i="2"/>
  <c r="B1182" i="2"/>
  <c r="C1182" i="2"/>
  <c r="D1182" i="2"/>
  <c r="E1182" i="2"/>
  <c r="F1182" i="2"/>
  <c r="G1182" i="2"/>
  <c r="I1182" i="2"/>
  <c r="J1182" i="2"/>
  <c r="K1182" i="2"/>
  <c r="L1182" i="2"/>
  <c r="M1182" i="2"/>
  <c r="N1182" i="2"/>
  <c r="AB1182" i="2" s="1"/>
  <c r="O1182" i="2"/>
  <c r="P1182" i="2"/>
  <c r="Q1182" i="2" s="1"/>
  <c r="R1182" i="2"/>
  <c r="S1182" i="2" s="1"/>
  <c r="T1182" i="2"/>
  <c r="U1182" i="2"/>
  <c r="V1182" i="2"/>
  <c r="AC1182" i="2" s="1"/>
  <c r="W1182" i="2"/>
  <c r="X1182" i="2"/>
  <c r="Y1182" i="2"/>
  <c r="A1151" i="2"/>
  <c r="B1151" i="2"/>
  <c r="C1151" i="2"/>
  <c r="D1151" i="2"/>
  <c r="E1151" i="2"/>
  <c r="F1151" i="2"/>
  <c r="G1151" i="2"/>
  <c r="I1151" i="2"/>
  <c r="J1151" i="2"/>
  <c r="K1151" i="2"/>
  <c r="L1151" i="2"/>
  <c r="M1151" i="2"/>
  <c r="N1151" i="2"/>
  <c r="AB1151" i="2" s="1"/>
  <c r="O1151" i="2"/>
  <c r="P1151" i="2"/>
  <c r="Q1151" i="2" s="1"/>
  <c r="R1151" i="2"/>
  <c r="S1151" i="2" s="1"/>
  <c r="T1151" i="2"/>
  <c r="U1151" i="2"/>
  <c r="V1151" i="2"/>
  <c r="W1151" i="2"/>
  <c r="X1151" i="2"/>
  <c r="Y1151" i="2"/>
  <c r="A623" i="2"/>
  <c r="B623" i="2"/>
  <c r="C623" i="2"/>
  <c r="D623" i="2"/>
  <c r="E623" i="2"/>
  <c r="F623" i="2"/>
  <c r="G623" i="2"/>
  <c r="I623" i="2"/>
  <c r="J623" i="2"/>
  <c r="K623" i="2"/>
  <c r="L623" i="2"/>
  <c r="M623" i="2"/>
  <c r="N623" i="2"/>
  <c r="O623" i="2"/>
  <c r="P623" i="2"/>
  <c r="Q623" i="2" s="1"/>
  <c r="R623" i="2"/>
  <c r="S623" i="2" s="1"/>
  <c r="T623" i="2"/>
  <c r="U623" i="2"/>
  <c r="V623" i="2"/>
  <c r="W623" i="2"/>
  <c r="X623" i="2"/>
  <c r="Y623" i="2"/>
  <c r="AC623" i="2"/>
  <c r="A1111" i="2"/>
  <c r="B1111" i="2"/>
  <c r="C1111" i="2"/>
  <c r="D1111" i="2"/>
  <c r="E1111" i="2"/>
  <c r="F1111" i="2"/>
  <c r="G1111" i="2"/>
  <c r="I1111" i="2"/>
  <c r="J1111" i="2"/>
  <c r="K1111" i="2"/>
  <c r="L1111" i="2"/>
  <c r="M1111" i="2"/>
  <c r="N1111" i="2"/>
  <c r="AB1111" i="2" s="1"/>
  <c r="O1111" i="2"/>
  <c r="P1111" i="2"/>
  <c r="Q1111" i="2" s="1"/>
  <c r="R1111" i="2"/>
  <c r="S1111" i="2" s="1"/>
  <c r="T1111" i="2"/>
  <c r="U1111" i="2"/>
  <c r="V1111" i="2"/>
  <c r="AC1111" i="2" s="1"/>
  <c r="W1111" i="2"/>
  <c r="X1111" i="2"/>
  <c r="Y1111" i="2"/>
  <c r="A598" i="2"/>
  <c r="B598" i="2"/>
  <c r="C598" i="2"/>
  <c r="D598" i="2"/>
  <c r="E598" i="2"/>
  <c r="F598" i="2"/>
  <c r="G598" i="2"/>
  <c r="I598" i="2"/>
  <c r="J598" i="2"/>
  <c r="K598" i="2"/>
  <c r="L598" i="2"/>
  <c r="M598" i="2"/>
  <c r="N598" i="2"/>
  <c r="AB598" i="2" s="1"/>
  <c r="O598" i="2"/>
  <c r="P598" i="2"/>
  <c r="Q598" i="2" s="1"/>
  <c r="R598" i="2"/>
  <c r="S598" i="2" s="1"/>
  <c r="T598" i="2"/>
  <c r="U598" i="2"/>
  <c r="V598" i="2"/>
  <c r="AC598" i="2" s="1"/>
  <c r="W598" i="2"/>
  <c r="X598" i="2"/>
  <c r="Y598" i="2"/>
  <c r="A973" i="2"/>
  <c r="B973" i="2"/>
  <c r="C973" i="2"/>
  <c r="D973" i="2"/>
  <c r="E973" i="2"/>
  <c r="F973" i="2"/>
  <c r="G973" i="2"/>
  <c r="I973" i="2"/>
  <c r="J973" i="2"/>
  <c r="K973" i="2"/>
  <c r="L973" i="2"/>
  <c r="M973" i="2"/>
  <c r="N973" i="2"/>
  <c r="AB973" i="2" s="1"/>
  <c r="O973" i="2"/>
  <c r="P973" i="2"/>
  <c r="Q973" i="2" s="1"/>
  <c r="R973" i="2"/>
  <c r="S973" i="2" s="1"/>
  <c r="T973" i="2"/>
  <c r="U973" i="2"/>
  <c r="V973" i="2"/>
  <c r="W973" i="2"/>
  <c r="X973" i="2"/>
  <c r="Y973" i="2"/>
  <c r="AC973" i="2"/>
  <c r="A617" i="2"/>
  <c r="B617" i="2"/>
  <c r="C617" i="2"/>
  <c r="D617" i="2"/>
  <c r="E617" i="2"/>
  <c r="F617" i="2"/>
  <c r="G617" i="2"/>
  <c r="I617" i="2"/>
  <c r="J617" i="2"/>
  <c r="K617" i="2"/>
  <c r="L617" i="2"/>
  <c r="M617" i="2"/>
  <c r="N617" i="2"/>
  <c r="AB617" i="2" s="1"/>
  <c r="O617" i="2"/>
  <c r="P617" i="2"/>
  <c r="Q617" i="2" s="1"/>
  <c r="R617" i="2"/>
  <c r="S617" i="2" s="1"/>
  <c r="T617" i="2"/>
  <c r="U617" i="2"/>
  <c r="V617" i="2"/>
  <c r="W617" i="2"/>
  <c r="X617" i="2"/>
  <c r="Y617" i="2"/>
  <c r="AC617" i="2"/>
  <c r="A1122" i="2"/>
  <c r="B1122" i="2"/>
  <c r="C1122" i="2"/>
  <c r="D1122" i="2"/>
  <c r="E1122" i="2"/>
  <c r="F1122" i="2"/>
  <c r="G1122" i="2"/>
  <c r="I1122" i="2"/>
  <c r="J1122" i="2"/>
  <c r="K1122" i="2"/>
  <c r="L1122" i="2"/>
  <c r="M1122" i="2"/>
  <c r="N1122" i="2"/>
  <c r="AB1122" i="2" s="1"/>
  <c r="O1122" i="2"/>
  <c r="P1122" i="2"/>
  <c r="Q1122" i="2" s="1"/>
  <c r="R1122" i="2"/>
  <c r="S1122" i="2" s="1"/>
  <c r="T1122" i="2"/>
  <c r="U1122" i="2"/>
  <c r="V1122" i="2"/>
  <c r="AC1122" i="2" s="1"/>
  <c r="W1122" i="2"/>
  <c r="X1122" i="2"/>
  <c r="Y1122" i="2"/>
  <c r="A1126" i="2"/>
  <c r="B1126" i="2"/>
  <c r="C1126" i="2"/>
  <c r="D1126" i="2"/>
  <c r="E1126" i="2"/>
  <c r="F1126" i="2"/>
  <c r="G1126" i="2"/>
  <c r="I1126" i="2"/>
  <c r="J1126" i="2"/>
  <c r="K1126" i="2"/>
  <c r="L1126" i="2"/>
  <c r="M1126" i="2"/>
  <c r="N1126" i="2"/>
  <c r="AB1126" i="2" s="1"/>
  <c r="O1126" i="2"/>
  <c r="P1126" i="2"/>
  <c r="Q1126" i="2" s="1"/>
  <c r="R1126" i="2"/>
  <c r="S1126" i="2" s="1"/>
  <c r="T1126" i="2"/>
  <c r="U1126" i="2"/>
  <c r="V1126" i="2"/>
  <c r="AC1126" i="2" s="1"/>
  <c r="W1126" i="2"/>
  <c r="X1126" i="2"/>
  <c r="Y1126" i="2"/>
  <c r="A1149" i="2"/>
  <c r="B1149" i="2"/>
  <c r="C1149" i="2"/>
  <c r="D1149" i="2"/>
  <c r="E1149" i="2"/>
  <c r="F1149" i="2"/>
  <c r="G1149" i="2"/>
  <c r="I1149" i="2"/>
  <c r="J1149" i="2"/>
  <c r="K1149" i="2"/>
  <c r="L1149" i="2"/>
  <c r="M1149" i="2"/>
  <c r="N1149" i="2"/>
  <c r="AB1149" i="2" s="1"/>
  <c r="O1149" i="2"/>
  <c r="P1149" i="2"/>
  <c r="Q1149" i="2" s="1"/>
  <c r="R1149" i="2"/>
  <c r="S1149" i="2" s="1"/>
  <c r="T1149" i="2"/>
  <c r="U1149" i="2"/>
  <c r="V1149" i="2"/>
  <c r="W1149" i="2"/>
  <c r="X1149" i="2"/>
  <c r="Y1149" i="2"/>
  <c r="AC1149" i="2"/>
  <c r="A1127" i="2"/>
  <c r="B1127" i="2"/>
  <c r="C1127" i="2"/>
  <c r="D1127" i="2"/>
  <c r="E1127" i="2"/>
  <c r="F1127" i="2"/>
  <c r="G1127" i="2"/>
  <c r="I1127" i="2"/>
  <c r="J1127" i="2"/>
  <c r="K1127" i="2"/>
  <c r="L1127" i="2"/>
  <c r="M1127" i="2"/>
  <c r="N1127" i="2"/>
  <c r="AB1127" i="2" s="1"/>
  <c r="O1127" i="2"/>
  <c r="P1127" i="2"/>
  <c r="Q1127" i="2" s="1"/>
  <c r="R1127" i="2"/>
  <c r="S1127" i="2" s="1"/>
  <c r="T1127" i="2"/>
  <c r="U1127" i="2"/>
  <c r="V1127" i="2"/>
  <c r="AC1127" i="2" s="1"/>
  <c r="W1127" i="2"/>
  <c r="X1127" i="2"/>
  <c r="Y1127" i="2"/>
  <c r="A595" i="2"/>
  <c r="B595" i="2"/>
  <c r="C595" i="2"/>
  <c r="D595" i="2"/>
  <c r="E595" i="2"/>
  <c r="F595" i="2"/>
  <c r="G595" i="2"/>
  <c r="I595" i="2"/>
  <c r="J595" i="2"/>
  <c r="K595" i="2"/>
  <c r="L595" i="2"/>
  <c r="M595" i="2"/>
  <c r="N595" i="2"/>
  <c r="AB595" i="2" s="1"/>
  <c r="O595" i="2"/>
  <c r="P595" i="2"/>
  <c r="Q595" i="2" s="1"/>
  <c r="R595" i="2"/>
  <c r="S595" i="2" s="1"/>
  <c r="T595" i="2"/>
  <c r="U595" i="2"/>
  <c r="V595" i="2"/>
  <c r="AC595" i="2" s="1"/>
  <c r="W595" i="2"/>
  <c r="X595" i="2"/>
  <c r="Y595" i="2"/>
  <c r="A636" i="2"/>
  <c r="B636" i="2"/>
  <c r="C636" i="2"/>
  <c r="D636" i="2"/>
  <c r="E636" i="2"/>
  <c r="F636" i="2"/>
  <c r="G636" i="2"/>
  <c r="I636" i="2"/>
  <c r="J636" i="2"/>
  <c r="K636" i="2"/>
  <c r="L636" i="2"/>
  <c r="M636" i="2"/>
  <c r="N636" i="2"/>
  <c r="AB636" i="2" s="1"/>
  <c r="O636" i="2"/>
  <c r="P636" i="2"/>
  <c r="Q636" i="2" s="1"/>
  <c r="R636" i="2"/>
  <c r="S636" i="2" s="1"/>
  <c r="T636" i="2"/>
  <c r="U636" i="2"/>
  <c r="V636" i="2"/>
  <c r="AC636" i="2" s="1"/>
  <c r="W636" i="2"/>
  <c r="X636" i="2"/>
  <c r="Y636" i="2"/>
  <c r="A1051" i="2"/>
  <c r="B1051" i="2"/>
  <c r="C1051" i="2"/>
  <c r="D1051" i="2"/>
  <c r="E1051" i="2"/>
  <c r="F1051" i="2"/>
  <c r="G1051" i="2"/>
  <c r="I1051" i="2"/>
  <c r="J1051" i="2"/>
  <c r="K1051" i="2"/>
  <c r="L1051" i="2"/>
  <c r="M1051" i="2"/>
  <c r="N1051" i="2"/>
  <c r="AB1051" i="2" s="1"/>
  <c r="O1051" i="2"/>
  <c r="P1051" i="2"/>
  <c r="Q1051" i="2" s="1"/>
  <c r="R1051" i="2"/>
  <c r="S1051" i="2" s="1"/>
  <c r="T1051" i="2"/>
  <c r="U1051" i="2"/>
  <c r="V1051" i="2"/>
  <c r="W1051" i="2"/>
  <c r="X1051" i="2"/>
  <c r="Y1051" i="2"/>
  <c r="A1185" i="2"/>
  <c r="B1185" i="2"/>
  <c r="C1185" i="2"/>
  <c r="D1185" i="2"/>
  <c r="E1185" i="2"/>
  <c r="F1185" i="2"/>
  <c r="G1185" i="2"/>
  <c r="I1185" i="2"/>
  <c r="J1185" i="2"/>
  <c r="K1185" i="2"/>
  <c r="L1185" i="2"/>
  <c r="M1185" i="2"/>
  <c r="N1185" i="2"/>
  <c r="AB1185" i="2" s="1"/>
  <c r="O1185" i="2"/>
  <c r="P1185" i="2"/>
  <c r="Q1185" i="2" s="1"/>
  <c r="R1185" i="2"/>
  <c r="S1185" i="2" s="1"/>
  <c r="T1185" i="2"/>
  <c r="U1185" i="2"/>
  <c r="V1185" i="2"/>
  <c r="AC1185" i="2" s="1"/>
  <c r="W1185" i="2"/>
  <c r="X1185" i="2"/>
  <c r="Y1185" i="2"/>
  <c r="A697" i="2"/>
  <c r="B697" i="2"/>
  <c r="C697" i="2"/>
  <c r="D697" i="2"/>
  <c r="E697" i="2"/>
  <c r="F697" i="2"/>
  <c r="G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AC697" i="2" s="1"/>
  <c r="W697" i="2"/>
  <c r="X697" i="2"/>
  <c r="Y697" i="2"/>
  <c r="A1199" i="2"/>
  <c r="B1199" i="2"/>
  <c r="C1199" i="2"/>
  <c r="D1199" i="2"/>
  <c r="E1199" i="2"/>
  <c r="F1199" i="2"/>
  <c r="G1199" i="2"/>
  <c r="I1199" i="2"/>
  <c r="J1199" i="2"/>
  <c r="K1199" i="2"/>
  <c r="L1199" i="2"/>
  <c r="M1199" i="2"/>
  <c r="N1199" i="2"/>
  <c r="AB1199" i="2" s="1"/>
  <c r="O1199" i="2"/>
  <c r="P1199" i="2"/>
  <c r="Q1199" i="2" s="1"/>
  <c r="R1199" i="2"/>
  <c r="S1199" i="2" s="1"/>
  <c r="T1199" i="2"/>
  <c r="U1199" i="2"/>
  <c r="V1199" i="2"/>
  <c r="AC1199" i="2" s="1"/>
  <c r="W1199" i="2"/>
  <c r="X1199" i="2"/>
  <c r="Y1199" i="2"/>
  <c r="A348" i="2"/>
  <c r="B348" i="2"/>
  <c r="C348" i="2"/>
  <c r="D348" i="2"/>
  <c r="E348" i="2"/>
  <c r="F348" i="2"/>
  <c r="G348" i="2"/>
  <c r="I348" i="2"/>
  <c r="J348" i="2"/>
  <c r="K348" i="2"/>
  <c r="L348" i="2"/>
  <c r="M348" i="2"/>
  <c r="N348" i="2"/>
  <c r="AB348" i="2" s="1"/>
  <c r="O348" i="2"/>
  <c r="P348" i="2"/>
  <c r="Q348" i="2" s="1"/>
  <c r="R348" i="2"/>
  <c r="S348" i="2" s="1"/>
  <c r="T348" i="2"/>
  <c r="U348" i="2"/>
  <c r="V348" i="2"/>
  <c r="W348" i="2"/>
  <c r="X348" i="2"/>
  <c r="Y348" i="2"/>
  <c r="A1076" i="2"/>
  <c r="B1076" i="2"/>
  <c r="C1076" i="2"/>
  <c r="D1076" i="2"/>
  <c r="E1076" i="2"/>
  <c r="F1076" i="2"/>
  <c r="G1076" i="2"/>
  <c r="I1076" i="2"/>
  <c r="J1076" i="2"/>
  <c r="K1076" i="2"/>
  <c r="L1076" i="2"/>
  <c r="M1076" i="2"/>
  <c r="N1076" i="2"/>
  <c r="O1076" i="2"/>
  <c r="P1076" i="2"/>
  <c r="Q1076" i="2" s="1"/>
  <c r="R1076" i="2"/>
  <c r="S1076" i="2" s="1"/>
  <c r="T1076" i="2"/>
  <c r="U1076" i="2"/>
  <c r="V1076" i="2"/>
  <c r="W1076" i="2"/>
  <c r="X1076" i="2"/>
  <c r="Y1076" i="2"/>
  <c r="AC1076" i="2"/>
  <c r="A578" i="2"/>
  <c r="B578" i="2"/>
  <c r="C578" i="2"/>
  <c r="D578" i="2"/>
  <c r="E578" i="2"/>
  <c r="F578" i="2"/>
  <c r="G578" i="2"/>
  <c r="I578" i="2"/>
  <c r="J578" i="2"/>
  <c r="K578" i="2"/>
  <c r="L578" i="2"/>
  <c r="M578" i="2"/>
  <c r="N578" i="2"/>
  <c r="AB578" i="2" s="1"/>
  <c r="O578" i="2"/>
  <c r="P578" i="2"/>
  <c r="Q578" i="2" s="1"/>
  <c r="R578" i="2"/>
  <c r="S578" i="2" s="1"/>
  <c r="T578" i="2"/>
  <c r="U578" i="2"/>
  <c r="V578" i="2"/>
  <c r="AC578" i="2" s="1"/>
  <c r="W578" i="2"/>
  <c r="X578" i="2"/>
  <c r="Y578" i="2"/>
  <c r="A1198" i="2"/>
  <c r="B1198" i="2"/>
  <c r="C1198" i="2"/>
  <c r="D1198" i="2"/>
  <c r="E1198" i="2"/>
  <c r="F1198" i="2"/>
  <c r="G1198" i="2"/>
  <c r="I1198" i="2"/>
  <c r="J1198" i="2"/>
  <c r="K1198" i="2"/>
  <c r="L1198" i="2"/>
  <c r="M1198" i="2"/>
  <c r="N1198" i="2"/>
  <c r="AB1198" i="2" s="1"/>
  <c r="O1198" i="2"/>
  <c r="P1198" i="2"/>
  <c r="Q1198" i="2" s="1"/>
  <c r="R1198" i="2"/>
  <c r="S1198" i="2" s="1"/>
  <c r="T1198" i="2"/>
  <c r="U1198" i="2"/>
  <c r="V1198" i="2"/>
  <c r="AC1198" i="2" s="1"/>
  <c r="W1198" i="2"/>
  <c r="X1198" i="2"/>
  <c r="Y1198" i="2"/>
  <c r="A1152" i="2"/>
  <c r="B1152" i="2"/>
  <c r="C1152" i="2"/>
  <c r="D1152" i="2"/>
  <c r="E1152" i="2"/>
  <c r="F1152" i="2"/>
  <c r="G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W1152" i="2"/>
  <c r="X1152" i="2"/>
  <c r="Y1152" i="2"/>
  <c r="A1093" i="2"/>
  <c r="B1093" i="2"/>
  <c r="C1093" i="2"/>
  <c r="D1093" i="2"/>
  <c r="E1093" i="2"/>
  <c r="F1093" i="2"/>
  <c r="G1093" i="2"/>
  <c r="I1093" i="2"/>
  <c r="J1093" i="2"/>
  <c r="K1093" i="2"/>
  <c r="L1093" i="2"/>
  <c r="M1093" i="2"/>
  <c r="N1093" i="2"/>
  <c r="AB1093" i="2" s="1"/>
  <c r="O1093" i="2"/>
  <c r="P1093" i="2"/>
  <c r="Q1093" i="2" s="1"/>
  <c r="R1093" i="2"/>
  <c r="S1093" i="2" s="1"/>
  <c r="T1093" i="2"/>
  <c r="U1093" i="2"/>
  <c r="V1093" i="2"/>
  <c r="AC1093" i="2" s="1"/>
  <c r="W1093" i="2"/>
  <c r="X1093" i="2"/>
  <c r="Y1093" i="2"/>
  <c r="A613" i="2"/>
  <c r="B613" i="2"/>
  <c r="C613" i="2"/>
  <c r="D613" i="2"/>
  <c r="E613" i="2"/>
  <c r="F613" i="2"/>
  <c r="G613" i="2"/>
  <c r="I613" i="2"/>
  <c r="J613" i="2"/>
  <c r="K613" i="2"/>
  <c r="L613" i="2"/>
  <c r="M613" i="2"/>
  <c r="N613" i="2"/>
  <c r="AB613" i="2" s="1"/>
  <c r="O613" i="2"/>
  <c r="P613" i="2"/>
  <c r="Q613" i="2" s="1"/>
  <c r="R613" i="2"/>
  <c r="S613" i="2" s="1"/>
  <c r="T613" i="2"/>
  <c r="U613" i="2"/>
  <c r="V613" i="2"/>
  <c r="AC613" i="2" s="1"/>
  <c r="W613" i="2"/>
  <c r="X613" i="2"/>
  <c r="Y613" i="2"/>
  <c r="A1118" i="2"/>
  <c r="B1118" i="2"/>
  <c r="C1118" i="2"/>
  <c r="D1118" i="2"/>
  <c r="E1118" i="2"/>
  <c r="F1118" i="2"/>
  <c r="G1118" i="2"/>
  <c r="I1118" i="2"/>
  <c r="J1118" i="2"/>
  <c r="K1118" i="2"/>
  <c r="L1118" i="2"/>
  <c r="M1118" i="2"/>
  <c r="N1118" i="2"/>
  <c r="AB1118" i="2" s="1"/>
  <c r="O1118" i="2"/>
  <c r="P1118" i="2"/>
  <c r="Q1118" i="2" s="1"/>
  <c r="R1118" i="2"/>
  <c r="S1118" i="2" s="1"/>
  <c r="T1118" i="2"/>
  <c r="U1118" i="2"/>
  <c r="V1118" i="2"/>
  <c r="AC1118" i="2" s="1"/>
  <c r="W1118" i="2"/>
  <c r="X1118" i="2"/>
  <c r="Y1118" i="2"/>
  <c r="A1124" i="2"/>
  <c r="B1124" i="2"/>
  <c r="C1124" i="2"/>
  <c r="D1124" i="2"/>
  <c r="E1124" i="2"/>
  <c r="F1124" i="2"/>
  <c r="G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W1124" i="2"/>
  <c r="X1124" i="2"/>
  <c r="Y1124" i="2"/>
  <c r="A1195" i="2"/>
  <c r="B1195" i="2"/>
  <c r="C1195" i="2"/>
  <c r="D1195" i="2"/>
  <c r="E1195" i="2"/>
  <c r="F1195" i="2"/>
  <c r="G1195" i="2"/>
  <c r="I1195" i="2"/>
  <c r="J1195" i="2"/>
  <c r="K1195" i="2"/>
  <c r="L1195" i="2"/>
  <c r="M1195" i="2"/>
  <c r="N1195" i="2"/>
  <c r="AB1195" i="2" s="1"/>
  <c r="O1195" i="2"/>
  <c r="P1195" i="2"/>
  <c r="Q1195" i="2" s="1"/>
  <c r="R1195" i="2"/>
  <c r="S1195" i="2" s="1"/>
  <c r="T1195" i="2"/>
  <c r="U1195" i="2"/>
  <c r="V1195" i="2"/>
  <c r="AC1195" i="2" s="1"/>
  <c r="W1195" i="2"/>
  <c r="X1195" i="2"/>
  <c r="Y1195" i="2"/>
  <c r="A372" i="2"/>
  <c r="B372" i="2"/>
  <c r="C372" i="2"/>
  <c r="D372" i="2"/>
  <c r="E372" i="2"/>
  <c r="F372" i="2"/>
  <c r="G372" i="2"/>
  <c r="I372" i="2"/>
  <c r="J372" i="2"/>
  <c r="K372" i="2"/>
  <c r="L372" i="2"/>
  <c r="M372" i="2"/>
  <c r="N372" i="2"/>
  <c r="O372" i="2"/>
  <c r="P372" i="2"/>
  <c r="Q372" i="2" s="1"/>
  <c r="R372" i="2"/>
  <c r="S372" i="2" s="1"/>
  <c r="T372" i="2"/>
  <c r="U372" i="2"/>
  <c r="V372" i="2"/>
  <c r="AC372" i="2" s="1"/>
  <c r="W372" i="2"/>
  <c r="X372" i="2"/>
  <c r="Y372" i="2"/>
  <c r="A987" i="2"/>
  <c r="B987" i="2"/>
  <c r="C987" i="2"/>
  <c r="D987" i="2"/>
  <c r="E987" i="2"/>
  <c r="F987" i="2"/>
  <c r="G987" i="2"/>
  <c r="I987" i="2"/>
  <c r="J987" i="2"/>
  <c r="K987" i="2"/>
  <c r="L987" i="2"/>
  <c r="M987" i="2"/>
  <c r="N987" i="2"/>
  <c r="AB987" i="2" s="1"/>
  <c r="O987" i="2"/>
  <c r="P987" i="2"/>
  <c r="Q987" i="2" s="1"/>
  <c r="R987" i="2"/>
  <c r="S987" i="2" s="1"/>
  <c r="T987" i="2"/>
  <c r="U987" i="2"/>
  <c r="V987" i="2"/>
  <c r="AC987" i="2" s="1"/>
  <c r="W987" i="2"/>
  <c r="X987" i="2"/>
  <c r="Y987" i="2"/>
  <c r="A7" i="2"/>
  <c r="B7" i="2"/>
  <c r="C7" i="2"/>
  <c r="D7" i="2"/>
  <c r="E7" i="2"/>
  <c r="F7" i="2"/>
  <c r="G7" i="2"/>
  <c r="I7" i="2"/>
  <c r="J7" i="2"/>
  <c r="K7" i="2"/>
  <c r="L7" i="2"/>
  <c r="M7" i="2"/>
  <c r="N7" i="2"/>
  <c r="AB7" i="2" s="1"/>
  <c r="O7" i="2"/>
  <c r="P7" i="2"/>
  <c r="Q7" i="2" s="1"/>
  <c r="R7" i="2"/>
  <c r="S7" i="2" s="1"/>
  <c r="T7" i="2"/>
  <c r="U7" i="2"/>
  <c r="V7" i="2"/>
  <c r="W7" i="2"/>
  <c r="X7" i="2"/>
  <c r="Y7" i="2"/>
  <c r="AC7" i="2"/>
  <c r="A634" i="2"/>
  <c r="B634" i="2"/>
  <c r="C634" i="2"/>
  <c r="D634" i="2"/>
  <c r="E634" i="2"/>
  <c r="F634" i="2"/>
  <c r="G634" i="2"/>
  <c r="I634" i="2"/>
  <c r="J634" i="2"/>
  <c r="K634" i="2"/>
  <c r="L634" i="2"/>
  <c r="M634" i="2"/>
  <c r="N634" i="2"/>
  <c r="AB634" i="2" s="1"/>
  <c r="O634" i="2"/>
  <c r="P634" i="2"/>
  <c r="Q634" i="2" s="1"/>
  <c r="R634" i="2"/>
  <c r="S634" i="2" s="1"/>
  <c r="T634" i="2"/>
  <c r="U634" i="2"/>
  <c r="V634" i="2"/>
  <c r="AC634" i="2" s="1"/>
  <c r="W634" i="2"/>
  <c r="X634" i="2"/>
  <c r="Y634" i="2"/>
  <c r="A1117" i="2"/>
  <c r="B1117" i="2"/>
  <c r="C1117" i="2"/>
  <c r="D1117" i="2"/>
  <c r="E1117" i="2"/>
  <c r="F1117" i="2"/>
  <c r="G1117" i="2"/>
  <c r="I1117" i="2"/>
  <c r="J1117" i="2"/>
  <c r="K1117" i="2"/>
  <c r="L1117" i="2"/>
  <c r="M1117" i="2"/>
  <c r="N1117" i="2"/>
  <c r="AB1117" i="2" s="1"/>
  <c r="O1117" i="2"/>
  <c r="P1117" i="2"/>
  <c r="Q1117" i="2" s="1"/>
  <c r="R1117" i="2"/>
  <c r="S1117" i="2" s="1"/>
  <c r="T1117" i="2"/>
  <c r="U1117" i="2"/>
  <c r="V1117" i="2"/>
  <c r="AC1117" i="2" s="1"/>
  <c r="W1117" i="2"/>
  <c r="X1117" i="2"/>
  <c r="Y1117" i="2"/>
  <c r="A1180" i="2"/>
  <c r="B1180" i="2"/>
  <c r="C1180" i="2"/>
  <c r="D1180" i="2"/>
  <c r="E1180" i="2"/>
  <c r="F1180" i="2"/>
  <c r="G1180" i="2"/>
  <c r="I1180" i="2"/>
  <c r="J1180" i="2"/>
  <c r="K1180" i="2"/>
  <c r="L1180" i="2"/>
  <c r="M1180" i="2"/>
  <c r="N1180" i="2"/>
  <c r="AB1180" i="2" s="1"/>
  <c r="O1180" i="2"/>
  <c r="P1180" i="2"/>
  <c r="Q1180" i="2" s="1"/>
  <c r="R1180" i="2"/>
  <c r="S1180" i="2" s="1"/>
  <c r="T1180" i="2"/>
  <c r="U1180" i="2"/>
  <c r="V1180" i="2"/>
  <c r="AC1180" i="2" s="1"/>
  <c r="W1180" i="2"/>
  <c r="X1180" i="2"/>
  <c r="Y1180" i="2"/>
  <c r="A568" i="2"/>
  <c r="B568" i="2"/>
  <c r="C568" i="2"/>
  <c r="D568" i="2"/>
  <c r="E568" i="2"/>
  <c r="F568" i="2"/>
  <c r="G568" i="2"/>
  <c r="I568" i="2"/>
  <c r="J568" i="2"/>
  <c r="K568" i="2"/>
  <c r="L568" i="2"/>
  <c r="M568" i="2"/>
  <c r="N568" i="2"/>
  <c r="AB568" i="2" s="1"/>
  <c r="O568" i="2"/>
  <c r="P568" i="2"/>
  <c r="Q568" i="2" s="1"/>
  <c r="R568" i="2"/>
  <c r="S568" i="2" s="1"/>
  <c r="T568" i="2"/>
  <c r="U568" i="2"/>
  <c r="V568" i="2"/>
  <c r="W568" i="2"/>
  <c r="X568" i="2"/>
  <c r="Y568" i="2"/>
  <c r="AC568" i="2"/>
  <c r="A1120" i="2"/>
  <c r="B1120" i="2"/>
  <c r="C1120" i="2"/>
  <c r="D1120" i="2"/>
  <c r="E1120" i="2"/>
  <c r="F1120" i="2"/>
  <c r="G1120" i="2"/>
  <c r="I1120" i="2"/>
  <c r="J1120" i="2"/>
  <c r="K1120" i="2"/>
  <c r="L1120" i="2"/>
  <c r="M1120" i="2"/>
  <c r="N1120" i="2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A593" i="2"/>
  <c r="B593" i="2"/>
  <c r="C593" i="2"/>
  <c r="D593" i="2"/>
  <c r="E593" i="2"/>
  <c r="F593" i="2"/>
  <c r="G593" i="2"/>
  <c r="I593" i="2"/>
  <c r="J593" i="2"/>
  <c r="K593" i="2"/>
  <c r="L593" i="2"/>
  <c r="M593" i="2"/>
  <c r="N593" i="2"/>
  <c r="AB593" i="2" s="1"/>
  <c r="O593" i="2"/>
  <c r="P593" i="2"/>
  <c r="Q593" i="2" s="1"/>
  <c r="R593" i="2"/>
  <c r="S593" i="2" s="1"/>
  <c r="T593" i="2"/>
  <c r="U593" i="2"/>
  <c r="V593" i="2"/>
  <c r="AC593" i="2" s="1"/>
  <c r="W593" i="2"/>
  <c r="X593" i="2"/>
  <c r="Y593" i="2"/>
  <c r="A1057" i="2"/>
  <c r="B1057" i="2"/>
  <c r="C1057" i="2"/>
  <c r="D1057" i="2"/>
  <c r="E1057" i="2"/>
  <c r="F1057" i="2"/>
  <c r="G1057" i="2"/>
  <c r="I1057" i="2"/>
  <c r="J1057" i="2"/>
  <c r="K1057" i="2"/>
  <c r="L1057" i="2"/>
  <c r="M1057" i="2"/>
  <c r="N1057" i="2"/>
  <c r="AB1057" i="2" s="1"/>
  <c r="O1057" i="2"/>
  <c r="P1057" i="2"/>
  <c r="Q1057" i="2" s="1"/>
  <c r="R1057" i="2"/>
  <c r="S1057" i="2" s="1"/>
  <c r="T1057" i="2"/>
  <c r="U1057" i="2"/>
  <c r="V1057" i="2"/>
  <c r="AC1057" i="2" s="1"/>
  <c r="W1057" i="2"/>
  <c r="X1057" i="2"/>
  <c r="Y1057" i="2"/>
  <c r="A561" i="2"/>
  <c r="B561" i="2"/>
  <c r="C561" i="2"/>
  <c r="D561" i="2"/>
  <c r="E561" i="2"/>
  <c r="F561" i="2"/>
  <c r="G561" i="2"/>
  <c r="I561" i="2"/>
  <c r="J561" i="2"/>
  <c r="K561" i="2"/>
  <c r="L561" i="2"/>
  <c r="M561" i="2"/>
  <c r="N561" i="2"/>
  <c r="AB561" i="2" s="1"/>
  <c r="O561" i="2"/>
  <c r="P561" i="2"/>
  <c r="Q561" i="2" s="1"/>
  <c r="R561" i="2"/>
  <c r="S561" i="2" s="1"/>
  <c r="T561" i="2"/>
  <c r="U561" i="2"/>
  <c r="V561" i="2"/>
  <c r="W561" i="2"/>
  <c r="X561" i="2"/>
  <c r="Y561" i="2"/>
  <c r="AC561" i="2"/>
  <c r="A1208" i="2"/>
  <c r="B1208" i="2"/>
  <c r="C1208" i="2"/>
  <c r="D1208" i="2"/>
  <c r="E1208" i="2"/>
  <c r="F1208" i="2"/>
  <c r="G1208" i="2"/>
  <c r="I1208" i="2"/>
  <c r="J1208" i="2"/>
  <c r="K1208" i="2"/>
  <c r="L1208" i="2"/>
  <c r="M1208" i="2"/>
  <c r="N1208" i="2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A1142" i="2"/>
  <c r="B1142" i="2"/>
  <c r="C1142" i="2"/>
  <c r="D1142" i="2"/>
  <c r="E1142" i="2"/>
  <c r="F1142" i="2"/>
  <c r="G1142" i="2"/>
  <c r="I1142" i="2"/>
  <c r="J1142" i="2"/>
  <c r="K1142" i="2"/>
  <c r="L1142" i="2"/>
  <c r="M1142" i="2"/>
  <c r="N1142" i="2"/>
  <c r="AB1142" i="2" s="1"/>
  <c r="O1142" i="2"/>
  <c r="P1142" i="2"/>
  <c r="Q1142" i="2" s="1"/>
  <c r="R1142" i="2"/>
  <c r="S1142" i="2" s="1"/>
  <c r="T1142" i="2"/>
  <c r="U1142" i="2"/>
  <c r="V1142" i="2"/>
  <c r="AC1142" i="2" s="1"/>
  <c r="W1142" i="2"/>
  <c r="X1142" i="2"/>
  <c r="Y1142" i="2"/>
  <c r="A1267" i="2"/>
  <c r="B1267" i="2"/>
  <c r="C1267" i="2"/>
  <c r="D1267" i="2"/>
  <c r="E1267" i="2"/>
  <c r="F1267" i="2"/>
  <c r="G1267" i="2"/>
  <c r="I1267" i="2"/>
  <c r="J1267" i="2"/>
  <c r="K1267" i="2"/>
  <c r="L1267" i="2"/>
  <c r="M1267" i="2"/>
  <c r="N1267" i="2"/>
  <c r="AB1267" i="2" s="1"/>
  <c r="O1267" i="2"/>
  <c r="P1267" i="2"/>
  <c r="Q1267" i="2" s="1"/>
  <c r="R1267" i="2"/>
  <c r="S1267" i="2" s="1"/>
  <c r="T1267" i="2"/>
  <c r="U1267" i="2"/>
  <c r="V1267" i="2"/>
  <c r="AC1267" i="2" s="1"/>
  <c r="W1267" i="2"/>
  <c r="X1267" i="2"/>
  <c r="Y1267" i="2"/>
  <c r="A1144" i="2"/>
  <c r="B1144" i="2"/>
  <c r="C1144" i="2"/>
  <c r="D1144" i="2"/>
  <c r="E1144" i="2"/>
  <c r="F1144" i="2"/>
  <c r="G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W1144" i="2"/>
  <c r="X1144" i="2"/>
  <c r="Y1144" i="2"/>
  <c r="A725" i="2"/>
  <c r="B725" i="2"/>
  <c r="C725" i="2"/>
  <c r="D725" i="2"/>
  <c r="E725" i="2"/>
  <c r="F725" i="2"/>
  <c r="G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AC725" i="2" s="1"/>
  <c r="W725" i="2"/>
  <c r="X725" i="2"/>
  <c r="Y725" i="2"/>
  <c r="A1109" i="2"/>
  <c r="B1109" i="2"/>
  <c r="C1109" i="2"/>
  <c r="D1109" i="2"/>
  <c r="E1109" i="2"/>
  <c r="F1109" i="2"/>
  <c r="G1109" i="2"/>
  <c r="I1109" i="2"/>
  <c r="J1109" i="2"/>
  <c r="K1109" i="2"/>
  <c r="L1109" i="2"/>
  <c r="M1109" i="2"/>
  <c r="N1109" i="2"/>
  <c r="AB1109" i="2" s="1"/>
  <c r="O1109" i="2"/>
  <c r="P1109" i="2"/>
  <c r="Q1109" i="2" s="1"/>
  <c r="R1109" i="2"/>
  <c r="S1109" i="2" s="1"/>
  <c r="T1109" i="2"/>
  <c r="U1109" i="2"/>
  <c r="V1109" i="2"/>
  <c r="AC1109" i="2" s="1"/>
  <c r="W1109" i="2"/>
  <c r="X1109" i="2"/>
  <c r="Y1109" i="2"/>
  <c r="A1147" i="2"/>
  <c r="B1147" i="2"/>
  <c r="C1147" i="2"/>
  <c r="D1147" i="2"/>
  <c r="E1147" i="2"/>
  <c r="F1147" i="2"/>
  <c r="G1147" i="2"/>
  <c r="I1147" i="2"/>
  <c r="J1147" i="2"/>
  <c r="K1147" i="2"/>
  <c r="L1147" i="2"/>
  <c r="M1147" i="2"/>
  <c r="N1147" i="2"/>
  <c r="AB1147" i="2" s="1"/>
  <c r="O1147" i="2"/>
  <c r="P1147" i="2"/>
  <c r="Q1147" i="2" s="1"/>
  <c r="R1147" i="2"/>
  <c r="S1147" i="2" s="1"/>
  <c r="T1147" i="2"/>
  <c r="U1147" i="2"/>
  <c r="V1147" i="2"/>
  <c r="AC1147" i="2" s="1"/>
  <c r="W1147" i="2"/>
  <c r="X1147" i="2"/>
  <c r="Y1147" i="2"/>
  <c r="A1110" i="2"/>
  <c r="B1110" i="2"/>
  <c r="C1110" i="2"/>
  <c r="D1110" i="2"/>
  <c r="E1110" i="2"/>
  <c r="F1110" i="2"/>
  <c r="G1110" i="2"/>
  <c r="I1110" i="2"/>
  <c r="J1110" i="2"/>
  <c r="K1110" i="2"/>
  <c r="L1110" i="2"/>
  <c r="M1110" i="2"/>
  <c r="N1110" i="2"/>
  <c r="AB1110" i="2" s="1"/>
  <c r="O1110" i="2"/>
  <c r="P1110" i="2"/>
  <c r="Q1110" i="2" s="1"/>
  <c r="R1110" i="2"/>
  <c r="S1110" i="2" s="1"/>
  <c r="T1110" i="2"/>
  <c r="U1110" i="2"/>
  <c r="V1110" i="2"/>
  <c r="W1110" i="2"/>
  <c r="X1110" i="2"/>
  <c r="Y1110" i="2"/>
  <c r="A1191" i="2"/>
  <c r="B1191" i="2"/>
  <c r="C1191" i="2"/>
  <c r="D1191" i="2"/>
  <c r="E1191" i="2"/>
  <c r="F1191" i="2"/>
  <c r="G1191" i="2"/>
  <c r="I1191" i="2"/>
  <c r="J1191" i="2"/>
  <c r="K1191" i="2"/>
  <c r="L1191" i="2"/>
  <c r="M1191" i="2"/>
  <c r="N1191" i="2"/>
  <c r="O1191" i="2"/>
  <c r="P1191" i="2"/>
  <c r="Q1191" i="2" s="1"/>
  <c r="R1191" i="2"/>
  <c r="S1191" i="2" s="1"/>
  <c r="T1191" i="2"/>
  <c r="U1191" i="2"/>
  <c r="V1191" i="2"/>
  <c r="AC1191" i="2" s="1"/>
  <c r="W1191" i="2"/>
  <c r="X1191" i="2"/>
  <c r="Y1191" i="2"/>
  <c r="A1140" i="2"/>
  <c r="B1140" i="2"/>
  <c r="C1140" i="2"/>
  <c r="D1140" i="2"/>
  <c r="E1140" i="2"/>
  <c r="F1140" i="2"/>
  <c r="G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A1165" i="2"/>
  <c r="B1165" i="2"/>
  <c r="C1165" i="2"/>
  <c r="D1165" i="2"/>
  <c r="E1165" i="2"/>
  <c r="F1165" i="2"/>
  <c r="G1165" i="2"/>
  <c r="I1165" i="2"/>
  <c r="J1165" i="2"/>
  <c r="K1165" i="2"/>
  <c r="L1165" i="2"/>
  <c r="M1165" i="2"/>
  <c r="N1165" i="2"/>
  <c r="AB1165" i="2" s="1"/>
  <c r="O1165" i="2"/>
  <c r="P1165" i="2"/>
  <c r="Q1165" i="2" s="1"/>
  <c r="R1165" i="2"/>
  <c r="S1165" i="2" s="1"/>
  <c r="T1165" i="2"/>
  <c r="U1165" i="2"/>
  <c r="V1165" i="2"/>
  <c r="AC1165" i="2" s="1"/>
  <c r="W1165" i="2"/>
  <c r="X1165" i="2"/>
  <c r="Y1165" i="2"/>
  <c r="A350" i="2"/>
  <c r="B350" i="2"/>
  <c r="C350" i="2"/>
  <c r="D350" i="2"/>
  <c r="E350" i="2"/>
  <c r="F350" i="2"/>
  <c r="G350" i="2"/>
  <c r="I350" i="2"/>
  <c r="J350" i="2"/>
  <c r="K350" i="2"/>
  <c r="L350" i="2"/>
  <c r="M350" i="2"/>
  <c r="N350" i="2"/>
  <c r="AB350" i="2" s="1"/>
  <c r="O350" i="2"/>
  <c r="P350" i="2"/>
  <c r="Q350" i="2" s="1"/>
  <c r="R350" i="2"/>
  <c r="S350" i="2" s="1"/>
  <c r="T350" i="2"/>
  <c r="U350" i="2"/>
  <c r="V350" i="2"/>
  <c r="W350" i="2"/>
  <c r="X350" i="2"/>
  <c r="Y350" i="2"/>
  <c r="A1107" i="2"/>
  <c r="B1107" i="2"/>
  <c r="C1107" i="2"/>
  <c r="D1107" i="2"/>
  <c r="E1107" i="2"/>
  <c r="F1107" i="2"/>
  <c r="G1107" i="2"/>
  <c r="I1107" i="2"/>
  <c r="J1107" i="2"/>
  <c r="K1107" i="2"/>
  <c r="L1107" i="2"/>
  <c r="M1107" i="2"/>
  <c r="N1107" i="2"/>
  <c r="O1107" i="2"/>
  <c r="P1107" i="2"/>
  <c r="Q1107" i="2" s="1"/>
  <c r="R1107" i="2"/>
  <c r="S1107" i="2" s="1"/>
  <c r="T1107" i="2"/>
  <c r="U1107" i="2"/>
  <c r="V1107" i="2"/>
  <c r="AC1107" i="2" s="1"/>
  <c r="W1107" i="2"/>
  <c r="X1107" i="2"/>
  <c r="Y1107" i="2"/>
  <c r="A1139" i="2"/>
  <c r="B1139" i="2"/>
  <c r="C1139" i="2"/>
  <c r="D1139" i="2"/>
  <c r="E1139" i="2"/>
  <c r="F1139" i="2"/>
  <c r="G1139" i="2"/>
  <c r="I1139" i="2"/>
  <c r="J1139" i="2"/>
  <c r="K1139" i="2"/>
  <c r="L1139" i="2"/>
  <c r="M1139" i="2"/>
  <c r="N1139" i="2"/>
  <c r="AB1139" i="2" s="1"/>
  <c r="O1139" i="2"/>
  <c r="P1139" i="2"/>
  <c r="Q1139" i="2" s="1"/>
  <c r="R1139" i="2"/>
  <c r="S1139" i="2" s="1"/>
  <c r="T1139" i="2"/>
  <c r="U1139" i="2"/>
  <c r="V1139" i="2"/>
  <c r="AC1139" i="2" s="1"/>
  <c r="W1139" i="2"/>
  <c r="X1139" i="2"/>
  <c r="Y1139" i="2"/>
  <c r="A572" i="2"/>
  <c r="B572" i="2"/>
  <c r="C572" i="2"/>
  <c r="D572" i="2"/>
  <c r="E572" i="2"/>
  <c r="F572" i="2"/>
  <c r="G572" i="2"/>
  <c r="I572" i="2"/>
  <c r="J572" i="2"/>
  <c r="K572" i="2"/>
  <c r="L572" i="2"/>
  <c r="M572" i="2"/>
  <c r="N572" i="2"/>
  <c r="AB572" i="2" s="1"/>
  <c r="O572" i="2"/>
  <c r="P572" i="2"/>
  <c r="Q572" i="2" s="1"/>
  <c r="R572" i="2"/>
  <c r="S572" i="2" s="1"/>
  <c r="T572" i="2"/>
  <c r="U572" i="2"/>
  <c r="V572" i="2"/>
  <c r="AC572" i="2" s="1"/>
  <c r="W572" i="2"/>
  <c r="X572" i="2"/>
  <c r="Y572" i="2"/>
  <c r="A971" i="2"/>
  <c r="B971" i="2"/>
  <c r="C971" i="2"/>
  <c r="D971" i="2"/>
  <c r="E971" i="2"/>
  <c r="F971" i="2"/>
  <c r="G971" i="2"/>
  <c r="I971" i="2"/>
  <c r="J971" i="2"/>
  <c r="K971" i="2"/>
  <c r="L971" i="2"/>
  <c r="M971" i="2"/>
  <c r="N971" i="2"/>
  <c r="AB971" i="2" s="1"/>
  <c r="O971" i="2"/>
  <c r="P971" i="2"/>
  <c r="Q971" i="2" s="1"/>
  <c r="R971" i="2"/>
  <c r="S971" i="2" s="1"/>
  <c r="T971" i="2"/>
  <c r="U971" i="2"/>
  <c r="V971" i="2"/>
  <c r="W971" i="2"/>
  <c r="X971" i="2"/>
  <c r="Y971" i="2"/>
  <c r="A1275" i="2"/>
  <c r="B1275" i="2"/>
  <c r="C1275" i="2"/>
  <c r="D1275" i="2"/>
  <c r="E1275" i="2"/>
  <c r="F1275" i="2"/>
  <c r="G1275" i="2"/>
  <c r="I1275" i="2"/>
  <c r="J1275" i="2"/>
  <c r="K1275" i="2"/>
  <c r="L1275" i="2"/>
  <c r="M1275" i="2"/>
  <c r="N1275" i="2"/>
  <c r="O1275" i="2"/>
  <c r="P1275" i="2"/>
  <c r="Q1275" i="2" s="1"/>
  <c r="R1275" i="2"/>
  <c r="S1275" i="2" s="1"/>
  <c r="T1275" i="2"/>
  <c r="U1275" i="2"/>
  <c r="V1275" i="2"/>
  <c r="AC1275" i="2" s="1"/>
  <c r="W1275" i="2"/>
  <c r="X1275" i="2"/>
  <c r="Y1275" i="2"/>
  <c r="A1106" i="2"/>
  <c r="B1106" i="2"/>
  <c r="C1106" i="2"/>
  <c r="D1106" i="2"/>
  <c r="E1106" i="2"/>
  <c r="F1106" i="2"/>
  <c r="G1106" i="2"/>
  <c r="I1106" i="2"/>
  <c r="J1106" i="2"/>
  <c r="K1106" i="2"/>
  <c r="L1106" i="2"/>
  <c r="M1106" i="2"/>
  <c r="N1106" i="2"/>
  <c r="AB1106" i="2" s="1"/>
  <c r="O1106" i="2"/>
  <c r="P1106" i="2"/>
  <c r="Q1106" i="2" s="1"/>
  <c r="R1106" i="2"/>
  <c r="S1106" i="2" s="1"/>
  <c r="T1106" i="2"/>
  <c r="U1106" i="2"/>
  <c r="V1106" i="2"/>
  <c r="AC1106" i="2" s="1"/>
  <c r="W1106" i="2"/>
  <c r="X1106" i="2"/>
  <c r="Y1106" i="2"/>
  <c r="A1164" i="2"/>
  <c r="B1164" i="2"/>
  <c r="C1164" i="2"/>
  <c r="D1164" i="2"/>
  <c r="E1164" i="2"/>
  <c r="F1164" i="2"/>
  <c r="G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A1168" i="2"/>
  <c r="B1168" i="2"/>
  <c r="C1168" i="2"/>
  <c r="D1168" i="2"/>
  <c r="E1168" i="2"/>
  <c r="F1168" i="2"/>
  <c r="G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W1168" i="2"/>
  <c r="X1168" i="2"/>
  <c r="Y1168" i="2"/>
  <c r="A42" i="2"/>
  <c r="B42" i="2"/>
  <c r="C42" i="2"/>
  <c r="D42" i="2"/>
  <c r="E42" i="2"/>
  <c r="F42" i="2"/>
  <c r="G42" i="2"/>
  <c r="I42" i="2"/>
  <c r="J42" i="2"/>
  <c r="K42" i="2"/>
  <c r="L42" i="2"/>
  <c r="M42" i="2"/>
  <c r="N42" i="2"/>
  <c r="O42" i="2"/>
  <c r="P42" i="2"/>
  <c r="Q42" i="2" s="1"/>
  <c r="R42" i="2"/>
  <c r="S42" i="2" s="1"/>
  <c r="T42" i="2"/>
  <c r="U42" i="2"/>
  <c r="V42" i="2"/>
  <c r="AC42" i="2" s="1"/>
  <c r="W42" i="2"/>
  <c r="X42" i="2"/>
  <c r="Y42" i="2"/>
  <c r="A346" i="2"/>
  <c r="B346" i="2"/>
  <c r="C346" i="2"/>
  <c r="D346" i="2"/>
  <c r="E346" i="2"/>
  <c r="F346" i="2"/>
  <c r="G346" i="2"/>
  <c r="I346" i="2"/>
  <c r="J346" i="2"/>
  <c r="K346" i="2"/>
  <c r="L346" i="2"/>
  <c r="M346" i="2"/>
  <c r="N346" i="2"/>
  <c r="AB346" i="2" s="1"/>
  <c r="O346" i="2"/>
  <c r="P346" i="2"/>
  <c r="Q346" i="2" s="1"/>
  <c r="R346" i="2"/>
  <c r="S346" i="2" s="1"/>
  <c r="T346" i="2"/>
  <c r="U346" i="2"/>
  <c r="V346" i="2"/>
  <c r="AC346" i="2" s="1"/>
  <c r="W346" i="2"/>
  <c r="X346" i="2"/>
  <c r="Y346" i="2"/>
  <c r="A341" i="2"/>
  <c r="B341" i="2"/>
  <c r="C341" i="2"/>
  <c r="D341" i="2"/>
  <c r="E341" i="2"/>
  <c r="F341" i="2"/>
  <c r="G341" i="2"/>
  <c r="I341" i="2"/>
  <c r="J341" i="2"/>
  <c r="K341" i="2"/>
  <c r="L341" i="2"/>
  <c r="M341" i="2"/>
  <c r="N341" i="2"/>
  <c r="AB341" i="2" s="1"/>
  <c r="O341" i="2"/>
  <c r="P341" i="2"/>
  <c r="Q341" i="2" s="1"/>
  <c r="R341" i="2"/>
  <c r="S341" i="2" s="1"/>
  <c r="T341" i="2"/>
  <c r="U341" i="2"/>
  <c r="V341" i="2"/>
  <c r="AC341" i="2" s="1"/>
  <c r="W341" i="2"/>
  <c r="X341" i="2"/>
  <c r="Y341" i="2"/>
  <c r="A1233" i="2"/>
  <c r="B1233" i="2"/>
  <c r="C1233" i="2"/>
  <c r="D1233" i="2"/>
  <c r="E1233" i="2"/>
  <c r="F1233" i="2"/>
  <c r="G1233" i="2"/>
  <c r="I1233" i="2"/>
  <c r="J1233" i="2"/>
  <c r="K1233" i="2"/>
  <c r="L1233" i="2"/>
  <c r="M1233" i="2"/>
  <c r="N1233" i="2"/>
  <c r="AB1233" i="2" s="1"/>
  <c r="O1233" i="2"/>
  <c r="P1233" i="2"/>
  <c r="Q1233" i="2" s="1"/>
  <c r="R1233" i="2"/>
  <c r="S1233" i="2" s="1"/>
  <c r="T1233" i="2"/>
  <c r="U1233" i="2"/>
  <c r="V1233" i="2"/>
  <c r="W1233" i="2"/>
  <c r="X1233" i="2"/>
  <c r="Y1233" i="2"/>
  <c r="A1100" i="2"/>
  <c r="B1100" i="2"/>
  <c r="C1100" i="2"/>
  <c r="D1100" i="2"/>
  <c r="E1100" i="2"/>
  <c r="F1100" i="2"/>
  <c r="G1100" i="2"/>
  <c r="I1100" i="2"/>
  <c r="J1100" i="2"/>
  <c r="K1100" i="2"/>
  <c r="L1100" i="2"/>
  <c r="M1100" i="2"/>
  <c r="N1100" i="2"/>
  <c r="AB1100" i="2" s="1"/>
  <c r="O1100" i="2"/>
  <c r="P1100" i="2"/>
  <c r="Q1100" i="2" s="1"/>
  <c r="R1100" i="2"/>
  <c r="S1100" i="2" s="1"/>
  <c r="T1100" i="2"/>
  <c r="U1100" i="2"/>
  <c r="V1100" i="2"/>
  <c r="W1100" i="2"/>
  <c r="X1100" i="2"/>
  <c r="Y1100" i="2"/>
  <c r="A946" i="2"/>
  <c r="B946" i="2"/>
  <c r="C946" i="2"/>
  <c r="D946" i="2"/>
  <c r="E946" i="2"/>
  <c r="F946" i="2"/>
  <c r="G946" i="2"/>
  <c r="I946" i="2"/>
  <c r="J946" i="2"/>
  <c r="K946" i="2"/>
  <c r="L946" i="2"/>
  <c r="M946" i="2"/>
  <c r="N946" i="2"/>
  <c r="O946" i="2"/>
  <c r="P946" i="2"/>
  <c r="Q946" i="2" s="1"/>
  <c r="R946" i="2"/>
  <c r="S946" i="2" s="1"/>
  <c r="T946" i="2"/>
  <c r="U946" i="2"/>
  <c r="V946" i="2"/>
  <c r="AC946" i="2" s="1"/>
  <c r="W946" i="2"/>
  <c r="X946" i="2"/>
  <c r="Y946" i="2"/>
  <c r="A1007" i="2"/>
  <c r="B1007" i="2"/>
  <c r="C1007" i="2"/>
  <c r="D1007" i="2"/>
  <c r="E1007" i="2"/>
  <c r="F1007" i="2"/>
  <c r="G1007" i="2"/>
  <c r="I1007" i="2"/>
  <c r="J1007" i="2"/>
  <c r="K1007" i="2"/>
  <c r="L1007" i="2"/>
  <c r="M1007" i="2"/>
  <c r="N1007" i="2"/>
  <c r="AB1007" i="2" s="1"/>
  <c r="O1007" i="2"/>
  <c r="P1007" i="2"/>
  <c r="Q1007" i="2" s="1"/>
  <c r="R1007" i="2"/>
  <c r="S1007" i="2" s="1"/>
  <c r="T1007" i="2"/>
  <c r="U1007" i="2"/>
  <c r="V1007" i="2"/>
  <c r="AC1007" i="2" s="1"/>
  <c r="W1007" i="2"/>
  <c r="X1007" i="2"/>
  <c r="Y1007" i="2"/>
  <c r="A1103" i="2"/>
  <c r="B1103" i="2"/>
  <c r="C1103" i="2"/>
  <c r="D1103" i="2"/>
  <c r="E1103" i="2"/>
  <c r="F1103" i="2"/>
  <c r="G1103" i="2"/>
  <c r="I1103" i="2"/>
  <c r="J1103" i="2"/>
  <c r="K1103" i="2"/>
  <c r="L1103" i="2"/>
  <c r="M1103" i="2"/>
  <c r="N1103" i="2"/>
  <c r="AB1103" i="2" s="1"/>
  <c r="O1103" i="2"/>
  <c r="P1103" i="2"/>
  <c r="Q1103" i="2" s="1"/>
  <c r="R1103" i="2"/>
  <c r="S1103" i="2" s="1"/>
  <c r="T1103" i="2"/>
  <c r="U1103" i="2"/>
  <c r="V1103" i="2"/>
  <c r="W1103" i="2"/>
  <c r="X1103" i="2"/>
  <c r="Y1103" i="2"/>
  <c r="AC1103" i="2"/>
  <c r="A611" i="2"/>
  <c r="B611" i="2"/>
  <c r="C611" i="2"/>
  <c r="D611" i="2"/>
  <c r="E611" i="2"/>
  <c r="F611" i="2"/>
  <c r="G611" i="2"/>
  <c r="I611" i="2"/>
  <c r="J611" i="2"/>
  <c r="K611" i="2"/>
  <c r="L611" i="2"/>
  <c r="M611" i="2"/>
  <c r="N611" i="2"/>
  <c r="AB611" i="2" s="1"/>
  <c r="O611" i="2"/>
  <c r="P611" i="2"/>
  <c r="Q611" i="2" s="1"/>
  <c r="R611" i="2"/>
  <c r="S611" i="2" s="1"/>
  <c r="T611" i="2"/>
  <c r="U611" i="2"/>
  <c r="V611" i="2"/>
  <c r="W611" i="2"/>
  <c r="X611" i="2"/>
  <c r="Y611" i="2"/>
  <c r="A1101" i="2"/>
  <c r="B1101" i="2"/>
  <c r="C1101" i="2"/>
  <c r="D1101" i="2"/>
  <c r="E1101" i="2"/>
  <c r="F1101" i="2"/>
  <c r="G1101" i="2"/>
  <c r="I1101" i="2"/>
  <c r="J1101" i="2"/>
  <c r="K1101" i="2"/>
  <c r="L1101" i="2"/>
  <c r="M1101" i="2"/>
  <c r="N1101" i="2"/>
  <c r="AB1101" i="2" s="1"/>
  <c r="O1101" i="2"/>
  <c r="P1101" i="2"/>
  <c r="Q1101" i="2" s="1"/>
  <c r="R1101" i="2"/>
  <c r="S1101" i="2" s="1"/>
  <c r="T1101" i="2"/>
  <c r="U1101" i="2"/>
  <c r="V1101" i="2"/>
  <c r="AC1101" i="2" s="1"/>
  <c r="W1101" i="2"/>
  <c r="X1101" i="2"/>
  <c r="Y1101" i="2"/>
  <c r="A367" i="2"/>
  <c r="B367" i="2"/>
  <c r="C367" i="2"/>
  <c r="D367" i="2"/>
  <c r="E367" i="2"/>
  <c r="F367" i="2"/>
  <c r="G367" i="2"/>
  <c r="I367" i="2"/>
  <c r="J367" i="2"/>
  <c r="K367" i="2"/>
  <c r="L367" i="2"/>
  <c r="M367" i="2"/>
  <c r="N367" i="2"/>
  <c r="AB367" i="2" s="1"/>
  <c r="O367" i="2"/>
  <c r="P367" i="2"/>
  <c r="Q367" i="2" s="1"/>
  <c r="R367" i="2"/>
  <c r="S367" i="2" s="1"/>
  <c r="T367" i="2"/>
  <c r="U367" i="2"/>
  <c r="V367" i="2"/>
  <c r="AC367" i="2" s="1"/>
  <c r="W367" i="2"/>
  <c r="X367" i="2"/>
  <c r="Y367" i="2"/>
  <c r="A834" i="2"/>
  <c r="B834" i="2"/>
  <c r="C834" i="2"/>
  <c r="D834" i="2"/>
  <c r="E834" i="2"/>
  <c r="F834" i="2"/>
  <c r="G834" i="2"/>
  <c r="I834" i="2"/>
  <c r="J834" i="2"/>
  <c r="K834" i="2"/>
  <c r="L834" i="2"/>
  <c r="M834" i="2"/>
  <c r="N834" i="2"/>
  <c r="AB834" i="2" s="1"/>
  <c r="O834" i="2"/>
  <c r="P834" i="2"/>
  <c r="Q834" i="2" s="1"/>
  <c r="R834" i="2"/>
  <c r="S834" i="2" s="1"/>
  <c r="T834" i="2"/>
  <c r="U834" i="2"/>
  <c r="V834" i="2"/>
  <c r="AC834" i="2" s="1"/>
  <c r="W834" i="2"/>
  <c r="X834" i="2"/>
  <c r="Y834" i="2"/>
  <c r="A1096" i="2"/>
  <c r="B1096" i="2"/>
  <c r="C1096" i="2"/>
  <c r="D1096" i="2"/>
  <c r="E1096" i="2"/>
  <c r="F1096" i="2"/>
  <c r="G1096" i="2"/>
  <c r="I1096" i="2"/>
  <c r="J1096" i="2"/>
  <c r="K1096" i="2"/>
  <c r="L1096" i="2"/>
  <c r="M1096" i="2"/>
  <c r="N1096" i="2"/>
  <c r="AB1096" i="2" s="1"/>
  <c r="O1096" i="2"/>
  <c r="P1096" i="2"/>
  <c r="Q1096" i="2" s="1"/>
  <c r="R1096" i="2"/>
  <c r="S1096" i="2" s="1"/>
  <c r="T1096" i="2"/>
  <c r="U1096" i="2"/>
  <c r="V1096" i="2"/>
  <c r="W1096" i="2"/>
  <c r="X1096" i="2"/>
  <c r="Y1096" i="2"/>
  <c r="A587" i="2"/>
  <c r="B587" i="2"/>
  <c r="C587" i="2"/>
  <c r="D587" i="2"/>
  <c r="E587" i="2"/>
  <c r="F587" i="2"/>
  <c r="G587" i="2"/>
  <c r="I587" i="2"/>
  <c r="J587" i="2"/>
  <c r="K587" i="2"/>
  <c r="L587" i="2"/>
  <c r="M587" i="2"/>
  <c r="N587" i="2"/>
  <c r="AB587" i="2" s="1"/>
  <c r="O587" i="2"/>
  <c r="P587" i="2"/>
  <c r="Q587" i="2" s="1"/>
  <c r="R587" i="2"/>
  <c r="S587" i="2" s="1"/>
  <c r="T587" i="2"/>
  <c r="U587" i="2"/>
  <c r="V587" i="2"/>
  <c r="AC587" i="2" s="1"/>
  <c r="W587" i="2"/>
  <c r="X587" i="2"/>
  <c r="Y587" i="2"/>
  <c r="A1094" i="2"/>
  <c r="B1094" i="2"/>
  <c r="C1094" i="2"/>
  <c r="D1094" i="2"/>
  <c r="E1094" i="2"/>
  <c r="F1094" i="2"/>
  <c r="G1094" i="2"/>
  <c r="I1094" i="2"/>
  <c r="J1094" i="2"/>
  <c r="K1094" i="2"/>
  <c r="L1094" i="2"/>
  <c r="M1094" i="2"/>
  <c r="N1094" i="2"/>
  <c r="AB1094" i="2" s="1"/>
  <c r="O1094" i="2"/>
  <c r="P1094" i="2"/>
  <c r="Q1094" i="2" s="1"/>
  <c r="R1094" i="2"/>
  <c r="S1094" i="2" s="1"/>
  <c r="T1094" i="2"/>
  <c r="U1094" i="2"/>
  <c r="V1094" i="2"/>
  <c r="AC1094" i="2" s="1"/>
  <c r="W1094" i="2"/>
  <c r="X1094" i="2"/>
  <c r="Y1094" i="2"/>
  <c r="A577" i="2"/>
  <c r="B577" i="2"/>
  <c r="C577" i="2"/>
  <c r="D577" i="2"/>
  <c r="E577" i="2"/>
  <c r="F577" i="2"/>
  <c r="G577" i="2"/>
  <c r="I577" i="2"/>
  <c r="J577" i="2"/>
  <c r="K577" i="2"/>
  <c r="L577" i="2"/>
  <c r="M577" i="2"/>
  <c r="N577" i="2"/>
  <c r="AB577" i="2" s="1"/>
  <c r="O577" i="2"/>
  <c r="P577" i="2"/>
  <c r="Q577" i="2" s="1"/>
  <c r="R577" i="2"/>
  <c r="S577" i="2" s="1"/>
  <c r="T577" i="2"/>
  <c r="U577" i="2"/>
  <c r="V577" i="2"/>
  <c r="AC577" i="2" s="1"/>
  <c r="W577" i="2"/>
  <c r="X577" i="2"/>
  <c r="Y577" i="2"/>
  <c r="A1092" i="2"/>
  <c r="B1092" i="2"/>
  <c r="C1092" i="2"/>
  <c r="D1092" i="2"/>
  <c r="E1092" i="2"/>
  <c r="F1092" i="2"/>
  <c r="G1092" i="2"/>
  <c r="I1092" i="2"/>
  <c r="J1092" i="2"/>
  <c r="K1092" i="2"/>
  <c r="L1092" i="2"/>
  <c r="M1092" i="2"/>
  <c r="N1092" i="2"/>
  <c r="AB1092" i="2" s="1"/>
  <c r="O1092" i="2"/>
  <c r="P1092" i="2"/>
  <c r="Q1092" i="2" s="1"/>
  <c r="R1092" i="2"/>
  <c r="S1092" i="2" s="1"/>
  <c r="T1092" i="2"/>
  <c r="U1092" i="2"/>
  <c r="V1092" i="2"/>
  <c r="W1092" i="2"/>
  <c r="X1092" i="2"/>
  <c r="Y1092" i="2"/>
  <c r="A586" i="2"/>
  <c r="B586" i="2"/>
  <c r="C586" i="2"/>
  <c r="D586" i="2"/>
  <c r="E586" i="2"/>
  <c r="F586" i="2"/>
  <c r="G586" i="2"/>
  <c r="I586" i="2"/>
  <c r="J586" i="2"/>
  <c r="K586" i="2"/>
  <c r="L586" i="2"/>
  <c r="M586" i="2"/>
  <c r="N586" i="2"/>
  <c r="AB586" i="2" s="1"/>
  <c r="O586" i="2"/>
  <c r="P586" i="2"/>
  <c r="Q586" i="2" s="1"/>
  <c r="R586" i="2"/>
  <c r="S586" i="2" s="1"/>
  <c r="T586" i="2"/>
  <c r="U586" i="2"/>
  <c r="V586" i="2"/>
  <c r="AC586" i="2" s="1"/>
  <c r="W586" i="2"/>
  <c r="X586" i="2"/>
  <c r="Y586" i="2"/>
  <c r="A1091" i="2"/>
  <c r="B1091" i="2"/>
  <c r="C1091" i="2"/>
  <c r="D1091" i="2"/>
  <c r="E1091" i="2"/>
  <c r="F1091" i="2"/>
  <c r="G1091" i="2"/>
  <c r="I1091" i="2"/>
  <c r="J1091" i="2"/>
  <c r="K1091" i="2"/>
  <c r="L1091" i="2"/>
  <c r="M1091" i="2"/>
  <c r="N1091" i="2"/>
  <c r="AB1091" i="2" s="1"/>
  <c r="O1091" i="2"/>
  <c r="P1091" i="2"/>
  <c r="Q1091" i="2" s="1"/>
  <c r="R1091" i="2"/>
  <c r="S1091" i="2" s="1"/>
  <c r="T1091" i="2"/>
  <c r="U1091" i="2"/>
  <c r="V1091" i="2"/>
  <c r="AC1091" i="2" s="1"/>
  <c r="W1091" i="2"/>
  <c r="X1091" i="2"/>
  <c r="Y1091" i="2"/>
  <c r="A566" i="2"/>
  <c r="B566" i="2"/>
  <c r="C566" i="2"/>
  <c r="D566" i="2"/>
  <c r="E566" i="2"/>
  <c r="F566" i="2"/>
  <c r="G566" i="2"/>
  <c r="I566" i="2"/>
  <c r="J566" i="2"/>
  <c r="K566" i="2"/>
  <c r="L566" i="2"/>
  <c r="M566" i="2"/>
  <c r="N566" i="2"/>
  <c r="AB566" i="2" s="1"/>
  <c r="O566" i="2"/>
  <c r="P566" i="2"/>
  <c r="Q566" i="2" s="1"/>
  <c r="R566" i="2"/>
  <c r="S566" i="2" s="1"/>
  <c r="T566" i="2"/>
  <c r="U566" i="2"/>
  <c r="V566" i="2"/>
  <c r="AC566" i="2" s="1"/>
  <c r="W566" i="2"/>
  <c r="X566" i="2"/>
  <c r="Y566" i="2"/>
  <c r="A552" i="2"/>
  <c r="B552" i="2"/>
  <c r="C552" i="2"/>
  <c r="D552" i="2"/>
  <c r="E552" i="2"/>
  <c r="F552" i="2"/>
  <c r="G552" i="2"/>
  <c r="I552" i="2"/>
  <c r="J552" i="2"/>
  <c r="K552" i="2"/>
  <c r="L552" i="2"/>
  <c r="M552" i="2"/>
  <c r="N552" i="2"/>
  <c r="AB552" i="2" s="1"/>
  <c r="O552" i="2"/>
  <c r="P552" i="2"/>
  <c r="Q552" i="2" s="1"/>
  <c r="R552" i="2"/>
  <c r="S552" i="2" s="1"/>
  <c r="T552" i="2"/>
  <c r="U552" i="2"/>
  <c r="V552" i="2"/>
  <c r="W552" i="2"/>
  <c r="X552" i="2"/>
  <c r="Y552" i="2"/>
  <c r="A569" i="2"/>
  <c r="B569" i="2"/>
  <c r="C569" i="2"/>
  <c r="D569" i="2"/>
  <c r="E569" i="2"/>
  <c r="F569" i="2"/>
  <c r="G569" i="2"/>
  <c r="I569" i="2"/>
  <c r="J569" i="2"/>
  <c r="K569" i="2"/>
  <c r="L569" i="2"/>
  <c r="M569" i="2"/>
  <c r="N569" i="2"/>
  <c r="O569" i="2"/>
  <c r="P569" i="2"/>
  <c r="Q569" i="2" s="1"/>
  <c r="R569" i="2"/>
  <c r="S569" i="2" s="1"/>
  <c r="T569" i="2"/>
  <c r="U569" i="2"/>
  <c r="V569" i="2"/>
  <c r="AC569" i="2" s="1"/>
  <c r="W569" i="2"/>
  <c r="X569" i="2"/>
  <c r="Y569" i="2"/>
  <c r="A547" i="2"/>
  <c r="B547" i="2"/>
  <c r="C547" i="2"/>
  <c r="D547" i="2"/>
  <c r="E547" i="2"/>
  <c r="F547" i="2"/>
  <c r="G547" i="2"/>
  <c r="I547" i="2"/>
  <c r="J547" i="2"/>
  <c r="K547" i="2"/>
  <c r="L547" i="2"/>
  <c r="M547" i="2"/>
  <c r="N547" i="2"/>
  <c r="AB547" i="2" s="1"/>
  <c r="O547" i="2"/>
  <c r="P547" i="2"/>
  <c r="Q547" i="2" s="1"/>
  <c r="R547" i="2"/>
  <c r="S547" i="2" s="1"/>
  <c r="T547" i="2"/>
  <c r="U547" i="2"/>
  <c r="V547" i="2"/>
  <c r="AC547" i="2" s="1"/>
  <c r="W547" i="2"/>
  <c r="X547" i="2"/>
  <c r="Y547" i="2"/>
  <c r="A1131" i="2"/>
  <c r="B1131" i="2"/>
  <c r="C1131" i="2"/>
  <c r="D1131" i="2"/>
  <c r="E1131" i="2"/>
  <c r="F1131" i="2"/>
  <c r="G1131" i="2"/>
  <c r="I1131" i="2"/>
  <c r="J1131" i="2"/>
  <c r="K1131" i="2"/>
  <c r="L1131" i="2"/>
  <c r="M1131" i="2"/>
  <c r="N1131" i="2"/>
  <c r="AB1131" i="2" s="1"/>
  <c r="O1131" i="2"/>
  <c r="P1131" i="2"/>
  <c r="Q1131" i="2" s="1"/>
  <c r="R1131" i="2"/>
  <c r="S1131" i="2" s="1"/>
  <c r="T1131" i="2"/>
  <c r="U1131" i="2"/>
  <c r="V1131" i="2"/>
  <c r="AC1131" i="2" s="1"/>
  <c r="W1131" i="2"/>
  <c r="X1131" i="2"/>
  <c r="Y1131" i="2"/>
  <c r="A1088" i="2"/>
  <c r="B1088" i="2"/>
  <c r="C1088" i="2"/>
  <c r="D1088" i="2"/>
  <c r="E1088" i="2"/>
  <c r="F1088" i="2"/>
  <c r="G1088" i="2"/>
  <c r="I1088" i="2"/>
  <c r="J1088" i="2"/>
  <c r="K1088" i="2"/>
  <c r="L1088" i="2"/>
  <c r="M1088" i="2"/>
  <c r="N1088" i="2"/>
  <c r="AB1088" i="2" s="1"/>
  <c r="O1088" i="2"/>
  <c r="P1088" i="2"/>
  <c r="Q1088" i="2" s="1"/>
  <c r="R1088" i="2"/>
  <c r="S1088" i="2" s="1"/>
  <c r="T1088" i="2"/>
  <c r="U1088" i="2"/>
  <c r="V1088" i="2"/>
  <c r="W1088" i="2"/>
  <c r="X1088" i="2"/>
  <c r="Y1088" i="2"/>
  <c r="A1087" i="2"/>
  <c r="B1087" i="2"/>
  <c r="C1087" i="2"/>
  <c r="D1087" i="2"/>
  <c r="E1087" i="2"/>
  <c r="F1087" i="2"/>
  <c r="G1087" i="2"/>
  <c r="I1087" i="2"/>
  <c r="J1087" i="2"/>
  <c r="K1087" i="2"/>
  <c r="L1087" i="2"/>
  <c r="M1087" i="2"/>
  <c r="N1087" i="2"/>
  <c r="AB1087" i="2" s="1"/>
  <c r="O1087" i="2"/>
  <c r="P1087" i="2"/>
  <c r="Q1087" i="2" s="1"/>
  <c r="R1087" i="2"/>
  <c r="S1087" i="2" s="1"/>
  <c r="T1087" i="2"/>
  <c r="U1087" i="2"/>
  <c r="V1087" i="2"/>
  <c r="W1087" i="2"/>
  <c r="X1087" i="2"/>
  <c r="Y1087" i="2"/>
  <c r="AC1087" i="2"/>
  <c r="A1252" i="2"/>
  <c r="B1252" i="2"/>
  <c r="C1252" i="2"/>
  <c r="D1252" i="2"/>
  <c r="E1252" i="2"/>
  <c r="F1252" i="2"/>
  <c r="G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A1085" i="2"/>
  <c r="B1085" i="2"/>
  <c r="C1085" i="2"/>
  <c r="D1085" i="2"/>
  <c r="E1085" i="2"/>
  <c r="F1085" i="2"/>
  <c r="G1085" i="2"/>
  <c r="I1085" i="2"/>
  <c r="J1085" i="2"/>
  <c r="K1085" i="2"/>
  <c r="L1085" i="2"/>
  <c r="M1085" i="2"/>
  <c r="N1085" i="2"/>
  <c r="AB1085" i="2" s="1"/>
  <c r="O1085" i="2"/>
  <c r="P1085" i="2"/>
  <c r="Q1085" i="2" s="1"/>
  <c r="R1085" i="2"/>
  <c r="S1085" i="2" s="1"/>
  <c r="T1085" i="2"/>
  <c r="U1085" i="2"/>
  <c r="V1085" i="2"/>
  <c r="AC1085" i="2" s="1"/>
  <c r="W1085" i="2"/>
  <c r="X1085" i="2"/>
  <c r="Y1085" i="2"/>
  <c r="A1084" i="2"/>
  <c r="B1084" i="2"/>
  <c r="C1084" i="2"/>
  <c r="D1084" i="2"/>
  <c r="E1084" i="2"/>
  <c r="F1084" i="2"/>
  <c r="G1084" i="2"/>
  <c r="I1084" i="2"/>
  <c r="J1084" i="2"/>
  <c r="K1084" i="2"/>
  <c r="L1084" i="2"/>
  <c r="M1084" i="2"/>
  <c r="N1084" i="2"/>
  <c r="AB1084" i="2" s="1"/>
  <c r="O1084" i="2"/>
  <c r="P1084" i="2"/>
  <c r="Q1084" i="2" s="1"/>
  <c r="R1084" i="2"/>
  <c r="S1084" i="2" s="1"/>
  <c r="T1084" i="2"/>
  <c r="U1084" i="2"/>
  <c r="V1084" i="2"/>
  <c r="W1084" i="2"/>
  <c r="X1084" i="2"/>
  <c r="Y1084" i="2"/>
  <c r="A361" i="2"/>
  <c r="B361" i="2"/>
  <c r="C361" i="2"/>
  <c r="D361" i="2"/>
  <c r="E361" i="2"/>
  <c r="F361" i="2"/>
  <c r="G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AC361" i="2" s="1"/>
  <c r="W361" i="2"/>
  <c r="X361" i="2"/>
  <c r="Y361" i="2"/>
  <c r="A1102" i="2"/>
  <c r="B1102" i="2"/>
  <c r="C1102" i="2"/>
  <c r="D1102" i="2"/>
  <c r="E1102" i="2"/>
  <c r="F1102" i="2"/>
  <c r="G1102" i="2"/>
  <c r="I1102" i="2"/>
  <c r="J1102" i="2"/>
  <c r="K1102" i="2"/>
  <c r="L1102" i="2"/>
  <c r="M1102" i="2"/>
  <c r="N1102" i="2"/>
  <c r="AB1102" i="2" s="1"/>
  <c r="O1102" i="2"/>
  <c r="P1102" i="2"/>
  <c r="Q1102" i="2" s="1"/>
  <c r="R1102" i="2"/>
  <c r="S1102" i="2" s="1"/>
  <c r="T1102" i="2"/>
  <c r="U1102" i="2"/>
  <c r="V1102" i="2"/>
  <c r="AC1102" i="2" s="1"/>
  <c r="W1102" i="2"/>
  <c r="X1102" i="2"/>
  <c r="Y1102" i="2"/>
  <c r="A1082" i="2"/>
  <c r="B1082" i="2"/>
  <c r="C1082" i="2"/>
  <c r="D1082" i="2"/>
  <c r="E1082" i="2"/>
  <c r="F1082" i="2"/>
  <c r="G1082" i="2"/>
  <c r="I1082" i="2"/>
  <c r="J1082" i="2"/>
  <c r="K1082" i="2"/>
  <c r="L1082" i="2"/>
  <c r="M1082" i="2"/>
  <c r="N1082" i="2"/>
  <c r="AB1082" i="2" s="1"/>
  <c r="O1082" i="2"/>
  <c r="P1082" i="2"/>
  <c r="Q1082" i="2" s="1"/>
  <c r="R1082" i="2"/>
  <c r="S1082" i="2" s="1"/>
  <c r="T1082" i="2"/>
  <c r="U1082" i="2"/>
  <c r="V1082" i="2"/>
  <c r="AC1082" i="2" s="1"/>
  <c r="W1082" i="2"/>
  <c r="X1082" i="2"/>
  <c r="Y1082" i="2"/>
  <c r="A1083" i="2"/>
  <c r="B1083" i="2"/>
  <c r="C1083" i="2"/>
  <c r="D1083" i="2"/>
  <c r="E1083" i="2"/>
  <c r="F1083" i="2"/>
  <c r="G1083" i="2"/>
  <c r="I1083" i="2"/>
  <c r="J1083" i="2"/>
  <c r="K1083" i="2"/>
  <c r="L1083" i="2"/>
  <c r="M1083" i="2"/>
  <c r="N1083" i="2"/>
  <c r="AB1083" i="2" s="1"/>
  <c r="O1083" i="2"/>
  <c r="P1083" i="2"/>
  <c r="Q1083" i="2" s="1"/>
  <c r="R1083" i="2"/>
  <c r="S1083" i="2" s="1"/>
  <c r="T1083" i="2"/>
  <c r="U1083" i="2"/>
  <c r="V1083" i="2"/>
  <c r="W1083" i="2"/>
  <c r="X1083" i="2"/>
  <c r="Y1083" i="2"/>
  <c r="A1305" i="2"/>
  <c r="B1305" i="2"/>
  <c r="C1305" i="2"/>
  <c r="D1305" i="2"/>
  <c r="E1305" i="2"/>
  <c r="F1305" i="2"/>
  <c r="G1305" i="2"/>
  <c r="I1305" i="2"/>
  <c r="J1305" i="2"/>
  <c r="K1305" i="2"/>
  <c r="L1305" i="2"/>
  <c r="M1305" i="2"/>
  <c r="N1305" i="2"/>
  <c r="AB1305" i="2" s="1"/>
  <c r="O1305" i="2"/>
  <c r="P1305" i="2"/>
  <c r="Q1305" i="2" s="1"/>
  <c r="R1305" i="2"/>
  <c r="S1305" i="2" s="1"/>
  <c r="T1305" i="2"/>
  <c r="U1305" i="2"/>
  <c r="V1305" i="2"/>
  <c r="AC1305" i="2" s="1"/>
  <c r="W1305" i="2"/>
  <c r="X1305" i="2"/>
  <c r="Y1305" i="2"/>
  <c r="A1135" i="2"/>
  <c r="B1135" i="2"/>
  <c r="C1135" i="2"/>
  <c r="D1135" i="2"/>
  <c r="E1135" i="2"/>
  <c r="F1135" i="2"/>
  <c r="G1135" i="2"/>
  <c r="I1135" i="2"/>
  <c r="J1135" i="2"/>
  <c r="K1135" i="2"/>
  <c r="L1135" i="2"/>
  <c r="M1135" i="2"/>
  <c r="N1135" i="2"/>
  <c r="AB1135" i="2" s="1"/>
  <c r="O1135" i="2"/>
  <c r="P1135" i="2"/>
  <c r="Q1135" i="2" s="1"/>
  <c r="R1135" i="2"/>
  <c r="S1135" i="2" s="1"/>
  <c r="T1135" i="2"/>
  <c r="U1135" i="2"/>
  <c r="V1135" i="2"/>
  <c r="AC1135" i="2" s="1"/>
  <c r="W1135" i="2"/>
  <c r="X1135" i="2"/>
  <c r="Y1135" i="2"/>
  <c r="A1228" i="2"/>
  <c r="B1228" i="2"/>
  <c r="C1228" i="2"/>
  <c r="D1228" i="2"/>
  <c r="E1228" i="2"/>
  <c r="F1228" i="2"/>
  <c r="G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A584" i="2"/>
  <c r="B584" i="2"/>
  <c r="C584" i="2"/>
  <c r="D584" i="2"/>
  <c r="E584" i="2"/>
  <c r="F584" i="2"/>
  <c r="G584" i="2"/>
  <c r="I584" i="2"/>
  <c r="J584" i="2"/>
  <c r="K584" i="2"/>
  <c r="L584" i="2"/>
  <c r="M584" i="2"/>
  <c r="N584" i="2"/>
  <c r="AB584" i="2" s="1"/>
  <c r="O584" i="2"/>
  <c r="P584" i="2"/>
  <c r="Q584" i="2" s="1"/>
  <c r="R584" i="2"/>
  <c r="S584" i="2" s="1"/>
  <c r="T584" i="2"/>
  <c r="U584" i="2"/>
  <c r="V584" i="2"/>
  <c r="W584" i="2"/>
  <c r="X584" i="2"/>
  <c r="Y584" i="2"/>
  <c r="A375" i="2"/>
  <c r="B375" i="2"/>
  <c r="C375" i="2"/>
  <c r="D375" i="2"/>
  <c r="E375" i="2"/>
  <c r="F375" i="2"/>
  <c r="G375" i="2"/>
  <c r="I375" i="2"/>
  <c r="J375" i="2"/>
  <c r="K375" i="2"/>
  <c r="L375" i="2"/>
  <c r="M375" i="2"/>
  <c r="N375" i="2"/>
  <c r="AB375" i="2" s="1"/>
  <c r="O375" i="2"/>
  <c r="P375" i="2"/>
  <c r="Q375" i="2" s="1"/>
  <c r="R375" i="2"/>
  <c r="S375" i="2" s="1"/>
  <c r="T375" i="2"/>
  <c r="U375" i="2"/>
  <c r="V375" i="2"/>
  <c r="W375" i="2"/>
  <c r="X375" i="2"/>
  <c r="Y375" i="2"/>
  <c r="AC375" i="2"/>
  <c r="A580" i="2"/>
  <c r="B580" i="2"/>
  <c r="C580" i="2"/>
  <c r="D580" i="2"/>
  <c r="E580" i="2"/>
  <c r="F580" i="2"/>
  <c r="G580" i="2"/>
  <c r="I580" i="2"/>
  <c r="J580" i="2"/>
  <c r="K580" i="2"/>
  <c r="L580" i="2"/>
  <c r="M580" i="2"/>
  <c r="N580" i="2"/>
  <c r="AB580" i="2" s="1"/>
  <c r="O580" i="2"/>
  <c r="P580" i="2"/>
  <c r="Q580" i="2" s="1"/>
  <c r="R580" i="2"/>
  <c r="S580" i="2" s="1"/>
  <c r="T580" i="2"/>
  <c r="U580" i="2"/>
  <c r="V580" i="2"/>
  <c r="AC580" i="2" s="1"/>
  <c r="W580" i="2"/>
  <c r="X580" i="2"/>
  <c r="Y580" i="2"/>
  <c r="A1014" i="2"/>
  <c r="B1014" i="2"/>
  <c r="C1014" i="2"/>
  <c r="D1014" i="2"/>
  <c r="E1014" i="2"/>
  <c r="F1014" i="2"/>
  <c r="G1014" i="2"/>
  <c r="I1014" i="2"/>
  <c r="J1014" i="2"/>
  <c r="K1014" i="2"/>
  <c r="L1014" i="2"/>
  <c r="M1014" i="2"/>
  <c r="N1014" i="2"/>
  <c r="AB1014" i="2" s="1"/>
  <c r="O1014" i="2"/>
  <c r="P1014" i="2"/>
  <c r="Q1014" i="2" s="1"/>
  <c r="R1014" i="2"/>
  <c r="S1014" i="2" s="1"/>
  <c r="T1014" i="2"/>
  <c r="U1014" i="2"/>
  <c r="V1014" i="2"/>
  <c r="AC1014" i="2" s="1"/>
  <c r="W1014" i="2"/>
  <c r="X1014" i="2"/>
  <c r="Y1014" i="2"/>
  <c r="A435" i="2"/>
  <c r="B435" i="2"/>
  <c r="C435" i="2"/>
  <c r="D435" i="2"/>
  <c r="E435" i="2"/>
  <c r="F435" i="2"/>
  <c r="G435" i="2"/>
  <c r="I435" i="2"/>
  <c r="J435" i="2"/>
  <c r="K435" i="2"/>
  <c r="L435" i="2"/>
  <c r="M435" i="2"/>
  <c r="N435" i="2"/>
  <c r="AB435" i="2" s="1"/>
  <c r="O435" i="2"/>
  <c r="P435" i="2"/>
  <c r="Q435" i="2" s="1"/>
  <c r="R435" i="2"/>
  <c r="S435" i="2" s="1"/>
  <c r="T435" i="2"/>
  <c r="U435" i="2"/>
  <c r="V435" i="2"/>
  <c r="W435" i="2"/>
  <c r="X435" i="2"/>
  <c r="Y435" i="2"/>
  <c r="A640" i="2"/>
  <c r="B640" i="2"/>
  <c r="C640" i="2"/>
  <c r="D640" i="2"/>
  <c r="E640" i="2"/>
  <c r="F640" i="2"/>
  <c r="G640" i="2"/>
  <c r="I640" i="2"/>
  <c r="J640" i="2"/>
  <c r="K640" i="2"/>
  <c r="L640" i="2"/>
  <c r="M640" i="2"/>
  <c r="N640" i="2"/>
  <c r="AB640" i="2" s="1"/>
  <c r="O640" i="2"/>
  <c r="P640" i="2"/>
  <c r="Q640" i="2" s="1"/>
  <c r="R640" i="2"/>
  <c r="S640" i="2" s="1"/>
  <c r="T640" i="2"/>
  <c r="U640" i="2"/>
  <c r="V640" i="2"/>
  <c r="W640" i="2"/>
  <c r="X640" i="2"/>
  <c r="Y640" i="2"/>
  <c r="AC640" i="2"/>
  <c r="A794" i="2"/>
  <c r="B794" i="2"/>
  <c r="C794" i="2"/>
  <c r="D794" i="2"/>
  <c r="E794" i="2"/>
  <c r="F794" i="2"/>
  <c r="G794" i="2"/>
  <c r="I794" i="2"/>
  <c r="J794" i="2"/>
  <c r="K794" i="2"/>
  <c r="L794" i="2"/>
  <c r="M794" i="2"/>
  <c r="N794" i="2"/>
  <c r="AB794" i="2" s="1"/>
  <c r="O794" i="2"/>
  <c r="P794" i="2"/>
  <c r="Q794" i="2" s="1"/>
  <c r="R794" i="2"/>
  <c r="S794" i="2" s="1"/>
  <c r="T794" i="2"/>
  <c r="U794" i="2"/>
  <c r="V794" i="2"/>
  <c r="AC794" i="2" s="1"/>
  <c r="W794" i="2"/>
  <c r="X794" i="2"/>
  <c r="Y794" i="2"/>
  <c r="A1146" i="2"/>
  <c r="B1146" i="2"/>
  <c r="C1146" i="2"/>
  <c r="D1146" i="2"/>
  <c r="E1146" i="2"/>
  <c r="F1146" i="2"/>
  <c r="G1146" i="2"/>
  <c r="I1146" i="2"/>
  <c r="J1146" i="2"/>
  <c r="K1146" i="2"/>
  <c r="L1146" i="2"/>
  <c r="M1146" i="2"/>
  <c r="N1146" i="2"/>
  <c r="AB1146" i="2" s="1"/>
  <c r="O1146" i="2"/>
  <c r="P1146" i="2"/>
  <c r="Q1146" i="2" s="1"/>
  <c r="R1146" i="2"/>
  <c r="S1146" i="2" s="1"/>
  <c r="T1146" i="2"/>
  <c r="U1146" i="2"/>
  <c r="V1146" i="2"/>
  <c r="AC1146" i="2" s="1"/>
  <c r="W1146" i="2"/>
  <c r="X1146" i="2"/>
  <c r="Y1146" i="2"/>
  <c r="A1074" i="2"/>
  <c r="B1074" i="2"/>
  <c r="C1074" i="2"/>
  <c r="D1074" i="2"/>
  <c r="E1074" i="2"/>
  <c r="F1074" i="2"/>
  <c r="G1074" i="2"/>
  <c r="I1074" i="2"/>
  <c r="J1074" i="2"/>
  <c r="K1074" i="2"/>
  <c r="L1074" i="2"/>
  <c r="M1074" i="2"/>
  <c r="N1074" i="2"/>
  <c r="AB1074" i="2" s="1"/>
  <c r="O1074" i="2"/>
  <c r="P1074" i="2"/>
  <c r="Q1074" i="2" s="1"/>
  <c r="R1074" i="2"/>
  <c r="S1074" i="2" s="1"/>
  <c r="T1074" i="2"/>
  <c r="U1074" i="2"/>
  <c r="V1074" i="2"/>
  <c r="W1074" i="2"/>
  <c r="X1074" i="2"/>
  <c r="Y1074" i="2"/>
  <c r="A1075" i="2"/>
  <c r="B1075" i="2"/>
  <c r="C1075" i="2"/>
  <c r="D1075" i="2"/>
  <c r="E1075" i="2"/>
  <c r="F1075" i="2"/>
  <c r="G1075" i="2"/>
  <c r="I1075" i="2"/>
  <c r="J1075" i="2"/>
  <c r="K1075" i="2"/>
  <c r="L1075" i="2"/>
  <c r="M1075" i="2"/>
  <c r="N1075" i="2"/>
  <c r="AB1075" i="2" s="1"/>
  <c r="O1075" i="2"/>
  <c r="P1075" i="2"/>
  <c r="Q1075" i="2" s="1"/>
  <c r="R1075" i="2"/>
  <c r="S1075" i="2" s="1"/>
  <c r="T1075" i="2"/>
  <c r="U1075" i="2"/>
  <c r="V1075" i="2"/>
  <c r="AC1075" i="2" s="1"/>
  <c r="W1075" i="2"/>
  <c r="X1075" i="2"/>
  <c r="Y1075" i="2"/>
  <c r="A1070" i="2"/>
  <c r="B1070" i="2"/>
  <c r="C1070" i="2"/>
  <c r="D1070" i="2"/>
  <c r="E1070" i="2"/>
  <c r="F1070" i="2"/>
  <c r="G1070" i="2"/>
  <c r="I1070" i="2"/>
  <c r="J1070" i="2"/>
  <c r="K1070" i="2"/>
  <c r="L1070" i="2"/>
  <c r="M1070" i="2"/>
  <c r="N1070" i="2"/>
  <c r="AB1070" i="2" s="1"/>
  <c r="O1070" i="2"/>
  <c r="P1070" i="2"/>
  <c r="Q1070" i="2" s="1"/>
  <c r="R1070" i="2"/>
  <c r="S1070" i="2" s="1"/>
  <c r="T1070" i="2"/>
  <c r="U1070" i="2"/>
  <c r="V1070" i="2"/>
  <c r="AC1070" i="2" s="1"/>
  <c r="W1070" i="2"/>
  <c r="X1070" i="2"/>
  <c r="Y1070" i="2"/>
  <c r="A581" i="2"/>
  <c r="B581" i="2"/>
  <c r="C581" i="2"/>
  <c r="D581" i="2"/>
  <c r="E581" i="2"/>
  <c r="F581" i="2"/>
  <c r="G581" i="2"/>
  <c r="I581" i="2"/>
  <c r="J581" i="2"/>
  <c r="K581" i="2"/>
  <c r="L581" i="2"/>
  <c r="M581" i="2"/>
  <c r="N581" i="2"/>
  <c r="AB581" i="2" s="1"/>
  <c r="O581" i="2"/>
  <c r="P581" i="2"/>
  <c r="Q581" i="2" s="1"/>
  <c r="R581" i="2"/>
  <c r="S581" i="2" s="1"/>
  <c r="T581" i="2"/>
  <c r="U581" i="2"/>
  <c r="V581" i="2"/>
  <c r="AC581" i="2" s="1"/>
  <c r="W581" i="2"/>
  <c r="X581" i="2"/>
  <c r="Y581" i="2"/>
  <c r="A1069" i="2"/>
  <c r="B1069" i="2"/>
  <c r="C1069" i="2"/>
  <c r="D1069" i="2"/>
  <c r="E1069" i="2"/>
  <c r="F1069" i="2"/>
  <c r="G1069" i="2"/>
  <c r="I1069" i="2"/>
  <c r="J1069" i="2"/>
  <c r="K1069" i="2"/>
  <c r="L1069" i="2"/>
  <c r="M1069" i="2"/>
  <c r="N1069" i="2"/>
  <c r="AB1069" i="2" s="1"/>
  <c r="O1069" i="2"/>
  <c r="P1069" i="2"/>
  <c r="Q1069" i="2" s="1"/>
  <c r="R1069" i="2"/>
  <c r="S1069" i="2" s="1"/>
  <c r="T1069" i="2"/>
  <c r="U1069" i="2"/>
  <c r="V1069" i="2"/>
  <c r="W1069" i="2"/>
  <c r="X1069" i="2"/>
  <c r="Y1069" i="2"/>
  <c r="A1145" i="2"/>
  <c r="B1145" i="2"/>
  <c r="C1145" i="2"/>
  <c r="D1145" i="2"/>
  <c r="E1145" i="2"/>
  <c r="F1145" i="2"/>
  <c r="G1145" i="2"/>
  <c r="I1145" i="2"/>
  <c r="J1145" i="2"/>
  <c r="K1145" i="2"/>
  <c r="L1145" i="2"/>
  <c r="M1145" i="2"/>
  <c r="N1145" i="2"/>
  <c r="AB1145" i="2" s="1"/>
  <c r="O1145" i="2"/>
  <c r="P1145" i="2"/>
  <c r="Q1145" i="2" s="1"/>
  <c r="R1145" i="2"/>
  <c r="S1145" i="2" s="1"/>
  <c r="T1145" i="2"/>
  <c r="U1145" i="2"/>
  <c r="V1145" i="2"/>
  <c r="AC1145" i="2" s="1"/>
  <c r="W1145" i="2"/>
  <c r="X1145" i="2"/>
  <c r="Y1145" i="2"/>
  <c r="A976" i="2"/>
  <c r="B976" i="2"/>
  <c r="C976" i="2"/>
  <c r="D976" i="2"/>
  <c r="E976" i="2"/>
  <c r="F976" i="2"/>
  <c r="G976" i="2"/>
  <c r="I976" i="2"/>
  <c r="J976" i="2"/>
  <c r="K976" i="2"/>
  <c r="L976" i="2"/>
  <c r="M976" i="2"/>
  <c r="N976" i="2"/>
  <c r="AB976" i="2" s="1"/>
  <c r="O976" i="2"/>
  <c r="P976" i="2"/>
  <c r="Q976" i="2" s="1"/>
  <c r="R976" i="2"/>
  <c r="S976" i="2" s="1"/>
  <c r="T976" i="2"/>
  <c r="U976" i="2"/>
  <c r="V976" i="2"/>
  <c r="AC976" i="2" s="1"/>
  <c r="W976" i="2"/>
  <c r="X976" i="2"/>
  <c r="Y976" i="2"/>
  <c r="A374" i="2"/>
  <c r="B374" i="2"/>
  <c r="C374" i="2"/>
  <c r="D374" i="2"/>
  <c r="E374" i="2"/>
  <c r="F374" i="2"/>
  <c r="G374" i="2"/>
  <c r="I374" i="2"/>
  <c r="J374" i="2"/>
  <c r="K374" i="2"/>
  <c r="L374" i="2"/>
  <c r="M374" i="2"/>
  <c r="N374" i="2"/>
  <c r="AB374" i="2" s="1"/>
  <c r="O374" i="2"/>
  <c r="P374" i="2"/>
  <c r="Q374" i="2" s="1"/>
  <c r="R374" i="2"/>
  <c r="S374" i="2" s="1"/>
  <c r="T374" i="2"/>
  <c r="U374" i="2"/>
  <c r="V374" i="2"/>
  <c r="AC374" i="2" s="1"/>
  <c r="W374" i="2"/>
  <c r="X374" i="2"/>
  <c r="Y374" i="2"/>
  <c r="A597" i="2"/>
  <c r="B597" i="2"/>
  <c r="C597" i="2"/>
  <c r="D597" i="2"/>
  <c r="E597" i="2"/>
  <c r="F597" i="2"/>
  <c r="G597" i="2"/>
  <c r="I597" i="2"/>
  <c r="J597" i="2"/>
  <c r="K597" i="2"/>
  <c r="L597" i="2"/>
  <c r="M597" i="2"/>
  <c r="N597" i="2"/>
  <c r="AB597" i="2" s="1"/>
  <c r="O597" i="2"/>
  <c r="P597" i="2"/>
  <c r="Q597" i="2" s="1"/>
  <c r="R597" i="2"/>
  <c r="S597" i="2" s="1"/>
  <c r="T597" i="2"/>
  <c r="U597" i="2"/>
  <c r="V597" i="2"/>
  <c r="W597" i="2"/>
  <c r="X597" i="2"/>
  <c r="Y597" i="2"/>
  <c r="A789" i="2"/>
  <c r="B789" i="2"/>
  <c r="C789" i="2"/>
  <c r="D789" i="2"/>
  <c r="E789" i="2"/>
  <c r="F789" i="2"/>
  <c r="G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A596" i="2"/>
  <c r="B596" i="2"/>
  <c r="C596" i="2"/>
  <c r="D596" i="2"/>
  <c r="E596" i="2"/>
  <c r="F596" i="2"/>
  <c r="G596" i="2"/>
  <c r="I596" i="2"/>
  <c r="J596" i="2"/>
  <c r="K596" i="2"/>
  <c r="L596" i="2"/>
  <c r="M596" i="2"/>
  <c r="N596" i="2"/>
  <c r="AB596" i="2" s="1"/>
  <c r="O596" i="2"/>
  <c r="P596" i="2"/>
  <c r="Q596" i="2" s="1"/>
  <c r="R596" i="2"/>
  <c r="S596" i="2" s="1"/>
  <c r="T596" i="2"/>
  <c r="U596" i="2"/>
  <c r="V596" i="2"/>
  <c r="AC596" i="2" s="1"/>
  <c r="W596" i="2"/>
  <c r="X596" i="2"/>
  <c r="Y596" i="2"/>
  <c r="A340" i="2"/>
  <c r="B340" i="2"/>
  <c r="C340" i="2"/>
  <c r="D340" i="2"/>
  <c r="E340" i="2"/>
  <c r="F340" i="2"/>
  <c r="G340" i="2"/>
  <c r="I340" i="2"/>
  <c r="J340" i="2"/>
  <c r="K340" i="2"/>
  <c r="L340" i="2"/>
  <c r="M340" i="2"/>
  <c r="N340" i="2"/>
  <c r="AB340" i="2" s="1"/>
  <c r="O340" i="2"/>
  <c r="P340" i="2"/>
  <c r="Q340" i="2" s="1"/>
  <c r="R340" i="2"/>
  <c r="S340" i="2" s="1"/>
  <c r="T340" i="2"/>
  <c r="U340" i="2"/>
  <c r="V340" i="2"/>
  <c r="AC340" i="2" s="1"/>
  <c r="W340" i="2"/>
  <c r="X340" i="2"/>
  <c r="Y340" i="2"/>
  <c r="A1158" i="2"/>
  <c r="B1158" i="2"/>
  <c r="C1158" i="2"/>
  <c r="D1158" i="2"/>
  <c r="E1158" i="2"/>
  <c r="F1158" i="2"/>
  <c r="G1158" i="2"/>
  <c r="I1158" i="2"/>
  <c r="J1158" i="2"/>
  <c r="K1158" i="2"/>
  <c r="L1158" i="2"/>
  <c r="M1158" i="2"/>
  <c r="N1158" i="2"/>
  <c r="AB1158" i="2" s="1"/>
  <c r="O1158" i="2"/>
  <c r="P1158" i="2"/>
  <c r="Q1158" i="2" s="1"/>
  <c r="R1158" i="2"/>
  <c r="S1158" i="2" s="1"/>
  <c r="T1158" i="2"/>
  <c r="U1158" i="2"/>
  <c r="V1158" i="2"/>
  <c r="W1158" i="2"/>
  <c r="X1158" i="2"/>
  <c r="Y1158" i="2"/>
  <c r="A1068" i="2"/>
  <c r="B1068" i="2"/>
  <c r="C1068" i="2"/>
  <c r="D1068" i="2"/>
  <c r="E1068" i="2"/>
  <c r="F1068" i="2"/>
  <c r="G1068" i="2"/>
  <c r="I1068" i="2"/>
  <c r="J1068" i="2"/>
  <c r="K1068" i="2"/>
  <c r="L1068" i="2"/>
  <c r="M1068" i="2"/>
  <c r="N1068" i="2"/>
  <c r="AB1068" i="2" s="1"/>
  <c r="O1068" i="2"/>
  <c r="P1068" i="2"/>
  <c r="Q1068" i="2" s="1"/>
  <c r="R1068" i="2"/>
  <c r="S1068" i="2" s="1"/>
  <c r="T1068" i="2"/>
  <c r="U1068" i="2"/>
  <c r="V1068" i="2"/>
  <c r="AC1068" i="2" s="1"/>
  <c r="W1068" i="2"/>
  <c r="X1068" i="2"/>
  <c r="Y1068" i="2"/>
  <c r="A1121" i="2"/>
  <c r="B1121" i="2"/>
  <c r="C1121" i="2"/>
  <c r="D1121" i="2"/>
  <c r="E1121" i="2"/>
  <c r="F1121" i="2"/>
  <c r="G1121" i="2"/>
  <c r="I1121" i="2"/>
  <c r="J1121" i="2"/>
  <c r="K1121" i="2"/>
  <c r="L1121" i="2"/>
  <c r="M1121" i="2"/>
  <c r="N1121" i="2"/>
  <c r="AB1121" i="2" s="1"/>
  <c r="O1121" i="2"/>
  <c r="P1121" i="2"/>
  <c r="Q1121" i="2" s="1"/>
  <c r="R1121" i="2"/>
  <c r="S1121" i="2" s="1"/>
  <c r="T1121" i="2"/>
  <c r="U1121" i="2"/>
  <c r="V1121" i="2"/>
  <c r="AC1121" i="2" s="1"/>
  <c r="W1121" i="2"/>
  <c r="X1121" i="2"/>
  <c r="Y1121" i="2"/>
  <c r="A1065" i="2"/>
  <c r="B1065" i="2"/>
  <c r="C1065" i="2"/>
  <c r="D1065" i="2"/>
  <c r="E1065" i="2"/>
  <c r="F1065" i="2"/>
  <c r="G1065" i="2"/>
  <c r="I1065" i="2"/>
  <c r="J1065" i="2"/>
  <c r="K1065" i="2"/>
  <c r="L1065" i="2"/>
  <c r="M1065" i="2"/>
  <c r="N1065" i="2"/>
  <c r="AB1065" i="2" s="1"/>
  <c r="O1065" i="2"/>
  <c r="P1065" i="2"/>
  <c r="Q1065" i="2" s="1"/>
  <c r="R1065" i="2"/>
  <c r="S1065" i="2" s="1"/>
  <c r="T1065" i="2"/>
  <c r="U1065" i="2"/>
  <c r="V1065" i="2"/>
  <c r="AC1065" i="2" s="1"/>
  <c r="W1065" i="2"/>
  <c r="X1065" i="2"/>
  <c r="Y1065" i="2"/>
  <c r="A1064" i="2"/>
  <c r="B1064" i="2"/>
  <c r="C1064" i="2"/>
  <c r="D1064" i="2"/>
  <c r="E1064" i="2"/>
  <c r="F1064" i="2"/>
  <c r="G1064" i="2"/>
  <c r="I1064" i="2"/>
  <c r="J1064" i="2"/>
  <c r="K1064" i="2"/>
  <c r="L1064" i="2"/>
  <c r="M1064" i="2"/>
  <c r="N1064" i="2"/>
  <c r="AB1064" i="2" s="1"/>
  <c r="O1064" i="2"/>
  <c r="P1064" i="2"/>
  <c r="Q1064" i="2" s="1"/>
  <c r="R1064" i="2"/>
  <c r="S1064" i="2" s="1"/>
  <c r="T1064" i="2"/>
  <c r="U1064" i="2"/>
  <c r="V1064" i="2"/>
  <c r="W1064" i="2"/>
  <c r="X1064" i="2"/>
  <c r="Y1064" i="2"/>
  <c r="A1175" i="2"/>
  <c r="B1175" i="2"/>
  <c r="C1175" i="2"/>
  <c r="D1175" i="2"/>
  <c r="E1175" i="2"/>
  <c r="F1175" i="2"/>
  <c r="G1175" i="2"/>
  <c r="I1175" i="2"/>
  <c r="J1175" i="2"/>
  <c r="K1175" i="2"/>
  <c r="L1175" i="2"/>
  <c r="M1175" i="2"/>
  <c r="N1175" i="2"/>
  <c r="AB1175" i="2" s="1"/>
  <c r="O1175" i="2"/>
  <c r="P1175" i="2"/>
  <c r="Q1175" i="2" s="1"/>
  <c r="R1175" i="2"/>
  <c r="S1175" i="2" s="1"/>
  <c r="T1175" i="2"/>
  <c r="U1175" i="2"/>
  <c r="V1175" i="2"/>
  <c r="AC1175" i="2" s="1"/>
  <c r="W1175" i="2"/>
  <c r="X1175" i="2"/>
  <c r="Y1175" i="2"/>
  <c r="A548" i="2"/>
  <c r="B548" i="2"/>
  <c r="C548" i="2"/>
  <c r="D548" i="2"/>
  <c r="E548" i="2"/>
  <c r="F548" i="2"/>
  <c r="G548" i="2"/>
  <c r="I548" i="2"/>
  <c r="J548" i="2"/>
  <c r="K548" i="2"/>
  <c r="L548" i="2"/>
  <c r="M548" i="2"/>
  <c r="N548" i="2"/>
  <c r="AB548" i="2" s="1"/>
  <c r="O548" i="2"/>
  <c r="P548" i="2"/>
  <c r="Q548" i="2" s="1"/>
  <c r="R548" i="2"/>
  <c r="S548" i="2" s="1"/>
  <c r="T548" i="2"/>
  <c r="U548" i="2"/>
  <c r="V548" i="2"/>
  <c r="AC548" i="2" s="1"/>
  <c r="W548" i="2"/>
  <c r="X548" i="2"/>
  <c r="Y548" i="2"/>
  <c r="A1281" i="2"/>
  <c r="B1281" i="2"/>
  <c r="C1281" i="2"/>
  <c r="D1281" i="2"/>
  <c r="E1281" i="2"/>
  <c r="F1281" i="2"/>
  <c r="G1281" i="2"/>
  <c r="I1281" i="2"/>
  <c r="J1281" i="2"/>
  <c r="K1281" i="2"/>
  <c r="L1281" i="2"/>
  <c r="M1281" i="2"/>
  <c r="N1281" i="2"/>
  <c r="AB1281" i="2" s="1"/>
  <c r="O1281" i="2"/>
  <c r="P1281" i="2"/>
  <c r="Q1281" i="2" s="1"/>
  <c r="R1281" i="2"/>
  <c r="S1281" i="2" s="1"/>
  <c r="T1281" i="2"/>
  <c r="U1281" i="2"/>
  <c r="V1281" i="2"/>
  <c r="AC1281" i="2" s="1"/>
  <c r="W1281" i="2"/>
  <c r="X1281" i="2"/>
  <c r="Y1281" i="2"/>
  <c r="A1063" i="2"/>
  <c r="B1063" i="2"/>
  <c r="C1063" i="2"/>
  <c r="D1063" i="2"/>
  <c r="E1063" i="2"/>
  <c r="F1063" i="2"/>
  <c r="G1063" i="2"/>
  <c r="I1063" i="2"/>
  <c r="J1063" i="2"/>
  <c r="K1063" i="2"/>
  <c r="L1063" i="2"/>
  <c r="M1063" i="2"/>
  <c r="N1063" i="2"/>
  <c r="AB1063" i="2" s="1"/>
  <c r="O1063" i="2"/>
  <c r="P1063" i="2"/>
  <c r="Q1063" i="2" s="1"/>
  <c r="R1063" i="2"/>
  <c r="S1063" i="2" s="1"/>
  <c r="T1063" i="2"/>
  <c r="U1063" i="2"/>
  <c r="V1063" i="2"/>
  <c r="W1063" i="2"/>
  <c r="X1063" i="2"/>
  <c r="Y1063" i="2"/>
  <c r="A594" i="2"/>
  <c r="B594" i="2"/>
  <c r="C594" i="2"/>
  <c r="D594" i="2"/>
  <c r="E594" i="2"/>
  <c r="F594" i="2"/>
  <c r="G594" i="2"/>
  <c r="I594" i="2"/>
  <c r="J594" i="2"/>
  <c r="K594" i="2"/>
  <c r="L594" i="2"/>
  <c r="M594" i="2"/>
  <c r="N594" i="2"/>
  <c r="AB594" i="2" s="1"/>
  <c r="O594" i="2"/>
  <c r="P594" i="2"/>
  <c r="Q594" i="2" s="1"/>
  <c r="R594" i="2"/>
  <c r="S594" i="2" s="1"/>
  <c r="T594" i="2"/>
  <c r="U594" i="2"/>
  <c r="V594" i="2"/>
  <c r="AC594" i="2" s="1"/>
  <c r="W594" i="2"/>
  <c r="X594" i="2"/>
  <c r="Y594" i="2"/>
  <c r="A1062" i="2"/>
  <c r="B1062" i="2"/>
  <c r="C1062" i="2"/>
  <c r="D1062" i="2"/>
  <c r="E1062" i="2"/>
  <c r="F1062" i="2"/>
  <c r="G1062" i="2"/>
  <c r="I1062" i="2"/>
  <c r="J1062" i="2"/>
  <c r="K1062" i="2"/>
  <c r="L1062" i="2"/>
  <c r="M1062" i="2"/>
  <c r="N1062" i="2"/>
  <c r="AB1062" i="2" s="1"/>
  <c r="O1062" i="2"/>
  <c r="P1062" i="2"/>
  <c r="Q1062" i="2" s="1"/>
  <c r="R1062" i="2"/>
  <c r="S1062" i="2" s="1"/>
  <c r="T1062" i="2"/>
  <c r="U1062" i="2"/>
  <c r="V1062" i="2"/>
  <c r="AC1062" i="2" s="1"/>
  <c r="W1062" i="2"/>
  <c r="X1062" i="2"/>
  <c r="Y1062" i="2"/>
  <c r="A339" i="2"/>
  <c r="B339" i="2"/>
  <c r="C339" i="2"/>
  <c r="D339" i="2"/>
  <c r="E339" i="2"/>
  <c r="F339" i="2"/>
  <c r="G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AC339" i="2" s="1"/>
  <c r="W339" i="2"/>
  <c r="X339" i="2"/>
  <c r="Y339" i="2"/>
  <c r="A591" i="2"/>
  <c r="B591" i="2"/>
  <c r="C591" i="2"/>
  <c r="D591" i="2"/>
  <c r="E591" i="2"/>
  <c r="F591" i="2"/>
  <c r="G591" i="2"/>
  <c r="I591" i="2"/>
  <c r="J591" i="2"/>
  <c r="K591" i="2"/>
  <c r="L591" i="2"/>
  <c r="M591" i="2"/>
  <c r="N591" i="2"/>
  <c r="AB591" i="2" s="1"/>
  <c r="O591" i="2"/>
  <c r="P591" i="2"/>
  <c r="Q591" i="2" s="1"/>
  <c r="R591" i="2"/>
  <c r="S591" i="2" s="1"/>
  <c r="T591" i="2"/>
  <c r="U591" i="2"/>
  <c r="V591" i="2"/>
  <c r="W591" i="2"/>
  <c r="X591" i="2"/>
  <c r="Y591" i="2"/>
  <c r="A1114" i="2"/>
  <c r="B1114" i="2"/>
  <c r="C1114" i="2"/>
  <c r="D1114" i="2"/>
  <c r="E1114" i="2"/>
  <c r="F1114" i="2"/>
  <c r="G1114" i="2"/>
  <c r="I1114" i="2"/>
  <c r="J1114" i="2"/>
  <c r="K1114" i="2"/>
  <c r="L1114" i="2"/>
  <c r="M1114" i="2"/>
  <c r="N1114" i="2"/>
  <c r="AB1114" i="2" s="1"/>
  <c r="O1114" i="2"/>
  <c r="P1114" i="2"/>
  <c r="Q1114" i="2" s="1"/>
  <c r="R1114" i="2"/>
  <c r="S1114" i="2" s="1"/>
  <c r="T1114" i="2"/>
  <c r="U1114" i="2"/>
  <c r="V1114" i="2"/>
  <c r="AC1114" i="2" s="1"/>
  <c r="W1114" i="2"/>
  <c r="X1114" i="2"/>
  <c r="Y1114" i="2"/>
  <c r="A1058" i="2"/>
  <c r="B1058" i="2"/>
  <c r="C1058" i="2"/>
  <c r="D1058" i="2"/>
  <c r="E1058" i="2"/>
  <c r="F1058" i="2"/>
  <c r="G1058" i="2"/>
  <c r="I1058" i="2"/>
  <c r="J1058" i="2"/>
  <c r="K1058" i="2"/>
  <c r="L1058" i="2"/>
  <c r="M1058" i="2"/>
  <c r="N1058" i="2"/>
  <c r="AB1058" i="2" s="1"/>
  <c r="O1058" i="2"/>
  <c r="P1058" i="2"/>
  <c r="Q1058" i="2" s="1"/>
  <c r="R1058" i="2"/>
  <c r="S1058" i="2" s="1"/>
  <c r="T1058" i="2"/>
  <c r="U1058" i="2"/>
  <c r="V1058" i="2"/>
  <c r="AC1058" i="2" s="1"/>
  <c r="W1058" i="2"/>
  <c r="X1058" i="2"/>
  <c r="Y1058" i="2"/>
  <c r="A1113" i="2"/>
  <c r="B1113" i="2"/>
  <c r="C1113" i="2"/>
  <c r="D1113" i="2"/>
  <c r="E1113" i="2"/>
  <c r="F1113" i="2"/>
  <c r="G1113" i="2"/>
  <c r="I1113" i="2"/>
  <c r="J1113" i="2"/>
  <c r="K1113" i="2"/>
  <c r="L1113" i="2"/>
  <c r="M1113" i="2"/>
  <c r="N1113" i="2"/>
  <c r="AB1113" i="2" s="1"/>
  <c r="O1113" i="2"/>
  <c r="P1113" i="2"/>
  <c r="Q1113" i="2" s="1"/>
  <c r="R1113" i="2"/>
  <c r="S1113" i="2" s="1"/>
  <c r="T1113" i="2"/>
  <c r="U1113" i="2"/>
  <c r="V1113" i="2"/>
  <c r="AC1113" i="2" s="1"/>
  <c r="W1113" i="2"/>
  <c r="X1113" i="2"/>
  <c r="Y1113" i="2"/>
  <c r="A1116" i="2"/>
  <c r="B1116" i="2"/>
  <c r="C1116" i="2"/>
  <c r="D1116" i="2"/>
  <c r="E1116" i="2"/>
  <c r="F1116" i="2"/>
  <c r="G1116" i="2"/>
  <c r="I1116" i="2"/>
  <c r="J1116" i="2"/>
  <c r="K1116" i="2"/>
  <c r="L1116" i="2"/>
  <c r="M1116" i="2"/>
  <c r="N1116" i="2"/>
  <c r="AB1116" i="2" s="1"/>
  <c r="O1116" i="2"/>
  <c r="P1116" i="2"/>
  <c r="Q1116" i="2" s="1"/>
  <c r="R1116" i="2"/>
  <c r="S1116" i="2" s="1"/>
  <c r="T1116" i="2"/>
  <c r="U1116" i="2"/>
  <c r="V1116" i="2"/>
  <c r="W1116" i="2"/>
  <c r="X1116" i="2"/>
  <c r="Y1116" i="2"/>
  <c r="A1115" i="2"/>
  <c r="B1115" i="2"/>
  <c r="C1115" i="2"/>
  <c r="D1115" i="2"/>
  <c r="E1115" i="2"/>
  <c r="F1115" i="2"/>
  <c r="G1115" i="2"/>
  <c r="I1115" i="2"/>
  <c r="J1115" i="2"/>
  <c r="K1115" i="2"/>
  <c r="L1115" i="2"/>
  <c r="M1115" i="2"/>
  <c r="N1115" i="2"/>
  <c r="AB1115" i="2" s="1"/>
  <c r="O1115" i="2"/>
  <c r="P1115" i="2"/>
  <c r="Q1115" i="2" s="1"/>
  <c r="R1115" i="2"/>
  <c r="S1115" i="2" s="1"/>
  <c r="T1115" i="2"/>
  <c r="U1115" i="2"/>
  <c r="V1115" i="2"/>
  <c r="AC1115" i="2" s="1"/>
  <c r="W1115" i="2"/>
  <c r="X1115" i="2"/>
  <c r="Y1115" i="2"/>
  <c r="A1061" i="2"/>
  <c r="B1061" i="2"/>
  <c r="C1061" i="2"/>
  <c r="D1061" i="2"/>
  <c r="E1061" i="2"/>
  <c r="F1061" i="2"/>
  <c r="G1061" i="2"/>
  <c r="I1061" i="2"/>
  <c r="J1061" i="2"/>
  <c r="K1061" i="2"/>
  <c r="L1061" i="2"/>
  <c r="M1061" i="2"/>
  <c r="N1061" i="2"/>
  <c r="AB1061" i="2" s="1"/>
  <c r="O1061" i="2"/>
  <c r="P1061" i="2"/>
  <c r="Q1061" i="2" s="1"/>
  <c r="R1061" i="2"/>
  <c r="S1061" i="2" s="1"/>
  <c r="T1061" i="2"/>
  <c r="U1061" i="2"/>
  <c r="V1061" i="2"/>
  <c r="AC1061" i="2" s="1"/>
  <c r="W1061" i="2"/>
  <c r="X1061" i="2"/>
  <c r="Y1061" i="2"/>
  <c r="A614" i="2"/>
  <c r="B614" i="2"/>
  <c r="C614" i="2"/>
  <c r="D614" i="2"/>
  <c r="E614" i="2"/>
  <c r="F614" i="2"/>
  <c r="G614" i="2"/>
  <c r="I614" i="2"/>
  <c r="J614" i="2"/>
  <c r="K614" i="2"/>
  <c r="L614" i="2"/>
  <c r="M614" i="2"/>
  <c r="N614" i="2"/>
  <c r="AB614" i="2" s="1"/>
  <c r="O614" i="2"/>
  <c r="P614" i="2"/>
  <c r="Q614" i="2" s="1"/>
  <c r="R614" i="2"/>
  <c r="S614" i="2" s="1"/>
  <c r="T614" i="2"/>
  <c r="U614" i="2"/>
  <c r="V614" i="2"/>
  <c r="AC614" i="2" s="1"/>
  <c r="W614" i="2"/>
  <c r="X614" i="2"/>
  <c r="Y614" i="2"/>
  <c r="A1056" i="2"/>
  <c r="B1056" i="2"/>
  <c r="C1056" i="2"/>
  <c r="D1056" i="2"/>
  <c r="E1056" i="2"/>
  <c r="F1056" i="2"/>
  <c r="G1056" i="2"/>
  <c r="I1056" i="2"/>
  <c r="J1056" i="2"/>
  <c r="K1056" i="2"/>
  <c r="L1056" i="2"/>
  <c r="M1056" i="2"/>
  <c r="N1056" i="2"/>
  <c r="AB1056" i="2" s="1"/>
  <c r="O1056" i="2"/>
  <c r="P1056" i="2"/>
  <c r="Q1056" i="2" s="1"/>
  <c r="R1056" i="2"/>
  <c r="S1056" i="2" s="1"/>
  <c r="T1056" i="2"/>
  <c r="U1056" i="2"/>
  <c r="V1056" i="2"/>
  <c r="W1056" i="2"/>
  <c r="X1056" i="2"/>
  <c r="Y1056" i="2"/>
  <c r="A592" i="2"/>
  <c r="B592" i="2"/>
  <c r="C592" i="2"/>
  <c r="D592" i="2"/>
  <c r="E592" i="2"/>
  <c r="F592" i="2"/>
  <c r="G592" i="2"/>
  <c r="I592" i="2"/>
  <c r="J592" i="2"/>
  <c r="K592" i="2"/>
  <c r="L592" i="2"/>
  <c r="M592" i="2"/>
  <c r="N592" i="2"/>
  <c r="AB592" i="2" s="1"/>
  <c r="O592" i="2"/>
  <c r="P592" i="2"/>
  <c r="Q592" i="2" s="1"/>
  <c r="R592" i="2"/>
  <c r="S592" i="2" s="1"/>
  <c r="T592" i="2"/>
  <c r="U592" i="2"/>
  <c r="V592" i="2"/>
  <c r="AC592" i="2" s="1"/>
  <c r="W592" i="2"/>
  <c r="X592" i="2"/>
  <c r="Y592" i="2"/>
  <c r="A958" i="2"/>
  <c r="B958" i="2"/>
  <c r="C958" i="2"/>
  <c r="D958" i="2"/>
  <c r="E958" i="2"/>
  <c r="F958" i="2"/>
  <c r="G958" i="2"/>
  <c r="I958" i="2"/>
  <c r="J958" i="2"/>
  <c r="K958" i="2"/>
  <c r="L958" i="2"/>
  <c r="M958" i="2"/>
  <c r="N958" i="2"/>
  <c r="AB958" i="2" s="1"/>
  <c r="O958" i="2"/>
  <c r="P958" i="2"/>
  <c r="Q958" i="2" s="1"/>
  <c r="R958" i="2"/>
  <c r="S958" i="2" s="1"/>
  <c r="T958" i="2"/>
  <c r="U958" i="2"/>
  <c r="V958" i="2"/>
  <c r="AC958" i="2" s="1"/>
  <c r="W958" i="2"/>
  <c r="X958" i="2"/>
  <c r="Y958" i="2"/>
  <c r="A1055" i="2"/>
  <c r="B1055" i="2"/>
  <c r="C1055" i="2"/>
  <c r="D1055" i="2"/>
  <c r="E1055" i="2"/>
  <c r="F1055" i="2"/>
  <c r="G1055" i="2"/>
  <c r="I1055" i="2"/>
  <c r="J1055" i="2"/>
  <c r="K1055" i="2"/>
  <c r="L1055" i="2"/>
  <c r="M1055" i="2"/>
  <c r="N1055" i="2"/>
  <c r="AB1055" i="2" s="1"/>
  <c r="O1055" i="2"/>
  <c r="P1055" i="2"/>
  <c r="Q1055" i="2" s="1"/>
  <c r="R1055" i="2"/>
  <c r="S1055" i="2" s="1"/>
  <c r="T1055" i="2"/>
  <c r="U1055" i="2"/>
  <c r="V1055" i="2"/>
  <c r="AC1055" i="2" s="1"/>
  <c r="W1055" i="2"/>
  <c r="X1055" i="2"/>
  <c r="Y1055" i="2"/>
  <c r="A358" i="2"/>
  <c r="B358" i="2"/>
  <c r="C358" i="2"/>
  <c r="D358" i="2"/>
  <c r="E358" i="2"/>
  <c r="F358" i="2"/>
  <c r="G358" i="2"/>
  <c r="I358" i="2"/>
  <c r="J358" i="2"/>
  <c r="K358" i="2"/>
  <c r="L358" i="2"/>
  <c r="M358" i="2"/>
  <c r="N358" i="2"/>
  <c r="AB358" i="2" s="1"/>
  <c r="O358" i="2"/>
  <c r="P358" i="2"/>
  <c r="Q358" i="2" s="1"/>
  <c r="R358" i="2"/>
  <c r="S358" i="2" s="1"/>
  <c r="T358" i="2"/>
  <c r="U358" i="2"/>
  <c r="V358" i="2"/>
  <c r="W358" i="2"/>
  <c r="X358" i="2"/>
  <c r="Y358" i="2"/>
  <c r="A1054" i="2"/>
  <c r="B1054" i="2"/>
  <c r="C1054" i="2"/>
  <c r="D1054" i="2"/>
  <c r="E1054" i="2"/>
  <c r="F1054" i="2"/>
  <c r="G1054" i="2"/>
  <c r="I1054" i="2"/>
  <c r="J1054" i="2"/>
  <c r="K1054" i="2"/>
  <c r="L1054" i="2"/>
  <c r="M1054" i="2"/>
  <c r="N1054" i="2"/>
  <c r="AB1054" i="2" s="1"/>
  <c r="O1054" i="2"/>
  <c r="P1054" i="2"/>
  <c r="Q1054" i="2" s="1"/>
  <c r="R1054" i="2"/>
  <c r="S1054" i="2" s="1"/>
  <c r="T1054" i="2"/>
  <c r="U1054" i="2"/>
  <c r="V1054" i="2"/>
  <c r="AC1054" i="2" s="1"/>
  <c r="W1054" i="2"/>
  <c r="X1054" i="2"/>
  <c r="Y1054" i="2"/>
  <c r="A1052" i="2"/>
  <c r="B1052" i="2"/>
  <c r="C1052" i="2"/>
  <c r="D1052" i="2"/>
  <c r="E1052" i="2"/>
  <c r="F1052" i="2"/>
  <c r="G1052" i="2"/>
  <c r="I1052" i="2"/>
  <c r="J1052" i="2"/>
  <c r="K1052" i="2"/>
  <c r="L1052" i="2"/>
  <c r="M1052" i="2"/>
  <c r="N1052" i="2"/>
  <c r="AB1052" i="2" s="1"/>
  <c r="O1052" i="2"/>
  <c r="P1052" i="2"/>
  <c r="Q1052" i="2" s="1"/>
  <c r="R1052" i="2"/>
  <c r="S1052" i="2" s="1"/>
  <c r="T1052" i="2"/>
  <c r="U1052" i="2"/>
  <c r="V1052" i="2"/>
  <c r="AC1052" i="2" s="1"/>
  <c r="W1052" i="2"/>
  <c r="X1052" i="2"/>
  <c r="Y1052" i="2"/>
  <c r="A1053" i="2"/>
  <c r="B1053" i="2"/>
  <c r="C1053" i="2"/>
  <c r="D1053" i="2"/>
  <c r="E1053" i="2"/>
  <c r="F1053" i="2"/>
  <c r="G1053" i="2"/>
  <c r="I1053" i="2"/>
  <c r="J1053" i="2"/>
  <c r="K1053" i="2"/>
  <c r="L1053" i="2"/>
  <c r="M1053" i="2"/>
  <c r="N1053" i="2"/>
  <c r="AB1053" i="2" s="1"/>
  <c r="O1053" i="2"/>
  <c r="P1053" i="2"/>
  <c r="Q1053" i="2" s="1"/>
  <c r="R1053" i="2"/>
  <c r="S1053" i="2" s="1"/>
  <c r="T1053" i="2"/>
  <c r="U1053" i="2"/>
  <c r="V1053" i="2"/>
  <c r="AC1053" i="2" s="1"/>
  <c r="W1053" i="2"/>
  <c r="X1053" i="2"/>
  <c r="Y1053" i="2"/>
  <c r="A565" i="2"/>
  <c r="B565" i="2"/>
  <c r="C565" i="2"/>
  <c r="D565" i="2"/>
  <c r="E565" i="2"/>
  <c r="F565" i="2"/>
  <c r="G565" i="2"/>
  <c r="I565" i="2"/>
  <c r="J565" i="2"/>
  <c r="K565" i="2"/>
  <c r="L565" i="2"/>
  <c r="M565" i="2"/>
  <c r="N565" i="2"/>
  <c r="AB565" i="2" s="1"/>
  <c r="O565" i="2"/>
  <c r="P565" i="2"/>
  <c r="Q565" i="2" s="1"/>
  <c r="R565" i="2"/>
  <c r="S565" i="2" s="1"/>
  <c r="T565" i="2"/>
  <c r="U565" i="2"/>
  <c r="V565" i="2"/>
  <c r="W565" i="2"/>
  <c r="X565" i="2"/>
  <c r="Y565" i="2"/>
  <c r="A934" i="2"/>
  <c r="B934" i="2"/>
  <c r="C934" i="2"/>
  <c r="D934" i="2"/>
  <c r="E934" i="2"/>
  <c r="F934" i="2"/>
  <c r="G934" i="2"/>
  <c r="I934" i="2"/>
  <c r="J934" i="2"/>
  <c r="K934" i="2"/>
  <c r="L934" i="2"/>
  <c r="M934" i="2"/>
  <c r="N934" i="2"/>
  <c r="AB934" i="2" s="1"/>
  <c r="O934" i="2"/>
  <c r="P934" i="2"/>
  <c r="Q934" i="2" s="1"/>
  <c r="R934" i="2"/>
  <c r="S934" i="2" s="1"/>
  <c r="T934" i="2"/>
  <c r="U934" i="2"/>
  <c r="V934" i="2"/>
  <c r="AC934" i="2" s="1"/>
  <c r="W934" i="2"/>
  <c r="X934" i="2"/>
  <c r="Y934" i="2"/>
  <c r="A338" i="2"/>
  <c r="B338" i="2"/>
  <c r="C338" i="2"/>
  <c r="D338" i="2"/>
  <c r="E338" i="2"/>
  <c r="F338" i="2"/>
  <c r="G338" i="2"/>
  <c r="I338" i="2"/>
  <c r="J338" i="2"/>
  <c r="K338" i="2"/>
  <c r="L338" i="2"/>
  <c r="M338" i="2"/>
  <c r="N338" i="2"/>
  <c r="AB338" i="2" s="1"/>
  <c r="O338" i="2"/>
  <c r="P338" i="2"/>
  <c r="Q338" i="2" s="1"/>
  <c r="R338" i="2"/>
  <c r="S338" i="2" s="1"/>
  <c r="T338" i="2"/>
  <c r="U338" i="2"/>
  <c r="V338" i="2"/>
  <c r="AC338" i="2" s="1"/>
  <c r="W338" i="2"/>
  <c r="X338" i="2"/>
  <c r="Y338" i="2"/>
  <c r="A1050" i="2"/>
  <c r="B1050" i="2"/>
  <c r="C1050" i="2"/>
  <c r="D1050" i="2"/>
  <c r="E1050" i="2"/>
  <c r="F1050" i="2"/>
  <c r="G1050" i="2"/>
  <c r="I1050" i="2"/>
  <c r="J1050" i="2"/>
  <c r="K1050" i="2"/>
  <c r="L1050" i="2"/>
  <c r="M1050" i="2"/>
  <c r="N1050" i="2"/>
  <c r="AB1050" i="2" s="1"/>
  <c r="O1050" i="2"/>
  <c r="P1050" i="2"/>
  <c r="Q1050" i="2" s="1"/>
  <c r="R1050" i="2"/>
  <c r="S1050" i="2" s="1"/>
  <c r="T1050" i="2"/>
  <c r="U1050" i="2"/>
  <c r="V1050" i="2"/>
  <c r="AC1050" i="2" s="1"/>
  <c r="W1050" i="2"/>
  <c r="X1050" i="2"/>
  <c r="Y1050" i="2"/>
  <c r="A1048" i="2"/>
  <c r="B1048" i="2"/>
  <c r="C1048" i="2"/>
  <c r="D1048" i="2"/>
  <c r="E1048" i="2"/>
  <c r="F1048" i="2"/>
  <c r="G1048" i="2"/>
  <c r="I1048" i="2"/>
  <c r="J1048" i="2"/>
  <c r="K1048" i="2"/>
  <c r="L1048" i="2"/>
  <c r="M1048" i="2"/>
  <c r="N1048" i="2"/>
  <c r="AB1048" i="2" s="1"/>
  <c r="O1048" i="2"/>
  <c r="P1048" i="2"/>
  <c r="Q1048" i="2" s="1"/>
  <c r="R1048" i="2"/>
  <c r="S1048" i="2" s="1"/>
  <c r="T1048" i="2"/>
  <c r="U1048" i="2"/>
  <c r="V1048" i="2"/>
  <c r="W1048" i="2"/>
  <c r="X1048" i="2"/>
  <c r="Y1048" i="2"/>
  <c r="A1046" i="2"/>
  <c r="B1046" i="2"/>
  <c r="C1046" i="2"/>
  <c r="D1046" i="2"/>
  <c r="E1046" i="2"/>
  <c r="F1046" i="2"/>
  <c r="G1046" i="2"/>
  <c r="I1046" i="2"/>
  <c r="J1046" i="2"/>
  <c r="K1046" i="2"/>
  <c r="L1046" i="2"/>
  <c r="M1046" i="2"/>
  <c r="N1046" i="2"/>
  <c r="AB1046" i="2" s="1"/>
  <c r="O1046" i="2"/>
  <c r="P1046" i="2"/>
  <c r="Q1046" i="2" s="1"/>
  <c r="R1046" i="2"/>
  <c r="S1046" i="2" s="1"/>
  <c r="T1046" i="2"/>
  <c r="U1046" i="2"/>
  <c r="V1046" i="2"/>
  <c r="AC1046" i="2" s="1"/>
  <c r="W1046" i="2"/>
  <c r="X1046" i="2"/>
  <c r="Y1046" i="2"/>
  <c r="A1044" i="2"/>
  <c r="B1044" i="2"/>
  <c r="C1044" i="2"/>
  <c r="D1044" i="2"/>
  <c r="E1044" i="2"/>
  <c r="F1044" i="2"/>
  <c r="G1044" i="2"/>
  <c r="I1044" i="2"/>
  <c r="J1044" i="2"/>
  <c r="K1044" i="2"/>
  <c r="L1044" i="2"/>
  <c r="M1044" i="2"/>
  <c r="N1044" i="2"/>
  <c r="AB1044" i="2" s="1"/>
  <c r="O1044" i="2"/>
  <c r="P1044" i="2"/>
  <c r="Q1044" i="2" s="1"/>
  <c r="R1044" i="2"/>
  <c r="S1044" i="2" s="1"/>
  <c r="T1044" i="2"/>
  <c r="U1044" i="2"/>
  <c r="V1044" i="2"/>
  <c r="AC1044" i="2" s="1"/>
  <c r="W1044" i="2"/>
  <c r="X1044" i="2"/>
  <c r="Y1044" i="2"/>
  <c r="A1045" i="2"/>
  <c r="B1045" i="2"/>
  <c r="C1045" i="2"/>
  <c r="D1045" i="2"/>
  <c r="E1045" i="2"/>
  <c r="F1045" i="2"/>
  <c r="G1045" i="2"/>
  <c r="I1045" i="2"/>
  <c r="J1045" i="2"/>
  <c r="K1045" i="2"/>
  <c r="L1045" i="2"/>
  <c r="M1045" i="2"/>
  <c r="N1045" i="2"/>
  <c r="AB1045" i="2" s="1"/>
  <c r="O1045" i="2"/>
  <c r="P1045" i="2"/>
  <c r="Q1045" i="2" s="1"/>
  <c r="R1045" i="2"/>
  <c r="S1045" i="2" s="1"/>
  <c r="T1045" i="2"/>
  <c r="U1045" i="2"/>
  <c r="V1045" i="2"/>
  <c r="AC1045" i="2" s="1"/>
  <c r="W1045" i="2"/>
  <c r="X1045" i="2"/>
  <c r="Y1045" i="2"/>
  <c r="A362" i="2"/>
  <c r="B362" i="2"/>
  <c r="C362" i="2"/>
  <c r="D362" i="2"/>
  <c r="E362" i="2"/>
  <c r="F362" i="2"/>
  <c r="G362" i="2"/>
  <c r="I362" i="2"/>
  <c r="J362" i="2"/>
  <c r="K362" i="2"/>
  <c r="L362" i="2"/>
  <c r="M362" i="2"/>
  <c r="N362" i="2"/>
  <c r="AB362" i="2" s="1"/>
  <c r="O362" i="2"/>
  <c r="P362" i="2"/>
  <c r="Q362" i="2" s="1"/>
  <c r="R362" i="2"/>
  <c r="S362" i="2" s="1"/>
  <c r="T362" i="2"/>
  <c r="U362" i="2"/>
  <c r="V362" i="2"/>
  <c r="W362" i="2"/>
  <c r="X362" i="2"/>
  <c r="Y362" i="2"/>
  <c r="A1042" i="2"/>
  <c r="B1042" i="2"/>
  <c r="C1042" i="2"/>
  <c r="D1042" i="2"/>
  <c r="E1042" i="2"/>
  <c r="F1042" i="2"/>
  <c r="G1042" i="2"/>
  <c r="I1042" i="2"/>
  <c r="J1042" i="2"/>
  <c r="K1042" i="2"/>
  <c r="L1042" i="2"/>
  <c r="M1042" i="2"/>
  <c r="N1042" i="2"/>
  <c r="AB1042" i="2" s="1"/>
  <c r="O1042" i="2"/>
  <c r="P1042" i="2"/>
  <c r="Q1042" i="2" s="1"/>
  <c r="R1042" i="2"/>
  <c r="S1042" i="2" s="1"/>
  <c r="T1042" i="2"/>
  <c r="U1042" i="2"/>
  <c r="V1042" i="2"/>
  <c r="AC1042" i="2" s="1"/>
  <c r="W1042" i="2"/>
  <c r="X1042" i="2"/>
  <c r="Y1042" i="2"/>
  <c r="A1043" i="2"/>
  <c r="B1043" i="2"/>
  <c r="C1043" i="2"/>
  <c r="D1043" i="2"/>
  <c r="E1043" i="2"/>
  <c r="F1043" i="2"/>
  <c r="G1043" i="2"/>
  <c r="I1043" i="2"/>
  <c r="J1043" i="2"/>
  <c r="K1043" i="2"/>
  <c r="L1043" i="2"/>
  <c r="M1043" i="2"/>
  <c r="N1043" i="2"/>
  <c r="AB1043" i="2" s="1"/>
  <c r="O1043" i="2"/>
  <c r="P1043" i="2"/>
  <c r="Q1043" i="2" s="1"/>
  <c r="R1043" i="2"/>
  <c r="S1043" i="2" s="1"/>
  <c r="T1043" i="2"/>
  <c r="U1043" i="2"/>
  <c r="V1043" i="2"/>
  <c r="AC1043" i="2" s="1"/>
  <c r="W1043" i="2"/>
  <c r="X1043" i="2"/>
  <c r="Y1043" i="2"/>
  <c r="A357" i="2"/>
  <c r="B357" i="2"/>
  <c r="C357" i="2"/>
  <c r="D357" i="2"/>
  <c r="E357" i="2"/>
  <c r="F357" i="2"/>
  <c r="G357" i="2"/>
  <c r="I357" i="2"/>
  <c r="J357" i="2"/>
  <c r="K357" i="2"/>
  <c r="L357" i="2"/>
  <c r="M357" i="2"/>
  <c r="N357" i="2"/>
  <c r="AB357" i="2" s="1"/>
  <c r="O357" i="2"/>
  <c r="P357" i="2"/>
  <c r="Q357" i="2" s="1"/>
  <c r="R357" i="2"/>
  <c r="S357" i="2" s="1"/>
  <c r="T357" i="2"/>
  <c r="U357" i="2"/>
  <c r="V357" i="2"/>
  <c r="AC357" i="2" s="1"/>
  <c r="W357" i="2"/>
  <c r="X357" i="2"/>
  <c r="Y357" i="2"/>
  <c r="A549" i="2"/>
  <c r="B549" i="2"/>
  <c r="C549" i="2"/>
  <c r="D549" i="2"/>
  <c r="E549" i="2"/>
  <c r="F549" i="2"/>
  <c r="G549" i="2"/>
  <c r="I549" i="2"/>
  <c r="J549" i="2"/>
  <c r="K549" i="2"/>
  <c r="L549" i="2"/>
  <c r="M549" i="2"/>
  <c r="N549" i="2"/>
  <c r="AB549" i="2" s="1"/>
  <c r="O549" i="2"/>
  <c r="P549" i="2"/>
  <c r="Q549" i="2" s="1"/>
  <c r="R549" i="2"/>
  <c r="S549" i="2" s="1"/>
  <c r="T549" i="2"/>
  <c r="U549" i="2"/>
  <c r="V549" i="2"/>
  <c r="W549" i="2"/>
  <c r="X549" i="2"/>
  <c r="Y549" i="2"/>
  <c r="A574" i="2"/>
  <c r="B574" i="2"/>
  <c r="C574" i="2"/>
  <c r="D574" i="2"/>
  <c r="E574" i="2"/>
  <c r="F574" i="2"/>
  <c r="G574" i="2"/>
  <c r="I574" i="2"/>
  <c r="J574" i="2"/>
  <c r="K574" i="2"/>
  <c r="L574" i="2"/>
  <c r="M574" i="2"/>
  <c r="N574" i="2"/>
  <c r="AB574" i="2" s="1"/>
  <c r="O574" i="2"/>
  <c r="P574" i="2"/>
  <c r="Q574" i="2" s="1"/>
  <c r="R574" i="2"/>
  <c r="S574" i="2" s="1"/>
  <c r="T574" i="2"/>
  <c r="U574" i="2"/>
  <c r="V574" i="2"/>
  <c r="AC574" i="2" s="1"/>
  <c r="W574" i="2"/>
  <c r="X574" i="2"/>
  <c r="Y574" i="2"/>
  <c r="A804" i="2"/>
  <c r="B804" i="2"/>
  <c r="C804" i="2"/>
  <c r="D804" i="2"/>
  <c r="E804" i="2"/>
  <c r="F804" i="2"/>
  <c r="G804" i="2"/>
  <c r="I804" i="2"/>
  <c r="J804" i="2"/>
  <c r="K804" i="2"/>
  <c r="L804" i="2"/>
  <c r="M804" i="2"/>
  <c r="N804" i="2"/>
  <c r="AB804" i="2" s="1"/>
  <c r="O804" i="2"/>
  <c r="P804" i="2"/>
  <c r="Q804" i="2" s="1"/>
  <c r="R804" i="2"/>
  <c r="S804" i="2" s="1"/>
  <c r="T804" i="2"/>
  <c r="U804" i="2"/>
  <c r="V804" i="2"/>
  <c r="AC804" i="2" s="1"/>
  <c r="W804" i="2"/>
  <c r="X804" i="2"/>
  <c r="Y804" i="2"/>
  <c r="A571" i="2"/>
  <c r="B571" i="2"/>
  <c r="C571" i="2"/>
  <c r="D571" i="2"/>
  <c r="E571" i="2"/>
  <c r="F571" i="2"/>
  <c r="G571" i="2"/>
  <c r="I571" i="2"/>
  <c r="J571" i="2"/>
  <c r="K571" i="2"/>
  <c r="L571" i="2"/>
  <c r="M571" i="2"/>
  <c r="N571" i="2"/>
  <c r="AB571" i="2" s="1"/>
  <c r="O571" i="2"/>
  <c r="P571" i="2"/>
  <c r="Q571" i="2" s="1"/>
  <c r="R571" i="2"/>
  <c r="S571" i="2" s="1"/>
  <c r="T571" i="2"/>
  <c r="U571" i="2"/>
  <c r="V571" i="2"/>
  <c r="AC571" i="2" s="1"/>
  <c r="W571" i="2"/>
  <c r="X571" i="2"/>
  <c r="Y571" i="2"/>
  <c r="A1040" i="2"/>
  <c r="B1040" i="2"/>
  <c r="C1040" i="2"/>
  <c r="D1040" i="2"/>
  <c r="E1040" i="2"/>
  <c r="F1040" i="2"/>
  <c r="G1040" i="2"/>
  <c r="I1040" i="2"/>
  <c r="J1040" i="2"/>
  <c r="K1040" i="2"/>
  <c r="L1040" i="2"/>
  <c r="M1040" i="2"/>
  <c r="N1040" i="2"/>
  <c r="AB1040" i="2" s="1"/>
  <c r="O1040" i="2"/>
  <c r="P1040" i="2"/>
  <c r="Q1040" i="2" s="1"/>
  <c r="R1040" i="2"/>
  <c r="S1040" i="2" s="1"/>
  <c r="T1040" i="2"/>
  <c r="U1040" i="2"/>
  <c r="V1040" i="2"/>
  <c r="W1040" i="2"/>
  <c r="X1040" i="2"/>
  <c r="Y1040" i="2"/>
  <c r="A1041" i="2"/>
  <c r="B1041" i="2"/>
  <c r="C1041" i="2"/>
  <c r="D1041" i="2"/>
  <c r="E1041" i="2"/>
  <c r="F1041" i="2"/>
  <c r="G1041" i="2"/>
  <c r="I1041" i="2"/>
  <c r="J1041" i="2"/>
  <c r="K1041" i="2"/>
  <c r="L1041" i="2"/>
  <c r="M1041" i="2"/>
  <c r="N1041" i="2"/>
  <c r="AB1041" i="2" s="1"/>
  <c r="O1041" i="2"/>
  <c r="P1041" i="2"/>
  <c r="Q1041" i="2" s="1"/>
  <c r="R1041" i="2"/>
  <c r="S1041" i="2" s="1"/>
  <c r="T1041" i="2"/>
  <c r="U1041" i="2"/>
  <c r="V1041" i="2"/>
  <c r="AC1041" i="2" s="1"/>
  <c r="W1041" i="2"/>
  <c r="X1041" i="2"/>
  <c r="Y1041" i="2"/>
  <c r="A1033" i="2"/>
  <c r="B1033" i="2"/>
  <c r="C1033" i="2"/>
  <c r="D1033" i="2"/>
  <c r="E1033" i="2"/>
  <c r="F1033" i="2"/>
  <c r="G1033" i="2"/>
  <c r="I1033" i="2"/>
  <c r="J1033" i="2"/>
  <c r="K1033" i="2"/>
  <c r="L1033" i="2"/>
  <c r="M1033" i="2"/>
  <c r="N1033" i="2"/>
  <c r="AB1033" i="2" s="1"/>
  <c r="O1033" i="2"/>
  <c r="P1033" i="2"/>
  <c r="Q1033" i="2" s="1"/>
  <c r="R1033" i="2"/>
  <c r="S1033" i="2" s="1"/>
  <c r="T1033" i="2"/>
  <c r="U1033" i="2"/>
  <c r="V1033" i="2"/>
  <c r="AC1033" i="2" s="1"/>
  <c r="W1033" i="2"/>
  <c r="X1033" i="2"/>
  <c r="Y1033" i="2"/>
  <c r="A1038" i="2"/>
  <c r="B1038" i="2"/>
  <c r="C1038" i="2"/>
  <c r="D1038" i="2"/>
  <c r="E1038" i="2"/>
  <c r="F1038" i="2"/>
  <c r="G1038" i="2"/>
  <c r="I1038" i="2"/>
  <c r="J1038" i="2"/>
  <c r="K1038" i="2"/>
  <c r="L1038" i="2"/>
  <c r="M1038" i="2"/>
  <c r="N1038" i="2"/>
  <c r="O1038" i="2"/>
  <c r="P1038" i="2"/>
  <c r="Q1038" i="2" s="1"/>
  <c r="R1038" i="2"/>
  <c r="S1038" i="2" s="1"/>
  <c r="T1038" i="2"/>
  <c r="U1038" i="2"/>
  <c r="V1038" i="2"/>
  <c r="AC1038" i="2" s="1"/>
  <c r="W1038" i="2"/>
  <c r="X1038" i="2"/>
  <c r="Y1038" i="2"/>
  <c r="A1034" i="2"/>
  <c r="B1034" i="2"/>
  <c r="C1034" i="2"/>
  <c r="D1034" i="2"/>
  <c r="E1034" i="2"/>
  <c r="F1034" i="2"/>
  <c r="G1034" i="2"/>
  <c r="I1034" i="2"/>
  <c r="J1034" i="2"/>
  <c r="K1034" i="2"/>
  <c r="L1034" i="2"/>
  <c r="M1034" i="2"/>
  <c r="N1034" i="2"/>
  <c r="AB1034" i="2" s="1"/>
  <c r="O1034" i="2"/>
  <c r="P1034" i="2"/>
  <c r="Q1034" i="2" s="1"/>
  <c r="R1034" i="2"/>
  <c r="S1034" i="2" s="1"/>
  <c r="T1034" i="2"/>
  <c r="U1034" i="2"/>
  <c r="V1034" i="2"/>
  <c r="W1034" i="2"/>
  <c r="X1034" i="2"/>
  <c r="Y1034" i="2"/>
  <c r="A1035" i="2"/>
  <c r="B1035" i="2"/>
  <c r="C1035" i="2"/>
  <c r="D1035" i="2"/>
  <c r="E1035" i="2"/>
  <c r="F1035" i="2"/>
  <c r="G1035" i="2"/>
  <c r="I1035" i="2"/>
  <c r="J1035" i="2"/>
  <c r="K1035" i="2"/>
  <c r="L1035" i="2"/>
  <c r="M1035" i="2"/>
  <c r="N1035" i="2"/>
  <c r="O1035" i="2"/>
  <c r="P1035" i="2"/>
  <c r="Q1035" i="2" s="1"/>
  <c r="R1035" i="2"/>
  <c r="S1035" i="2" s="1"/>
  <c r="T1035" i="2"/>
  <c r="U1035" i="2"/>
  <c r="V1035" i="2"/>
  <c r="AC1035" i="2" s="1"/>
  <c r="W1035" i="2"/>
  <c r="X1035" i="2"/>
  <c r="Y1035" i="2"/>
  <c r="A1036" i="2"/>
  <c r="B1036" i="2"/>
  <c r="C1036" i="2"/>
  <c r="D1036" i="2"/>
  <c r="E1036" i="2"/>
  <c r="F1036" i="2"/>
  <c r="G1036" i="2"/>
  <c r="I1036" i="2"/>
  <c r="J1036" i="2"/>
  <c r="K1036" i="2"/>
  <c r="L1036" i="2"/>
  <c r="M1036" i="2"/>
  <c r="N1036" i="2"/>
  <c r="AB1036" i="2" s="1"/>
  <c r="O1036" i="2"/>
  <c r="P1036" i="2"/>
  <c r="Q1036" i="2" s="1"/>
  <c r="R1036" i="2"/>
  <c r="S1036" i="2" s="1"/>
  <c r="T1036" i="2"/>
  <c r="U1036" i="2"/>
  <c r="V1036" i="2"/>
  <c r="AC1036" i="2" s="1"/>
  <c r="W1036" i="2"/>
  <c r="X1036" i="2"/>
  <c r="Y1036" i="2"/>
  <c r="A1037" i="2"/>
  <c r="B1037" i="2"/>
  <c r="C1037" i="2"/>
  <c r="D1037" i="2"/>
  <c r="E1037" i="2"/>
  <c r="F1037" i="2"/>
  <c r="G1037" i="2"/>
  <c r="I1037" i="2"/>
  <c r="J1037" i="2"/>
  <c r="K1037" i="2"/>
  <c r="L1037" i="2"/>
  <c r="M1037" i="2"/>
  <c r="N1037" i="2"/>
  <c r="AB1037" i="2" s="1"/>
  <c r="O1037" i="2"/>
  <c r="P1037" i="2"/>
  <c r="Q1037" i="2" s="1"/>
  <c r="R1037" i="2"/>
  <c r="S1037" i="2" s="1"/>
  <c r="T1037" i="2"/>
  <c r="U1037" i="2"/>
  <c r="V1037" i="2"/>
  <c r="AC1037" i="2" s="1"/>
  <c r="W1037" i="2"/>
  <c r="X1037" i="2"/>
  <c r="Y1037" i="2"/>
  <c r="A582" i="2"/>
  <c r="B582" i="2"/>
  <c r="C582" i="2"/>
  <c r="D582" i="2"/>
  <c r="E582" i="2"/>
  <c r="F582" i="2"/>
  <c r="G582" i="2"/>
  <c r="I582" i="2"/>
  <c r="J582" i="2"/>
  <c r="K582" i="2"/>
  <c r="L582" i="2"/>
  <c r="M582" i="2"/>
  <c r="N582" i="2"/>
  <c r="AB582" i="2" s="1"/>
  <c r="O582" i="2"/>
  <c r="P582" i="2"/>
  <c r="Q582" i="2" s="1"/>
  <c r="R582" i="2"/>
  <c r="S582" i="2" s="1"/>
  <c r="T582" i="2"/>
  <c r="U582" i="2"/>
  <c r="V582" i="2"/>
  <c r="W582" i="2"/>
  <c r="X582" i="2"/>
  <c r="Y582" i="2"/>
  <c r="A1028" i="2"/>
  <c r="B1028" i="2"/>
  <c r="C1028" i="2"/>
  <c r="D1028" i="2"/>
  <c r="E1028" i="2"/>
  <c r="F1028" i="2"/>
  <c r="G1028" i="2"/>
  <c r="I1028" i="2"/>
  <c r="J1028" i="2"/>
  <c r="K1028" i="2"/>
  <c r="L1028" i="2"/>
  <c r="M1028" i="2"/>
  <c r="N1028" i="2"/>
  <c r="AB1028" i="2" s="1"/>
  <c r="O1028" i="2"/>
  <c r="P1028" i="2"/>
  <c r="Q1028" i="2" s="1"/>
  <c r="R1028" i="2"/>
  <c r="S1028" i="2" s="1"/>
  <c r="T1028" i="2"/>
  <c r="U1028" i="2"/>
  <c r="V1028" i="2"/>
  <c r="AC1028" i="2" s="1"/>
  <c r="W1028" i="2"/>
  <c r="X1028" i="2"/>
  <c r="Y1028" i="2"/>
  <c r="A1022" i="2"/>
  <c r="B1022" i="2"/>
  <c r="C1022" i="2"/>
  <c r="D1022" i="2"/>
  <c r="E1022" i="2"/>
  <c r="F1022" i="2"/>
  <c r="G1022" i="2"/>
  <c r="I1022" i="2"/>
  <c r="J1022" i="2"/>
  <c r="K1022" i="2"/>
  <c r="L1022" i="2"/>
  <c r="M1022" i="2"/>
  <c r="N1022" i="2"/>
  <c r="AB1022" i="2" s="1"/>
  <c r="O1022" i="2"/>
  <c r="P1022" i="2"/>
  <c r="Q1022" i="2" s="1"/>
  <c r="R1022" i="2"/>
  <c r="S1022" i="2" s="1"/>
  <c r="T1022" i="2"/>
  <c r="U1022" i="2"/>
  <c r="V1022" i="2"/>
  <c r="AC1022" i="2" s="1"/>
  <c r="W1022" i="2"/>
  <c r="X1022" i="2"/>
  <c r="Y1022" i="2"/>
  <c r="A1023" i="2"/>
  <c r="B1023" i="2"/>
  <c r="C1023" i="2"/>
  <c r="D1023" i="2"/>
  <c r="E1023" i="2"/>
  <c r="F1023" i="2"/>
  <c r="G1023" i="2"/>
  <c r="I1023" i="2"/>
  <c r="J1023" i="2"/>
  <c r="K1023" i="2"/>
  <c r="L1023" i="2"/>
  <c r="M1023" i="2"/>
  <c r="N1023" i="2"/>
  <c r="AB1023" i="2" s="1"/>
  <c r="O1023" i="2"/>
  <c r="P1023" i="2"/>
  <c r="Q1023" i="2" s="1"/>
  <c r="R1023" i="2"/>
  <c r="S1023" i="2" s="1"/>
  <c r="T1023" i="2"/>
  <c r="U1023" i="2"/>
  <c r="V1023" i="2"/>
  <c r="AC1023" i="2" s="1"/>
  <c r="W1023" i="2"/>
  <c r="X1023" i="2"/>
  <c r="Y1023" i="2"/>
  <c r="A1024" i="2"/>
  <c r="B1024" i="2"/>
  <c r="C1024" i="2"/>
  <c r="D1024" i="2"/>
  <c r="E1024" i="2"/>
  <c r="F1024" i="2"/>
  <c r="G1024" i="2"/>
  <c r="I1024" i="2"/>
  <c r="J1024" i="2"/>
  <c r="K1024" i="2"/>
  <c r="L1024" i="2"/>
  <c r="M1024" i="2"/>
  <c r="N1024" i="2"/>
  <c r="AB1024" i="2" s="1"/>
  <c r="O1024" i="2"/>
  <c r="P1024" i="2"/>
  <c r="Q1024" i="2" s="1"/>
  <c r="R1024" i="2"/>
  <c r="S1024" i="2" s="1"/>
  <c r="T1024" i="2"/>
  <c r="U1024" i="2"/>
  <c r="V1024" i="2"/>
  <c r="W1024" i="2"/>
  <c r="X1024" i="2"/>
  <c r="Y1024" i="2"/>
  <c r="A1025" i="2"/>
  <c r="B1025" i="2"/>
  <c r="C1025" i="2"/>
  <c r="D1025" i="2"/>
  <c r="E1025" i="2"/>
  <c r="F1025" i="2"/>
  <c r="G1025" i="2"/>
  <c r="I1025" i="2"/>
  <c r="J1025" i="2"/>
  <c r="K1025" i="2"/>
  <c r="L1025" i="2"/>
  <c r="M1025" i="2"/>
  <c r="N1025" i="2"/>
  <c r="AB1025" i="2" s="1"/>
  <c r="O1025" i="2"/>
  <c r="P1025" i="2"/>
  <c r="Q1025" i="2" s="1"/>
  <c r="R1025" i="2"/>
  <c r="S1025" i="2" s="1"/>
  <c r="T1025" i="2"/>
  <c r="U1025" i="2"/>
  <c r="V1025" i="2"/>
  <c r="AC1025" i="2" s="1"/>
  <c r="W1025" i="2"/>
  <c r="X1025" i="2"/>
  <c r="Y1025" i="2"/>
  <c r="A1026" i="2"/>
  <c r="B1026" i="2"/>
  <c r="C1026" i="2"/>
  <c r="D1026" i="2"/>
  <c r="E1026" i="2"/>
  <c r="F1026" i="2"/>
  <c r="G1026" i="2"/>
  <c r="I1026" i="2"/>
  <c r="J1026" i="2"/>
  <c r="K1026" i="2"/>
  <c r="L1026" i="2"/>
  <c r="M1026" i="2"/>
  <c r="N1026" i="2"/>
  <c r="AB1026" i="2" s="1"/>
  <c r="O1026" i="2"/>
  <c r="P1026" i="2"/>
  <c r="Q1026" i="2" s="1"/>
  <c r="R1026" i="2"/>
  <c r="S1026" i="2" s="1"/>
  <c r="T1026" i="2"/>
  <c r="U1026" i="2"/>
  <c r="V1026" i="2"/>
  <c r="AC1026" i="2" s="1"/>
  <c r="W1026" i="2"/>
  <c r="X1026" i="2"/>
  <c r="Y1026" i="2"/>
  <c r="A1027" i="2"/>
  <c r="B1027" i="2"/>
  <c r="C1027" i="2"/>
  <c r="D1027" i="2"/>
  <c r="E1027" i="2"/>
  <c r="F1027" i="2"/>
  <c r="G1027" i="2"/>
  <c r="I1027" i="2"/>
  <c r="J1027" i="2"/>
  <c r="K1027" i="2"/>
  <c r="L1027" i="2"/>
  <c r="M1027" i="2"/>
  <c r="N1027" i="2"/>
  <c r="AB1027" i="2" s="1"/>
  <c r="O1027" i="2"/>
  <c r="P1027" i="2"/>
  <c r="Q1027" i="2" s="1"/>
  <c r="R1027" i="2"/>
  <c r="S1027" i="2" s="1"/>
  <c r="T1027" i="2"/>
  <c r="U1027" i="2"/>
  <c r="V1027" i="2"/>
  <c r="AC1027" i="2" s="1"/>
  <c r="W1027" i="2"/>
  <c r="X1027" i="2"/>
  <c r="Y1027" i="2"/>
  <c r="A1097" i="2"/>
  <c r="B1097" i="2"/>
  <c r="C1097" i="2"/>
  <c r="D1097" i="2"/>
  <c r="E1097" i="2"/>
  <c r="F1097" i="2"/>
  <c r="G1097" i="2"/>
  <c r="I1097" i="2"/>
  <c r="J1097" i="2"/>
  <c r="K1097" i="2"/>
  <c r="L1097" i="2"/>
  <c r="M1097" i="2"/>
  <c r="N1097" i="2"/>
  <c r="AB1097" i="2" s="1"/>
  <c r="O1097" i="2"/>
  <c r="P1097" i="2"/>
  <c r="Q1097" i="2" s="1"/>
  <c r="R1097" i="2"/>
  <c r="S1097" i="2" s="1"/>
  <c r="T1097" i="2"/>
  <c r="U1097" i="2"/>
  <c r="V1097" i="2"/>
  <c r="W1097" i="2"/>
  <c r="X1097" i="2"/>
  <c r="Y1097" i="2"/>
  <c r="A1012" i="2"/>
  <c r="B1012" i="2"/>
  <c r="C1012" i="2"/>
  <c r="D1012" i="2"/>
  <c r="E1012" i="2"/>
  <c r="F1012" i="2"/>
  <c r="G1012" i="2"/>
  <c r="I1012" i="2"/>
  <c r="J1012" i="2"/>
  <c r="K1012" i="2"/>
  <c r="L1012" i="2"/>
  <c r="M1012" i="2"/>
  <c r="N1012" i="2"/>
  <c r="AB1012" i="2" s="1"/>
  <c r="O1012" i="2"/>
  <c r="P1012" i="2"/>
  <c r="Q1012" i="2" s="1"/>
  <c r="R1012" i="2"/>
  <c r="S1012" i="2" s="1"/>
  <c r="T1012" i="2"/>
  <c r="U1012" i="2"/>
  <c r="V1012" i="2"/>
  <c r="AC1012" i="2" s="1"/>
  <c r="W1012" i="2"/>
  <c r="X1012" i="2"/>
  <c r="Y1012" i="2"/>
  <c r="A997" i="2"/>
  <c r="B997" i="2"/>
  <c r="C997" i="2"/>
  <c r="D997" i="2"/>
  <c r="E997" i="2"/>
  <c r="F997" i="2"/>
  <c r="G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 s="1"/>
  <c r="T997" i="2"/>
  <c r="U997" i="2"/>
  <c r="V997" i="2"/>
  <c r="AC997" i="2" s="1"/>
  <c r="W997" i="2"/>
  <c r="X997" i="2"/>
  <c r="Y997" i="2"/>
  <c r="A1020" i="2"/>
  <c r="B1020" i="2"/>
  <c r="C1020" i="2"/>
  <c r="D1020" i="2"/>
  <c r="E1020" i="2"/>
  <c r="F1020" i="2"/>
  <c r="G1020" i="2"/>
  <c r="I1020" i="2"/>
  <c r="J1020" i="2"/>
  <c r="K1020" i="2"/>
  <c r="L1020" i="2"/>
  <c r="M1020" i="2"/>
  <c r="N1020" i="2"/>
  <c r="AA1020" i="2" s="1"/>
  <c r="O1020" i="2"/>
  <c r="P1020" i="2"/>
  <c r="Q1020" i="2" s="1"/>
  <c r="R1020" i="2"/>
  <c r="S1020" i="2"/>
  <c r="T1020" i="2"/>
  <c r="U1020" i="2"/>
  <c r="V1020" i="2"/>
  <c r="AC1020" i="2" s="1"/>
  <c r="W1020" i="2"/>
  <c r="X1020" i="2"/>
  <c r="Y1020" i="2"/>
  <c r="A570" i="2"/>
  <c r="B570" i="2"/>
  <c r="C570" i="2"/>
  <c r="D570" i="2"/>
  <c r="E570" i="2"/>
  <c r="F570" i="2"/>
  <c r="G570" i="2"/>
  <c r="I570" i="2"/>
  <c r="J570" i="2"/>
  <c r="K570" i="2"/>
  <c r="L570" i="2"/>
  <c r="M570" i="2"/>
  <c r="N570" i="2"/>
  <c r="AB570" i="2" s="1"/>
  <c r="O570" i="2"/>
  <c r="P570" i="2"/>
  <c r="Q570" i="2" s="1"/>
  <c r="R570" i="2"/>
  <c r="S570" i="2" s="1"/>
  <c r="T570" i="2"/>
  <c r="U570" i="2"/>
  <c r="V570" i="2"/>
  <c r="W570" i="2"/>
  <c r="X570" i="2"/>
  <c r="Y570" i="2"/>
  <c r="A1018" i="2"/>
  <c r="B1018" i="2"/>
  <c r="C1018" i="2"/>
  <c r="D1018" i="2"/>
  <c r="E1018" i="2"/>
  <c r="F1018" i="2"/>
  <c r="G1018" i="2"/>
  <c r="I1018" i="2"/>
  <c r="J1018" i="2"/>
  <c r="K1018" i="2"/>
  <c r="L1018" i="2"/>
  <c r="M1018" i="2"/>
  <c r="N1018" i="2"/>
  <c r="AB1018" i="2" s="1"/>
  <c r="O1018" i="2"/>
  <c r="P1018" i="2"/>
  <c r="Q1018" i="2" s="1"/>
  <c r="R1018" i="2"/>
  <c r="S1018" i="2" s="1"/>
  <c r="T1018" i="2"/>
  <c r="U1018" i="2"/>
  <c r="V1018" i="2"/>
  <c r="AC1018" i="2" s="1"/>
  <c r="W1018" i="2"/>
  <c r="X1018" i="2"/>
  <c r="Y1018" i="2"/>
  <c r="A1016" i="2"/>
  <c r="B1016" i="2"/>
  <c r="C1016" i="2"/>
  <c r="D1016" i="2"/>
  <c r="E1016" i="2"/>
  <c r="F1016" i="2"/>
  <c r="G1016" i="2"/>
  <c r="I1016" i="2"/>
  <c r="J1016" i="2"/>
  <c r="K1016" i="2"/>
  <c r="L1016" i="2"/>
  <c r="M1016" i="2"/>
  <c r="N1016" i="2"/>
  <c r="AB1016" i="2" s="1"/>
  <c r="O1016" i="2"/>
  <c r="P1016" i="2"/>
  <c r="Q1016" i="2" s="1"/>
  <c r="R1016" i="2"/>
  <c r="S1016" i="2" s="1"/>
  <c r="T1016" i="2"/>
  <c r="U1016" i="2"/>
  <c r="V1016" i="2"/>
  <c r="AC1016" i="2" s="1"/>
  <c r="W1016" i="2"/>
  <c r="X1016" i="2"/>
  <c r="Y1016" i="2"/>
  <c r="A1015" i="2"/>
  <c r="B1015" i="2"/>
  <c r="C1015" i="2"/>
  <c r="D1015" i="2"/>
  <c r="E1015" i="2"/>
  <c r="F1015" i="2"/>
  <c r="G1015" i="2"/>
  <c r="I1015" i="2"/>
  <c r="J1015" i="2"/>
  <c r="K1015" i="2"/>
  <c r="L1015" i="2"/>
  <c r="M1015" i="2"/>
  <c r="N1015" i="2"/>
  <c r="AB1015" i="2" s="1"/>
  <c r="O1015" i="2"/>
  <c r="P1015" i="2"/>
  <c r="Q1015" i="2" s="1"/>
  <c r="R1015" i="2"/>
  <c r="S1015" i="2" s="1"/>
  <c r="T1015" i="2"/>
  <c r="U1015" i="2"/>
  <c r="V1015" i="2"/>
  <c r="AC1015" i="2" s="1"/>
  <c r="W1015" i="2"/>
  <c r="X1015" i="2"/>
  <c r="Y1015" i="2"/>
  <c r="A1017" i="2"/>
  <c r="B1017" i="2"/>
  <c r="C1017" i="2"/>
  <c r="D1017" i="2"/>
  <c r="E1017" i="2"/>
  <c r="F1017" i="2"/>
  <c r="G1017" i="2"/>
  <c r="I1017" i="2"/>
  <c r="J1017" i="2"/>
  <c r="K1017" i="2"/>
  <c r="L1017" i="2"/>
  <c r="M1017" i="2"/>
  <c r="N1017" i="2"/>
  <c r="AB1017" i="2" s="1"/>
  <c r="O1017" i="2"/>
  <c r="P1017" i="2"/>
  <c r="Q1017" i="2" s="1"/>
  <c r="R1017" i="2"/>
  <c r="S1017" i="2" s="1"/>
  <c r="T1017" i="2"/>
  <c r="U1017" i="2"/>
  <c r="V1017" i="2"/>
  <c r="W1017" i="2"/>
  <c r="X1017" i="2"/>
  <c r="Y1017" i="2"/>
  <c r="A1004" i="2"/>
  <c r="B1004" i="2"/>
  <c r="C1004" i="2"/>
  <c r="D1004" i="2"/>
  <c r="E1004" i="2"/>
  <c r="F1004" i="2"/>
  <c r="G1004" i="2"/>
  <c r="I1004" i="2"/>
  <c r="J1004" i="2"/>
  <c r="K1004" i="2"/>
  <c r="L1004" i="2"/>
  <c r="M1004" i="2"/>
  <c r="N1004" i="2"/>
  <c r="AB1004" i="2" s="1"/>
  <c r="O1004" i="2"/>
  <c r="P1004" i="2"/>
  <c r="Q1004" i="2" s="1"/>
  <c r="R1004" i="2"/>
  <c r="S1004" i="2" s="1"/>
  <c r="T1004" i="2"/>
  <c r="U1004" i="2"/>
  <c r="V1004" i="2"/>
  <c r="AC1004" i="2" s="1"/>
  <c r="W1004" i="2"/>
  <c r="X1004" i="2"/>
  <c r="Y1004" i="2"/>
  <c r="A647" i="2"/>
  <c r="B647" i="2"/>
  <c r="C647" i="2"/>
  <c r="D647" i="2"/>
  <c r="E647" i="2"/>
  <c r="F647" i="2"/>
  <c r="G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A981" i="2"/>
  <c r="B981" i="2"/>
  <c r="C981" i="2"/>
  <c r="D981" i="2"/>
  <c r="E981" i="2"/>
  <c r="F981" i="2"/>
  <c r="G981" i="2"/>
  <c r="I981" i="2"/>
  <c r="J981" i="2"/>
  <c r="K981" i="2"/>
  <c r="L981" i="2"/>
  <c r="M981" i="2"/>
  <c r="N981" i="2"/>
  <c r="AB981" i="2" s="1"/>
  <c r="O981" i="2"/>
  <c r="P981" i="2"/>
  <c r="Q981" i="2" s="1"/>
  <c r="R981" i="2"/>
  <c r="S981" i="2" s="1"/>
  <c r="T981" i="2"/>
  <c r="U981" i="2"/>
  <c r="V981" i="2"/>
  <c r="AC981" i="2" s="1"/>
  <c r="W981" i="2"/>
  <c r="X981" i="2"/>
  <c r="Y981" i="2"/>
  <c r="A786" i="2"/>
  <c r="B786" i="2"/>
  <c r="C786" i="2"/>
  <c r="D786" i="2"/>
  <c r="E786" i="2"/>
  <c r="F786" i="2"/>
  <c r="G786" i="2"/>
  <c r="I786" i="2"/>
  <c r="J786" i="2"/>
  <c r="K786" i="2"/>
  <c r="L786" i="2"/>
  <c r="M786" i="2"/>
  <c r="N786" i="2"/>
  <c r="AB786" i="2" s="1"/>
  <c r="O786" i="2"/>
  <c r="P786" i="2"/>
  <c r="Q786" i="2" s="1"/>
  <c r="R786" i="2"/>
  <c r="S786" i="2" s="1"/>
  <c r="T786" i="2"/>
  <c r="U786" i="2"/>
  <c r="V786" i="2"/>
  <c r="W786" i="2"/>
  <c r="X786" i="2"/>
  <c r="Y786" i="2"/>
  <c r="A567" i="2"/>
  <c r="B567" i="2"/>
  <c r="C567" i="2"/>
  <c r="D567" i="2"/>
  <c r="E567" i="2"/>
  <c r="F567" i="2"/>
  <c r="G567" i="2"/>
  <c r="I567" i="2"/>
  <c r="J567" i="2"/>
  <c r="K567" i="2"/>
  <c r="L567" i="2"/>
  <c r="M567" i="2"/>
  <c r="N567" i="2"/>
  <c r="AB567" i="2" s="1"/>
  <c r="O567" i="2"/>
  <c r="P567" i="2"/>
  <c r="Q567" i="2" s="1"/>
  <c r="R567" i="2"/>
  <c r="S567" i="2" s="1"/>
  <c r="T567" i="2"/>
  <c r="U567" i="2"/>
  <c r="V567" i="2"/>
  <c r="AC567" i="2" s="1"/>
  <c r="W567" i="2"/>
  <c r="X567" i="2"/>
  <c r="Y567" i="2"/>
  <c r="A1011" i="2"/>
  <c r="B1011" i="2"/>
  <c r="C1011" i="2"/>
  <c r="D1011" i="2"/>
  <c r="E1011" i="2"/>
  <c r="F1011" i="2"/>
  <c r="G1011" i="2"/>
  <c r="I1011" i="2"/>
  <c r="J1011" i="2"/>
  <c r="K1011" i="2"/>
  <c r="L1011" i="2"/>
  <c r="M1011" i="2"/>
  <c r="N1011" i="2"/>
  <c r="AB1011" i="2" s="1"/>
  <c r="O1011" i="2"/>
  <c r="P1011" i="2"/>
  <c r="Q1011" i="2" s="1"/>
  <c r="R1011" i="2"/>
  <c r="S1011" i="2" s="1"/>
  <c r="T1011" i="2"/>
  <c r="U1011" i="2"/>
  <c r="V1011" i="2"/>
  <c r="AC1011" i="2" s="1"/>
  <c r="W1011" i="2"/>
  <c r="X1011" i="2"/>
  <c r="Y1011" i="2"/>
  <c r="A1008" i="2"/>
  <c r="B1008" i="2"/>
  <c r="C1008" i="2"/>
  <c r="D1008" i="2"/>
  <c r="E1008" i="2"/>
  <c r="F1008" i="2"/>
  <c r="G1008" i="2"/>
  <c r="I1008" i="2"/>
  <c r="J1008" i="2"/>
  <c r="K1008" i="2"/>
  <c r="L1008" i="2"/>
  <c r="M1008" i="2"/>
  <c r="N1008" i="2"/>
  <c r="AB1008" i="2" s="1"/>
  <c r="O1008" i="2"/>
  <c r="P1008" i="2"/>
  <c r="Q1008" i="2" s="1"/>
  <c r="R1008" i="2"/>
  <c r="S1008" i="2" s="1"/>
  <c r="T1008" i="2"/>
  <c r="U1008" i="2"/>
  <c r="V1008" i="2"/>
  <c r="AC1008" i="2" s="1"/>
  <c r="W1008" i="2"/>
  <c r="X1008" i="2"/>
  <c r="Y1008" i="2"/>
  <c r="A1009" i="2"/>
  <c r="B1009" i="2"/>
  <c r="C1009" i="2"/>
  <c r="D1009" i="2"/>
  <c r="E1009" i="2"/>
  <c r="F1009" i="2"/>
  <c r="G1009" i="2"/>
  <c r="I1009" i="2"/>
  <c r="J1009" i="2"/>
  <c r="K1009" i="2"/>
  <c r="L1009" i="2"/>
  <c r="M1009" i="2"/>
  <c r="N1009" i="2"/>
  <c r="AB1009" i="2" s="1"/>
  <c r="O1009" i="2"/>
  <c r="P1009" i="2"/>
  <c r="Q1009" i="2" s="1"/>
  <c r="R1009" i="2"/>
  <c r="S1009" i="2" s="1"/>
  <c r="T1009" i="2"/>
  <c r="U1009" i="2"/>
  <c r="V1009" i="2"/>
  <c r="W1009" i="2"/>
  <c r="X1009" i="2"/>
  <c r="Y1009" i="2"/>
  <c r="A1098" i="2"/>
  <c r="B1098" i="2"/>
  <c r="C1098" i="2"/>
  <c r="D1098" i="2"/>
  <c r="E1098" i="2"/>
  <c r="F1098" i="2"/>
  <c r="G1098" i="2"/>
  <c r="I1098" i="2"/>
  <c r="J1098" i="2"/>
  <c r="K1098" i="2"/>
  <c r="L1098" i="2"/>
  <c r="M1098" i="2"/>
  <c r="N1098" i="2"/>
  <c r="AB1098" i="2" s="1"/>
  <c r="O1098" i="2"/>
  <c r="P1098" i="2"/>
  <c r="Q1098" i="2" s="1"/>
  <c r="R1098" i="2"/>
  <c r="S1098" i="2" s="1"/>
  <c r="T1098" i="2"/>
  <c r="U1098" i="2"/>
  <c r="V1098" i="2"/>
  <c r="AC1098" i="2" s="1"/>
  <c r="W1098" i="2"/>
  <c r="X1098" i="2"/>
  <c r="Y1098" i="2"/>
  <c r="A1005" i="2"/>
  <c r="B1005" i="2"/>
  <c r="C1005" i="2"/>
  <c r="D1005" i="2"/>
  <c r="E1005" i="2"/>
  <c r="F1005" i="2"/>
  <c r="G1005" i="2"/>
  <c r="I1005" i="2"/>
  <c r="J1005" i="2"/>
  <c r="K1005" i="2"/>
  <c r="L1005" i="2"/>
  <c r="M1005" i="2"/>
  <c r="N1005" i="2"/>
  <c r="AB1005" i="2" s="1"/>
  <c r="O1005" i="2"/>
  <c r="P1005" i="2"/>
  <c r="Q1005" i="2" s="1"/>
  <c r="R1005" i="2"/>
  <c r="S1005" i="2" s="1"/>
  <c r="T1005" i="2"/>
  <c r="U1005" i="2"/>
  <c r="V1005" i="2"/>
  <c r="AC1005" i="2" s="1"/>
  <c r="W1005" i="2"/>
  <c r="X1005" i="2"/>
  <c r="Y1005" i="2"/>
  <c r="A1006" i="2"/>
  <c r="B1006" i="2"/>
  <c r="C1006" i="2"/>
  <c r="D1006" i="2"/>
  <c r="E1006" i="2"/>
  <c r="F1006" i="2"/>
  <c r="G1006" i="2"/>
  <c r="I1006" i="2"/>
  <c r="J1006" i="2"/>
  <c r="K1006" i="2"/>
  <c r="L1006" i="2"/>
  <c r="M1006" i="2"/>
  <c r="N1006" i="2"/>
  <c r="O1006" i="2"/>
  <c r="P1006" i="2"/>
  <c r="Q1006" i="2" s="1"/>
  <c r="R1006" i="2"/>
  <c r="S1006" i="2" s="1"/>
  <c r="T1006" i="2"/>
  <c r="U1006" i="2"/>
  <c r="V1006" i="2"/>
  <c r="AC1006" i="2" s="1"/>
  <c r="W1006" i="2"/>
  <c r="X1006" i="2"/>
  <c r="Y1006" i="2"/>
  <c r="A1001" i="2"/>
  <c r="B1001" i="2"/>
  <c r="C1001" i="2"/>
  <c r="D1001" i="2"/>
  <c r="E1001" i="2"/>
  <c r="F1001" i="2"/>
  <c r="G1001" i="2"/>
  <c r="I1001" i="2"/>
  <c r="J1001" i="2"/>
  <c r="K1001" i="2"/>
  <c r="L1001" i="2"/>
  <c r="M1001" i="2"/>
  <c r="N1001" i="2"/>
  <c r="AB1001" i="2" s="1"/>
  <c r="O1001" i="2"/>
  <c r="P1001" i="2"/>
  <c r="Q1001" i="2" s="1"/>
  <c r="R1001" i="2"/>
  <c r="S1001" i="2" s="1"/>
  <c r="T1001" i="2"/>
  <c r="U1001" i="2"/>
  <c r="V1001" i="2"/>
  <c r="W1001" i="2"/>
  <c r="X1001" i="2"/>
  <c r="Y1001" i="2"/>
  <c r="A1039" i="2"/>
  <c r="B1039" i="2"/>
  <c r="C1039" i="2"/>
  <c r="D1039" i="2"/>
  <c r="E1039" i="2"/>
  <c r="F1039" i="2"/>
  <c r="G1039" i="2"/>
  <c r="I1039" i="2"/>
  <c r="J1039" i="2"/>
  <c r="K1039" i="2"/>
  <c r="L1039" i="2"/>
  <c r="M1039" i="2"/>
  <c r="N1039" i="2"/>
  <c r="AB1039" i="2" s="1"/>
  <c r="O1039" i="2"/>
  <c r="P1039" i="2"/>
  <c r="Q1039" i="2" s="1"/>
  <c r="R1039" i="2"/>
  <c r="S1039" i="2" s="1"/>
  <c r="T1039" i="2"/>
  <c r="U1039" i="2"/>
  <c r="V1039" i="2"/>
  <c r="AC1039" i="2" s="1"/>
  <c r="W1039" i="2"/>
  <c r="X1039" i="2"/>
  <c r="Y1039" i="2"/>
  <c r="A1129" i="2"/>
  <c r="B1129" i="2"/>
  <c r="C1129" i="2"/>
  <c r="D1129" i="2"/>
  <c r="E1129" i="2"/>
  <c r="F1129" i="2"/>
  <c r="G1129" i="2"/>
  <c r="I1129" i="2"/>
  <c r="J1129" i="2"/>
  <c r="K1129" i="2"/>
  <c r="L1129" i="2"/>
  <c r="M1129" i="2"/>
  <c r="N1129" i="2"/>
  <c r="AB1129" i="2" s="1"/>
  <c r="O1129" i="2"/>
  <c r="P1129" i="2"/>
  <c r="Q1129" i="2" s="1"/>
  <c r="R1129" i="2"/>
  <c r="S1129" i="2" s="1"/>
  <c r="T1129" i="2"/>
  <c r="U1129" i="2"/>
  <c r="V1129" i="2"/>
  <c r="AC1129" i="2" s="1"/>
  <c r="W1129" i="2"/>
  <c r="X1129" i="2"/>
  <c r="Y1129" i="2"/>
  <c r="A1099" i="2"/>
  <c r="B1099" i="2"/>
  <c r="C1099" i="2"/>
  <c r="D1099" i="2"/>
  <c r="E1099" i="2"/>
  <c r="F1099" i="2"/>
  <c r="G1099" i="2"/>
  <c r="I1099" i="2"/>
  <c r="J1099" i="2"/>
  <c r="K1099" i="2"/>
  <c r="L1099" i="2"/>
  <c r="M1099" i="2"/>
  <c r="N1099" i="2"/>
  <c r="AB1099" i="2" s="1"/>
  <c r="O1099" i="2"/>
  <c r="P1099" i="2"/>
  <c r="Q1099" i="2" s="1"/>
  <c r="R1099" i="2"/>
  <c r="S1099" i="2" s="1"/>
  <c r="T1099" i="2"/>
  <c r="U1099" i="2"/>
  <c r="V1099" i="2"/>
  <c r="AC1099" i="2" s="1"/>
  <c r="W1099" i="2"/>
  <c r="X1099" i="2"/>
  <c r="Y1099" i="2"/>
  <c r="A1002" i="2"/>
  <c r="B1002" i="2"/>
  <c r="C1002" i="2"/>
  <c r="D1002" i="2"/>
  <c r="E1002" i="2"/>
  <c r="F1002" i="2"/>
  <c r="G1002" i="2"/>
  <c r="I1002" i="2"/>
  <c r="J1002" i="2"/>
  <c r="K1002" i="2"/>
  <c r="L1002" i="2"/>
  <c r="M1002" i="2"/>
  <c r="N1002" i="2"/>
  <c r="AB1002" i="2" s="1"/>
  <c r="O1002" i="2"/>
  <c r="P1002" i="2"/>
  <c r="Q1002" i="2" s="1"/>
  <c r="R1002" i="2"/>
  <c r="S1002" i="2" s="1"/>
  <c r="T1002" i="2"/>
  <c r="U1002" i="2"/>
  <c r="V1002" i="2"/>
  <c r="W1002" i="2"/>
  <c r="X1002" i="2"/>
  <c r="Y1002" i="2"/>
  <c r="A1003" i="2"/>
  <c r="B1003" i="2"/>
  <c r="C1003" i="2"/>
  <c r="D1003" i="2"/>
  <c r="E1003" i="2"/>
  <c r="F1003" i="2"/>
  <c r="G1003" i="2"/>
  <c r="I1003" i="2"/>
  <c r="J1003" i="2"/>
  <c r="K1003" i="2"/>
  <c r="L1003" i="2"/>
  <c r="M1003" i="2"/>
  <c r="N1003" i="2"/>
  <c r="AB1003" i="2" s="1"/>
  <c r="O1003" i="2"/>
  <c r="P1003" i="2"/>
  <c r="Q1003" i="2" s="1"/>
  <c r="R1003" i="2"/>
  <c r="S1003" i="2" s="1"/>
  <c r="T1003" i="2"/>
  <c r="U1003" i="2"/>
  <c r="V1003" i="2"/>
  <c r="AC1003" i="2" s="1"/>
  <c r="W1003" i="2"/>
  <c r="X1003" i="2"/>
  <c r="Y1003" i="2"/>
  <c r="A1000" i="2"/>
  <c r="B1000" i="2"/>
  <c r="C1000" i="2"/>
  <c r="D1000" i="2"/>
  <c r="E1000" i="2"/>
  <c r="F1000" i="2"/>
  <c r="G1000" i="2"/>
  <c r="I1000" i="2"/>
  <c r="J1000" i="2"/>
  <c r="K1000" i="2"/>
  <c r="L1000" i="2"/>
  <c r="M1000" i="2"/>
  <c r="N1000" i="2"/>
  <c r="AB1000" i="2" s="1"/>
  <c r="O1000" i="2"/>
  <c r="P1000" i="2"/>
  <c r="Q1000" i="2" s="1"/>
  <c r="R1000" i="2"/>
  <c r="S1000" i="2" s="1"/>
  <c r="T1000" i="2"/>
  <c r="U1000" i="2"/>
  <c r="V1000" i="2"/>
  <c r="AC1000" i="2" s="1"/>
  <c r="W1000" i="2"/>
  <c r="X1000" i="2"/>
  <c r="Y1000" i="2"/>
  <c r="A999" i="2"/>
  <c r="B999" i="2"/>
  <c r="C999" i="2"/>
  <c r="D999" i="2"/>
  <c r="E999" i="2"/>
  <c r="F999" i="2"/>
  <c r="G999" i="2"/>
  <c r="I999" i="2"/>
  <c r="J999" i="2"/>
  <c r="K999" i="2"/>
  <c r="L999" i="2"/>
  <c r="M999" i="2"/>
  <c r="N999" i="2"/>
  <c r="AB999" i="2" s="1"/>
  <c r="O999" i="2"/>
  <c r="P999" i="2"/>
  <c r="Q999" i="2" s="1"/>
  <c r="R999" i="2"/>
  <c r="S999" i="2" s="1"/>
  <c r="T999" i="2"/>
  <c r="U999" i="2"/>
  <c r="V999" i="2"/>
  <c r="AC999" i="2" s="1"/>
  <c r="W999" i="2"/>
  <c r="X999" i="2"/>
  <c r="Y999" i="2"/>
  <c r="A998" i="2"/>
  <c r="B998" i="2"/>
  <c r="C998" i="2"/>
  <c r="D998" i="2"/>
  <c r="E998" i="2"/>
  <c r="F998" i="2"/>
  <c r="G998" i="2"/>
  <c r="I998" i="2"/>
  <c r="J998" i="2"/>
  <c r="K998" i="2"/>
  <c r="L998" i="2"/>
  <c r="M998" i="2"/>
  <c r="N998" i="2"/>
  <c r="AB998" i="2" s="1"/>
  <c r="O998" i="2"/>
  <c r="P998" i="2"/>
  <c r="Q998" i="2" s="1"/>
  <c r="R998" i="2"/>
  <c r="S998" i="2" s="1"/>
  <c r="T998" i="2"/>
  <c r="U998" i="2"/>
  <c r="V998" i="2"/>
  <c r="W998" i="2"/>
  <c r="X998" i="2"/>
  <c r="Y998" i="2"/>
  <c r="A1104" i="2"/>
  <c r="B1104" i="2"/>
  <c r="C1104" i="2"/>
  <c r="D1104" i="2"/>
  <c r="E1104" i="2"/>
  <c r="F1104" i="2"/>
  <c r="G1104" i="2"/>
  <c r="I1104" i="2"/>
  <c r="J1104" i="2"/>
  <c r="K1104" i="2"/>
  <c r="L1104" i="2"/>
  <c r="M1104" i="2"/>
  <c r="N1104" i="2"/>
  <c r="AB1104" i="2" s="1"/>
  <c r="O1104" i="2"/>
  <c r="P1104" i="2"/>
  <c r="Q1104" i="2" s="1"/>
  <c r="R1104" i="2"/>
  <c r="S1104" i="2" s="1"/>
  <c r="T1104" i="2"/>
  <c r="U1104" i="2"/>
  <c r="V1104" i="2"/>
  <c r="AC1104" i="2" s="1"/>
  <c r="W1104" i="2"/>
  <c r="X1104" i="2"/>
  <c r="Y1104" i="2"/>
  <c r="A1089" i="2"/>
  <c r="B1089" i="2"/>
  <c r="C1089" i="2"/>
  <c r="D1089" i="2"/>
  <c r="E1089" i="2"/>
  <c r="F1089" i="2"/>
  <c r="G1089" i="2"/>
  <c r="I1089" i="2"/>
  <c r="J1089" i="2"/>
  <c r="K1089" i="2"/>
  <c r="L1089" i="2"/>
  <c r="M1089" i="2"/>
  <c r="N1089" i="2"/>
  <c r="AB1089" i="2" s="1"/>
  <c r="O1089" i="2"/>
  <c r="P1089" i="2"/>
  <c r="Q1089" i="2" s="1"/>
  <c r="R1089" i="2"/>
  <c r="S1089" i="2" s="1"/>
  <c r="T1089" i="2"/>
  <c r="U1089" i="2"/>
  <c r="V1089" i="2"/>
  <c r="AC1089" i="2" s="1"/>
  <c r="W1089" i="2"/>
  <c r="X1089" i="2"/>
  <c r="Y1089" i="2"/>
  <c r="A1081" i="2"/>
  <c r="B1081" i="2"/>
  <c r="C1081" i="2"/>
  <c r="D1081" i="2"/>
  <c r="E1081" i="2"/>
  <c r="F1081" i="2"/>
  <c r="G1081" i="2"/>
  <c r="I1081" i="2"/>
  <c r="J1081" i="2"/>
  <c r="K1081" i="2"/>
  <c r="L1081" i="2"/>
  <c r="M1081" i="2"/>
  <c r="N1081" i="2"/>
  <c r="AB1081" i="2" s="1"/>
  <c r="O1081" i="2"/>
  <c r="P1081" i="2"/>
  <c r="Q1081" i="2" s="1"/>
  <c r="R1081" i="2"/>
  <c r="S1081" i="2" s="1"/>
  <c r="T1081" i="2"/>
  <c r="U1081" i="2"/>
  <c r="V1081" i="2"/>
  <c r="AC1081" i="2" s="1"/>
  <c r="W1081" i="2"/>
  <c r="X1081" i="2"/>
  <c r="Y1081" i="2"/>
  <c r="A1090" i="2"/>
  <c r="B1090" i="2"/>
  <c r="C1090" i="2"/>
  <c r="D1090" i="2"/>
  <c r="E1090" i="2"/>
  <c r="F1090" i="2"/>
  <c r="G1090" i="2"/>
  <c r="I1090" i="2"/>
  <c r="J1090" i="2"/>
  <c r="K1090" i="2"/>
  <c r="L1090" i="2"/>
  <c r="M1090" i="2"/>
  <c r="N1090" i="2"/>
  <c r="AB1090" i="2" s="1"/>
  <c r="O1090" i="2"/>
  <c r="P1090" i="2"/>
  <c r="Q1090" i="2" s="1"/>
  <c r="R1090" i="2"/>
  <c r="S1090" i="2" s="1"/>
  <c r="T1090" i="2"/>
  <c r="U1090" i="2"/>
  <c r="V1090" i="2"/>
  <c r="W1090" i="2"/>
  <c r="X1090" i="2"/>
  <c r="Y1090" i="2"/>
  <c r="A993" i="2"/>
  <c r="B993" i="2"/>
  <c r="C993" i="2"/>
  <c r="D993" i="2"/>
  <c r="E993" i="2"/>
  <c r="F993" i="2"/>
  <c r="G993" i="2"/>
  <c r="I993" i="2"/>
  <c r="J993" i="2"/>
  <c r="K993" i="2"/>
  <c r="L993" i="2"/>
  <c r="M993" i="2"/>
  <c r="N993" i="2"/>
  <c r="AB993" i="2" s="1"/>
  <c r="O993" i="2"/>
  <c r="P993" i="2"/>
  <c r="Q993" i="2" s="1"/>
  <c r="R993" i="2"/>
  <c r="S993" i="2" s="1"/>
  <c r="T993" i="2"/>
  <c r="U993" i="2"/>
  <c r="V993" i="2"/>
  <c r="AC993" i="2" s="1"/>
  <c r="W993" i="2"/>
  <c r="X993" i="2"/>
  <c r="Y993" i="2"/>
  <c r="A994" i="2"/>
  <c r="B994" i="2"/>
  <c r="C994" i="2"/>
  <c r="D994" i="2"/>
  <c r="E994" i="2"/>
  <c r="F994" i="2"/>
  <c r="G994" i="2"/>
  <c r="I994" i="2"/>
  <c r="J994" i="2"/>
  <c r="K994" i="2"/>
  <c r="L994" i="2"/>
  <c r="M994" i="2"/>
  <c r="N994" i="2"/>
  <c r="AB994" i="2" s="1"/>
  <c r="O994" i="2"/>
  <c r="P994" i="2"/>
  <c r="Q994" i="2" s="1"/>
  <c r="R994" i="2"/>
  <c r="S994" i="2" s="1"/>
  <c r="T994" i="2"/>
  <c r="U994" i="2"/>
  <c r="V994" i="2"/>
  <c r="AC994" i="2" s="1"/>
  <c r="W994" i="2"/>
  <c r="X994" i="2"/>
  <c r="Y994" i="2"/>
  <c r="A992" i="2"/>
  <c r="B992" i="2"/>
  <c r="C992" i="2"/>
  <c r="D992" i="2"/>
  <c r="E992" i="2"/>
  <c r="F992" i="2"/>
  <c r="G992" i="2"/>
  <c r="I992" i="2"/>
  <c r="J992" i="2"/>
  <c r="K992" i="2"/>
  <c r="L992" i="2"/>
  <c r="M992" i="2"/>
  <c r="N992" i="2"/>
  <c r="O992" i="2"/>
  <c r="P992" i="2"/>
  <c r="Q992" i="2" s="1"/>
  <c r="R992" i="2"/>
  <c r="S992" i="2" s="1"/>
  <c r="T992" i="2"/>
  <c r="U992" i="2"/>
  <c r="V992" i="2"/>
  <c r="AC992" i="2" s="1"/>
  <c r="W992" i="2"/>
  <c r="X992" i="2"/>
  <c r="Y992" i="2"/>
  <c r="A995" i="2"/>
  <c r="B995" i="2"/>
  <c r="C995" i="2"/>
  <c r="D995" i="2"/>
  <c r="E995" i="2"/>
  <c r="F995" i="2"/>
  <c r="G995" i="2"/>
  <c r="I995" i="2"/>
  <c r="J995" i="2"/>
  <c r="K995" i="2"/>
  <c r="L995" i="2"/>
  <c r="M995" i="2"/>
  <c r="N995" i="2"/>
  <c r="AB995" i="2" s="1"/>
  <c r="O995" i="2"/>
  <c r="P995" i="2"/>
  <c r="Q995" i="2" s="1"/>
  <c r="R995" i="2"/>
  <c r="S995" i="2" s="1"/>
  <c r="T995" i="2"/>
  <c r="U995" i="2"/>
  <c r="V995" i="2"/>
  <c r="W995" i="2"/>
  <c r="X995" i="2"/>
  <c r="Y995" i="2"/>
  <c r="A996" i="2"/>
  <c r="B996" i="2"/>
  <c r="C996" i="2"/>
  <c r="D996" i="2"/>
  <c r="E996" i="2"/>
  <c r="F996" i="2"/>
  <c r="G996" i="2"/>
  <c r="I996" i="2"/>
  <c r="J996" i="2"/>
  <c r="K996" i="2"/>
  <c r="L996" i="2"/>
  <c r="M996" i="2"/>
  <c r="N996" i="2"/>
  <c r="AB996" i="2" s="1"/>
  <c r="O996" i="2"/>
  <c r="P996" i="2"/>
  <c r="Q996" i="2" s="1"/>
  <c r="R996" i="2"/>
  <c r="S996" i="2" s="1"/>
  <c r="T996" i="2"/>
  <c r="U996" i="2"/>
  <c r="V996" i="2"/>
  <c r="AC996" i="2" s="1"/>
  <c r="W996" i="2"/>
  <c r="X996" i="2"/>
  <c r="Y996" i="2"/>
  <c r="A990" i="2"/>
  <c r="B990" i="2"/>
  <c r="C990" i="2"/>
  <c r="D990" i="2"/>
  <c r="E990" i="2"/>
  <c r="F990" i="2"/>
  <c r="G990" i="2"/>
  <c r="I990" i="2"/>
  <c r="J990" i="2"/>
  <c r="K990" i="2"/>
  <c r="L990" i="2"/>
  <c r="M990" i="2"/>
  <c r="N990" i="2"/>
  <c r="AB990" i="2" s="1"/>
  <c r="O990" i="2"/>
  <c r="P990" i="2"/>
  <c r="Q990" i="2" s="1"/>
  <c r="R990" i="2"/>
  <c r="S990" i="2" s="1"/>
  <c r="T990" i="2"/>
  <c r="U990" i="2"/>
  <c r="V990" i="2"/>
  <c r="AC990" i="2" s="1"/>
  <c r="W990" i="2"/>
  <c r="X990" i="2"/>
  <c r="Y990" i="2"/>
  <c r="A991" i="2"/>
  <c r="B991" i="2"/>
  <c r="C991" i="2"/>
  <c r="D991" i="2"/>
  <c r="E991" i="2"/>
  <c r="F991" i="2"/>
  <c r="G991" i="2"/>
  <c r="I991" i="2"/>
  <c r="J991" i="2"/>
  <c r="K991" i="2"/>
  <c r="L991" i="2"/>
  <c r="M991" i="2"/>
  <c r="N991" i="2"/>
  <c r="AB991" i="2" s="1"/>
  <c r="O991" i="2"/>
  <c r="P991" i="2"/>
  <c r="Q991" i="2" s="1"/>
  <c r="R991" i="2"/>
  <c r="S991" i="2" s="1"/>
  <c r="T991" i="2"/>
  <c r="U991" i="2"/>
  <c r="V991" i="2"/>
  <c r="AC991" i="2" s="1"/>
  <c r="W991" i="2"/>
  <c r="X991" i="2"/>
  <c r="Y991" i="2"/>
  <c r="A782" i="2"/>
  <c r="B782" i="2"/>
  <c r="C782" i="2"/>
  <c r="D782" i="2"/>
  <c r="E782" i="2"/>
  <c r="F782" i="2"/>
  <c r="G782" i="2"/>
  <c r="I782" i="2"/>
  <c r="J782" i="2"/>
  <c r="K782" i="2"/>
  <c r="L782" i="2"/>
  <c r="M782" i="2"/>
  <c r="N782" i="2"/>
  <c r="AB782" i="2" s="1"/>
  <c r="O782" i="2"/>
  <c r="P782" i="2"/>
  <c r="Q782" i="2" s="1"/>
  <c r="R782" i="2"/>
  <c r="S782" i="2" s="1"/>
  <c r="T782" i="2"/>
  <c r="U782" i="2"/>
  <c r="V782" i="2"/>
  <c r="W782" i="2"/>
  <c r="X782" i="2"/>
  <c r="Y782" i="2"/>
  <c r="A353" i="2"/>
  <c r="B353" i="2"/>
  <c r="C353" i="2"/>
  <c r="D353" i="2"/>
  <c r="E353" i="2"/>
  <c r="F353" i="2"/>
  <c r="G353" i="2"/>
  <c r="I353" i="2"/>
  <c r="J353" i="2"/>
  <c r="K353" i="2"/>
  <c r="L353" i="2"/>
  <c r="M353" i="2"/>
  <c r="N353" i="2"/>
  <c r="AB353" i="2" s="1"/>
  <c r="O353" i="2"/>
  <c r="P353" i="2"/>
  <c r="Q353" i="2" s="1"/>
  <c r="R353" i="2"/>
  <c r="S353" i="2" s="1"/>
  <c r="T353" i="2"/>
  <c r="U353" i="2"/>
  <c r="V353" i="2"/>
  <c r="AC353" i="2" s="1"/>
  <c r="W353" i="2"/>
  <c r="X353" i="2"/>
  <c r="Y353" i="2"/>
  <c r="A563" i="2"/>
  <c r="B563" i="2"/>
  <c r="C563" i="2"/>
  <c r="D563" i="2"/>
  <c r="E563" i="2"/>
  <c r="F563" i="2"/>
  <c r="G563" i="2"/>
  <c r="I563" i="2"/>
  <c r="J563" i="2"/>
  <c r="K563" i="2"/>
  <c r="L563" i="2"/>
  <c r="M563" i="2"/>
  <c r="N563" i="2"/>
  <c r="AB563" i="2" s="1"/>
  <c r="O563" i="2"/>
  <c r="P563" i="2"/>
  <c r="Q563" i="2" s="1"/>
  <c r="R563" i="2"/>
  <c r="S563" i="2" s="1"/>
  <c r="T563" i="2"/>
  <c r="U563" i="2"/>
  <c r="V563" i="2"/>
  <c r="AC563" i="2" s="1"/>
  <c r="W563" i="2"/>
  <c r="X563" i="2"/>
  <c r="Y563" i="2"/>
  <c r="A810" i="2"/>
  <c r="B810" i="2"/>
  <c r="C810" i="2"/>
  <c r="D810" i="2"/>
  <c r="E810" i="2"/>
  <c r="F810" i="2"/>
  <c r="G810" i="2"/>
  <c r="I810" i="2"/>
  <c r="J810" i="2"/>
  <c r="K810" i="2"/>
  <c r="L810" i="2"/>
  <c r="M810" i="2"/>
  <c r="N810" i="2"/>
  <c r="O810" i="2"/>
  <c r="P810" i="2"/>
  <c r="Q810" i="2" s="1"/>
  <c r="R810" i="2"/>
  <c r="S810" i="2" s="1"/>
  <c r="T810" i="2"/>
  <c r="U810" i="2"/>
  <c r="V810" i="2"/>
  <c r="AC810" i="2" s="1"/>
  <c r="W810" i="2"/>
  <c r="X810" i="2"/>
  <c r="Y810" i="2"/>
  <c r="A564" i="2"/>
  <c r="B564" i="2"/>
  <c r="C564" i="2"/>
  <c r="D564" i="2"/>
  <c r="E564" i="2"/>
  <c r="F564" i="2"/>
  <c r="G564" i="2"/>
  <c r="I564" i="2"/>
  <c r="J564" i="2"/>
  <c r="K564" i="2"/>
  <c r="L564" i="2"/>
  <c r="M564" i="2"/>
  <c r="N564" i="2"/>
  <c r="AB564" i="2" s="1"/>
  <c r="O564" i="2"/>
  <c r="P564" i="2"/>
  <c r="Q564" i="2" s="1"/>
  <c r="R564" i="2"/>
  <c r="S564" i="2" s="1"/>
  <c r="T564" i="2"/>
  <c r="U564" i="2"/>
  <c r="V564" i="2"/>
  <c r="W564" i="2"/>
  <c r="X564" i="2"/>
  <c r="Y564" i="2"/>
  <c r="A1095" i="2"/>
  <c r="B1095" i="2"/>
  <c r="C1095" i="2"/>
  <c r="D1095" i="2"/>
  <c r="E1095" i="2"/>
  <c r="F1095" i="2"/>
  <c r="G1095" i="2"/>
  <c r="I1095" i="2"/>
  <c r="J1095" i="2"/>
  <c r="K1095" i="2"/>
  <c r="L1095" i="2"/>
  <c r="M1095" i="2"/>
  <c r="N1095" i="2"/>
  <c r="AB1095" i="2" s="1"/>
  <c r="O1095" i="2"/>
  <c r="P1095" i="2"/>
  <c r="Q1095" i="2" s="1"/>
  <c r="R1095" i="2"/>
  <c r="S1095" i="2" s="1"/>
  <c r="T1095" i="2"/>
  <c r="U1095" i="2"/>
  <c r="V1095" i="2"/>
  <c r="AC1095" i="2" s="1"/>
  <c r="W1095" i="2"/>
  <c r="X1095" i="2"/>
  <c r="Y1095" i="2"/>
  <c r="A989" i="2"/>
  <c r="B989" i="2"/>
  <c r="C989" i="2"/>
  <c r="D989" i="2"/>
  <c r="E989" i="2"/>
  <c r="F989" i="2"/>
  <c r="G989" i="2"/>
  <c r="I989" i="2"/>
  <c r="J989" i="2"/>
  <c r="K989" i="2"/>
  <c r="L989" i="2"/>
  <c r="M989" i="2"/>
  <c r="N989" i="2"/>
  <c r="AB989" i="2" s="1"/>
  <c r="O989" i="2"/>
  <c r="P989" i="2"/>
  <c r="Q989" i="2" s="1"/>
  <c r="R989" i="2"/>
  <c r="S989" i="2" s="1"/>
  <c r="T989" i="2"/>
  <c r="U989" i="2"/>
  <c r="V989" i="2"/>
  <c r="AC989" i="2" s="1"/>
  <c r="W989" i="2"/>
  <c r="X989" i="2"/>
  <c r="Y989" i="2"/>
  <c r="A986" i="2"/>
  <c r="B986" i="2"/>
  <c r="C986" i="2"/>
  <c r="D986" i="2"/>
  <c r="E986" i="2"/>
  <c r="F986" i="2"/>
  <c r="G986" i="2"/>
  <c r="I986" i="2"/>
  <c r="J986" i="2"/>
  <c r="K986" i="2"/>
  <c r="L986" i="2"/>
  <c r="M986" i="2"/>
  <c r="N986" i="2"/>
  <c r="AB986" i="2" s="1"/>
  <c r="O986" i="2"/>
  <c r="P986" i="2"/>
  <c r="Q986" i="2" s="1"/>
  <c r="R986" i="2"/>
  <c r="S986" i="2" s="1"/>
  <c r="T986" i="2"/>
  <c r="U986" i="2"/>
  <c r="V986" i="2"/>
  <c r="AC986" i="2" s="1"/>
  <c r="W986" i="2"/>
  <c r="X986" i="2"/>
  <c r="Y986" i="2"/>
  <c r="A604" i="2"/>
  <c r="B604" i="2"/>
  <c r="C604" i="2"/>
  <c r="D604" i="2"/>
  <c r="E604" i="2"/>
  <c r="F604" i="2"/>
  <c r="G604" i="2"/>
  <c r="I604" i="2"/>
  <c r="J604" i="2"/>
  <c r="K604" i="2"/>
  <c r="L604" i="2"/>
  <c r="M604" i="2"/>
  <c r="N604" i="2"/>
  <c r="AB604" i="2" s="1"/>
  <c r="O604" i="2"/>
  <c r="P604" i="2"/>
  <c r="Q604" i="2" s="1"/>
  <c r="R604" i="2"/>
  <c r="S604" i="2" s="1"/>
  <c r="T604" i="2"/>
  <c r="U604" i="2"/>
  <c r="V604" i="2"/>
  <c r="W604" i="2"/>
  <c r="X604" i="2"/>
  <c r="Y604" i="2"/>
  <c r="A983" i="2"/>
  <c r="B983" i="2"/>
  <c r="C983" i="2"/>
  <c r="D983" i="2"/>
  <c r="E983" i="2"/>
  <c r="F983" i="2"/>
  <c r="G983" i="2"/>
  <c r="I983" i="2"/>
  <c r="J983" i="2"/>
  <c r="K983" i="2"/>
  <c r="L983" i="2"/>
  <c r="M983" i="2"/>
  <c r="N983" i="2"/>
  <c r="O983" i="2"/>
  <c r="P983" i="2"/>
  <c r="Q983" i="2" s="1"/>
  <c r="R983" i="2"/>
  <c r="S983" i="2" s="1"/>
  <c r="T983" i="2"/>
  <c r="U983" i="2"/>
  <c r="V983" i="2"/>
  <c r="W983" i="2"/>
  <c r="X983" i="2"/>
  <c r="Y983" i="2"/>
  <c r="AC983" i="2"/>
  <c r="A559" i="2"/>
  <c r="B559" i="2"/>
  <c r="C559" i="2"/>
  <c r="D559" i="2"/>
  <c r="E559" i="2"/>
  <c r="F559" i="2"/>
  <c r="G559" i="2"/>
  <c r="I559" i="2"/>
  <c r="J559" i="2"/>
  <c r="K559" i="2"/>
  <c r="L559" i="2"/>
  <c r="M559" i="2"/>
  <c r="N559" i="2"/>
  <c r="AB559" i="2" s="1"/>
  <c r="O559" i="2"/>
  <c r="P559" i="2"/>
  <c r="Q559" i="2" s="1"/>
  <c r="R559" i="2"/>
  <c r="S559" i="2" s="1"/>
  <c r="T559" i="2"/>
  <c r="U559" i="2"/>
  <c r="V559" i="2"/>
  <c r="AC559" i="2" s="1"/>
  <c r="W559" i="2"/>
  <c r="X559" i="2"/>
  <c r="Y559" i="2"/>
  <c r="A979" i="2"/>
  <c r="B979" i="2"/>
  <c r="C979" i="2"/>
  <c r="D979" i="2"/>
  <c r="E979" i="2"/>
  <c r="F979" i="2"/>
  <c r="G979" i="2"/>
  <c r="I979" i="2"/>
  <c r="J979" i="2"/>
  <c r="K979" i="2"/>
  <c r="L979" i="2"/>
  <c r="M979" i="2"/>
  <c r="N979" i="2"/>
  <c r="AB979" i="2" s="1"/>
  <c r="O979" i="2"/>
  <c r="P979" i="2"/>
  <c r="Q979" i="2" s="1"/>
  <c r="R979" i="2"/>
  <c r="S979" i="2" s="1"/>
  <c r="T979" i="2"/>
  <c r="U979" i="2"/>
  <c r="V979" i="2"/>
  <c r="AC979" i="2" s="1"/>
  <c r="W979" i="2"/>
  <c r="X979" i="2"/>
  <c r="Y979" i="2"/>
  <c r="A980" i="2"/>
  <c r="B980" i="2"/>
  <c r="C980" i="2"/>
  <c r="D980" i="2"/>
  <c r="E980" i="2"/>
  <c r="F980" i="2"/>
  <c r="G980" i="2"/>
  <c r="I980" i="2"/>
  <c r="J980" i="2"/>
  <c r="K980" i="2"/>
  <c r="L980" i="2"/>
  <c r="M980" i="2"/>
  <c r="N980" i="2"/>
  <c r="AB980" i="2" s="1"/>
  <c r="O980" i="2"/>
  <c r="P980" i="2"/>
  <c r="Q980" i="2" s="1"/>
  <c r="R980" i="2"/>
  <c r="S980" i="2" s="1"/>
  <c r="T980" i="2"/>
  <c r="U980" i="2"/>
  <c r="V980" i="2"/>
  <c r="W980" i="2"/>
  <c r="X980" i="2"/>
  <c r="Y980" i="2"/>
  <c r="A978" i="2"/>
  <c r="B978" i="2"/>
  <c r="C978" i="2"/>
  <c r="D978" i="2"/>
  <c r="E978" i="2"/>
  <c r="F978" i="2"/>
  <c r="G978" i="2"/>
  <c r="I978" i="2"/>
  <c r="J978" i="2"/>
  <c r="K978" i="2"/>
  <c r="L978" i="2"/>
  <c r="M978" i="2"/>
  <c r="N978" i="2"/>
  <c r="AB978" i="2" s="1"/>
  <c r="O978" i="2"/>
  <c r="P978" i="2"/>
  <c r="Q978" i="2" s="1"/>
  <c r="R978" i="2"/>
  <c r="S978" i="2" s="1"/>
  <c r="T978" i="2"/>
  <c r="U978" i="2"/>
  <c r="V978" i="2"/>
  <c r="AC978" i="2" s="1"/>
  <c r="W978" i="2"/>
  <c r="X978" i="2"/>
  <c r="Y978" i="2"/>
  <c r="A558" i="2"/>
  <c r="B558" i="2"/>
  <c r="C558" i="2"/>
  <c r="D558" i="2"/>
  <c r="E558" i="2"/>
  <c r="F558" i="2"/>
  <c r="G558" i="2"/>
  <c r="I558" i="2"/>
  <c r="J558" i="2"/>
  <c r="K558" i="2"/>
  <c r="L558" i="2"/>
  <c r="M558" i="2"/>
  <c r="N558" i="2"/>
  <c r="AB558" i="2" s="1"/>
  <c r="O558" i="2"/>
  <c r="P558" i="2"/>
  <c r="Q558" i="2" s="1"/>
  <c r="R558" i="2"/>
  <c r="S558" i="2" s="1"/>
  <c r="T558" i="2"/>
  <c r="U558" i="2"/>
  <c r="V558" i="2"/>
  <c r="AC558" i="2" s="1"/>
  <c r="W558" i="2"/>
  <c r="X558" i="2"/>
  <c r="Y558" i="2"/>
  <c r="A1077" i="2"/>
  <c r="B1077" i="2"/>
  <c r="C1077" i="2"/>
  <c r="D1077" i="2"/>
  <c r="E1077" i="2"/>
  <c r="F1077" i="2"/>
  <c r="G1077" i="2"/>
  <c r="I1077" i="2"/>
  <c r="J1077" i="2"/>
  <c r="K1077" i="2"/>
  <c r="L1077" i="2"/>
  <c r="M1077" i="2"/>
  <c r="N1077" i="2"/>
  <c r="AB1077" i="2" s="1"/>
  <c r="O1077" i="2"/>
  <c r="P1077" i="2"/>
  <c r="Q1077" i="2" s="1"/>
  <c r="R1077" i="2"/>
  <c r="S1077" i="2" s="1"/>
  <c r="T1077" i="2"/>
  <c r="U1077" i="2"/>
  <c r="V1077" i="2"/>
  <c r="AC1077" i="2" s="1"/>
  <c r="W1077" i="2"/>
  <c r="X1077" i="2"/>
  <c r="Y1077" i="2"/>
  <c r="A1155" i="2"/>
  <c r="B1155" i="2"/>
  <c r="C1155" i="2"/>
  <c r="D1155" i="2"/>
  <c r="E1155" i="2"/>
  <c r="F1155" i="2"/>
  <c r="G1155" i="2"/>
  <c r="I1155" i="2"/>
  <c r="J1155" i="2"/>
  <c r="K1155" i="2"/>
  <c r="L1155" i="2"/>
  <c r="M1155" i="2"/>
  <c r="N1155" i="2"/>
  <c r="AB1155" i="2" s="1"/>
  <c r="O1155" i="2"/>
  <c r="P1155" i="2"/>
  <c r="Q1155" i="2" s="1"/>
  <c r="R1155" i="2"/>
  <c r="S1155" i="2" s="1"/>
  <c r="T1155" i="2"/>
  <c r="U1155" i="2"/>
  <c r="V1155" i="2"/>
  <c r="W1155" i="2"/>
  <c r="X1155" i="2"/>
  <c r="Y1155" i="2"/>
  <c r="A974" i="2"/>
  <c r="B974" i="2"/>
  <c r="C974" i="2"/>
  <c r="D974" i="2"/>
  <c r="E974" i="2"/>
  <c r="F974" i="2"/>
  <c r="G974" i="2"/>
  <c r="I974" i="2"/>
  <c r="J974" i="2"/>
  <c r="K974" i="2"/>
  <c r="L974" i="2"/>
  <c r="M974" i="2"/>
  <c r="N974" i="2"/>
  <c r="AB974" i="2" s="1"/>
  <c r="O974" i="2"/>
  <c r="P974" i="2"/>
  <c r="Q974" i="2" s="1"/>
  <c r="R974" i="2"/>
  <c r="S974" i="2" s="1"/>
  <c r="T974" i="2"/>
  <c r="U974" i="2"/>
  <c r="V974" i="2"/>
  <c r="AC974" i="2" s="1"/>
  <c r="W974" i="2"/>
  <c r="X974" i="2"/>
  <c r="Y974" i="2"/>
  <c r="A557" i="2"/>
  <c r="B557" i="2"/>
  <c r="C557" i="2"/>
  <c r="D557" i="2"/>
  <c r="E557" i="2"/>
  <c r="F557" i="2"/>
  <c r="G557" i="2"/>
  <c r="I557" i="2"/>
  <c r="J557" i="2"/>
  <c r="K557" i="2"/>
  <c r="L557" i="2"/>
  <c r="M557" i="2"/>
  <c r="N557" i="2"/>
  <c r="AB557" i="2" s="1"/>
  <c r="O557" i="2"/>
  <c r="P557" i="2"/>
  <c r="Q557" i="2" s="1"/>
  <c r="R557" i="2"/>
  <c r="S557" i="2" s="1"/>
  <c r="T557" i="2"/>
  <c r="U557" i="2"/>
  <c r="V557" i="2"/>
  <c r="W557" i="2"/>
  <c r="X557" i="2"/>
  <c r="Y557" i="2"/>
  <c r="A860" i="2"/>
  <c r="B860" i="2"/>
  <c r="C860" i="2"/>
  <c r="D860" i="2"/>
  <c r="E860" i="2"/>
  <c r="F860" i="2"/>
  <c r="G860" i="2"/>
  <c r="I860" i="2"/>
  <c r="J860" i="2"/>
  <c r="K860" i="2"/>
  <c r="L860" i="2"/>
  <c r="M860" i="2"/>
  <c r="N860" i="2"/>
  <c r="AB860" i="2" s="1"/>
  <c r="O860" i="2"/>
  <c r="P860" i="2"/>
  <c r="Q860" i="2" s="1"/>
  <c r="R860" i="2"/>
  <c r="S860" i="2" s="1"/>
  <c r="T860" i="2"/>
  <c r="U860" i="2"/>
  <c r="V860" i="2"/>
  <c r="AC860" i="2" s="1"/>
  <c r="W860" i="2"/>
  <c r="X860" i="2"/>
  <c r="Y860" i="2"/>
  <c r="A977" i="2"/>
  <c r="B977" i="2"/>
  <c r="C977" i="2"/>
  <c r="D977" i="2"/>
  <c r="E977" i="2"/>
  <c r="F977" i="2"/>
  <c r="G977" i="2"/>
  <c r="I977" i="2"/>
  <c r="J977" i="2"/>
  <c r="K977" i="2"/>
  <c r="L977" i="2"/>
  <c r="M977" i="2"/>
  <c r="N977" i="2"/>
  <c r="AB977" i="2" s="1"/>
  <c r="O977" i="2"/>
  <c r="P977" i="2"/>
  <c r="Q977" i="2" s="1"/>
  <c r="R977" i="2"/>
  <c r="S977" i="2" s="1"/>
  <c r="T977" i="2"/>
  <c r="U977" i="2"/>
  <c r="V977" i="2"/>
  <c r="W977" i="2"/>
  <c r="X977" i="2"/>
  <c r="Y977" i="2"/>
  <c r="A969" i="2"/>
  <c r="B969" i="2"/>
  <c r="C969" i="2"/>
  <c r="D969" i="2"/>
  <c r="E969" i="2"/>
  <c r="F969" i="2"/>
  <c r="G969" i="2"/>
  <c r="I969" i="2"/>
  <c r="J969" i="2"/>
  <c r="K969" i="2"/>
  <c r="L969" i="2"/>
  <c r="M969" i="2"/>
  <c r="N969" i="2"/>
  <c r="AB969" i="2" s="1"/>
  <c r="O969" i="2"/>
  <c r="P969" i="2"/>
  <c r="Q969" i="2" s="1"/>
  <c r="R969" i="2"/>
  <c r="S969" i="2" s="1"/>
  <c r="T969" i="2"/>
  <c r="U969" i="2"/>
  <c r="V969" i="2"/>
  <c r="AC969" i="2" s="1"/>
  <c r="W969" i="2"/>
  <c r="X969" i="2"/>
  <c r="Y969" i="2"/>
  <c r="A1128" i="2"/>
  <c r="B1128" i="2"/>
  <c r="C1128" i="2"/>
  <c r="D1128" i="2"/>
  <c r="E1128" i="2"/>
  <c r="F1128" i="2"/>
  <c r="G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W1128" i="2"/>
  <c r="X1128" i="2"/>
  <c r="Y1128" i="2"/>
  <c r="A1156" i="2"/>
  <c r="B1156" i="2"/>
  <c r="C1156" i="2"/>
  <c r="D1156" i="2"/>
  <c r="E1156" i="2"/>
  <c r="F1156" i="2"/>
  <c r="G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A967" i="2"/>
  <c r="B967" i="2"/>
  <c r="C967" i="2"/>
  <c r="D967" i="2"/>
  <c r="E967" i="2"/>
  <c r="F967" i="2"/>
  <c r="G967" i="2"/>
  <c r="I967" i="2"/>
  <c r="J967" i="2"/>
  <c r="K967" i="2"/>
  <c r="L967" i="2"/>
  <c r="M967" i="2"/>
  <c r="N967" i="2"/>
  <c r="AB967" i="2" s="1"/>
  <c r="O967" i="2"/>
  <c r="P967" i="2"/>
  <c r="Q967" i="2" s="1"/>
  <c r="R967" i="2"/>
  <c r="S967" i="2" s="1"/>
  <c r="T967" i="2"/>
  <c r="U967" i="2"/>
  <c r="V967" i="2"/>
  <c r="W967" i="2"/>
  <c r="X967" i="2"/>
  <c r="Y967" i="2"/>
  <c r="A968" i="2"/>
  <c r="B968" i="2"/>
  <c r="C968" i="2"/>
  <c r="D968" i="2"/>
  <c r="E968" i="2"/>
  <c r="F968" i="2"/>
  <c r="G968" i="2"/>
  <c r="I968" i="2"/>
  <c r="J968" i="2"/>
  <c r="K968" i="2"/>
  <c r="L968" i="2"/>
  <c r="M968" i="2"/>
  <c r="N968" i="2"/>
  <c r="AB968" i="2" s="1"/>
  <c r="O968" i="2"/>
  <c r="P968" i="2"/>
  <c r="Q968" i="2" s="1"/>
  <c r="R968" i="2"/>
  <c r="S968" i="2" s="1"/>
  <c r="T968" i="2"/>
  <c r="U968" i="2"/>
  <c r="V968" i="2"/>
  <c r="AC968" i="2" s="1"/>
  <c r="W968" i="2"/>
  <c r="X968" i="2"/>
  <c r="Y968" i="2"/>
  <c r="A959" i="2"/>
  <c r="B959" i="2"/>
  <c r="C959" i="2"/>
  <c r="D959" i="2"/>
  <c r="E959" i="2"/>
  <c r="F959" i="2"/>
  <c r="G959" i="2"/>
  <c r="I959" i="2"/>
  <c r="J959" i="2"/>
  <c r="K959" i="2"/>
  <c r="L959" i="2"/>
  <c r="M959" i="2"/>
  <c r="N959" i="2"/>
  <c r="AB959" i="2" s="1"/>
  <c r="O959" i="2"/>
  <c r="P959" i="2"/>
  <c r="Q959" i="2" s="1"/>
  <c r="R959" i="2"/>
  <c r="S959" i="2" s="1"/>
  <c r="T959" i="2"/>
  <c r="U959" i="2"/>
  <c r="V959" i="2"/>
  <c r="W959" i="2"/>
  <c r="X959" i="2"/>
  <c r="Y959" i="2"/>
  <c r="A960" i="2"/>
  <c r="B960" i="2"/>
  <c r="C960" i="2"/>
  <c r="D960" i="2"/>
  <c r="E960" i="2"/>
  <c r="F960" i="2"/>
  <c r="G960" i="2"/>
  <c r="I960" i="2"/>
  <c r="J960" i="2"/>
  <c r="K960" i="2"/>
  <c r="L960" i="2"/>
  <c r="M960" i="2"/>
  <c r="N960" i="2"/>
  <c r="AB960" i="2" s="1"/>
  <c r="O960" i="2"/>
  <c r="P960" i="2"/>
  <c r="Q960" i="2" s="1"/>
  <c r="R960" i="2"/>
  <c r="S960" i="2" s="1"/>
  <c r="T960" i="2"/>
  <c r="U960" i="2"/>
  <c r="V960" i="2"/>
  <c r="AC960" i="2" s="1"/>
  <c r="W960" i="2"/>
  <c r="X960" i="2"/>
  <c r="Y960" i="2"/>
  <c r="A961" i="2"/>
  <c r="B961" i="2"/>
  <c r="C961" i="2"/>
  <c r="D961" i="2"/>
  <c r="E961" i="2"/>
  <c r="F961" i="2"/>
  <c r="G961" i="2"/>
  <c r="I961" i="2"/>
  <c r="J961" i="2"/>
  <c r="K961" i="2"/>
  <c r="L961" i="2"/>
  <c r="M961" i="2"/>
  <c r="N961" i="2"/>
  <c r="AB961" i="2" s="1"/>
  <c r="O961" i="2"/>
  <c r="P961" i="2"/>
  <c r="Q961" i="2" s="1"/>
  <c r="R961" i="2"/>
  <c r="S961" i="2" s="1"/>
  <c r="T961" i="2"/>
  <c r="U961" i="2"/>
  <c r="V961" i="2"/>
  <c r="AC961" i="2" s="1"/>
  <c r="W961" i="2"/>
  <c r="X961" i="2"/>
  <c r="Y961" i="2"/>
  <c r="A964" i="2"/>
  <c r="B964" i="2"/>
  <c r="C964" i="2"/>
  <c r="D964" i="2"/>
  <c r="E964" i="2"/>
  <c r="F964" i="2"/>
  <c r="G964" i="2"/>
  <c r="I964" i="2"/>
  <c r="J964" i="2"/>
  <c r="K964" i="2"/>
  <c r="L964" i="2"/>
  <c r="M964" i="2"/>
  <c r="N964" i="2"/>
  <c r="AB964" i="2" s="1"/>
  <c r="O964" i="2"/>
  <c r="P964" i="2"/>
  <c r="Q964" i="2" s="1"/>
  <c r="R964" i="2"/>
  <c r="S964" i="2" s="1"/>
  <c r="T964" i="2"/>
  <c r="U964" i="2"/>
  <c r="V964" i="2"/>
  <c r="AC964" i="2" s="1"/>
  <c r="W964" i="2"/>
  <c r="X964" i="2"/>
  <c r="Y964" i="2"/>
  <c r="A965" i="2"/>
  <c r="B965" i="2"/>
  <c r="C965" i="2"/>
  <c r="D965" i="2"/>
  <c r="E965" i="2"/>
  <c r="F965" i="2"/>
  <c r="G965" i="2"/>
  <c r="I965" i="2"/>
  <c r="J965" i="2"/>
  <c r="K965" i="2"/>
  <c r="L965" i="2"/>
  <c r="M965" i="2"/>
  <c r="N965" i="2"/>
  <c r="AB965" i="2" s="1"/>
  <c r="O965" i="2"/>
  <c r="P965" i="2"/>
  <c r="Q965" i="2" s="1"/>
  <c r="R965" i="2"/>
  <c r="S965" i="2" s="1"/>
  <c r="T965" i="2"/>
  <c r="U965" i="2"/>
  <c r="V965" i="2"/>
  <c r="W965" i="2"/>
  <c r="X965" i="2"/>
  <c r="Y965" i="2"/>
  <c r="A962" i="2"/>
  <c r="B962" i="2"/>
  <c r="C962" i="2"/>
  <c r="D962" i="2"/>
  <c r="E962" i="2"/>
  <c r="F962" i="2"/>
  <c r="G962" i="2"/>
  <c r="I962" i="2"/>
  <c r="J962" i="2"/>
  <c r="K962" i="2"/>
  <c r="L962" i="2"/>
  <c r="M962" i="2"/>
  <c r="N962" i="2"/>
  <c r="AB962" i="2" s="1"/>
  <c r="O962" i="2"/>
  <c r="P962" i="2"/>
  <c r="Q962" i="2" s="1"/>
  <c r="R962" i="2"/>
  <c r="S962" i="2" s="1"/>
  <c r="T962" i="2"/>
  <c r="U962" i="2"/>
  <c r="V962" i="2"/>
  <c r="AC962" i="2" s="1"/>
  <c r="W962" i="2"/>
  <c r="X962" i="2"/>
  <c r="Y962" i="2"/>
  <c r="A963" i="2"/>
  <c r="B963" i="2"/>
  <c r="C963" i="2"/>
  <c r="D963" i="2"/>
  <c r="E963" i="2"/>
  <c r="F963" i="2"/>
  <c r="G963" i="2"/>
  <c r="I963" i="2"/>
  <c r="J963" i="2"/>
  <c r="K963" i="2"/>
  <c r="L963" i="2"/>
  <c r="M963" i="2"/>
  <c r="N963" i="2"/>
  <c r="AB963" i="2" s="1"/>
  <c r="O963" i="2"/>
  <c r="P963" i="2"/>
  <c r="Q963" i="2" s="1"/>
  <c r="R963" i="2"/>
  <c r="S963" i="2" s="1"/>
  <c r="T963" i="2"/>
  <c r="U963" i="2"/>
  <c r="V963" i="2"/>
  <c r="AC963" i="2" s="1"/>
  <c r="W963" i="2"/>
  <c r="X963" i="2"/>
  <c r="Y963" i="2"/>
  <c r="A966" i="2"/>
  <c r="B966" i="2"/>
  <c r="C966" i="2"/>
  <c r="D966" i="2"/>
  <c r="E966" i="2"/>
  <c r="F966" i="2"/>
  <c r="G966" i="2"/>
  <c r="I966" i="2"/>
  <c r="J966" i="2"/>
  <c r="K966" i="2"/>
  <c r="L966" i="2"/>
  <c r="M966" i="2"/>
  <c r="N966" i="2"/>
  <c r="AB966" i="2" s="1"/>
  <c r="O966" i="2"/>
  <c r="P966" i="2"/>
  <c r="Q966" i="2" s="1"/>
  <c r="R966" i="2"/>
  <c r="S966" i="2" s="1"/>
  <c r="T966" i="2"/>
  <c r="U966" i="2"/>
  <c r="V966" i="2"/>
  <c r="AC966" i="2" s="1"/>
  <c r="W966" i="2"/>
  <c r="X966" i="2"/>
  <c r="Y966" i="2"/>
  <c r="A899" i="2"/>
  <c r="B899" i="2"/>
  <c r="C899" i="2"/>
  <c r="D899" i="2"/>
  <c r="E899" i="2"/>
  <c r="F899" i="2"/>
  <c r="G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W899" i="2"/>
  <c r="X899" i="2"/>
  <c r="Y899" i="2"/>
  <c r="A952" i="2"/>
  <c r="B952" i="2"/>
  <c r="C952" i="2"/>
  <c r="D952" i="2"/>
  <c r="E952" i="2"/>
  <c r="F952" i="2"/>
  <c r="G952" i="2"/>
  <c r="I952" i="2"/>
  <c r="J952" i="2"/>
  <c r="K952" i="2"/>
  <c r="L952" i="2"/>
  <c r="M952" i="2"/>
  <c r="N952" i="2"/>
  <c r="O952" i="2"/>
  <c r="P952" i="2"/>
  <c r="Q952" i="2" s="1"/>
  <c r="R952" i="2"/>
  <c r="S952" i="2" s="1"/>
  <c r="T952" i="2"/>
  <c r="U952" i="2"/>
  <c r="V952" i="2"/>
  <c r="AC952" i="2" s="1"/>
  <c r="W952" i="2"/>
  <c r="X952" i="2"/>
  <c r="Y952" i="2"/>
  <c r="A953" i="2"/>
  <c r="B953" i="2"/>
  <c r="C953" i="2"/>
  <c r="D953" i="2"/>
  <c r="E953" i="2"/>
  <c r="F953" i="2"/>
  <c r="G953" i="2"/>
  <c r="I953" i="2"/>
  <c r="J953" i="2"/>
  <c r="K953" i="2"/>
  <c r="L953" i="2"/>
  <c r="M953" i="2"/>
  <c r="N953" i="2"/>
  <c r="AB953" i="2" s="1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955" i="2"/>
  <c r="B955" i="2"/>
  <c r="C955" i="2"/>
  <c r="D955" i="2"/>
  <c r="E955" i="2"/>
  <c r="F955" i="2"/>
  <c r="G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C955" i="2" s="1"/>
  <c r="W955" i="2"/>
  <c r="X955" i="2"/>
  <c r="Y955" i="2"/>
  <c r="A956" i="2"/>
  <c r="B956" i="2"/>
  <c r="C956" i="2"/>
  <c r="D956" i="2"/>
  <c r="E956" i="2"/>
  <c r="F956" i="2"/>
  <c r="G956" i="2"/>
  <c r="I956" i="2"/>
  <c r="J956" i="2"/>
  <c r="K956" i="2"/>
  <c r="L956" i="2"/>
  <c r="M956" i="2"/>
  <c r="N956" i="2"/>
  <c r="AB956" i="2" s="1"/>
  <c r="O956" i="2"/>
  <c r="P956" i="2"/>
  <c r="Q956" i="2" s="1"/>
  <c r="R956" i="2"/>
  <c r="S956" i="2" s="1"/>
  <c r="T956" i="2"/>
  <c r="U956" i="2"/>
  <c r="V956" i="2"/>
  <c r="W956" i="2"/>
  <c r="X956" i="2"/>
  <c r="Y956" i="2"/>
  <c r="A954" i="2"/>
  <c r="B954" i="2"/>
  <c r="C954" i="2"/>
  <c r="D954" i="2"/>
  <c r="E954" i="2"/>
  <c r="F954" i="2"/>
  <c r="G954" i="2"/>
  <c r="I954" i="2"/>
  <c r="J954" i="2"/>
  <c r="K954" i="2"/>
  <c r="L954" i="2"/>
  <c r="M954" i="2"/>
  <c r="N954" i="2"/>
  <c r="AB954" i="2" s="1"/>
  <c r="O954" i="2"/>
  <c r="P954" i="2"/>
  <c r="Q954" i="2" s="1"/>
  <c r="R954" i="2"/>
  <c r="S954" i="2" s="1"/>
  <c r="T954" i="2"/>
  <c r="U954" i="2"/>
  <c r="V954" i="2"/>
  <c r="AC954" i="2" s="1"/>
  <c r="W954" i="2"/>
  <c r="X954" i="2"/>
  <c r="Y954" i="2"/>
  <c r="A957" i="2"/>
  <c r="B957" i="2"/>
  <c r="C957" i="2"/>
  <c r="D957" i="2"/>
  <c r="E957" i="2"/>
  <c r="F957" i="2"/>
  <c r="G957" i="2"/>
  <c r="I957" i="2"/>
  <c r="J957" i="2"/>
  <c r="K957" i="2"/>
  <c r="L957" i="2"/>
  <c r="M957" i="2"/>
  <c r="N957" i="2"/>
  <c r="AB957" i="2" s="1"/>
  <c r="O957" i="2"/>
  <c r="P957" i="2"/>
  <c r="Q957" i="2" s="1"/>
  <c r="R957" i="2"/>
  <c r="S957" i="2" s="1"/>
  <c r="T957" i="2"/>
  <c r="U957" i="2"/>
  <c r="V957" i="2"/>
  <c r="AC957" i="2" s="1"/>
  <c r="W957" i="2"/>
  <c r="X957" i="2"/>
  <c r="Y957" i="2"/>
  <c r="A1072" i="2"/>
  <c r="B1072" i="2"/>
  <c r="C1072" i="2"/>
  <c r="D1072" i="2"/>
  <c r="E1072" i="2"/>
  <c r="F1072" i="2"/>
  <c r="G1072" i="2"/>
  <c r="I1072" i="2"/>
  <c r="J1072" i="2"/>
  <c r="K1072" i="2"/>
  <c r="L1072" i="2"/>
  <c r="M1072" i="2"/>
  <c r="N1072" i="2"/>
  <c r="O1072" i="2"/>
  <c r="P1072" i="2"/>
  <c r="Q1072" i="2" s="1"/>
  <c r="R1072" i="2"/>
  <c r="S1072" i="2" s="1"/>
  <c r="T1072" i="2"/>
  <c r="U1072" i="2"/>
  <c r="V1072" i="2"/>
  <c r="AC1072" i="2" s="1"/>
  <c r="W1072" i="2"/>
  <c r="X1072" i="2"/>
  <c r="Y1072" i="2"/>
  <c r="A948" i="2"/>
  <c r="B948" i="2"/>
  <c r="C948" i="2"/>
  <c r="D948" i="2"/>
  <c r="E948" i="2"/>
  <c r="F948" i="2"/>
  <c r="G948" i="2"/>
  <c r="I948" i="2"/>
  <c r="J948" i="2"/>
  <c r="K948" i="2"/>
  <c r="L948" i="2"/>
  <c r="M948" i="2"/>
  <c r="N948" i="2"/>
  <c r="AB948" i="2" s="1"/>
  <c r="O948" i="2"/>
  <c r="P948" i="2"/>
  <c r="Q948" i="2" s="1"/>
  <c r="R948" i="2"/>
  <c r="S948" i="2" s="1"/>
  <c r="T948" i="2"/>
  <c r="U948" i="2"/>
  <c r="V948" i="2"/>
  <c r="W948" i="2"/>
  <c r="X948" i="2"/>
  <c r="Y948" i="2"/>
  <c r="A949" i="2"/>
  <c r="B949" i="2"/>
  <c r="C949" i="2"/>
  <c r="D949" i="2"/>
  <c r="E949" i="2"/>
  <c r="F949" i="2"/>
  <c r="G949" i="2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947" i="2"/>
  <c r="B947" i="2"/>
  <c r="C947" i="2"/>
  <c r="D947" i="2"/>
  <c r="E947" i="2"/>
  <c r="F947" i="2"/>
  <c r="G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C947" i="2" s="1"/>
  <c r="W947" i="2"/>
  <c r="X947" i="2"/>
  <c r="Y947" i="2"/>
  <c r="A950" i="2"/>
  <c r="B950" i="2"/>
  <c r="C950" i="2"/>
  <c r="D950" i="2"/>
  <c r="E950" i="2"/>
  <c r="F950" i="2"/>
  <c r="G950" i="2"/>
  <c r="I950" i="2"/>
  <c r="J950" i="2"/>
  <c r="K950" i="2"/>
  <c r="L950" i="2"/>
  <c r="M950" i="2"/>
  <c r="N950" i="2"/>
  <c r="O950" i="2"/>
  <c r="P950" i="2"/>
  <c r="Q950" i="2" s="1"/>
  <c r="R950" i="2"/>
  <c r="S950" i="2" s="1"/>
  <c r="T950" i="2"/>
  <c r="U950" i="2"/>
  <c r="V950" i="2"/>
  <c r="AC950" i="2" s="1"/>
  <c r="W950" i="2"/>
  <c r="X950" i="2"/>
  <c r="Y950" i="2"/>
  <c r="A347" i="2"/>
  <c r="B347" i="2"/>
  <c r="C347" i="2"/>
  <c r="D347" i="2"/>
  <c r="E347" i="2"/>
  <c r="F347" i="2"/>
  <c r="G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A1066" i="2"/>
  <c r="B1066" i="2"/>
  <c r="C1066" i="2"/>
  <c r="D1066" i="2"/>
  <c r="E1066" i="2"/>
  <c r="F1066" i="2"/>
  <c r="G1066" i="2"/>
  <c r="I1066" i="2"/>
  <c r="J1066" i="2"/>
  <c r="K1066" i="2"/>
  <c r="L1066" i="2"/>
  <c r="M1066" i="2"/>
  <c r="N1066" i="2"/>
  <c r="AB1066" i="2" s="1"/>
  <c r="O1066" i="2"/>
  <c r="P1066" i="2"/>
  <c r="Q1066" i="2" s="1"/>
  <c r="R1066" i="2"/>
  <c r="S1066" i="2" s="1"/>
  <c r="T1066" i="2"/>
  <c r="U1066" i="2"/>
  <c r="V1066" i="2"/>
  <c r="AC1066" i="2" s="1"/>
  <c r="W1066" i="2"/>
  <c r="X1066" i="2"/>
  <c r="Y1066" i="2"/>
  <c r="A944" i="2"/>
  <c r="B944" i="2"/>
  <c r="C944" i="2"/>
  <c r="D944" i="2"/>
  <c r="E944" i="2"/>
  <c r="F944" i="2"/>
  <c r="G944" i="2"/>
  <c r="I944" i="2"/>
  <c r="J944" i="2"/>
  <c r="K944" i="2"/>
  <c r="L944" i="2"/>
  <c r="M944" i="2"/>
  <c r="N944" i="2"/>
  <c r="AB944" i="2" s="1"/>
  <c r="O944" i="2"/>
  <c r="P944" i="2"/>
  <c r="Q944" i="2" s="1"/>
  <c r="R944" i="2"/>
  <c r="S944" i="2" s="1"/>
  <c r="T944" i="2"/>
  <c r="U944" i="2"/>
  <c r="V944" i="2"/>
  <c r="AC944" i="2" s="1"/>
  <c r="W944" i="2"/>
  <c r="X944" i="2"/>
  <c r="Y944" i="2"/>
  <c r="A939" i="2"/>
  <c r="B939" i="2"/>
  <c r="C939" i="2"/>
  <c r="D939" i="2"/>
  <c r="E939" i="2"/>
  <c r="F939" i="2"/>
  <c r="G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C939" i="2" s="1"/>
  <c r="W939" i="2"/>
  <c r="X939" i="2"/>
  <c r="Y939" i="2"/>
  <c r="A940" i="2"/>
  <c r="B940" i="2"/>
  <c r="C940" i="2"/>
  <c r="D940" i="2"/>
  <c r="E940" i="2"/>
  <c r="F940" i="2"/>
  <c r="G940" i="2"/>
  <c r="I940" i="2"/>
  <c r="J940" i="2"/>
  <c r="K940" i="2"/>
  <c r="L940" i="2"/>
  <c r="M940" i="2"/>
  <c r="N940" i="2"/>
  <c r="AB940" i="2" s="1"/>
  <c r="O940" i="2"/>
  <c r="P940" i="2"/>
  <c r="Q940" i="2" s="1"/>
  <c r="R940" i="2"/>
  <c r="S940" i="2" s="1"/>
  <c r="T940" i="2"/>
  <c r="U940" i="2"/>
  <c r="V940" i="2"/>
  <c r="W940" i="2"/>
  <c r="X940" i="2"/>
  <c r="Y940" i="2"/>
  <c r="A945" i="2"/>
  <c r="B945" i="2"/>
  <c r="C945" i="2"/>
  <c r="D945" i="2"/>
  <c r="E945" i="2"/>
  <c r="F945" i="2"/>
  <c r="G945" i="2"/>
  <c r="I945" i="2"/>
  <c r="J945" i="2"/>
  <c r="K945" i="2"/>
  <c r="L945" i="2"/>
  <c r="M945" i="2"/>
  <c r="N945" i="2"/>
  <c r="AB945" i="2" s="1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938" i="2"/>
  <c r="B938" i="2"/>
  <c r="C938" i="2"/>
  <c r="D938" i="2"/>
  <c r="E938" i="2"/>
  <c r="F938" i="2"/>
  <c r="G938" i="2"/>
  <c r="I938" i="2"/>
  <c r="J938" i="2"/>
  <c r="K938" i="2"/>
  <c r="L938" i="2"/>
  <c r="M938" i="2"/>
  <c r="N938" i="2"/>
  <c r="AB938" i="2" s="1"/>
  <c r="O938" i="2"/>
  <c r="P938" i="2"/>
  <c r="Q938" i="2" s="1"/>
  <c r="R938" i="2"/>
  <c r="S938" i="2" s="1"/>
  <c r="T938" i="2"/>
  <c r="U938" i="2"/>
  <c r="V938" i="2"/>
  <c r="AC938" i="2" s="1"/>
  <c r="W938" i="2"/>
  <c r="X938" i="2"/>
  <c r="Y938" i="2"/>
  <c r="A941" i="2"/>
  <c r="B941" i="2"/>
  <c r="C941" i="2"/>
  <c r="D941" i="2"/>
  <c r="E941" i="2"/>
  <c r="F941" i="2"/>
  <c r="G941" i="2"/>
  <c r="I941" i="2"/>
  <c r="J941" i="2"/>
  <c r="K941" i="2"/>
  <c r="L941" i="2"/>
  <c r="M941" i="2"/>
  <c r="N941" i="2"/>
  <c r="AB941" i="2" s="1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942" i="2"/>
  <c r="B942" i="2"/>
  <c r="C942" i="2"/>
  <c r="D942" i="2"/>
  <c r="E942" i="2"/>
  <c r="F942" i="2"/>
  <c r="G942" i="2"/>
  <c r="I942" i="2"/>
  <c r="J942" i="2"/>
  <c r="K942" i="2"/>
  <c r="L942" i="2"/>
  <c r="M942" i="2"/>
  <c r="N942" i="2"/>
  <c r="AB942" i="2" s="1"/>
  <c r="O942" i="2"/>
  <c r="P942" i="2"/>
  <c r="Q942" i="2" s="1"/>
  <c r="R942" i="2"/>
  <c r="S942" i="2" s="1"/>
  <c r="T942" i="2"/>
  <c r="U942" i="2"/>
  <c r="V942" i="2"/>
  <c r="W942" i="2"/>
  <c r="X942" i="2"/>
  <c r="Y942" i="2"/>
  <c r="A943" i="2"/>
  <c r="B943" i="2"/>
  <c r="C943" i="2"/>
  <c r="D943" i="2"/>
  <c r="E943" i="2"/>
  <c r="F943" i="2"/>
  <c r="G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C943" i="2" s="1"/>
  <c r="W943" i="2"/>
  <c r="X943" i="2"/>
  <c r="Y943" i="2"/>
  <c r="A1071" i="2"/>
  <c r="B1071" i="2"/>
  <c r="C1071" i="2"/>
  <c r="D1071" i="2"/>
  <c r="E1071" i="2"/>
  <c r="F1071" i="2"/>
  <c r="G1071" i="2"/>
  <c r="I1071" i="2"/>
  <c r="J1071" i="2"/>
  <c r="K1071" i="2"/>
  <c r="L1071" i="2"/>
  <c r="M1071" i="2"/>
  <c r="N1071" i="2"/>
  <c r="AB1071" i="2" s="1"/>
  <c r="O1071" i="2"/>
  <c r="P1071" i="2"/>
  <c r="Q1071" i="2" s="1"/>
  <c r="R1071" i="2"/>
  <c r="S1071" i="2" s="1"/>
  <c r="T1071" i="2"/>
  <c r="U1071" i="2"/>
  <c r="V1071" i="2"/>
  <c r="AC1071" i="2" s="1"/>
  <c r="W1071" i="2"/>
  <c r="X1071" i="2"/>
  <c r="Y1071" i="2"/>
  <c r="A1067" i="2"/>
  <c r="B1067" i="2"/>
  <c r="C1067" i="2"/>
  <c r="D1067" i="2"/>
  <c r="E1067" i="2"/>
  <c r="F1067" i="2"/>
  <c r="G1067" i="2"/>
  <c r="I1067" i="2"/>
  <c r="J1067" i="2"/>
  <c r="K1067" i="2"/>
  <c r="L1067" i="2"/>
  <c r="M1067" i="2"/>
  <c r="N1067" i="2"/>
  <c r="O1067" i="2"/>
  <c r="P1067" i="2"/>
  <c r="Q1067" i="2" s="1"/>
  <c r="R1067" i="2"/>
  <c r="S1067" i="2" s="1"/>
  <c r="T1067" i="2"/>
  <c r="U1067" i="2"/>
  <c r="V1067" i="2"/>
  <c r="AC1067" i="2" s="1"/>
  <c r="W1067" i="2"/>
  <c r="X1067" i="2"/>
  <c r="Y1067" i="2"/>
  <c r="A988" i="2"/>
  <c r="B988" i="2"/>
  <c r="C988" i="2"/>
  <c r="D988" i="2"/>
  <c r="E988" i="2"/>
  <c r="F988" i="2"/>
  <c r="G988" i="2"/>
  <c r="I988" i="2"/>
  <c r="J988" i="2"/>
  <c r="K988" i="2"/>
  <c r="L988" i="2"/>
  <c r="M988" i="2"/>
  <c r="N988" i="2"/>
  <c r="AB988" i="2" s="1"/>
  <c r="O988" i="2"/>
  <c r="P988" i="2"/>
  <c r="Q988" i="2" s="1"/>
  <c r="R988" i="2"/>
  <c r="S988" i="2" s="1"/>
  <c r="T988" i="2"/>
  <c r="U988" i="2"/>
  <c r="V988" i="2"/>
  <c r="W988" i="2"/>
  <c r="X988" i="2"/>
  <c r="Y988" i="2"/>
  <c r="A936" i="2"/>
  <c r="B936" i="2"/>
  <c r="C936" i="2"/>
  <c r="D936" i="2"/>
  <c r="E936" i="2"/>
  <c r="F936" i="2"/>
  <c r="G936" i="2"/>
  <c r="I936" i="2"/>
  <c r="J936" i="2"/>
  <c r="K936" i="2"/>
  <c r="L936" i="2"/>
  <c r="M936" i="2"/>
  <c r="N936" i="2"/>
  <c r="AB936" i="2" s="1"/>
  <c r="O936" i="2"/>
  <c r="P936" i="2"/>
  <c r="Q936" i="2" s="1"/>
  <c r="R936" i="2"/>
  <c r="S936" i="2" s="1"/>
  <c r="T936" i="2"/>
  <c r="U936" i="2"/>
  <c r="V936" i="2"/>
  <c r="AC936" i="2" s="1"/>
  <c r="W936" i="2"/>
  <c r="X936" i="2"/>
  <c r="Y936" i="2"/>
  <c r="A928" i="2"/>
  <c r="B928" i="2"/>
  <c r="C928" i="2"/>
  <c r="D928" i="2"/>
  <c r="E928" i="2"/>
  <c r="F928" i="2"/>
  <c r="G928" i="2"/>
  <c r="I928" i="2"/>
  <c r="J928" i="2"/>
  <c r="K928" i="2"/>
  <c r="L928" i="2"/>
  <c r="M928" i="2"/>
  <c r="N928" i="2"/>
  <c r="AB928" i="2" s="1"/>
  <c r="O928" i="2"/>
  <c r="P928" i="2"/>
  <c r="Q928" i="2" s="1"/>
  <c r="R928" i="2"/>
  <c r="S928" i="2" s="1"/>
  <c r="T928" i="2"/>
  <c r="U928" i="2"/>
  <c r="V928" i="2"/>
  <c r="AC928" i="2" s="1"/>
  <c r="W928" i="2"/>
  <c r="X928" i="2"/>
  <c r="Y928" i="2"/>
  <c r="A929" i="2"/>
  <c r="B929" i="2"/>
  <c r="C929" i="2"/>
  <c r="D929" i="2"/>
  <c r="E929" i="2"/>
  <c r="F929" i="2"/>
  <c r="G929" i="2"/>
  <c r="I929" i="2"/>
  <c r="J929" i="2"/>
  <c r="K929" i="2"/>
  <c r="L929" i="2"/>
  <c r="M929" i="2"/>
  <c r="N929" i="2"/>
  <c r="AB929" i="2" s="1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932" i="2"/>
  <c r="B932" i="2"/>
  <c r="C932" i="2"/>
  <c r="D932" i="2"/>
  <c r="E932" i="2"/>
  <c r="F932" i="2"/>
  <c r="G932" i="2"/>
  <c r="I932" i="2"/>
  <c r="J932" i="2"/>
  <c r="K932" i="2"/>
  <c r="L932" i="2"/>
  <c r="M932" i="2"/>
  <c r="N932" i="2"/>
  <c r="AB932" i="2" s="1"/>
  <c r="O932" i="2"/>
  <c r="P932" i="2"/>
  <c r="Q932" i="2" s="1"/>
  <c r="R932" i="2"/>
  <c r="S932" i="2" s="1"/>
  <c r="T932" i="2"/>
  <c r="U932" i="2"/>
  <c r="V932" i="2"/>
  <c r="W932" i="2"/>
  <c r="X932" i="2"/>
  <c r="Y932" i="2"/>
  <c r="A930" i="2"/>
  <c r="B930" i="2"/>
  <c r="C930" i="2"/>
  <c r="D930" i="2"/>
  <c r="E930" i="2"/>
  <c r="F930" i="2"/>
  <c r="G930" i="2"/>
  <c r="I930" i="2"/>
  <c r="J930" i="2"/>
  <c r="K930" i="2"/>
  <c r="L930" i="2"/>
  <c r="M930" i="2"/>
  <c r="N930" i="2"/>
  <c r="AB930" i="2" s="1"/>
  <c r="O930" i="2"/>
  <c r="P930" i="2"/>
  <c r="Q930" i="2" s="1"/>
  <c r="R930" i="2"/>
  <c r="S930" i="2" s="1"/>
  <c r="T930" i="2"/>
  <c r="U930" i="2"/>
  <c r="V930" i="2"/>
  <c r="AC930" i="2" s="1"/>
  <c r="W930" i="2"/>
  <c r="X930" i="2"/>
  <c r="Y930" i="2"/>
  <c r="A931" i="2"/>
  <c r="B931" i="2"/>
  <c r="C931" i="2"/>
  <c r="D931" i="2"/>
  <c r="E931" i="2"/>
  <c r="F931" i="2"/>
  <c r="G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C931" i="2" s="1"/>
  <c r="W931" i="2"/>
  <c r="X931" i="2"/>
  <c r="Y931" i="2"/>
  <c r="A556" i="2"/>
  <c r="B556" i="2"/>
  <c r="C556" i="2"/>
  <c r="D556" i="2"/>
  <c r="E556" i="2"/>
  <c r="F556" i="2"/>
  <c r="G556" i="2"/>
  <c r="I556" i="2"/>
  <c r="J556" i="2"/>
  <c r="K556" i="2"/>
  <c r="L556" i="2"/>
  <c r="M556" i="2"/>
  <c r="N556" i="2"/>
  <c r="AB556" i="2" s="1"/>
  <c r="O556" i="2"/>
  <c r="P556" i="2"/>
  <c r="Q556" i="2" s="1"/>
  <c r="R556" i="2"/>
  <c r="S556" i="2" s="1"/>
  <c r="T556" i="2"/>
  <c r="U556" i="2"/>
  <c r="V556" i="2"/>
  <c r="AC556" i="2" s="1"/>
  <c r="W556" i="2"/>
  <c r="X556" i="2"/>
  <c r="Y556" i="2"/>
  <c r="A926" i="2"/>
  <c r="B926" i="2"/>
  <c r="C926" i="2"/>
  <c r="D926" i="2"/>
  <c r="E926" i="2"/>
  <c r="F926" i="2"/>
  <c r="G926" i="2"/>
  <c r="I926" i="2"/>
  <c r="J926" i="2"/>
  <c r="K926" i="2"/>
  <c r="L926" i="2"/>
  <c r="M926" i="2"/>
  <c r="N926" i="2"/>
  <c r="AB926" i="2" s="1"/>
  <c r="O926" i="2"/>
  <c r="P926" i="2"/>
  <c r="Q926" i="2" s="1"/>
  <c r="R926" i="2"/>
  <c r="S926" i="2" s="1"/>
  <c r="T926" i="2"/>
  <c r="U926" i="2"/>
  <c r="V926" i="2"/>
  <c r="W926" i="2"/>
  <c r="X926" i="2"/>
  <c r="Y926" i="2"/>
  <c r="A1086" i="2"/>
  <c r="B1086" i="2"/>
  <c r="C1086" i="2"/>
  <c r="D1086" i="2"/>
  <c r="E1086" i="2"/>
  <c r="F1086" i="2"/>
  <c r="G1086" i="2"/>
  <c r="I1086" i="2"/>
  <c r="J1086" i="2"/>
  <c r="K1086" i="2"/>
  <c r="L1086" i="2"/>
  <c r="M1086" i="2"/>
  <c r="N1086" i="2"/>
  <c r="AB1086" i="2" s="1"/>
  <c r="O1086" i="2"/>
  <c r="P1086" i="2"/>
  <c r="Q1086" i="2" s="1"/>
  <c r="R1086" i="2"/>
  <c r="S1086" i="2" s="1"/>
  <c r="T1086" i="2"/>
  <c r="U1086" i="2"/>
  <c r="V1086" i="2"/>
  <c r="AC1086" i="2" s="1"/>
  <c r="W1086" i="2"/>
  <c r="X1086" i="2"/>
  <c r="Y1086" i="2"/>
  <c r="A927" i="2"/>
  <c r="B927" i="2"/>
  <c r="C927" i="2"/>
  <c r="D927" i="2"/>
  <c r="E927" i="2"/>
  <c r="F927" i="2"/>
  <c r="G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C927" i="2" s="1"/>
  <c r="W927" i="2"/>
  <c r="X927" i="2"/>
  <c r="Y927" i="2"/>
  <c r="A1080" i="2"/>
  <c r="B1080" i="2"/>
  <c r="C1080" i="2"/>
  <c r="D1080" i="2"/>
  <c r="E1080" i="2"/>
  <c r="F1080" i="2"/>
  <c r="G1080" i="2"/>
  <c r="I1080" i="2"/>
  <c r="J1080" i="2"/>
  <c r="K1080" i="2"/>
  <c r="L1080" i="2"/>
  <c r="M1080" i="2"/>
  <c r="N1080" i="2"/>
  <c r="AB1080" i="2" s="1"/>
  <c r="O1080" i="2"/>
  <c r="P1080" i="2"/>
  <c r="Q1080" i="2" s="1"/>
  <c r="R1080" i="2"/>
  <c r="S1080" i="2" s="1"/>
  <c r="T1080" i="2"/>
  <c r="U1080" i="2"/>
  <c r="V1080" i="2"/>
  <c r="W1080" i="2"/>
  <c r="X1080" i="2"/>
  <c r="Y1080" i="2"/>
  <c r="AC1080" i="2"/>
  <c r="A924" i="2"/>
  <c r="B924" i="2"/>
  <c r="C924" i="2"/>
  <c r="D924" i="2"/>
  <c r="E924" i="2"/>
  <c r="F924" i="2"/>
  <c r="G924" i="2"/>
  <c r="I924" i="2"/>
  <c r="J924" i="2"/>
  <c r="K924" i="2"/>
  <c r="L924" i="2"/>
  <c r="M924" i="2"/>
  <c r="N924" i="2"/>
  <c r="AB924" i="2" s="1"/>
  <c r="O924" i="2"/>
  <c r="P924" i="2"/>
  <c r="Q924" i="2" s="1"/>
  <c r="R924" i="2"/>
  <c r="S924" i="2" s="1"/>
  <c r="T924" i="2"/>
  <c r="U924" i="2"/>
  <c r="V924" i="2"/>
  <c r="W924" i="2"/>
  <c r="X924" i="2"/>
  <c r="Y924" i="2"/>
  <c r="A545" i="2"/>
  <c r="B545" i="2"/>
  <c r="C545" i="2"/>
  <c r="D545" i="2"/>
  <c r="E545" i="2"/>
  <c r="F545" i="2"/>
  <c r="G545" i="2"/>
  <c r="I545" i="2"/>
  <c r="J545" i="2"/>
  <c r="K545" i="2"/>
  <c r="L545" i="2"/>
  <c r="M545" i="2"/>
  <c r="N545" i="2"/>
  <c r="O545" i="2"/>
  <c r="P545" i="2"/>
  <c r="Q545" i="2" s="1"/>
  <c r="R545" i="2"/>
  <c r="S545" i="2" s="1"/>
  <c r="T545" i="2"/>
  <c r="U545" i="2"/>
  <c r="V545" i="2"/>
  <c r="AC545" i="2" s="1"/>
  <c r="W545" i="2"/>
  <c r="X545" i="2"/>
  <c r="Y545" i="2"/>
  <c r="A923" i="2"/>
  <c r="B923" i="2"/>
  <c r="C923" i="2"/>
  <c r="D923" i="2"/>
  <c r="E923" i="2"/>
  <c r="F923" i="2"/>
  <c r="G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C923" i="2" s="1"/>
  <c r="W923" i="2"/>
  <c r="X923" i="2"/>
  <c r="Y923" i="2"/>
  <c r="A900" i="2"/>
  <c r="B900" i="2"/>
  <c r="C900" i="2"/>
  <c r="D900" i="2"/>
  <c r="E900" i="2"/>
  <c r="F900" i="2"/>
  <c r="G900" i="2"/>
  <c r="I900" i="2"/>
  <c r="J900" i="2"/>
  <c r="K900" i="2"/>
  <c r="L900" i="2"/>
  <c r="M900" i="2"/>
  <c r="N900" i="2"/>
  <c r="O900" i="2"/>
  <c r="P900" i="2"/>
  <c r="Q900" i="2" s="1"/>
  <c r="R900" i="2"/>
  <c r="S900" i="2" s="1"/>
  <c r="T900" i="2"/>
  <c r="U900" i="2"/>
  <c r="V900" i="2"/>
  <c r="AC900" i="2" s="1"/>
  <c r="W900" i="2"/>
  <c r="X900" i="2"/>
  <c r="Y900" i="2"/>
  <c r="A560" i="2"/>
  <c r="B560" i="2"/>
  <c r="C560" i="2"/>
  <c r="D560" i="2"/>
  <c r="E560" i="2"/>
  <c r="F560" i="2"/>
  <c r="G560" i="2"/>
  <c r="I560" i="2"/>
  <c r="J560" i="2"/>
  <c r="K560" i="2"/>
  <c r="L560" i="2"/>
  <c r="M560" i="2"/>
  <c r="N560" i="2"/>
  <c r="AB560" i="2" s="1"/>
  <c r="O560" i="2"/>
  <c r="P560" i="2"/>
  <c r="Q560" i="2" s="1"/>
  <c r="R560" i="2"/>
  <c r="S560" i="2" s="1"/>
  <c r="T560" i="2"/>
  <c r="U560" i="2"/>
  <c r="V560" i="2"/>
  <c r="W560" i="2"/>
  <c r="X560" i="2"/>
  <c r="Y560" i="2"/>
  <c r="A921" i="2"/>
  <c r="B921" i="2"/>
  <c r="C921" i="2"/>
  <c r="D921" i="2"/>
  <c r="E921" i="2"/>
  <c r="F921" i="2"/>
  <c r="G921" i="2"/>
  <c r="I921" i="2"/>
  <c r="J921" i="2"/>
  <c r="K921" i="2"/>
  <c r="L921" i="2"/>
  <c r="M921" i="2"/>
  <c r="N921" i="2"/>
  <c r="AB921" i="2" s="1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914" i="2"/>
  <c r="B914" i="2"/>
  <c r="C914" i="2"/>
  <c r="D914" i="2"/>
  <c r="E914" i="2"/>
  <c r="F914" i="2"/>
  <c r="G914" i="2"/>
  <c r="I914" i="2"/>
  <c r="J914" i="2"/>
  <c r="K914" i="2"/>
  <c r="L914" i="2"/>
  <c r="M914" i="2"/>
  <c r="N914" i="2"/>
  <c r="AB914" i="2" s="1"/>
  <c r="O914" i="2"/>
  <c r="P914" i="2"/>
  <c r="Q914" i="2" s="1"/>
  <c r="R914" i="2"/>
  <c r="S914" i="2" s="1"/>
  <c r="T914" i="2"/>
  <c r="U914" i="2"/>
  <c r="V914" i="2"/>
  <c r="AC914" i="2" s="1"/>
  <c r="W914" i="2"/>
  <c r="X914" i="2"/>
  <c r="Y914" i="2"/>
  <c r="A915" i="2"/>
  <c r="B915" i="2"/>
  <c r="C915" i="2"/>
  <c r="D915" i="2"/>
  <c r="E915" i="2"/>
  <c r="F915" i="2"/>
  <c r="G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C915" i="2" s="1"/>
  <c r="W915" i="2"/>
  <c r="X915" i="2"/>
  <c r="Y915" i="2"/>
  <c r="A925" i="2"/>
  <c r="B925" i="2"/>
  <c r="C925" i="2"/>
  <c r="D925" i="2"/>
  <c r="E925" i="2"/>
  <c r="F925" i="2"/>
  <c r="G925" i="2"/>
  <c r="I925" i="2"/>
  <c r="J925" i="2"/>
  <c r="K925" i="2"/>
  <c r="L925" i="2"/>
  <c r="M925" i="2"/>
  <c r="N925" i="2"/>
  <c r="AB925" i="2" s="1"/>
  <c r="O925" i="2"/>
  <c r="P925" i="2"/>
  <c r="Q925" i="2" s="1"/>
  <c r="R925" i="2"/>
  <c r="S925" i="2" s="1"/>
  <c r="T925" i="2"/>
  <c r="U925" i="2"/>
  <c r="V925" i="2"/>
  <c r="W925" i="2"/>
  <c r="X925" i="2"/>
  <c r="Y925" i="2"/>
  <c r="A919" i="2"/>
  <c r="B919" i="2"/>
  <c r="C919" i="2"/>
  <c r="D919" i="2"/>
  <c r="E919" i="2"/>
  <c r="F919" i="2"/>
  <c r="G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C919" i="2" s="1"/>
  <c r="W919" i="2"/>
  <c r="X919" i="2"/>
  <c r="Y919" i="2"/>
  <c r="A916" i="2"/>
  <c r="B916" i="2"/>
  <c r="C916" i="2"/>
  <c r="D916" i="2"/>
  <c r="E916" i="2"/>
  <c r="F916" i="2"/>
  <c r="G916" i="2"/>
  <c r="I916" i="2"/>
  <c r="J916" i="2"/>
  <c r="K916" i="2"/>
  <c r="L916" i="2"/>
  <c r="M916" i="2"/>
  <c r="N916" i="2"/>
  <c r="AB916" i="2" s="1"/>
  <c r="O916" i="2"/>
  <c r="P916" i="2"/>
  <c r="Q916" i="2" s="1"/>
  <c r="R916" i="2"/>
  <c r="S916" i="2" s="1"/>
  <c r="T916" i="2"/>
  <c r="U916" i="2"/>
  <c r="V916" i="2"/>
  <c r="AC916" i="2" s="1"/>
  <c r="W916" i="2"/>
  <c r="X916" i="2"/>
  <c r="Y916" i="2"/>
  <c r="A920" i="2"/>
  <c r="B920" i="2"/>
  <c r="C920" i="2"/>
  <c r="D920" i="2"/>
  <c r="E920" i="2"/>
  <c r="F920" i="2"/>
  <c r="G920" i="2"/>
  <c r="I920" i="2"/>
  <c r="J920" i="2"/>
  <c r="K920" i="2"/>
  <c r="L920" i="2"/>
  <c r="M920" i="2"/>
  <c r="N920" i="2"/>
  <c r="AB920" i="2" s="1"/>
  <c r="O920" i="2"/>
  <c r="P920" i="2"/>
  <c r="Q920" i="2" s="1"/>
  <c r="R920" i="2"/>
  <c r="S920" i="2" s="1"/>
  <c r="T920" i="2"/>
  <c r="U920" i="2"/>
  <c r="V920" i="2"/>
  <c r="AC920" i="2" s="1"/>
  <c r="W920" i="2"/>
  <c r="X920" i="2"/>
  <c r="Y920" i="2"/>
  <c r="A917" i="2"/>
  <c r="B917" i="2"/>
  <c r="C917" i="2"/>
  <c r="D917" i="2"/>
  <c r="E917" i="2"/>
  <c r="F917" i="2"/>
  <c r="G917" i="2"/>
  <c r="I917" i="2"/>
  <c r="J917" i="2"/>
  <c r="K917" i="2"/>
  <c r="L917" i="2"/>
  <c r="M917" i="2"/>
  <c r="N917" i="2"/>
  <c r="AB917" i="2" s="1"/>
  <c r="O917" i="2"/>
  <c r="P917" i="2"/>
  <c r="Q917" i="2" s="1"/>
  <c r="R917" i="2"/>
  <c r="S917" i="2" s="1"/>
  <c r="T917" i="2"/>
  <c r="U917" i="2"/>
  <c r="V917" i="2"/>
  <c r="W917" i="2"/>
  <c r="X917" i="2"/>
  <c r="Y917" i="2"/>
  <c r="A918" i="2"/>
  <c r="B918" i="2"/>
  <c r="C918" i="2"/>
  <c r="D918" i="2"/>
  <c r="E918" i="2"/>
  <c r="F918" i="2"/>
  <c r="G918" i="2"/>
  <c r="I918" i="2"/>
  <c r="J918" i="2"/>
  <c r="K918" i="2"/>
  <c r="L918" i="2"/>
  <c r="M918" i="2"/>
  <c r="N918" i="2"/>
  <c r="AB918" i="2" s="1"/>
  <c r="O918" i="2"/>
  <c r="P918" i="2"/>
  <c r="Q918" i="2" s="1"/>
  <c r="R918" i="2"/>
  <c r="S918" i="2" s="1"/>
  <c r="T918" i="2"/>
  <c r="U918" i="2"/>
  <c r="V918" i="2"/>
  <c r="AC918" i="2" s="1"/>
  <c r="W918" i="2"/>
  <c r="X918" i="2"/>
  <c r="Y918" i="2"/>
  <c r="A555" i="2"/>
  <c r="B555" i="2"/>
  <c r="C555" i="2"/>
  <c r="D555" i="2"/>
  <c r="E555" i="2"/>
  <c r="F555" i="2"/>
  <c r="G555" i="2"/>
  <c r="I555" i="2"/>
  <c r="J555" i="2"/>
  <c r="K555" i="2"/>
  <c r="L555" i="2"/>
  <c r="M555" i="2"/>
  <c r="N555" i="2"/>
  <c r="AB555" i="2" s="1"/>
  <c r="O555" i="2"/>
  <c r="P555" i="2"/>
  <c r="Q555" i="2" s="1"/>
  <c r="R555" i="2"/>
  <c r="S555" i="2" s="1"/>
  <c r="T555" i="2"/>
  <c r="U555" i="2"/>
  <c r="V555" i="2"/>
  <c r="AC555" i="2" s="1"/>
  <c r="W555" i="2"/>
  <c r="X555" i="2"/>
  <c r="Y555" i="2"/>
  <c r="A911" i="2"/>
  <c r="B911" i="2"/>
  <c r="C911" i="2"/>
  <c r="D911" i="2"/>
  <c r="E911" i="2"/>
  <c r="F911" i="2"/>
  <c r="G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C911" i="2" s="1"/>
  <c r="W911" i="2"/>
  <c r="X911" i="2"/>
  <c r="Y911" i="2"/>
  <c r="A912" i="2"/>
  <c r="B912" i="2"/>
  <c r="C912" i="2"/>
  <c r="D912" i="2"/>
  <c r="E912" i="2"/>
  <c r="F912" i="2"/>
  <c r="G912" i="2"/>
  <c r="I912" i="2"/>
  <c r="J912" i="2"/>
  <c r="K912" i="2"/>
  <c r="L912" i="2"/>
  <c r="M912" i="2"/>
  <c r="N912" i="2"/>
  <c r="AB912" i="2" s="1"/>
  <c r="O912" i="2"/>
  <c r="P912" i="2"/>
  <c r="Q912" i="2" s="1"/>
  <c r="R912" i="2"/>
  <c r="S912" i="2" s="1"/>
  <c r="T912" i="2"/>
  <c r="U912" i="2"/>
  <c r="V912" i="2"/>
  <c r="W912" i="2"/>
  <c r="X912" i="2"/>
  <c r="Y912" i="2"/>
  <c r="A903" i="2"/>
  <c r="B903" i="2"/>
  <c r="C903" i="2"/>
  <c r="D903" i="2"/>
  <c r="E903" i="2"/>
  <c r="F903" i="2"/>
  <c r="G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C903" i="2" s="1"/>
  <c r="W903" i="2"/>
  <c r="X903" i="2"/>
  <c r="Y903" i="2"/>
  <c r="A908" i="2"/>
  <c r="B908" i="2"/>
  <c r="C908" i="2"/>
  <c r="D908" i="2"/>
  <c r="E908" i="2"/>
  <c r="F908" i="2"/>
  <c r="G908" i="2"/>
  <c r="I908" i="2"/>
  <c r="J908" i="2"/>
  <c r="K908" i="2"/>
  <c r="L908" i="2"/>
  <c r="M908" i="2"/>
  <c r="N908" i="2"/>
  <c r="AB908" i="2" s="1"/>
  <c r="O908" i="2"/>
  <c r="P908" i="2"/>
  <c r="Q908" i="2" s="1"/>
  <c r="R908" i="2"/>
  <c r="S908" i="2" s="1"/>
  <c r="T908" i="2"/>
  <c r="U908" i="2"/>
  <c r="V908" i="2"/>
  <c r="AC908" i="2" s="1"/>
  <c r="W908" i="2"/>
  <c r="X908" i="2"/>
  <c r="Y908" i="2"/>
  <c r="A904" i="2"/>
  <c r="B904" i="2"/>
  <c r="C904" i="2"/>
  <c r="D904" i="2"/>
  <c r="E904" i="2"/>
  <c r="F904" i="2"/>
  <c r="G904" i="2"/>
  <c r="I904" i="2"/>
  <c r="J904" i="2"/>
  <c r="K904" i="2"/>
  <c r="L904" i="2"/>
  <c r="M904" i="2"/>
  <c r="N904" i="2"/>
  <c r="AB904" i="2" s="1"/>
  <c r="O904" i="2"/>
  <c r="P904" i="2"/>
  <c r="Q904" i="2" s="1"/>
  <c r="R904" i="2"/>
  <c r="S904" i="2" s="1"/>
  <c r="T904" i="2"/>
  <c r="U904" i="2"/>
  <c r="V904" i="2"/>
  <c r="AC904" i="2" s="1"/>
  <c r="W904" i="2"/>
  <c r="X904" i="2"/>
  <c r="Y904" i="2"/>
  <c r="A905" i="2"/>
  <c r="B905" i="2"/>
  <c r="C905" i="2"/>
  <c r="D905" i="2"/>
  <c r="E905" i="2"/>
  <c r="F905" i="2"/>
  <c r="G905" i="2"/>
  <c r="I905" i="2"/>
  <c r="J905" i="2"/>
  <c r="K905" i="2"/>
  <c r="L905" i="2"/>
  <c r="M905" i="2"/>
  <c r="N905" i="2"/>
  <c r="AB905" i="2" s="1"/>
  <c r="O905" i="2"/>
  <c r="P905" i="2"/>
  <c r="Q905" i="2" s="1"/>
  <c r="R905" i="2"/>
  <c r="S905" i="2" s="1"/>
  <c r="T905" i="2"/>
  <c r="U905" i="2"/>
  <c r="V905" i="2"/>
  <c r="W905" i="2"/>
  <c r="X905" i="2"/>
  <c r="Y905" i="2"/>
  <c r="A902" i="2"/>
  <c r="B902" i="2"/>
  <c r="C902" i="2"/>
  <c r="D902" i="2"/>
  <c r="E902" i="2"/>
  <c r="F902" i="2"/>
  <c r="G902" i="2"/>
  <c r="I902" i="2"/>
  <c r="J902" i="2"/>
  <c r="K902" i="2"/>
  <c r="L902" i="2"/>
  <c r="M902" i="2"/>
  <c r="N902" i="2"/>
  <c r="AB902" i="2" s="1"/>
  <c r="O902" i="2"/>
  <c r="P902" i="2"/>
  <c r="Q902" i="2" s="1"/>
  <c r="R902" i="2"/>
  <c r="S902" i="2" s="1"/>
  <c r="T902" i="2"/>
  <c r="U902" i="2"/>
  <c r="V902" i="2"/>
  <c r="AC902" i="2" s="1"/>
  <c r="W902" i="2"/>
  <c r="X902" i="2"/>
  <c r="Y902" i="2"/>
  <c r="A906" i="2"/>
  <c r="B906" i="2"/>
  <c r="C906" i="2"/>
  <c r="D906" i="2"/>
  <c r="E906" i="2"/>
  <c r="F906" i="2"/>
  <c r="G906" i="2"/>
  <c r="I906" i="2"/>
  <c r="J906" i="2"/>
  <c r="K906" i="2"/>
  <c r="L906" i="2"/>
  <c r="M906" i="2"/>
  <c r="N906" i="2"/>
  <c r="AB906" i="2" s="1"/>
  <c r="O906" i="2"/>
  <c r="P906" i="2"/>
  <c r="Q906" i="2" s="1"/>
  <c r="R906" i="2"/>
  <c r="S906" i="2" s="1"/>
  <c r="T906" i="2"/>
  <c r="U906" i="2"/>
  <c r="V906" i="2"/>
  <c r="AC906" i="2" s="1"/>
  <c r="W906" i="2"/>
  <c r="X906" i="2"/>
  <c r="Y906" i="2"/>
  <c r="A907" i="2"/>
  <c r="B907" i="2"/>
  <c r="C907" i="2"/>
  <c r="D907" i="2"/>
  <c r="E907" i="2"/>
  <c r="F907" i="2"/>
  <c r="G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C907" i="2" s="1"/>
  <c r="W907" i="2"/>
  <c r="X907" i="2"/>
  <c r="Y907" i="2"/>
  <c r="A901" i="2"/>
  <c r="B901" i="2"/>
  <c r="C901" i="2"/>
  <c r="D901" i="2"/>
  <c r="E901" i="2"/>
  <c r="F901" i="2"/>
  <c r="G901" i="2"/>
  <c r="I901" i="2"/>
  <c r="J901" i="2"/>
  <c r="K901" i="2"/>
  <c r="L901" i="2"/>
  <c r="M901" i="2"/>
  <c r="N901" i="2"/>
  <c r="AB901" i="2" s="1"/>
  <c r="O901" i="2"/>
  <c r="P901" i="2"/>
  <c r="Q901" i="2" s="1"/>
  <c r="R901" i="2"/>
  <c r="S901" i="2" s="1"/>
  <c r="T901" i="2"/>
  <c r="U901" i="2"/>
  <c r="V901" i="2"/>
  <c r="W901" i="2"/>
  <c r="X901" i="2"/>
  <c r="Y901" i="2"/>
  <c r="A544" i="2"/>
  <c r="B544" i="2"/>
  <c r="C544" i="2"/>
  <c r="D544" i="2"/>
  <c r="E544" i="2"/>
  <c r="F544" i="2"/>
  <c r="G544" i="2"/>
  <c r="I544" i="2"/>
  <c r="J544" i="2"/>
  <c r="K544" i="2"/>
  <c r="L544" i="2"/>
  <c r="M544" i="2"/>
  <c r="N544" i="2"/>
  <c r="O544" i="2"/>
  <c r="P544" i="2"/>
  <c r="Q544" i="2" s="1"/>
  <c r="R544" i="2"/>
  <c r="S544" i="2" s="1"/>
  <c r="T544" i="2"/>
  <c r="U544" i="2"/>
  <c r="V544" i="2"/>
  <c r="AC544" i="2" s="1"/>
  <c r="W544" i="2"/>
  <c r="X544" i="2"/>
  <c r="Y544" i="2"/>
  <c r="A935" i="2"/>
  <c r="B935" i="2"/>
  <c r="C935" i="2"/>
  <c r="D935" i="2"/>
  <c r="E935" i="2"/>
  <c r="F935" i="2"/>
  <c r="G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C935" i="2" s="1"/>
  <c r="W935" i="2"/>
  <c r="X935" i="2"/>
  <c r="Y935" i="2"/>
  <c r="A1125" i="2"/>
  <c r="B1125" i="2"/>
  <c r="C1125" i="2"/>
  <c r="D1125" i="2"/>
  <c r="E1125" i="2"/>
  <c r="F1125" i="2"/>
  <c r="G1125" i="2"/>
  <c r="I1125" i="2"/>
  <c r="J1125" i="2"/>
  <c r="K1125" i="2"/>
  <c r="L1125" i="2"/>
  <c r="M1125" i="2"/>
  <c r="N1125" i="2"/>
  <c r="AB1125" i="2" s="1"/>
  <c r="O1125" i="2"/>
  <c r="P1125" i="2"/>
  <c r="Q1125" i="2" s="1"/>
  <c r="R1125" i="2"/>
  <c r="S1125" i="2" s="1"/>
  <c r="T1125" i="2"/>
  <c r="U1125" i="2"/>
  <c r="V1125" i="2"/>
  <c r="AC1125" i="2" s="1"/>
  <c r="W1125" i="2"/>
  <c r="X1125" i="2"/>
  <c r="Y1125" i="2"/>
  <c r="A1049" i="2"/>
  <c r="B1049" i="2"/>
  <c r="C1049" i="2"/>
  <c r="D1049" i="2"/>
  <c r="E1049" i="2"/>
  <c r="F1049" i="2"/>
  <c r="G1049" i="2"/>
  <c r="I1049" i="2"/>
  <c r="J1049" i="2"/>
  <c r="K1049" i="2"/>
  <c r="L1049" i="2"/>
  <c r="M1049" i="2"/>
  <c r="N1049" i="2"/>
  <c r="AB1049" i="2" s="1"/>
  <c r="O1049" i="2"/>
  <c r="P1049" i="2"/>
  <c r="Q1049" i="2" s="1"/>
  <c r="R1049" i="2"/>
  <c r="S1049" i="2" s="1"/>
  <c r="T1049" i="2"/>
  <c r="U1049" i="2"/>
  <c r="V1049" i="2"/>
  <c r="W1049" i="2"/>
  <c r="X1049" i="2"/>
  <c r="Y1049" i="2"/>
  <c r="A896" i="2"/>
  <c r="B896" i="2"/>
  <c r="C896" i="2"/>
  <c r="D896" i="2"/>
  <c r="E896" i="2"/>
  <c r="F896" i="2"/>
  <c r="G896" i="2"/>
  <c r="I896" i="2"/>
  <c r="J896" i="2"/>
  <c r="K896" i="2"/>
  <c r="L896" i="2"/>
  <c r="M896" i="2"/>
  <c r="N896" i="2"/>
  <c r="AB896" i="2" s="1"/>
  <c r="O896" i="2"/>
  <c r="P896" i="2"/>
  <c r="Q896" i="2" s="1"/>
  <c r="R896" i="2"/>
  <c r="S896" i="2" s="1"/>
  <c r="T896" i="2"/>
  <c r="U896" i="2"/>
  <c r="V896" i="2"/>
  <c r="AC896" i="2" s="1"/>
  <c r="W896" i="2"/>
  <c r="X896" i="2"/>
  <c r="Y896" i="2"/>
  <c r="A894" i="2"/>
  <c r="B894" i="2"/>
  <c r="C894" i="2"/>
  <c r="D894" i="2"/>
  <c r="E894" i="2"/>
  <c r="F894" i="2"/>
  <c r="G894" i="2"/>
  <c r="I894" i="2"/>
  <c r="J894" i="2"/>
  <c r="K894" i="2"/>
  <c r="L894" i="2"/>
  <c r="M894" i="2"/>
  <c r="N894" i="2"/>
  <c r="AB894" i="2" s="1"/>
  <c r="O894" i="2"/>
  <c r="P894" i="2"/>
  <c r="Q894" i="2" s="1"/>
  <c r="R894" i="2"/>
  <c r="S894" i="2" s="1"/>
  <c r="T894" i="2"/>
  <c r="U894" i="2"/>
  <c r="V894" i="2"/>
  <c r="AC894" i="2" s="1"/>
  <c r="W894" i="2"/>
  <c r="X894" i="2"/>
  <c r="Y894" i="2"/>
  <c r="A895" i="2"/>
  <c r="B895" i="2"/>
  <c r="C895" i="2"/>
  <c r="D895" i="2"/>
  <c r="E895" i="2"/>
  <c r="F895" i="2"/>
  <c r="G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C895" i="2" s="1"/>
  <c r="W895" i="2"/>
  <c r="X895" i="2"/>
  <c r="Y895" i="2"/>
  <c r="A554" i="2"/>
  <c r="B554" i="2"/>
  <c r="C554" i="2"/>
  <c r="D554" i="2"/>
  <c r="E554" i="2"/>
  <c r="F554" i="2"/>
  <c r="G554" i="2"/>
  <c r="I554" i="2"/>
  <c r="J554" i="2"/>
  <c r="K554" i="2"/>
  <c r="L554" i="2"/>
  <c r="M554" i="2"/>
  <c r="N554" i="2"/>
  <c r="AB554" i="2" s="1"/>
  <c r="O554" i="2"/>
  <c r="P554" i="2"/>
  <c r="Q554" i="2" s="1"/>
  <c r="R554" i="2"/>
  <c r="S554" i="2" s="1"/>
  <c r="T554" i="2"/>
  <c r="U554" i="2"/>
  <c r="V554" i="2"/>
  <c r="W554" i="2"/>
  <c r="X554" i="2"/>
  <c r="Y554" i="2"/>
  <c r="A892" i="2"/>
  <c r="B892" i="2"/>
  <c r="C892" i="2"/>
  <c r="D892" i="2"/>
  <c r="E892" i="2"/>
  <c r="F892" i="2"/>
  <c r="G892" i="2"/>
  <c r="I892" i="2"/>
  <c r="J892" i="2"/>
  <c r="K892" i="2"/>
  <c r="L892" i="2"/>
  <c r="M892" i="2"/>
  <c r="N892" i="2"/>
  <c r="O892" i="2"/>
  <c r="P892" i="2"/>
  <c r="Q892" i="2" s="1"/>
  <c r="R892" i="2"/>
  <c r="S892" i="2" s="1"/>
  <c r="T892" i="2"/>
  <c r="U892" i="2"/>
  <c r="V892" i="2"/>
  <c r="AC892" i="2" s="1"/>
  <c r="W892" i="2"/>
  <c r="X892" i="2"/>
  <c r="Y892" i="2"/>
  <c r="A890" i="2"/>
  <c r="B890" i="2"/>
  <c r="C890" i="2"/>
  <c r="D890" i="2"/>
  <c r="E890" i="2"/>
  <c r="F890" i="2"/>
  <c r="G890" i="2"/>
  <c r="I890" i="2"/>
  <c r="J890" i="2"/>
  <c r="K890" i="2"/>
  <c r="L890" i="2"/>
  <c r="M890" i="2"/>
  <c r="N890" i="2"/>
  <c r="AB890" i="2" s="1"/>
  <c r="O890" i="2"/>
  <c r="P890" i="2"/>
  <c r="Q890" i="2" s="1"/>
  <c r="R890" i="2"/>
  <c r="S890" i="2" s="1"/>
  <c r="T890" i="2"/>
  <c r="U890" i="2"/>
  <c r="V890" i="2"/>
  <c r="AC890" i="2" s="1"/>
  <c r="W890" i="2"/>
  <c r="X890" i="2"/>
  <c r="Y890" i="2"/>
  <c r="A891" i="2"/>
  <c r="B891" i="2"/>
  <c r="C891" i="2"/>
  <c r="D891" i="2"/>
  <c r="E891" i="2"/>
  <c r="F891" i="2"/>
  <c r="G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C891" i="2" s="1"/>
  <c r="W891" i="2"/>
  <c r="X891" i="2"/>
  <c r="Y891" i="2"/>
  <c r="A889" i="2"/>
  <c r="B889" i="2"/>
  <c r="C889" i="2"/>
  <c r="D889" i="2"/>
  <c r="E889" i="2"/>
  <c r="F889" i="2"/>
  <c r="G889" i="2"/>
  <c r="I889" i="2"/>
  <c r="J889" i="2"/>
  <c r="K889" i="2"/>
  <c r="L889" i="2"/>
  <c r="M889" i="2"/>
  <c r="N889" i="2"/>
  <c r="AB889" i="2" s="1"/>
  <c r="O889" i="2"/>
  <c r="P889" i="2"/>
  <c r="Q889" i="2" s="1"/>
  <c r="R889" i="2"/>
  <c r="S889" i="2" s="1"/>
  <c r="T889" i="2"/>
  <c r="U889" i="2"/>
  <c r="V889" i="2"/>
  <c r="W889" i="2"/>
  <c r="X889" i="2"/>
  <c r="Y889" i="2"/>
  <c r="A839" i="2"/>
  <c r="B839" i="2"/>
  <c r="C839" i="2"/>
  <c r="D839" i="2"/>
  <c r="E839" i="2"/>
  <c r="F839" i="2"/>
  <c r="G839" i="2"/>
  <c r="I839" i="2"/>
  <c r="J839" i="2"/>
  <c r="K839" i="2"/>
  <c r="L839" i="2"/>
  <c r="M839" i="2"/>
  <c r="N839" i="2"/>
  <c r="AB839" i="2" s="1"/>
  <c r="O839" i="2"/>
  <c r="P839" i="2"/>
  <c r="Q839" i="2" s="1"/>
  <c r="R839" i="2"/>
  <c r="S839" i="2" s="1"/>
  <c r="T839" i="2"/>
  <c r="U839" i="2"/>
  <c r="V839" i="2"/>
  <c r="AC839" i="2" s="1"/>
  <c r="W839" i="2"/>
  <c r="X839" i="2"/>
  <c r="Y839" i="2"/>
  <c r="A888" i="2"/>
  <c r="B888" i="2"/>
  <c r="C888" i="2"/>
  <c r="D888" i="2"/>
  <c r="E888" i="2"/>
  <c r="F888" i="2"/>
  <c r="G888" i="2"/>
  <c r="I888" i="2"/>
  <c r="J888" i="2"/>
  <c r="K888" i="2"/>
  <c r="L888" i="2"/>
  <c r="M888" i="2"/>
  <c r="N888" i="2"/>
  <c r="AB888" i="2" s="1"/>
  <c r="O888" i="2"/>
  <c r="P888" i="2"/>
  <c r="Q888" i="2" s="1"/>
  <c r="R888" i="2"/>
  <c r="S888" i="2" s="1"/>
  <c r="T888" i="2"/>
  <c r="U888" i="2"/>
  <c r="V888" i="2"/>
  <c r="AC888" i="2" s="1"/>
  <c r="W888" i="2"/>
  <c r="X888" i="2"/>
  <c r="Y888" i="2"/>
  <c r="A922" i="2"/>
  <c r="B922" i="2"/>
  <c r="C922" i="2"/>
  <c r="D922" i="2"/>
  <c r="E922" i="2"/>
  <c r="F922" i="2"/>
  <c r="G922" i="2"/>
  <c r="I922" i="2"/>
  <c r="J922" i="2"/>
  <c r="K922" i="2"/>
  <c r="L922" i="2"/>
  <c r="M922" i="2"/>
  <c r="N922" i="2"/>
  <c r="AB922" i="2" s="1"/>
  <c r="O922" i="2"/>
  <c r="P922" i="2"/>
  <c r="Q922" i="2" s="1"/>
  <c r="R922" i="2"/>
  <c r="S922" i="2" s="1"/>
  <c r="T922" i="2"/>
  <c r="U922" i="2"/>
  <c r="V922" i="2"/>
  <c r="AC922" i="2" s="1"/>
  <c r="W922" i="2"/>
  <c r="X922" i="2"/>
  <c r="Y922" i="2"/>
  <c r="A887" i="2"/>
  <c r="B887" i="2"/>
  <c r="C887" i="2"/>
  <c r="D887" i="2"/>
  <c r="E887" i="2"/>
  <c r="F887" i="2"/>
  <c r="G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W887" i="2"/>
  <c r="X887" i="2"/>
  <c r="Y887" i="2"/>
  <c r="A884" i="2"/>
  <c r="B884" i="2"/>
  <c r="C884" i="2"/>
  <c r="D884" i="2"/>
  <c r="E884" i="2"/>
  <c r="F884" i="2"/>
  <c r="G884" i="2"/>
  <c r="I884" i="2"/>
  <c r="J884" i="2"/>
  <c r="K884" i="2"/>
  <c r="L884" i="2"/>
  <c r="M884" i="2"/>
  <c r="N884" i="2"/>
  <c r="AB884" i="2" s="1"/>
  <c r="O884" i="2"/>
  <c r="P884" i="2"/>
  <c r="Q884" i="2" s="1"/>
  <c r="R884" i="2"/>
  <c r="S884" i="2" s="1"/>
  <c r="T884" i="2"/>
  <c r="U884" i="2"/>
  <c r="V884" i="2"/>
  <c r="AC884" i="2" s="1"/>
  <c r="W884" i="2"/>
  <c r="X884" i="2"/>
  <c r="Y884" i="2"/>
  <c r="A885" i="2"/>
  <c r="B885" i="2"/>
  <c r="C885" i="2"/>
  <c r="D885" i="2"/>
  <c r="E885" i="2"/>
  <c r="F885" i="2"/>
  <c r="G885" i="2"/>
  <c r="I885" i="2"/>
  <c r="J885" i="2"/>
  <c r="K885" i="2"/>
  <c r="L885" i="2"/>
  <c r="M885" i="2"/>
  <c r="N885" i="2"/>
  <c r="AB885" i="2" s="1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886" i="2"/>
  <c r="B886" i="2"/>
  <c r="C886" i="2"/>
  <c r="D886" i="2"/>
  <c r="E886" i="2"/>
  <c r="F886" i="2"/>
  <c r="G886" i="2"/>
  <c r="I886" i="2"/>
  <c r="J886" i="2"/>
  <c r="K886" i="2"/>
  <c r="L886" i="2"/>
  <c r="M886" i="2"/>
  <c r="N886" i="2"/>
  <c r="AB886" i="2" s="1"/>
  <c r="O886" i="2"/>
  <c r="P886" i="2"/>
  <c r="Q886" i="2" s="1"/>
  <c r="R886" i="2"/>
  <c r="S886" i="2" s="1"/>
  <c r="T886" i="2"/>
  <c r="U886" i="2"/>
  <c r="V886" i="2"/>
  <c r="AC886" i="2" s="1"/>
  <c r="W886" i="2"/>
  <c r="X886" i="2"/>
  <c r="Y886" i="2"/>
  <c r="A553" i="2"/>
  <c r="B553" i="2"/>
  <c r="C553" i="2"/>
  <c r="D553" i="2"/>
  <c r="E553" i="2"/>
  <c r="F553" i="2"/>
  <c r="G553" i="2"/>
  <c r="I553" i="2"/>
  <c r="J553" i="2"/>
  <c r="K553" i="2"/>
  <c r="L553" i="2"/>
  <c r="M553" i="2"/>
  <c r="N553" i="2"/>
  <c r="AB553" i="2" s="1"/>
  <c r="O553" i="2"/>
  <c r="P553" i="2"/>
  <c r="Q553" i="2" s="1"/>
  <c r="R553" i="2"/>
  <c r="S553" i="2" s="1"/>
  <c r="T553" i="2"/>
  <c r="U553" i="2"/>
  <c r="V553" i="2"/>
  <c r="W553" i="2"/>
  <c r="X553" i="2"/>
  <c r="Y553" i="2"/>
  <c r="A872" i="2"/>
  <c r="B872" i="2"/>
  <c r="C872" i="2"/>
  <c r="D872" i="2"/>
  <c r="E872" i="2"/>
  <c r="F872" i="2"/>
  <c r="G872" i="2"/>
  <c r="I872" i="2"/>
  <c r="J872" i="2"/>
  <c r="K872" i="2"/>
  <c r="L872" i="2"/>
  <c r="M872" i="2"/>
  <c r="N872" i="2"/>
  <c r="O872" i="2"/>
  <c r="P872" i="2"/>
  <c r="Q872" i="2" s="1"/>
  <c r="R872" i="2"/>
  <c r="S872" i="2" s="1"/>
  <c r="T872" i="2"/>
  <c r="U872" i="2"/>
  <c r="V872" i="2"/>
  <c r="AC872" i="2" s="1"/>
  <c r="W872" i="2"/>
  <c r="X872" i="2"/>
  <c r="Y872" i="2"/>
  <c r="A873" i="2"/>
  <c r="B873" i="2"/>
  <c r="C873" i="2"/>
  <c r="D873" i="2"/>
  <c r="E873" i="2"/>
  <c r="F873" i="2"/>
  <c r="G873" i="2"/>
  <c r="I873" i="2"/>
  <c r="J873" i="2"/>
  <c r="K873" i="2"/>
  <c r="L873" i="2"/>
  <c r="M873" i="2"/>
  <c r="N873" i="2"/>
  <c r="AB873" i="2" s="1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868" i="2"/>
  <c r="B868" i="2"/>
  <c r="C868" i="2"/>
  <c r="D868" i="2"/>
  <c r="E868" i="2"/>
  <c r="F868" i="2"/>
  <c r="G868" i="2"/>
  <c r="I868" i="2"/>
  <c r="J868" i="2"/>
  <c r="K868" i="2"/>
  <c r="L868" i="2"/>
  <c r="M868" i="2"/>
  <c r="N868" i="2"/>
  <c r="AB868" i="2" s="1"/>
  <c r="O868" i="2"/>
  <c r="P868" i="2"/>
  <c r="Q868" i="2" s="1"/>
  <c r="R868" i="2"/>
  <c r="S868" i="2" s="1"/>
  <c r="T868" i="2"/>
  <c r="U868" i="2"/>
  <c r="V868" i="2"/>
  <c r="AC868" i="2" s="1"/>
  <c r="W868" i="2"/>
  <c r="X868" i="2"/>
  <c r="Y868" i="2"/>
  <c r="A869" i="2"/>
  <c r="B869" i="2"/>
  <c r="C869" i="2"/>
  <c r="D869" i="2"/>
  <c r="E869" i="2"/>
  <c r="F869" i="2"/>
  <c r="G869" i="2"/>
  <c r="I869" i="2"/>
  <c r="J869" i="2"/>
  <c r="K869" i="2"/>
  <c r="L869" i="2"/>
  <c r="M869" i="2"/>
  <c r="N869" i="2"/>
  <c r="AB869" i="2" s="1"/>
  <c r="O869" i="2"/>
  <c r="P869" i="2"/>
  <c r="Q869" i="2" s="1"/>
  <c r="R869" i="2"/>
  <c r="S869" i="2" s="1"/>
  <c r="T869" i="2"/>
  <c r="U869" i="2"/>
  <c r="V869" i="2"/>
  <c r="W869" i="2"/>
  <c r="X869" i="2"/>
  <c r="Y869" i="2"/>
  <c r="A857" i="2"/>
  <c r="B857" i="2"/>
  <c r="C857" i="2"/>
  <c r="D857" i="2"/>
  <c r="E857" i="2"/>
  <c r="F857" i="2"/>
  <c r="G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A874" i="2"/>
  <c r="B874" i="2"/>
  <c r="C874" i="2"/>
  <c r="D874" i="2"/>
  <c r="E874" i="2"/>
  <c r="F874" i="2"/>
  <c r="G874" i="2"/>
  <c r="I874" i="2"/>
  <c r="J874" i="2"/>
  <c r="K874" i="2"/>
  <c r="L874" i="2"/>
  <c r="M874" i="2"/>
  <c r="N874" i="2"/>
  <c r="AB874" i="2" s="1"/>
  <c r="O874" i="2"/>
  <c r="P874" i="2"/>
  <c r="Q874" i="2" s="1"/>
  <c r="R874" i="2"/>
  <c r="S874" i="2" s="1"/>
  <c r="T874" i="2"/>
  <c r="U874" i="2"/>
  <c r="V874" i="2"/>
  <c r="AC874" i="2" s="1"/>
  <c r="W874" i="2"/>
  <c r="X874" i="2"/>
  <c r="Y874" i="2"/>
  <c r="A875" i="2"/>
  <c r="B875" i="2"/>
  <c r="C875" i="2"/>
  <c r="D875" i="2"/>
  <c r="E875" i="2"/>
  <c r="F875" i="2"/>
  <c r="G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C875" i="2" s="1"/>
  <c r="W875" i="2"/>
  <c r="X875" i="2"/>
  <c r="Y875" i="2"/>
  <c r="A876" i="2"/>
  <c r="B876" i="2"/>
  <c r="C876" i="2"/>
  <c r="D876" i="2"/>
  <c r="E876" i="2"/>
  <c r="F876" i="2"/>
  <c r="G876" i="2"/>
  <c r="I876" i="2"/>
  <c r="J876" i="2"/>
  <c r="K876" i="2"/>
  <c r="L876" i="2"/>
  <c r="M876" i="2"/>
  <c r="N876" i="2"/>
  <c r="AB876" i="2" s="1"/>
  <c r="O876" i="2"/>
  <c r="P876" i="2"/>
  <c r="Q876" i="2" s="1"/>
  <c r="R876" i="2"/>
  <c r="S876" i="2" s="1"/>
  <c r="T876" i="2"/>
  <c r="U876" i="2"/>
  <c r="V876" i="2"/>
  <c r="W876" i="2"/>
  <c r="X876" i="2"/>
  <c r="Y876" i="2"/>
  <c r="A870" i="2"/>
  <c r="B870" i="2"/>
  <c r="C870" i="2"/>
  <c r="D870" i="2"/>
  <c r="E870" i="2"/>
  <c r="F870" i="2"/>
  <c r="G870" i="2"/>
  <c r="I870" i="2"/>
  <c r="J870" i="2"/>
  <c r="K870" i="2"/>
  <c r="L870" i="2"/>
  <c r="M870" i="2"/>
  <c r="N870" i="2"/>
  <c r="AB870" i="2" s="1"/>
  <c r="O870" i="2"/>
  <c r="P870" i="2"/>
  <c r="Q870" i="2" s="1"/>
  <c r="R870" i="2"/>
  <c r="S870" i="2" s="1"/>
  <c r="T870" i="2"/>
  <c r="U870" i="2"/>
  <c r="V870" i="2"/>
  <c r="AC870" i="2" s="1"/>
  <c r="W870" i="2"/>
  <c r="X870" i="2"/>
  <c r="Y870" i="2"/>
  <c r="A871" i="2"/>
  <c r="B871" i="2"/>
  <c r="C871" i="2"/>
  <c r="D871" i="2"/>
  <c r="E871" i="2"/>
  <c r="F871" i="2"/>
  <c r="G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C871" i="2" s="1"/>
  <c r="W871" i="2"/>
  <c r="X871" i="2"/>
  <c r="Y871" i="2"/>
  <c r="A877" i="2"/>
  <c r="B877" i="2"/>
  <c r="C877" i="2"/>
  <c r="D877" i="2"/>
  <c r="E877" i="2"/>
  <c r="F877" i="2"/>
  <c r="G877" i="2"/>
  <c r="I877" i="2"/>
  <c r="J877" i="2"/>
  <c r="K877" i="2"/>
  <c r="L877" i="2"/>
  <c r="M877" i="2"/>
  <c r="N877" i="2"/>
  <c r="AB877" i="2" s="1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878" i="2"/>
  <c r="B878" i="2"/>
  <c r="C878" i="2"/>
  <c r="D878" i="2"/>
  <c r="E878" i="2"/>
  <c r="F878" i="2"/>
  <c r="G878" i="2"/>
  <c r="I878" i="2"/>
  <c r="J878" i="2"/>
  <c r="K878" i="2"/>
  <c r="L878" i="2"/>
  <c r="M878" i="2"/>
  <c r="N878" i="2"/>
  <c r="AB878" i="2" s="1"/>
  <c r="O878" i="2"/>
  <c r="P878" i="2"/>
  <c r="Q878" i="2" s="1"/>
  <c r="R878" i="2"/>
  <c r="S878" i="2" s="1"/>
  <c r="T878" i="2"/>
  <c r="U878" i="2"/>
  <c r="V878" i="2"/>
  <c r="W878" i="2"/>
  <c r="X878" i="2"/>
  <c r="Y878" i="2"/>
  <c r="A879" i="2"/>
  <c r="B879" i="2"/>
  <c r="C879" i="2"/>
  <c r="D879" i="2"/>
  <c r="E879" i="2"/>
  <c r="F879" i="2"/>
  <c r="G879" i="2"/>
  <c r="I879" i="2"/>
  <c r="J879" i="2"/>
  <c r="K879" i="2"/>
  <c r="L879" i="2"/>
  <c r="M879" i="2"/>
  <c r="N879" i="2"/>
  <c r="O879" i="2"/>
  <c r="P879" i="2"/>
  <c r="Q879" i="2" s="1"/>
  <c r="R879" i="2"/>
  <c r="S879" i="2" s="1"/>
  <c r="T879" i="2"/>
  <c r="U879" i="2"/>
  <c r="V879" i="2"/>
  <c r="AC879" i="2" s="1"/>
  <c r="W879" i="2"/>
  <c r="X879" i="2"/>
  <c r="Y879" i="2"/>
  <c r="A880" i="2"/>
  <c r="B880" i="2"/>
  <c r="C880" i="2"/>
  <c r="D880" i="2"/>
  <c r="E880" i="2"/>
  <c r="F880" i="2"/>
  <c r="G880" i="2"/>
  <c r="I880" i="2"/>
  <c r="J880" i="2"/>
  <c r="K880" i="2"/>
  <c r="L880" i="2"/>
  <c r="M880" i="2"/>
  <c r="N880" i="2"/>
  <c r="AB880" i="2" s="1"/>
  <c r="O880" i="2"/>
  <c r="P880" i="2"/>
  <c r="Q880" i="2" s="1"/>
  <c r="R880" i="2"/>
  <c r="S880" i="2" s="1"/>
  <c r="T880" i="2"/>
  <c r="U880" i="2"/>
  <c r="V880" i="2"/>
  <c r="AC880" i="2" s="1"/>
  <c r="W880" i="2"/>
  <c r="X880" i="2"/>
  <c r="Y880" i="2"/>
  <c r="A893" i="2"/>
  <c r="B893" i="2"/>
  <c r="C893" i="2"/>
  <c r="D893" i="2"/>
  <c r="E893" i="2"/>
  <c r="F893" i="2"/>
  <c r="G893" i="2"/>
  <c r="I893" i="2"/>
  <c r="J893" i="2"/>
  <c r="K893" i="2"/>
  <c r="L893" i="2"/>
  <c r="M893" i="2"/>
  <c r="N893" i="2"/>
  <c r="AB893" i="2" s="1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866" i="2"/>
  <c r="B866" i="2"/>
  <c r="C866" i="2"/>
  <c r="D866" i="2"/>
  <c r="E866" i="2"/>
  <c r="F866" i="2"/>
  <c r="G866" i="2"/>
  <c r="I866" i="2"/>
  <c r="J866" i="2"/>
  <c r="K866" i="2"/>
  <c r="L866" i="2"/>
  <c r="M866" i="2"/>
  <c r="N866" i="2"/>
  <c r="AB866" i="2" s="1"/>
  <c r="O866" i="2"/>
  <c r="P866" i="2"/>
  <c r="Q866" i="2" s="1"/>
  <c r="R866" i="2"/>
  <c r="S866" i="2" s="1"/>
  <c r="T866" i="2"/>
  <c r="U866" i="2"/>
  <c r="V866" i="2"/>
  <c r="W866" i="2"/>
  <c r="X866" i="2"/>
  <c r="Y866" i="2"/>
  <c r="A864" i="2"/>
  <c r="B864" i="2"/>
  <c r="C864" i="2"/>
  <c r="D864" i="2"/>
  <c r="E864" i="2"/>
  <c r="F864" i="2"/>
  <c r="G864" i="2"/>
  <c r="I864" i="2"/>
  <c r="J864" i="2"/>
  <c r="K864" i="2"/>
  <c r="L864" i="2"/>
  <c r="M864" i="2"/>
  <c r="N864" i="2"/>
  <c r="AB864" i="2" s="1"/>
  <c r="O864" i="2"/>
  <c r="P864" i="2"/>
  <c r="Q864" i="2" s="1"/>
  <c r="R864" i="2"/>
  <c r="S864" i="2" s="1"/>
  <c r="T864" i="2"/>
  <c r="U864" i="2"/>
  <c r="V864" i="2"/>
  <c r="AC864" i="2" s="1"/>
  <c r="W864" i="2"/>
  <c r="X864" i="2"/>
  <c r="Y864" i="2"/>
  <c r="A863" i="2"/>
  <c r="B863" i="2"/>
  <c r="C863" i="2"/>
  <c r="D863" i="2"/>
  <c r="E863" i="2"/>
  <c r="F863" i="2"/>
  <c r="G863" i="2"/>
  <c r="I863" i="2"/>
  <c r="J863" i="2"/>
  <c r="K863" i="2"/>
  <c r="L863" i="2"/>
  <c r="M863" i="2"/>
  <c r="N863" i="2"/>
  <c r="O863" i="2"/>
  <c r="P863" i="2"/>
  <c r="Q863" i="2" s="1"/>
  <c r="R863" i="2"/>
  <c r="S863" i="2" s="1"/>
  <c r="T863" i="2"/>
  <c r="U863" i="2"/>
  <c r="V863" i="2"/>
  <c r="AC863" i="2" s="1"/>
  <c r="W863" i="2"/>
  <c r="X863" i="2"/>
  <c r="Y863" i="2"/>
  <c r="A865" i="2"/>
  <c r="B865" i="2"/>
  <c r="C865" i="2"/>
  <c r="D865" i="2"/>
  <c r="E865" i="2"/>
  <c r="F865" i="2"/>
  <c r="G865" i="2"/>
  <c r="I865" i="2"/>
  <c r="J865" i="2"/>
  <c r="K865" i="2"/>
  <c r="L865" i="2"/>
  <c r="M865" i="2"/>
  <c r="N865" i="2"/>
  <c r="AB865" i="2" s="1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576" i="2"/>
  <c r="B576" i="2"/>
  <c r="C576" i="2"/>
  <c r="D576" i="2"/>
  <c r="E576" i="2"/>
  <c r="F576" i="2"/>
  <c r="G576" i="2"/>
  <c r="I576" i="2"/>
  <c r="J576" i="2"/>
  <c r="K576" i="2"/>
  <c r="L576" i="2"/>
  <c r="M576" i="2"/>
  <c r="N576" i="2"/>
  <c r="AB576" i="2" s="1"/>
  <c r="O576" i="2"/>
  <c r="P576" i="2"/>
  <c r="Q576" i="2" s="1"/>
  <c r="R576" i="2"/>
  <c r="S576" i="2" s="1"/>
  <c r="T576" i="2"/>
  <c r="U576" i="2"/>
  <c r="V576" i="2"/>
  <c r="W576" i="2"/>
  <c r="X576" i="2"/>
  <c r="Y576" i="2"/>
  <c r="A867" i="2"/>
  <c r="B867" i="2"/>
  <c r="C867" i="2"/>
  <c r="D867" i="2"/>
  <c r="E867" i="2"/>
  <c r="F867" i="2"/>
  <c r="G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C867" i="2" s="1"/>
  <c r="W867" i="2"/>
  <c r="X867" i="2"/>
  <c r="Y867" i="2"/>
  <c r="A861" i="2"/>
  <c r="B861" i="2"/>
  <c r="C861" i="2"/>
  <c r="D861" i="2"/>
  <c r="E861" i="2"/>
  <c r="F861" i="2"/>
  <c r="G861" i="2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862" i="2"/>
  <c r="B862" i="2"/>
  <c r="C862" i="2"/>
  <c r="D862" i="2"/>
  <c r="E862" i="2"/>
  <c r="F862" i="2"/>
  <c r="G862" i="2"/>
  <c r="I862" i="2"/>
  <c r="J862" i="2"/>
  <c r="K862" i="2"/>
  <c r="L862" i="2"/>
  <c r="M862" i="2"/>
  <c r="N862" i="2"/>
  <c r="AB862" i="2" s="1"/>
  <c r="O862" i="2"/>
  <c r="P862" i="2"/>
  <c r="Q862" i="2" s="1"/>
  <c r="R862" i="2"/>
  <c r="S862" i="2" s="1"/>
  <c r="T862" i="2"/>
  <c r="U862" i="2"/>
  <c r="V862" i="2"/>
  <c r="AC862" i="2" s="1"/>
  <c r="W862" i="2"/>
  <c r="X862" i="2"/>
  <c r="Y862" i="2"/>
  <c r="A836" i="2"/>
  <c r="B836" i="2"/>
  <c r="C836" i="2"/>
  <c r="D836" i="2"/>
  <c r="E836" i="2"/>
  <c r="F836" i="2"/>
  <c r="G836" i="2"/>
  <c r="I836" i="2"/>
  <c r="J836" i="2"/>
  <c r="K836" i="2"/>
  <c r="L836" i="2"/>
  <c r="M836" i="2"/>
  <c r="N836" i="2"/>
  <c r="AB836" i="2" s="1"/>
  <c r="O836" i="2"/>
  <c r="P836" i="2"/>
  <c r="Q836" i="2" s="1"/>
  <c r="R836" i="2"/>
  <c r="S836" i="2" s="1"/>
  <c r="T836" i="2"/>
  <c r="U836" i="2"/>
  <c r="V836" i="2"/>
  <c r="W836" i="2"/>
  <c r="X836" i="2"/>
  <c r="Y836" i="2"/>
  <c r="A898" i="2"/>
  <c r="B898" i="2"/>
  <c r="C898" i="2"/>
  <c r="D898" i="2"/>
  <c r="E898" i="2"/>
  <c r="F898" i="2"/>
  <c r="G898" i="2"/>
  <c r="I898" i="2"/>
  <c r="J898" i="2"/>
  <c r="K898" i="2"/>
  <c r="L898" i="2"/>
  <c r="M898" i="2"/>
  <c r="N898" i="2"/>
  <c r="AB898" i="2" s="1"/>
  <c r="O898" i="2"/>
  <c r="P898" i="2"/>
  <c r="Q898" i="2" s="1"/>
  <c r="R898" i="2"/>
  <c r="S898" i="2" s="1"/>
  <c r="T898" i="2"/>
  <c r="U898" i="2"/>
  <c r="V898" i="2"/>
  <c r="AC898" i="2" s="1"/>
  <c r="W898" i="2"/>
  <c r="X898" i="2"/>
  <c r="Y898" i="2"/>
  <c r="A858" i="2"/>
  <c r="B858" i="2"/>
  <c r="C858" i="2"/>
  <c r="D858" i="2"/>
  <c r="E858" i="2"/>
  <c r="F858" i="2"/>
  <c r="G858" i="2"/>
  <c r="I858" i="2"/>
  <c r="J858" i="2"/>
  <c r="K858" i="2"/>
  <c r="L858" i="2"/>
  <c r="M858" i="2"/>
  <c r="N858" i="2"/>
  <c r="O858" i="2"/>
  <c r="P858" i="2"/>
  <c r="Q858" i="2" s="1"/>
  <c r="R858" i="2"/>
  <c r="S858" i="2" s="1"/>
  <c r="T858" i="2"/>
  <c r="U858" i="2"/>
  <c r="V858" i="2"/>
  <c r="AC858" i="2" s="1"/>
  <c r="W858" i="2"/>
  <c r="X858" i="2"/>
  <c r="Y858" i="2"/>
  <c r="A859" i="2"/>
  <c r="B859" i="2"/>
  <c r="C859" i="2"/>
  <c r="D859" i="2"/>
  <c r="E859" i="2"/>
  <c r="F859" i="2"/>
  <c r="G859" i="2"/>
  <c r="I859" i="2"/>
  <c r="J859" i="2"/>
  <c r="K859" i="2"/>
  <c r="L859" i="2"/>
  <c r="M859" i="2"/>
  <c r="N859" i="2"/>
  <c r="AB859" i="2" s="1"/>
  <c r="O859" i="2"/>
  <c r="P859" i="2"/>
  <c r="Q859" i="2" s="1"/>
  <c r="R859" i="2"/>
  <c r="S859" i="2" s="1"/>
  <c r="T859" i="2"/>
  <c r="U859" i="2"/>
  <c r="V859" i="2"/>
  <c r="AC859" i="2" s="1"/>
  <c r="W859" i="2"/>
  <c r="X859" i="2"/>
  <c r="Y859" i="2"/>
  <c r="A852" i="2"/>
  <c r="B852" i="2"/>
  <c r="C852" i="2"/>
  <c r="D852" i="2"/>
  <c r="E852" i="2"/>
  <c r="F852" i="2"/>
  <c r="G852" i="2"/>
  <c r="I852" i="2"/>
  <c r="J852" i="2"/>
  <c r="K852" i="2"/>
  <c r="L852" i="2"/>
  <c r="M852" i="2"/>
  <c r="N852" i="2"/>
  <c r="AB852" i="2" s="1"/>
  <c r="O852" i="2"/>
  <c r="P852" i="2"/>
  <c r="Q852" i="2" s="1"/>
  <c r="R852" i="2"/>
  <c r="S852" i="2" s="1"/>
  <c r="T852" i="2"/>
  <c r="U852" i="2"/>
  <c r="V852" i="2"/>
  <c r="W852" i="2"/>
  <c r="X852" i="2"/>
  <c r="Y852" i="2"/>
  <c r="A853" i="2"/>
  <c r="B853" i="2"/>
  <c r="C853" i="2"/>
  <c r="D853" i="2"/>
  <c r="E853" i="2"/>
  <c r="F853" i="2"/>
  <c r="G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A854" i="2"/>
  <c r="B854" i="2"/>
  <c r="C854" i="2"/>
  <c r="D854" i="2"/>
  <c r="E854" i="2"/>
  <c r="F854" i="2"/>
  <c r="G854" i="2"/>
  <c r="I854" i="2"/>
  <c r="J854" i="2"/>
  <c r="K854" i="2"/>
  <c r="L854" i="2"/>
  <c r="M854" i="2"/>
  <c r="N854" i="2"/>
  <c r="O854" i="2"/>
  <c r="P854" i="2"/>
  <c r="Q854" i="2" s="1"/>
  <c r="R854" i="2"/>
  <c r="S854" i="2" s="1"/>
  <c r="T854" i="2"/>
  <c r="U854" i="2"/>
  <c r="V854" i="2"/>
  <c r="AC854" i="2" s="1"/>
  <c r="W854" i="2"/>
  <c r="X854" i="2"/>
  <c r="Y854" i="2"/>
  <c r="A850" i="2"/>
  <c r="B850" i="2"/>
  <c r="C850" i="2"/>
  <c r="D850" i="2"/>
  <c r="E850" i="2"/>
  <c r="F850" i="2"/>
  <c r="G850" i="2"/>
  <c r="I850" i="2"/>
  <c r="J850" i="2"/>
  <c r="K850" i="2"/>
  <c r="L850" i="2"/>
  <c r="M850" i="2"/>
  <c r="N850" i="2"/>
  <c r="AB850" i="2" s="1"/>
  <c r="O850" i="2"/>
  <c r="P850" i="2"/>
  <c r="Q850" i="2" s="1"/>
  <c r="R850" i="2"/>
  <c r="S850" i="2" s="1"/>
  <c r="T850" i="2"/>
  <c r="U850" i="2"/>
  <c r="V850" i="2"/>
  <c r="AC850" i="2" s="1"/>
  <c r="W850" i="2"/>
  <c r="X850" i="2"/>
  <c r="Y850" i="2"/>
  <c r="A851" i="2"/>
  <c r="B851" i="2"/>
  <c r="C851" i="2"/>
  <c r="D851" i="2"/>
  <c r="E851" i="2"/>
  <c r="F851" i="2"/>
  <c r="G851" i="2"/>
  <c r="I851" i="2"/>
  <c r="J851" i="2"/>
  <c r="K851" i="2"/>
  <c r="L851" i="2"/>
  <c r="M851" i="2"/>
  <c r="N851" i="2"/>
  <c r="AB851" i="2" s="1"/>
  <c r="O851" i="2"/>
  <c r="P851" i="2"/>
  <c r="Q851" i="2" s="1"/>
  <c r="R851" i="2"/>
  <c r="S851" i="2" s="1"/>
  <c r="T851" i="2"/>
  <c r="U851" i="2"/>
  <c r="V851" i="2"/>
  <c r="W851" i="2"/>
  <c r="X851" i="2"/>
  <c r="Y851" i="2"/>
  <c r="A855" i="2"/>
  <c r="B855" i="2"/>
  <c r="C855" i="2"/>
  <c r="D855" i="2"/>
  <c r="E855" i="2"/>
  <c r="F855" i="2"/>
  <c r="G855" i="2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C855" i="2" s="1"/>
  <c r="W855" i="2"/>
  <c r="X855" i="2"/>
  <c r="Y855" i="2"/>
  <c r="A883" i="2"/>
  <c r="B883" i="2"/>
  <c r="C883" i="2"/>
  <c r="D883" i="2"/>
  <c r="E883" i="2"/>
  <c r="F883" i="2"/>
  <c r="G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C883" i="2" s="1"/>
  <c r="W883" i="2"/>
  <c r="X883" i="2"/>
  <c r="Y883" i="2"/>
  <c r="A551" i="2"/>
  <c r="B551" i="2"/>
  <c r="C551" i="2"/>
  <c r="D551" i="2"/>
  <c r="E551" i="2"/>
  <c r="F551" i="2"/>
  <c r="G551" i="2"/>
  <c r="I551" i="2"/>
  <c r="J551" i="2"/>
  <c r="K551" i="2"/>
  <c r="L551" i="2"/>
  <c r="M551" i="2"/>
  <c r="N551" i="2"/>
  <c r="AB551" i="2" s="1"/>
  <c r="O551" i="2"/>
  <c r="P551" i="2"/>
  <c r="Q551" i="2" s="1"/>
  <c r="R551" i="2"/>
  <c r="S551" i="2" s="1"/>
  <c r="T551" i="2"/>
  <c r="U551" i="2"/>
  <c r="V551" i="2"/>
  <c r="W551" i="2"/>
  <c r="X551" i="2"/>
  <c r="Y551" i="2"/>
  <c r="A791" i="2"/>
  <c r="B791" i="2"/>
  <c r="C791" i="2"/>
  <c r="D791" i="2"/>
  <c r="E791" i="2"/>
  <c r="F791" i="2"/>
  <c r="G791" i="2"/>
  <c r="I791" i="2"/>
  <c r="J791" i="2"/>
  <c r="K791" i="2"/>
  <c r="L791" i="2"/>
  <c r="M791" i="2"/>
  <c r="N791" i="2"/>
  <c r="AB791" i="2" s="1"/>
  <c r="O791" i="2"/>
  <c r="P791" i="2"/>
  <c r="Q791" i="2" s="1"/>
  <c r="R791" i="2"/>
  <c r="S791" i="2" s="1"/>
  <c r="T791" i="2"/>
  <c r="U791" i="2"/>
  <c r="V791" i="2"/>
  <c r="AC791" i="2" s="1"/>
  <c r="W791" i="2"/>
  <c r="X791" i="2"/>
  <c r="Y791" i="2"/>
  <c r="A841" i="2"/>
  <c r="B841" i="2"/>
  <c r="C841" i="2"/>
  <c r="D841" i="2"/>
  <c r="E841" i="2"/>
  <c r="F841" i="2"/>
  <c r="G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A840" i="2"/>
  <c r="B840" i="2"/>
  <c r="C840" i="2"/>
  <c r="D840" i="2"/>
  <c r="E840" i="2"/>
  <c r="F840" i="2"/>
  <c r="G840" i="2"/>
  <c r="I840" i="2"/>
  <c r="J840" i="2"/>
  <c r="K840" i="2"/>
  <c r="L840" i="2"/>
  <c r="M840" i="2"/>
  <c r="N840" i="2"/>
  <c r="AB840" i="2" s="1"/>
  <c r="O840" i="2"/>
  <c r="P840" i="2"/>
  <c r="Q840" i="2" s="1"/>
  <c r="R840" i="2"/>
  <c r="S840" i="2" s="1"/>
  <c r="T840" i="2"/>
  <c r="U840" i="2"/>
  <c r="V840" i="2"/>
  <c r="AC840" i="2" s="1"/>
  <c r="W840" i="2"/>
  <c r="X840" i="2"/>
  <c r="Y840" i="2"/>
  <c r="A842" i="2"/>
  <c r="B842" i="2"/>
  <c r="C842" i="2"/>
  <c r="D842" i="2"/>
  <c r="E842" i="2"/>
  <c r="F842" i="2"/>
  <c r="G842" i="2"/>
  <c r="I842" i="2"/>
  <c r="J842" i="2"/>
  <c r="K842" i="2"/>
  <c r="L842" i="2"/>
  <c r="M842" i="2"/>
  <c r="N842" i="2"/>
  <c r="AB842" i="2" s="1"/>
  <c r="O842" i="2"/>
  <c r="P842" i="2"/>
  <c r="Q842" i="2" s="1"/>
  <c r="R842" i="2"/>
  <c r="S842" i="2" s="1"/>
  <c r="T842" i="2"/>
  <c r="U842" i="2"/>
  <c r="V842" i="2"/>
  <c r="W842" i="2"/>
  <c r="X842" i="2"/>
  <c r="Y842" i="2"/>
  <c r="A843" i="2"/>
  <c r="B843" i="2"/>
  <c r="C843" i="2"/>
  <c r="D843" i="2"/>
  <c r="E843" i="2"/>
  <c r="F843" i="2"/>
  <c r="G843" i="2"/>
  <c r="I843" i="2"/>
  <c r="J843" i="2"/>
  <c r="K843" i="2"/>
  <c r="L843" i="2"/>
  <c r="M843" i="2"/>
  <c r="N843" i="2"/>
  <c r="AB843" i="2" s="1"/>
  <c r="O843" i="2"/>
  <c r="P843" i="2"/>
  <c r="Q843" i="2" s="1"/>
  <c r="R843" i="2"/>
  <c r="S843" i="2" s="1"/>
  <c r="T843" i="2"/>
  <c r="U843" i="2"/>
  <c r="V843" i="2"/>
  <c r="AC843" i="2" s="1"/>
  <c r="W843" i="2"/>
  <c r="X843" i="2"/>
  <c r="Y843" i="2"/>
  <c r="A844" i="2"/>
  <c r="B844" i="2"/>
  <c r="C844" i="2"/>
  <c r="D844" i="2"/>
  <c r="E844" i="2"/>
  <c r="F844" i="2"/>
  <c r="G844" i="2"/>
  <c r="I844" i="2"/>
  <c r="J844" i="2"/>
  <c r="K844" i="2"/>
  <c r="L844" i="2"/>
  <c r="M844" i="2"/>
  <c r="N844" i="2"/>
  <c r="AB844" i="2" s="1"/>
  <c r="O844" i="2"/>
  <c r="P844" i="2"/>
  <c r="Q844" i="2" s="1"/>
  <c r="R844" i="2"/>
  <c r="S844" i="2" s="1"/>
  <c r="T844" i="2"/>
  <c r="U844" i="2"/>
  <c r="V844" i="2"/>
  <c r="AC844" i="2" s="1"/>
  <c r="W844" i="2"/>
  <c r="X844" i="2"/>
  <c r="Y844" i="2"/>
  <c r="A845" i="2"/>
  <c r="B845" i="2"/>
  <c r="C845" i="2"/>
  <c r="D845" i="2"/>
  <c r="E845" i="2"/>
  <c r="F845" i="2"/>
  <c r="G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A846" i="2"/>
  <c r="B846" i="2"/>
  <c r="C846" i="2"/>
  <c r="D846" i="2"/>
  <c r="E846" i="2"/>
  <c r="F846" i="2"/>
  <c r="G846" i="2"/>
  <c r="I846" i="2"/>
  <c r="J846" i="2"/>
  <c r="K846" i="2"/>
  <c r="L846" i="2"/>
  <c r="M846" i="2"/>
  <c r="N846" i="2"/>
  <c r="AB846" i="2" s="1"/>
  <c r="O846" i="2"/>
  <c r="P846" i="2"/>
  <c r="Q846" i="2" s="1"/>
  <c r="R846" i="2"/>
  <c r="S846" i="2" s="1"/>
  <c r="T846" i="2"/>
  <c r="U846" i="2"/>
  <c r="V846" i="2"/>
  <c r="W846" i="2"/>
  <c r="X846" i="2"/>
  <c r="Y846" i="2"/>
  <c r="A849" i="2"/>
  <c r="B849" i="2"/>
  <c r="C849" i="2"/>
  <c r="D849" i="2"/>
  <c r="E849" i="2"/>
  <c r="F849" i="2"/>
  <c r="G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A847" i="2"/>
  <c r="B847" i="2"/>
  <c r="C847" i="2"/>
  <c r="D847" i="2"/>
  <c r="E847" i="2"/>
  <c r="F847" i="2"/>
  <c r="G847" i="2"/>
  <c r="I847" i="2"/>
  <c r="J847" i="2"/>
  <c r="K847" i="2"/>
  <c r="L847" i="2"/>
  <c r="M847" i="2"/>
  <c r="N847" i="2"/>
  <c r="AB847" i="2" s="1"/>
  <c r="O847" i="2"/>
  <c r="P847" i="2"/>
  <c r="Q847" i="2" s="1"/>
  <c r="R847" i="2"/>
  <c r="S847" i="2" s="1"/>
  <c r="T847" i="2"/>
  <c r="U847" i="2"/>
  <c r="V847" i="2"/>
  <c r="AC847" i="2" s="1"/>
  <c r="W847" i="2"/>
  <c r="X847" i="2"/>
  <c r="Y847" i="2"/>
  <c r="A848" i="2"/>
  <c r="B848" i="2"/>
  <c r="C848" i="2"/>
  <c r="D848" i="2"/>
  <c r="E848" i="2"/>
  <c r="F848" i="2"/>
  <c r="G848" i="2"/>
  <c r="I848" i="2"/>
  <c r="J848" i="2"/>
  <c r="K848" i="2"/>
  <c r="L848" i="2"/>
  <c r="M848" i="2"/>
  <c r="N848" i="2"/>
  <c r="AB848" i="2" s="1"/>
  <c r="O848" i="2"/>
  <c r="P848" i="2"/>
  <c r="Q848" i="2" s="1"/>
  <c r="R848" i="2"/>
  <c r="S848" i="2" s="1"/>
  <c r="T848" i="2"/>
  <c r="U848" i="2"/>
  <c r="V848" i="2"/>
  <c r="AC848" i="2" s="1"/>
  <c r="W848" i="2"/>
  <c r="X848" i="2"/>
  <c r="Y848" i="2"/>
  <c r="A1119" i="2"/>
  <c r="B1119" i="2"/>
  <c r="C1119" i="2"/>
  <c r="D1119" i="2"/>
  <c r="E1119" i="2"/>
  <c r="F1119" i="2"/>
  <c r="G1119" i="2"/>
  <c r="I1119" i="2"/>
  <c r="J1119" i="2"/>
  <c r="K1119" i="2"/>
  <c r="L1119" i="2"/>
  <c r="M1119" i="2"/>
  <c r="N1119" i="2"/>
  <c r="AB1119" i="2" s="1"/>
  <c r="O1119" i="2"/>
  <c r="P1119" i="2"/>
  <c r="Q1119" i="2" s="1"/>
  <c r="R1119" i="2"/>
  <c r="S1119" i="2" s="1"/>
  <c r="T1119" i="2"/>
  <c r="U1119" i="2"/>
  <c r="V1119" i="2"/>
  <c r="W1119" i="2"/>
  <c r="X1119" i="2"/>
  <c r="Y1119" i="2"/>
  <c r="A838" i="2"/>
  <c r="B838" i="2"/>
  <c r="C838" i="2"/>
  <c r="D838" i="2"/>
  <c r="E838" i="2"/>
  <c r="F838" i="2"/>
  <c r="G838" i="2"/>
  <c r="I838" i="2"/>
  <c r="J838" i="2"/>
  <c r="K838" i="2"/>
  <c r="L838" i="2"/>
  <c r="M838" i="2"/>
  <c r="N838" i="2"/>
  <c r="AB838" i="2" s="1"/>
  <c r="O838" i="2"/>
  <c r="P838" i="2"/>
  <c r="Q838" i="2" s="1"/>
  <c r="R838" i="2"/>
  <c r="S838" i="2" s="1"/>
  <c r="T838" i="2"/>
  <c r="U838" i="2"/>
  <c r="V838" i="2"/>
  <c r="AC838" i="2" s="1"/>
  <c r="W838" i="2"/>
  <c r="X838" i="2"/>
  <c r="Y838" i="2"/>
  <c r="A837" i="2"/>
  <c r="B837" i="2"/>
  <c r="C837" i="2"/>
  <c r="D837" i="2"/>
  <c r="E837" i="2"/>
  <c r="F837" i="2"/>
  <c r="G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A1060" i="2"/>
  <c r="B1060" i="2"/>
  <c r="C1060" i="2"/>
  <c r="D1060" i="2"/>
  <c r="E1060" i="2"/>
  <c r="F1060" i="2"/>
  <c r="G1060" i="2"/>
  <c r="I1060" i="2"/>
  <c r="J1060" i="2"/>
  <c r="K1060" i="2"/>
  <c r="L1060" i="2"/>
  <c r="M1060" i="2"/>
  <c r="N1060" i="2"/>
  <c r="AB1060" i="2" s="1"/>
  <c r="O1060" i="2"/>
  <c r="P1060" i="2"/>
  <c r="Q1060" i="2" s="1"/>
  <c r="R1060" i="2"/>
  <c r="S1060" i="2" s="1"/>
  <c r="T1060" i="2"/>
  <c r="U1060" i="2"/>
  <c r="V1060" i="2"/>
  <c r="AC1060" i="2" s="1"/>
  <c r="W1060" i="2"/>
  <c r="X1060" i="2"/>
  <c r="Y1060" i="2"/>
  <c r="A833" i="2"/>
  <c r="B833" i="2"/>
  <c r="C833" i="2"/>
  <c r="D833" i="2"/>
  <c r="E833" i="2"/>
  <c r="F833" i="2"/>
  <c r="G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W833" i="2"/>
  <c r="X833" i="2"/>
  <c r="Y833" i="2"/>
  <c r="A882" i="2"/>
  <c r="B882" i="2"/>
  <c r="C882" i="2"/>
  <c r="D882" i="2"/>
  <c r="E882" i="2"/>
  <c r="F882" i="2"/>
  <c r="G882" i="2"/>
  <c r="I882" i="2"/>
  <c r="J882" i="2"/>
  <c r="K882" i="2"/>
  <c r="L882" i="2"/>
  <c r="M882" i="2"/>
  <c r="N882" i="2"/>
  <c r="AB882" i="2" s="1"/>
  <c r="O882" i="2"/>
  <c r="P882" i="2"/>
  <c r="Q882" i="2" s="1"/>
  <c r="R882" i="2"/>
  <c r="S882" i="2" s="1"/>
  <c r="T882" i="2"/>
  <c r="U882" i="2"/>
  <c r="V882" i="2"/>
  <c r="AC882" i="2" s="1"/>
  <c r="W882" i="2"/>
  <c r="X882" i="2"/>
  <c r="Y882" i="2"/>
  <c r="A826" i="2"/>
  <c r="B826" i="2"/>
  <c r="C826" i="2"/>
  <c r="D826" i="2"/>
  <c r="E826" i="2"/>
  <c r="F826" i="2"/>
  <c r="G826" i="2"/>
  <c r="I826" i="2"/>
  <c r="J826" i="2"/>
  <c r="K826" i="2"/>
  <c r="L826" i="2"/>
  <c r="M826" i="2"/>
  <c r="N826" i="2"/>
  <c r="AB826" i="2" s="1"/>
  <c r="O826" i="2"/>
  <c r="P826" i="2"/>
  <c r="Q826" i="2" s="1"/>
  <c r="R826" i="2"/>
  <c r="S826" i="2" s="1"/>
  <c r="T826" i="2"/>
  <c r="U826" i="2"/>
  <c r="V826" i="2"/>
  <c r="AC826" i="2" s="1"/>
  <c r="W826" i="2"/>
  <c r="X826" i="2"/>
  <c r="Y826" i="2"/>
  <c r="A937" i="2"/>
  <c r="B937" i="2"/>
  <c r="C937" i="2"/>
  <c r="D937" i="2"/>
  <c r="E937" i="2"/>
  <c r="F937" i="2"/>
  <c r="G937" i="2"/>
  <c r="I937" i="2"/>
  <c r="J937" i="2"/>
  <c r="K937" i="2"/>
  <c r="L937" i="2"/>
  <c r="M937" i="2"/>
  <c r="N937" i="2"/>
  <c r="AB937" i="2" s="1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818" i="2"/>
  <c r="B818" i="2"/>
  <c r="C818" i="2"/>
  <c r="D818" i="2"/>
  <c r="E818" i="2"/>
  <c r="F818" i="2"/>
  <c r="G818" i="2"/>
  <c r="I818" i="2"/>
  <c r="J818" i="2"/>
  <c r="K818" i="2"/>
  <c r="L818" i="2"/>
  <c r="M818" i="2"/>
  <c r="N818" i="2"/>
  <c r="AB818" i="2" s="1"/>
  <c r="O818" i="2"/>
  <c r="P818" i="2"/>
  <c r="Q818" i="2" s="1"/>
  <c r="R818" i="2"/>
  <c r="S818" i="2" s="1"/>
  <c r="T818" i="2"/>
  <c r="U818" i="2"/>
  <c r="V818" i="2"/>
  <c r="W818" i="2"/>
  <c r="X818" i="2"/>
  <c r="Y818" i="2"/>
  <c r="A827" i="2"/>
  <c r="B827" i="2"/>
  <c r="C827" i="2"/>
  <c r="D827" i="2"/>
  <c r="E827" i="2"/>
  <c r="F827" i="2"/>
  <c r="G827" i="2"/>
  <c r="I827" i="2"/>
  <c r="J827" i="2"/>
  <c r="K827" i="2"/>
  <c r="L827" i="2"/>
  <c r="M827" i="2"/>
  <c r="N827" i="2"/>
  <c r="AB827" i="2" s="1"/>
  <c r="O827" i="2"/>
  <c r="P827" i="2"/>
  <c r="Q827" i="2" s="1"/>
  <c r="R827" i="2"/>
  <c r="S827" i="2" s="1"/>
  <c r="T827" i="2"/>
  <c r="U827" i="2"/>
  <c r="V827" i="2"/>
  <c r="AC827" i="2" s="1"/>
  <c r="W827" i="2"/>
  <c r="X827" i="2"/>
  <c r="Y827" i="2"/>
  <c r="A828" i="2"/>
  <c r="B828" i="2"/>
  <c r="C828" i="2"/>
  <c r="D828" i="2"/>
  <c r="E828" i="2"/>
  <c r="F828" i="2"/>
  <c r="G828" i="2"/>
  <c r="I828" i="2"/>
  <c r="J828" i="2"/>
  <c r="K828" i="2"/>
  <c r="L828" i="2"/>
  <c r="M828" i="2"/>
  <c r="N828" i="2"/>
  <c r="AB828" i="2" s="1"/>
  <c r="O828" i="2"/>
  <c r="P828" i="2"/>
  <c r="Q828" i="2" s="1"/>
  <c r="R828" i="2"/>
  <c r="S828" i="2" s="1"/>
  <c r="T828" i="2"/>
  <c r="U828" i="2"/>
  <c r="V828" i="2"/>
  <c r="AC828" i="2" s="1"/>
  <c r="W828" i="2"/>
  <c r="X828" i="2"/>
  <c r="Y828" i="2"/>
  <c r="A832" i="2"/>
  <c r="B832" i="2"/>
  <c r="C832" i="2"/>
  <c r="D832" i="2"/>
  <c r="E832" i="2"/>
  <c r="F832" i="2"/>
  <c r="G832" i="2"/>
  <c r="I832" i="2"/>
  <c r="J832" i="2"/>
  <c r="K832" i="2"/>
  <c r="L832" i="2"/>
  <c r="M832" i="2"/>
  <c r="N832" i="2"/>
  <c r="AB832" i="2" s="1"/>
  <c r="O832" i="2"/>
  <c r="P832" i="2"/>
  <c r="Q832" i="2" s="1"/>
  <c r="R832" i="2"/>
  <c r="S832" i="2" s="1"/>
  <c r="T832" i="2"/>
  <c r="U832" i="2"/>
  <c r="V832" i="2"/>
  <c r="AC832" i="2" s="1"/>
  <c r="W832" i="2"/>
  <c r="X832" i="2"/>
  <c r="Y832" i="2"/>
  <c r="A829" i="2"/>
  <c r="B829" i="2"/>
  <c r="C829" i="2"/>
  <c r="D829" i="2"/>
  <c r="E829" i="2"/>
  <c r="F829" i="2"/>
  <c r="G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W829" i="2"/>
  <c r="X829" i="2"/>
  <c r="Y829" i="2"/>
  <c r="A830" i="2"/>
  <c r="B830" i="2"/>
  <c r="C830" i="2"/>
  <c r="D830" i="2"/>
  <c r="E830" i="2"/>
  <c r="F830" i="2"/>
  <c r="G830" i="2"/>
  <c r="I830" i="2"/>
  <c r="J830" i="2"/>
  <c r="K830" i="2"/>
  <c r="L830" i="2"/>
  <c r="M830" i="2"/>
  <c r="N830" i="2"/>
  <c r="O830" i="2"/>
  <c r="P830" i="2"/>
  <c r="Q830" i="2" s="1"/>
  <c r="R830" i="2"/>
  <c r="S830" i="2" s="1"/>
  <c r="T830" i="2"/>
  <c r="U830" i="2"/>
  <c r="V830" i="2"/>
  <c r="AC830" i="2" s="1"/>
  <c r="W830" i="2"/>
  <c r="X830" i="2"/>
  <c r="Y830" i="2"/>
  <c r="A831" i="2"/>
  <c r="B831" i="2"/>
  <c r="C831" i="2"/>
  <c r="D831" i="2"/>
  <c r="E831" i="2"/>
  <c r="F831" i="2"/>
  <c r="G831" i="2"/>
  <c r="I831" i="2"/>
  <c r="J831" i="2"/>
  <c r="K831" i="2"/>
  <c r="L831" i="2"/>
  <c r="M831" i="2"/>
  <c r="N831" i="2"/>
  <c r="AB831" i="2" s="1"/>
  <c r="O831" i="2"/>
  <c r="P831" i="2"/>
  <c r="Q831" i="2" s="1"/>
  <c r="R831" i="2"/>
  <c r="S831" i="2" s="1"/>
  <c r="T831" i="2"/>
  <c r="U831" i="2"/>
  <c r="V831" i="2"/>
  <c r="AC831" i="2" s="1"/>
  <c r="W831" i="2"/>
  <c r="X831" i="2"/>
  <c r="Y831" i="2"/>
  <c r="A824" i="2"/>
  <c r="B824" i="2"/>
  <c r="C824" i="2"/>
  <c r="D824" i="2"/>
  <c r="E824" i="2"/>
  <c r="F824" i="2"/>
  <c r="G824" i="2"/>
  <c r="I824" i="2"/>
  <c r="J824" i="2"/>
  <c r="K824" i="2"/>
  <c r="L824" i="2"/>
  <c r="M824" i="2"/>
  <c r="N824" i="2"/>
  <c r="AB824" i="2" s="1"/>
  <c r="O824" i="2"/>
  <c r="P824" i="2"/>
  <c r="Q824" i="2" s="1"/>
  <c r="R824" i="2"/>
  <c r="S824" i="2" s="1"/>
  <c r="T824" i="2"/>
  <c r="U824" i="2"/>
  <c r="V824" i="2"/>
  <c r="AC824" i="2" s="1"/>
  <c r="W824" i="2"/>
  <c r="X824" i="2"/>
  <c r="Y824" i="2"/>
  <c r="A820" i="2"/>
  <c r="B820" i="2"/>
  <c r="C820" i="2"/>
  <c r="D820" i="2"/>
  <c r="E820" i="2"/>
  <c r="F820" i="2"/>
  <c r="G820" i="2"/>
  <c r="I820" i="2"/>
  <c r="J820" i="2"/>
  <c r="K820" i="2"/>
  <c r="L820" i="2"/>
  <c r="M820" i="2"/>
  <c r="N820" i="2"/>
  <c r="AB820" i="2" s="1"/>
  <c r="O820" i="2"/>
  <c r="P820" i="2"/>
  <c r="Q820" i="2" s="1"/>
  <c r="R820" i="2"/>
  <c r="S820" i="2" s="1"/>
  <c r="T820" i="2"/>
  <c r="U820" i="2"/>
  <c r="V820" i="2"/>
  <c r="W820" i="2"/>
  <c r="X820" i="2"/>
  <c r="Y820" i="2"/>
  <c r="A821" i="2"/>
  <c r="B821" i="2"/>
  <c r="C821" i="2"/>
  <c r="D821" i="2"/>
  <c r="E821" i="2"/>
  <c r="F821" i="2"/>
  <c r="G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A822" i="2"/>
  <c r="B822" i="2"/>
  <c r="C822" i="2"/>
  <c r="D822" i="2"/>
  <c r="E822" i="2"/>
  <c r="F822" i="2"/>
  <c r="G822" i="2"/>
  <c r="I822" i="2"/>
  <c r="J822" i="2"/>
  <c r="K822" i="2"/>
  <c r="L822" i="2"/>
  <c r="M822" i="2"/>
  <c r="N822" i="2"/>
  <c r="AB822" i="2" s="1"/>
  <c r="O822" i="2"/>
  <c r="P822" i="2"/>
  <c r="Q822" i="2" s="1"/>
  <c r="R822" i="2"/>
  <c r="S822" i="2" s="1"/>
  <c r="T822" i="2"/>
  <c r="U822" i="2"/>
  <c r="V822" i="2"/>
  <c r="AC822" i="2" s="1"/>
  <c r="W822" i="2"/>
  <c r="X822" i="2"/>
  <c r="Y822" i="2"/>
  <c r="A819" i="2"/>
  <c r="B819" i="2"/>
  <c r="C819" i="2"/>
  <c r="D819" i="2"/>
  <c r="E819" i="2"/>
  <c r="F819" i="2"/>
  <c r="G819" i="2"/>
  <c r="I819" i="2"/>
  <c r="J819" i="2"/>
  <c r="K819" i="2"/>
  <c r="L819" i="2"/>
  <c r="M819" i="2"/>
  <c r="N819" i="2"/>
  <c r="AB819" i="2" s="1"/>
  <c r="O819" i="2"/>
  <c r="P819" i="2"/>
  <c r="Q819" i="2" s="1"/>
  <c r="R819" i="2"/>
  <c r="S819" i="2" s="1"/>
  <c r="T819" i="2"/>
  <c r="U819" i="2"/>
  <c r="V819" i="2"/>
  <c r="AC819" i="2" s="1"/>
  <c r="W819" i="2"/>
  <c r="X819" i="2"/>
  <c r="Y819" i="2"/>
  <c r="A1021" i="2"/>
  <c r="B1021" i="2"/>
  <c r="C1021" i="2"/>
  <c r="D1021" i="2"/>
  <c r="E1021" i="2"/>
  <c r="F1021" i="2"/>
  <c r="G1021" i="2"/>
  <c r="I1021" i="2"/>
  <c r="J1021" i="2"/>
  <c r="K1021" i="2"/>
  <c r="L1021" i="2"/>
  <c r="M1021" i="2"/>
  <c r="N1021" i="2"/>
  <c r="AB1021" i="2" s="1"/>
  <c r="O1021" i="2"/>
  <c r="P1021" i="2"/>
  <c r="Q1021" i="2" s="1"/>
  <c r="R1021" i="2"/>
  <c r="S1021" i="2" s="1"/>
  <c r="T1021" i="2"/>
  <c r="U1021" i="2"/>
  <c r="V1021" i="2"/>
  <c r="W1021" i="2"/>
  <c r="X1021" i="2"/>
  <c r="Y1021" i="2"/>
  <c r="A1032" i="2"/>
  <c r="B1032" i="2"/>
  <c r="C1032" i="2"/>
  <c r="D1032" i="2"/>
  <c r="E1032" i="2"/>
  <c r="F1032" i="2"/>
  <c r="G1032" i="2"/>
  <c r="I1032" i="2"/>
  <c r="J1032" i="2"/>
  <c r="K1032" i="2"/>
  <c r="L1032" i="2"/>
  <c r="M1032" i="2"/>
  <c r="N1032" i="2"/>
  <c r="AB1032" i="2" s="1"/>
  <c r="O1032" i="2"/>
  <c r="P1032" i="2"/>
  <c r="Q1032" i="2" s="1"/>
  <c r="R1032" i="2"/>
  <c r="S1032" i="2" s="1"/>
  <c r="T1032" i="2"/>
  <c r="U1032" i="2"/>
  <c r="V1032" i="2"/>
  <c r="AC1032" i="2" s="1"/>
  <c r="W1032" i="2"/>
  <c r="X1032" i="2"/>
  <c r="Y1032" i="2"/>
  <c r="A817" i="2"/>
  <c r="B817" i="2"/>
  <c r="C817" i="2"/>
  <c r="D817" i="2"/>
  <c r="E817" i="2"/>
  <c r="F817" i="2"/>
  <c r="G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A1031" i="2"/>
  <c r="B1031" i="2"/>
  <c r="C1031" i="2"/>
  <c r="D1031" i="2"/>
  <c r="E1031" i="2"/>
  <c r="F1031" i="2"/>
  <c r="G1031" i="2"/>
  <c r="I1031" i="2"/>
  <c r="J1031" i="2"/>
  <c r="K1031" i="2"/>
  <c r="L1031" i="2"/>
  <c r="M1031" i="2"/>
  <c r="N1031" i="2"/>
  <c r="AB1031" i="2" s="1"/>
  <c r="O1031" i="2"/>
  <c r="P1031" i="2"/>
  <c r="Q1031" i="2" s="1"/>
  <c r="R1031" i="2"/>
  <c r="S1031" i="2" s="1"/>
  <c r="T1031" i="2"/>
  <c r="U1031" i="2"/>
  <c r="V1031" i="2"/>
  <c r="AC1031" i="2" s="1"/>
  <c r="W1031" i="2"/>
  <c r="X1031" i="2"/>
  <c r="Y1031" i="2"/>
  <c r="A815" i="2"/>
  <c r="B815" i="2"/>
  <c r="C815" i="2"/>
  <c r="D815" i="2"/>
  <c r="E815" i="2"/>
  <c r="F815" i="2"/>
  <c r="G815" i="2"/>
  <c r="I815" i="2"/>
  <c r="J815" i="2"/>
  <c r="K815" i="2"/>
  <c r="L815" i="2"/>
  <c r="M815" i="2"/>
  <c r="N815" i="2"/>
  <c r="AB815" i="2" s="1"/>
  <c r="O815" i="2"/>
  <c r="P815" i="2"/>
  <c r="Q815" i="2" s="1"/>
  <c r="R815" i="2"/>
  <c r="S815" i="2" s="1"/>
  <c r="T815" i="2"/>
  <c r="U815" i="2"/>
  <c r="V815" i="2"/>
  <c r="W815" i="2"/>
  <c r="X815" i="2"/>
  <c r="Y815" i="2"/>
  <c r="A856" i="2"/>
  <c r="B856" i="2"/>
  <c r="C856" i="2"/>
  <c r="D856" i="2"/>
  <c r="E856" i="2"/>
  <c r="F856" i="2"/>
  <c r="G856" i="2"/>
  <c r="I856" i="2"/>
  <c r="J856" i="2"/>
  <c r="K856" i="2"/>
  <c r="L856" i="2"/>
  <c r="M856" i="2"/>
  <c r="N856" i="2"/>
  <c r="AB856" i="2" s="1"/>
  <c r="O856" i="2"/>
  <c r="P856" i="2"/>
  <c r="Q856" i="2" s="1"/>
  <c r="R856" i="2"/>
  <c r="S856" i="2" s="1"/>
  <c r="T856" i="2"/>
  <c r="U856" i="2"/>
  <c r="V856" i="2"/>
  <c r="AC856" i="2" s="1"/>
  <c r="W856" i="2"/>
  <c r="X856" i="2"/>
  <c r="Y856" i="2"/>
  <c r="A823" i="2"/>
  <c r="B823" i="2"/>
  <c r="C823" i="2"/>
  <c r="D823" i="2"/>
  <c r="E823" i="2"/>
  <c r="F823" i="2"/>
  <c r="G823" i="2"/>
  <c r="I823" i="2"/>
  <c r="J823" i="2"/>
  <c r="K823" i="2"/>
  <c r="L823" i="2"/>
  <c r="M823" i="2"/>
  <c r="N823" i="2"/>
  <c r="AB823" i="2" s="1"/>
  <c r="O823" i="2"/>
  <c r="P823" i="2"/>
  <c r="Q823" i="2" s="1"/>
  <c r="R823" i="2"/>
  <c r="S823" i="2" s="1"/>
  <c r="T823" i="2"/>
  <c r="U823" i="2"/>
  <c r="V823" i="2"/>
  <c r="AC823" i="2" s="1"/>
  <c r="W823" i="2"/>
  <c r="X823" i="2"/>
  <c r="Y823" i="2"/>
  <c r="A1105" i="2"/>
  <c r="B1105" i="2"/>
  <c r="C1105" i="2"/>
  <c r="D1105" i="2"/>
  <c r="E1105" i="2"/>
  <c r="F1105" i="2"/>
  <c r="G1105" i="2"/>
  <c r="I1105" i="2"/>
  <c r="J1105" i="2"/>
  <c r="K1105" i="2"/>
  <c r="L1105" i="2"/>
  <c r="M1105" i="2"/>
  <c r="N1105" i="2"/>
  <c r="AB1105" i="2" s="1"/>
  <c r="O1105" i="2"/>
  <c r="P1105" i="2"/>
  <c r="Q1105" i="2" s="1"/>
  <c r="R1105" i="2"/>
  <c r="S1105" i="2" s="1"/>
  <c r="T1105" i="2"/>
  <c r="U1105" i="2"/>
  <c r="V1105" i="2"/>
  <c r="W1105" i="2"/>
  <c r="X1105" i="2"/>
  <c r="Y1105" i="2"/>
  <c r="A814" i="2"/>
  <c r="B814" i="2"/>
  <c r="C814" i="2"/>
  <c r="D814" i="2"/>
  <c r="E814" i="2"/>
  <c r="F814" i="2"/>
  <c r="G814" i="2"/>
  <c r="I814" i="2"/>
  <c r="J814" i="2"/>
  <c r="K814" i="2"/>
  <c r="L814" i="2"/>
  <c r="M814" i="2"/>
  <c r="N814" i="2"/>
  <c r="AB814" i="2" s="1"/>
  <c r="O814" i="2"/>
  <c r="P814" i="2"/>
  <c r="Q814" i="2" s="1"/>
  <c r="R814" i="2"/>
  <c r="S814" i="2" s="1"/>
  <c r="T814" i="2"/>
  <c r="U814" i="2"/>
  <c r="V814" i="2"/>
  <c r="W814" i="2"/>
  <c r="X814" i="2"/>
  <c r="Y814" i="2"/>
  <c r="A812" i="2"/>
  <c r="B812" i="2"/>
  <c r="C812" i="2"/>
  <c r="D812" i="2"/>
  <c r="E812" i="2"/>
  <c r="F812" i="2"/>
  <c r="G812" i="2"/>
  <c r="I812" i="2"/>
  <c r="J812" i="2"/>
  <c r="K812" i="2"/>
  <c r="L812" i="2"/>
  <c r="M812" i="2"/>
  <c r="N812" i="2"/>
  <c r="O812" i="2"/>
  <c r="P812" i="2"/>
  <c r="Q812" i="2" s="1"/>
  <c r="R812" i="2"/>
  <c r="S812" i="2" s="1"/>
  <c r="T812" i="2"/>
  <c r="U812" i="2"/>
  <c r="V812" i="2"/>
  <c r="AC812" i="2" s="1"/>
  <c r="W812" i="2"/>
  <c r="X812" i="2"/>
  <c r="Y812" i="2"/>
  <c r="A811" i="2"/>
  <c r="B811" i="2"/>
  <c r="C811" i="2"/>
  <c r="D811" i="2"/>
  <c r="E811" i="2"/>
  <c r="F811" i="2"/>
  <c r="G811" i="2"/>
  <c r="I811" i="2"/>
  <c r="J811" i="2"/>
  <c r="K811" i="2"/>
  <c r="L811" i="2"/>
  <c r="M811" i="2"/>
  <c r="N811" i="2"/>
  <c r="AB811" i="2" s="1"/>
  <c r="O811" i="2"/>
  <c r="P811" i="2"/>
  <c r="Q811" i="2" s="1"/>
  <c r="R811" i="2"/>
  <c r="S811" i="2" s="1"/>
  <c r="T811" i="2"/>
  <c r="U811" i="2"/>
  <c r="V811" i="2"/>
  <c r="AC811" i="2" s="1"/>
  <c r="W811" i="2"/>
  <c r="X811" i="2"/>
  <c r="Y811" i="2"/>
  <c r="A910" i="2"/>
  <c r="B910" i="2"/>
  <c r="C910" i="2"/>
  <c r="D910" i="2"/>
  <c r="E910" i="2"/>
  <c r="F910" i="2"/>
  <c r="G910" i="2"/>
  <c r="I910" i="2"/>
  <c r="J910" i="2"/>
  <c r="K910" i="2"/>
  <c r="L910" i="2"/>
  <c r="M910" i="2"/>
  <c r="N910" i="2"/>
  <c r="AB910" i="2" s="1"/>
  <c r="O910" i="2"/>
  <c r="P910" i="2"/>
  <c r="Q910" i="2" s="1"/>
  <c r="R910" i="2"/>
  <c r="S910" i="2" s="1"/>
  <c r="T910" i="2"/>
  <c r="U910" i="2"/>
  <c r="V910" i="2"/>
  <c r="AC910" i="2" s="1"/>
  <c r="W910" i="2"/>
  <c r="X910" i="2"/>
  <c r="Y910" i="2"/>
  <c r="A562" i="2"/>
  <c r="B562" i="2"/>
  <c r="C562" i="2"/>
  <c r="D562" i="2"/>
  <c r="E562" i="2"/>
  <c r="F562" i="2"/>
  <c r="G562" i="2"/>
  <c r="I562" i="2"/>
  <c r="J562" i="2"/>
  <c r="K562" i="2"/>
  <c r="L562" i="2"/>
  <c r="M562" i="2"/>
  <c r="N562" i="2"/>
  <c r="AB562" i="2" s="1"/>
  <c r="O562" i="2"/>
  <c r="P562" i="2"/>
  <c r="Q562" i="2" s="1"/>
  <c r="R562" i="2"/>
  <c r="S562" i="2" s="1"/>
  <c r="T562" i="2"/>
  <c r="U562" i="2"/>
  <c r="V562" i="2"/>
  <c r="W562" i="2"/>
  <c r="X562" i="2"/>
  <c r="Y562" i="2"/>
  <c r="A1047" i="2"/>
  <c r="B1047" i="2"/>
  <c r="C1047" i="2"/>
  <c r="D1047" i="2"/>
  <c r="E1047" i="2"/>
  <c r="F1047" i="2"/>
  <c r="G1047" i="2"/>
  <c r="I1047" i="2"/>
  <c r="J1047" i="2"/>
  <c r="K1047" i="2"/>
  <c r="L1047" i="2"/>
  <c r="M1047" i="2"/>
  <c r="N1047" i="2"/>
  <c r="AB1047" i="2" s="1"/>
  <c r="O1047" i="2"/>
  <c r="P1047" i="2"/>
  <c r="Q1047" i="2" s="1"/>
  <c r="R1047" i="2"/>
  <c r="S1047" i="2" s="1"/>
  <c r="T1047" i="2"/>
  <c r="U1047" i="2"/>
  <c r="V1047" i="2"/>
  <c r="AC1047" i="2" s="1"/>
  <c r="W1047" i="2"/>
  <c r="X1047" i="2"/>
  <c r="Y1047" i="2"/>
  <c r="A808" i="2"/>
  <c r="B808" i="2"/>
  <c r="C808" i="2"/>
  <c r="D808" i="2"/>
  <c r="E808" i="2"/>
  <c r="F808" i="2"/>
  <c r="G808" i="2"/>
  <c r="I808" i="2"/>
  <c r="J808" i="2"/>
  <c r="K808" i="2"/>
  <c r="L808" i="2"/>
  <c r="M808" i="2"/>
  <c r="N808" i="2"/>
  <c r="AB808" i="2" s="1"/>
  <c r="O808" i="2"/>
  <c r="P808" i="2"/>
  <c r="Q808" i="2" s="1"/>
  <c r="R808" i="2"/>
  <c r="S808" i="2" s="1"/>
  <c r="T808" i="2"/>
  <c r="U808" i="2"/>
  <c r="V808" i="2"/>
  <c r="AC808" i="2" s="1"/>
  <c r="W808" i="2"/>
  <c r="X808" i="2"/>
  <c r="Y808" i="2"/>
  <c r="A806" i="2"/>
  <c r="B806" i="2"/>
  <c r="C806" i="2"/>
  <c r="D806" i="2"/>
  <c r="E806" i="2"/>
  <c r="F806" i="2"/>
  <c r="G806" i="2"/>
  <c r="I806" i="2"/>
  <c r="J806" i="2"/>
  <c r="K806" i="2"/>
  <c r="L806" i="2"/>
  <c r="M806" i="2"/>
  <c r="N806" i="2"/>
  <c r="AB806" i="2" s="1"/>
  <c r="O806" i="2"/>
  <c r="P806" i="2"/>
  <c r="Q806" i="2" s="1"/>
  <c r="R806" i="2"/>
  <c r="S806" i="2" s="1"/>
  <c r="T806" i="2"/>
  <c r="U806" i="2"/>
  <c r="V806" i="2"/>
  <c r="AC806" i="2" s="1"/>
  <c r="W806" i="2"/>
  <c r="X806" i="2"/>
  <c r="Y806" i="2"/>
  <c r="A807" i="2"/>
  <c r="B807" i="2"/>
  <c r="C807" i="2"/>
  <c r="D807" i="2"/>
  <c r="E807" i="2"/>
  <c r="F807" i="2"/>
  <c r="G807" i="2"/>
  <c r="I807" i="2"/>
  <c r="J807" i="2"/>
  <c r="K807" i="2"/>
  <c r="L807" i="2"/>
  <c r="M807" i="2"/>
  <c r="N807" i="2"/>
  <c r="AB807" i="2" s="1"/>
  <c r="O807" i="2"/>
  <c r="P807" i="2"/>
  <c r="Q807" i="2" s="1"/>
  <c r="R807" i="2"/>
  <c r="S807" i="2" s="1"/>
  <c r="T807" i="2"/>
  <c r="U807" i="2"/>
  <c r="V807" i="2"/>
  <c r="W807" i="2"/>
  <c r="X807" i="2"/>
  <c r="Y807" i="2"/>
  <c r="A805" i="2"/>
  <c r="B805" i="2"/>
  <c r="C805" i="2"/>
  <c r="D805" i="2"/>
  <c r="E805" i="2"/>
  <c r="F805" i="2"/>
  <c r="G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A982" i="2"/>
  <c r="B982" i="2"/>
  <c r="C982" i="2"/>
  <c r="D982" i="2"/>
  <c r="E982" i="2"/>
  <c r="F982" i="2"/>
  <c r="G982" i="2"/>
  <c r="I982" i="2"/>
  <c r="J982" i="2"/>
  <c r="K982" i="2"/>
  <c r="L982" i="2"/>
  <c r="M982" i="2"/>
  <c r="N982" i="2"/>
  <c r="AB982" i="2" s="1"/>
  <c r="O982" i="2"/>
  <c r="P982" i="2"/>
  <c r="Q982" i="2" s="1"/>
  <c r="R982" i="2"/>
  <c r="S982" i="2" s="1"/>
  <c r="T982" i="2"/>
  <c r="U982" i="2"/>
  <c r="V982" i="2"/>
  <c r="AC982" i="2" s="1"/>
  <c r="W982" i="2"/>
  <c r="X982" i="2"/>
  <c r="Y982" i="2"/>
  <c r="A802" i="2"/>
  <c r="B802" i="2"/>
  <c r="C802" i="2"/>
  <c r="D802" i="2"/>
  <c r="E802" i="2"/>
  <c r="F802" i="2"/>
  <c r="G802" i="2"/>
  <c r="I802" i="2"/>
  <c r="J802" i="2"/>
  <c r="K802" i="2"/>
  <c r="L802" i="2"/>
  <c r="M802" i="2"/>
  <c r="N802" i="2"/>
  <c r="AB802" i="2" s="1"/>
  <c r="O802" i="2"/>
  <c r="P802" i="2"/>
  <c r="Q802" i="2" s="1"/>
  <c r="R802" i="2"/>
  <c r="S802" i="2" s="1"/>
  <c r="T802" i="2"/>
  <c r="U802" i="2"/>
  <c r="V802" i="2"/>
  <c r="AC802" i="2" s="1"/>
  <c r="W802" i="2"/>
  <c r="X802" i="2"/>
  <c r="Y802" i="2"/>
  <c r="A801" i="2"/>
  <c r="B801" i="2"/>
  <c r="C801" i="2"/>
  <c r="D801" i="2"/>
  <c r="E801" i="2"/>
  <c r="F801" i="2"/>
  <c r="G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W801" i="2"/>
  <c r="X801" i="2"/>
  <c r="Y801" i="2"/>
  <c r="A800" i="2"/>
  <c r="B800" i="2"/>
  <c r="C800" i="2"/>
  <c r="D800" i="2"/>
  <c r="E800" i="2"/>
  <c r="F800" i="2"/>
  <c r="G800" i="2"/>
  <c r="I800" i="2"/>
  <c r="J800" i="2"/>
  <c r="K800" i="2"/>
  <c r="L800" i="2"/>
  <c r="M800" i="2"/>
  <c r="N800" i="2"/>
  <c r="AB800" i="2" s="1"/>
  <c r="O800" i="2"/>
  <c r="P800" i="2"/>
  <c r="Q800" i="2" s="1"/>
  <c r="R800" i="2"/>
  <c r="S800" i="2" s="1"/>
  <c r="T800" i="2"/>
  <c r="U800" i="2"/>
  <c r="V800" i="2"/>
  <c r="AC800" i="2" s="1"/>
  <c r="W800" i="2"/>
  <c r="X800" i="2"/>
  <c r="Y800" i="2"/>
  <c r="A1134" i="2"/>
  <c r="B1134" i="2"/>
  <c r="C1134" i="2"/>
  <c r="D1134" i="2"/>
  <c r="E1134" i="2"/>
  <c r="F1134" i="2"/>
  <c r="G1134" i="2"/>
  <c r="I1134" i="2"/>
  <c r="J1134" i="2"/>
  <c r="K1134" i="2"/>
  <c r="L1134" i="2"/>
  <c r="M1134" i="2"/>
  <c r="N1134" i="2"/>
  <c r="AB1134" i="2" s="1"/>
  <c r="O1134" i="2"/>
  <c r="P1134" i="2"/>
  <c r="Q1134" i="2" s="1"/>
  <c r="R1134" i="2"/>
  <c r="S1134" i="2" s="1"/>
  <c r="T1134" i="2"/>
  <c r="U1134" i="2"/>
  <c r="V1134" i="2"/>
  <c r="AC1134" i="2" s="1"/>
  <c r="W1134" i="2"/>
  <c r="X1134" i="2"/>
  <c r="Y1134" i="2"/>
  <c r="A803" i="2"/>
  <c r="B803" i="2"/>
  <c r="C803" i="2"/>
  <c r="D803" i="2"/>
  <c r="E803" i="2"/>
  <c r="F803" i="2"/>
  <c r="G803" i="2"/>
  <c r="I803" i="2"/>
  <c r="J803" i="2"/>
  <c r="K803" i="2"/>
  <c r="L803" i="2"/>
  <c r="M803" i="2"/>
  <c r="N803" i="2"/>
  <c r="AB803" i="2" s="1"/>
  <c r="O803" i="2"/>
  <c r="P803" i="2"/>
  <c r="Q803" i="2" s="1"/>
  <c r="R803" i="2"/>
  <c r="S803" i="2" s="1"/>
  <c r="T803" i="2"/>
  <c r="U803" i="2"/>
  <c r="V803" i="2"/>
  <c r="AC803" i="2" s="1"/>
  <c r="W803" i="2"/>
  <c r="X803" i="2"/>
  <c r="Y803" i="2"/>
  <c r="A972" i="2"/>
  <c r="B972" i="2"/>
  <c r="C972" i="2"/>
  <c r="D972" i="2"/>
  <c r="E972" i="2"/>
  <c r="F972" i="2"/>
  <c r="G972" i="2"/>
  <c r="I972" i="2"/>
  <c r="J972" i="2"/>
  <c r="K972" i="2"/>
  <c r="L972" i="2"/>
  <c r="M972" i="2"/>
  <c r="N972" i="2"/>
  <c r="AB972" i="2" s="1"/>
  <c r="O972" i="2"/>
  <c r="P972" i="2"/>
  <c r="Q972" i="2" s="1"/>
  <c r="R972" i="2"/>
  <c r="S972" i="2" s="1"/>
  <c r="T972" i="2"/>
  <c r="U972" i="2"/>
  <c r="V972" i="2"/>
  <c r="W972" i="2"/>
  <c r="X972" i="2"/>
  <c r="Y972" i="2"/>
  <c r="A798" i="2"/>
  <c r="B798" i="2"/>
  <c r="C798" i="2"/>
  <c r="D798" i="2"/>
  <c r="E798" i="2"/>
  <c r="F798" i="2"/>
  <c r="G798" i="2"/>
  <c r="I798" i="2"/>
  <c r="J798" i="2"/>
  <c r="K798" i="2"/>
  <c r="L798" i="2"/>
  <c r="M798" i="2"/>
  <c r="N798" i="2"/>
  <c r="AB798" i="2" s="1"/>
  <c r="O798" i="2"/>
  <c r="P798" i="2"/>
  <c r="Q798" i="2" s="1"/>
  <c r="R798" i="2"/>
  <c r="S798" i="2" s="1"/>
  <c r="T798" i="2"/>
  <c r="U798" i="2"/>
  <c r="V798" i="2"/>
  <c r="AC798" i="2" s="1"/>
  <c r="W798" i="2"/>
  <c r="X798" i="2"/>
  <c r="Y798" i="2"/>
  <c r="A1073" i="2"/>
  <c r="B1073" i="2"/>
  <c r="C1073" i="2"/>
  <c r="D1073" i="2"/>
  <c r="E1073" i="2"/>
  <c r="F1073" i="2"/>
  <c r="G1073" i="2"/>
  <c r="I1073" i="2"/>
  <c r="J1073" i="2"/>
  <c r="K1073" i="2"/>
  <c r="L1073" i="2"/>
  <c r="M1073" i="2"/>
  <c r="N1073" i="2"/>
  <c r="AB1073" i="2" s="1"/>
  <c r="O1073" i="2"/>
  <c r="P1073" i="2"/>
  <c r="Q1073" i="2" s="1"/>
  <c r="R1073" i="2"/>
  <c r="S1073" i="2" s="1"/>
  <c r="T1073" i="2"/>
  <c r="U1073" i="2"/>
  <c r="V1073" i="2"/>
  <c r="AC1073" i="2" s="1"/>
  <c r="W1073" i="2"/>
  <c r="X1073" i="2"/>
  <c r="Y1073" i="2"/>
  <c r="A797" i="2"/>
  <c r="B797" i="2"/>
  <c r="C797" i="2"/>
  <c r="D797" i="2"/>
  <c r="E797" i="2"/>
  <c r="F797" i="2"/>
  <c r="G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A951" i="2"/>
  <c r="B951" i="2"/>
  <c r="C951" i="2"/>
  <c r="D951" i="2"/>
  <c r="E951" i="2"/>
  <c r="F951" i="2"/>
  <c r="G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W951" i="2"/>
  <c r="X951" i="2"/>
  <c r="Y951" i="2"/>
  <c r="A970" i="2"/>
  <c r="B970" i="2"/>
  <c r="C970" i="2"/>
  <c r="D970" i="2"/>
  <c r="E970" i="2"/>
  <c r="F970" i="2"/>
  <c r="G970" i="2"/>
  <c r="I970" i="2"/>
  <c r="J970" i="2"/>
  <c r="K970" i="2"/>
  <c r="L970" i="2"/>
  <c r="M970" i="2"/>
  <c r="N970" i="2"/>
  <c r="AB970" i="2" s="1"/>
  <c r="O970" i="2"/>
  <c r="P970" i="2"/>
  <c r="Q970" i="2" s="1"/>
  <c r="R970" i="2"/>
  <c r="S970" i="2" s="1"/>
  <c r="T970" i="2"/>
  <c r="U970" i="2"/>
  <c r="V970" i="2"/>
  <c r="AC970" i="2" s="1"/>
  <c r="W970" i="2"/>
  <c r="X970" i="2"/>
  <c r="Y970" i="2"/>
  <c r="A796" i="2"/>
  <c r="B796" i="2"/>
  <c r="C796" i="2"/>
  <c r="D796" i="2"/>
  <c r="E796" i="2"/>
  <c r="F796" i="2"/>
  <c r="G796" i="2"/>
  <c r="I796" i="2"/>
  <c r="J796" i="2"/>
  <c r="K796" i="2"/>
  <c r="L796" i="2"/>
  <c r="M796" i="2"/>
  <c r="N796" i="2"/>
  <c r="AB796" i="2" s="1"/>
  <c r="O796" i="2"/>
  <c r="P796" i="2"/>
  <c r="Q796" i="2" s="1"/>
  <c r="R796" i="2"/>
  <c r="S796" i="2" s="1"/>
  <c r="T796" i="2"/>
  <c r="U796" i="2"/>
  <c r="V796" i="2"/>
  <c r="AC796" i="2" s="1"/>
  <c r="W796" i="2"/>
  <c r="X796" i="2"/>
  <c r="Y796" i="2"/>
  <c r="A550" i="2"/>
  <c r="B550" i="2"/>
  <c r="C550" i="2"/>
  <c r="D550" i="2"/>
  <c r="E550" i="2"/>
  <c r="F550" i="2"/>
  <c r="G550" i="2"/>
  <c r="I550" i="2"/>
  <c r="J550" i="2"/>
  <c r="K550" i="2"/>
  <c r="L550" i="2"/>
  <c r="M550" i="2"/>
  <c r="N550" i="2"/>
  <c r="AB550" i="2" s="1"/>
  <c r="O550" i="2"/>
  <c r="P550" i="2"/>
  <c r="Q550" i="2" s="1"/>
  <c r="R550" i="2"/>
  <c r="S550" i="2" s="1"/>
  <c r="T550" i="2"/>
  <c r="U550" i="2"/>
  <c r="V550" i="2"/>
  <c r="AC550" i="2" s="1"/>
  <c r="W550" i="2"/>
  <c r="X550" i="2"/>
  <c r="Y550" i="2"/>
  <c r="A795" i="2"/>
  <c r="B795" i="2"/>
  <c r="C795" i="2"/>
  <c r="D795" i="2"/>
  <c r="E795" i="2"/>
  <c r="F795" i="2"/>
  <c r="G795" i="2"/>
  <c r="I795" i="2"/>
  <c r="J795" i="2"/>
  <c r="K795" i="2"/>
  <c r="L795" i="2"/>
  <c r="M795" i="2"/>
  <c r="N795" i="2"/>
  <c r="AB795" i="2" s="1"/>
  <c r="O795" i="2"/>
  <c r="P795" i="2"/>
  <c r="Q795" i="2" s="1"/>
  <c r="R795" i="2"/>
  <c r="S795" i="2" s="1"/>
  <c r="T795" i="2"/>
  <c r="U795" i="2"/>
  <c r="V795" i="2"/>
  <c r="W795" i="2"/>
  <c r="X795" i="2"/>
  <c r="Y795" i="2"/>
  <c r="A1030" i="2"/>
  <c r="B1030" i="2"/>
  <c r="C1030" i="2"/>
  <c r="D1030" i="2"/>
  <c r="E1030" i="2"/>
  <c r="F1030" i="2"/>
  <c r="G1030" i="2"/>
  <c r="I1030" i="2"/>
  <c r="J1030" i="2"/>
  <c r="K1030" i="2"/>
  <c r="L1030" i="2"/>
  <c r="M1030" i="2"/>
  <c r="N1030" i="2"/>
  <c r="AB1030" i="2" s="1"/>
  <c r="O1030" i="2"/>
  <c r="P1030" i="2"/>
  <c r="Q1030" i="2" s="1"/>
  <c r="R1030" i="2"/>
  <c r="S1030" i="2" s="1"/>
  <c r="T1030" i="2"/>
  <c r="U1030" i="2"/>
  <c r="V1030" i="2"/>
  <c r="AC1030" i="2" s="1"/>
  <c r="W1030" i="2"/>
  <c r="X1030" i="2"/>
  <c r="Y1030" i="2"/>
  <c r="A1010" i="2"/>
  <c r="B1010" i="2"/>
  <c r="C1010" i="2"/>
  <c r="D1010" i="2"/>
  <c r="E1010" i="2"/>
  <c r="F1010" i="2"/>
  <c r="G1010" i="2"/>
  <c r="I1010" i="2"/>
  <c r="J1010" i="2"/>
  <c r="K1010" i="2"/>
  <c r="L1010" i="2"/>
  <c r="M1010" i="2"/>
  <c r="N1010" i="2"/>
  <c r="AB1010" i="2" s="1"/>
  <c r="O1010" i="2"/>
  <c r="P1010" i="2"/>
  <c r="Q1010" i="2" s="1"/>
  <c r="R1010" i="2"/>
  <c r="S1010" i="2" s="1"/>
  <c r="T1010" i="2"/>
  <c r="U1010" i="2"/>
  <c r="V1010" i="2"/>
  <c r="AC1010" i="2" s="1"/>
  <c r="W1010" i="2"/>
  <c r="X1010" i="2"/>
  <c r="Y1010" i="2"/>
  <c r="A933" i="2"/>
  <c r="B933" i="2"/>
  <c r="C933" i="2"/>
  <c r="D933" i="2"/>
  <c r="E933" i="2"/>
  <c r="F933" i="2"/>
  <c r="G933" i="2"/>
  <c r="I933" i="2"/>
  <c r="J933" i="2"/>
  <c r="K933" i="2"/>
  <c r="L933" i="2"/>
  <c r="M933" i="2"/>
  <c r="N933" i="2"/>
  <c r="AB933" i="2" s="1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793" i="2"/>
  <c r="B793" i="2"/>
  <c r="C793" i="2"/>
  <c r="D793" i="2"/>
  <c r="E793" i="2"/>
  <c r="F793" i="2"/>
  <c r="G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W793" i="2"/>
  <c r="X793" i="2"/>
  <c r="Y793" i="2"/>
  <c r="A792" i="2"/>
  <c r="B792" i="2"/>
  <c r="C792" i="2"/>
  <c r="D792" i="2"/>
  <c r="E792" i="2"/>
  <c r="F792" i="2"/>
  <c r="G792" i="2"/>
  <c r="I792" i="2"/>
  <c r="J792" i="2"/>
  <c r="K792" i="2"/>
  <c r="L792" i="2"/>
  <c r="M792" i="2"/>
  <c r="N792" i="2"/>
  <c r="AB792" i="2" s="1"/>
  <c r="O792" i="2"/>
  <c r="P792" i="2"/>
  <c r="Q792" i="2" s="1"/>
  <c r="R792" i="2"/>
  <c r="S792" i="2" s="1"/>
  <c r="T792" i="2"/>
  <c r="U792" i="2"/>
  <c r="V792" i="2"/>
  <c r="AC792" i="2" s="1"/>
  <c r="W792" i="2"/>
  <c r="X792" i="2"/>
  <c r="Y792" i="2"/>
  <c r="A1141" i="2"/>
  <c r="B1141" i="2"/>
  <c r="C1141" i="2"/>
  <c r="D1141" i="2"/>
  <c r="E1141" i="2"/>
  <c r="F1141" i="2"/>
  <c r="G1141" i="2"/>
  <c r="I1141" i="2"/>
  <c r="J1141" i="2"/>
  <c r="K1141" i="2"/>
  <c r="L1141" i="2"/>
  <c r="M1141" i="2"/>
  <c r="N1141" i="2"/>
  <c r="AB1141" i="2" s="1"/>
  <c r="O1141" i="2"/>
  <c r="P1141" i="2"/>
  <c r="Q1141" i="2" s="1"/>
  <c r="R1141" i="2"/>
  <c r="S1141" i="2" s="1"/>
  <c r="T1141" i="2"/>
  <c r="U1141" i="2"/>
  <c r="V1141" i="2"/>
  <c r="AC1141" i="2" s="1"/>
  <c r="W1141" i="2"/>
  <c r="X1141" i="2"/>
  <c r="Y1141" i="2"/>
  <c r="A897" i="2"/>
  <c r="B897" i="2"/>
  <c r="C897" i="2"/>
  <c r="D897" i="2"/>
  <c r="E897" i="2"/>
  <c r="F897" i="2"/>
  <c r="G897" i="2"/>
  <c r="I897" i="2"/>
  <c r="J897" i="2"/>
  <c r="K897" i="2"/>
  <c r="L897" i="2"/>
  <c r="M897" i="2"/>
  <c r="N897" i="2"/>
  <c r="AB897" i="2" s="1"/>
  <c r="O897" i="2"/>
  <c r="P897" i="2"/>
  <c r="Q897" i="2" s="1"/>
  <c r="R897" i="2"/>
  <c r="S897" i="2" s="1"/>
  <c r="T897" i="2"/>
  <c r="U897" i="2"/>
  <c r="V897" i="2"/>
  <c r="W897" i="2"/>
  <c r="X897" i="2"/>
  <c r="Y897" i="2"/>
  <c r="A881" i="2"/>
  <c r="B881" i="2"/>
  <c r="C881" i="2"/>
  <c r="D881" i="2"/>
  <c r="E881" i="2"/>
  <c r="F881" i="2"/>
  <c r="G881" i="2"/>
  <c r="I881" i="2"/>
  <c r="J881" i="2"/>
  <c r="K881" i="2"/>
  <c r="L881" i="2"/>
  <c r="M881" i="2"/>
  <c r="N881" i="2"/>
  <c r="AB881" i="2" s="1"/>
  <c r="O881" i="2"/>
  <c r="P881" i="2"/>
  <c r="Q881" i="2" s="1"/>
  <c r="R881" i="2"/>
  <c r="S881" i="2" s="1"/>
  <c r="T881" i="2"/>
  <c r="U881" i="2"/>
  <c r="V881" i="2"/>
  <c r="W881" i="2"/>
  <c r="X881" i="2"/>
  <c r="Y881" i="2"/>
  <c r="A790" i="2"/>
  <c r="B790" i="2"/>
  <c r="C790" i="2"/>
  <c r="D790" i="2"/>
  <c r="E790" i="2"/>
  <c r="F790" i="2"/>
  <c r="G790" i="2"/>
  <c r="I790" i="2"/>
  <c r="J790" i="2"/>
  <c r="K790" i="2"/>
  <c r="L790" i="2"/>
  <c r="M790" i="2"/>
  <c r="N790" i="2"/>
  <c r="AB790" i="2" s="1"/>
  <c r="O790" i="2"/>
  <c r="P790" i="2"/>
  <c r="Q790" i="2" s="1"/>
  <c r="R790" i="2"/>
  <c r="S790" i="2" s="1"/>
  <c r="T790" i="2"/>
  <c r="U790" i="2"/>
  <c r="V790" i="2"/>
  <c r="AC790" i="2" s="1"/>
  <c r="W790" i="2"/>
  <c r="X790" i="2"/>
  <c r="Y790" i="2"/>
  <c r="A975" i="2"/>
  <c r="B975" i="2"/>
  <c r="C975" i="2"/>
  <c r="D975" i="2"/>
  <c r="E975" i="2"/>
  <c r="F975" i="2"/>
  <c r="G975" i="2"/>
  <c r="I975" i="2"/>
  <c r="J975" i="2"/>
  <c r="K975" i="2"/>
  <c r="L975" i="2"/>
  <c r="M975" i="2"/>
  <c r="N975" i="2"/>
  <c r="AB975" i="2" s="1"/>
  <c r="O975" i="2"/>
  <c r="P975" i="2"/>
  <c r="Q975" i="2" s="1"/>
  <c r="R975" i="2"/>
  <c r="S975" i="2" s="1"/>
  <c r="T975" i="2"/>
  <c r="U975" i="2"/>
  <c r="V975" i="2"/>
  <c r="AC975" i="2" s="1"/>
  <c r="W975" i="2"/>
  <c r="X975" i="2"/>
  <c r="Y975" i="2"/>
  <c r="A788" i="2"/>
  <c r="B788" i="2"/>
  <c r="C788" i="2"/>
  <c r="D788" i="2"/>
  <c r="E788" i="2"/>
  <c r="F788" i="2"/>
  <c r="G788" i="2"/>
  <c r="I788" i="2"/>
  <c r="J788" i="2"/>
  <c r="K788" i="2"/>
  <c r="L788" i="2"/>
  <c r="M788" i="2"/>
  <c r="N788" i="2"/>
  <c r="AB788" i="2" s="1"/>
  <c r="O788" i="2"/>
  <c r="P788" i="2"/>
  <c r="Q788" i="2" s="1"/>
  <c r="R788" i="2"/>
  <c r="S788" i="2" s="1"/>
  <c r="T788" i="2"/>
  <c r="U788" i="2"/>
  <c r="V788" i="2"/>
  <c r="AC788" i="2" s="1"/>
  <c r="W788" i="2"/>
  <c r="X788" i="2"/>
  <c r="Y788" i="2"/>
  <c r="A1279" i="2"/>
  <c r="B1279" i="2"/>
  <c r="C1279" i="2"/>
  <c r="D1279" i="2"/>
  <c r="E1279" i="2"/>
  <c r="F1279" i="2"/>
  <c r="G1279" i="2"/>
  <c r="I1279" i="2"/>
  <c r="J1279" i="2"/>
  <c r="K1279" i="2"/>
  <c r="L1279" i="2"/>
  <c r="M1279" i="2"/>
  <c r="N1279" i="2"/>
  <c r="AB1279" i="2" s="1"/>
  <c r="O1279" i="2"/>
  <c r="P1279" i="2"/>
  <c r="Q1279" i="2" s="1"/>
  <c r="R1279" i="2"/>
  <c r="S1279" i="2" s="1"/>
  <c r="T1279" i="2"/>
  <c r="U1279" i="2"/>
  <c r="V1279" i="2"/>
  <c r="W1279" i="2"/>
  <c r="X1279" i="2"/>
  <c r="Y1279" i="2"/>
  <c r="A787" i="2"/>
  <c r="B787" i="2"/>
  <c r="C787" i="2"/>
  <c r="D787" i="2"/>
  <c r="E787" i="2"/>
  <c r="F787" i="2"/>
  <c r="G787" i="2"/>
  <c r="I787" i="2"/>
  <c r="J787" i="2"/>
  <c r="K787" i="2"/>
  <c r="L787" i="2"/>
  <c r="M787" i="2"/>
  <c r="N787" i="2"/>
  <c r="AB787" i="2" s="1"/>
  <c r="O787" i="2"/>
  <c r="P787" i="2"/>
  <c r="Q787" i="2" s="1"/>
  <c r="R787" i="2"/>
  <c r="S787" i="2" s="1"/>
  <c r="T787" i="2"/>
  <c r="U787" i="2"/>
  <c r="V787" i="2"/>
  <c r="AC787" i="2" s="1"/>
  <c r="W787" i="2"/>
  <c r="X787" i="2"/>
  <c r="Y787" i="2"/>
  <c r="A835" i="2"/>
  <c r="B835" i="2"/>
  <c r="C835" i="2"/>
  <c r="D835" i="2"/>
  <c r="E835" i="2"/>
  <c r="F835" i="2"/>
  <c r="G835" i="2"/>
  <c r="I835" i="2"/>
  <c r="J835" i="2"/>
  <c r="K835" i="2"/>
  <c r="L835" i="2"/>
  <c r="M835" i="2"/>
  <c r="N835" i="2"/>
  <c r="AB835" i="2" s="1"/>
  <c r="O835" i="2"/>
  <c r="P835" i="2"/>
  <c r="Q835" i="2" s="1"/>
  <c r="R835" i="2"/>
  <c r="S835" i="2" s="1"/>
  <c r="T835" i="2"/>
  <c r="U835" i="2"/>
  <c r="V835" i="2"/>
  <c r="AC835" i="2" s="1"/>
  <c r="W835" i="2"/>
  <c r="X835" i="2"/>
  <c r="Y835" i="2"/>
  <c r="A909" i="2"/>
  <c r="B909" i="2"/>
  <c r="C909" i="2"/>
  <c r="D909" i="2"/>
  <c r="E909" i="2"/>
  <c r="F909" i="2"/>
  <c r="G909" i="2"/>
  <c r="I909" i="2"/>
  <c r="J909" i="2"/>
  <c r="K909" i="2"/>
  <c r="L909" i="2"/>
  <c r="M909" i="2"/>
  <c r="N909" i="2"/>
  <c r="AB909" i="2" s="1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825" i="2"/>
  <c r="B825" i="2"/>
  <c r="C825" i="2"/>
  <c r="D825" i="2"/>
  <c r="E825" i="2"/>
  <c r="F825" i="2"/>
  <c r="G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W825" i="2"/>
  <c r="X825" i="2"/>
  <c r="Y825" i="2"/>
  <c r="A785" i="2"/>
  <c r="B785" i="2"/>
  <c r="C785" i="2"/>
  <c r="D785" i="2"/>
  <c r="E785" i="2"/>
  <c r="F785" i="2"/>
  <c r="G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A913" i="2"/>
  <c r="B913" i="2"/>
  <c r="C913" i="2"/>
  <c r="D913" i="2"/>
  <c r="E913" i="2"/>
  <c r="F913" i="2"/>
  <c r="G913" i="2"/>
  <c r="I913" i="2"/>
  <c r="J913" i="2"/>
  <c r="K913" i="2"/>
  <c r="L913" i="2"/>
  <c r="M913" i="2"/>
  <c r="N913" i="2"/>
  <c r="AB913" i="2" s="1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809" i="2"/>
  <c r="B809" i="2"/>
  <c r="C809" i="2"/>
  <c r="D809" i="2"/>
  <c r="E809" i="2"/>
  <c r="F809" i="2"/>
  <c r="G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A784" i="2"/>
  <c r="B784" i="2"/>
  <c r="C784" i="2"/>
  <c r="D784" i="2"/>
  <c r="E784" i="2"/>
  <c r="F784" i="2"/>
  <c r="G784" i="2"/>
  <c r="I784" i="2"/>
  <c r="J784" i="2"/>
  <c r="K784" i="2"/>
  <c r="L784" i="2"/>
  <c r="M784" i="2"/>
  <c r="N784" i="2"/>
  <c r="AB784" i="2" s="1"/>
  <c r="O784" i="2"/>
  <c r="P784" i="2"/>
  <c r="Q784" i="2" s="1"/>
  <c r="R784" i="2"/>
  <c r="S784" i="2" s="1"/>
  <c r="T784" i="2"/>
  <c r="U784" i="2"/>
  <c r="V784" i="2"/>
  <c r="W784" i="2"/>
  <c r="X784" i="2"/>
  <c r="Y784" i="2"/>
  <c r="A813" i="2"/>
  <c r="B813" i="2"/>
  <c r="C813" i="2"/>
  <c r="D813" i="2"/>
  <c r="E813" i="2"/>
  <c r="F813" i="2"/>
  <c r="G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A816" i="2"/>
  <c r="B816" i="2"/>
  <c r="C816" i="2"/>
  <c r="D816" i="2"/>
  <c r="E816" i="2"/>
  <c r="F816" i="2"/>
  <c r="G816" i="2"/>
  <c r="I816" i="2"/>
  <c r="J816" i="2"/>
  <c r="K816" i="2"/>
  <c r="L816" i="2"/>
  <c r="M816" i="2"/>
  <c r="N816" i="2"/>
  <c r="AB816" i="2" s="1"/>
  <c r="O816" i="2"/>
  <c r="P816" i="2"/>
  <c r="Q816" i="2" s="1"/>
  <c r="R816" i="2"/>
  <c r="S816" i="2" s="1"/>
  <c r="T816" i="2"/>
  <c r="U816" i="2"/>
  <c r="V816" i="2"/>
  <c r="AC816" i="2" s="1"/>
  <c r="W816" i="2"/>
  <c r="X816" i="2"/>
  <c r="Y816" i="2"/>
  <c r="A783" i="2"/>
  <c r="B783" i="2"/>
  <c r="C783" i="2"/>
  <c r="D783" i="2"/>
  <c r="E783" i="2"/>
  <c r="F783" i="2"/>
  <c r="G783" i="2"/>
  <c r="I783" i="2"/>
  <c r="J783" i="2"/>
  <c r="K783" i="2"/>
  <c r="L783" i="2"/>
  <c r="M783" i="2"/>
  <c r="N783" i="2"/>
  <c r="AB783" i="2" s="1"/>
  <c r="O783" i="2"/>
  <c r="P783" i="2"/>
  <c r="Q783" i="2" s="1"/>
  <c r="R783" i="2"/>
  <c r="S783" i="2" s="1"/>
  <c r="T783" i="2"/>
  <c r="U783" i="2"/>
  <c r="V783" i="2"/>
  <c r="AC783" i="2" s="1"/>
  <c r="W783" i="2"/>
  <c r="X783" i="2"/>
  <c r="Y783" i="2"/>
  <c r="A1013" i="2"/>
  <c r="B1013" i="2"/>
  <c r="C1013" i="2"/>
  <c r="D1013" i="2"/>
  <c r="E1013" i="2"/>
  <c r="F1013" i="2"/>
  <c r="G1013" i="2"/>
  <c r="I1013" i="2"/>
  <c r="J1013" i="2"/>
  <c r="K1013" i="2"/>
  <c r="L1013" i="2"/>
  <c r="M1013" i="2"/>
  <c r="N1013" i="2"/>
  <c r="AB1013" i="2" s="1"/>
  <c r="O1013" i="2"/>
  <c r="P1013" i="2"/>
  <c r="Q1013" i="2" s="1"/>
  <c r="R1013" i="2"/>
  <c r="S1013" i="2" s="1"/>
  <c r="T1013" i="2"/>
  <c r="U1013" i="2"/>
  <c r="V1013" i="2"/>
  <c r="W1013" i="2"/>
  <c r="X1013" i="2"/>
  <c r="Y1013" i="2"/>
  <c r="A799" i="2"/>
  <c r="B799" i="2"/>
  <c r="C799" i="2"/>
  <c r="D799" i="2"/>
  <c r="E799" i="2"/>
  <c r="F799" i="2"/>
  <c r="G799" i="2"/>
  <c r="I799" i="2"/>
  <c r="J799" i="2"/>
  <c r="K799" i="2"/>
  <c r="L799" i="2"/>
  <c r="M799" i="2"/>
  <c r="N799" i="2"/>
  <c r="AB799" i="2" s="1"/>
  <c r="O799" i="2"/>
  <c r="P799" i="2"/>
  <c r="Q799" i="2" s="1"/>
  <c r="R799" i="2"/>
  <c r="S799" i="2" s="1"/>
  <c r="T799" i="2"/>
  <c r="U799" i="2"/>
  <c r="V799" i="2"/>
  <c r="W799" i="2"/>
  <c r="X799" i="2"/>
  <c r="Y799" i="2"/>
  <c r="A543" i="2"/>
  <c r="B543" i="2"/>
  <c r="C543" i="2"/>
  <c r="D543" i="2"/>
  <c r="E543" i="2"/>
  <c r="F543" i="2"/>
  <c r="G543" i="2"/>
  <c r="I543" i="2"/>
  <c r="J543" i="2"/>
  <c r="K543" i="2"/>
  <c r="L543" i="2"/>
  <c r="M543" i="2"/>
  <c r="N543" i="2"/>
  <c r="AB543" i="2" s="1"/>
  <c r="O543" i="2"/>
  <c r="P543" i="2"/>
  <c r="Q543" i="2" s="1"/>
  <c r="R543" i="2"/>
  <c r="S543" i="2" s="1"/>
  <c r="T543" i="2"/>
  <c r="U543" i="2"/>
  <c r="V543" i="2"/>
  <c r="AC543" i="2" s="1"/>
  <c r="W543" i="2"/>
  <c r="X543" i="2"/>
  <c r="Y543" i="2"/>
  <c r="AA19" i="2" l="1"/>
  <c r="Z98" i="2"/>
  <c r="AA6" i="2"/>
  <c r="AA623" i="2"/>
  <c r="Z458" i="2"/>
  <c r="Z6" i="2"/>
  <c r="AA216" i="2"/>
  <c r="Z143" i="2"/>
  <c r="Z41" i="2"/>
  <c r="AA95" i="2"/>
  <c r="AA569" i="2"/>
  <c r="AA1191" i="2"/>
  <c r="AA996" i="2"/>
  <c r="AA1113" i="2"/>
  <c r="AA1120" i="2"/>
  <c r="Z1254" i="2"/>
  <c r="AA907" i="2"/>
  <c r="AA902" i="2"/>
  <c r="AA1214" i="2"/>
  <c r="AA981" i="2"/>
  <c r="Z1100" i="2"/>
  <c r="Z1157" i="2"/>
  <c r="Z1227" i="2"/>
  <c r="AA111" i="2"/>
  <c r="AA429" i="2"/>
  <c r="AA420" i="2"/>
  <c r="Z924" i="2"/>
  <c r="AA1205" i="2"/>
  <c r="Z396" i="2"/>
  <c r="Z59" i="2"/>
  <c r="AA110" i="2"/>
  <c r="Z47" i="2"/>
  <c r="Z81" i="2"/>
  <c r="Z140" i="2"/>
  <c r="AA372" i="2"/>
  <c r="AA426" i="2"/>
  <c r="Z814" i="2"/>
  <c r="AA218" i="2"/>
  <c r="AA128" i="2"/>
  <c r="AA655" i="2"/>
  <c r="AA1285" i="2"/>
  <c r="AA855" i="2"/>
  <c r="AA577" i="2"/>
  <c r="AA725" i="2"/>
  <c r="AA1105" i="2"/>
  <c r="AA810" i="2"/>
  <c r="AA999" i="2"/>
  <c r="AA1018" i="2"/>
  <c r="AA1023" i="2"/>
  <c r="AA1115" i="2"/>
  <c r="AA476" i="2"/>
  <c r="Z905" i="2"/>
  <c r="Z795" i="2"/>
  <c r="Z807" i="2"/>
  <c r="Z820" i="2"/>
  <c r="AA861" i="2"/>
  <c r="Z1049" i="2"/>
  <c r="Z912" i="2"/>
  <c r="Z917" i="2"/>
  <c r="Z957" i="2"/>
  <c r="Z967" i="2"/>
  <c r="AB810" i="2"/>
  <c r="Z1090" i="2"/>
  <c r="AB569" i="2"/>
  <c r="AB1214" i="2"/>
  <c r="AA898" i="2"/>
  <c r="AA868" i="2"/>
  <c r="Z560" i="2"/>
  <c r="AA986" i="2"/>
  <c r="AA1006" i="2"/>
  <c r="AA1055" i="2"/>
  <c r="AA340" i="2"/>
  <c r="AA584" i="2"/>
  <c r="AA1083" i="2"/>
  <c r="AA1194" i="2"/>
  <c r="AA1219" i="2"/>
  <c r="AA1148" i="2"/>
  <c r="AA678" i="2"/>
  <c r="AA108" i="2"/>
  <c r="AA433" i="2"/>
  <c r="AA195" i="2"/>
  <c r="AA15" i="2"/>
  <c r="AA695" i="2"/>
  <c r="AA93" i="2"/>
  <c r="AA313" i="2"/>
  <c r="Z90" i="2"/>
  <c r="Z942" i="2"/>
  <c r="Z940" i="2"/>
  <c r="Z1128" i="2"/>
  <c r="Z565" i="2"/>
  <c r="AA1068" i="2"/>
  <c r="AA1075" i="2"/>
  <c r="Z1074" i="2"/>
  <c r="AA1014" i="2"/>
  <c r="Z1233" i="2"/>
  <c r="AA613" i="2"/>
  <c r="AA345" i="2"/>
  <c r="AA622" i="2"/>
  <c r="AA602" i="2"/>
  <c r="AA242" i="2"/>
  <c r="AA464" i="2"/>
  <c r="AA247" i="2"/>
  <c r="AA759" i="2"/>
  <c r="AA482" i="2"/>
  <c r="AA769" i="2"/>
  <c r="Z524" i="2"/>
  <c r="Z514" i="2"/>
  <c r="AC1105" i="2"/>
  <c r="Z913" i="2"/>
  <c r="AA850" i="2"/>
  <c r="Z988" i="2"/>
  <c r="AA974" i="2"/>
  <c r="AB1006" i="2"/>
  <c r="Z1097" i="2"/>
  <c r="AA582" i="2"/>
  <c r="AA357" i="2"/>
  <c r="AA1046" i="2"/>
  <c r="AA1281" i="2"/>
  <c r="Z597" i="2"/>
  <c r="Z1096" i="2"/>
  <c r="AA611" i="2"/>
  <c r="AA1079" i="2"/>
  <c r="AA391" i="2"/>
  <c r="AA21" i="2"/>
  <c r="Z410" i="2"/>
  <c r="Z672" i="2"/>
  <c r="AA756" i="2"/>
  <c r="AA744" i="2"/>
  <c r="AA702" i="2"/>
  <c r="AA190" i="2"/>
  <c r="Z1290" i="2"/>
  <c r="AA49" i="2"/>
  <c r="Z267" i="2"/>
  <c r="Z767" i="2"/>
  <c r="AB313" i="2"/>
  <c r="AA1295" i="2"/>
  <c r="AA879" i="2"/>
  <c r="AA903" i="2"/>
  <c r="AA915" i="2"/>
  <c r="AA921" i="2"/>
  <c r="AA1039" i="2"/>
  <c r="Z1040" i="2"/>
  <c r="Z591" i="2"/>
  <c r="Z611" i="2"/>
  <c r="AA620" i="2"/>
  <c r="AA689" i="2"/>
  <c r="AB1285" i="2"/>
  <c r="AA189" i="2"/>
  <c r="AA234" i="2"/>
  <c r="AA70" i="2"/>
  <c r="AA250" i="2"/>
  <c r="AA285" i="2"/>
  <c r="AA337" i="2"/>
  <c r="AA317" i="2"/>
  <c r="AA983" i="2"/>
  <c r="AA529" i="2"/>
  <c r="Z1230" i="2"/>
  <c r="AA43" i="2"/>
  <c r="Z728" i="2"/>
  <c r="Z645" i="2"/>
  <c r="AA479" i="2"/>
  <c r="AA403" i="2"/>
  <c r="AA286" i="2"/>
  <c r="AA718" i="2"/>
  <c r="AA123" i="2"/>
  <c r="Z4" i="2"/>
  <c r="AA492" i="2"/>
  <c r="AA421" i="2"/>
  <c r="Z170" i="2"/>
  <c r="AA1300" i="2"/>
  <c r="AA507" i="2"/>
  <c r="AA153" i="2"/>
  <c r="AA257" i="2"/>
  <c r="Z305" i="2"/>
  <c r="Z72" i="2"/>
  <c r="AB992" i="2"/>
  <c r="AA992" i="2"/>
  <c r="AB1035" i="2"/>
  <c r="AA1035" i="2"/>
  <c r="AB855" i="2"/>
  <c r="Z833" i="2"/>
  <c r="AA1119" i="2"/>
  <c r="AA848" i="2"/>
  <c r="AA849" i="2"/>
  <c r="Z846" i="2"/>
  <c r="Z551" i="2"/>
  <c r="AB861" i="2"/>
  <c r="AA893" i="2"/>
  <c r="AB879" i="2"/>
  <c r="AA875" i="2"/>
  <c r="Z963" i="2"/>
  <c r="Z961" i="2"/>
  <c r="Z604" i="2"/>
  <c r="AB1020" i="2"/>
  <c r="AA1038" i="2"/>
  <c r="AB1038" i="2"/>
  <c r="AA819" i="2"/>
  <c r="AA838" i="2"/>
  <c r="AA867" i="2"/>
  <c r="AA886" i="2"/>
  <c r="AA1086" i="2"/>
  <c r="Z926" i="2"/>
  <c r="Z932" i="2"/>
  <c r="Z347" i="2"/>
  <c r="Z977" i="2"/>
  <c r="Z1144" i="2"/>
  <c r="Z668" i="2"/>
  <c r="AA332" i="2"/>
  <c r="AA32" i="2"/>
  <c r="AA574" i="2"/>
  <c r="AA375" i="2"/>
  <c r="AA350" i="2"/>
  <c r="AA1110" i="2"/>
  <c r="Z1152" i="2"/>
  <c r="AA610" i="2"/>
  <c r="AA1123" i="2"/>
  <c r="AA342" i="2"/>
  <c r="AA1203" i="2"/>
  <c r="AA1189" i="2"/>
  <c r="AA1143" i="2"/>
  <c r="AA657" i="2"/>
  <c r="AA1192" i="2"/>
  <c r="Z1192" i="2"/>
  <c r="AA619" i="2"/>
  <c r="Z1240" i="2"/>
  <c r="Z1271" i="2"/>
  <c r="Z660" i="2"/>
  <c r="AA437" i="2"/>
  <c r="AB189" i="2"/>
  <c r="Z135" i="2"/>
  <c r="AB70" i="2"/>
  <c r="AA767" i="2"/>
  <c r="Z1303" i="2"/>
  <c r="Z315" i="2"/>
  <c r="Z16" i="2"/>
  <c r="Z535" i="2"/>
  <c r="AA1069" i="2"/>
  <c r="AA581" i="2"/>
  <c r="AA361" i="2"/>
  <c r="AA587" i="2"/>
  <c r="AA1262" i="2"/>
  <c r="AA385" i="2"/>
  <c r="AA1029" i="2"/>
  <c r="AA612" i="2"/>
  <c r="AA680" i="2"/>
  <c r="AA1138" i="2"/>
  <c r="AA1298" i="2"/>
  <c r="AA1154" i="2"/>
  <c r="AA192" i="2"/>
  <c r="AA1245" i="2"/>
  <c r="AA694" i="2"/>
  <c r="AA172" i="2"/>
  <c r="AA368" i="2"/>
  <c r="AA652" i="2"/>
  <c r="AA120" i="2"/>
  <c r="AA450" i="2"/>
  <c r="AA750" i="2"/>
  <c r="AA14" i="2"/>
  <c r="AA773" i="2"/>
  <c r="AA475" i="2"/>
  <c r="AA139" i="2"/>
  <c r="AA494" i="2"/>
  <c r="AA705" i="2"/>
  <c r="AA207" i="2"/>
  <c r="AA237" i="2"/>
  <c r="AA751" i="2"/>
  <c r="AA445" i="2"/>
  <c r="AA539" i="2"/>
  <c r="AA498" i="2"/>
  <c r="AA765" i="2"/>
  <c r="AA102" i="2"/>
  <c r="AA278" i="2"/>
  <c r="AA282" i="2"/>
  <c r="AA1321" i="2"/>
  <c r="AA37" i="2"/>
  <c r="AA101" i="2"/>
  <c r="AA314" i="2"/>
  <c r="AA276" i="2"/>
  <c r="AA772" i="2"/>
  <c r="Z99" i="2"/>
  <c r="AA1050" i="2"/>
  <c r="AA585" i="2"/>
  <c r="Z1264" i="2"/>
  <c r="AA109" i="2"/>
  <c r="Z180" i="2"/>
  <c r="AA542" i="2"/>
  <c r="AA1059" i="2"/>
  <c r="AA152" i="2"/>
  <c r="AA47" i="2"/>
  <c r="Z386" i="2"/>
  <c r="Z1243" i="2"/>
  <c r="Z775" i="2"/>
  <c r="Z674" i="2"/>
  <c r="AA730" i="2"/>
  <c r="AA3" i="2"/>
  <c r="AA754" i="2"/>
  <c r="Z477" i="2"/>
  <c r="AA66" i="2"/>
  <c r="Z68" i="2"/>
  <c r="AA777" i="2"/>
  <c r="AA76" i="2"/>
  <c r="AA1311" i="2"/>
  <c r="AA518" i="2"/>
  <c r="AA150" i="2"/>
  <c r="Z151" i="2"/>
  <c r="Z83" i="2"/>
  <c r="AA289" i="2"/>
  <c r="Z295" i="2"/>
  <c r="AA89" i="2"/>
  <c r="AA1030" i="2"/>
  <c r="Z883" i="2"/>
  <c r="AA857" i="2"/>
  <c r="Z947" i="2"/>
  <c r="Z999" i="2"/>
  <c r="Z549" i="2"/>
  <c r="AB385" i="2"/>
  <c r="Z542" i="2"/>
  <c r="AB390" i="2"/>
  <c r="AA390" i="2"/>
  <c r="AB1244" i="2"/>
  <c r="AA1244" i="2"/>
  <c r="Z434" i="2"/>
  <c r="AA933" i="2"/>
  <c r="Z951" i="2"/>
  <c r="AA806" i="2"/>
  <c r="Z1021" i="2"/>
  <c r="AA830" i="2"/>
  <c r="Z850" i="2"/>
  <c r="AA854" i="2"/>
  <c r="AA922" i="2"/>
  <c r="AA919" i="2"/>
  <c r="Z925" i="2"/>
  <c r="AA936" i="2"/>
  <c r="AA991" i="2"/>
  <c r="AA1104" i="2"/>
  <c r="Z998" i="2"/>
  <c r="Z1009" i="2"/>
  <c r="AA1015" i="2"/>
  <c r="Z1018" i="2"/>
  <c r="AA1012" i="2"/>
  <c r="AA1027" i="2"/>
  <c r="AA1056" i="2"/>
  <c r="AA1145" i="2"/>
  <c r="Z1083" i="2"/>
  <c r="AA1131" i="2"/>
  <c r="AA946" i="2"/>
  <c r="Z971" i="2"/>
  <c r="Z1110" i="2"/>
  <c r="AA1124" i="2"/>
  <c r="Z1124" i="2"/>
  <c r="AA1127" i="2"/>
  <c r="AA1193" i="2"/>
  <c r="AB1219" i="2"/>
  <c r="AA583" i="2"/>
  <c r="Z1299" i="2"/>
  <c r="Z1154" i="2"/>
  <c r="AA376" i="2"/>
  <c r="AA550" i="2"/>
  <c r="AA840" i="2"/>
  <c r="AA791" i="2"/>
  <c r="AA551" i="2"/>
  <c r="AA862" i="2"/>
  <c r="AA884" i="2"/>
  <c r="AA891" i="2"/>
  <c r="AA911" i="2"/>
  <c r="AA918" i="2"/>
  <c r="AA556" i="2"/>
  <c r="AA930" i="2"/>
  <c r="AA1066" i="2"/>
  <c r="AA966" i="2"/>
  <c r="AA993" i="2"/>
  <c r="AA1081" i="2"/>
  <c r="Z1039" i="2"/>
  <c r="AA567" i="2"/>
  <c r="Z362" i="2"/>
  <c r="AA358" i="2"/>
  <c r="AA592" i="2"/>
  <c r="AA1233" i="2"/>
  <c r="AA42" i="2"/>
  <c r="AA1208" i="2"/>
  <c r="AA1122" i="2"/>
  <c r="AA1151" i="2"/>
  <c r="AA633" i="2"/>
  <c r="AA412" i="2"/>
  <c r="AA588" i="2"/>
  <c r="AA1261" i="2"/>
  <c r="AA704" i="2"/>
  <c r="AA666" i="2"/>
  <c r="AA363" i="2"/>
  <c r="AA1212" i="2"/>
  <c r="AA174" i="2"/>
  <c r="AA643" i="2"/>
  <c r="Z1265" i="2"/>
  <c r="Z683" i="2"/>
  <c r="AA382" i="2"/>
  <c r="AA664" i="2"/>
  <c r="AA193" i="2"/>
  <c r="AA686" i="2"/>
  <c r="AA379" i="2"/>
  <c r="AA210" i="2"/>
  <c r="Z430" i="2"/>
  <c r="Z1253" i="2"/>
  <c r="AA863" i="2"/>
  <c r="AA1216" i="2"/>
  <c r="Z44" i="2"/>
  <c r="AC602" i="2"/>
  <c r="AA738" i="2"/>
  <c r="Z667" i="2"/>
  <c r="AA1220" i="2"/>
  <c r="Z1284" i="2"/>
  <c r="AA668" i="2"/>
  <c r="AA688" i="2"/>
  <c r="AA495" i="2"/>
  <c r="AA493" i="2"/>
  <c r="AB247" i="2"/>
  <c r="AA778" i="2"/>
  <c r="AA459" i="2"/>
  <c r="AB754" i="2"/>
  <c r="Z1319" i="2"/>
  <c r="Z50" i="2"/>
  <c r="AA1270" i="2"/>
  <c r="AA1310" i="2"/>
  <c r="AA230" i="2"/>
  <c r="Z424" i="2"/>
  <c r="AA31" i="2"/>
  <c r="AB128" i="2"/>
  <c r="Z238" i="2"/>
  <c r="Z765" i="2"/>
  <c r="AA513" i="2"/>
  <c r="Z1321" i="2"/>
  <c r="AA8" i="2"/>
  <c r="Z516" i="2"/>
  <c r="AA16" i="2"/>
  <c r="Z321" i="2"/>
  <c r="AA708" i="2"/>
  <c r="Z1282" i="2"/>
  <c r="AA690" i="2"/>
  <c r="AA427" i="2"/>
  <c r="AA453" i="2"/>
  <c r="AA1291" i="2"/>
  <c r="AA734" i="2"/>
  <c r="Z455" i="2"/>
  <c r="AA454" i="2"/>
  <c r="AA215" i="2"/>
  <c r="Z215" i="2"/>
  <c r="AB278" i="2"/>
  <c r="AA180" i="2"/>
  <c r="AA733" i="2"/>
  <c r="AA448" i="2"/>
  <c r="Z201" i="2"/>
  <c r="Z387" i="2"/>
  <c r="AA1256" i="2"/>
  <c r="AA740" i="2"/>
  <c r="AA366" i="2"/>
  <c r="Z53" i="2"/>
  <c r="AA125" i="2"/>
  <c r="AA204" i="2"/>
  <c r="AA687" i="2"/>
  <c r="AB437" i="2"/>
  <c r="AA470" i="2"/>
  <c r="AA131" i="2"/>
  <c r="AA1307" i="2"/>
  <c r="AA212" i="2"/>
  <c r="AA425" i="2"/>
  <c r="Z768" i="2"/>
  <c r="Z1223" i="2"/>
  <c r="AA330" i="2"/>
  <c r="AA136" i="2"/>
  <c r="AA509" i="2"/>
  <c r="Z277" i="2"/>
  <c r="Z761" i="2"/>
  <c r="AA504" i="2"/>
  <c r="Z249" i="2"/>
  <c r="Z100" i="2"/>
  <c r="AA533" i="2"/>
  <c r="Z86" i="2"/>
  <c r="AA232" i="2"/>
  <c r="Z232" i="2"/>
  <c r="Z306" i="2"/>
  <c r="AB153" i="2"/>
  <c r="AA269" i="2"/>
  <c r="Z501" i="2"/>
  <c r="Z503" i="2"/>
  <c r="AA251" i="2"/>
  <c r="Z132" i="2"/>
  <c r="Z318" i="2"/>
  <c r="AA333" i="2"/>
  <c r="AA1308" i="2"/>
  <c r="Z1308" i="2"/>
  <c r="AA164" i="2"/>
  <c r="Z723" i="2"/>
  <c r="Z262" i="2"/>
  <c r="AA748" i="2"/>
  <c r="Z1300" i="2"/>
  <c r="AA17" i="2"/>
  <c r="AA324" i="2"/>
  <c r="AA296" i="2"/>
  <c r="Z155" i="2"/>
  <c r="AA787" i="2"/>
  <c r="AA790" i="2"/>
  <c r="AA805" i="2"/>
  <c r="AA807" i="2"/>
  <c r="AA1047" i="2"/>
  <c r="AA562" i="2"/>
  <c r="AA910" i="2"/>
  <c r="AA1060" i="2"/>
  <c r="AA845" i="2"/>
  <c r="AA853" i="2"/>
  <c r="AA858" i="2"/>
  <c r="AA880" i="2"/>
  <c r="Z886" i="2"/>
  <c r="Z922" i="2"/>
  <c r="AB949" i="2"/>
  <c r="AA949" i="2"/>
  <c r="AA812" i="2"/>
  <c r="AA821" i="2"/>
  <c r="Z836" i="2"/>
  <c r="AB544" i="2"/>
  <c r="AA544" i="2"/>
  <c r="AB952" i="2"/>
  <c r="AA952" i="2"/>
  <c r="AA856" i="2"/>
  <c r="Z876" i="2"/>
  <c r="AB892" i="2"/>
  <c r="AA892" i="2"/>
  <c r="AB950" i="2"/>
  <c r="AA950" i="2"/>
  <c r="AB1072" i="2"/>
  <c r="AA1072" i="2"/>
  <c r="AA792" i="2"/>
  <c r="AA799" i="2"/>
  <c r="AA1013" i="2"/>
  <c r="AA783" i="2"/>
  <c r="AA909" i="2"/>
  <c r="AA788" i="2"/>
  <c r="AA970" i="2"/>
  <c r="Z801" i="2"/>
  <c r="AA820" i="2"/>
  <c r="AA843" i="2"/>
  <c r="Z842" i="2"/>
  <c r="AA883" i="2"/>
  <c r="Z866" i="2"/>
  <c r="AA870" i="2"/>
  <c r="Z891" i="2"/>
  <c r="AA895" i="2"/>
  <c r="AB1067" i="2"/>
  <c r="AA1067" i="2"/>
  <c r="Z889" i="2"/>
  <c r="Z554" i="2"/>
  <c r="Z901" i="2"/>
  <c r="AA964" i="2"/>
  <c r="AA960" i="2"/>
  <c r="Z980" i="2"/>
  <c r="AB983" i="2"/>
  <c r="Z992" i="2"/>
  <c r="AA998" i="2"/>
  <c r="AA1003" i="2"/>
  <c r="Z1002" i="2"/>
  <c r="AA1025" i="2"/>
  <c r="Z1024" i="2"/>
  <c r="Z1035" i="2"/>
  <c r="AA1045" i="2"/>
  <c r="Z1046" i="2"/>
  <c r="AA934" i="2"/>
  <c r="AA1053" i="2"/>
  <c r="AA594" i="2"/>
  <c r="Z1063" i="2"/>
  <c r="Z1064" i="2"/>
  <c r="AA1074" i="2"/>
  <c r="AA1082" i="2"/>
  <c r="Z1088" i="2"/>
  <c r="AB946" i="2"/>
  <c r="Z350" i="2"/>
  <c r="AA348" i="2"/>
  <c r="Z1199" i="2"/>
  <c r="AA1051" i="2"/>
  <c r="Z575" i="2"/>
  <c r="AB1193" i="2"/>
  <c r="Z365" i="2"/>
  <c r="AB342" i="2"/>
  <c r="AA641" i="2"/>
  <c r="Z1187" i="2"/>
  <c r="Z984" i="2"/>
  <c r="AA629" i="2"/>
  <c r="Z1225" i="2"/>
  <c r="AA671" i="2"/>
  <c r="AA1230" i="2"/>
  <c r="Z1176" i="2"/>
  <c r="Z1178" i="2"/>
  <c r="AA106" i="2"/>
  <c r="AA605" i="2"/>
  <c r="AB172" i="2"/>
  <c r="Z700" i="2"/>
  <c r="AA1168" i="2"/>
  <c r="AA1275" i="2"/>
  <c r="AA593" i="2"/>
  <c r="AB1120" i="2"/>
  <c r="AA634" i="2"/>
  <c r="Z987" i="2"/>
  <c r="Z1263" i="2"/>
  <c r="AA662" i="2"/>
  <c r="AB412" i="2"/>
  <c r="AA104" i="2"/>
  <c r="AA606" i="2"/>
  <c r="Z1280" i="2"/>
  <c r="AA1183" i="2"/>
  <c r="Z1302" i="2"/>
  <c r="AB583" i="2"/>
  <c r="AB704" i="2"/>
  <c r="Z618" i="2"/>
  <c r="AA1246" i="2"/>
  <c r="Z171" i="2"/>
  <c r="AB1298" i="2"/>
  <c r="Z985" i="2"/>
  <c r="AB174" i="2"/>
  <c r="AA637" i="2"/>
  <c r="AA714" i="2"/>
  <c r="Z1204" i="2"/>
  <c r="Z643" i="2"/>
  <c r="AA22" i="2"/>
  <c r="Z810" i="2"/>
  <c r="Z996" i="2"/>
  <c r="Z786" i="2"/>
  <c r="Z1017" i="2"/>
  <c r="Z1056" i="2"/>
  <c r="Z1069" i="2"/>
  <c r="Z435" i="2"/>
  <c r="Z584" i="2"/>
  <c r="AA1305" i="2"/>
  <c r="AA552" i="2"/>
  <c r="AA566" i="2"/>
  <c r="AA834" i="2"/>
  <c r="AA1101" i="2"/>
  <c r="Z1168" i="2"/>
  <c r="AA971" i="2"/>
  <c r="AA1107" i="2"/>
  <c r="AA1144" i="2"/>
  <c r="Z1057" i="2"/>
  <c r="AA7" i="2"/>
  <c r="Z1118" i="2"/>
  <c r="AA1076" i="2"/>
  <c r="AA628" i="2"/>
  <c r="AC345" i="2"/>
  <c r="AA1207" i="2"/>
  <c r="AA480" i="2"/>
  <c r="AA681" i="2"/>
  <c r="AA1222" i="2"/>
  <c r="AA677" i="2"/>
  <c r="AA1190" i="2"/>
  <c r="AB529" i="2"/>
  <c r="AA665" i="2"/>
  <c r="AB657" i="2"/>
  <c r="AA1178" i="2"/>
  <c r="Z1215" i="2"/>
  <c r="AB192" i="2"/>
  <c r="AA1306" i="2"/>
  <c r="AA1283" i="2"/>
  <c r="AA400" i="2"/>
  <c r="AA44" i="2"/>
  <c r="Z1209" i="2"/>
  <c r="AA968" i="2"/>
  <c r="AA1156" i="2"/>
  <c r="AA969" i="2"/>
  <c r="AA860" i="2"/>
  <c r="AA978" i="2"/>
  <c r="AA979" i="2"/>
  <c r="AA1095" i="2"/>
  <c r="Z564" i="2"/>
  <c r="Z782" i="2"/>
  <c r="AA1002" i="2"/>
  <c r="AA1024" i="2"/>
  <c r="AA1028" i="2"/>
  <c r="Z582" i="2"/>
  <c r="AA1054" i="2"/>
  <c r="Z358" i="2"/>
  <c r="Z1115" i="2"/>
  <c r="AA1065" i="2"/>
  <c r="Z1068" i="2"/>
  <c r="AA789" i="2"/>
  <c r="AA374" i="2"/>
  <c r="Z636" i="2"/>
  <c r="Z1182" i="2"/>
  <c r="Z1188" i="2"/>
  <c r="Z648" i="2"/>
  <c r="Z51" i="2"/>
  <c r="Z185" i="2"/>
  <c r="Z114" i="2"/>
  <c r="Z464" i="2"/>
  <c r="AA473" i="2"/>
  <c r="AB473" i="2"/>
  <c r="AB731" i="2"/>
  <c r="AA731" i="2"/>
  <c r="AA402" i="2"/>
  <c r="AB402" i="2"/>
  <c r="AB122" i="2"/>
  <c r="AA122" i="2"/>
  <c r="Z211" i="2"/>
  <c r="Z274" i="2"/>
  <c r="Z1314" i="2"/>
  <c r="AB233" i="2"/>
  <c r="AA233" i="2"/>
  <c r="AA261" i="2"/>
  <c r="AB261" i="2"/>
  <c r="Z187" i="2"/>
  <c r="Z1171" i="2"/>
  <c r="AA1217" i="2"/>
  <c r="AA457" i="2"/>
  <c r="AA1234" i="2"/>
  <c r="AB664" i="2"/>
  <c r="AA534" i="2"/>
  <c r="AB210" i="2"/>
  <c r="AB1256" i="2"/>
  <c r="AA52" i="2"/>
  <c r="Z370" i="2"/>
  <c r="Z756" i="2"/>
  <c r="Z744" i="2"/>
  <c r="AA723" i="2"/>
  <c r="Z1327" i="2"/>
  <c r="Z200" i="2"/>
  <c r="Z638" i="2"/>
  <c r="AB690" i="2"/>
  <c r="AA745" i="2"/>
  <c r="AA57" i="2"/>
  <c r="Z271" i="2"/>
  <c r="AB420" i="2"/>
  <c r="Z125" i="2"/>
  <c r="AA121" i="2"/>
  <c r="AB427" i="2"/>
  <c r="AA431" i="2"/>
  <c r="AA716" i="2"/>
  <c r="AA462" i="2"/>
  <c r="AA411" i="2"/>
  <c r="Z1276" i="2"/>
  <c r="Z502" i="2"/>
  <c r="AA474" i="2"/>
  <c r="Z203" i="2"/>
  <c r="AA521" i="2"/>
  <c r="AB521" i="2"/>
  <c r="AA177" i="2"/>
  <c r="Z619" i="2"/>
  <c r="AA661" i="2"/>
  <c r="AB21" i="2"/>
  <c r="AA683" i="2"/>
  <c r="AA781" i="2"/>
  <c r="AA1132" i="2"/>
  <c r="AA183" i="2"/>
  <c r="Z416" i="2"/>
  <c r="Z369" i="2"/>
  <c r="AA774" i="2"/>
  <c r="Z112" i="2"/>
  <c r="Z642" i="2"/>
  <c r="AA630" i="2"/>
  <c r="AB1220" i="2"/>
  <c r="AA599" i="2"/>
  <c r="Z615" i="2"/>
  <c r="AA205" i="2"/>
  <c r="AA443" i="2"/>
  <c r="Z198" i="2"/>
  <c r="AA194" i="2"/>
  <c r="AB708" i="2"/>
  <c r="Z706" i="2"/>
  <c r="AA449" i="2"/>
  <c r="AA397" i="2"/>
  <c r="Z397" i="2"/>
  <c r="Z225" i="2"/>
  <c r="AA188" i="2"/>
  <c r="Z188" i="2"/>
  <c r="Z685" i="2"/>
  <c r="AA64" i="2"/>
  <c r="Z64" i="2"/>
  <c r="AB221" i="2"/>
  <c r="AA221" i="2"/>
  <c r="AB530" i="2"/>
  <c r="AA530" i="2"/>
  <c r="Z500" i="2"/>
  <c r="AB235" i="2"/>
  <c r="AA235" i="2"/>
  <c r="Z236" i="2"/>
  <c r="AB422" i="2"/>
  <c r="AA422" i="2"/>
  <c r="Z436" i="2"/>
  <c r="AB65" i="2"/>
  <c r="AA65" i="2"/>
  <c r="AA505" i="2"/>
  <c r="AB505" i="2"/>
  <c r="AB414" i="2"/>
  <c r="AA414" i="2"/>
  <c r="Z1235" i="2"/>
  <c r="Z605" i="2"/>
  <c r="AA1173" i="2"/>
  <c r="Z678" i="2"/>
  <c r="AA1171" i="2"/>
  <c r="AA653" i="2"/>
  <c r="AA1326" i="2"/>
  <c r="AA698" i="2"/>
  <c r="AA182" i="2"/>
  <c r="Z457" i="2"/>
  <c r="AA1264" i="2"/>
  <c r="AA117" i="2"/>
  <c r="AA396" i="2"/>
  <c r="AA667" i="2"/>
  <c r="AA1257" i="2"/>
  <c r="AB109" i="2"/>
  <c r="AA1249" i="2"/>
  <c r="Z534" i="2"/>
  <c r="AA430" i="2"/>
  <c r="AA460" i="2"/>
  <c r="AA627" i="2"/>
  <c r="AA1253" i="2"/>
  <c r="AA197" i="2"/>
  <c r="AA395" i="2"/>
  <c r="AA1200" i="2"/>
  <c r="AA1258" i="2"/>
  <c r="AA712" i="2"/>
  <c r="Z702" i="2"/>
  <c r="AA693" i="2"/>
  <c r="Z449" i="2"/>
  <c r="AA487" i="2"/>
  <c r="AA253" i="2"/>
  <c r="Z699" i="2"/>
  <c r="AB493" i="2"/>
  <c r="AA691" i="2"/>
  <c r="Z691" i="2"/>
  <c r="AA692" i="2"/>
  <c r="AB398" i="2"/>
  <c r="AA398" i="2"/>
  <c r="Z453" i="2"/>
  <c r="AA213" i="2"/>
  <c r="AB119" i="2"/>
  <c r="AA119" i="2"/>
  <c r="AA61" i="2"/>
  <c r="Z61" i="2"/>
  <c r="AA469" i="2"/>
  <c r="AA34" i="2"/>
  <c r="AB472" i="2"/>
  <c r="AA472" i="2"/>
  <c r="AB463" i="2"/>
  <c r="AA463" i="2"/>
  <c r="AB719" i="2"/>
  <c r="AA719" i="2"/>
  <c r="AA245" i="2"/>
  <c r="AB245" i="2"/>
  <c r="Z779" i="2"/>
  <c r="Z15" i="2"/>
  <c r="AA758" i="2"/>
  <c r="AA1316" i="2"/>
  <c r="Z752" i="2"/>
  <c r="Z470" i="2"/>
  <c r="Z469" i="2"/>
  <c r="Z722" i="2"/>
  <c r="Z526" i="2"/>
  <c r="Z701" i="2"/>
  <c r="AA646" i="2"/>
  <c r="AA478" i="2"/>
  <c r="AA1197" i="2"/>
  <c r="Z417" i="2"/>
  <c r="Z229" i="2"/>
  <c r="AA62" i="2"/>
  <c r="AA528" i="2"/>
  <c r="Z217" i="2"/>
  <c r="AB102" i="2"/>
  <c r="AA281" i="2"/>
  <c r="AA92" i="2"/>
  <c r="Z309" i="2"/>
  <c r="AB282" i="2"/>
  <c r="AA326" i="2"/>
  <c r="AA306" i="2"/>
  <c r="AA88" i="2"/>
  <c r="AA291" i="2"/>
  <c r="Z219" i="2"/>
  <c r="Z296" i="2"/>
  <c r="Z541" i="2"/>
  <c r="Z317" i="2"/>
  <c r="AA432" i="2"/>
  <c r="AA124" i="2"/>
  <c r="Z222" i="2"/>
  <c r="Z709" i="2"/>
  <c r="AA78" i="2"/>
  <c r="AA23" i="2"/>
  <c r="AA739" i="2"/>
  <c r="AA13" i="2"/>
  <c r="AA133" i="2"/>
  <c r="Z252" i="2"/>
  <c r="Z476" i="2"/>
  <c r="AA484" i="2"/>
  <c r="AB504" i="2"/>
  <c r="AA499" i="2"/>
  <c r="AA30" i="2"/>
  <c r="Z30" i="2"/>
  <c r="AA1239" i="2"/>
  <c r="AA536" i="2"/>
  <c r="AA260" i="2"/>
  <c r="AA540" i="2"/>
  <c r="Z329" i="2"/>
  <c r="AA483" i="2"/>
  <c r="AA157" i="2"/>
  <c r="AA749" i="2"/>
  <c r="AA38" i="2"/>
  <c r="AA71" i="2"/>
  <c r="AA537" i="2"/>
  <c r="AA73" i="2"/>
  <c r="AA265" i="2"/>
  <c r="Z269" i="2"/>
  <c r="AA77" i="2"/>
  <c r="Z257" i="2"/>
  <c r="AA310" i="2"/>
  <c r="AA80" i="2"/>
  <c r="AA299" i="2"/>
  <c r="Z196" i="2"/>
  <c r="AA126" i="2"/>
  <c r="AA54" i="2"/>
  <c r="AA60" i="2"/>
  <c r="AB1291" i="2"/>
  <c r="AA118" i="2"/>
  <c r="AA766" i="2"/>
  <c r="AA757" i="2"/>
  <c r="AA1301" i="2"/>
  <c r="Z287" i="2"/>
  <c r="Z1313" i="2"/>
  <c r="Z743" i="2"/>
  <c r="AA452" i="2"/>
  <c r="AA512" i="2"/>
  <c r="Z234" i="2"/>
  <c r="Z241" i="2"/>
  <c r="Z491" i="2"/>
  <c r="AA727" i="2"/>
  <c r="AA262" i="2"/>
  <c r="Z737" i="2"/>
  <c r="Z508" i="2"/>
  <c r="Z33" i="2"/>
  <c r="AA138" i="2"/>
  <c r="Z325" i="2"/>
  <c r="Z289" i="2"/>
  <c r="AA36" i="2"/>
  <c r="Z310" i="2"/>
  <c r="AA303" i="2"/>
  <c r="Z167" i="2"/>
  <c r="AA316" i="2"/>
  <c r="Z300" i="2"/>
  <c r="AC799" i="2"/>
  <c r="Z783" i="2"/>
  <c r="AA1279" i="2"/>
  <c r="AA881" i="2"/>
  <c r="Z1141" i="2"/>
  <c r="AA798" i="2"/>
  <c r="Z972" i="2"/>
  <c r="Z806" i="2"/>
  <c r="Z845" i="2"/>
  <c r="Z862" i="2"/>
  <c r="Z875" i="2"/>
  <c r="AA873" i="2"/>
  <c r="AB812" i="2"/>
  <c r="Z1119" i="2"/>
  <c r="Z869" i="2"/>
  <c r="AA785" i="2"/>
  <c r="Z975" i="2"/>
  <c r="Z793" i="2"/>
  <c r="AA814" i="2"/>
  <c r="Z1105" i="2"/>
  <c r="AA1031" i="2"/>
  <c r="AA1032" i="2"/>
  <c r="AB830" i="2"/>
  <c r="AA829" i="2"/>
  <c r="AA832" i="2"/>
  <c r="AA827" i="2"/>
  <c r="AA937" i="2"/>
  <c r="AA882" i="2"/>
  <c r="Z1060" i="2"/>
  <c r="AB854" i="2"/>
  <c r="Z852" i="2"/>
  <c r="AA859" i="2"/>
  <c r="AB858" i="2"/>
  <c r="Z576" i="2"/>
  <c r="AA865" i="2"/>
  <c r="AB863" i="2"/>
  <c r="AA871" i="2"/>
  <c r="Z553" i="2"/>
  <c r="AA809" i="2"/>
  <c r="Z788" i="2"/>
  <c r="AA897" i="2"/>
  <c r="AA951" i="2"/>
  <c r="AA803" i="2"/>
  <c r="AA800" i="2"/>
  <c r="Z562" i="2"/>
  <c r="Z815" i="2"/>
  <c r="AA1021" i="2"/>
  <c r="Z829" i="2"/>
  <c r="Z818" i="2"/>
  <c r="AA864" i="2"/>
  <c r="Z878" i="2"/>
  <c r="AA877" i="2"/>
  <c r="AA874" i="2"/>
  <c r="AB872" i="2"/>
  <c r="AA872" i="2"/>
  <c r="Z887" i="2"/>
  <c r="AA896" i="2"/>
  <c r="AA1125" i="2"/>
  <c r="AB900" i="2"/>
  <c r="AA900" i="2"/>
  <c r="AB545" i="2"/>
  <c r="AA545" i="2"/>
  <c r="Z341" i="2"/>
  <c r="Z1164" i="2"/>
  <c r="Z572" i="2"/>
  <c r="Z1165" i="2"/>
  <c r="Z1147" i="2"/>
  <c r="Z1267" i="2"/>
  <c r="Z1198" i="2"/>
  <c r="AA578" i="2"/>
  <c r="AA617" i="2"/>
  <c r="Z598" i="2"/>
  <c r="AA1111" i="2"/>
  <c r="AA173" i="2"/>
  <c r="Z1274" i="2"/>
  <c r="Z1019" i="2"/>
  <c r="AA406" i="2"/>
  <c r="AA1166" i="2"/>
  <c r="Z1169" i="2"/>
  <c r="AA1196" i="2"/>
  <c r="Z1196" i="2"/>
  <c r="AA380" i="2"/>
  <c r="Z1150" i="2"/>
  <c r="AA609" i="2"/>
  <c r="Z609" i="2"/>
  <c r="AA1184" i="2"/>
  <c r="Z1286" i="2"/>
  <c r="AA1167" i="2"/>
  <c r="Z1167" i="2"/>
  <c r="AA579" i="2"/>
  <c r="Z579" i="2"/>
  <c r="Z626" i="2"/>
  <c r="Z1211" i="2"/>
  <c r="Z1224" i="2"/>
  <c r="AA1323" i="2"/>
  <c r="AA1260" i="2"/>
  <c r="AB1260" i="2"/>
  <c r="Z949" i="2"/>
  <c r="Z557" i="2"/>
  <c r="Z1095" i="2"/>
  <c r="Z1001" i="2"/>
  <c r="Z567" i="2"/>
  <c r="Z1034" i="2"/>
  <c r="Z574" i="2"/>
  <c r="Z1116" i="2"/>
  <c r="Z594" i="2"/>
  <c r="Z552" i="2"/>
  <c r="AA1103" i="2"/>
  <c r="AB42" i="2"/>
  <c r="AB1275" i="2"/>
  <c r="AB1107" i="2"/>
  <c r="AB1191" i="2"/>
  <c r="AB1208" i="2"/>
  <c r="Z568" i="2"/>
  <c r="Z372" i="2"/>
  <c r="AA1093" i="2"/>
  <c r="AB1076" i="2"/>
  <c r="Z697" i="2"/>
  <c r="Z1051" i="2"/>
  <c r="AB623" i="2"/>
  <c r="Z356" i="2"/>
  <c r="AA354" i="2"/>
  <c r="Z1172" i="2"/>
  <c r="AA352" i="2"/>
  <c r="AA1163" i="2"/>
  <c r="Z1162" i="2"/>
  <c r="AB1207" i="2"/>
  <c r="AA1206" i="2"/>
  <c r="Z1170" i="2"/>
  <c r="AA355" i="2"/>
  <c r="Z355" i="2"/>
  <c r="AB1029" i="2"/>
  <c r="AA1201" i="2"/>
  <c r="AA635" i="2"/>
  <c r="Z635" i="2"/>
  <c r="AB585" i="2"/>
  <c r="AA360" i="2"/>
  <c r="Z1242" i="2"/>
  <c r="AA1186" i="2"/>
  <c r="Z1186" i="2"/>
  <c r="AB1183" i="2"/>
  <c r="AA624" i="2"/>
  <c r="Z1153" i="2"/>
  <c r="AA105" i="2"/>
  <c r="Z105" i="2"/>
  <c r="Z186" i="2"/>
  <c r="Z1159" i="2"/>
  <c r="AA344" i="2"/>
  <c r="AB344" i="2"/>
  <c r="AA943" i="2"/>
  <c r="AA941" i="2"/>
  <c r="AA945" i="2"/>
  <c r="AA940" i="2"/>
  <c r="AA939" i="2"/>
  <c r="AA954" i="2"/>
  <c r="AA956" i="2"/>
  <c r="AA955" i="2"/>
  <c r="AA899" i="2"/>
  <c r="AA962" i="2"/>
  <c r="AA1077" i="2"/>
  <c r="AA1099" i="2"/>
  <c r="AA1098" i="2"/>
  <c r="AA1008" i="2"/>
  <c r="AA1037" i="2"/>
  <c r="AA1041" i="2"/>
  <c r="AA571" i="2"/>
  <c r="AA614" i="2"/>
  <c r="AA1114" i="2"/>
  <c r="AA339" i="2"/>
  <c r="AA1146" i="2"/>
  <c r="AA1228" i="2"/>
  <c r="AA1085" i="2"/>
  <c r="AA1100" i="2"/>
  <c r="Z1126" i="2"/>
  <c r="Z351" i="2"/>
  <c r="Z1161" i="2"/>
  <c r="Z590" i="2"/>
  <c r="Z1266" i="2"/>
  <c r="Z1213" i="2"/>
  <c r="Z104" i="2"/>
  <c r="Z588" i="2"/>
  <c r="Z1177" i="2"/>
  <c r="Z1203" i="2"/>
  <c r="Z1317" i="2"/>
  <c r="AA107" i="2"/>
  <c r="AB107" i="2"/>
  <c r="Z377" i="2"/>
  <c r="AA649" i="2"/>
  <c r="AB649" i="2"/>
  <c r="Z621" i="2"/>
  <c r="Z893" i="2"/>
  <c r="AA839" i="2"/>
  <c r="AA904" i="2"/>
  <c r="AA920" i="2"/>
  <c r="AA1080" i="2"/>
  <c r="AA929" i="2"/>
  <c r="Z1072" i="2"/>
  <c r="Z953" i="2"/>
  <c r="Z952" i="2"/>
  <c r="Z966" i="2"/>
  <c r="Z1155" i="2"/>
  <c r="AA353" i="2"/>
  <c r="Z995" i="2"/>
  <c r="Z1104" i="2"/>
  <c r="AA786" i="2"/>
  <c r="AA1004" i="2"/>
  <c r="AA1017" i="2"/>
  <c r="Z570" i="2"/>
  <c r="Z1025" i="2"/>
  <c r="AA549" i="2"/>
  <c r="AA1042" i="2"/>
  <c r="AA362" i="2"/>
  <c r="Z1048" i="2"/>
  <c r="Z1054" i="2"/>
  <c r="AA1063" i="2"/>
  <c r="AA1175" i="2"/>
  <c r="AA1064" i="2"/>
  <c r="Z1158" i="2"/>
  <c r="Z1145" i="2"/>
  <c r="AA640" i="2"/>
  <c r="AA435" i="2"/>
  <c r="Z1084" i="2"/>
  <c r="AA1087" i="2"/>
  <c r="AA1088" i="2"/>
  <c r="AA586" i="2"/>
  <c r="Z1092" i="2"/>
  <c r="AA346" i="2"/>
  <c r="AA1106" i="2"/>
  <c r="AA1139" i="2"/>
  <c r="AA1140" i="2"/>
  <c r="AA1109" i="2"/>
  <c r="AA1142" i="2"/>
  <c r="AA1117" i="2"/>
  <c r="AA1195" i="2"/>
  <c r="AA1185" i="2"/>
  <c r="AA573" i="2"/>
  <c r="AA1160" i="2"/>
  <c r="Z1112" i="2"/>
  <c r="Z1304" i="2"/>
  <c r="AB633" i="2"/>
  <c r="AA1210" i="2"/>
  <c r="Z1174" i="2"/>
  <c r="Z1194" i="2"/>
  <c r="AB606" i="2"/>
  <c r="AA1078" i="2"/>
  <c r="Z1179" i="2"/>
  <c r="Z1123" i="2"/>
  <c r="AB681" i="2"/>
  <c r="AA1268" i="2"/>
  <c r="Z1079" i="2"/>
  <c r="AB680" i="2"/>
  <c r="AA601" i="2"/>
  <c r="Z663" i="2"/>
  <c r="Z388" i="2"/>
  <c r="Z1325" i="2"/>
  <c r="Z676" i="2"/>
  <c r="Z1241" i="2"/>
  <c r="Z393" i="2"/>
  <c r="AA377" i="2"/>
  <c r="Z1202" i="2"/>
  <c r="AA1231" i="2"/>
  <c r="AA1255" i="2"/>
  <c r="AA985" i="2"/>
  <c r="Z1277" i="2"/>
  <c r="AB637" i="2"/>
  <c r="AA639" i="2"/>
  <c r="AA1215" i="2"/>
  <c r="Z659" i="2"/>
  <c r="AB1216" i="2"/>
  <c r="AB1283" i="2"/>
  <c r="AA1232" i="2"/>
  <c r="AA1188" i="2"/>
  <c r="Z1226" i="2"/>
  <c r="AB106" i="2"/>
  <c r="AB376" i="2"/>
  <c r="AA764" i="2"/>
  <c r="AA700" i="2"/>
  <c r="Z603" i="2"/>
  <c r="AB391" i="2"/>
  <c r="Z622" i="2"/>
  <c r="AB1173" i="2"/>
  <c r="AA1108" i="2"/>
  <c r="AA631" i="2"/>
  <c r="AB738" i="2"/>
  <c r="AB653" i="2"/>
  <c r="AA103" i="2"/>
  <c r="AC619" i="2"/>
  <c r="AA184" i="2"/>
  <c r="Z1259" i="2"/>
  <c r="AA648" i="2"/>
  <c r="AA51" i="2"/>
  <c r="Z673" i="2"/>
  <c r="AB1217" i="2"/>
  <c r="Z679" i="2"/>
  <c r="AA747" i="2"/>
  <c r="Z29" i="2"/>
  <c r="AB655" i="2"/>
  <c r="Z392" i="2"/>
  <c r="AB182" i="2"/>
  <c r="AA1312" i="2"/>
  <c r="Z684" i="2"/>
  <c r="AA416" i="2"/>
  <c r="AA369" i="2"/>
  <c r="AB774" i="2"/>
  <c r="AA178" i="2"/>
  <c r="Z616" i="2"/>
  <c r="Z1257" i="2"/>
  <c r="AA721" i="2"/>
  <c r="Z401" i="2"/>
  <c r="AB1249" i="2"/>
  <c r="AA670" i="2"/>
  <c r="AB627" i="2"/>
  <c r="AB448" i="2"/>
  <c r="AA336" i="2"/>
  <c r="Z336" i="2"/>
  <c r="AA434" i="2"/>
  <c r="Z589" i="2"/>
  <c r="Z654" i="2"/>
  <c r="Z394" i="2"/>
  <c r="Z1137" i="2"/>
  <c r="AA1238" i="2"/>
  <c r="Z717" i="2"/>
  <c r="Z181" i="2"/>
  <c r="Z698" i="2"/>
  <c r="Z115" i="2"/>
  <c r="Z1132" i="2"/>
  <c r="Z179" i="2"/>
  <c r="Z1234" i="2"/>
  <c r="Z193" i="2"/>
  <c r="AA419" i="2"/>
  <c r="Z1247" i="2"/>
  <c r="Z399" i="2"/>
  <c r="AA59" i="2"/>
  <c r="AA404" i="2"/>
  <c r="Z202" i="2"/>
  <c r="Z763" i="2"/>
  <c r="AA728" i="2"/>
  <c r="AA214" i="2"/>
  <c r="Z675" i="2"/>
  <c r="AA373" i="2"/>
  <c r="AA711" i="2"/>
  <c r="AA45" i="2"/>
  <c r="AB45" i="2"/>
  <c r="Z1250" i="2"/>
  <c r="AA349" i="2"/>
  <c r="AA1176" i="2"/>
  <c r="Z1297" i="2"/>
  <c r="AB43" i="2"/>
  <c r="AA266" i="2"/>
  <c r="AA1204" i="2"/>
  <c r="Z343" i="2"/>
  <c r="AB1306" i="2"/>
  <c r="AA644" i="2"/>
  <c r="AA1235" i="2"/>
  <c r="Z176" i="2"/>
  <c r="AB694" i="2"/>
  <c r="Z364" i="2"/>
  <c r="AA1209" i="2"/>
  <c r="AA1265" i="2"/>
  <c r="AA658" i="2"/>
  <c r="Z631" i="2"/>
  <c r="Z24" i="2"/>
  <c r="Z103" i="2"/>
  <c r="AA46" i="2"/>
  <c r="AB120" i="2"/>
  <c r="AA679" i="2"/>
  <c r="AC698" i="2"/>
  <c r="Z656" i="2"/>
  <c r="Z116" i="2"/>
  <c r="AA736" i="2"/>
  <c r="AC117" i="2"/>
  <c r="AA616" i="2"/>
  <c r="Z1248" i="2"/>
  <c r="AB379" i="2"/>
  <c r="Z48" i="2"/>
  <c r="AA185" i="2"/>
  <c r="Z468" i="2"/>
  <c r="Z711" i="2"/>
  <c r="AA1243" i="2"/>
  <c r="AA113" i="2"/>
  <c r="AB113" i="2"/>
  <c r="Z1218" i="2"/>
  <c r="Z371" i="2"/>
  <c r="Z428" i="2"/>
  <c r="Z208" i="2"/>
  <c r="Z308" i="2"/>
  <c r="Z726" i="2"/>
  <c r="Z1296" i="2"/>
  <c r="Z1130" i="2"/>
  <c r="Z1287" i="2"/>
  <c r="Z408" i="2"/>
  <c r="Z205" i="2"/>
  <c r="Z720" i="2"/>
  <c r="Z1309" i="2"/>
  <c r="Z1236" i="2"/>
  <c r="Z682" i="2"/>
  <c r="AA762" i="2"/>
  <c r="AC762" i="2"/>
  <c r="AA753" i="2"/>
  <c r="Z389" i="2"/>
  <c r="AB443" i="2"/>
  <c r="Z1269" i="2"/>
  <c r="AB366" i="2"/>
  <c r="Z607" i="2"/>
  <c r="AA423" i="2"/>
  <c r="Z423" i="2"/>
  <c r="AA370" i="2"/>
  <c r="AB1258" i="2"/>
  <c r="Z713" i="2"/>
  <c r="AA770" i="2"/>
  <c r="Z770" i="2"/>
  <c r="AB744" i="2"/>
  <c r="AB702" i="2"/>
  <c r="AA1292" i="2"/>
  <c r="AA191" i="2"/>
  <c r="AB190" i="2"/>
  <c r="Z27" i="2"/>
  <c r="AA223" i="2"/>
  <c r="Z745" i="2"/>
  <c r="AA271" i="2"/>
  <c r="Z450" i="2"/>
  <c r="AA660" i="2"/>
  <c r="Z487" i="2"/>
  <c r="AA699" i="2"/>
  <c r="Z204" i="2"/>
  <c r="AA225" i="2"/>
  <c r="Z431" i="2"/>
  <c r="AA685" i="2"/>
  <c r="Z462" i="2"/>
  <c r="AA1276" i="2"/>
  <c r="Z14" i="2"/>
  <c r="AB479" i="2"/>
  <c r="AB758" i="2"/>
  <c r="AB778" i="2"/>
  <c r="AA500" i="2"/>
  <c r="Z398" i="2"/>
  <c r="AA752" i="2"/>
  <c r="Z773" i="2"/>
  <c r="AA236" i="2"/>
  <c r="Z119" i="2"/>
  <c r="Z732" i="2"/>
  <c r="AA1315" i="2"/>
  <c r="AC1315" i="2"/>
  <c r="Z197" i="2"/>
  <c r="Z651" i="2"/>
  <c r="Z440" i="2"/>
  <c r="AB52" i="2"/>
  <c r="Z415" i="2"/>
  <c r="AB740" i="2"/>
  <c r="Z710" i="2"/>
  <c r="AA383" i="2"/>
  <c r="AA607" i="2"/>
  <c r="AB756" i="2"/>
  <c r="AA114" i="2"/>
  <c r="Z384" i="2"/>
  <c r="Z1278" i="2"/>
  <c r="Z438" i="2"/>
  <c r="AA458" i="2"/>
  <c r="AA724" i="2"/>
  <c r="Z34" i="2"/>
  <c r="Z395" i="2"/>
  <c r="AA415" i="2"/>
  <c r="Z194" i="2"/>
  <c r="AA696" i="2"/>
  <c r="Z224" i="2"/>
  <c r="AA467" i="2"/>
  <c r="Z688" i="2"/>
  <c r="Z121" i="2"/>
  <c r="Z495" i="2"/>
  <c r="Z692" i="2"/>
  <c r="Z3" i="2"/>
  <c r="Z687" i="2"/>
  <c r="Z221" i="2"/>
  <c r="Z426" i="2"/>
  <c r="Z235" i="2"/>
  <c r="Z459" i="2"/>
  <c r="AA240" i="2"/>
  <c r="AA436" i="2"/>
  <c r="Z131" i="2"/>
  <c r="AC1307" i="2"/>
  <c r="AB124" i="2"/>
  <c r="Z60" i="2"/>
  <c r="AC118" i="2"/>
  <c r="Z719" i="2"/>
  <c r="AC78" i="2"/>
  <c r="Z123" i="2"/>
  <c r="AA75" i="2"/>
  <c r="AB739" i="2"/>
  <c r="AA1293" i="2"/>
  <c r="AB734" i="2"/>
  <c r="AA741" i="2"/>
  <c r="AA703" i="2"/>
  <c r="Z456" i="2"/>
  <c r="AA481" i="2"/>
  <c r="AB1197" i="2"/>
  <c r="AA1294" i="2"/>
  <c r="AA69" i="2"/>
  <c r="AA273" i="2"/>
  <c r="Z509" i="2"/>
  <c r="Z127" i="2"/>
  <c r="AB31" i="2"/>
  <c r="AA277" i="2"/>
  <c r="Z49" i="2"/>
  <c r="Z5" i="2"/>
  <c r="AB452" i="2"/>
  <c r="AA729" i="2"/>
  <c r="Z421" i="2"/>
  <c r="Z248" i="2"/>
  <c r="AB512" i="2"/>
  <c r="Z444" i="2"/>
  <c r="Z96" i="2"/>
  <c r="AB499" i="2"/>
  <c r="AA255" i="2"/>
  <c r="AB255" i="2"/>
  <c r="AB539" i="2"/>
  <c r="AA160" i="2"/>
  <c r="AB160" i="2"/>
  <c r="AA26" i="2"/>
  <c r="AA28" i="2"/>
  <c r="AB28" i="2"/>
  <c r="Z294" i="2"/>
  <c r="Z465" i="2"/>
  <c r="Z446" i="2"/>
  <c r="Z218" i="2"/>
  <c r="Z695" i="2"/>
  <c r="AB230" i="2"/>
  <c r="Z168" i="2"/>
  <c r="AC478" i="2"/>
  <c r="AA779" i="2"/>
  <c r="Z145" i="2"/>
  <c r="AA58" i="2"/>
  <c r="Z489" i="2"/>
  <c r="AA256" i="2"/>
  <c r="AA471" i="2"/>
  <c r="AB263" i="2"/>
  <c r="AA263" i="2"/>
  <c r="Z130" i="2"/>
  <c r="AA2" i="2"/>
  <c r="AA335" i="2"/>
  <c r="Z65" i="2"/>
  <c r="AC766" i="2"/>
  <c r="Z425" i="2"/>
  <c r="AC23" i="2"/>
  <c r="Z1270" i="2"/>
  <c r="Z1310" i="2"/>
  <c r="Z741" i="2"/>
  <c r="AC133" i="2"/>
  <c r="AC207" i="2"/>
  <c r="AA297" i="2"/>
  <c r="Z486" i="2"/>
  <c r="AC727" i="2"/>
  <c r="Z760" i="2"/>
  <c r="Z79" i="2"/>
  <c r="Z1251" i="2"/>
  <c r="Z522" i="2"/>
  <c r="Z144" i="2"/>
  <c r="Z258" i="2"/>
  <c r="AA511" i="2"/>
  <c r="AB511" i="2"/>
  <c r="Z63" i="2"/>
  <c r="Z304" i="2"/>
  <c r="AA162" i="2"/>
  <c r="AA776" i="2"/>
  <c r="AA527" i="2"/>
  <c r="AA40" i="2"/>
  <c r="AA510" i="2"/>
  <c r="AA270" i="2"/>
  <c r="AA39" i="2"/>
  <c r="AA279" i="2"/>
  <c r="AA742" i="2"/>
  <c r="AA246" i="2"/>
  <c r="AC1308" i="2"/>
  <c r="Z95" i="2"/>
  <c r="AA490" i="2"/>
  <c r="Z239" i="2"/>
  <c r="Z445" i="2"/>
  <c r="Z727" i="2"/>
  <c r="Z1318" i="2"/>
  <c r="AA67" i="2"/>
  <c r="Z26" i="2"/>
  <c r="AA735" i="2"/>
  <c r="AA147" i="2"/>
  <c r="Z2" i="2"/>
  <c r="Z137" i="2"/>
  <c r="AA134" i="2"/>
  <c r="AB533" i="2"/>
  <c r="Z515" i="2"/>
  <c r="AA84" i="2"/>
  <c r="AB326" i="2"/>
  <c r="AB38" i="2"/>
  <c r="AB138" i="2"/>
  <c r="AB8" i="2"/>
  <c r="Z129" i="2"/>
  <c r="Z771" i="2"/>
  <c r="AA244" i="2"/>
  <c r="AA148" i="2"/>
  <c r="AA288" i="2"/>
  <c r="AA167" i="2"/>
  <c r="AA331" i="2"/>
  <c r="AA91" i="2"/>
  <c r="AA18" i="2"/>
  <c r="AA11" i="2"/>
  <c r="AA94" i="2"/>
  <c r="Z231" i="2"/>
  <c r="Z74" i="2"/>
  <c r="Z538" i="2"/>
  <c r="Z320" i="2"/>
  <c r="AA321" i="2"/>
  <c r="AA275" i="2"/>
  <c r="AA98" i="2"/>
  <c r="AA140" i="2"/>
  <c r="AA99" i="2"/>
  <c r="AA535" i="2"/>
  <c r="AA155" i="2"/>
  <c r="AA41" i="2"/>
  <c r="Z748" i="2"/>
  <c r="Z531" i="2"/>
  <c r="AA228" i="2"/>
  <c r="AA520" i="2"/>
  <c r="Z146" i="2"/>
  <c r="Z226" i="2"/>
  <c r="AA496" i="2"/>
  <c r="AA220" i="2"/>
  <c r="Z149" i="2"/>
  <c r="Z17" i="2"/>
  <c r="Z73" i="2"/>
  <c r="Z158" i="2"/>
  <c r="Z101" i="2"/>
  <c r="Z311" i="2"/>
  <c r="Z280" i="2"/>
  <c r="Z769" i="2"/>
  <c r="AA159" i="2"/>
  <c r="AA87" i="2"/>
  <c r="AA142" i="2"/>
  <c r="AA166" i="2"/>
  <c r="Z799" i="2"/>
  <c r="Z1013" i="2"/>
  <c r="Z790" i="2"/>
  <c r="Z881" i="2"/>
  <c r="AC897" i="2"/>
  <c r="Z897" i="2"/>
  <c r="Z792" i="2"/>
  <c r="Z1010" i="2"/>
  <c r="Z797" i="2"/>
  <c r="Z808" i="2"/>
  <c r="Z1047" i="2"/>
  <c r="Z1032" i="2"/>
  <c r="Z819" i="2"/>
  <c r="AA824" i="2"/>
  <c r="Z830" i="2"/>
  <c r="Z832" i="2"/>
  <c r="Z826" i="2"/>
  <c r="Z835" i="2"/>
  <c r="Z796" i="2"/>
  <c r="Z970" i="2"/>
  <c r="Z805" i="2"/>
  <c r="Z812" i="2"/>
  <c r="Z831" i="2"/>
  <c r="Z882" i="2"/>
  <c r="AA833" i="2"/>
  <c r="Z787" i="2"/>
  <c r="Z1279" i="2"/>
  <c r="Z785" i="2"/>
  <c r="AA825" i="2"/>
  <c r="Z825" i="2"/>
  <c r="Z909" i="2"/>
  <c r="Z1030" i="2"/>
  <c r="AA795" i="2"/>
  <c r="Z550" i="2"/>
  <c r="AA797" i="2"/>
  <c r="Z798" i="2"/>
  <c r="AA972" i="2"/>
  <c r="Z803" i="2"/>
  <c r="AA802" i="2"/>
  <c r="Z811" i="2"/>
  <c r="Z817" i="2"/>
  <c r="Z824" i="2"/>
  <c r="AA813" i="2"/>
  <c r="Z813" i="2"/>
  <c r="AA784" i="2"/>
  <c r="Z784" i="2"/>
  <c r="Z809" i="2"/>
  <c r="Z1073" i="2"/>
  <c r="Z982" i="2"/>
  <c r="Z910" i="2"/>
  <c r="Z822" i="2"/>
  <c r="Z821" i="2"/>
  <c r="Z841" i="2"/>
  <c r="Z791" i="2"/>
  <c r="Z898" i="2"/>
  <c r="Z870" i="2"/>
  <c r="Z896" i="2"/>
  <c r="Z902" i="2"/>
  <c r="Z938" i="2"/>
  <c r="Z944" i="2"/>
  <c r="AA347" i="2"/>
  <c r="AA965" i="2"/>
  <c r="Z965" i="2"/>
  <c r="Z964" i="2"/>
  <c r="AA959" i="2"/>
  <c r="Z959" i="2"/>
  <c r="Z968" i="2"/>
  <c r="Z979" i="2"/>
  <c r="Z983" i="2"/>
  <c r="Z986" i="2"/>
  <c r="AA1090" i="2"/>
  <c r="Z1089" i="2"/>
  <c r="AA1009" i="2"/>
  <c r="Z1008" i="2"/>
  <c r="Z1011" i="2"/>
  <c r="AA1097" i="2"/>
  <c r="Z1027" i="2"/>
  <c r="Z1026" i="2"/>
  <c r="AA1040" i="2"/>
  <c r="Z571" i="2"/>
  <c r="Z804" i="2"/>
  <c r="AA565" i="2"/>
  <c r="Z1053" i="2"/>
  <c r="Z1052" i="2"/>
  <c r="AA591" i="2"/>
  <c r="Z339" i="2"/>
  <c r="Z1062" i="2"/>
  <c r="AA597" i="2"/>
  <c r="Z374" i="2"/>
  <c r="Z976" i="2"/>
  <c r="Z1252" i="2"/>
  <c r="Z1087" i="2"/>
  <c r="Z1131" i="2"/>
  <c r="Z367" i="2"/>
  <c r="Z1101" i="2"/>
  <c r="Z1103" i="2"/>
  <c r="Z1208" i="2"/>
  <c r="Z561" i="2"/>
  <c r="Z1120" i="2"/>
  <c r="AB372" i="2"/>
  <c r="AA793" i="2"/>
  <c r="Z933" i="2"/>
  <c r="Z1134" i="2"/>
  <c r="Z800" i="2"/>
  <c r="AA801" i="2"/>
  <c r="Z802" i="2"/>
  <c r="Z823" i="2"/>
  <c r="Z856" i="2"/>
  <c r="AA815" i="2"/>
  <c r="Z1031" i="2"/>
  <c r="Z828" i="2"/>
  <c r="Z827" i="2"/>
  <c r="AA818" i="2"/>
  <c r="Z937" i="2"/>
  <c r="Z844" i="2"/>
  <c r="Z843" i="2"/>
  <c r="AA842" i="2"/>
  <c r="Z840" i="2"/>
  <c r="Z867" i="2"/>
  <c r="Z865" i="2"/>
  <c r="Z857" i="2"/>
  <c r="Z868" i="2"/>
  <c r="Z895" i="2"/>
  <c r="Z907" i="2"/>
  <c r="Z904" i="2"/>
  <c r="Z903" i="2"/>
  <c r="Z911" i="2"/>
  <c r="Z918" i="2"/>
  <c r="Z920" i="2"/>
  <c r="Z919" i="2"/>
  <c r="Z915" i="2"/>
  <c r="Z921" i="2"/>
  <c r="Z900" i="2"/>
  <c r="Z545" i="2"/>
  <c r="Z1080" i="2"/>
  <c r="Z1086" i="2"/>
  <c r="Z556" i="2"/>
  <c r="Z930" i="2"/>
  <c r="Z929" i="2"/>
  <c r="Z936" i="2"/>
  <c r="Z1067" i="2"/>
  <c r="Z943" i="2"/>
  <c r="Z941" i="2"/>
  <c r="Z945" i="2"/>
  <c r="Z939" i="2"/>
  <c r="Z1066" i="2"/>
  <c r="Z950" i="2"/>
  <c r="AA948" i="2"/>
  <c r="Z948" i="2"/>
  <c r="Z962" i="2"/>
  <c r="Z960" i="2"/>
  <c r="Z1156" i="2"/>
  <c r="Z969" i="2"/>
  <c r="Z860" i="2"/>
  <c r="Z1077" i="2"/>
  <c r="Z978" i="2"/>
  <c r="Z993" i="2"/>
  <c r="Z1081" i="2"/>
  <c r="AA1001" i="2"/>
  <c r="Z1006" i="2"/>
  <c r="Z1005" i="2"/>
  <c r="Z1098" i="2"/>
  <c r="AA570" i="2"/>
  <c r="Z1020" i="2"/>
  <c r="Z997" i="2"/>
  <c r="Z1012" i="2"/>
  <c r="AA1034" i="2"/>
  <c r="Z1038" i="2"/>
  <c r="Z1033" i="2"/>
  <c r="Z1041" i="2"/>
  <c r="AA1048" i="2"/>
  <c r="Z1050" i="2"/>
  <c r="Z338" i="2"/>
  <c r="Z934" i="2"/>
  <c r="AA1116" i="2"/>
  <c r="Z1113" i="2"/>
  <c r="Z1058" i="2"/>
  <c r="Z1114" i="2"/>
  <c r="AA1158" i="2"/>
  <c r="Z340" i="2"/>
  <c r="Z596" i="2"/>
  <c r="Z789" i="2"/>
  <c r="Z1102" i="2"/>
  <c r="Z361" i="2"/>
  <c r="AA1084" i="2"/>
  <c r="Z1085" i="2"/>
  <c r="Z1094" i="2"/>
  <c r="Z587" i="2"/>
  <c r="AA1096" i="2"/>
  <c r="Z834" i="2"/>
  <c r="AC1233" i="2"/>
  <c r="Z42" i="2"/>
  <c r="AC1168" i="2"/>
  <c r="Z1275" i="2"/>
  <c r="AC971" i="2"/>
  <c r="Z1107" i="2"/>
  <c r="AC350" i="2"/>
  <c r="Z1191" i="2"/>
  <c r="AC1110" i="2"/>
  <c r="Z725" i="2"/>
  <c r="AC1144" i="2"/>
  <c r="Z847" i="2"/>
  <c r="Z849" i="2"/>
  <c r="AA846" i="2"/>
  <c r="Z864" i="2"/>
  <c r="Z872" i="2"/>
  <c r="Z884" i="2"/>
  <c r="Z839" i="2"/>
  <c r="Z892" i="2"/>
  <c r="Z544" i="2"/>
  <c r="Z956" i="2"/>
  <c r="Z974" i="2"/>
  <c r="Z1099" i="2"/>
  <c r="Z1129" i="2"/>
  <c r="Z1015" i="2"/>
  <c r="Z1016" i="2"/>
  <c r="Z1037" i="2"/>
  <c r="Z1036" i="2"/>
  <c r="Z1045" i="2"/>
  <c r="Z1044" i="2"/>
  <c r="Z614" i="2"/>
  <c r="Z1061" i="2"/>
  <c r="Z1065" i="2"/>
  <c r="Z1121" i="2"/>
  <c r="Z794" i="2"/>
  <c r="Z580" i="2"/>
  <c r="Z1135" i="2"/>
  <c r="Z1082" i="2"/>
  <c r="Z1091" i="2"/>
  <c r="Z586" i="2"/>
  <c r="AA1092" i="2"/>
  <c r="Z577" i="2"/>
  <c r="Z346" i="2"/>
  <c r="Z1106" i="2"/>
  <c r="Z1139" i="2"/>
  <c r="Z1140" i="2"/>
  <c r="Z1109" i="2"/>
  <c r="Z634" i="2"/>
  <c r="Z837" i="2"/>
  <c r="Z838" i="2"/>
  <c r="Z848" i="2"/>
  <c r="Z851" i="2"/>
  <c r="Z853" i="2"/>
  <c r="Z859" i="2"/>
  <c r="Z879" i="2"/>
  <c r="Z877" i="2"/>
  <c r="Z1125" i="2"/>
  <c r="Z954" i="2"/>
  <c r="Z955" i="2"/>
  <c r="Z899" i="2"/>
  <c r="Z353" i="2"/>
  <c r="Z991" i="2"/>
  <c r="Z1000" i="2"/>
  <c r="Z1003" i="2"/>
  <c r="Z981" i="2"/>
  <c r="Z647" i="2"/>
  <c r="Z1004" i="2"/>
  <c r="Z1023" i="2"/>
  <c r="Z1022" i="2"/>
  <c r="Z1028" i="2"/>
  <c r="Z357" i="2"/>
  <c r="Z1043" i="2"/>
  <c r="Z1042" i="2"/>
  <c r="Z1055" i="2"/>
  <c r="Z958" i="2"/>
  <c r="Z592" i="2"/>
  <c r="Z1281" i="2"/>
  <c r="Z548" i="2"/>
  <c r="Z1175" i="2"/>
  <c r="Z581" i="2"/>
  <c r="Z1070" i="2"/>
  <c r="Z1075" i="2"/>
  <c r="Z1146" i="2"/>
  <c r="Z640" i="2"/>
  <c r="Z1014" i="2"/>
  <c r="Z375" i="2"/>
  <c r="Z1228" i="2"/>
  <c r="Z1305" i="2"/>
  <c r="Z547" i="2"/>
  <c r="Z569" i="2"/>
  <c r="Z566" i="2"/>
  <c r="Z1007" i="2"/>
  <c r="Z946" i="2"/>
  <c r="Z1180" i="2"/>
  <c r="Z7" i="2"/>
  <c r="Z613" i="2"/>
  <c r="AA1152" i="2"/>
  <c r="Z578" i="2"/>
  <c r="Z348" i="2"/>
  <c r="AA595" i="2"/>
  <c r="Z1127" i="2"/>
  <c r="AA973" i="2"/>
  <c r="Z1111" i="2"/>
  <c r="Z1151" i="2"/>
  <c r="AA1221" i="2"/>
  <c r="Z1262" i="2"/>
  <c r="AA1133" i="2"/>
  <c r="AA600" i="2"/>
  <c r="Z1160" i="2"/>
  <c r="Z1136" i="2"/>
  <c r="Z345" i="2"/>
  <c r="Z385" i="2"/>
  <c r="Z480" i="2"/>
  <c r="Z412" i="2"/>
  <c r="Z380" i="2"/>
  <c r="Z1214" i="2"/>
  <c r="Z612" i="2"/>
  <c r="Z610" i="2"/>
  <c r="Z1184" i="2"/>
  <c r="Z342" i="2"/>
  <c r="Z641" i="2"/>
  <c r="Z1219" i="2"/>
  <c r="Z1189" i="2"/>
  <c r="Z620" i="2"/>
  <c r="Z1148" i="2"/>
  <c r="Z1222" i="2"/>
  <c r="Z677" i="2"/>
  <c r="Z1190" i="2"/>
  <c r="Z1138" i="2"/>
  <c r="Z666" i="2"/>
  <c r="Z665" i="2"/>
  <c r="Z1205" i="2"/>
  <c r="Z344" i="2"/>
  <c r="AA1225" i="2"/>
  <c r="AC1225" i="2"/>
  <c r="Z1229" i="2"/>
  <c r="AB671" i="2"/>
  <c r="Z1142" i="2"/>
  <c r="AA561" i="2"/>
  <c r="Z593" i="2"/>
  <c r="AA568" i="2"/>
  <c r="Z1195" i="2"/>
  <c r="AC1124" i="2"/>
  <c r="AA697" i="2"/>
  <c r="Z1185" i="2"/>
  <c r="AC1051" i="2"/>
  <c r="AA1149" i="2"/>
  <c r="Z1122" i="2"/>
  <c r="Z973" i="2"/>
  <c r="AA356" i="2"/>
  <c r="Z573" i="2"/>
  <c r="AC354" i="2"/>
  <c r="AA546" i="2"/>
  <c r="Z1133" i="2"/>
  <c r="Z600" i="2"/>
  <c r="Z1207" i="2"/>
  <c r="AA1112" i="2"/>
  <c r="AA1169" i="2"/>
  <c r="Z633" i="2"/>
  <c r="AA1170" i="2"/>
  <c r="Z1210" i="2"/>
  <c r="AA1213" i="2"/>
  <c r="Z1029" i="2"/>
  <c r="AA1174" i="2"/>
  <c r="Z1201" i="2"/>
  <c r="AA1150" i="2"/>
  <c r="Z606" i="2"/>
  <c r="AA1280" i="2"/>
  <c r="Z1078" i="2"/>
  <c r="AA1179" i="2"/>
  <c r="Z585" i="2"/>
  <c r="AA365" i="2"/>
  <c r="Z360" i="2"/>
  <c r="AA1286" i="2"/>
  <c r="Z681" i="2"/>
  <c r="AA1242" i="2"/>
  <c r="Z1268" i="2"/>
  <c r="AA1177" i="2"/>
  <c r="Z1183" i="2"/>
  <c r="AA1302" i="2"/>
  <c r="Z624" i="2"/>
  <c r="AA1153" i="2"/>
  <c r="Z680" i="2"/>
  <c r="AA1187" i="2"/>
  <c r="Z601" i="2"/>
  <c r="AA663" i="2"/>
  <c r="Z1261" i="2"/>
  <c r="AA186" i="2"/>
  <c r="Z583" i="2"/>
  <c r="AA1325" i="2"/>
  <c r="Z704" i="2"/>
  <c r="AA984" i="2"/>
  <c r="Z529" i="2"/>
  <c r="AA618" i="2"/>
  <c r="Z1246" i="2"/>
  <c r="AA1224" i="2"/>
  <c r="Z1143" i="2"/>
  <c r="AA171" i="2"/>
  <c r="Z363" i="2"/>
  <c r="AA1241" i="2"/>
  <c r="AB629" i="2"/>
  <c r="AA1202" i="2"/>
  <c r="AC1202" i="2"/>
  <c r="Z1322" i="2"/>
  <c r="AB1231" i="2"/>
  <c r="Z671" i="2"/>
  <c r="Z1117" i="2"/>
  <c r="Z1093" i="2"/>
  <c r="AC1152" i="2"/>
  <c r="Z1076" i="2"/>
  <c r="AC348" i="2"/>
  <c r="Z595" i="2"/>
  <c r="Z1149" i="2"/>
  <c r="Z623" i="2"/>
  <c r="AC1151" i="2"/>
  <c r="Z1221" i="2"/>
  <c r="Z546" i="2"/>
  <c r="AA1254" i="2"/>
  <c r="Z352" i="2"/>
  <c r="AC1160" i="2"/>
  <c r="AA388" i="2"/>
  <c r="AA1159" i="2"/>
  <c r="AA626" i="2"/>
  <c r="AA1211" i="2"/>
  <c r="AA1317" i="2"/>
  <c r="AA676" i="2"/>
  <c r="AA1250" i="2"/>
  <c r="Z629" i="2"/>
  <c r="Z1231" i="2"/>
  <c r="Z617" i="2"/>
  <c r="Z354" i="2"/>
  <c r="Z173" i="2"/>
  <c r="Z662" i="2"/>
  <c r="AA393" i="2"/>
  <c r="AC393" i="2"/>
  <c r="AA1299" i="2"/>
  <c r="AC1299" i="2"/>
  <c r="Z1255" i="2"/>
  <c r="Z1260" i="2"/>
  <c r="Z349" i="2"/>
  <c r="Z43" i="2"/>
  <c r="Z639" i="2"/>
  <c r="Z1216" i="2"/>
  <c r="Z266" i="2"/>
  <c r="Z1306" i="2"/>
  <c r="Z1232" i="2"/>
  <c r="Z106" i="2"/>
  <c r="Z644" i="2"/>
  <c r="Z694" i="2"/>
  <c r="Z764" i="2"/>
  <c r="Z391" i="2"/>
  <c r="Z1173" i="2"/>
  <c r="Z658" i="2"/>
  <c r="Z175" i="2"/>
  <c r="Z653" i="2"/>
  <c r="Z46" i="2"/>
  <c r="Z661" i="2"/>
  <c r="Z747" i="2"/>
  <c r="Z419" i="2"/>
  <c r="Z178" i="2"/>
  <c r="Z721" i="2"/>
  <c r="Z1249" i="2"/>
  <c r="AA1320" i="2"/>
  <c r="Z1320" i="2"/>
  <c r="Z404" i="2"/>
  <c r="Z733" i="2"/>
  <c r="Z214" i="2"/>
  <c r="Z152" i="2"/>
  <c r="AC47" i="2"/>
  <c r="AA775" i="2"/>
  <c r="AA1284" i="2"/>
  <c r="AC1284" i="2"/>
  <c r="AA674" i="2"/>
  <c r="AC674" i="2"/>
  <c r="AA1322" i="2"/>
  <c r="AA1229" i="2"/>
  <c r="AA589" i="2"/>
  <c r="AA1277" i="2"/>
  <c r="AA621" i="2"/>
  <c r="AA1297" i="2"/>
  <c r="AA654" i="2"/>
  <c r="AA659" i="2"/>
  <c r="AA1218" i="2"/>
  <c r="AA343" i="2"/>
  <c r="AA394" i="2"/>
  <c r="AA1226" i="2"/>
  <c r="AA371" i="2"/>
  <c r="AA176" i="2"/>
  <c r="AA1137" i="2"/>
  <c r="AA603" i="2"/>
  <c r="Z602" i="2"/>
  <c r="AC678" i="2"/>
  <c r="Z1238" i="2"/>
  <c r="AC631" i="2"/>
  <c r="AA24" i="2"/>
  <c r="Z652" i="2"/>
  <c r="AA717" i="2"/>
  <c r="Z108" i="2"/>
  <c r="AA673" i="2"/>
  <c r="Z1217" i="2"/>
  <c r="AA428" i="2"/>
  <c r="Z655" i="2"/>
  <c r="Z781" i="2"/>
  <c r="Z182" i="2"/>
  <c r="Z382" i="2"/>
  <c r="AC193" i="2"/>
  <c r="Z183" i="2"/>
  <c r="AA1247" i="2"/>
  <c r="Z117" i="2"/>
  <c r="AC616" i="2"/>
  <c r="Z686" i="2"/>
  <c r="AA401" i="2"/>
  <c r="Z630" i="2"/>
  <c r="AC534" i="2"/>
  <c r="Z210" i="2"/>
  <c r="AA468" i="2"/>
  <c r="Z1220" i="2"/>
  <c r="AA202" i="2"/>
  <c r="Z110" i="2"/>
  <c r="AA1287" i="2"/>
  <c r="Z599" i="2"/>
  <c r="AA675" i="2"/>
  <c r="Z1244" i="2"/>
  <c r="Z373" i="2"/>
  <c r="Z283" i="2"/>
  <c r="AC711" i="2"/>
  <c r="AA201" i="2"/>
  <c r="AA389" i="2"/>
  <c r="AC389" i="2"/>
  <c r="Z113" i="2"/>
  <c r="AA615" i="2"/>
  <c r="AC615" i="2"/>
  <c r="Z1108" i="2"/>
  <c r="Z738" i="2"/>
  <c r="Z177" i="2"/>
  <c r="Z120" i="2"/>
  <c r="AC51" i="2"/>
  <c r="Z21" i="2"/>
  <c r="AA381" i="2"/>
  <c r="Z381" i="2"/>
  <c r="Z736" i="2"/>
  <c r="AA1240" i="2"/>
  <c r="AA359" i="2"/>
  <c r="Z359" i="2"/>
  <c r="Z379" i="2"/>
  <c r="AA642" i="2"/>
  <c r="AA669" i="2"/>
  <c r="Z669" i="2"/>
  <c r="Z670" i="2"/>
  <c r="AA466" i="2"/>
  <c r="Z466" i="2"/>
  <c r="AA672" i="2"/>
  <c r="AA378" i="2"/>
  <c r="Z378" i="2"/>
  <c r="AA1271" i="2"/>
  <c r="AA707" i="2"/>
  <c r="Z707" i="2"/>
  <c r="AA645" i="2"/>
  <c r="AA1181" i="2"/>
  <c r="Z1181" i="2"/>
  <c r="AC336" i="2"/>
  <c r="AA386" i="2"/>
  <c r="Z107" i="2"/>
  <c r="Z657" i="2"/>
  <c r="Z1323" i="2"/>
  <c r="Z649" i="2"/>
  <c r="Z1298" i="2"/>
  <c r="AC985" i="2"/>
  <c r="Z1212" i="2"/>
  <c r="AC1230" i="2"/>
  <c r="Z174" i="2"/>
  <c r="AC1176" i="2"/>
  <c r="Z637" i="2"/>
  <c r="AC1178" i="2"/>
  <c r="Z689" i="2"/>
  <c r="AC1215" i="2"/>
  <c r="Z714" i="2"/>
  <c r="AC1154" i="2"/>
  <c r="Z192" i="2"/>
  <c r="AC1204" i="2"/>
  <c r="Z1283" i="2"/>
  <c r="AC643" i="2"/>
  <c r="Z1245" i="2"/>
  <c r="AC1188" i="2"/>
  <c r="Z400" i="2"/>
  <c r="AC44" i="2"/>
  <c r="Z22" i="2"/>
  <c r="AC1235" i="2"/>
  <c r="Z376" i="2"/>
  <c r="AC605" i="2"/>
  <c r="Z172" i="2"/>
  <c r="AC700" i="2"/>
  <c r="Z368" i="2"/>
  <c r="AC1192" i="2"/>
  <c r="AA364" i="2"/>
  <c r="AA442" i="2"/>
  <c r="Z442" i="2"/>
  <c r="AC1209" i="2"/>
  <c r="AA187" i="2"/>
  <c r="AA175" i="2"/>
  <c r="AA181" i="2"/>
  <c r="Z184" i="2"/>
  <c r="AA1259" i="2"/>
  <c r="Z1326" i="2"/>
  <c r="AC428" i="2"/>
  <c r="AA208" i="2"/>
  <c r="AA115" i="2"/>
  <c r="AA308" i="2"/>
  <c r="AA179" i="2"/>
  <c r="AA726" i="2"/>
  <c r="Z664" i="2"/>
  <c r="AC1312" i="2"/>
  <c r="AA1296" i="2"/>
  <c r="AA608" i="2"/>
  <c r="Z608" i="2"/>
  <c r="AC416" i="2"/>
  <c r="Z774" i="2"/>
  <c r="AC419" i="2"/>
  <c r="AA112" i="2"/>
  <c r="AA1248" i="2"/>
  <c r="AA199" i="2"/>
  <c r="Z199" i="2"/>
  <c r="AC667" i="2"/>
  <c r="Z109" i="2"/>
  <c r="AC721" i="2"/>
  <c r="AA48" i="2"/>
  <c r="AA399" i="2"/>
  <c r="AA413" i="2"/>
  <c r="Z413" i="2"/>
  <c r="AC185" i="2"/>
  <c r="Z460" i="2"/>
  <c r="AC1320" i="2"/>
  <c r="AA1130" i="2"/>
  <c r="Z627" i="2"/>
  <c r="AC404" i="2"/>
  <c r="AA763" i="2"/>
  <c r="Z390" i="2"/>
  <c r="AC733" i="2"/>
  <c r="AA408" i="2"/>
  <c r="Z448" i="2"/>
  <c r="AC214" i="2"/>
  <c r="Z1059" i="2"/>
  <c r="AC152" i="2"/>
  <c r="Z650" i="2"/>
  <c r="Z45" i="2"/>
  <c r="Z753" i="2"/>
  <c r="Z1324" i="2"/>
  <c r="AA440" i="2"/>
  <c r="Z52" i="2"/>
  <c r="AC395" i="2"/>
  <c r="Z740" i="2"/>
  <c r="AA1269" i="2"/>
  <c r="Z366" i="2"/>
  <c r="AA720" i="2"/>
  <c r="Z696" i="2"/>
  <c r="AC114" i="2"/>
  <c r="AA224" i="2"/>
  <c r="Z216" i="2"/>
  <c r="AA384" i="2"/>
  <c r="Z1292" i="2"/>
  <c r="AC668" i="2"/>
  <c r="AA638" i="2"/>
  <c r="Z1285" i="2"/>
  <c r="AA706" i="2"/>
  <c r="Z111" i="2"/>
  <c r="Z429" i="2"/>
  <c r="AA502" i="2"/>
  <c r="Z474" i="2"/>
  <c r="Z447" i="2"/>
  <c r="Z122" i="2"/>
  <c r="AA50" i="2"/>
  <c r="Z212" i="2"/>
  <c r="Z505" i="2"/>
  <c r="Z245" i="2"/>
  <c r="Z757" i="2"/>
  <c r="AC75" i="2"/>
  <c r="Z739" i="2"/>
  <c r="AC139" i="2"/>
  <c r="Z759" i="2"/>
  <c r="AC482" i="2"/>
  <c r="Z494" i="2"/>
  <c r="AC705" i="2"/>
  <c r="Z1301" i="2"/>
  <c r="AC646" i="2"/>
  <c r="Z230" i="2"/>
  <c r="AC13" i="2"/>
  <c r="AA168" i="2"/>
  <c r="Z383" i="2"/>
  <c r="Z1258" i="2"/>
  <c r="AA1309" i="2"/>
  <c r="Z467" i="2"/>
  <c r="AA27" i="2"/>
  <c r="Z693" i="2"/>
  <c r="AA1278" i="2"/>
  <c r="AA53" i="2"/>
  <c r="Z479" i="2"/>
  <c r="Z724" i="2"/>
  <c r="AA196" i="2"/>
  <c r="Z403" i="2"/>
  <c r="Z780" i="2"/>
  <c r="Z463" i="2"/>
  <c r="AA1290" i="2"/>
  <c r="Z422" i="2"/>
  <c r="AA1319" i="2"/>
  <c r="AA56" i="2"/>
  <c r="Z189" i="2"/>
  <c r="Z1200" i="2"/>
  <c r="Z712" i="2"/>
  <c r="Z190" i="2"/>
  <c r="AC706" i="2"/>
  <c r="AA1236" i="2"/>
  <c r="Z758" i="2"/>
  <c r="Z731" i="2"/>
  <c r="AA682" i="2"/>
  <c r="Z530" i="2"/>
  <c r="Z407" i="2"/>
  <c r="Z472" i="2"/>
  <c r="AA732" i="2"/>
  <c r="Z54" i="2"/>
  <c r="AA446" i="2"/>
  <c r="Z478" i="2"/>
  <c r="AB287" i="2"/>
  <c r="AA287" i="2"/>
  <c r="Z268" i="2"/>
  <c r="Z755" i="2"/>
  <c r="AA387" i="2"/>
  <c r="Z1256" i="2"/>
  <c r="Z1237" i="2"/>
  <c r="AA651" i="2"/>
  <c r="AA710" i="2"/>
  <c r="Z443" i="2"/>
  <c r="AA198" i="2"/>
  <c r="Z708" i="2"/>
  <c r="AC423" i="2"/>
  <c r="AA1282" i="2"/>
  <c r="Z433" i="2"/>
  <c r="AA713" i="2"/>
  <c r="Z242" i="2"/>
  <c r="AA1327" i="2"/>
  <c r="Z191" i="2"/>
  <c r="AA200" i="2"/>
  <c r="Z223" i="2"/>
  <c r="Z57" i="2"/>
  <c r="Z715" i="2"/>
  <c r="Z730" i="2"/>
  <c r="Z1272" i="2"/>
  <c r="Z420" i="2"/>
  <c r="Z55" i="2"/>
  <c r="Z750" i="2"/>
  <c r="Z632" i="2"/>
  <c r="Z253" i="2"/>
  <c r="Z488" i="2"/>
  <c r="Z427" i="2"/>
  <c r="Z227" i="2"/>
  <c r="Z493" i="2"/>
  <c r="Z451" i="2"/>
  <c r="Z247" i="2"/>
  <c r="Z409" i="2"/>
  <c r="Z716" i="2"/>
  <c r="Z405" i="2"/>
  <c r="Z195" i="2"/>
  <c r="Z441" i="2"/>
  <c r="Z411" i="2"/>
  <c r="Z485" i="2"/>
  <c r="Z437" i="2"/>
  <c r="Z439" i="2"/>
  <c r="Z473" i="2"/>
  <c r="Z778" i="2"/>
  <c r="Z286" i="2"/>
  <c r="Z141" i="2"/>
  <c r="Z1316" i="2"/>
  <c r="Z1289" i="2"/>
  <c r="Z213" i="2"/>
  <c r="Z290" i="2"/>
  <c r="Z402" i="2"/>
  <c r="Z243" i="2"/>
  <c r="Z475" i="2"/>
  <c r="Z625" i="2"/>
  <c r="Z126" i="2"/>
  <c r="Z1288" i="2"/>
  <c r="Z754" i="2"/>
  <c r="Z118" i="2"/>
  <c r="Z766" i="2"/>
  <c r="Z78" i="2"/>
  <c r="Z23" i="2"/>
  <c r="Z75" i="2"/>
  <c r="Z139" i="2"/>
  <c r="Z482" i="2"/>
  <c r="Z705" i="2"/>
  <c r="Z646" i="2"/>
  <c r="Z1293" i="2"/>
  <c r="Z13" i="2"/>
  <c r="Z133" i="2"/>
  <c r="Z233" i="2"/>
  <c r="Z703" i="2"/>
  <c r="Z1197" i="2"/>
  <c r="AC66" i="2"/>
  <c r="AA424" i="2"/>
  <c r="Z273" i="2"/>
  <c r="AA302" i="2"/>
  <c r="Z302" i="2"/>
  <c r="AC779" i="2"/>
  <c r="Z31" i="2"/>
  <c r="AA35" i="2"/>
  <c r="Z35" i="2"/>
  <c r="AC277" i="2"/>
  <c r="Z452" i="2"/>
  <c r="AA525" i="2"/>
  <c r="Z525" i="2"/>
  <c r="Z512" i="2"/>
  <c r="AA209" i="2"/>
  <c r="Z209" i="2"/>
  <c r="AA25" i="2"/>
  <c r="Z25" i="2"/>
  <c r="Z490" i="2"/>
  <c r="AC215" i="2"/>
  <c r="Z292" i="2"/>
  <c r="Z511" i="2"/>
  <c r="Z256" i="2"/>
  <c r="Z520" i="2"/>
  <c r="Z735" i="2"/>
  <c r="Z207" i="2"/>
  <c r="Z297" i="2"/>
  <c r="AC703" i="2"/>
  <c r="Z69" i="2"/>
  <c r="AA444" i="2"/>
  <c r="Z751" i="2"/>
  <c r="Z454" i="2"/>
  <c r="AC234" i="2"/>
  <c r="AA522" i="2"/>
  <c r="AA489" i="2"/>
  <c r="Z777" i="2"/>
  <c r="AA258" i="2"/>
  <c r="AA229" i="2"/>
  <c r="Z1239" i="2"/>
  <c r="Z1311" i="2"/>
  <c r="Z536" i="2"/>
  <c r="Z263" i="2"/>
  <c r="Z483" i="2"/>
  <c r="Z62" i="2"/>
  <c r="Z1273" i="2"/>
  <c r="Z293" i="2"/>
  <c r="AA231" i="2"/>
  <c r="AA137" i="2"/>
  <c r="Z134" i="2"/>
  <c r="AB513" i="2"/>
  <c r="AB84" i="2"/>
  <c r="AB150" i="2"/>
  <c r="Z1294" i="2"/>
  <c r="Z521" i="2"/>
  <c r="Z330" i="2"/>
  <c r="Z136" i="2"/>
  <c r="Z128" i="2"/>
  <c r="Z237" i="2"/>
  <c r="Z729" i="2"/>
  <c r="Z492" i="2"/>
  <c r="Z58" i="2"/>
  <c r="Z484" i="2"/>
  <c r="Z255" i="2"/>
  <c r="Z76" i="2"/>
  <c r="Z228" i="2"/>
  <c r="Z260" i="2"/>
  <c r="Z28" i="2"/>
  <c r="Z147" i="2"/>
  <c r="Z497" i="2"/>
  <c r="Z259" i="2"/>
  <c r="Z264" i="2"/>
  <c r="Z418" i="2"/>
  <c r="Z734" i="2"/>
  <c r="Z414" i="2"/>
  <c r="Z481" i="2"/>
  <c r="Z66" i="2"/>
  <c r="Z261" i="2"/>
  <c r="AA68" i="2"/>
  <c r="AA1251" i="2"/>
  <c r="Z504" i="2"/>
  <c r="AC25" i="2"/>
  <c r="Z499" i="2"/>
  <c r="AC489" i="2"/>
  <c r="AA144" i="2"/>
  <c r="AA486" i="2"/>
  <c r="Z498" i="2"/>
  <c r="Z67" i="2"/>
  <c r="Z471" i="2"/>
  <c r="Z93" i="2"/>
  <c r="Z540" i="2"/>
  <c r="Z528" i="2"/>
  <c r="Z335" i="2"/>
  <c r="Z39" i="2"/>
  <c r="Z327" i="2"/>
  <c r="Z10" i="2"/>
  <c r="Z161" i="2"/>
  <c r="Z328" i="2"/>
  <c r="Z97" i="2"/>
  <c r="AA508" i="2"/>
  <c r="Z537" i="2"/>
  <c r="Z77" i="2"/>
  <c r="Z285" i="2"/>
  <c r="Z324" i="2"/>
  <c r="AA156" i="2"/>
  <c r="Z251" i="2"/>
  <c r="Z333" i="2"/>
  <c r="AA323" i="2"/>
  <c r="Z279" i="2"/>
  <c r="AA85" i="2"/>
  <c r="AA12" i="2"/>
  <c r="AA284" i="2"/>
  <c r="AA746" i="2"/>
  <c r="AA254" i="2"/>
  <c r="AA523" i="2"/>
  <c r="Z326" i="2"/>
  <c r="Z38" i="2"/>
  <c r="Z138" i="2"/>
  <c r="Z8" i="2"/>
  <c r="Z265" i="2"/>
  <c r="Z32" i="2"/>
  <c r="AA298" i="2"/>
  <c r="Z288" i="2"/>
  <c r="AA506" i="2"/>
  <c r="AA497" i="2"/>
  <c r="AA259" i="2"/>
  <c r="AA264" i="2"/>
  <c r="AA418" i="2"/>
  <c r="Z527" i="2"/>
  <c r="AA74" i="2"/>
  <c r="Z40" i="2"/>
  <c r="AA538" i="2"/>
  <c r="Z510" i="2"/>
  <c r="AA320" i="2"/>
  <c r="Z270" i="2"/>
  <c r="Z291" i="2"/>
  <c r="Z148" i="2"/>
  <c r="AC16" i="2"/>
  <c r="Z742" i="2"/>
  <c r="AC246" i="2"/>
  <c r="AA301" i="2"/>
  <c r="AA532" i="2"/>
  <c r="AA272" i="2"/>
  <c r="AA322" i="2"/>
  <c r="AA312" i="2"/>
  <c r="AA9" i="2"/>
  <c r="Z82" i="2"/>
  <c r="Z163" i="2"/>
  <c r="Z517" i="2"/>
  <c r="Z519" i="2"/>
  <c r="Z165" i="2"/>
  <c r="Z319" i="2"/>
  <c r="Z169" i="2"/>
  <c r="Z299" i="2"/>
  <c r="Z19" i="2"/>
  <c r="Z85" i="2"/>
  <c r="Z301" i="2"/>
  <c r="Z12" i="2"/>
  <c r="Z532" i="2"/>
  <c r="Z284" i="2"/>
  <c r="Z272" i="2"/>
  <c r="Z746" i="2"/>
  <c r="Z322" i="2"/>
  <c r="Z254" i="2"/>
  <c r="Z312" i="2"/>
  <c r="Z523" i="2"/>
  <c r="Z9" i="2"/>
  <c r="Z36" i="2"/>
  <c r="Z80" i="2"/>
  <c r="Z303" i="2"/>
  <c r="Z275" i="2"/>
  <c r="Z89" i="2"/>
  <c r="Z772" i="2"/>
  <c r="Z331" i="2"/>
  <c r="Z159" i="2"/>
  <c r="Z91" i="2"/>
  <c r="Z87" i="2"/>
  <c r="Z18" i="2"/>
  <c r="Z142" i="2"/>
  <c r="Z11" i="2"/>
  <c r="Z166" i="2"/>
  <c r="Z94" i="2"/>
  <c r="Z164" i="2"/>
  <c r="Z316" i="2"/>
  <c r="AA543" i="2"/>
  <c r="AC1013" i="2"/>
  <c r="AA816" i="2"/>
  <c r="AC784" i="2"/>
  <c r="AA913" i="2"/>
  <c r="AC825" i="2"/>
  <c r="AA835" i="2"/>
  <c r="AC1279" i="2"/>
  <c r="AA975" i="2"/>
  <c r="AC881" i="2"/>
  <c r="AA1141" i="2"/>
  <c r="AC793" i="2"/>
  <c r="AA1010" i="2"/>
  <c r="AC795" i="2"/>
  <c r="AA796" i="2"/>
  <c r="AC951" i="2"/>
  <c r="AA1073" i="2"/>
  <c r="AC972" i="2"/>
  <c r="AA1134" i="2"/>
  <c r="AC801" i="2"/>
  <c r="AA982" i="2"/>
  <c r="AC807" i="2"/>
  <c r="AA808" i="2"/>
  <c r="AC562" i="2"/>
  <c r="AA811" i="2"/>
  <c r="AC814" i="2"/>
  <c r="AA823" i="2"/>
  <c r="AC815" i="2"/>
  <c r="AA817" i="2"/>
  <c r="AC1021" i="2"/>
  <c r="AA822" i="2"/>
  <c r="AC820" i="2"/>
  <c r="AA831" i="2"/>
  <c r="AC829" i="2"/>
  <c r="AA828" i="2"/>
  <c r="AC818" i="2"/>
  <c r="AA826" i="2"/>
  <c r="AC833" i="2"/>
  <c r="AA837" i="2"/>
  <c r="AC1119" i="2"/>
  <c r="AA847" i="2"/>
  <c r="AC846" i="2"/>
  <c r="AA844" i="2"/>
  <c r="AC842" i="2"/>
  <c r="AA841" i="2"/>
  <c r="AC551" i="2"/>
  <c r="AA851" i="2"/>
  <c r="Z861" i="2"/>
  <c r="AA576" i="2"/>
  <c r="AC576" i="2"/>
  <c r="Z874" i="2"/>
  <c r="AA869" i="2"/>
  <c r="AC869" i="2"/>
  <c r="Z543" i="2"/>
  <c r="Z816" i="2"/>
  <c r="Z863" i="2"/>
  <c r="AA866" i="2"/>
  <c r="AC866" i="2"/>
  <c r="Z873" i="2"/>
  <c r="AA553" i="2"/>
  <c r="AC553" i="2"/>
  <c r="Z885" i="2"/>
  <c r="AA887" i="2"/>
  <c r="AC887" i="2"/>
  <c r="Z888" i="2"/>
  <c r="AA889" i="2"/>
  <c r="AC889" i="2"/>
  <c r="Z890" i="2"/>
  <c r="AA554" i="2"/>
  <c r="AC554" i="2"/>
  <c r="Z935" i="2"/>
  <c r="AA901" i="2"/>
  <c r="AC901" i="2"/>
  <c r="Z855" i="2"/>
  <c r="AC851" i="2"/>
  <c r="Z854" i="2"/>
  <c r="AA852" i="2"/>
  <c r="AC852" i="2"/>
  <c r="Z880" i="2"/>
  <c r="AA878" i="2"/>
  <c r="AC878" i="2"/>
  <c r="Z858" i="2"/>
  <c r="AA836" i="2"/>
  <c r="AC836" i="2"/>
  <c r="Z871" i="2"/>
  <c r="AA876" i="2"/>
  <c r="AC876" i="2"/>
  <c r="Z894" i="2"/>
  <c r="AA1049" i="2"/>
  <c r="AC1049" i="2"/>
  <c r="Z906" i="2"/>
  <c r="AA905" i="2"/>
  <c r="AC905" i="2"/>
  <c r="Z908" i="2"/>
  <c r="AA912" i="2"/>
  <c r="AC912" i="2"/>
  <c r="Z555" i="2"/>
  <c r="AA917" i="2"/>
  <c r="AC917" i="2"/>
  <c r="Z916" i="2"/>
  <c r="AA925" i="2"/>
  <c r="AC925" i="2"/>
  <c r="Z914" i="2"/>
  <c r="AA560" i="2"/>
  <c r="AC560" i="2"/>
  <c r="Z923" i="2"/>
  <c r="AA924" i="2"/>
  <c r="AC924" i="2"/>
  <c r="Z927" i="2"/>
  <c r="AA926" i="2"/>
  <c r="AC926" i="2"/>
  <c r="Z931" i="2"/>
  <c r="AA932" i="2"/>
  <c r="AC932" i="2"/>
  <c r="Z928" i="2"/>
  <c r="AA988" i="2"/>
  <c r="AC988" i="2"/>
  <c r="Z1071" i="2"/>
  <c r="AA942" i="2"/>
  <c r="AC942" i="2"/>
  <c r="AA967" i="2"/>
  <c r="AC967" i="2"/>
  <c r="AA1155" i="2"/>
  <c r="AC1155" i="2"/>
  <c r="AA995" i="2"/>
  <c r="AC995" i="2"/>
  <c r="Z994" i="2"/>
  <c r="AA885" i="2"/>
  <c r="AA888" i="2"/>
  <c r="AA890" i="2"/>
  <c r="AA894" i="2"/>
  <c r="AA935" i="2"/>
  <c r="AA906" i="2"/>
  <c r="AA908" i="2"/>
  <c r="AA555" i="2"/>
  <c r="AA916" i="2"/>
  <c r="AA914" i="2"/>
  <c r="AA923" i="2"/>
  <c r="AA927" i="2"/>
  <c r="AA931" i="2"/>
  <c r="AA928" i="2"/>
  <c r="AA1071" i="2"/>
  <c r="AA938" i="2"/>
  <c r="AC940" i="2"/>
  <c r="AA944" i="2"/>
  <c r="AC347" i="2"/>
  <c r="AA947" i="2"/>
  <c r="AC948" i="2"/>
  <c r="AA957" i="2"/>
  <c r="AC956" i="2"/>
  <c r="AA953" i="2"/>
  <c r="AC899" i="2"/>
  <c r="AA963" i="2"/>
  <c r="AC965" i="2"/>
  <c r="AA961" i="2"/>
  <c r="AC959" i="2"/>
  <c r="AC1128" i="2"/>
  <c r="AA1128" i="2"/>
  <c r="AA782" i="2"/>
  <c r="AC782" i="2"/>
  <c r="Z990" i="2"/>
  <c r="AA977" i="2"/>
  <c r="AC977" i="2"/>
  <c r="Z559" i="2"/>
  <c r="AA604" i="2"/>
  <c r="AC604" i="2"/>
  <c r="Z989" i="2"/>
  <c r="AA564" i="2"/>
  <c r="AC564" i="2"/>
  <c r="Z563" i="2"/>
  <c r="AC557" i="2"/>
  <c r="AA557" i="2"/>
  <c r="Z558" i="2"/>
  <c r="AA980" i="2"/>
  <c r="AC980" i="2"/>
  <c r="AA558" i="2"/>
  <c r="AA559" i="2"/>
  <c r="AA989" i="2"/>
  <c r="AA563" i="2"/>
  <c r="AA990" i="2"/>
  <c r="AA994" i="2"/>
  <c r="AC1090" i="2"/>
  <c r="AA1089" i="2"/>
  <c r="AC998" i="2"/>
  <c r="AA1000" i="2"/>
  <c r="AC1002" i="2"/>
  <c r="AA1129" i="2"/>
  <c r="AC1001" i="2"/>
  <c r="AA1005" i="2"/>
  <c r="AC1009" i="2"/>
  <c r="AA1011" i="2"/>
  <c r="AC786" i="2"/>
  <c r="AA647" i="2"/>
  <c r="AC1017" i="2"/>
  <c r="AA1016" i="2"/>
  <c r="AC570" i="2"/>
  <c r="AA997" i="2"/>
  <c r="AC1097" i="2"/>
  <c r="AA1026" i="2"/>
  <c r="AC1024" i="2"/>
  <c r="AA1022" i="2"/>
  <c r="AC582" i="2"/>
  <c r="AA1036" i="2"/>
  <c r="AC1034" i="2"/>
  <c r="AA1033" i="2"/>
  <c r="AC1040" i="2"/>
  <c r="AA804" i="2"/>
  <c r="AC549" i="2"/>
  <c r="AA1043" i="2"/>
  <c r="AC362" i="2"/>
  <c r="AA1044" i="2"/>
  <c r="AC1048" i="2"/>
  <c r="AA338" i="2"/>
  <c r="AC565" i="2"/>
  <c r="AA1052" i="2"/>
  <c r="AC358" i="2"/>
  <c r="AA958" i="2"/>
  <c r="AC1056" i="2"/>
  <c r="AA1061" i="2"/>
  <c r="AC1116" i="2"/>
  <c r="AA1058" i="2"/>
  <c r="AC591" i="2"/>
  <c r="AA1062" i="2"/>
  <c r="AC1063" i="2"/>
  <c r="AA548" i="2"/>
  <c r="AC1064" i="2"/>
  <c r="AA1121" i="2"/>
  <c r="AC1158" i="2"/>
  <c r="AA596" i="2"/>
  <c r="AC597" i="2"/>
  <c r="AA976" i="2"/>
  <c r="AC1069" i="2"/>
  <c r="AA1070" i="2"/>
  <c r="AC1074" i="2"/>
  <c r="AA794" i="2"/>
  <c r="AC435" i="2"/>
  <c r="AA580" i="2"/>
  <c r="AC584" i="2"/>
  <c r="AA1135" i="2"/>
  <c r="AC1083" i="2"/>
  <c r="AA1102" i="2"/>
  <c r="AC1084" i="2"/>
  <c r="AA1252" i="2"/>
  <c r="AC1088" i="2"/>
  <c r="AA547" i="2"/>
  <c r="AC552" i="2"/>
  <c r="AA1091" i="2"/>
  <c r="AC1092" i="2"/>
  <c r="AA1094" i="2"/>
  <c r="AC1096" i="2"/>
  <c r="AA367" i="2"/>
  <c r="AC611" i="2"/>
  <c r="AA1007" i="2"/>
  <c r="AC1100" i="2"/>
  <c r="AA341" i="2"/>
  <c r="AA1164" i="2"/>
  <c r="AA572" i="2"/>
  <c r="AA1165" i="2"/>
  <c r="AA1147" i="2"/>
  <c r="AA1267" i="2"/>
  <c r="AA1057" i="2"/>
  <c r="AA1180" i="2"/>
  <c r="AA987" i="2"/>
  <c r="AA1118" i="2"/>
  <c r="AA1198" i="2"/>
  <c r="AA1199" i="2"/>
  <c r="AA636" i="2"/>
  <c r="AA1126" i="2"/>
  <c r="AA598" i="2"/>
  <c r="AA1182" i="2"/>
  <c r="AA1263" i="2"/>
  <c r="AA351" i="2"/>
  <c r="AA1274" i="2"/>
  <c r="AA1161" i="2"/>
  <c r="AA575" i="2"/>
  <c r="AA1136" i="2"/>
  <c r="AA1162" i="2"/>
  <c r="Z1193" i="2"/>
  <c r="Z1166" i="2"/>
  <c r="AA1157" i="2"/>
  <c r="AA1172" i="2"/>
  <c r="AA1019" i="2"/>
  <c r="Z1206" i="2"/>
  <c r="Z628" i="2"/>
  <c r="Z406" i="2"/>
  <c r="Z1163" i="2"/>
  <c r="AA1266" i="2"/>
  <c r="AC1266" i="2"/>
  <c r="AA1304" i="2"/>
  <c r="AC1304" i="2"/>
  <c r="AA590" i="2"/>
  <c r="AA29" i="2"/>
  <c r="AC683" i="2"/>
  <c r="AA656" i="2"/>
  <c r="AC1132" i="2"/>
  <c r="AA392" i="2"/>
  <c r="AC457" i="2"/>
  <c r="AA116" i="2"/>
  <c r="AC1234" i="2"/>
  <c r="AA410" i="2"/>
  <c r="AA1227" i="2"/>
  <c r="AA684" i="2"/>
  <c r="AC684" i="2"/>
  <c r="AC1196" i="2"/>
  <c r="AC355" i="2"/>
  <c r="AC104" i="2"/>
  <c r="AC1194" i="2"/>
  <c r="AC609" i="2"/>
  <c r="AC635" i="2"/>
  <c r="AC588" i="2"/>
  <c r="AC1123" i="2"/>
  <c r="AC1167" i="2"/>
  <c r="AC1186" i="2"/>
  <c r="AC1203" i="2"/>
  <c r="AC1079" i="2"/>
  <c r="AC579" i="2"/>
  <c r="AC105" i="2"/>
  <c r="AC388" i="2"/>
  <c r="AC1159" i="2"/>
  <c r="AC626" i="2"/>
  <c r="AC1211" i="2"/>
  <c r="AC1317" i="2"/>
  <c r="AC676" i="2"/>
  <c r="AC1250" i="2"/>
  <c r="AC377" i="2"/>
  <c r="AC1322" i="2"/>
  <c r="AC1229" i="2"/>
  <c r="AC589" i="2"/>
  <c r="AC1277" i="2"/>
  <c r="AC621" i="2"/>
  <c r="AC1297" i="2"/>
  <c r="AC654" i="2"/>
  <c r="AC659" i="2"/>
  <c r="AC1218" i="2"/>
  <c r="AC343" i="2"/>
  <c r="AC394" i="2"/>
  <c r="AC1226" i="2"/>
  <c r="AC371" i="2"/>
  <c r="AC176" i="2"/>
  <c r="AC1137" i="2"/>
  <c r="AC603" i="2"/>
  <c r="AC622" i="2"/>
  <c r="AC364" i="2"/>
  <c r="AC1265" i="2"/>
  <c r="AC187" i="2"/>
  <c r="AC1171" i="2"/>
  <c r="AC103" i="2"/>
  <c r="AC181" i="2"/>
  <c r="AC648" i="2"/>
  <c r="AC673" i="2"/>
  <c r="AC679" i="2"/>
  <c r="AC208" i="2"/>
  <c r="AC115" i="2"/>
  <c r="AC308" i="2"/>
  <c r="AC179" i="2"/>
  <c r="AC726" i="2"/>
  <c r="Z1312" i="2"/>
  <c r="Z206" i="2"/>
  <c r="AC1264" i="2"/>
  <c r="AC369" i="2"/>
  <c r="AC1240" i="2"/>
  <c r="AC112" i="2"/>
  <c r="AC396" i="2"/>
  <c r="AC1257" i="2"/>
  <c r="AC642" i="2"/>
  <c r="AC48" i="2"/>
  <c r="AC59" i="2"/>
  <c r="AC430" i="2"/>
  <c r="AC180" i="2"/>
  <c r="AC542" i="2"/>
  <c r="AC672" i="2"/>
  <c r="AC728" i="2"/>
  <c r="AC1271" i="2"/>
  <c r="AC1253" i="2"/>
  <c r="AC645" i="2"/>
  <c r="AC434" i="2"/>
  <c r="AC386" i="2"/>
  <c r="AA283" i="2"/>
  <c r="AC1243" i="2"/>
  <c r="AA650" i="2"/>
  <c r="AC201" i="2"/>
  <c r="AA1324" i="2"/>
  <c r="AC197" i="2"/>
  <c r="AA755" i="2"/>
  <c r="AC387" i="2"/>
  <c r="AA1237" i="2"/>
  <c r="AC651" i="2"/>
  <c r="AC205" i="2"/>
  <c r="AC710" i="2"/>
  <c r="AC1269" i="2"/>
  <c r="AC194" i="2"/>
  <c r="AC370" i="2"/>
  <c r="AC1282" i="2"/>
  <c r="AC224" i="2"/>
  <c r="AC770" i="2"/>
  <c r="AC723" i="2"/>
  <c r="AC1327" i="2"/>
  <c r="AC638" i="2"/>
  <c r="AC27" i="2"/>
  <c r="AC1236" i="2"/>
  <c r="Z690" i="2"/>
  <c r="AC458" i="2"/>
  <c r="AC53" i="2"/>
  <c r="AA438" i="2"/>
  <c r="AA206" i="2"/>
  <c r="AC397" i="2"/>
  <c r="AA715" i="2"/>
  <c r="AC271" i="2"/>
  <c r="AA1272" i="2"/>
  <c r="AC125" i="2"/>
  <c r="AA55" i="2"/>
  <c r="AC660" i="2"/>
  <c r="AA632" i="2"/>
  <c r="AC464" i="2"/>
  <c r="AA488" i="2"/>
  <c r="AC699" i="2"/>
  <c r="AA227" i="2"/>
  <c r="AC691" i="2"/>
  <c r="AA451" i="2"/>
  <c r="AC225" i="2"/>
  <c r="AA409" i="2"/>
  <c r="AC188" i="2"/>
  <c r="AA405" i="2"/>
  <c r="AC685" i="2"/>
  <c r="AA441" i="2"/>
  <c r="AC64" i="2"/>
  <c r="AA485" i="2"/>
  <c r="AC1276" i="2"/>
  <c r="AA439" i="2"/>
  <c r="AC15" i="2"/>
  <c r="AC502" i="2"/>
  <c r="AC196" i="2"/>
  <c r="AC682" i="2"/>
  <c r="AC500" i="2"/>
  <c r="AA141" i="2"/>
  <c r="AC453" i="2"/>
  <c r="AA1289" i="2"/>
  <c r="AC752" i="2"/>
  <c r="AA290" i="2"/>
  <c r="AC470" i="2"/>
  <c r="AA243" i="2"/>
  <c r="AC236" i="2"/>
  <c r="AA625" i="2"/>
  <c r="AC61" i="2"/>
  <c r="AA1288" i="2"/>
  <c r="AC469" i="2"/>
  <c r="AA407" i="2"/>
  <c r="AC732" i="2"/>
  <c r="AA780" i="2"/>
  <c r="AC1290" i="2"/>
  <c r="AA447" i="2"/>
  <c r="AC1319" i="2"/>
  <c r="AA294" i="2"/>
  <c r="Z1315" i="2"/>
  <c r="AC50" i="2"/>
  <c r="Z1307" i="2"/>
  <c r="Z240" i="2"/>
  <c r="Z432" i="2"/>
  <c r="AA477" i="2"/>
  <c r="Z1291" i="2"/>
  <c r="AA722" i="2"/>
  <c r="Z762" i="2"/>
  <c r="AC436" i="2"/>
  <c r="AA465" i="2"/>
  <c r="Z56" i="2"/>
  <c r="AC446" i="2"/>
  <c r="Z718" i="2"/>
  <c r="Z124" i="2"/>
  <c r="AA222" i="2"/>
  <c r="AA709" i="2"/>
  <c r="AA526" i="2"/>
  <c r="AA701" i="2"/>
  <c r="AA203" i="2"/>
  <c r="AA211" i="2"/>
  <c r="AA274" i="2"/>
  <c r="AA1314" i="2"/>
  <c r="AA768" i="2"/>
  <c r="AA1223" i="2"/>
  <c r="AA455" i="2"/>
  <c r="AA4" i="2"/>
  <c r="AA268" i="2"/>
  <c r="AA456" i="2"/>
  <c r="AA1313" i="2"/>
  <c r="AA252" i="2"/>
  <c r="AA743" i="2"/>
  <c r="AC302" i="2"/>
  <c r="AA135" i="2"/>
  <c r="AC136" i="2"/>
  <c r="AA127" i="2"/>
  <c r="AC35" i="2"/>
  <c r="AA145" i="2"/>
  <c r="AC237" i="2"/>
  <c r="AA5" i="2"/>
  <c r="AC525" i="2"/>
  <c r="AA417" i="2"/>
  <c r="AC492" i="2"/>
  <c r="AA248" i="2"/>
  <c r="AC209" i="2"/>
  <c r="AA761" i="2"/>
  <c r="AC454" i="2"/>
  <c r="AA241" i="2"/>
  <c r="AC484" i="2"/>
  <c r="AA170" i="2"/>
  <c r="AA96" i="2"/>
  <c r="AA491" i="2"/>
  <c r="AA239" i="2"/>
  <c r="AA238" i="2"/>
  <c r="Z539" i="2"/>
  <c r="Z160" i="2"/>
  <c r="AC760" i="2"/>
  <c r="AA760" i="2"/>
  <c r="AC30" i="2"/>
  <c r="AC144" i="2"/>
  <c r="AC445" i="2"/>
  <c r="AC258" i="2"/>
  <c r="AC262" i="2"/>
  <c r="Z70" i="2"/>
  <c r="AA292" i="2"/>
  <c r="AA267" i="2"/>
  <c r="AA1318" i="2"/>
  <c r="AA531" i="2"/>
  <c r="AA79" i="2"/>
  <c r="AA249" i="2"/>
  <c r="AA63" i="2"/>
  <c r="AA329" i="2"/>
  <c r="AA146" i="2"/>
  <c r="AA130" i="2"/>
  <c r="AA226" i="2"/>
  <c r="AA304" i="2"/>
  <c r="AA1273" i="2"/>
  <c r="AA293" i="2"/>
  <c r="AA100" i="2"/>
  <c r="Z533" i="2"/>
  <c r="Z518" i="2"/>
  <c r="AC508" i="2"/>
  <c r="AA515" i="2"/>
  <c r="AA300" i="2"/>
  <c r="AA737" i="2"/>
  <c r="Z776" i="2"/>
  <c r="Z220" i="2"/>
  <c r="AA86" i="2"/>
  <c r="Z278" i="2"/>
  <c r="Z513" i="2"/>
  <c r="Z84" i="2"/>
  <c r="Z150" i="2"/>
  <c r="Z496" i="2"/>
  <c r="Z162" i="2"/>
  <c r="Z507" i="2"/>
  <c r="AC231" i="2"/>
  <c r="AA217" i="2"/>
  <c r="Z92" i="2"/>
  <c r="Z157" i="2"/>
  <c r="AC497" i="2"/>
  <c r="Z749" i="2"/>
  <c r="Z282" i="2"/>
  <c r="Z102" i="2"/>
  <c r="Z281" i="2"/>
  <c r="AA33" i="2"/>
  <c r="AC33" i="2"/>
  <c r="AA309" i="2"/>
  <c r="AC309" i="2"/>
  <c r="AA151" i="2"/>
  <c r="AC151" i="2"/>
  <c r="AC1303" i="2"/>
  <c r="AA1303" i="2"/>
  <c r="AC503" i="2"/>
  <c r="AA503" i="2"/>
  <c r="AC771" i="2"/>
  <c r="AA771" i="2"/>
  <c r="Z156" i="2"/>
  <c r="AC311" i="2"/>
  <c r="AA311" i="2"/>
  <c r="Z323" i="2"/>
  <c r="AC232" i="2"/>
  <c r="AC1321" i="2"/>
  <c r="AC767" i="2"/>
  <c r="AC306" i="2"/>
  <c r="AA149" i="2"/>
  <c r="AA83" i="2"/>
  <c r="AC83" i="2"/>
  <c r="AC219" i="2"/>
  <c r="AA219" i="2"/>
  <c r="Z298" i="2"/>
  <c r="AC318" i="2"/>
  <c r="AA318" i="2"/>
  <c r="Z506" i="2"/>
  <c r="AC541" i="2"/>
  <c r="AA541" i="2"/>
  <c r="Z246" i="2"/>
  <c r="AC315" i="2"/>
  <c r="AA315" i="2"/>
  <c r="AA129" i="2"/>
  <c r="AC129" i="2"/>
  <c r="Z313" i="2"/>
  <c r="Z88" i="2"/>
  <c r="AC305" i="2"/>
  <c r="AA305" i="2"/>
  <c r="Z337" i="2"/>
  <c r="Z244" i="2"/>
  <c r="Z153" i="2"/>
  <c r="AC325" i="2"/>
  <c r="AA325" i="2"/>
  <c r="Z71" i="2"/>
  <c r="AC158" i="2"/>
  <c r="AA158" i="2"/>
  <c r="AA501" i="2"/>
  <c r="AC501" i="2"/>
  <c r="Z250" i="2"/>
  <c r="Z332" i="2"/>
  <c r="AC516" i="2"/>
  <c r="AA516" i="2"/>
  <c r="AC132" i="2"/>
  <c r="AA132" i="2"/>
  <c r="Z1295" i="2"/>
  <c r="Z37" i="2"/>
  <c r="AC295" i="2"/>
  <c r="AA295" i="2"/>
  <c r="Z314" i="2"/>
  <c r="Z276" i="2"/>
  <c r="AA280" i="2"/>
  <c r="AC280" i="2"/>
  <c r="AC332" i="2"/>
  <c r="AC88" i="2"/>
  <c r="AC298" i="2"/>
  <c r="AC156" i="2"/>
  <c r="AC37" i="2"/>
  <c r="AC244" i="2"/>
  <c r="AC506" i="2"/>
  <c r="AC323" i="2"/>
  <c r="AC276" i="2"/>
  <c r="AA90" i="2"/>
  <c r="AC90" i="2"/>
  <c r="Z461" i="2"/>
  <c r="AA81" i="2"/>
  <c r="AC81" i="2"/>
  <c r="Z154" i="2"/>
  <c r="AA143" i="2"/>
  <c r="AC143" i="2"/>
  <c r="Z307" i="2"/>
  <c r="AA72" i="2"/>
  <c r="AC72" i="2"/>
  <c r="Z334" i="2"/>
  <c r="AA514" i="2"/>
  <c r="AC514" i="2"/>
  <c r="AA524" i="2"/>
  <c r="AA461" i="2"/>
  <c r="AA154" i="2"/>
  <c r="AA307" i="2"/>
  <c r="AA334" i="2"/>
  <c r="AA327" i="2"/>
  <c r="AC321" i="2"/>
  <c r="AA10" i="2"/>
  <c r="AC310" i="2"/>
  <c r="AA161" i="2"/>
  <c r="AC167" i="2"/>
  <c r="AA328" i="2"/>
  <c r="AC317" i="2"/>
  <c r="AA97" i="2"/>
  <c r="AC98" i="2"/>
  <c r="AA517" i="2"/>
  <c r="AC140" i="2"/>
  <c r="AA519" i="2"/>
  <c r="AC99" i="2"/>
  <c r="AA165" i="2"/>
  <c r="AC535" i="2"/>
  <c r="AA319" i="2"/>
  <c r="AC155" i="2"/>
  <c r="AA169" i="2"/>
  <c r="AC41" i="2"/>
  <c r="AA82" i="2"/>
  <c r="AC6" i="2"/>
  <c r="AA163" i="2"/>
  <c r="A20" i="2"/>
  <c r="V20" i="2" l="1"/>
  <c r="AC20" i="2" s="1"/>
  <c r="I11" i="12" l="1"/>
  <c r="H13" i="12" s="1"/>
  <c r="H14" i="12" s="1"/>
  <c r="H15" i="12" s="1"/>
  <c r="I2" i="12"/>
  <c r="H4" i="12" s="1"/>
  <c r="H5" i="12" s="1"/>
  <c r="H6" i="12" s="1"/>
  <c r="Y20" i="2" l="1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l="1"/>
  <c r="M6" i="17" s="1"/>
  <c r="O6" i="17" s="1"/>
  <c r="M18" i="17"/>
  <c r="O18" i="17" s="1"/>
  <c r="M15" i="17"/>
  <c r="O15" i="17" s="1"/>
  <c r="M12" i="17"/>
  <c r="O12" i="17" s="1"/>
  <c r="M9" i="17"/>
  <c r="O9" i="17" s="1"/>
  <c r="M17" i="17"/>
  <c r="O17" i="17" s="1"/>
  <c r="M4" i="17"/>
  <c r="O4" i="17" s="1"/>
  <c r="E20" i="2"/>
  <c r="M21" i="17" l="1"/>
  <c r="O21" i="17" s="1"/>
  <c r="M5" i="17"/>
  <c r="O5" i="17" s="1"/>
  <c r="M8" i="17"/>
  <c r="O8" i="17" s="1"/>
  <c r="M11" i="17"/>
  <c r="O11" i="17" s="1"/>
  <c r="M14" i="17"/>
  <c r="O14" i="17" s="1"/>
  <c r="M20" i="17"/>
  <c r="O20" i="17" s="1"/>
  <c r="M23" i="17"/>
  <c r="O23" i="17" s="1"/>
  <c r="M7" i="17"/>
  <c r="O7" i="17" s="1"/>
  <c r="M10" i="17"/>
  <c r="O10" i="17" s="1"/>
  <c r="M13" i="17"/>
  <c r="O13" i="17" s="1"/>
  <c r="M16" i="17"/>
  <c r="O16" i="17" s="1"/>
  <c r="M19" i="17"/>
  <c r="O19" i="17" s="1"/>
  <c r="M22" i="17"/>
  <c r="O22" i="17" s="1"/>
  <c r="D20" i="2"/>
  <c r="B20" i="2"/>
  <c r="C20" i="2"/>
  <c r="F20" i="2"/>
  <c r="G20" i="2"/>
  <c r="I20" i="2"/>
  <c r="J20" i="2"/>
  <c r="K20" i="2"/>
  <c r="L20" i="2"/>
  <c r="M20" i="2"/>
  <c r="N20" i="2"/>
  <c r="AB20" i="2" s="1"/>
  <c r="O20" i="2"/>
  <c r="P20" i="2"/>
  <c r="Q20" i="2" s="1"/>
  <c r="R20" i="2"/>
  <c r="S20" i="2" s="1"/>
  <c r="T20" i="2"/>
  <c r="U20" i="2"/>
  <c r="W20" i="2"/>
  <c r="X20" i="2"/>
  <c r="AA20" i="2" l="1"/>
  <c r="Z20" i="2"/>
  <c r="C12" i="17"/>
  <c r="C22" i="17"/>
  <c r="C9" i="17"/>
  <c r="C21" i="17"/>
  <c r="C13" i="17"/>
  <c r="C6" i="17"/>
  <c r="C20" i="17"/>
  <c r="C19" i="17"/>
  <c r="C18" i="17"/>
  <c r="C8" i="17"/>
  <c r="C4" i="17"/>
  <c r="C7" i="17"/>
  <c r="C5" i="17"/>
  <c r="C11" i="17"/>
  <c r="C14" i="17"/>
  <c r="C3" i="17"/>
  <c r="C17" i="17"/>
  <c r="C16" i="17"/>
  <c r="C10" i="17"/>
  <c r="C15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<sst xmlns="http://schemas.openxmlformats.org/spreadsheetml/2006/main" count="25477" uniqueCount="7055">
  <si>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</si>
  <si>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</si>
  <si>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</si>
  <si>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</si>
  <si>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</si>
  <si>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</si>
  <si>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</si>
  <si>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</si>
  <si>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</si>
  <si>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</si>
  <si>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</si>
  <si>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</si>
  <si>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</si>
  <si>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</si>
  <si>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</si>
  <si>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</si>
  <si>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</si>
  <si>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</si>
  <si>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</si>
  <si>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</si>
  <si>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</si>
  <si>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</si>
  <si>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</si>
  <si>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</si>
  <si>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</si>
  <si>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</si>
  <si>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</si>
  <si>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</si>
  <si>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</si>
  <si>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</si>
  <si>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</si>
  <si>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</si>
  <si>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</si>
  <si>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</si>
  <si>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</si>
  <si>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</si>
  <si>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Indochina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</si>
  <si>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</si>
  <si>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</si>
  <si>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</si>
  <si>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</si>
  <si>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</si>
  <si>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</si>
  <si>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</si>
  <si>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</si>
  <si>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</si>
  <si>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</si>
  <si>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</si>
  <si>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</si>
  <si>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</si>
  <si>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</si>
  <si>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</si>
  <si>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</si>
  <si>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</si>
  <si>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</si>
  <si>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</si>
  <si>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</si>
  <si>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</si>
  <si>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</si>
  <si>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</si>
  <si>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</si>
  <si>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</si>
  <si>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</si>
  <si>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</si>
  <si>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</si>
  <si>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</si>
  <si>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</si>
  <si>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</si>
  <si>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</si>
  <si>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</si>
  <si>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</si>
  <si>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</si>
  <si>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</si>
  <si>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</si>
  <si>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</si>
  <si>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</si>
  <si>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</si>
  <si>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</si>
  <si>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</si>
  <si>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</si>
  <si>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</si>
  <si>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</si>
  <si>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</si>
  <si>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</si>
  <si>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</si>
  <si>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</si>
  <si>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</si>
  <si>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</si>
  <si>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</si>
  <si>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</si>
  <si>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</si>
  <si>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</si>
  <si>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</si>
  <si>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</si>
  <si>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</si>
  <si>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</si>
  <si>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</si>
  <si>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</si>
  <si>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</si>
  <si>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</si>
  <si>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</si>
  <si>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</si>
  <si>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</si>
  <si>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</si>
  <si>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</si>
  <si>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</si>
  <si>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</si>
  <si>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</si>
  <si>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</si>
  <si>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</si>
  <si>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</si>
  <si>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</si>
  <si>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</si>
  <si>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</si>
  <si>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</si>
  <si>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</si>
  <si>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</si>
  <si>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</si>
  <si>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</si>
  <si>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</si>
  <si>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</si>
  <si>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</si>
  <si>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</si>
  <si>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</si>
  <si>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</si>
  <si>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</si>
  <si>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</si>
  <si>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</si>
  <si>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</si>
  <si>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</si>
  <si>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</si>
  <si>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</si>
  <si>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</si>
  <si>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</si>
  <si>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</si>
  <si>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</si>
  <si>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</si>
  <si>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</si>
  <si>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</si>
  <si>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</si>
  <si>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</si>
  <si>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</si>
  <si>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</si>
  <si>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</si>
  <si>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</si>
  <si>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</si>
  <si>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</si>
  <si>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</si>
  <si>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</si>
  <si>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</si>
  <si>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</si>
  <si>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</si>
  <si>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</si>
  <si>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</si>
  <si>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</si>
  <si>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</si>
  <si>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</si>
  <si>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</si>
  <si>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</si>
  <si>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</si>
  <si>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</si>
  <si>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</si>
  <si>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</si>
  <si>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</si>
  <si>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</si>
  <si>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</si>
  <si>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</si>
  <si>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</si>
  <si>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</si>
  <si>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</si>
  <si>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</si>
  <si>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</si>
  <si>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</si>
  <si>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</si>
  <si>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</si>
  <si>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</si>
  <si>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</si>
  <si>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</si>
  <si>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</si>
  <si>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</si>
  <si>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</si>
  <si>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</si>
  <si>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</si>
  <si>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</si>
  <si>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</si>
  <si>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</si>
  <si>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</si>
  <si>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</si>
  <si>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</si>
  <si>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</si>
  <si>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</si>
  <si>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</si>
  <si>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</si>
  <si>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</si>
  <si>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</si>
  <si>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</si>
  <si>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</si>
  <si>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</si>
  <si>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</si>
  <si>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</si>
  <si>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</si>
  <si>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</si>
  <si>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</si>
  <si>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</si>
  <si>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</si>
  <si>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</si>
  <si>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</si>
  <si>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</si>
  <si>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</si>
  <si>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</si>
  <si>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</si>
  <si>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</si>
  <si>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</si>
  <si>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</si>
  <si>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</si>
  <si>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</si>
  <si>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</si>
  <si>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</si>
  <si>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</si>
  <si>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</si>
  <si>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Che Guevara League</t>
  </si>
  <si>
    <t>Reality</t>
  </si>
  <si>
    <t>fujisyugi</t>
  </si>
  <si>
    <t>http://blocgame.com/stats.php?id=53029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</si>
  <si>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</si>
  <si>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</si>
  <si>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</si>
  <si>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</si>
  <si>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</si>
  <si>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</si>
  <si>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</si>
  <si>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</si>
  <si>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</si>
  <si>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</si>
  <si>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</si>
  <si>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</si>
  <si>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</si>
  <si>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</si>
  <si>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</si>
  <si>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</si>
  <si>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</si>
  <si>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</si>
  <si>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</si>
  <si>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</si>
  <si>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</si>
  <si>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</si>
  <si>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</si>
  <si>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</si>
  <si>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</si>
  <si>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</si>
  <si>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</si>
  <si>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</si>
  <si>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</si>
  <si>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</si>
  <si>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</si>
  <si>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</si>
  <si>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</si>
  <si>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</si>
  <si>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</si>
  <si>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</si>
  <si>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</si>
  <si>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</si>
  <si>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</si>
  <si>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</si>
  <si>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</si>
  <si>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</si>
  <si>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</si>
  <si>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</si>
  <si>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</si>
  <si>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</si>
  <si>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</si>
  <si>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</si>
  <si>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</si>
  <si>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</si>
  <si>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</si>
  <si>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</si>
  <si>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</si>
  <si>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</si>
  <si>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</si>
  <si>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</si>
  <si>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</si>
  <si>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</si>
  <si>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</si>
  <si>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</si>
  <si>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</si>
  <si>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</si>
  <si>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</si>
  <si>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</si>
  <si>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</si>
  <si>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</si>
  <si>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</si>
  <si>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</si>
  <si>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</si>
  <si>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</si>
  <si>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</si>
  <si>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</si>
  <si>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</si>
  <si>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</si>
  <si>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</si>
  <si>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</si>
  <si>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</si>
  <si>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</si>
  <si>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</si>
  <si>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</si>
  <si>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</si>
  <si>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</si>
  <si>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</si>
  <si>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</si>
  <si>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</si>
  <si>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</si>
  <si>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</si>
  <si>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</si>
  <si>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</si>
  <si>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</si>
  <si>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</si>
  <si>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</si>
  <si>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</si>
  <si>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</si>
  <si>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</si>
  <si>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</si>
  <si>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</si>
  <si>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</si>
  <si>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</si>
  <si>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</si>
  <si>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</si>
  <si>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</si>
  <si>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</si>
  <si>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</si>
  <si>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</si>
  <si>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</si>
  <si>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</si>
  <si>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</si>
  <si>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</si>
  <si>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</si>
  <si>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</si>
  <si>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</si>
  <si>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</si>
  <si>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</si>
  <si>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</si>
  <si>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</si>
  <si>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</si>
  <si>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</si>
  <si>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</si>
  <si>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</si>
  <si>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Honduras</t>
  </si>
  <si>
    <t>Inferno666</t>
  </si>
  <si>
    <t>http://blocgame.com/stats.php?id=60291</t>
  </si>
  <si>
    <t>Agostino</t>
  </si>
  <si>
    <t>Augusto</t>
  </si>
  <si>
    <t>http://blocgame.com/stats.php?id=60229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</si>
  <si>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</si>
  <si>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</si>
  <si>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</si>
  <si>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</si>
  <si>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</si>
  <si>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</si>
  <si>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</si>
  <si>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</si>
  <si>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</si>
  <si>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</si>
  <si>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</si>
  <si>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</si>
  <si>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</si>
  <si>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</si>
  <si>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</si>
  <si>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</si>
  <si>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</si>
  <si>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</si>
  <si>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</si>
  <si>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</si>
  <si>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</si>
  <si>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</si>
  <si>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</si>
  <si>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</si>
  <si>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</si>
  <si>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</si>
  <si>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</si>
  <si>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</si>
  <si>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</si>
  <si>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</si>
  <si>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</si>
  <si>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</si>
  <si>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</si>
  <si>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</si>
  <si>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</si>
  <si>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</si>
  <si>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</si>
  <si>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</si>
  <si>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</si>
  <si>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</si>
  <si>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</si>
  <si>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</si>
  <si>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</si>
  <si>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</si>
  <si>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</si>
  <si>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</si>
  <si>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</si>
  <si>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</si>
  <si>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</si>
  <si>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</si>
  <si>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</si>
  <si>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</si>
  <si>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</si>
  <si>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</si>
  <si>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</si>
  <si>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</si>
  <si>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</si>
  <si>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</si>
  <si>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</si>
  <si>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</si>
  <si>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</si>
  <si>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</si>
  <si>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</si>
  <si>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</si>
  <si>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</si>
  <si>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</si>
  <si>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</si>
  <si>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</si>
  <si>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</si>
  <si>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</si>
  <si>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</si>
  <si>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</si>
  <si>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</si>
  <si>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</si>
  <si>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</si>
  <si>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</si>
  <si>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</si>
  <si>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</si>
  <si>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</si>
  <si>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</si>
  <si>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</si>
  <si>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</si>
  <si>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</si>
  <si>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</si>
  <si>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</si>
  <si>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</si>
  <si>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</si>
  <si>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</si>
  <si>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</si>
  <si>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</si>
  <si>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</si>
  <si>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</si>
  <si>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</si>
  <si>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</si>
  <si>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</si>
  <si>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</si>
  <si>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</si>
  <si>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</si>
  <si>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</si>
  <si>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</si>
  <si>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</si>
  <si>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</si>
  <si>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</si>
  <si>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</si>
  <si>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</si>
  <si>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</si>
  <si>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</si>
  <si>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</si>
  <si>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</si>
  <si>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</si>
  <si>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</si>
  <si>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</si>
  <si>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</si>
  <si>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</si>
  <si>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</si>
  <si>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</si>
  <si>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</si>
  <si>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</si>
  <si>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</si>
  <si>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</si>
  <si>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</si>
  <si>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</si>
  <si>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</si>
  <si>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</si>
  <si>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</si>
  <si>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</si>
  <si>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</si>
  <si>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</si>
  <si>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</si>
  <si>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</si>
  <si>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</si>
  <si>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</si>
  <si>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</si>
  <si>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</si>
  <si>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</si>
  <si>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</si>
  <si>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</si>
  <si>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</si>
  <si>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</si>
  <si>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</si>
  <si>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</si>
  <si>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</si>
  <si>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</si>
  <si>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</si>
  <si>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</si>
  <si>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</si>
  <si>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</si>
  <si>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</si>
  <si>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</si>
  <si>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</si>
  <si>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</si>
  <si>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</si>
  <si>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</si>
  <si>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</si>
  <si>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</si>
  <si>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</si>
  <si>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</si>
  <si>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</si>
  <si>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</si>
  <si>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</si>
  <si>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</si>
  <si>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</si>
  <si>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</si>
  <si>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</si>
  <si>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</si>
  <si>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</si>
  <si>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</si>
  <si>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</si>
  <si>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</si>
  <si>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</si>
  <si>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</si>
  <si>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</si>
  <si>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</si>
  <si>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</si>
  <si>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</si>
  <si>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</si>
  <si>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</si>
  <si>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</si>
  <si>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</si>
  <si>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</si>
  <si>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</si>
  <si>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</si>
  <si>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</si>
  <si>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</si>
  <si>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</si>
  <si>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</si>
  <si>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</si>
  <si>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</si>
  <si>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</si>
  <si>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</si>
  <si>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</si>
  <si>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</si>
  <si>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</si>
  <si>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</si>
  <si>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</si>
  <si>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</si>
  <si>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</si>
  <si>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</si>
  <si>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</si>
  <si>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</si>
  <si>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</si>
  <si>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</si>
  <si>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</si>
  <si>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</si>
  <si>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</si>
  <si>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</si>
  <si>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</si>
  <si>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</si>
  <si>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</si>
  <si>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</si>
  <si>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</si>
  <si>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</si>
  <si>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</si>
  <si>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</si>
  <si>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</si>
  <si>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</si>
  <si>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</si>
  <si>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</si>
  <si>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</si>
  <si>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</si>
  <si>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</si>
  <si>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</si>
  <si>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</si>
  <si>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</si>
  <si>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</si>
  <si>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</si>
  <si>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</si>
  <si>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</si>
  <si>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</si>
  <si>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</si>
  <si>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</si>
  <si>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</si>
  <si>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</si>
  <si>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</si>
  <si>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</si>
  <si>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</si>
  <si>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</si>
  <si>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</si>
  <si>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</si>
  <si>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</si>
  <si>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</si>
  <si>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</si>
  <si>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</si>
  <si>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</si>
  <si>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</si>
  <si>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</si>
  <si>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</si>
  <si>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</si>
  <si>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</si>
  <si>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</si>
  <si>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</si>
  <si>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</si>
  <si>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</si>
  <si>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</si>
  <si>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</si>
  <si>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</si>
  <si>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</si>
  <si>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</si>
  <si>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</si>
  <si>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</si>
  <si>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</si>
  <si>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</si>
  <si>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</si>
  <si>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</si>
  <si>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</si>
  <si>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</si>
  <si>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</si>
  <si>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</si>
  <si>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</si>
  <si>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</si>
  <si>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</si>
  <si>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</si>
  <si>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</si>
  <si>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</si>
  <si>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</si>
  <si>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</si>
  <si>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</si>
  <si>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</si>
  <si>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</si>
  <si>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</si>
  <si>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</si>
  <si>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</si>
  <si>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</si>
  <si>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</si>
  <si>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</si>
  <si>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</si>
  <si>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</si>
  <si>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</si>
  <si>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</si>
  <si>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</si>
  <si>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</si>
  <si>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</si>
  <si>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</si>
  <si>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</si>
  <si>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</si>
  <si>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</si>
  <si>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</si>
  <si>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</si>
  <si>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</si>
  <si>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</si>
  <si>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</si>
  <si>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</si>
  <si>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</si>
  <si>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</si>
  <si>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</si>
  <si>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</si>
  <si>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</si>
  <si>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</si>
  <si>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</si>
  <si>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</si>
  <si>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</si>
  <si>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</si>
  <si>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</si>
  <si>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</si>
  <si>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</si>
  <si>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</si>
  <si>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</si>
  <si>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</si>
  <si>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</si>
  <si>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</si>
  <si>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</si>
  <si>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</si>
  <si>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</si>
  <si>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</si>
  <si>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</si>
  <si>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</si>
  <si>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</si>
  <si>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</si>
  <si>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</si>
  <si>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</si>
  <si>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</si>
  <si>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</si>
  <si>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</si>
  <si>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</si>
  <si>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</si>
  <si>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</si>
  <si>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</si>
  <si>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</si>
  <si>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</si>
  <si>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</si>
  <si>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</si>
  <si>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</si>
  <si>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</si>
  <si>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</si>
  <si>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</si>
  <si>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</si>
  <si>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</si>
  <si>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</si>
  <si>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</si>
  <si>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</si>
  <si>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</si>
  <si>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</si>
  <si>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</si>
  <si>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</si>
  <si>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</si>
  <si>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</si>
  <si>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</si>
  <si>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</si>
  <si>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</si>
  <si>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</si>
  <si>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</si>
  <si>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</si>
  <si>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</si>
  <si>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</si>
  <si>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</si>
  <si>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</si>
  <si>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</si>
  <si>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</si>
  <si>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</si>
  <si>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</si>
  <si>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</si>
  <si>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</si>
  <si>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</si>
  <si>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</si>
  <si>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</si>
  <si>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</si>
  <si>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</si>
  <si>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</si>
  <si>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</si>
  <si>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</si>
  <si>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</si>
  <si>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</si>
  <si>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</si>
  <si>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</si>
  <si>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</si>
  <si>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</si>
  <si>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</si>
  <si>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</si>
  <si>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</si>
  <si>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</si>
  <si>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</si>
  <si>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</si>
  <si>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</si>
  <si>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</si>
  <si>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</si>
  <si>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</si>
  <si>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</si>
  <si>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</si>
  <si>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</si>
  <si>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</si>
  <si>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</si>
  <si>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</si>
  <si>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</si>
  <si>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</si>
  <si>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</si>
  <si>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</si>
  <si>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</si>
  <si>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</si>
  <si>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</si>
  <si>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</si>
  <si>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</si>
  <si>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</si>
  <si>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</si>
  <si>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</si>
  <si>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</si>
  <si>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</si>
  <si>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</si>
  <si>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</si>
  <si>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</si>
  <si>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</si>
  <si>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</si>
  <si>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</si>
  <si>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</si>
  <si>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</si>
  <si>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</si>
  <si>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</si>
  <si>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</si>
  <si>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</si>
  <si>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</si>
  <si>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</si>
  <si>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</si>
  <si>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</si>
  <si>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</si>
  <si>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</si>
  <si>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</si>
  <si>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</si>
  <si>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</si>
  <si>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</si>
  <si>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</si>
  <si>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</si>
  <si>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</si>
  <si>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</si>
  <si>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</si>
  <si>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</si>
  <si>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</si>
  <si>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</si>
  <si>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</si>
  <si>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</si>
  <si>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</si>
  <si>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</si>
  <si>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</si>
  <si>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</si>
  <si>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</si>
  <si>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</si>
  <si>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</si>
  <si>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</si>
  <si>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</si>
  <si>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</si>
  <si>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</si>
  <si>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</si>
  <si>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</si>
  <si>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</si>
  <si>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</si>
  <si>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</si>
  <si>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</si>
  <si>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</si>
  <si>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</si>
  <si>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</si>
  <si>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</si>
  <si>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</si>
  <si>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</si>
  <si>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</si>
  <si>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</si>
  <si>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</si>
  <si>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</si>
  <si>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</si>
  <si>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</si>
  <si>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</si>
  <si>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</si>
  <si>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</si>
  <si>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</si>
  <si>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</si>
  <si>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</si>
  <si>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</si>
  <si>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</si>
  <si>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</si>
  <si>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</si>
  <si>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</si>
  <si>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</si>
  <si>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</si>
  <si>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</si>
  <si>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</si>
  <si>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</si>
  <si>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</si>
  <si>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</si>
  <si>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</si>
  <si>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</si>
  <si>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</si>
  <si>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</si>
  <si>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</si>
  <si>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</si>
  <si>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</si>
  <si>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</si>
  <si>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</si>
  <si>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</si>
  <si>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</si>
  <si>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</si>
  <si>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</si>
  <si>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</si>
  <si>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</si>
  <si>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</si>
  <si>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</si>
  <si>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</si>
  <si>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</si>
  <si>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</si>
  <si>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</si>
  <si>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</si>
  <si>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</si>
  <si>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</si>
  <si>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</si>
  <si>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</si>
  <si>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</si>
  <si>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</si>
  <si>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</si>
  <si>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</si>
  <si>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</si>
  <si>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</si>
  <si>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</si>
  <si>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</si>
  <si>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</si>
  <si>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</si>
  <si>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</si>
  <si>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</si>
  <si>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</si>
  <si>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</si>
  <si>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</si>
  <si>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</si>
  <si>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</si>
  <si>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</si>
  <si>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</si>
  <si>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</si>
  <si>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</si>
  <si>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</si>
  <si>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</si>
  <si>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</si>
  <si>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</si>
  <si>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</si>
  <si>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</si>
  <si>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</si>
  <si>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</si>
  <si>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</si>
  <si>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</si>
  <si>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</si>
  <si>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</si>
  <si>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</si>
  <si>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</si>
  <si>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</si>
  <si>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</si>
  <si>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</si>
  <si>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</si>
  <si>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</si>
  <si>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</si>
  <si>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</si>
  <si>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</si>
  <si>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</si>
  <si>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</si>
  <si>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</si>
  <si>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</si>
  <si>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</si>
  <si>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</si>
  <si>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</si>
  <si>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</si>
  <si>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</si>
  <si>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</si>
  <si>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</si>
  <si>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</si>
  <si>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</si>
  <si>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</si>
  <si>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</si>
  <si>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</si>
  <si>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</si>
  <si>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</si>
  <si>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</si>
  <si>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</si>
  <si>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</si>
  <si>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</si>
  <si>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</si>
  <si>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</si>
  <si>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</si>
  <si>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</si>
  <si>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</si>
  <si>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</si>
  <si>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</si>
  <si>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</si>
  <si>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</si>
  <si>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</si>
  <si>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</si>
  <si>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</si>
  <si>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</si>
  <si>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</si>
  <si>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</si>
  <si>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</si>
  <si>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</si>
  <si>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</si>
  <si>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</si>
  <si>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</si>
  <si>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</si>
  <si>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</si>
  <si>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</si>
  <si>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</si>
  <si>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</si>
  <si>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</si>
  <si>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</si>
  <si>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</si>
  <si>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</si>
  <si>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</si>
  <si>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</si>
  <si>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</si>
  <si>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</si>
  <si>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</si>
  <si>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</si>
  <si>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</si>
  <si>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</si>
  <si>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</si>
  <si>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</si>
  <si>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</si>
  <si>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</si>
  <si>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</si>
  <si>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</si>
  <si>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</si>
  <si>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</si>
  <si>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</si>
  <si>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</si>
  <si>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</si>
  <si>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</si>
  <si>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</si>
  <si>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</si>
  <si>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</si>
  <si>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</si>
  <si>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</si>
  <si>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</si>
  <si>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</si>
  <si>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</si>
  <si>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</si>
  <si>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</si>
  <si>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</si>
  <si>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</si>
  <si>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</si>
  <si>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</si>
  <si>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</si>
  <si>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</si>
  <si>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</si>
  <si>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</si>
  <si>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</si>
  <si>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</si>
  <si>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</si>
  <si>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</si>
  <si>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</si>
  <si>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</si>
  <si>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</si>
  <si>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</si>
  <si>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</si>
  <si>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</si>
  <si>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</si>
  <si>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</si>
  <si>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</si>
  <si>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</si>
  <si>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</si>
  <si>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</si>
  <si>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</si>
  <si>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</si>
  <si>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</si>
  <si>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</si>
  <si>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</si>
  <si>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</si>
  <si>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</si>
  <si>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</si>
  <si>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</si>
  <si>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</si>
  <si>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</si>
  <si>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</si>
  <si>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</si>
  <si>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</si>
  <si>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</si>
  <si>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</si>
  <si>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</si>
  <si>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</si>
  <si>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</si>
  <si>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3 Mbbl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</si>
  <si>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</si>
  <si>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</si>
  <si>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</si>
  <si>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</si>
  <si>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</si>
  <si>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</si>
  <si>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</si>
  <si>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</si>
  <si>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</si>
  <si>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</si>
  <si>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</si>
  <si>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</si>
  <si>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</si>
  <si>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</si>
  <si>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</si>
  <si>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</si>
  <si>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</si>
  <si>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</si>
  <si>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</si>
  <si>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</si>
  <si>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</si>
  <si>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</si>
  <si>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</si>
  <si>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</si>
  <si>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</si>
  <si>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</si>
  <si>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</si>
  <si>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</si>
  <si>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</si>
  <si>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</si>
  <si>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</si>
  <si>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</si>
  <si>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</si>
  <si>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</si>
  <si>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</si>
  <si>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</si>
  <si>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</si>
  <si>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</si>
  <si>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</si>
  <si>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</si>
  <si>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</si>
  <si>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</si>
  <si>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</si>
  <si>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</si>
  <si>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</si>
  <si>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</si>
  <si>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</si>
  <si>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</si>
  <si>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</si>
  <si>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</si>
  <si>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</si>
  <si>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</si>
  <si>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</si>
  <si>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</si>
  <si>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</si>
  <si>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</si>
  <si>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</si>
  <si>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</si>
  <si>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</si>
  <si>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</si>
  <si>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</si>
  <si>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</si>
  <si>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</si>
  <si>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</si>
  <si>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</si>
  <si>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</si>
  <si>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</si>
  <si>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</si>
  <si>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</si>
  <si>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</si>
  <si>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</si>
  <si>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</si>
  <si>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</si>
  <si>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</si>
  <si>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</si>
  <si>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</si>
  <si>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</si>
  <si>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</si>
  <si>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</si>
  <si>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</si>
  <si>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</si>
  <si>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</si>
  <si>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</si>
  <si>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</si>
  <si>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</si>
  <si>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</si>
  <si>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</si>
  <si>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</si>
  <si>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</si>
  <si>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</si>
  <si>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</si>
  <si>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</si>
  <si>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</si>
  <si>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</si>
  <si>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</si>
  <si>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</si>
  <si>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</si>
  <si>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</si>
  <si>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</si>
  <si>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</si>
  <si>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</si>
  <si>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</si>
  <si>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</si>
  <si>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</si>
  <si>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</si>
  <si>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</si>
  <si>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</si>
  <si>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</si>
  <si>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</si>
  <si>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</si>
  <si>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</si>
  <si>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</si>
  <si>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</si>
  <si>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</si>
  <si>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</si>
  <si>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</si>
  <si>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</si>
  <si>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</si>
  <si>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</si>
  <si>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</si>
  <si>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</si>
  <si>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</si>
  <si>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</si>
  <si>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</si>
  <si>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</si>
  <si>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</si>
  <si>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</si>
  <si>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</si>
  <si>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</si>
  <si>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</si>
  <si>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</si>
  <si>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</si>
  <si>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</si>
  <si>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</si>
  <si>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</si>
  <si>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</si>
  <si>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</si>
  <si>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</si>
  <si>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</si>
  <si>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</si>
  <si>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</si>
  <si>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</si>
  <si>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</si>
  <si>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</si>
  <si>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</si>
  <si>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</si>
  <si>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</si>
  <si>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</si>
  <si>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</si>
  <si>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</si>
  <si>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</si>
  <si>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</si>
  <si>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</si>
  <si>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</si>
  <si>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</si>
  <si>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</si>
  <si>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</si>
  <si>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</si>
  <si>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</si>
  <si>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</si>
  <si>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</si>
  <si>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</si>
  <si>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</si>
  <si>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</si>
  <si>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</si>
  <si>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</si>
  <si>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</si>
  <si>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</si>
  <si>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</si>
  <si>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</si>
  <si>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</si>
  <si>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</si>
  <si>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</si>
  <si>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</si>
  <si>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</si>
  <si>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</si>
  <si>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</si>
  <si>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</si>
  <si>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</si>
  <si>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</si>
  <si>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</si>
  <si>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</si>
  <si>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</si>
  <si>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</si>
  <si>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</si>
  <si>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</si>
  <si>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</si>
  <si>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</si>
  <si>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</si>
  <si>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</si>
  <si>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</si>
  <si>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</si>
  <si>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</si>
  <si>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</si>
  <si>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</si>
  <si>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</si>
  <si>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</si>
  <si>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</si>
  <si>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</si>
  <si>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</si>
  <si>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</si>
  <si>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</si>
  <si>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</si>
  <si>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</si>
  <si>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</si>
  <si>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</si>
  <si>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</si>
  <si>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</si>
  <si>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</si>
  <si>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</si>
  <si>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</si>
  <si>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</si>
  <si>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</si>
  <si>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</si>
  <si>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</si>
  <si>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</si>
  <si>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</si>
  <si>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</si>
  <si>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</si>
  <si>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</si>
  <si>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</si>
  <si>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</si>
  <si>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</si>
  <si>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</si>
  <si>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</si>
  <si>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</si>
  <si>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</si>
  <si>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</si>
  <si>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</si>
  <si>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</si>
  <si>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</si>
  <si>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</si>
  <si>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</si>
  <si>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</si>
  <si>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</si>
  <si>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</si>
  <si>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</si>
  <si>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</si>
  <si>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</si>
  <si>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</si>
  <si>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</si>
  <si>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</si>
  <si>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</si>
  <si>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</si>
  <si>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</si>
  <si>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</si>
  <si>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</si>
  <si>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</si>
  <si>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</si>
  <si>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</si>
  <si>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</si>
  <si>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</si>
  <si>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</si>
  <si>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</si>
  <si>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</si>
  <si>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</si>
  <si>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</si>
  <si>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</si>
  <si>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</si>
  <si>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</si>
  <si>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</si>
  <si>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</si>
  <si>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</si>
  <si>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</si>
  <si>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</si>
  <si>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</si>
  <si>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</si>
  <si>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</si>
  <si>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</si>
  <si>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</si>
  <si>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</si>
  <si>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</si>
  <si>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</si>
  <si>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</si>
  <si>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</si>
  <si>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</si>
  <si>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</si>
  <si>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</si>
  <si>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</si>
  <si>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</si>
  <si>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</si>
  <si>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</si>
  <si>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</si>
  <si>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</si>
  <si>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</si>
  <si>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</si>
  <si>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</si>
  <si>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</si>
  <si>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</si>
  <si>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</si>
  <si>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</si>
  <si>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</si>
  <si>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</si>
  <si>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</si>
  <si>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</si>
  <si>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</si>
  <si>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</si>
  <si>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</si>
  <si>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</si>
  <si>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</si>
  <si>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</si>
  <si>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</si>
  <si>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</si>
  <si>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</si>
  <si>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</si>
  <si>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</si>
  <si>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Nice</t>
  </si>
  <si>
    <t>8 Mbbl per month</t>
  </si>
  <si>
    <t>11 Hundred Tons per month</t>
  </si>
  <si>
    <t>15 Mbbl per month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</si>
  <si>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</si>
  <si>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</si>
  <si>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</si>
  <si>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</si>
  <si>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</si>
  <si>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</si>
  <si>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</si>
  <si>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</si>
  <si>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</si>
  <si>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</si>
  <si>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</si>
  <si>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</si>
  <si>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</si>
  <si>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</si>
  <si>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</si>
  <si>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</si>
  <si>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</si>
  <si>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</si>
  <si>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</si>
  <si>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</si>
  <si>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</si>
  <si>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</si>
  <si>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</si>
  <si>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</si>
  <si>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</si>
  <si>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</si>
  <si>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</si>
  <si>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</si>
  <si>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</si>
  <si>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</si>
  <si>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</si>
  <si>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</si>
  <si>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</si>
  <si>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</si>
  <si>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</si>
  <si>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</si>
  <si>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</si>
  <si>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</si>
  <si>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</si>
  <si>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</si>
  <si>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</si>
  <si>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</si>
  <si>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</si>
  <si>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</si>
  <si>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</si>
  <si>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</si>
  <si>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</si>
  <si>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</si>
  <si>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</si>
  <si>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</si>
  <si>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</si>
  <si>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</si>
  <si>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</si>
  <si>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</si>
  <si>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</si>
  <si>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</si>
  <si>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</si>
  <si>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</si>
  <si>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</si>
  <si>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</si>
  <si>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</si>
  <si>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</si>
  <si>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</si>
  <si>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</si>
  <si>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</si>
  <si>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</si>
  <si>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</si>
  <si>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</si>
  <si>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</si>
  <si>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</si>
  <si>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</si>
  <si>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</si>
  <si>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</si>
  <si>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</si>
  <si>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</si>
  <si>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</si>
  <si>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</si>
  <si>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</si>
  <si>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</si>
  <si>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</si>
  <si>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</si>
  <si>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</si>
  <si>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</si>
  <si>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</si>
  <si>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</si>
  <si>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</si>
  <si>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</si>
  <si>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</si>
  <si>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</si>
  <si>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</si>
  <si>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</si>
  <si>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</si>
  <si>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</si>
  <si>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</si>
  <si>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</si>
  <si>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</si>
  <si>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</si>
  <si>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</si>
  <si>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</si>
  <si>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</si>
  <si>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</si>
  <si>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</si>
  <si>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</si>
  <si>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</si>
  <si>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</si>
  <si>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</si>
  <si>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</si>
  <si>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</si>
  <si>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</si>
  <si>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</si>
  <si>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</si>
  <si>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</si>
  <si>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</si>
  <si>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</si>
  <si>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</si>
  <si>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Sintra</t>
  </si>
  <si>
    <t>Daniel Lima</t>
  </si>
  <si>
    <t>http://blocgame.com/stats.php?id=63167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</si>
  <si>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</si>
  <si>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</si>
  <si>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</si>
  <si>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</si>
  <si>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</si>
  <si>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</si>
  <si>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</si>
  <si>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</si>
  <si>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</si>
  <si>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</si>
  <si>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</si>
  <si>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</si>
  <si>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</si>
  <si>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</si>
  <si>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</si>
  <si>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</si>
  <si>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</si>
  <si>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</si>
  <si>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</si>
  <si>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</si>
  <si>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</si>
  <si>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</si>
  <si>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</si>
  <si>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</si>
  <si>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</si>
  <si>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</si>
  <si>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</si>
  <si>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</si>
  <si>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</si>
  <si>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</si>
  <si>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</si>
  <si>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</si>
  <si>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</si>
  <si>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</si>
  <si>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</si>
  <si>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</si>
  <si>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</si>
  <si>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</si>
  <si>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</si>
  <si>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</si>
  <si>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</si>
  <si>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</si>
  <si>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</si>
  <si>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</si>
  <si>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</si>
  <si>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</si>
  <si>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</si>
  <si>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</si>
  <si>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</si>
  <si>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</si>
  <si>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</si>
  <si>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</si>
  <si>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</si>
  <si>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</si>
  <si>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</si>
  <si>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</si>
  <si>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</si>
  <si>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</si>
  <si>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</si>
  <si>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</si>
  <si>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</si>
  <si>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</si>
  <si>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</si>
  <si>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</si>
  <si>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</si>
  <si>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</si>
  <si>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</si>
  <si>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</si>
  <si>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</si>
  <si>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</si>
  <si>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</si>
  <si>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</si>
  <si>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</si>
  <si>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</si>
  <si>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</si>
  <si>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</si>
  <si>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</si>
  <si>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</si>
  <si>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</si>
  <si>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</si>
  <si>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</si>
  <si>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</si>
  <si>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</si>
  <si>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</si>
  <si>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</si>
  <si>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</si>
  <si>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</si>
  <si>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</si>
  <si>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</si>
  <si>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</si>
  <si>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kuci</t>
  </si>
  <si>
    <t>kiki</t>
  </si>
  <si>
    <t>http://blocgame.com/stats.php?id=63755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</si>
  <si>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</si>
  <si>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</si>
  <si>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</si>
  <si>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</si>
  <si>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</si>
  <si>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</si>
  <si>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</si>
  <si>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</si>
  <si>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</si>
  <si>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</si>
  <si>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</si>
  <si>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</si>
  <si>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</si>
  <si>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</si>
  <si>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</si>
  <si>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</si>
  <si>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</si>
  <si>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</si>
  <si>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</si>
  <si>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</si>
  <si>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</si>
  <si>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</si>
  <si>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</si>
  <si>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</si>
  <si>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</si>
  <si>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</si>
  <si>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</si>
  <si>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</si>
  <si>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</si>
  <si>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</si>
  <si>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</si>
  <si>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</si>
  <si>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</si>
  <si>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</si>
  <si>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</si>
  <si>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</si>
  <si>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</si>
  <si>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</si>
  <si>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</si>
  <si>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</si>
  <si>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Toron</t>
  </si>
  <si>
    <t>Ragnar Gojie</t>
  </si>
  <si>
    <t>http://blocgame.com/stats.php?id=63275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</si>
  <si>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</si>
  <si>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</si>
  <si>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</si>
  <si>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</si>
  <si>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</si>
  <si>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</si>
  <si>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</si>
  <si>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</si>
  <si>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</si>
  <si>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</si>
  <si>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</si>
  <si>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</si>
  <si>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</si>
  <si>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</si>
  <si>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</si>
  <si>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</si>
  <si>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</si>
  <si>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</si>
  <si>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</si>
  <si>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</si>
  <si>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</si>
  <si>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</si>
  <si>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</si>
  <si>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</si>
  <si>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</si>
  <si>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</si>
  <si>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</si>
  <si>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</si>
  <si>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</si>
  <si>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</si>
  <si>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</si>
  <si>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</si>
  <si>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</si>
  <si>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</si>
  <si>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</si>
  <si>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</si>
  <si>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</si>
  <si>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</si>
  <si>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</si>
  <si>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</si>
  <si>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</si>
  <si>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</si>
  <si>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</si>
  <si>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</si>
  <si>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</si>
  <si>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</si>
  <si>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</si>
  <si>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</si>
  <si>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</si>
  <si>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</si>
  <si>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</si>
  <si>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</si>
  <si>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</si>
  <si>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</si>
  <si>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</si>
  <si>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</si>
  <si>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</si>
  <si>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</si>
  <si>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</si>
  <si>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</si>
  <si>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</si>
  <si>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</si>
  <si>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</si>
  <si>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</si>
  <si>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</si>
  <si>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</si>
  <si>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</si>
  <si>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</si>
  <si>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</si>
  <si>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</si>
  <si>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</si>
  <si>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</si>
  <si>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</si>
  <si>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</si>
  <si>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</si>
  <si>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</si>
  <si>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</si>
  <si>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</si>
  <si>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</si>
  <si>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</si>
  <si>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</si>
  <si>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</si>
  <si>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</si>
  <si>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</si>
  <si>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</si>
  <si>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</si>
  <si>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23 Hundred Tons per month</t>
  </si>
  <si>
    <t>25 Hundred Tons per month</t>
  </si>
  <si>
    <t>56k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</si>
  <si>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</si>
  <si>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</si>
  <si>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</si>
  <si>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</si>
  <si>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</si>
  <si>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</si>
  <si>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</si>
  <si>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</si>
  <si>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</si>
  <si>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</si>
  <si>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</si>
  <si>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</si>
  <si>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</si>
  <si>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</si>
  <si>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</si>
  <si>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</si>
  <si>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</si>
  <si>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</si>
  <si>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</si>
  <si>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</si>
  <si>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</si>
  <si>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</si>
  <si>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</si>
  <si>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</si>
  <si>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</si>
  <si>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</si>
  <si>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</si>
  <si>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</si>
  <si>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</si>
  <si>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</si>
  <si>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</si>
  <si>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</si>
  <si>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</si>
  <si>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</si>
  <si>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</si>
  <si>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</si>
  <si>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</si>
  <si>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</si>
  <si>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</si>
  <si>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</si>
  <si>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</si>
  <si>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</si>
  <si>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</si>
  <si>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</si>
  <si>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</si>
  <si>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</si>
  <si>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</si>
  <si>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</si>
  <si>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</si>
  <si>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</si>
  <si>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</si>
  <si>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</si>
  <si>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</si>
  <si>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</si>
  <si>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</si>
  <si>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</si>
  <si>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</si>
  <si>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</si>
  <si>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</si>
  <si>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</si>
  <si>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</si>
  <si>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</si>
  <si>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</si>
  <si>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</si>
  <si>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</si>
  <si>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</si>
  <si>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</si>
  <si>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</si>
  <si>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</si>
  <si>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</si>
  <si>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</si>
  <si>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</si>
  <si>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</si>
  <si>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</si>
  <si>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</si>
  <si>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</si>
  <si>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</si>
  <si>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</si>
  <si>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</si>
  <si>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</si>
  <si>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</si>
  <si>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</si>
  <si>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</si>
  <si>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</si>
  <si>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</si>
  <si>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</si>
  <si>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</si>
  <si>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</si>
  <si>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</si>
  <si>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</si>
  <si>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</si>
  <si>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</si>
  <si>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</si>
  <si>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</si>
  <si>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</si>
  <si>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</si>
  <si>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</si>
  <si>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</si>
  <si>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</si>
  <si>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</si>
  <si>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</si>
  <si>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</si>
  <si>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</si>
  <si>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</si>
  <si>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</si>
  <si>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</si>
  <si>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</si>
  <si>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</si>
  <si>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</si>
  <si>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</si>
  <si>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</si>
  <si>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</si>
  <si>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</si>
  <si>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</si>
  <si>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</si>
  <si>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</si>
  <si>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</si>
  <si>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</si>
  <si>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</si>
  <si>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</si>
  <si>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</si>
  <si>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</si>
  <si>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</si>
  <si>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</si>
  <si>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</si>
  <si>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</si>
  <si>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</si>
  <si>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</si>
  <si>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</si>
  <si>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</si>
  <si>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</si>
  <si>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</si>
  <si>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</si>
  <si>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</si>
  <si>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</si>
  <si>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</si>
  <si>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</si>
  <si>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</si>
  <si>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</si>
  <si>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</si>
  <si>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</si>
  <si>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</si>
  <si>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</si>
  <si>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</si>
  <si>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</si>
  <si>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</si>
  <si>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</si>
  <si>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</si>
  <si>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</si>
  <si>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</si>
  <si>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</si>
  <si>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</si>
  <si>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</si>
  <si>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</si>
  <si>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</si>
  <si>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</si>
  <si>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</si>
  <si>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</si>
  <si>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</si>
  <si>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</si>
  <si>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</si>
  <si>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</si>
  <si>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</si>
  <si>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</si>
  <si>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</si>
  <si>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</si>
  <si>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</si>
  <si>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</si>
  <si>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</si>
  <si>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</si>
  <si>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</si>
  <si>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</si>
  <si>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</si>
  <si>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</si>
  <si>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</si>
  <si>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</si>
  <si>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</si>
  <si>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</si>
  <si>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</si>
  <si>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</si>
  <si>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</si>
  <si>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</si>
  <si>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</si>
  <si>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</si>
  <si>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</si>
  <si>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</si>
  <si>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</si>
  <si>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</si>
  <si>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</si>
  <si>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</si>
  <si>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</si>
  <si>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</si>
  <si>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</si>
  <si>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</si>
  <si>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</si>
  <si>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</si>
  <si>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</si>
  <si>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</si>
  <si>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</si>
  <si>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</si>
  <si>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</si>
  <si>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</si>
  <si>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</si>
  <si>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</si>
  <si>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</si>
  <si>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</si>
  <si>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</si>
  <si>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</si>
  <si>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</si>
  <si>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</si>
  <si>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</si>
  <si>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</si>
  <si>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</si>
  <si>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</si>
  <si>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</si>
  <si>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</si>
  <si>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</si>
  <si>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</si>
  <si>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</si>
  <si>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</si>
  <si>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</si>
  <si>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</si>
  <si>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</si>
  <si>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</si>
  <si>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</si>
  <si>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</si>
  <si>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</si>
  <si>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</si>
  <si>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</si>
  <si>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</si>
  <si>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</si>
  <si>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</si>
  <si>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</si>
  <si>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</si>
  <si>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</si>
  <si>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</si>
  <si>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</si>
  <si>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</si>
  <si>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</si>
  <si>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</si>
  <si>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</si>
  <si>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</si>
  <si>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</si>
  <si>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</si>
  <si>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</si>
  <si>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</si>
  <si>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</si>
  <si>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</si>
  <si>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</si>
  <si>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</si>
  <si>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</si>
  <si>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</si>
  <si>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</si>
  <si>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</si>
  <si>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</si>
  <si>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</si>
  <si>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</si>
  <si>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</si>
  <si>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</si>
  <si>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</si>
  <si>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</si>
  <si>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</si>
  <si>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</si>
  <si>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</si>
  <si>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</si>
  <si>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</si>
  <si>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</si>
  <si>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</si>
  <si>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</si>
  <si>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</si>
  <si>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</si>
  <si>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</si>
  <si>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</si>
  <si>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</si>
  <si>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</si>
  <si>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</si>
  <si>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</si>
  <si>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</si>
  <si>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</si>
  <si>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</si>
  <si>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</si>
  <si>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</si>
  <si>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</si>
  <si>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</si>
  <si>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</si>
  <si>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</si>
  <si>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</si>
  <si>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</si>
  <si>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</si>
  <si>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</si>
  <si>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</si>
  <si>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</si>
  <si>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</si>
  <si>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</si>
  <si>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</si>
  <si>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</si>
  <si>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</si>
  <si>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</si>
  <si>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</si>
  <si>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</si>
  <si>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</si>
  <si>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</si>
  <si>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</si>
  <si>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</si>
  <si>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</si>
  <si>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</si>
  <si>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</si>
  <si>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</si>
  <si>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</si>
  <si>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</si>
  <si>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</si>
  <si>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</si>
  <si>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</si>
  <si>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</si>
  <si>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</si>
  <si>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</si>
  <si>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</si>
  <si>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</si>
  <si>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</si>
  <si>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</si>
  <si>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</si>
  <si>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</si>
  <si>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</si>
  <si>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</si>
  <si>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</si>
  <si>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</si>
  <si>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</si>
  <si>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</si>
  <si>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</si>
  <si>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</si>
  <si>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</si>
  <si>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</si>
  <si>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</si>
  <si>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</si>
  <si>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</si>
  <si>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</si>
  <si>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</si>
  <si>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</si>
  <si>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</si>
  <si>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</si>
  <si>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</si>
  <si>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</si>
  <si>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</si>
  <si>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</si>
  <si>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</si>
  <si>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</si>
  <si>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</si>
  <si>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</si>
  <si>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</si>
  <si>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</si>
  <si>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</si>
  <si>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</si>
  <si>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</si>
  <si>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</si>
  <si>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</si>
  <si>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</si>
  <si>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</si>
  <si>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</si>
  <si>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</si>
  <si>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</si>
  <si>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</si>
  <si>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</si>
  <si>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</si>
  <si>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</si>
  <si>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</si>
  <si>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</si>
  <si>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</si>
  <si>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</si>
  <si>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</si>
  <si>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</si>
  <si>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</si>
  <si>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</si>
  <si>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</si>
  <si>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</si>
  <si>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</si>
  <si>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</si>
  <si>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</si>
  <si>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</si>
  <si>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</si>
  <si>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</si>
  <si>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</si>
  <si>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</si>
  <si>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</si>
  <si>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</si>
  <si>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</si>
  <si>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</si>
  <si>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</si>
  <si>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</si>
  <si>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</si>
  <si>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</si>
  <si>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</si>
  <si>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</si>
  <si>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</si>
  <si>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</si>
  <si>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</si>
  <si>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</si>
  <si>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</si>
  <si>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</si>
  <si>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</si>
  <si>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</si>
  <si>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</si>
  <si>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</si>
  <si>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</si>
  <si>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</si>
  <si>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</si>
  <si>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</si>
  <si>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</si>
  <si>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</si>
  <si>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</si>
  <si>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</si>
  <si>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</si>
  <si>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</si>
  <si>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</si>
  <si>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</si>
  <si>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</si>
  <si>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</si>
  <si>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</si>
  <si>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</si>
  <si>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</si>
  <si>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</si>
  <si>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</si>
  <si>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</si>
  <si>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</si>
  <si>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</si>
  <si>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</si>
  <si>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</si>
  <si>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</si>
  <si>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</si>
  <si>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</si>
  <si>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</si>
  <si>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</si>
  <si>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</si>
  <si>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</si>
  <si>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</si>
  <si>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</si>
  <si>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</si>
  <si>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</si>
  <si>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</si>
  <si>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</si>
  <si>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</si>
  <si>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</si>
  <si>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</si>
  <si>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</si>
  <si>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</si>
  <si>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</si>
  <si>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</si>
  <si>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</si>
  <si>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</si>
  <si>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</si>
  <si>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</si>
  <si>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</si>
  <si>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</si>
  <si>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</si>
  <si>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</si>
  <si>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</si>
  <si>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</si>
  <si>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</si>
  <si>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</si>
  <si>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</si>
  <si>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</si>
  <si>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</si>
  <si>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</si>
  <si>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</si>
  <si>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</si>
  <si>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</si>
  <si>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</si>
  <si>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</si>
  <si>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</si>
  <si>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</si>
  <si>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</si>
  <si>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</si>
  <si>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</si>
  <si>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</si>
  <si>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</si>
  <si>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</si>
  <si>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</si>
  <si>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</si>
  <si>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</si>
  <si>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</si>
  <si>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</si>
  <si>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</si>
  <si>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</si>
  <si>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</si>
  <si>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</si>
  <si>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</si>
  <si>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</si>
  <si>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</si>
  <si>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</si>
  <si>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</si>
  <si>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</si>
  <si>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</si>
  <si>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</si>
  <si>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</si>
  <si>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</si>
  <si>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</si>
  <si>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</si>
  <si>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</si>
  <si>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</si>
  <si>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</si>
  <si>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</si>
  <si>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</si>
  <si>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</si>
  <si>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</si>
  <si>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</si>
  <si>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</si>
  <si>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</si>
  <si>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</si>
  <si>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</si>
  <si>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</si>
  <si>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charlesxavier</t>
  </si>
  <si>
    <t>http://blocgame.com/stats.php?id=64355</t>
  </si>
  <si>
    <t>oreoxmonster</t>
  </si>
  <si>
    <t>haramxjadah</t>
  </si>
  <si>
    <t>http://blocgame.com/stats.php?id=64351</t>
  </si>
  <si>
    <t>Josh</t>
  </si>
  <si>
    <t>HARDGAY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</si>
  <si>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</si>
  <si>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</si>
  <si>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</si>
  <si>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</si>
  <si>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</si>
  <si>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</si>
  <si>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</si>
  <si>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</si>
  <si>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</si>
  <si>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</si>
  <si>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</si>
  <si>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</si>
  <si>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</si>
  <si>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</si>
  <si>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</si>
  <si>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</si>
  <si>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</si>
  <si>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</si>
  <si>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</si>
  <si>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</si>
  <si>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</si>
  <si>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</si>
  <si>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</si>
  <si>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</si>
  <si>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</si>
  <si>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</si>
  <si>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</si>
  <si>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</si>
  <si>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</si>
  <si>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</si>
  <si>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</si>
  <si>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</si>
  <si>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</si>
  <si>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</si>
  <si>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</si>
  <si>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</si>
  <si>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</si>
  <si>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</si>
  <si>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</si>
  <si>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</si>
  <si>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</si>
  <si>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</si>
  <si>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</si>
  <si>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</si>
  <si>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</si>
  <si>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</si>
  <si>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</si>
  <si>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</si>
  <si>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</si>
  <si>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</si>
  <si>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</si>
  <si>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</si>
  <si>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</si>
  <si>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</si>
  <si>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</si>
  <si>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</si>
  <si>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</si>
  <si>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</si>
  <si>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</si>
  <si>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</si>
  <si>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</si>
  <si>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</si>
  <si>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</si>
  <si>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</si>
  <si>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Gallifrey</t>
  </si>
  <si>
    <t>The Doctor</t>
  </si>
  <si>
    <t>http://blocgame.com/stats.php?id=40351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</si>
  <si>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</si>
  <si>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</si>
  <si>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</si>
  <si>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</si>
  <si>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</si>
  <si>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</si>
  <si>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</si>
  <si>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</si>
  <si>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</si>
  <si>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</si>
  <si>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</si>
  <si>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</si>
  <si>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</si>
  <si>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</si>
  <si>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</si>
  <si>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</si>
  <si>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</si>
  <si>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</si>
  <si>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</si>
  <si>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</si>
  <si>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</si>
  <si>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</si>
  <si>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</si>
  <si>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</si>
  <si>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</si>
  <si>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</si>
  <si>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</si>
  <si>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</si>
  <si>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</si>
  <si>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</si>
  <si>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</si>
  <si>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</si>
  <si>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</si>
  <si>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25 Mbbl per month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</si>
  <si>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</si>
  <si>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</si>
  <si>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</si>
  <si>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</si>
  <si>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</si>
  <si>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</si>
  <si>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</si>
  <si>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</si>
  <si>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</si>
  <si>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</si>
  <si>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</si>
  <si>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</si>
  <si>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</si>
  <si>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</si>
  <si>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</si>
  <si>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</si>
  <si>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</si>
  <si>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</si>
  <si>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</si>
  <si>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</si>
  <si>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</si>
  <si>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</si>
  <si>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</si>
  <si>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Lanun johor</t>
  </si>
  <si>
    <t>Aqildaniyal</t>
  </si>
  <si>
    <t>http://blocgame.com/stats.php?id=64514</t>
  </si>
  <si>
    <t>100k active personnel</t>
  </si>
  <si>
    <t>21345 km 2</t>
  </si>
  <si>
    <t>20201 km 2</t>
  </si>
  <si>
    <t>Anfield</t>
  </si>
  <si>
    <t>p0ssyb0ss</t>
  </si>
  <si>
    <t>http://blocgame.com/stats.php?id=64538</t>
  </si>
  <si>
    <t>JapaneseMeme</t>
  </si>
  <si>
    <t>Leonardotse</t>
  </si>
  <si>
    <t>http://blocgame.com/stats.php?id=64540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</si>
  <si>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</si>
  <si>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</si>
  <si>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</si>
  <si>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</si>
  <si>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</si>
  <si>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</si>
  <si>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East Tanzia</t>
  </si>
  <si>
    <t>Lenini</t>
  </si>
  <si>
    <t>http://blocgame.com/stats.php?id=64550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</si>
  <si>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</si>
  <si>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</si>
  <si>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</si>
  <si>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</si>
  <si>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</si>
  <si>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</si>
  <si>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</si>
  <si>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</si>
  <si>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</si>
  <si>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</si>
  <si>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</si>
  <si>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</si>
  <si>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</si>
  <si>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</si>
  <si>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</si>
  <si>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</si>
  <si>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</si>
  <si>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</si>
  <si>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</si>
  <si>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</si>
  <si>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</si>
  <si>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</si>
  <si>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</si>
  <si>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</si>
  <si>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</si>
  <si>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</si>
  <si>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</si>
  <si>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</si>
  <si>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</si>
  <si>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</si>
  <si>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</si>
  <si>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</si>
  <si>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</si>
  <si>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</si>
  <si>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</si>
  <si>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</si>
  <si>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</si>
  <si>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</si>
  <si>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</si>
  <si>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</si>
  <si>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</si>
  <si>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</si>
  <si>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</si>
  <si>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</si>
  <si>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</si>
  <si>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</si>
  <si>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</si>
  <si>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</si>
  <si>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</si>
  <si>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</si>
  <si>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</si>
  <si>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</si>
  <si>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</si>
  <si>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</si>
  <si>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</si>
  <si>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</si>
  <si>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</si>
  <si>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</si>
  <si>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</si>
  <si>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</si>
  <si>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</si>
  <si>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 Hundred Tons per month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</si>
  <si>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</si>
  <si>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</si>
  <si>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</si>
  <si>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</si>
  <si>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</si>
  <si>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</si>
  <si>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</si>
  <si>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</si>
  <si>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</si>
  <si>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</si>
  <si>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</si>
  <si>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</si>
  <si>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</si>
  <si>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</si>
  <si>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</si>
  <si>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</si>
  <si>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33932 km 2</t>
  </si>
  <si>
    <t>25241 km 2</t>
  </si>
  <si>
    <t>23 Mbbl per month</t>
  </si>
  <si>
    <t>24 Mbbl per month</t>
  </si>
  <si>
    <t>92k active personnel</t>
  </si>
  <si>
    <t>16420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</si>
  <si>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</si>
  <si>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</si>
  <si>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</si>
  <si>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</si>
  <si>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</si>
  <si>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</si>
  <si>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</si>
  <si>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</si>
  <si>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</si>
  <si>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</si>
  <si>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</si>
  <si>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</si>
  <si>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</si>
  <si>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</si>
  <si>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</si>
  <si>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</si>
  <si>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</si>
  <si>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</si>
  <si>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</si>
  <si>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</si>
  <si>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</si>
  <si>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</si>
  <si>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</si>
  <si>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</si>
  <si>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</si>
  <si>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</si>
  <si>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</si>
  <si>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37164 km 2</t>
  </si>
  <si>
    <t>30822 km 2</t>
  </si>
  <si>
    <t>7 ships</t>
  </si>
  <si>
    <t>91k active personnel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</si>
  <si>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</si>
  <si>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</si>
  <si>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</si>
  <si>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</si>
  <si>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</si>
  <si>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</si>
  <si>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</si>
  <si>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</si>
  <si>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</si>
  <si>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</si>
  <si>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</si>
  <si>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</si>
  <si>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</si>
  <si>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</si>
  <si>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</si>
  <si>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</si>
  <si>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</si>
  <si>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</si>
  <si>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</si>
  <si>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</si>
  <si>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</si>
  <si>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</si>
  <si>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</si>
  <si>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</si>
  <si>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</si>
  <si>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http://blocgame.com/stats.php?id=64711</t>
  </si>
  <si>
    <t>richtexan</t>
  </si>
  <si>
    <t>http://blocgame.com/stats.php?id=64733</t>
  </si>
  <si>
    <t>ktrolster</t>
  </si>
  <si>
    <t>http://blocgame.com/stats.php?id=64715</t>
  </si>
  <si>
    <t>supplyblock</t>
  </si>
  <si>
    <t>http://blocgame.com/stats.php?id=64706</t>
  </si>
  <si>
    <t>laclippers</t>
  </si>
  <si>
    <t>http://blocgame.com/stats.php?id=64701</t>
  </si>
  <si>
    <t>Rairiku</t>
  </si>
  <si>
    <t>lmaokai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</si>
  <si>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</si>
  <si>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</si>
  <si>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</si>
  <si>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</si>
  <si>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</si>
  <si>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</si>
  <si>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</si>
  <si>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</si>
  <si>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</si>
  <si>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</si>
  <si>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http://blocgame.com/stats.php?id=63913</t>
  </si>
  <si>
    <t>Ha1000</t>
  </si>
  <si>
    <t>Rhuer</t>
  </si>
  <si>
    <t>-1 ships</t>
  </si>
  <si>
    <t>22870 km 2</t>
  </si>
  <si>
    <t>last online 49 hours ago</t>
  </si>
  <si>
    <t>Robots</t>
  </si>
  <si>
    <t>stormbot28</t>
  </si>
  <si>
    <t>http://blocgame.com/stats.php?id=40242</t>
  </si>
  <si>
    <t>38235 km 2</t>
  </si>
  <si>
    <t>Free Trade</t>
  </si>
  <si>
    <t>InfernoVortex</t>
  </si>
  <si>
    <t>http://blocgame.com/stats.php?id=55017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</si>
  <si>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</si>
  <si>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</si>
  <si>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</si>
  <si>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</si>
  <si>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</si>
  <si>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</si>
  <si>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</si>
  <si>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</si>
  <si>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</si>
  <si>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</si>
  <si>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</si>
  <si>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</si>
  <si>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</si>
  <si>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</si>
  <si>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</si>
  <si>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</si>
  <si>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</si>
  <si>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</si>
  <si>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</si>
  <si>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</si>
  <si>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</si>
  <si>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89k active personnel</t>
  </si>
  <si>
    <t>39 Hundred Tons per month</t>
  </si>
  <si>
    <t>119k active personnel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</si>
  <si>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</si>
  <si>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</si>
  <si>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</si>
  <si>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</si>
  <si>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</si>
  <si>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</si>
  <si>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</si>
  <si>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</si>
  <si>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</si>
  <si>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</si>
  <si>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</si>
  <si>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</si>
  <si>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</si>
  <si>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</si>
  <si>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</si>
  <si>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</si>
  <si>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</si>
  <si>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</si>
  <si>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</si>
  <si>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</si>
  <si>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</si>
  <si>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</si>
  <si>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</si>
  <si>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</si>
  <si>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</si>
  <si>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</si>
  <si>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</si>
  <si>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</si>
  <si>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</si>
  <si>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</si>
  <si>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</si>
  <si>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</si>
  <si>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</si>
  <si>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</si>
  <si>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</si>
  <si>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</si>
  <si>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</si>
  <si>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</si>
  <si>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</si>
  <si>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</si>
  <si>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</si>
  <si>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</si>
  <si>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</si>
  <si>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</si>
  <si>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</si>
  <si>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</si>
  <si>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</si>
  <si>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</si>
  <si>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</si>
  <si>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</si>
  <si>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</si>
  <si>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jaydensmith</t>
  </si>
  <si>
    <t>http://blocgame.com/stats.php?id=64831</t>
  </si>
  <si>
    <t>Cucumber Island</t>
  </si>
  <si>
    <t>kamil</t>
  </si>
  <si>
    <t>http://blocgame.com/stats.php?id=64836</t>
  </si>
  <si>
    <t>nadota</t>
  </si>
  <si>
    <t>http://blocgame.com/stats.php?id=64838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</si>
  <si>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</si>
  <si>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</si>
  <si>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</si>
  <si>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</si>
  <si>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</si>
  <si>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</si>
  <si>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</si>
  <si>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</si>
  <si>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</si>
  <si>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</si>
  <si>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</si>
  <si>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</si>
  <si>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</si>
  <si>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</si>
  <si>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</si>
  <si>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</si>
  <si>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</si>
  <si>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</si>
  <si>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</si>
  <si>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</si>
  <si>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</si>
  <si>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</si>
  <si>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</si>
  <si>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</si>
  <si>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</si>
  <si>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</si>
  <si>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</si>
  <si>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</si>
  <si>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</si>
  <si>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</si>
  <si>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</si>
  <si>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</si>
  <si>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</si>
  <si>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</si>
  <si>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</si>
  <si>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</si>
  <si>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</si>
  <si>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</si>
  <si>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</si>
  <si>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</si>
  <si>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</si>
  <si>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</si>
  <si>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</si>
  <si>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</si>
  <si>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</si>
  <si>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</si>
  <si>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</si>
  <si>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</si>
  <si>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</si>
  <si>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</si>
  <si>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</si>
  <si>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</si>
  <si>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</si>
  <si>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</si>
  <si>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</si>
  <si>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Svetia</t>
  </si>
  <si>
    <t>VladyPut</t>
  </si>
  <si>
    <t>http://blocgame.com/stats.php?id=64876</t>
  </si>
  <si>
    <t>giff2gd</t>
  </si>
  <si>
    <t>http://blocgame.com/stats.php?id=64878</t>
  </si>
  <si>
    <t>Soviet Prussia</t>
  </si>
  <si>
    <t>PrussNet</t>
  </si>
  <si>
    <t>http://blocgame.com/stats.php?id=64882</t>
  </si>
  <si>
    <t>Poorfags</t>
  </si>
  <si>
    <t>Bernie Sanders</t>
  </si>
  <si>
    <t>http://blocgame.com/stats.php?id=64871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</si>
  <si>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</si>
  <si>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</si>
  <si>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</si>
  <si>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</si>
  <si>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</si>
  <si>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</si>
  <si>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</si>
  <si>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</si>
  <si>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</si>
  <si>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</si>
  <si>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</si>
  <si>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</si>
  <si>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</si>
  <si>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</si>
  <si>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</si>
  <si>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</si>
  <si>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</si>
  <si>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</si>
  <si>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</si>
  <si>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</si>
  <si>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</si>
  <si>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</si>
  <si>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</si>
  <si>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</si>
  <si>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</si>
  <si>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</si>
  <si>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</si>
  <si>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</si>
  <si>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Yarzulem</t>
  </si>
  <si>
    <t>Azeth Meron</t>
  </si>
  <si>
    <t>http://blocgame.com/stats.php?id=64887</t>
  </si>
  <si>
    <t>Zanyaristan</t>
  </si>
  <si>
    <t>Zanyar</t>
  </si>
  <si>
    <t>http://blocgame.com/stats.php?id=64891</t>
  </si>
  <si>
    <t>Pariah</t>
  </si>
  <si>
    <t>67 Mbbl per month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</si>
  <si>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</si>
  <si>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</si>
  <si>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</si>
  <si>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</si>
  <si>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</si>
  <si>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</si>
  <si>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</si>
  <si>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</si>
  <si>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</si>
  <si>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Lakepointe</t>
  </si>
  <si>
    <t>jphwsu</t>
  </si>
  <si>
    <t>http://blocgame.com/stats.php?id=64908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</si>
  <si>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</si>
  <si>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</si>
  <si>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</si>
  <si>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</si>
  <si>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</si>
  <si>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</si>
  <si>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</si>
  <si>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</si>
  <si>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</si>
  <si>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20884 km 2</t>
  </si>
  <si>
    <t>53314 km 2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</si>
  <si>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</si>
  <si>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</si>
  <si>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</si>
  <si>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</si>
  <si>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</si>
  <si>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</si>
  <si>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Cavetta</t>
  </si>
  <si>
    <t>Liamv3</t>
  </si>
  <si>
    <t>http://blocgame.com/stats.php?id=64933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</si>
  <si>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</si>
  <si>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</si>
  <si>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</si>
  <si>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</si>
  <si>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</si>
  <si>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</si>
  <si>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</si>
  <si>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85k active personnel</t>
  </si>
  <si>
    <t>19400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</si>
  <si>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</si>
  <si>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</si>
  <si>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</si>
  <si>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</si>
  <si>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</si>
  <si>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</si>
  <si>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</si>
  <si>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</si>
  <si>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</si>
  <si>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</si>
  <si>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</si>
  <si>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</si>
  <si>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</si>
  <si>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</si>
  <si>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</si>
  <si>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</si>
  <si>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</si>
  <si>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</si>
  <si>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</si>
  <si>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</si>
  <si>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</si>
  <si>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</si>
  <si>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</si>
  <si>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</si>
  <si>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</si>
  <si>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</si>
  <si>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</si>
  <si>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</si>
  <si>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</si>
  <si>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</si>
  <si>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</si>
  <si>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108k active personnel</t>
  </si>
  <si>
    <t>8 ships</t>
  </si>
  <si>
    <t>29257 km 2</t>
  </si>
  <si>
    <t>29960 km 2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</si>
  <si>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</si>
  <si>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</si>
  <si>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</si>
  <si>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</si>
  <si>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</si>
  <si>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</si>
  <si>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</si>
  <si>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42250 km 2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</si>
  <si>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</si>
  <si>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</si>
  <si>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</si>
  <si>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</si>
  <si>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</si>
  <si>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</si>
  <si>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</si>
  <si>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</si>
  <si>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</si>
  <si>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</si>
  <si>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</si>
  <si>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</si>
  <si>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</si>
  <si>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</si>
  <si>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</si>
  <si>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</si>
  <si>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</si>
  <si>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</si>
  <si>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</si>
  <si>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</si>
  <si>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</si>
  <si>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</si>
  <si>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</si>
  <si>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</si>
  <si>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</si>
  <si>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</si>
  <si>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</si>
  <si>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</si>
  <si>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</si>
  <si>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</si>
  <si>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</si>
  <si>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</si>
  <si>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</si>
  <si>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Selle Isla</t>
  </si>
  <si>
    <t>Selle</t>
  </si>
  <si>
    <t>http://blocgame.com/stats.php?id=64991</t>
  </si>
  <si>
    <t>41625 km 2</t>
  </si>
  <si>
    <t>51308 km 2</t>
  </si>
  <si>
    <t>42240 km 2</t>
  </si>
  <si>
    <t>25790 km 2</t>
  </si>
  <si>
    <t>113k active personnel</t>
  </si>
  <si>
    <t>14 ships</t>
  </si>
  <si>
    <t>6184 km 2</t>
  </si>
  <si>
    <t>Pan-demo-nium</t>
  </si>
  <si>
    <t>Raja</t>
  </si>
  <si>
    <t>http://blocgame.com/stats.php?id=63195</t>
  </si>
  <si>
    <t>35325 km 2</t>
  </si>
  <si>
    <t>Castille</t>
  </si>
  <si>
    <t>Castillian</t>
  </si>
  <si>
    <t>http://blocgame.com/stats.php?id=65002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</si>
  <si>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</si>
  <si>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</si>
  <si>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</si>
  <si>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</si>
  <si>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</si>
  <si>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</si>
  <si>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</si>
  <si>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</si>
  <si>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</si>
  <si>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</si>
  <si>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</si>
  <si>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</si>
  <si>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</si>
  <si>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</si>
  <si>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</si>
  <si>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</si>
  <si>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</si>
  <si>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</si>
  <si>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</si>
  <si>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</si>
  <si>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</si>
  <si>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</si>
  <si>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</si>
  <si>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</si>
  <si>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21901 km 2</t>
  </si>
  <si>
    <t>17385 km 2</t>
  </si>
  <si>
    <t>131k active personnel</t>
  </si>
  <si>
    <t>20168 km 2</t>
  </si>
  <si>
    <t>9971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</si>
  <si>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</si>
  <si>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</si>
  <si>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</si>
  <si>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</si>
  <si>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</si>
  <si>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</si>
  <si>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</si>
  <si>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</si>
  <si>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</si>
  <si>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</si>
  <si>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</si>
  <si>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Shaanxi</t>
  </si>
  <si>
    <t>Deng Xiaoping</t>
  </si>
  <si>
    <t>http://blocgame.com/stats.php?id=65020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</si>
  <si>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</si>
  <si>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</si>
  <si>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</si>
  <si>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</si>
  <si>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</si>
  <si>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</si>
  <si>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</si>
  <si>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</si>
  <si>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</si>
  <si>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</si>
  <si>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</si>
  <si>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</si>
  <si>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</si>
  <si>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</si>
  <si>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</si>
  <si>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</si>
  <si>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</si>
  <si>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</si>
  <si>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</si>
  <si>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</si>
  <si>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</si>
  <si>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</si>
  <si>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</si>
  <si>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</si>
  <si>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</si>
  <si>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</si>
  <si>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</si>
  <si>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</si>
  <si>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</si>
  <si>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</si>
  <si>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</si>
  <si>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26287 km 2</t>
  </si>
  <si>
    <t>10292 km 2</t>
  </si>
  <si>
    <t>last online 58 hours ago</t>
  </si>
  <si>
    <t>31242 km 2</t>
  </si>
  <si>
    <t>30 Mbbl per month</t>
  </si>
  <si>
    <t>Zhenyx</t>
  </si>
  <si>
    <t>Phexion</t>
  </si>
  <si>
    <t>http://blocgame.com/stats.php?id=65024</t>
  </si>
  <si>
    <t>COIN Operations</t>
  </si>
  <si>
    <t>Super Tucano</t>
  </si>
  <si>
    <t>http://blocgame.com/stats.php?id=65035</t>
  </si>
  <si>
    <t>KEMS4495</t>
  </si>
  <si>
    <t>NiGhTsLaYeR</t>
  </si>
  <si>
    <t>http://blocgame.com/stats.php?id=65040</t>
  </si>
  <si>
    <t>74 Hundred Tons per month</t>
  </si>
  <si>
    <t>16290 km 2</t>
  </si>
  <si>
    <t>29837 km 2</t>
  </si>
  <si>
    <t>48 Hundred Tons per month</t>
  </si>
  <si>
    <t>Pact of Red October</t>
  </si>
  <si>
    <t>8 Mbbl</t>
  </si>
  <si>
    <t>28023 km 2</t>
  </si>
  <si>
    <t>11459 km 2</t>
  </si>
  <si>
    <t>42 Mbbl per month</t>
  </si>
  <si>
    <t>macai</t>
  </si>
  <si>
    <t>macibai</t>
  </si>
  <si>
    <t>http://blocgame.com/stats.php?id=65044</t>
  </si>
  <si>
    <t>Gran Brazil</t>
  </si>
  <si>
    <t>Jakobrevi</t>
  </si>
  <si>
    <t>http://blocgame.com/stats.php?id=65057</t>
  </si>
  <si>
    <t>Flodden</t>
  </si>
  <si>
    <t>[ENG] Stickyguy</t>
  </si>
  <si>
    <t>http://blocgame.com/stats.php?id=65046</t>
  </si>
  <si>
    <t>Mortdecai</t>
  </si>
  <si>
    <t>mortdecai</t>
  </si>
  <si>
    <t>http://blocgame.com/stats.php?id=65055</t>
  </si>
  <si>
    <t>Manitoba</t>
  </si>
  <si>
    <t>Louis Riel</t>
  </si>
  <si>
    <t>http://blocgame.com/stats.php?id=65065</t>
  </si>
  <si>
    <t>inactive</t>
  </si>
  <si>
    <t>airforcelvl</t>
  </si>
  <si>
    <t>#airforce</t>
  </si>
  <si>
    <t>#planes</t>
  </si>
  <si>
    <t>138k active personnel</t>
  </si>
  <si>
    <t>81k active personnel</t>
  </si>
  <si>
    <t>112k active personnel</t>
  </si>
  <si>
    <t>33487 km 2</t>
  </si>
  <si>
    <t>33433 km 2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</si>
  <si>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</si>
  <si>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</si>
  <si>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</si>
  <si>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</si>
  <si>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</si>
  <si>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</si>
  <si>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</si>
  <si>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</si>
  <si>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15230 km 2</t>
  </si>
  <si>
    <t>16167 km 2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</si>
  <si>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</si>
  <si>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</si>
  <si>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</si>
  <si>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</si>
  <si>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</si>
  <si>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</si>
  <si>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</si>
  <si>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</si>
  <si>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</si>
  <si>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</si>
  <si>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</si>
  <si>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</si>
  <si>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</si>
  <si>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</si>
  <si>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</si>
  <si>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</si>
  <si>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</si>
  <si>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</si>
  <si>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</si>
  <si>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</si>
  <si>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</si>
  <si>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</si>
  <si>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</si>
  <si>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</si>
  <si>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</si>
  <si>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</si>
  <si>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</si>
  <si>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</si>
  <si>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</si>
  <si>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</si>
  <si>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</si>
  <si>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</si>
  <si>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</si>
  <si>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</si>
  <si>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</si>
  <si>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</si>
  <si>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</si>
  <si>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</si>
  <si>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18007 km 2</t>
  </si>
  <si>
    <t>6615 km 2</t>
  </si>
  <si>
    <t>30061 km 2</t>
  </si>
  <si>
    <t>18368 km 2</t>
  </si>
  <si>
    <t>44 Mbbl</t>
  </si>
  <si>
    <t>20473 km 2</t>
  </si>
  <si>
    <t>42690 km 2</t>
  </si>
  <si>
    <t>last online 38 hours ago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</si>
  <si>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</si>
  <si>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</si>
  <si>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</si>
  <si>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</si>
  <si>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</si>
  <si>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</si>
  <si>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</si>
  <si>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</si>
  <si>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</si>
  <si>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</si>
  <si>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</si>
  <si>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</si>
  <si>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</si>
  <si>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</si>
  <si>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</si>
  <si>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</si>
  <si>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</si>
  <si>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</si>
  <si>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</si>
  <si>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</si>
  <si>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</si>
  <si>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</si>
  <si>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58133 km 2</t>
  </si>
  <si>
    <t>12 ships</t>
  </si>
  <si>
    <t>36774 km 2</t>
  </si>
  <si>
    <t>35553 km 2</t>
  </si>
  <si>
    <t>Mad Dog</t>
  </si>
  <si>
    <t>Niematah</t>
  </si>
  <si>
    <t>Dmitri Boris</t>
  </si>
  <si>
    <t>http://blocgame.com/stats.php?id=65111</t>
  </si>
  <si>
    <t>Impiion</t>
  </si>
  <si>
    <t>Alec Zootron</t>
  </si>
  <si>
    <t>http://blocgame.com/stats.php?id=65113</t>
  </si>
  <si>
    <t>137k active personnel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</si>
  <si>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</si>
  <si>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</si>
  <si>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</si>
  <si>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</si>
  <si>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</si>
  <si>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</si>
  <si>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</si>
  <si>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</si>
  <si>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Malaysia.</t>
  </si>
  <si>
    <t>Tuanku Adam Zhafri</t>
  </si>
  <si>
    <t>http://blocgame.com/stats.php?id=63032</t>
  </si>
  <si>
    <t>40300 km 2</t>
  </si>
  <si>
    <t>16545 km 2</t>
  </si>
  <si>
    <t>2366 km 2</t>
  </si>
  <si>
    <t>5982 km 2</t>
  </si>
  <si>
    <t>13103 km 2</t>
  </si>
  <si>
    <t>143 Mbbl</t>
  </si>
  <si>
    <t>7393 km 2</t>
  </si>
  <si>
    <t>1728 km 2</t>
  </si>
  <si>
    <t>30013 km 2</t>
  </si>
  <si>
    <t>13751 km 2</t>
  </si>
  <si>
    <t>El Tahib</t>
  </si>
  <si>
    <t>Mossadegh</t>
  </si>
  <si>
    <t>http://blocgame.com/stats.php?id=64402</t>
  </si>
  <si>
    <t>23985 km 2</t>
  </si>
  <si>
    <t>22800 km 2</t>
  </si>
  <si>
    <t>YuvalF4gg</t>
  </si>
  <si>
    <t>sahar1998</t>
  </si>
  <si>
    <t>http://blocgame.com/stats.php?id=65125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</si>
  <si>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</si>
  <si>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</si>
  <si>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</si>
  <si>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</si>
  <si>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</si>
  <si>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</si>
  <si>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</si>
  <si>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</si>
  <si>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</si>
  <si>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</si>
  <si>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</si>
  <si>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</si>
  <si>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</si>
  <si>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Cheetos Fingers</t>
  </si>
  <si>
    <t>Phantomir Putin</t>
  </si>
  <si>
    <t>http://blocgame.com/stats.php?id=65144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</si>
  <si>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</si>
  <si>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</si>
  <si>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</si>
  <si>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</si>
  <si>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</si>
  <si>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</si>
  <si>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Askya</t>
  </si>
  <si>
    <t>EskimoKing</t>
  </si>
  <si>
    <t>http://blocgame.com/stats.php?id=65129</t>
  </si>
  <si>
    <t>Miribia</t>
  </si>
  <si>
    <t>trowaphoenix</t>
  </si>
  <si>
    <t>TweetyJer Empire</t>
  </si>
  <si>
    <t>http://blocgame.com/stats.php?id=54560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</si>
  <si>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</si>
  <si>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</si>
  <si>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</si>
  <si>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</si>
  <si>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</si>
  <si>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</si>
  <si>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Zimbiosis</t>
  </si>
  <si>
    <t>Zimbiote</t>
  </si>
  <si>
    <t>http://blocgame.com/stats.php?id=40417</t>
  </si>
  <si>
    <t>19094 km 2</t>
  </si>
  <si>
    <t>last online 99 hours ago</t>
  </si>
  <si>
    <t>Hidin</t>
  </si>
  <si>
    <t>http://blocgame.com/stats.php?id=64108</t>
  </si>
  <si>
    <t>11081 km 2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</si>
  <si>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</si>
  <si>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</si>
  <si>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</si>
  <si>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</si>
  <si>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</si>
  <si>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</si>
  <si>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Trade Economics</t>
  </si>
  <si>
    <t>Gen. Internet</t>
  </si>
  <si>
    <t>http://blocgame.com/stats.php?id=65164</t>
  </si>
  <si>
    <t>35940 km 2</t>
  </si>
  <si>
    <t>135k active personnel</t>
  </si>
  <si>
    <t>124k active personnel</t>
  </si>
  <si>
    <t>27310 km 2</t>
  </si>
  <si>
    <t>76k active personnel</t>
  </si>
  <si>
    <t>27 Mbbl per month</t>
  </si>
  <si>
    <t>28955 km 2</t>
  </si>
  <si>
    <t>18832 km 2</t>
  </si>
  <si>
    <t>Nsntra</t>
  </si>
  <si>
    <t>Ahmad Maselan</t>
  </si>
  <si>
    <t>13343 km 2</t>
  </si>
  <si>
    <t>http://blocgame.com/stats.php?id=61896</t>
  </si>
  <si>
    <t>45 Mbbl</t>
  </si>
  <si>
    <t>120k active personnel</t>
  </si>
  <si>
    <t>26217 km 2</t>
  </si>
  <si>
    <t>24347 km 2</t>
  </si>
  <si>
    <t>last online 32 hours ago</t>
  </si>
  <si>
    <t>23136 km 2</t>
  </si>
  <si>
    <t>40 Mbbl</t>
  </si>
  <si>
    <t>12614 km 2</t>
  </si>
  <si>
    <t>24520 km 2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</si>
  <si>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</si>
  <si>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</si>
  <si>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</si>
  <si>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</si>
  <si>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</si>
  <si>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</si>
  <si>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</si>
  <si>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</si>
  <si>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</si>
  <si>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</si>
  <si>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</si>
  <si>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</si>
  <si>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Nigiria</t>
  </si>
  <si>
    <t>Tripster60</t>
  </si>
  <si>
    <t>http://blocgame.com/stats.php?id=46929</t>
  </si>
  <si>
    <t>33584 km 2</t>
  </si>
  <si>
    <t>\\\'Nam</t>
  </si>
  <si>
    <t>Ben DerHover</t>
  </si>
  <si>
    <t>http://blocgame.com/stats.php?id=62900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</si>
  <si>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</si>
  <si>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</si>
  <si>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</si>
  <si>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</si>
  <si>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</si>
  <si>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</si>
  <si>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#inactive</t>
  </si>
  <si>
    <t>Axis of Evil</t>
  </si>
  <si>
    <t>The Hetairoi Guild</t>
  </si>
  <si>
    <t>Dictators United</t>
  </si>
  <si>
    <t>34659 km 2</t>
  </si>
  <si>
    <t>14366 km 2</t>
  </si>
  <si>
    <t>23876 km 2</t>
  </si>
  <si>
    <t>17 ships</t>
  </si>
  <si>
    <t>33 Mbbl per month</t>
  </si>
  <si>
    <t>9475 km 2</t>
  </si>
  <si>
    <t>7645 km 2</t>
  </si>
  <si>
    <t>36801 km 2</t>
  </si>
  <si>
    <t>20503 km 2</t>
  </si>
  <si>
    <t>32213 km 2</t>
  </si>
  <si>
    <t>136k active personnel</t>
  </si>
  <si>
    <t>180 Mbbl</t>
  </si>
  <si>
    <t>Cratela</t>
  </si>
  <si>
    <t>Arthur</t>
  </si>
  <si>
    <t>http://blocgame.com/stats.php?id=61179</t>
  </si>
  <si>
    <t>19504 km 2</t>
  </si>
  <si>
    <t>16735 km 2</t>
  </si>
  <si>
    <t>Salmi mamlaka</t>
  </si>
  <si>
    <t>rhus</t>
  </si>
  <si>
    <t>http://blocgame.com/stats.php?id=57644</t>
  </si>
  <si>
    <t>Scorchweldia</t>
  </si>
  <si>
    <t>starcam19</t>
  </si>
  <si>
    <t>http://blocgame.com/stats.php?id=65201</t>
  </si>
  <si>
    <t>Digital Sphere</t>
  </si>
  <si>
    <t>Such1337Hax0r</t>
  </si>
  <si>
    <t>http://blocgame.com/stats.php?id=65202</t>
  </si>
  <si>
    <t>$298 million</t>
  </si>
  <si>
    <t>19765 km 2</t>
  </si>
  <si>
    <t>61756 km 2</t>
  </si>
  <si>
    <t>29 Mbbl per month</t>
  </si>
  <si>
    <t>last online 30 hours ago</t>
  </si>
  <si>
    <t>last online 47 hours ago</t>
  </si>
  <si>
    <t>53645 km 2</t>
  </si>
  <si>
    <t>last online 92 hours ago</t>
  </si>
  <si>
    <t>last online 40 hours ago</t>
  </si>
  <si>
    <t>last online 55 hours ago</t>
  </si>
  <si>
    <t>20 Mbbl</t>
  </si>
  <si>
    <t>$411 million</t>
  </si>
  <si>
    <t>Carnifex</t>
  </si>
  <si>
    <t>SgtSquirrel</t>
  </si>
  <si>
    <t>http://blocgame.com/stats.php?id=65216</t>
  </si>
  <si>
    <t>Scythia</t>
  </si>
  <si>
    <t>ScytheMassakur</t>
  </si>
  <si>
    <t>http://blocgame.com/stats.php?id=65215</t>
  </si>
  <si>
    <t>31k active personnel</t>
  </si>
  <si>
    <t>106k active personnel</t>
  </si>
  <si>
    <t>15 ships</t>
  </si>
  <si>
    <t>23189 km 2</t>
  </si>
  <si>
    <t>35532 km 2</t>
  </si>
  <si>
    <t>33920 km 2</t>
  </si>
  <si>
    <t>66k active personnel</t>
  </si>
  <si>
    <t>24157 km 2</t>
  </si>
  <si>
    <t>150k active personnel</t>
  </si>
  <si>
    <t>45126 km 2</t>
  </si>
  <si>
    <t>31878 km 2</t>
  </si>
  <si>
    <t>22 ships</t>
  </si>
  <si>
    <t>18 Mbbl</t>
  </si>
  <si>
    <t>24258 km 2</t>
  </si>
  <si>
    <t>Tendong</t>
  </si>
  <si>
    <t>kijang</t>
  </si>
  <si>
    <t>http://blocgame.com/stats.php?id=62178</t>
  </si>
  <si>
    <t>16584 km 2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</si>
  <si>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</si>
  <si>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</si>
  <si>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</si>
  <si>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</si>
  <si>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</si>
  <si>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</si>
  <si>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</si>
  <si>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</si>
  <si>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</si>
  <si>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</si>
  <si>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</si>
  <si>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</si>
  <si>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</si>
  <si>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</si>
  <si>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</si>
  <si>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</si>
  <si>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</si>
  <si>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</si>
  <si>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</si>
  <si>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</si>
  <si>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</si>
  <si>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22781 km 2</t>
  </si>
  <si>
    <t>33967 km 2</t>
  </si>
  <si>
    <t>116k active personnel</t>
  </si>
  <si>
    <t>440 Mbbl</t>
  </si>
  <si>
    <t>18090 km 2</t>
  </si>
  <si>
    <t>last online 113 hours ago</t>
  </si>
  <si>
    <t>6 Mbbl</t>
  </si>
  <si>
    <t>last online 100 hours ago</t>
  </si>
  <si>
    <t>last online 96 hours ago</t>
  </si>
  <si>
    <t>$326 million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</si>
  <si>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</si>
  <si>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</si>
  <si>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</si>
  <si>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</si>
  <si>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</si>
  <si>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</si>
  <si>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</si>
  <si>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</si>
  <si>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</si>
  <si>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</si>
  <si>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</si>
  <si>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</si>
  <si>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</si>
  <si>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last online 66 hours ago</t>
  </si>
  <si>
    <t>140k active personnel</t>
  </si>
  <si>
    <t>26486 km 2</t>
  </si>
  <si>
    <t>last online 36 hours ago</t>
  </si>
  <si>
    <t>Sovietistan</t>
  </si>
  <si>
    <t>Russian Guyovich</t>
  </si>
  <si>
    <t>http://blocgame.com/stats.php?id=65241</t>
  </si>
  <si>
    <t>67 Hundred Tons per month</t>
  </si>
  <si>
    <t>54463 km 2</t>
  </si>
  <si>
    <t>27506 km 2</t>
  </si>
  <si>
    <t>9 factories</t>
  </si>
  <si>
    <t>93019 km 2</t>
  </si>
  <si>
    <t>last online 71 hours ago</t>
  </si>
  <si>
    <t>159k active personnel</t>
  </si>
  <si>
    <t>115k active personnel</t>
  </si>
  <si>
    <t>7058 km 2</t>
  </si>
  <si>
    <t>45211 km 2</t>
  </si>
  <si>
    <t>last online 41 hours ago</t>
  </si>
  <si>
    <t>233 Mbbl</t>
  </si>
  <si>
    <t>42284 km 2</t>
  </si>
  <si>
    <t>27675 km 2</t>
  </si>
  <si>
    <t>New Abyssinia</t>
  </si>
  <si>
    <t>GenesisEra</t>
  </si>
  <si>
    <t>http://blocgame.com/stats.php?id=42676</t>
  </si>
  <si>
    <t>21101 km 2</t>
  </si>
  <si>
    <t>34429 km 2</t>
  </si>
  <si>
    <t>$365 million</t>
  </si>
  <si>
    <t>ppl who have troops</t>
  </si>
  <si>
    <t>Lionel/Rhod3sia</t>
  </si>
  <si>
    <t>Anders B/fjortonattio8</t>
  </si>
  <si>
    <t>shetay</t>
  </si>
  <si>
    <t>land</t>
  </si>
  <si>
    <t>#land</t>
  </si>
  <si>
    <t>104k active personnel</t>
  </si>
  <si>
    <t>Misanthropics</t>
  </si>
  <si>
    <t>134k active personnel</t>
  </si>
  <si>
    <t>44738 km 2</t>
  </si>
  <si>
    <t>51629 km 2</t>
  </si>
  <si>
    <t>125k active personnel</t>
  </si>
  <si>
    <t>16 Mbbl</t>
  </si>
  <si>
    <t>20029 km 2</t>
  </si>
  <si>
    <t>37335 km 2</t>
  </si>
  <si>
    <t>35684 km 2</t>
  </si>
  <si>
    <t>26891 km 2</t>
  </si>
  <si>
    <t>27761 km 2</t>
  </si>
  <si>
    <t>48248 km 2</t>
  </si>
  <si>
    <t>30 Mbbl</t>
  </si>
  <si>
    <t>27323 km 2</t>
  </si>
  <si>
    <t>311 Mbbl</t>
  </si>
  <si>
    <t>59118 km 2</t>
  </si>
  <si>
    <t>Senglia</t>
  </si>
  <si>
    <t>mreid2112</t>
  </si>
  <si>
    <t>Farmington Brigade</t>
  </si>
  <si>
    <t>4227 km 2</t>
  </si>
  <si>
    <t>http://blocgame.com/stats.php?id=62920</t>
  </si>
  <si>
    <t>40496 km 2</t>
  </si>
  <si>
    <t>The shitterniggers</t>
  </si>
  <si>
    <t>2438 km 2</t>
  </si>
  <si>
    <t>42098 km 2</t>
  </si>
  <si>
    <t>16243 km 2</t>
  </si>
  <si>
    <t>27293 km 2</t>
  </si>
  <si>
    <t>32250 km 2</t>
  </si>
  <si>
    <t>Mexiga</t>
  </si>
  <si>
    <t>Zuniga</t>
  </si>
  <si>
    <t>http://blocgame.com/stats.php?id=64627</t>
  </si>
  <si>
    <t>17254 km 2</t>
  </si>
  <si>
    <t>Dissapointment</t>
  </si>
  <si>
    <t>El Jefe 2.0</t>
  </si>
  <si>
    <t>http://blocgame.com/stats.php?id=64053</t>
  </si>
  <si>
    <t>32328 km 2</t>
  </si>
  <si>
    <t>last online 48 hours ago</t>
  </si>
  <si>
    <t>411 km 2</t>
  </si>
  <si>
    <t>29670 km 2</t>
  </si>
  <si>
    <t>4209 km 2</t>
  </si>
  <si>
    <t>2207 km 2</t>
  </si>
  <si>
    <t>6396 km 2</t>
  </si>
  <si>
    <t>Grettistan</t>
  </si>
  <si>
    <t>Grett</t>
  </si>
  <si>
    <t>http://blocgame.com/stats.php?id=51214</t>
  </si>
  <si>
    <t>Kikiko</t>
  </si>
  <si>
    <t>Zikiko</t>
  </si>
  <si>
    <t>http://blocgame.com/stats.php?id=65271</t>
  </si>
  <si>
    <t>Booyakasha</t>
  </si>
  <si>
    <t>Pennypenny</t>
  </si>
  <si>
    <t>http://blocgame.com/stats.php?id=43208</t>
  </si>
  <si>
    <t>Channary</t>
  </si>
  <si>
    <t>Kardal</t>
  </si>
  <si>
    <t>http://blocgame.com/stats.php?id=50479</t>
  </si>
  <si>
    <t>15211 km 2</t>
  </si>
  <si>
    <t>Tiad</t>
  </si>
  <si>
    <t>Sizzle</t>
  </si>
  <si>
    <t>http://blocgame.com/stats.php?id=50332</t>
  </si>
  <si>
    <t>Xman</t>
  </si>
  <si>
    <t>Man31</t>
  </si>
  <si>
    <t>23944 km 2</t>
  </si>
  <si>
    <t>http://blocgame.com/stats.php?id=65268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</si>
  <si>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</si>
  <si>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</si>
  <si>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</si>
  <si>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</si>
  <si>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</si>
  <si>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</si>
  <si>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</si>
  <si>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</si>
  <si>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$361 million</t>
  </si>
  <si>
    <t>$356 million</t>
  </si>
  <si>
    <t>last online 119 hours ago</t>
  </si>
  <si>
    <t>U.M.A.S</t>
  </si>
  <si>
    <t>Warsaw Pact</t>
  </si>
  <si>
    <t>4445 km 2</t>
  </si>
  <si>
    <t>Ramen</t>
  </si>
  <si>
    <t>Kim Jong Kardashian</t>
  </si>
  <si>
    <t>Shkreli's Soldiers</t>
  </si>
  <si>
    <t>http://blocgame.com/stats.php?id=64803</t>
  </si>
  <si>
    <t>khald</t>
  </si>
  <si>
    <t>aisy</t>
  </si>
  <si>
    <t>http://blocgame.com/stats.php?id=65250</t>
  </si>
  <si>
    <t>Vigilantia</t>
  </si>
  <si>
    <t>The Fighter</t>
  </si>
  <si>
    <t>http://blocgame.com/stats.php?id=65254</t>
  </si>
  <si>
    <t>Sucanti</t>
  </si>
  <si>
    <t>Draban</t>
  </si>
  <si>
    <t>http://blocgame.com/stats.php?id=49810</t>
  </si>
  <si>
    <t>Ashwington</t>
  </si>
  <si>
    <t>sumitbarua34</t>
  </si>
  <si>
    <t>450 Mbbl</t>
  </si>
  <si>
    <t>http://blocgame.com/stats.php?id=65263</t>
  </si>
  <si>
    <t>New Pogolia</t>
  </si>
  <si>
    <t>ObliviousObscurity</t>
  </si>
  <si>
    <t>http://blocgame.com/stats.php?id=65269</t>
  </si>
  <si>
    <t>East Orinoco</t>
  </si>
  <si>
    <t>Ordco245</t>
  </si>
  <si>
    <t>http://blocgame.com/stats.php?id=65287</t>
  </si>
  <si>
    <t>19900 km 2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</si>
  <si>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</si>
  <si>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</si>
  <si>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</si>
  <si>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</si>
  <si>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</si>
  <si>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</si>
  <si>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</si>
  <si>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</si>
  <si>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</si>
  <si>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</si>
  <si>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</si>
  <si>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</si>
  <si>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</si>
  <si>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Musania</t>
  </si>
  <si>
    <t>ChrisMoose</t>
  </si>
  <si>
    <t>http://blocgame.com/stats.php?id=65288</t>
  </si>
  <si>
    <t>Liberalia</t>
  </si>
  <si>
    <t>Cole the Liberal</t>
  </si>
  <si>
    <t>GAOC</t>
  </si>
  <si>
    <t>410 Mbbl</t>
  </si>
  <si>
    <t>http://blocgame.com/stats.php?id=65279</t>
  </si>
  <si>
    <t>Opandos</t>
  </si>
  <si>
    <t>KllK</t>
  </si>
  <si>
    <t>http://blocgame.com/stats.php?id=50208</t>
  </si>
  <si>
    <t>ASIATICA</t>
  </si>
  <si>
    <t>KaBaar</t>
  </si>
  <si>
    <t>http://blocgame.com/stats.php?id=65294</t>
  </si>
  <si>
    <t>Ansari</t>
  </si>
  <si>
    <t>Abad</t>
  </si>
  <si>
    <t>http://blocgame.com/stats.php?id=50625</t>
  </si>
  <si>
    <t>237 Mbbl</t>
  </si>
  <si>
    <t>13 ships</t>
  </si>
  <si>
    <t>36193 km 2</t>
  </si>
  <si>
    <t>34775 km 2</t>
  </si>
  <si>
    <t>23637 km 2</t>
  </si>
  <si>
    <t>last online 95 hours ago</t>
  </si>
  <si>
    <t>Hansetica</t>
  </si>
  <si>
    <t>Svan</t>
  </si>
  <si>
    <t>http://blocgame.com/stats.php?id=63390</t>
  </si>
  <si>
    <t>last online 25 hours ago</t>
  </si>
  <si>
    <t>7469 km 2</t>
  </si>
  <si>
    <t>last online 153 hours ago</t>
  </si>
  <si>
    <t>5753 km 2</t>
  </si>
  <si>
    <t>37696 km 2</t>
  </si>
  <si>
    <t>last online 97 hours ago</t>
  </si>
  <si>
    <t>10 Tons</t>
  </si>
  <si>
    <t>88 Mbbl</t>
  </si>
  <si>
    <t>42226 km 2</t>
  </si>
  <si>
    <t>29296 km 2</t>
  </si>
  <si>
    <t>32217 km 2</t>
  </si>
  <si>
    <t>24399 km 2</t>
  </si>
  <si>
    <t>40809 km 2</t>
  </si>
  <si>
    <t>29410 km 2</t>
  </si>
  <si>
    <t>Hatmistan</t>
  </si>
  <si>
    <t>Pertti II</t>
  </si>
  <si>
    <t>http://blocgame.com/stats.php?id=46162</t>
  </si>
  <si>
    <t>last online 145 hours ago</t>
  </si>
  <si>
    <t>133k active personnel</t>
  </si>
  <si>
    <t>Heremon</t>
  </si>
  <si>
    <t>Kushala</t>
  </si>
  <si>
    <t>http://blocgame.com/stats.php?id=65298</t>
  </si>
  <si>
    <t>$383 million</t>
  </si>
  <si>
    <t>Agonda</t>
  </si>
  <si>
    <t>http://blocgame.com/stats.php?id=51268</t>
  </si>
  <si>
    <t>Rupina</t>
  </si>
  <si>
    <t>http://blocgame.com/stats.php?id=50287</t>
  </si>
  <si>
    <t>Cavagan</t>
  </si>
  <si>
    <t>Uhon</t>
  </si>
  <si>
    <t>http://blocgame.com/stats.php?id=65304</t>
  </si>
  <si>
    <t>Magahion</t>
  </si>
  <si>
    <t>Hira</t>
  </si>
  <si>
    <t>http://blocgame.com/stats.php?id=65308</t>
  </si>
  <si>
    <t>$355 million</t>
  </si>
  <si>
    <t>Pizzarriba</t>
  </si>
  <si>
    <t>Speedy Gonzales</t>
  </si>
  <si>
    <t>http://blocgame.com/stats.php?id=62957</t>
  </si>
  <si>
    <t>Bank1</t>
  </si>
  <si>
    <t>Banker1</t>
  </si>
  <si>
    <t>http://blocgame.com/stats.php?id=65300</t>
  </si>
  <si>
    <t>room worl</t>
  </si>
  <si>
    <t>zaullead</t>
  </si>
  <si>
    <t>http://blocgame.com/stats.php?id=65302</t>
  </si>
  <si>
    <t>Twoni</t>
  </si>
  <si>
    <t>Mawusi Selumdudu</t>
  </si>
  <si>
    <t>http://blocgame.com/stats.php?id=65303</t>
  </si>
  <si>
    <t>Unslusch</t>
  </si>
  <si>
    <t>Kehr</t>
  </si>
  <si>
    <t>http://blocgame.com/stats.php?id=65307</t>
  </si>
  <si>
    <t>Igguana</t>
  </si>
  <si>
    <t>Yerram</t>
  </si>
  <si>
    <t>http://blocgame.com/stats.php?id=65310</t>
  </si>
  <si>
    <t>G.D.P</t>
  </si>
  <si>
    <t>G.D. Product</t>
  </si>
  <si>
    <t>http://blocgame.com/stats.php?id=65312</t>
  </si>
  <si>
    <t>last online 59 hours ago</t>
  </si>
  <si>
    <t>30408 km 2</t>
  </si>
  <si>
    <t>26258 km 2</t>
  </si>
  <si>
    <t>21162 km 2</t>
  </si>
  <si>
    <t>52328 km 2</t>
  </si>
  <si>
    <t>145k active personnel</t>
  </si>
  <si>
    <t>38242 km 2</t>
  </si>
  <si>
    <t>36 ships</t>
  </si>
  <si>
    <t>43327 km 2</t>
  </si>
  <si>
    <t>34185 km 2</t>
  </si>
  <si>
    <t>129 Mbbl</t>
  </si>
  <si>
    <t>14376 km 2</t>
  </si>
  <si>
    <t>13865 km 2</t>
  </si>
  <si>
    <t>6061 km 2</t>
  </si>
  <si>
    <t>22656 km 2</t>
  </si>
  <si>
    <t>last online 72 hours ago</t>
  </si>
  <si>
    <t>21 Mbbl</t>
  </si>
  <si>
    <t>60 Hundred Tons per month</t>
  </si>
  <si>
    <t>last online 31 hours ago</t>
  </si>
  <si>
    <t>46736 km 2</t>
  </si>
  <si>
    <t>11121 km 2</t>
  </si>
  <si>
    <t>56518 km 2</t>
  </si>
  <si>
    <t>26752 km 2</t>
  </si>
  <si>
    <t>21344 km 2</t>
  </si>
  <si>
    <t>$910 million</t>
  </si>
  <si>
    <t>141 Mbbl</t>
  </si>
  <si>
    <t>290 km 2</t>
  </si>
  <si>
    <t>28032 km 2</t>
  </si>
  <si>
    <t>The Core</t>
  </si>
  <si>
    <t>BelSon</t>
  </si>
  <si>
    <t>http://blocgame.com/stats.php?id=64480</t>
  </si>
  <si>
    <t>18249 km 2</t>
  </si>
  <si>
    <t>144k active personnel</t>
  </si>
  <si>
    <t>19057 km 2</t>
  </si>
  <si>
    <t>Delos</t>
  </si>
  <si>
    <t>Damocles</t>
  </si>
  <si>
    <t>http://blocgame.com/stats.php?id=63002</t>
  </si>
  <si>
    <t>3013 km 2</t>
  </si>
  <si>
    <t>$447 million</t>
  </si>
  <si>
    <t>22685 km 2</t>
  </si>
  <si>
    <t>9455 km 2</t>
  </si>
  <si>
    <t>Zerram</t>
  </si>
  <si>
    <t>Bilgorin</t>
  </si>
  <si>
    <t>http://blocgame.com/stats.php?id=65344</t>
  </si>
  <si>
    <t>42899 km 2</t>
  </si>
  <si>
    <t>Xelegor</t>
  </si>
  <si>
    <t>Steph</t>
  </si>
  <si>
    <t>http://blocgame.com/stats.php?id=65347</t>
  </si>
  <si>
    <t>$358 million</t>
  </si>
  <si>
    <t>Verbona</t>
  </si>
  <si>
    <t>Omar</t>
  </si>
  <si>
    <t>http://blocgame.com/stats.php?id=65345</t>
  </si>
  <si>
    <t>last online 93 hours ago</t>
  </si>
  <si>
    <t>$351 million</t>
  </si>
  <si>
    <t>$333 million</t>
  </si>
  <si>
    <t>Tojo</t>
  </si>
  <si>
    <t>RafaelTrigo1</t>
  </si>
  <si>
    <t>http://blocgame.com/stats.php?id=50821</t>
  </si>
  <si>
    <t>Kavkaz</t>
  </si>
  <si>
    <t>Steparenko</t>
  </si>
  <si>
    <t>http://blocgame.com/stats.php?id=65330</t>
  </si>
  <si>
    <t>Delconas</t>
  </si>
  <si>
    <t>Sumit_Ali</t>
  </si>
  <si>
    <t>http://blocgame.com/stats.php?id=65329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</si>
  <si>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</si>
  <si>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</si>
  <si>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</si>
  <si>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</si>
  <si>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</si>
  <si>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</si>
  <si>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zadistan</t>
  </si>
  <si>
    <t>zmaster</t>
  </si>
  <si>
    <t>http://blocgame.com/stats.php?id=65342</t>
  </si>
  <si>
    <t>saifullover</t>
  </si>
  <si>
    <t>enickmalam</t>
  </si>
  <si>
    <t>http://blocgame.com/stats.php?id=65346</t>
  </si>
  <si>
    <t>Katkitia</t>
  </si>
  <si>
    <t>greensky</t>
  </si>
  <si>
    <t>http://blocgame.com/stats.php?id=64545</t>
  </si>
  <si>
    <t>Guardianship</t>
  </si>
  <si>
    <t>The Protector</t>
  </si>
  <si>
    <t>http://blocgame.com/stats.php?id=65314</t>
  </si>
  <si>
    <t>16253 km 2</t>
  </si>
  <si>
    <t>Adjacent to atk</t>
  </si>
  <si>
    <t>61230 km 2</t>
  </si>
  <si>
    <t>61628 km 2</t>
  </si>
  <si>
    <t>33337 km 2</t>
  </si>
  <si>
    <t>10 Mbbl</t>
  </si>
  <si>
    <t>55106 km 2</t>
  </si>
  <si>
    <t>26660 km 2</t>
  </si>
  <si>
    <t>41084 km 2</t>
  </si>
  <si>
    <t>29563 km 2</t>
  </si>
  <si>
    <t>48941 km 2</t>
  </si>
  <si>
    <t>59484 km 2</t>
  </si>
  <si>
    <t>14 Mbbl</t>
  </si>
  <si>
    <t>34702 km 2</t>
  </si>
  <si>
    <t>last online 63 hours ago</t>
  </si>
  <si>
    <t>605 Mbbl</t>
  </si>
  <si>
    <t>6753 km 2</t>
  </si>
  <si>
    <t>73k active personnel</t>
  </si>
  <si>
    <t>35808 km 2</t>
  </si>
  <si>
    <t>18830 km 2</t>
  </si>
  <si>
    <t>19029 km 2</t>
  </si>
  <si>
    <t>35843 km 2</t>
  </si>
  <si>
    <t>44887 km 2</t>
  </si>
  <si>
    <t>13 factories</t>
  </si>
  <si>
    <t>50 Mbbl per month</t>
  </si>
  <si>
    <t>49936 km 2</t>
  </si>
  <si>
    <t>last online 74 hours ago</t>
  </si>
  <si>
    <t>last online 50 hours ago</t>
  </si>
  <si>
    <t>11 Mbbl</t>
  </si>
  <si>
    <t>45548 km 2</t>
  </si>
  <si>
    <t>61696 km 2</t>
  </si>
  <si>
    <t>34326 km 2</t>
  </si>
  <si>
    <t>40828 km 2</t>
  </si>
  <si>
    <t>284k active personnel</t>
  </si>
  <si>
    <t>203 Mbbl</t>
  </si>
  <si>
    <t>30905 km 2</t>
  </si>
  <si>
    <t>48724 km 2</t>
  </si>
  <si>
    <t>28929 km 2</t>
  </si>
  <si>
    <t>43607 km 2</t>
  </si>
  <si>
    <t>last online 53 hours ago</t>
  </si>
  <si>
    <t>last online 51 hours ago</t>
  </si>
  <si>
    <t>3405 km 2</t>
  </si>
  <si>
    <t>23285 km 2</t>
  </si>
  <si>
    <t>47033 km 2</t>
  </si>
  <si>
    <t>31225 km 2</t>
  </si>
  <si>
    <t>27915 km 2</t>
  </si>
  <si>
    <t>Middlewest</t>
  </si>
  <si>
    <t>BigBross</t>
  </si>
  <si>
    <t>http://blocgame.com/stats.php?id=63635</t>
  </si>
  <si>
    <t>7204 km 2</t>
  </si>
  <si>
    <t>106 Mbbl</t>
  </si>
  <si>
    <t>8881 km 2</t>
  </si>
  <si>
    <t>50641 km 2</t>
  </si>
  <si>
    <t>10 factories</t>
  </si>
  <si>
    <t>last online 68 hours ago</t>
  </si>
  <si>
    <t>Newbish</t>
  </si>
  <si>
    <t>19525 km 2</t>
  </si>
  <si>
    <t>http://blocgame.com/stats.php?id=59854</t>
  </si>
  <si>
    <t>141k active personnel</t>
  </si>
  <si>
    <t>2115 km 2</t>
  </si>
  <si>
    <t>last online 76 hours ago</t>
  </si>
  <si>
    <t>last online 73 hours ago</t>
  </si>
  <si>
    <t>6220 km 2</t>
  </si>
  <si>
    <t>147k active personnel</t>
  </si>
  <si>
    <t>Skhimm</t>
  </si>
  <si>
    <t>Ept2415</t>
  </si>
  <si>
    <t>http://blocgame.com/stats.php?id=52362</t>
  </si>
  <si>
    <t>SAUDI OPEC</t>
  </si>
  <si>
    <t>OPEC</t>
  </si>
  <si>
    <t>http://blocgame.com/stats.php?id=62838</t>
  </si>
  <si>
    <t>19833 km 2</t>
  </si>
  <si>
    <t>32605 km 2</t>
  </si>
  <si>
    <t>37607 km 2</t>
  </si>
  <si>
    <t>9209 km 2</t>
  </si>
  <si>
    <t>Milano</t>
  </si>
  <si>
    <t>Milanostrom</t>
  </si>
  <si>
    <t>http://blocgame.com/stats.php?id=63012</t>
  </si>
  <si>
    <t>69 Hundred Tons per month</t>
  </si>
  <si>
    <t>170 km 2</t>
  </si>
  <si>
    <t>6 Tons</t>
  </si>
  <si>
    <t>11045 km 2</t>
  </si>
  <si>
    <t>19472 km 2</t>
  </si>
  <si>
    <t>25235 km 2</t>
  </si>
  <si>
    <t>435 Mbbl</t>
  </si>
  <si>
    <t>48807 km 2</t>
  </si>
  <si>
    <t>31394 km 2</t>
  </si>
  <si>
    <t>District21</t>
  </si>
  <si>
    <t>Nizarudinjohari</t>
  </si>
  <si>
    <t>6030 km 2</t>
  </si>
  <si>
    <t>http://blocgame.com/stats.php?id=62938</t>
  </si>
  <si>
    <t>20098 km 2</t>
  </si>
  <si>
    <t>$923 million</t>
  </si>
  <si>
    <t>117494 km 2</t>
  </si>
  <si>
    <t>29205 km 2</t>
  </si>
  <si>
    <t>last online 98 hours ago</t>
  </si>
  <si>
    <t>47328 km 2</t>
  </si>
  <si>
    <t>$816 million</t>
  </si>
  <si>
    <t>San-Guan</t>
  </si>
  <si>
    <t>Spencer Martin</t>
  </si>
  <si>
    <t>http://blocgame.com/stats.php?id=51057</t>
  </si>
  <si>
    <t>43534 km 2</t>
  </si>
  <si>
    <t>Smoking Bandit</t>
  </si>
  <si>
    <t>RENTAKA</t>
  </si>
  <si>
    <t>6957 km 2</t>
  </si>
  <si>
    <t>http://blocgame.com/stats.php?id=60611</t>
  </si>
  <si>
    <t>25155 km 2</t>
  </si>
  <si>
    <t>Guatemala.</t>
  </si>
  <si>
    <t>grazioso</t>
  </si>
  <si>
    <t>http://blocgame.com/stats.php?id=60701</t>
  </si>
  <si>
    <t>49 Hundred Tons per month</t>
  </si>
  <si>
    <t>13365 km 2</t>
  </si>
  <si>
    <t>Guiabras</t>
  </si>
  <si>
    <t>Guilherme Pires</t>
  </si>
  <si>
    <t>http://blocgame.com/stats.php?id=64091</t>
  </si>
  <si>
    <t>26732 km 2</t>
  </si>
  <si>
    <t>244 km 2</t>
  </si>
  <si>
    <t>12607 km 2</t>
  </si>
  <si>
    <t>30498 km 2</t>
  </si>
  <si>
    <t>11325 km 2</t>
  </si>
  <si>
    <t>12950 km 2</t>
  </si>
  <si>
    <t>6455 km 2</t>
  </si>
  <si>
    <t>39469 km 2</t>
  </si>
  <si>
    <t>11119 km 2</t>
  </si>
  <si>
    <t>1615 km 2</t>
  </si>
  <si>
    <t>31601 km 2</t>
  </si>
  <si>
    <t>20836 km 2</t>
  </si>
  <si>
    <t>3242 km 2</t>
  </si>
  <si>
    <t>107k active personnel</t>
  </si>
  <si>
    <t>20886 km 2</t>
  </si>
  <si>
    <t>4561 km 2</t>
  </si>
  <si>
    <t>9245 km 2</t>
  </si>
  <si>
    <t>American Freedom</t>
  </si>
  <si>
    <t>5258 km 2</t>
  </si>
  <si>
    <t>Wolfveiria</t>
  </si>
  <si>
    <t>Sharuez</t>
  </si>
  <si>
    <t>http://blocgame.com/stats.php?id=64523</t>
  </si>
  <si>
    <t>11159 km 2</t>
  </si>
  <si>
    <t>Newasher</t>
  </si>
  <si>
    <t>Adenauer</t>
  </si>
  <si>
    <t>http://blocgame.com/stats.php?id=64940</t>
  </si>
  <si>
    <t>28187 km 2</t>
  </si>
  <si>
    <t>16200 km 2</t>
  </si>
  <si>
    <t>31205 km 2</t>
  </si>
  <si>
    <t>26360 km 2</t>
  </si>
  <si>
    <t>15617 km 2</t>
  </si>
  <si>
    <t>Gehenna</t>
  </si>
  <si>
    <t>Z-set</t>
  </si>
  <si>
    <t>http://blocgame.com/stats.php?id=65435</t>
  </si>
  <si>
    <t>$387 million</t>
  </si>
  <si>
    <t>$386 million</t>
  </si>
  <si>
    <t>14875 km 2</t>
  </si>
  <si>
    <t>23848 km 2</t>
  </si>
  <si>
    <t>Fancera</t>
  </si>
  <si>
    <t>Herrald</t>
  </si>
  <si>
    <t>21838 km 2</t>
  </si>
  <si>
    <t>http://blocgame.com/stats.php?id=65372</t>
  </si>
  <si>
    <t>5364 km 2</t>
  </si>
  <si>
    <t>Rinish</t>
  </si>
  <si>
    <t>Semmus</t>
  </si>
  <si>
    <t>http://blocgame.com/stats.php?id=65415</t>
  </si>
  <si>
    <t>$371 million</t>
  </si>
  <si>
    <t>HappyPeople</t>
  </si>
  <si>
    <t>KimJongIgor</t>
  </si>
  <si>
    <t>http://blocgame.com/stats.php?id=65356</t>
  </si>
  <si>
    <t>Utagha</t>
  </si>
  <si>
    <t>Tengku</t>
  </si>
  <si>
    <t>http://blocgame.com/stats.php?id=65443</t>
  </si>
  <si>
    <t>Pegrram</t>
  </si>
  <si>
    <t>Unhold</t>
  </si>
  <si>
    <t>http://blocgame.com/stats.php?id=65383</t>
  </si>
  <si>
    <t>grapondiu</t>
  </si>
  <si>
    <t>yamado</t>
  </si>
  <si>
    <t>http://blocgame.com/stats.php?id=65382</t>
  </si>
  <si>
    <t>Costapilia</t>
  </si>
  <si>
    <t>Iridom</t>
  </si>
  <si>
    <t>http://blocgame.com/stats.php?id=65400</t>
  </si>
  <si>
    <t>$353 million</t>
  </si>
  <si>
    <t>Origanium</t>
  </si>
  <si>
    <t>Kallima</t>
  </si>
  <si>
    <t>21890 km 2</t>
  </si>
  <si>
    <t>http://blocgame.com/stats.php?id=65399</t>
  </si>
  <si>
    <t>$349 million</t>
  </si>
  <si>
    <t>$348 million</t>
  </si>
  <si>
    <t>Jibid</t>
  </si>
  <si>
    <t>Varramor</t>
  </si>
  <si>
    <t>http://blocgame.com/stats.php?id=65373</t>
  </si>
  <si>
    <t>20600 km 2</t>
  </si>
  <si>
    <t>Menodux</t>
  </si>
  <si>
    <t>Suferio</t>
  </si>
  <si>
    <t>http://blocgame.com/stats.php?id=65396</t>
  </si>
  <si>
    <t>12863 km 2</t>
  </si>
  <si>
    <t>Rynatoo</t>
  </si>
  <si>
    <t>Impirren Riley</t>
  </si>
  <si>
    <t>http://blocgame.com/stats.php?id=59493</t>
  </si>
  <si>
    <t>51 Mbbl</t>
  </si>
  <si>
    <t>Mook</t>
  </si>
  <si>
    <t>mookie</t>
  </si>
  <si>
    <t>http://blocgame.com/stats.php?id=65353</t>
  </si>
  <si>
    <t>Delcona</t>
  </si>
  <si>
    <t>sumit13</t>
  </si>
  <si>
    <t>http://blocgame.com/stats.php?id=62790</t>
  </si>
  <si>
    <t>Saumbet</t>
  </si>
  <si>
    <t>Naven</t>
  </si>
  <si>
    <t>http://blocgame.com/stats.php?id=50961</t>
  </si>
  <si>
    <t>xexexex</t>
  </si>
  <si>
    <t>xexpox</t>
  </si>
  <si>
    <t>http://blocgame.com/stats.php?id=65378</t>
  </si>
  <si>
    <t>Nine Inches</t>
  </si>
  <si>
    <t>Ronald Jeremy</t>
  </si>
  <si>
    <t>http://blocgame.com/stats.php?id=65397</t>
  </si>
  <si>
    <t>Rejkistan</t>
  </si>
  <si>
    <t>sasuke0925</t>
  </si>
  <si>
    <t>http://blocgame.com/stats.php?id=65398</t>
  </si>
  <si>
    <t>Gothlife</t>
  </si>
  <si>
    <t>MisaAmane</t>
  </si>
  <si>
    <t>http://blocgame.com/stats.php?id=65433</t>
  </si>
  <si>
    <t>UK</t>
  </si>
  <si>
    <t>TRUMPTH</t>
  </si>
  <si>
    <t>http://blocgame.com/stats.php?id=65365</t>
  </si>
  <si>
    <t>Aresia</t>
  </si>
  <si>
    <t>Herro Galas</t>
  </si>
  <si>
    <t>http://blocgame.com/stats.php?id=65388</t>
  </si>
  <si>
    <t>Little Cayman</t>
  </si>
  <si>
    <t>chairman_chao</t>
  </si>
  <si>
    <t>http://blocgame.com/stats.php?id=65391</t>
  </si>
  <si>
    <t>Chungganation</t>
  </si>
  <si>
    <t>Julgat</t>
  </si>
  <si>
    <t>http://blocgame.com/stats.php?id=65419</t>
  </si>
  <si>
    <t>$317 million</t>
  </si>
  <si>
    <t>Kanem</t>
  </si>
  <si>
    <t>KingQuan</t>
  </si>
  <si>
    <t>http://blocgame.com/stats.php?id=65408</t>
  </si>
  <si>
    <t>medoci</t>
  </si>
  <si>
    <t>soyclay</t>
  </si>
  <si>
    <t>http://blocgame.com/stats.php?id=65405</t>
  </si>
  <si>
    <t>Manuria</t>
  </si>
  <si>
    <t>kivyvlog</t>
  </si>
  <si>
    <t>http://blocgame.com/stats.php?id=65420</t>
  </si>
  <si>
    <t>FuckTO</t>
  </si>
  <si>
    <t>Multi1</t>
  </si>
  <si>
    <t>http://blocgame.com/stats.php?id=65421</t>
  </si>
  <si>
    <t>FuckPIRATES</t>
  </si>
  <si>
    <t>Multi2</t>
  </si>
  <si>
    <t>http://blocgame.com/stats.php?id=65423</t>
  </si>
  <si>
    <t>Fuckyouall</t>
  </si>
  <si>
    <t>Multi4</t>
  </si>
  <si>
    <t>http://blocgame.com/stats.php?id=65425</t>
  </si>
  <si>
    <t>Fuckthemhard</t>
  </si>
  <si>
    <t>Multi5</t>
  </si>
  <si>
    <t>http://blocgame.com/stats.php?id=65426</t>
  </si>
  <si>
    <t>Fuckthosefags</t>
  </si>
  <si>
    <t>Multi6</t>
  </si>
  <si>
    <t>http://blocgame.com/stats.php?id=65427</t>
  </si>
  <si>
    <t>Fuckyourself</t>
  </si>
  <si>
    <t>Multi7</t>
  </si>
  <si>
    <t>http://blocgame.com/stats.php?id=65428</t>
  </si>
  <si>
    <t>Fuckmefuckyou</t>
  </si>
  <si>
    <t>Multi8</t>
  </si>
  <si>
    <t>http://blocgame.com/stats.php?id=65429</t>
  </si>
  <si>
    <t>Fuckthededgaem</t>
  </si>
  <si>
    <t>Multi9</t>
  </si>
  <si>
    <t>http://blocgame.com/stats.php?id=65430</t>
  </si>
  <si>
    <t>Fuckdapipol</t>
  </si>
  <si>
    <t>Multi10</t>
  </si>
  <si>
    <t>http://blocgame.com/stats.php?id=65432</t>
  </si>
  <si>
    <t>CBLRUPL</t>
  </si>
  <si>
    <t>wladwo</t>
  </si>
  <si>
    <t>http://blocgame.com/stats.php?id=65434</t>
  </si>
  <si>
    <t>Capitol</t>
  </si>
  <si>
    <t>PresidentSnow</t>
  </si>
  <si>
    <t>http://blocgame.com/stats.php?id=65436</t>
  </si>
  <si>
    <t>Slavï¿½estia</t>
  </si>
  <si>
    <t>Shelyagin</t>
  </si>
  <si>
    <t>http://blocgame.com/stats.php?id=65437</t>
  </si>
  <si>
    <t>East Pruthenia</t>
  </si>
  <si>
    <t>Fredicus Rex</t>
  </si>
  <si>
    <t>http://blocgame.com/stats.php?id=65438</t>
  </si>
  <si>
    <t>Flarintia</t>
  </si>
  <si>
    <t>Master Alex</t>
  </si>
  <si>
    <t>http://blocgame.com/stats.php?id=65440</t>
  </si>
  <si>
    <t>Jaminica</t>
  </si>
  <si>
    <t>Jamie Wasserman</t>
  </si>
  <si>
    <t>http://blocgame.com/stats.php?id=65441</t>
  </si>
  <si>
    <t>Meripez</t>
  </si>
  <si>
    <t>Q Smith</t>
  </si>
  <si>
    <t>http://blocgame.com/stats.php?id=65451</t>
  </si>
  <si>
    <t>Pluto</t>
  </si>
  <si>
    <t>Sebastianpeter</t>
  </si>
  <si>
    <t>http://blocgame.com/stats.php?id=52329</t>
  </si>
  <si>
    <t>dramm</t>
  </si>
  <si>
    <t>http://blocgame.com/stats.php?id=65376</t>
  </si>
  <si>
    <t>FuckNOD</t>
  </si>
  <si>
    <t>Multi3</t>
  </si>
  <si>
    <t>http://blocgame.com/stats.php?id=65424</t>
  </si>
  <si>
    <t>Draven</t>
  </si>
  <si>
    <t>Rump</t>
  </si>
  <si>
    <t>http://blocgame.com/stats.php?id=65403</t>
  </si>
  <si>
    <t>SowrCrem</t>
  </si>
  <si>
    <t>http://blocgame.com/stats.php?id=65431</t>
  </si>
  <si>
    <t>Ukraine</t>
  </si>
  <si>
    <t>Presidentovich</t>
  </si>
  <si>
    <t>http://blocgame.com/stats.php?id=65439</t>
  </si>
  <si>
    <t>Allied Asia</t>
  </si>
  <si>
    <t>trempon</t>
  </si>
  <si>
    <t>tramptop</t>
  </si>
  <si>
    <t>http://blocgame.com/stats.php?id=65379</t>
  </si>
  <si>
    <t>Oceanus</t>
  </si>
  <si>
    <t>ZaiWolfgang</t>
  </si>
  <si>
    <t>http://blocgame.com/stats.php?id=65462</t>
  </si>
  <si>
    <t>Rope</t>
  </si>
  <si>
    <t>Rough Bondage</t>
  </si>
  <si>
    <t>http://blocgame.com/stats.php?id=59114</t>
  </si>
  <si>
    <t>Senegal</t>
  </si>
  <si>
    <t>Chizoba Oluchi</t>
  </si>
  <si>
    <t>http://blocgame.com/stats.php?id=62526</t>
  </si>
  <si>
    <t>Azamkadamman</t>
  </si>
  <si>
    <t>Chessebuglerman</t>
  </si>
  <si>
    <t>http://blocgame.com/stats.php?id=65444</t>
  </si>
  <si>
    <t>Lefkas</t>
  </si>
  <si>
    <t>Aurelio01</t>
  </si>
  <si>
    <t>http://blocgame.com/stats.php?id=65446</t>
  </si>
  <si>
    <t>Venetelia</t>
  </si>
  <si>
    <t>syridae</t>
  </si>
  <si>
    <t>http://blocgame.com/stats.php?id=65447</t>
  </si>
  <si>
    <t>Randkind</t>
  </si>
  <si>
    <t>RandKind</t>
  </si>
  <si>
    <t>http://blocgame.com/stats.php?id=65448</t>
  </si>
  <si>
    <t>Komosalo</t>
  </si>
  <si>
    <t>Jonsa Kola</t>
  </si>
  <si>
    <t>http://blocgame.com/stats.php?id=65454</t>
  </si>
  <si>
    <t>Southonia</t>
  </si>
  <si>
    <t>Enceladus</t>
  </si>
  <si>
    <t>http://blocgame.com/stats.php?id=65455</t>
  </si>
  <si>
    <t>Leugian</t>
  </si>
  <si>
    <t>LordIsaac</t>
  </si>
  <si>
    <t>http://blocgame.com/stats.php?id=65456</t>
  </si>
  <si>
    <t>Captcha</t>
  </si>
  <si>
    <t>adi00921</t>
  </si>
  <si>
    <t>http://blocgame.com/stats.php?id=65464</t>
  </si>
  <si>
    <t>SovietUnion</t>
  </si>
  <si>
    <t>Joseph Brezhnev</t>
  </si>
  <si>
    <t>http://blocgame.com/stats.php?id=65422</t>
  </si>
  <si>
    <t>Atas</t>
  </si>
  <si>
    <t>Jerung</t>
  </si>
  <si>
    <t>http://blocgame.com/stats.php?id=65457</t>
  </si>
  <si>
    <t>Al-Ummah</t>
  </si>
  <si>
    <t>Al-Allah</t>
  </si>
  <si>
    <t>http://blocgame.com/stats.php?id=65404</t>
  </si>
  <si>
    <t>Melons</t>
  </si>
  <si>
    <t>Melly</t>
  </si>
  <si>
    <t>http://blocgame.com/stats.php?id=65452</t>
  </si>
  <si>
    <t>Caral</t>
  </si>
  <si>
    <t>rhaums</t>
  </si>
  <si>
    <t>http://blocgame.com/stats.php?id=65458</t>
  </si>
  <si>
    <t>Essequibo</t>
  </si>
  <si>
    <t>El Presidente Matrix</t>
  </si>
  <si>
    <t>USRGC</t>
  </si>
  <si>
    <t>http://blocgame.com/stats.php?id=65459</t>
  </si>
  <si>
    <t>Low brass</t>
  </si>
  <si>
    <t>Johnathon.paul</t>
  </si>
  <si>
    <t>http://blocgame.com/stats.php?id=48308</t>
  </si>
  <si>
    <t>Fleek Bitches</t>
  </si>
  <si>
    <t>Cornileous Fleek</t>
  </si>
  <si>
    <t>http://blocgame.com/stats.php?id=65360</t>
  </si>
  <si>
    <t>hahahgila</t>
  </si>
  <si>
    <t>bencigila</t>
  </si>
  <si>
    <t>http://blocgame.com/stats.php?id=65469</t>
  </si>
  <si>
    <t>Clotho</t>
  </si>
  <si>
    <t>TheSlav</t>
  </si>
  <si>
    <t>http://blocgame.com/stats.php?id=65470</t>
  </si>
  <si>
    <t>Avenir</t>
  </si>
  <si>
    <t>Blazephoenix</t>
  </si>
  <si>
    <t>http://blocgame.com/stats.php?id=65473</t>
  </si>
  <si>
    <t>Bijlimut</t>
  </si>
  <si>
    <t>tman</t>
  </si>
  <si>
    <t>http://blocgame.com/stats.php?id=65474</t>
  </si>
  <si>
    <t>Orania</t>
  </si>
  <si>
    <t>Wilheim</t>
  </si>
  <si>
    <t>http://blocgame.com/stats.php?id=51306</t>
  </si>
  <si>
    <t>Dorentia</t>
  </si>
  <si>
    <t>Khad Fi</t>
  </si>
  <si>
    <t>http://blocgame.com/stats.php?id=65460</t>
  </si>
  <si>
    <t>Vatrasta</t>
  </si>
  <si>
    <t>Ryneir Kreig</t>
  </si>
  <si>
    <t>http://blocgame.com/stats.php?id=65467</t>
  </si>
  <si>
    <t>Belanx</t>
  </si>
  <si>
    <t>Andraxhelm</t>
  </si>
  <si>
    <t>http://blocgame.com/stats.php?id=65468</t>
  </si>
  <si>
    <t>tarkistan</t>
  </si>
  <si>
    <t>Mr.Perfecto</t>
  </si>
  <si>
    <t>http://blocgame.com/stats.php?id=65471</t>
  </si>
  <si>
    <t>Shautes</t>
  </si>
  <si>
    <t>Vandimire</t>
  </si>
  <si>
    <t>http://blocgame.com/stats.php?id=65472</t>
  </si>
  <si>
    <t>Von</t>
  </si>
  <si>
    <t>leslaare</t>
  </si>
  <si>
    <t>http://blocgame.com/stats.php?id=65475</t>
  </si>
  <si>
    <t>Cuckastan</t>
  </si>
  <si>
    <t>joseshookah</t>
  </si>
  <si>
    <t>http://blocgame.com/stats.php?id=65476</t>
  </si>
  <si>
    <t>Russopolska</t>
  </si>
  <si>
    <t>Emperuke</t>
  </si>
  <si>
    <t>http://blocgame.com/stats.php?id=65477</t>
  </si>
  <si>
    <t>Regginland</t>
  </si>
  <si>
    <t>Reggin</t>
  </si>
  <si>
    <t>http://blocgame.com/stats.php?id=65417</t>
  </si>
  <si>
    <t>Ridon</t>
  </si>
  <si>
    <t>prep</t>
  </si>
  <si>
    <t>http://blocgame.com/stats.php?id=65418</t>
  </si>
  <si>
    <t>Yeannetworld</t>
  </si>
  <si>
    <t>Yeannet ruiz</t>
  </si>
  <si>
    <t>http://blocgame.com/stats.php?id=52449</t>
  </si>
  <si>
    <t>Perdonema</t>
  </si>
  <si>
    <t>Perdonem</t>
  </si>
  <si>
    <t>http://blocgame.com/stats.php?id=65416</t>
  </si>
  <si>
    <t>Medazzaland</t>
  </si>
  <si>
    <t>pennepenne</t>
  </si>
  <si>
    <t>http://blocgame.com/stats.php?id=65479</t>
  </si>
  <si>
    <t>Turkiena</t>
  </si>
  <si>
    <t>Gï¿½rkem Can</t>
  </si>
  <si>
    <t>http://blocgame.com/stats.php?id=65481</t>
  </si>
  <si>
    <t>Highveld Lions</t>
  </si>
  <si>
    <t>HASHMODROCKS</t>
  </si>
  <si>
    <t>http://blocgame.com/stats.php?id=65482</t>
  </si>
  <si>
    <t>Santa Cruz</t>
  </si>
  <si>
    <t>mateus sousa</t>
  </si>
  <si>
    <t>http://blocgame.com/stats.php?id=65484</t>
  </si>
  <si>
    <t>Ruby Region</t>
  </si>
  <si>
    <t>Darcy7700</t>
  </si>
  <si>
    <t>http://blocgame.com/stats.php?id=65487</t>
  </si>
  <si>
    <t>Sander</t>
  </si>
  <si>
    <t>Sanders</t>
  </si>
  <si>
    <t>http://blocgame.com/stats.php?id=65489</t>
  </si>
  <si>
    <t>Izweababa</t>
  </si>
  <si>
    <t>Xanis Buris</t>
  </si>
  <si>
    <t>http://blocgame.com/stats.php?id=65491</t>
  </si>
  <si>
    <t>Uberdeutschland</t>
  </si>
  <si>
    <t>Matthaus hetzneuer</t>
  </si>
  <si>
    <t>Deutsch descendent</t>
  </si>
  <si>
    <t>http://blocgame.com/stats.php?id=65492</t>
  </si>
  <si>
    <t>Buddyland</t>
  </si>
  <si>
    <t>favouritemonkey</t>
  </si>
  <si>
    <t>http://blocgame.com/stats.php?id=65493</t>
  </si>
  <si>
    <t>fuckoff</t>
  </si>
  <si>
    <t>Therevolutionary</t>
  </si>
  <si>
    <t>http://blocgame.com/stats.php?id=65494</t>
  </si>
  <si>
    <t>Kambololand</t>
  </si>
  <si>
    <t>xxx_lord_farquaad_xxx</t>
  </si>
  <si>
    <t>http://blocgame.com/stats.php?id=65495</t>
  </si>
  <si>
    <t>Sol Society</t>
  </si>
  <si>
    <t>Czar Kenjii</t>
  </si>
  <si>
    <t>http://blocgame.com/stats.php?id=65496</t>
  </si>
  <si>
    <t>Heindenbergian</t>
  </si>
  <si>
    <t>Meck Jeb</t>
  </si>
  <si>
    <t>http://blocgame.com/stats.php?id=65497</t>
  </si>
  <si>
    <t>Good Jobs</t>
  </si>
  <si>
    <t>Mongoloid Manager</t>
  </si>
  <si>
    <t>http://blocgame.com/stats.php?id=57865</t>
  </si>
  <si>
    <t>Snoram</t>
  </si>
  <si>
    <t>Uvanov</t>
  </si>
  <si>
    <t>http://blocgame.com/stats.php?id=65409</t>
  </si>
  <si>
    <t>Tantillia</t>
  </si>
  <si>
    <t>Kreig</t>
  </si>
  <si>
    <t>http://blocgame.com/stats.php?id=65488</t>
  </si>
  <si>
    <t>19388 km 2</t>
  </si>
  <si>
    <t>operun</t>
  </si>
  <si>
    <t>vertmon</t>
  </si>
  <si>
    <t>http://blocgame.com/stats.php?id=65375</t>
  </si>
  <si>
    <t>Farmont</t>
  </si>
  <si>
    <t>Glep</t>
  </si>
  <si>
    <t>16367 km 2</t>
  </si>
  <si>
    <t>http://blocgame.com/stats.php?id=65412</t>
  </si>
  <si>
    <t>xivers</t>
  </si>
  <si>
    <t>http://blocgame.com/stats.php?id=65413</t>
  </si>
  <si>
    <t>persmon</t>
  </si>
  <si>
    <t>http://blocgame.com/stats.php?id=65414</t>
  </si>
  <si>
    <t>last online 101 hours ago</t>
  </si>
  <si>
    <t>Custadia</t>
  </si>
  <si>
    <t>Great Emperor Kenjii</t>
  </si>
  <si>
    <t>http://blocgame.com/stats.php?id=65461</t>
  </si>
  <si>
    <t>Cledram</t>
  </si>
  <si>
    <t>Cledo</t>
  </si>
  <si>
    <t>http://blocgame.com/stats.php?id=65410</t>
  </si>
  <si>
    <t>Fradda</t>
  </si>
  <si>
    <t>Lermond</t>
  </si>
  <si>
    <t>http://blocgame.com/stats.php?id=65411</t>
  </si>
  <si>
    <t>Billonesia</t>
  </si>
  <si>
    <t>Bilal the Great</t>
  </si>
  <si>
    <t>http://blocgame.com/stats.php?id=42928</t>
  </si>
  <si>
    <t>cverg</t>
  </si>
  <si>
    <t>15467 km 2</t>
  </si>
  <si>
    <t>http://blocgame.com/stats.php?id=65374</t>
  </si>
  <si>
    <t>Cergon</t>
  </si>
  <si>
    <t>Dabram</t>
  </si>
  <si>
    <t>http://blocgame.com/stats.php?id=65406</t>
  </si>
  <si>
    <t>briton</t>
  </si>
  <si>
    <t>bres</t>
  </si>
  <si>
    <t>http://blocgame.com/stats.php?id=65480</t>
  </si>
  <si>
    <t>Dwergond</t>
  </si>
  <si>
    <t>owim</t>
  </si>
  <si>
    <t>4675 Mbbl</t>
  </si>
  <si>
    <t>http://blocgame.com/stats.php?id=65483</t>
  </si>
  <si>
    <t>last online 37 hours ago</t>
  </si>
  <si>
    <t>41163 km 2</t>
  </si>
  <si>
    <t>22876 km 2</t>
  </si>
  <si>
    <t>48848 km 2</t>
  </si>
  <si>
    <t>322 Mbbl</t>
  </si>
  <si>
    <t>Kozakura</t>
  </si>
  <si>
    <t>Tenrai</t>
  </si>
  <si>
    <t>http://blocgame.com/stats.php?id=48894</t>
  </si>
  <si>
    <t>last online 128 hours ago</t>
  </si>
  <si>
    <t>111k active personnel</t>
  </si>
  <si>
    <t>6308 km 2</t>
  </si>
  <si>
    <t>48861 km 2</t>
  </si>
  <si>
    <t>179k active personnel</t>
  </si>
  <si>
    <t>9113 km 2</t>
  </si>
  <si>
    <t>last online 64 hours ago</t>
  </si>
  <si>
    <t>last online 156 hours ago</t>
  </si>
  <si>
    <t>$471 million</t>
  </si>
  <si>
    <t>Fast Dragon</t>
  </si>
  <si>
    <t>Matt Damion</t>
  </si>
  <si>
    <t>http://blocgame.com/stats.php?id=65502</t>
  </si>
  <si>
    <t>$397 million</t>
  </si>
  <si>
    <t>$392 million</t>
  </si>
  <si>
    <t>last online 126 hours ago</t>
  </si>
  <si>
    <t>$328 million</t>
  </si>
  <si>
    <t>United Arab</t>
  </si>
  <si>
    <t>King Punta Cana</t>
  </si>
  <si>
    <t>http://blocgame.com/stats.php?id=60407</t>
  </si>
  <si>
    <t>$314 million</t>
  </si>
  <si>
    <t>Anairak</t>
  </si>
  <si>
    <t>Said Bashir</t>
  </si>
  <si>
    <t>http://blocgame.com/stats.php?id=65503</t>
  </si>
  <si>
    <t>Oblex</t>
  </si>
  <si>
    <t>Asterix</t>
  </si>
  <si>
    <t>http://blocgame.com/stats.php?id=65499</t>
  </si>
  <si>
    <t>Kukuba</t>
  </si>
  <si>
    <t>amalya</t>
  </si>
  <si>
    <t>http://blocgame.com/stats.php?id=65500</t>
  </si>
  <si>
    <t>Bernington</t>
  </si>
  <si>
    <t>DylanBucey</t>
  </si>
  <si>
    <t>http://blocgame.com/stats.php?id=65501</t>
  </si>
  <si>
    <t>Naasje</t>
  </si>
  <si>
    <t>LucValjean</t>
  </si>
  <si>
    <t>http://blocgame.com/stats.php?id=65504</t>
  </si>
  <si>
    <t>Nikaii</t>
  </si>
  <si>
    <t>dominikai</t>
  </si>
  <si>
    <t>http://blocgame.com/stats.php?id=65505</t>
  </si>
  <si>
    <t>$299 million</t>
  </si>
  <si>
    <t>$286 million</t>
  </si>
  <si>
    <t>last online 146 hours ago</t>
  </si>
  <si>
    <t>48510 km 2</t>
  </si>
  <si>
    <t>Celestial Beingsï¿½</t>
  </si>
  <si>
    <t>42900 km 2</t>
  </si>
  <si>
    <t>29589 km 2</t>
  </si>
  <si>
    <t>15155 km 2</t>
  </si>
  <si>
    <t>20 ships</t>
  </si>
  <si>
    <t>63421 km 2</t>
  </si>
  <si>
    <t>49801 km 2</t>
  </si>
  <si>
    <t>46405 km 2</t>
  </si>
  <si>
    <t>37729 km 2</t>
  </si>
  <si>
    <t>253 Mbbl</t>
  </si>
  <si>
    <t>last online 141 hours ago</t>
  </si>
  <si>
    <t>last online 120 hours ago</t>
  </si>
  <si>
    <t>1992 km 2</t>
  </si>
  <si>
    <t>24285 km 2</t>
  </si>
  <si>
    <t>45770 km 2</t>
  </si>
  <si>
    <t>3370 km 2</t>
  </si>
  <si>
    <t>16586 km 2</t>
  </si>
  <si>
    <t>last online 121 hours ago</t>
  </si>
  <si>
    <t>last online 132 hours ago</t>
  </si>
  <si>
    <t>44261 km 2</t>
  </si>
  <si>
    <t>3674 km 2</t>
  </si>
  <si>
    <t>29833 km 2</t>
  </si>
  <si>
    <t>20095 km 2</t>
  </si>
  <si>
    <t>61573 km 2</t>
  </si>
  <si>
    <t>17859 km 2</t>
  </si>
  <si>
    <t>last online 45 hours ago</t>
  </si>
  <si>
    <t>$1621 million</t>
  </si>
  <si>
    <t>58873 km 2</t>
  </si>
  <si>
    <t>last online 43 hours ago</t>
  </si>
  <si>
    <t>42861 km 2</t>
  </si>
  <si>
    <t>43394 km 2</t>
  </si>
  <si>
    <t>buliplisa stone age</t>
  </si>
  <si>
    <t>last online 124 hours ago</t>
  </si>
  <si>
    <t>1213 km 2</t>
  </si>
  <si>
    <t>Kongasi</t>
  </si>
  <si>
    <t>Din Diallo</t>
  </si>
  <si>
    <t>http://blocgame.com/stats.php?id=58832</t>
  </si>
  <si>
    <t>25634 km 2</t>
  </si>
  <si>
    <t>last online 165 hours ago</t>
  </si>
  <si>
    <t>42094 km 2</t>
  </si>
  <si>
    <t>8993 km 2</t>
  </si>
  <si>
    <t>40078 km 2</t>
  </si>
  <si>
    <t>49114 km 2</t>
  </si>
  <si>
    <t>13310 km 2</t>
  </si>
  <si>
    <t>5309 km 2</t>
  </si>
  <si>
    <t>18730 km 2</t>
  </si>
  <si>
    <t>31095 km 2</t>
  </si>
  <si>
    <t>53k active personnel</t>
  </si>
  <si>
    <t>$746 million</t>
  </si>
  <si>
    <t>Jerai</t>
  </si>
  <si>
    <t>muadz.zulkar9</t>
  </si>
  <si>
    <t>http://blocgame.com/stats.php?id=60621</t>
  </si>
  <si>
    <t>79 Mbbl</t>
  </si>
  <si>
    <t>last online 118 hours ago</t>
  </si>
  <si>
    <t>Radimostan</t>
  </si>
  <si>
    <t>ondralukas</t>
  </si>
  <si>
    <t>http://blocgame.com/stats.php?id=62926</t>
  </si>
  <si>
    <t>$591 million</t>
  </si>
  <si>
    <t>last online 117 hours ago</t>
  </si>
  <si>
    <t>7476 km 2</t>
  </si>
  <si>
    <t>$520 million</t>
  </si>
  <si>
    <t>11225 km 2</t>
  </si>
  <si>
    <t>last online 109 hours ago</t>
  </si>
  <si>
    <t>$516 million</t>
  </si>
  <si>
    <t>24063 km 2</t>
  </si>
  <si>
    <t>27526 km 2</t>
  </si>
  <si>
    <t>7880 km 2</t>
  </si>
  <si>
    <t>16236 km 2</t>
  </si>
  <si>
    <t>$395 million</t>
  </si>
  <si>
    <t>last online 148 hours ago</t>
  </si>
  <si>
    <t>last online 168 hours ago</t>
  </si>
  <si>
    <t>last online 115 hours ago</t>
  </si>
  <si>
    <t>20868 km 2</t>
  </si>
  <si>
    <t>last online 139 hours ago</t>
  </si>
  <si>
    <t>27986 km 2</t>
  </si>
  <si>
    <t>29109 km 2</t>
  </si>
  <si>
    <t>$418 million</t>
  </si>
  <si>
    <t>Creamy Meme</t>
  </si>
  <si>
    <t>Super Snake</t>
  </si>
  <si>
    <t>18327 km 2</t>
  </si>
  <si>
    <t>http://blocgame.com/stats.php?id=64874</t>
  </si>
  <si>
    <t>29071 km 2</t>
  </si>
  <si>
    <t>12890 km 2</t>
  </si>
  <si>
    <t>Stone Age</t>
  </si>
  <si>
    <t>2663 km 2</t>
  </si>
  <si>
    <t>EmpayarGalaktik</t>
  </si>
  <si>
    <t>DarthVaderMalaya</t>
  </si>
  <si>
    <t>http://blocgame.com/stats.php?id=61800</t>
  </si>
  <si>
    <t>16067 km 2</t>
  </si>
  <si>
    <t>Jayhawks</t>
  </si>
  <si>
    <t>Emperor Dylan Field</t>
  </si>
  <si>
    <t>http://blocgame.com/stats.php?id=65511</t>
  </si>
  <si>
    <t>Sebastralasia</t>
  </si>
  <si>
    <t>pinkieseb</t>
  </si>
  <si>
    <t>http://blocgame.com/stats.php?id=65506</t>
  </si>
  <si>
    <t>Librium</t>
  </si>
  <si>
    <t>George Lutheran</t>
  </si>
  <si>
    <t>http://blocgame.com/stats.php?id=65507</t>
  </si>
  <si>
    <t>Nothingland</t>
  </si>
  <si>
    <t>Arisak</t>
  </si>
  <si>
    <t>http://blocgame.com/stats.php?id=65509</t>
  </si>
  <si>
    <t>Arkaydia</t>
  </si>
  <si>
    <t>Xellinus</t>
  </si>
  <si>
    <t>http://blocgame.com/stats.php?id=65512</t>
  </si>
  <si>
    <t>Boerevolkstaat</t>
  </si>
  <si>
    <t>Constand Viljoen</t>
  </si>
  <si>
    <t>http://blocgame.com/stats.php?id=65513</t>
  </si>
  <si>
    <t>vikingmarines</t>
  </si>
  <si>
    <t>blitzstalin</t>
  </si>
  <si>
    <t>http://blocgame.com/stats.php?id=65514</t>
  </si>
  <si>
    <t>Buldorzek</t>
  </si>
  <si>
    <t>http://blocgame.com/stats.php?id=65516</t>
  </si>
  <si>
    <t>sehumme9</t>
  </si>
  <si>
    <t>http://blocgame.com/stats.php?id=65517</t>
  </si>
  <si>
    <t>$272 million</t>
  </si>
  <si>
    <t>15167 km 2</t>
  </si>
  <si>
    <t>akwira</t>
  </si>
  <si>
    <t>Hidayah</t>
  </si>
  <si>
    <t>http://blocgame.com/stats.php?id=65508</t>
  </si>
  <si>
    <t>53168 km 2</t>
  </si>
  <si>
    <t>50060 km 2</t>
  </si>
  <si>
    <t>last online 44 hours ago</t>
  </si>
  <si>
    <t>130 Mbbl</t>
  </si>
  <si>
    <t>62k active personnel</t>
  </si>
  <si>
    <t>20439 km 2</t>
  </si>
  <si>
    <t>last online 114 hours ago</t>
  </si>
  <si>
    <t>237k active personnel</t>
  </si>
  <si>
    <t>3836 km 2</t>
  </si>
  <si>
    <t>28108 km 2</t>
  </si>
  <si>
    <t>last online 140 hours ago</t>
  </si>
  <si>
    <t>31 Hundred Tons per month</t>
  </si>
  <si>
    <t>1354 Mbbl</t>
  </si>
  <si>
    <t>514 Mbbl</t>
  </si>
  <si>
    <t>last online 167 hours ago</t>
  </si>
  <si>
    <t>last online 147 hours ago</t>
  </si>
  <si>
    <t>last online 94 hours ago</t>
  </si>
  <si>
    <t>Androzia</t>
  </si>
  <si>
    <t>Androz</t>
  </si>
  <si>
    <t>http://blocgame.com/stats.php?id=61584</t>
  </si>
  <si>
    <t>35766 km 2</t>
  </si>
  <si>
    <t>66772 km 2</t>
  </si>
  <si>
    <t>35614 km 2</t>
  </si>
  <si>
    <t>175k active personnel</t>
  </si>
  <si>
    <t>25995 km 2</t>
  </si>
  <si>
    <t>last online 163 hours ago</t>
  </si>
  <si>
    <t>6500 km 2</t>
  </si>
  <si>
    <t>27125 km 2</t>
  </si>
  <si>
    <t>$913 million</t>
  </si>
  <si>
    <t>Notrealistan</t>
  </si>
  <si>
    <t>braderrrs</t>
  </si>
  <si>
    <t>FuckFishy</t>
  </si>
  <si>
    <t>http://blocgame.com/stats.php?id=64801</t>
  </si>
  <si>
    <t>Great Poverty</t>
  </si>
  <si>
    <t>SamoGrrr</t>
  </si>
  <si>
    <t>http://blocgame.com/stats.php?id=52440</t>
  </si>
  <si>
    <t>$822 million</t>
  </si>
  <si>
    <t>41 Mbbl per month</t>
  </si>
  <si>
    <t>19285 km 2</t>
  </si>
  <si>
    <t>$660 million</t>
  </si>
  <si>
    <t>20221 km 2</t>
  </si>
  <si>
    <t>14270 km 2</t>
  </si>
  <si>
    <t>33311 km 2</t>
  </si>
  <si>
    <t>last online 46 hours ago</t>
  </si>
  <si>
    <t>6185 km 2</t>
  </si>
  <si>
    <t>bird land</t>
  </si>
  <si>
    <t>birdjoseph</t>
  </si>
  <si>
    <t>http://blocgame.com/stats.php?id=61878</t>
  </si>
  <si>
    <t>Nueva Coasta</t>
  </si>
  <si>
    <t>PresidenteChango</t>
  </si>
  <si>
    <t>http://blocgame.com/stats.php?id=65037</t>
  </si>
  <si>
    <t>$468 million</t>
  </si>
  <si>
    <t>last online 42 hours ago</t>
  </si>
  <si>
    <t>$422 million</t>
  </si>
  <si>
    <t>last online 160 hours ago</t>
  </si>
  <si>
    <t>$375 million</t>
  </si>
  <si>
    <t>Oil Island</t>
  </si>
  <si>
    <t>OilMagoo</t>
  </si>
  <si>
    <t>http://blocgame.com/stats.php?id=65520</t>
  </si>
  <si>
    <t>last online 161 hours ago</t>
  </si>
  <si>
    <t>Upper Volta</t>
  </si>
  <si>
    <t>Muhammad Keita</t>
  </si>
  <si>
    <t>http://blocgame.com/stats.php?id=65530</t>
  </si>
  <si>
    <t>$347 million</t>
  </si>
  <si>
    <t>$337 million</t>
  </si>
  <si>
    <t>$336 million</t>
  </si>
  <si>
    <t>last online 67 hours ago</t>
  </si>
  <si>
    <t>$323 million</t>
  </si>
  <si>
    <t>15850 km 2</t>
  </si>
  <si>
    <t>duvel3</t>
  </si>
  <si>
    <t>http://blocgame.com/stats.php?id=64522</t>
  </si>
  <si>
    <t>$307 million</t>
  </si>
  <si>
    <t>Daronsha</t>
  </si>
  <si>
    <t>tiger_swami</t>
  </si>
  <si>
    <t>http://blocgame.com/stats.php?id=65538</t>
  </si>
  <si>
    <t>Rhodesovo</t>
  </si>
  <si>
    <t>Jean Latrois</t>
  </si>
  <si>
    <t>http://blocgame.com/stats.php?id=55524</t>
  </si>
  <si>
    <t>cumsod002</t>
  </si>
  <si>
    <t>http://blocgame.com/stats.php?id=65318</t>
  </si>
  <si>
    <t>cumsod003</t>
  </si>
  <si>
    <t>http://blocgame.com/stats.php?id=65319</t>
  </si>
  <si>
    <t>kkkkkiyo</t>
  </si>
  <si>
    <t>killerkkkk</t>
  </si>
  <si>
    <t>http://blocgame.com/stats.php?id=65518</t>
  </si>
  <si>
    <t>Newnewzeland</t>
  </si>
  <si>
    <t>Fanman237</t>
  </si>
  <si>
    <t>http://blocgame.com/stats.php?id=65521</t>
  </si>
  <si>
    <t>Louisiana</t>
  </si>
  <si>
    <t>King Babin I</t>
  </si>
  <si>
    <t>http://blocgame.com/stats.php?id=65532</t>
  </si>
  <si>
    <t>Popasquatia</t>
  </si>
  <si>
    <t>papa squat</t>
  </si>
  <si>
    <t>http://blocgame.com/stats.php?id=65533</t>
  </si>
  <si>
    <t>Lantea</t>
  </si>
  <si>
    <t>Lantern Commander</t>
  </si>
  <si>
    <t>http://blocgame.com/stats.php?id=65534</t>
  </si>
  <si>
    <t>Detroia</t>
  </si>
  <si>
    <t>kevcheeseymac</t>
  </si>
  <si>
    <t>http://blocgame.com/stats.php?id=65536</t>
  </si>
  <si>
    <t>Preus</t>
  </si>
  <si>
    <t>Achievement800k</t>
  </si>
  <si>
    <t>http://blocgame.com/stats.php?id=65539</t>
  </si>
  <si>
    <t>Staetes</t>
  </si>
  <si>
    <t>Beatlesfanatic</t>
  </si>
  <si>
    <t>http://blocgame.com/stats.php?id=65540</t>
  </si>
  <si>
    <t>Rasputin</t>
  </si>
  <si>
    <t>DiogoCosta</t>
  </si>
  <si>
    <t>http://blocgame.com/stats.php?id=65522</t>
  </si>
  <si>
    <t>Zocov</t>
  </si>
  <si>
    <t>Salnikov</t>
  </si>
  <si>
    <t>http://blocgame.com/stats.php?id=65529</t>
  </si>
  <si>
    <t>ragor</t>
  </si>
  <si>
    <t>General Rackhem</t>
  </si>
  <si>
    <t>Global Sovereignty</t>
  </si>
  <si>
    <t>115 Mbbl</t>
  </si>
  <si>
    <t>http://blocgame.com/stats.php?id=65535</t>
  </si>
  <si>
    <t>Italian-Egypt</t>
  </si>
  <si>
    <t>KingDMV</t>
  </si>
  <si>
    <t>United DC States</t>
  </si>
  <si>
    <t>http://blocgame.com/stats.php?id=65542</t>
  </si>
  <si>
    <t>Potatia</t>
  </si>
  <si>
    <t>Potatomato</t>
  </si>
  <si>
    <t>http://blocgame.com/stats.php?id=65544</t>
  </si>
  <si>
    <t>malaysian</t>
  </si>
  <si>
    <t>http://blocgame.com/stats.php?id=65545</t>
  </si>
  <si>
    <t>Bombania</t>
  </si>
  <si>
    <t>227bomber</t>
  </si>
  <si>
    <t>http://blocgame.com/stats.php?id=65546</t>
  </si>
  <si>
    <t>Akai</t>
  </si>
  <si>
    <t>MakaiTheMagician</t>
  </si>
  <si>
    <t>http://blocgame.com/stats.php?id=65547</t>
  </si>
  <si>
    <t>Sengala</t>
  </si>
  <si>
    <t>General Tyler</t>
  </si>
  <si>
    <t>http://blocgame.com/stats.php?id=56035</t>
  </si>
  <si>
    <t>Onyxia</t>
  </si>
  <si>
    <t>Obsid Dahi</t>
  </si>
  <si>
    <t>http://blocgame.com/stats.php?id=65523</t>
  </si>
  <si>
    <t>cumsod004</t>
  </si>
  <si>
    <t>http://blocgame.com/stats.php?id=65320</t>
  </si>
  <si>
    <t>Armsland</t>
  </si>
  <si>
    <t>WilfredII</t>
  </si>
  <si>
    <t>Caribbean Alliance</t>
  </si>
  <si>
    <t>http://blocgame.com/stats.php?id=65531</t>
  </si>
  <si>
    <t>$270 million</t>
  </si>
  <si>
    <t>Urena</t>
  </si>
  <si>
    <t>Ablam</t>
  </si>
  <si>
    <t>http://blocgame.com/stats.php?id=65526</t>
  </si>
  <si>
    <t>Grupon</t>
  </si>
  <si>
    <t>Gramp</t>
  </si>
  <si>
    <t>http://blocgame.com/stats.php?id=65524</t>
  </si>
  <si>
    <t>Peprom</t>
  </si>
  <si>
    <t>Cournam</t>
  </si>
  <si>
    <t>http://blocgame.com/stats.php?id=65528</t>
  </si>
  <si>
    <t>Propont</t>
  </si>
  <si>
    <t>pier</t>
  </si>
  <si>
    <t>http://blocgame.com/stats.php?id=65525</t>
  </si>
  <si>
    <t>15507 km 2</t>
  </si>
  <si>
    <t>42257 km 2</t>
  </si>
  <si>
    <t>32399 km 2</t>
  </si>
  <si>
    <t>69477 km 2</t>
  </si>
  <si>
    <t>35599 km 2</t>
  </si>
  <si>
    <t>15693 km 2</t>
  </si>
  <si>
    <t>59826 km 2</t>
  </si>
  <si>
    <t>18243 km 2</t>
  </si>
  <si>
    <t>Armat Corporation</t>
  </si>
  <si>
    <t>17439 km 2</t>
  </si>
  <si>
    <t>63712 km 2</t>
  </si>
  <si>
    <t>39273 km 2</t>
  </si>
  <si>
    <t>last online 52 hours ago</t>
  </si>
  <si>
    <t>24 Mbbl</t>
  </si>
  <si>
    <t>$2697 million</t>
  </si>
  <si>
    <t>19623 km 2</t>
  </si>
  <si>
    <t>27456 km 2</t>
  </si>
  <si>
    <t>$2587 million</t>
  </si>
  <si>
    <t>31724 km 2</t>
  </si>
  <si>
    <t>64948 km 2</t>
  </si>
  <si>
    <t>68682 km 2</t>
  </si>
  <si>
    <t>6905 km 2</t>
  </si>
  <si>
    <t>43854 km 2</t>
  </si>
  <si>
    <t>157k active personnel</t>
  </si>
  <si>
    <t>11445 km 2</t>
  </si>
  <si>
    <t>9083 km 2</t>
  </si>
  <si>
    <t>11411 km 2</t>
  </si>
  <si>
    <t>4075 km 2</t>
  </si>
  <si>
    <t>last online 181 hours ago</t>
  </si>
  <si>
    <t>4805 km 2</t>
  </si>
  <si>
    <t>13 Mbbl</t>
  </si>
  <si>
    <t>66565 km 2</t>
  </si>
  <si>
    <t>8805 km 2</t>
  </si>
  <si>
    <t>22335 km 2</t>
  </si>
  <si>
    <t>last online 172 hours ago</t>
  </si>
  <si>
    <t>9 Mbbl</t>
  </si>
  <si>
    <t>49907 km 2</t>
  </si>
  <si>
    <t>9830 km 2</t>
  </si>
  <si>
    <t>102 Mbbl</t>
  </si>
  <si>
    <t>$1547 million</t>
  </si>
  <si>
    <t>61904 km 2</t>
  </si>
  <si>
    <t>13823 km 2</t>
  </si>
  <si>
    <t>34806 km 2</t>
  </si>
  <si>
    <t>27290 km 2</t>
  </si>
  <si>
    <t>51257 km 2</t>
  </si>
  <si>
    <t>last online 75 hours ago</t>
  </si>
  <si>
    <t>25420 km 2</t>
  </si>
  <si>
    <t>last online 174 hours ago</t>
  </si>
  <si>
    <t>34 Mbbl</t>
  </si>
  <si>
    <t>14817 km 2</t>
  </si>
  <si>
    <t>Chaouenne</t>
  </si>
  <si>
    <t>pyrignis</t>
  </si>
  <si>
    <t>http://blocgame.com/stats.php?id=42019</t>
  </si>
  <si>
    <t>5772 km 2</t>
  </si>
  <si>
    <t>25416 km 2</t>
  </si>
  <si>
    <t>28821 km 2</t>
  </si>
  <si>
    <t>34939 km 2</t>
  </si>
  <si>
    <t>265 Mbbl</t>
  </si>
  <si>
    <t>last online 123 hours ago</t>
  </si>
  <si>
    <t>56155 km 2</t>
  </si>
  <si>
    <t>64k active personnel</t>
  </si>
  <si>
    <t>16350 km 2</t>
  </si>
  <si>
    <t>$1181 million</t>
  </si>
  <si>
    <t>last online 171 hours ago</t>
  </si>
  <si>
    <t>6910 km 2</t>
  </si>
  <si>
    <t>42 Mbbl</t>
  </si>
  <si>
    <t>$1118 million</t>
  </si>
  <si>
    <t>23010 km 2</t>
  </si>
  <si>
    <t>last online 143 hours ago</t>
  </si>
  <si>
    <t>31367 km 2</t>
  </si>
  <si>
    <t>1765 km 2</t>
  </si>
  <si>
    <t>$1031 million</t>
  </si>
  <si>
    <t>41196 km 2</t>
  </si>
  <si>
    <t>206k active personnel</t>
  </si>
  <si>
    <t>26437 km 2</t>
  </si>
  <si>
    <t>$948 million</t>
  </si>
  <si>
    <t>4371 km 2</t>
  </si>
  <si>
    <t>Wick</t>
  </si>
  <si>
    <t>goku69587</t>
  </si>
  <si>
    <t>http://blocgame.com/stats.php?id=62241</t>
  </si>
  <si>
    <t>51273 km 2</t>
  </si>
  <si>
    <t>38077 km 2</t>
  </si>
  <si>
    <t>276 Mbbl</t>
  </si>
  <si>
    <t>VinyRuler</t>
  </si>
  <si>
    <t>VinyTanker</t>
  </si>
  <si>
    <t>http://blocgame.com/stats.php?id=59709</t>
  </si>
  <si>
    <t>$791 million</t>
  </si>
  <si>
    <t>35810 km 2</t>
  </si>
  <si>
    <t>3855 km 2</t>
  </si>
  <si>
    <t>13435 km 2</t>
  </si>
  <si>
    <t>2114 km 2</t>
  </si>
  <si>
    <t>13146 km 2</t>
  </si>
  <si>
    <t>$727 million</t>
  </si>
  <si>
    <t>4431 km 2</t>
  </si>
  <si>
    <t>$691 million</t>
  </si>
  <si>
    <t>$668 million</t>
  </si>
  <si>
    <t>BerkeVille</t>
  </si>
  <si>
    <t>VintageTanker</t>
  </si>
  <si>
    <t>4189 km 2</t>
  </si>
  <si>
    <t>http://blocgame.com/stats.php?id=59187</t>
  </si>
  <si>
    <t>$640 million</t>
  </si>
  <si>
    <t>306 Mbbl</t>
  </si>
  <si>
    <t>43128 km 2</t>
  </si>
  <si>
    <t>676 km 2</t>
  </si>
  <si>
    <t>15025 km 2</t>
  </si>
  <si>
    <t>19212 km 2</t>
  </si>
  <si>
    <t>$592 million</t>
  </si>
  <si>
    <t>last online 149 hours ago</t>
  </si>
  <si>
    <t>46 Mbbl per month</t>
  </si>
  <si>
    <t>$569 million</t>
  </si>
  <si>
    <t>$564 million</t>
  </si>
  <si>
    <t>TPInc.</t>
  </si>
  <si>
    <t>cledes123</t>
  </si>
  <si>
    <t>http://blocgame.com/stats.php?id=65102</t>
  </si>
  <si>
    <t>$526 million</t>
  </si>
  <si>
    <t>Rzechovxlovkia</t>
  </si>
  <si>
    <t>M.Hariz</t>
  </si>
  <si>
    <t>http://blocgame.com/stats.php?id=61967</t>
  </si>
  <si>
    <t>$498 million</t>
  </si>
  <si>
    <t>27493 km 2</t>
  </si>
  <si>
    <t>$457 million</t>
  </si>
  <si>
    <t>47548 km 2</t>
  </si>
  <si>
    <t>26059 km 2</t>
  </si>
  <si>
    <t>$439 million</t>
  </si>
  <si>
    <t>S.H.I.E.L.D</t>
  </si>
  <si>
    <t>Amirica</t>
  </si>
  <si>
    <t>serb_</t>
  </si>
  <si>
    <t>http://blocgame.com/stats.php?id=65107</t>
  </si>
  <si>
    <t>$428 million</t>
  </si>
  <si>
    <t>$427 million</t>
  </si>
  <si>
    <t>$426 million</t>
  </si>
  <si>
    <t>$421 million</t>
  </si>
  <si>
    <t>26232 km 2</t>
  </si>
  <si>
    <t>$393 million</t>
  </si>
  <si>
    <t>83 Mbbl</t>
  </si>
  <si>
    <t>12794 km 2</t>
  </si>
  <si>
    <t>Search...</t>
  </si>
  <si>
    <t>Adrof Hitrer</t>
  </si>
  <si>
    <t>http://blocgame.com/stats.php?id=65549</t>
  </si>
  <si>
    <t>$368 million</t>
  </si>
  <si>
    <t>$366 million</t>
  </si>
  <si>
    <t>Miowword</t>
  </si>
  <si>
    <t>Miowkiller</t>
  </si>
  <si>
    <t>http://blocgame.com/stats.php?id=65572</t>
  </si>
  <si>
    <t>$362 million</t>
  </si>
  <si>
    <t>13500 km 2</t>
  </si>
  <si>
    <t>150 Mbbl</t>
  </si>
  <si>
    <t>Novabona</t>
  </si>
  <si>
    <t>Mark H. Aurelius</t>
  </si>
  <si>
    <t>http://blocgame.com/stats.php?id=62263</t>
  </si>
  <si>
    <t>$322 million</t>
  </si>
  <si>
    <t>landlyly</t>
  </si>
  <si>
    <t>lydi21</t>
  </si>
  <si>
    <t>http://blocgame.com/stats.php?id=65557</t>
  </si>
  <si>
    <t>Maki</t>
  </si>
  <si>
    <t>Shinonon_</t>
  </si>
  <si>
    <t>http://blocgame.com/stats.php?id=65554</t>
  </si>
  <si>
    <t>13077 km 2</t>
  </si>
  <si>
    <t>TheReignofFire</t>
  </si>
  <si>
    <t>IgneousAssault</t>
  </si>
  <si>
    <t>http://blocgame.com/stats.php?id=65567</t>
  </si>
  <si>
    <t>Macanovia</t>
  </si>
  <si>
    <t>Trickstercard101</t>
  </si>
  <si>
    <t>http://blocgame.com/stats.php?id=58431</t>
  </si>
  <si>
    <t>Mikaia</t>
  </si>
  <si>
    <t>Shinon_</t>
  </si>
  <si>
    <t>http://blocgame.com/stats.php?id=65552</t>
  </si>
  <si>
    <t>16091 km 2</t>
  </si>
  <si>
    <t>Marconians</t>
  </si>
  <si>
    <t>MarcusDarnIt</t>
  </si>
  <si>
    <t>http://blocgame.com/stats.php?id=65560</t>
  </si>
  <si>
    <t>Kaelum</t>
  </si>
  <si>
    <t>Graylon N</t>
  </si>
  <si>
    <t>http://blocgame.com/stats.php?id=65562</t>
  </si>
  <si>
    <t>Allahu Ahkbar</t>
  </si>
  <si>
    <t>Ekko in Paris</t>
  </si>
  <si>
    <t>http://blocgame.com/stats.php?id=65571</t>
  </si>
  <si>
    <t>U.S.A</t>
  </si>
  <si>
    <t>striker4thewin</t>
  </si>
  <si>
    <t>http://blocgame.com/stats.php?id=65553</t>
  </si>
  <si>
    <t>Homunculi</t>
  </si>
  <si>
    <t>happymealkid</t>
  </si>
  <si>
    <t>http://blocgame.com/stats.php?id=65559</t>
  </si>
  <si>
    <t>Artic Tusk</t>
  </si>
  <si>
    <t>Nochi</t>
  </si>
  <si>
    <t>http://blocgame.com/stats.php?id=50455</t>
  </si>
  <si>
    <t>DFP</t>
  </si>
  <si>
    <t>marmik144</t>
  </si>
  <si>
    <t>http://blocgame.com/stats.php?id=65548</t>
  </si>
  <si>
    <t>Wo\\\'ruin</t>
  </si>
  <si>
    <t>Ajaxian</t>
  </si>
  <si>
    <t>http://blocgame.com/stats.php?id=65550</t>
  </si>
  <si>
    <t>Centurions</t>
  </si>
  <si>
    <t>Awesome</t>
  </si>
  <si>
    <t>http://blocgame.com/stats.php?id=65551</t>
  </si>
  <si>
    <t>PC MASTER RACE</t>
  </si>
  <si>
    <t>vExotics</t>
  </si>
  <si>
    <t>http://blocgame.com/stats.php?id=65555</t>
  </si>
  <si>
    <t>Triostesia</t>
  </si>
  <si>
    <t>Solon Darwin</t>
  </si>
  <si>
    <t>http://blocgame.com/stats.php?id=65556</t>
  </si>
  <si>
    <t>Tanki</t>
  </si>
  <si>
    <t>Crosstheline</t>
  </si>
  <si>
    <t>http://blocgame.com/stats.php?id=65565</t>
  </si>
  <si>
    <t>AmTex</t>
  </si>
  <si>
    <t>ktrotter</t>
  </si>
  <si>
    <t>http://blocgame.com/stats.php?id=65568</t>
  </si>
  <si>
    <t>Siorafrica</t>
  </si>
  <si>
    <t>Sioraf as Na Cillini</t>
  </si>
  <si>
    <t>http://blocgame.com/stats.php?id=65580</t>
  </si>
  <si>
    <t>RedHair</t>
  </si>
  <si>
    <t>RedHairShanks</t>
  </si>
  <si>
    <t>http://blocgame.com/stats.php?id=65564</t>
  </si>
  <si>
    <t>Sunshine Coast</t>
  </si>
  <si>
    <t>sharpshooter2231</t>
  </si>
  <si>
    <t>http://blocgame.com/stats.php?id=65566</t>
  </si>
  <si>
    <t>Firesh</t>
  </si>
  <si>
    <t>Asirito</t>
  </si>
  <si>
    <t>http://blocgame.com/stats.php?id=65577</t>
  </si>
  <si>
    <t>Saxtony</t>
  </si>
  <si>
    <t>Churchill II</t>
  </si>
  <si>
    <t>http://blocgame.com/stats.php?id=65558</t>
  </si>
  <si>
    <t>Argenta</t>
  </si>
  <si>
    <t>juanb</t>
  </si>
  <si>
    <t>http://blocgame.com/stats.php?id=65573</t>
  </si>
  <si>
    <t>Whiltshire</t>
  </si>
  <si>
    <t>Wishywish</t>
  </si>
  <si>
    <t>http://blocgame.com/stats.php?id=65582</t>
  </si>
  <si>
    <t>hatikuoo</t>
  </si>
  <si>
    <t>hatikuki</t>
  </si>
  <si>
    <t>http://blocgame.com/stats.php?id=65575</t>
  </si>
  <si>
    <t>Tassam</t>
  </si>
  <si>
    <t>CallumGriffin</t>
  </si>
  <si>
    <t>http://blocgame.com/stats.php?id=65578</t>
  </si>
  <si>
    <t>awam</t>
  </si>
  <si>
    <t>perumahan</t>
  </si>
  <si>
    <t>http://blocgame.com/stats.php?id=65579</t>
  </si>
  <si>
    <t>Mat_Labu_Dibega</t>
  </si>
  <si>
    <t>Punaimu</t>
  </si>
  <si>
    <t>http://blocgame.com/stats.php?id=65581</t>
  </si>
  <si>
    <t>Bahamas</t>
  </si>
  <si>
    <t>LordVoldemort</t>
  </si>
  <si>
    <t>http://blocgame.com/stats.php?id=65583</t>
  </si>
  <si>
    <t>Leon United</t>
  </si>
  <si>
    <t>LopezRKO</t>
  </si>
  <si>
    <t>http://blocgame.com/stats.php?id=65584</t>
  </si>
  <si>
    <t>Soviet Reich</t>
  </si>
  <si>
    <t>Owerlord</t>
  </si>
  <si>
    <t>http://blocgame.com/stats.php?id=65585</t>
  </si>
  <si>
    <t>Twerkanasia</t>
  </si>
  <si>
    <t>J_Daddy2.0</t>
  </si>
  <si>
    <t>http://blocgame.com/stats.php?id=58182</t>
  </si>
  <si>
    <t>Twinzano</t>
  </si>
  <si>
    <t>Sir Deusthu</t>
  </si>
  <si>
    <t>http://blocgame.com/stats.php?id=65561</t>
  </si>
  <si>
    <t>Atolia</t>
  </si>
  <si>
    <t>Montolini</t>
  </si>
  <si>
    <t>http://blocgame.com/stats.php?id=57818</t>
  </si>
  <si>
    <t>Npole</t>
  </si>
  <si>
    <t>Sunder Claws</t>
  </si>
  <si>
    <t>http://blocgame.com/stats.php?id=65586</t>
  </si>
  <si>
    <t>RAIDERS</t>
  </si>
  <si>
    <t>Billy Beamish</t>
  </si>
  <si>
    <t>http://blocgame.com/stats.php?id=65587</t>
  </si>
  <si>
    <t>Hissland</t>
  </si>
  <si>
    <t>Isa Al Hisyam</t>
  </si>
  <si>
    <t>http://blocgame.com/stats.php?id=65588</t>
  </si>
  <si>
    <t>Darkside!45</t>
  </si>
  <si>
    <t>darksidedylanb</t>
  </si>
  <si>
    <t>http://blocgame.com/stats.php?id=65589</t>
  </si>
  <si>
    <t>Hipsters</t>
  </si>
  <si>
    <t>Walras</t>
  </si>
  <si>
    <t>http://blocgame.com/stats.php?id=65590</t>
  </si>
  <si>
    <t>Fortland</t>
  </si>
  <si>
    <t>amps60023</t>
  </si>
  <si>
    <t>376 Mbbl</t>
  </si>
  <si>
    <t>http://blocgame.com/stats.php?id=65570</t>
  </si>
  <si>
    <t>$285 million</t>
  </si>
  <si>
    <t>Tobiantian</t>
  </si>
  <si>
    <t>tobyryals</t>
  </si>
  <si>
    <t>http://blocgame.com/stats.php?id=64432</t>
  </si>
  <si>
    <t>$266 million</t>
  </si>
  <si>
    <t>$265 million</t>
  </si>
  <si>
    <t>hidupmumati</t>
  </si>
  <si>
    <t>killerh</t>
  </si>
  <si>
    <t>http://blocgame.com/stats.php?id=65574</t>
  </si>
  <si>
    <t>266 Mbbl</t>
  </si>
  <si>
    <t>40611 km 2</t>
  </si>
  <si>
    <t>43631 km 2</t>
  </si>
  <si>
    <t>132k active personnel</t>
  </si>
  <si>
    <t>17 Mbbl</t>
  </si>
  <si>
    <t>26391 km 2</t>
  </si>
  <si>
    <t>49738 km 2</t>
  </si>
  <si>
    <t>51399 km 2</t>
  </si>
  <si>
    <t>17149 km 2</t>
  </si>
  <si>
    <t>240k active personnel</t>
  </si>
  <si>
    <t>27214 km 2</t>
  </si>
  <si>
    <t>117 Mbbl</t>
  </si>
  <si>
    <t>23954 km 2</t>
  </si>
  <si>
    <t>120 Mbbl; 3 Mbbl</t>
  </si>
  <si>
    <t>$3094 million</t>
  </si>
  <si>
    <t>last online 57 hours ago</t>
  </si>
  <si>
    <t>30184 km 2</t>
  </si>
  <si>
    <t>54956 km 2</t>
  </si>
  <si>
    <t>45831 km 2</t>
  </si>
  <si>
    <t>7809 km 2</t>
  </si>
  <si>
    <t>last online 34 hours ago</t>
  </si>
  <si>
    <t>128 Mbbl</t>
  </si>
  <si>
    <t>$2421 million</t>
  </si>
  <si>
    <t>$2420 million</t>
  </si>
  <si>
    <t>87 Mbbl</t>
  </si>
  <si>
    <t>27304 km 2</t>
  </si>
  <si>
    <t>31955 km 2</t>
  </si>
  <si>
    <t>154 Mbbl</t>
  </si>
  <si>
    <t>32851 km 2</t>
  </si>
  <si>
    <t>31593 km 2</t>
  </si>
  <si>
    <t>42109 km 2</t>
  </si>
  <si>
    <t>last online 91 hours ago</t>
  </si>
  <si>
    <t>9873 km 2</t>
  </si>
  <si>
    <t>$2172 million</t>
  </si>
  <si>
    <t>Derse Moon</t>
  </si>
  <si>
    <t>Jack Noir</t>
  </si>
  <si>
    <t>18 ships</t>
  </si>
  <si>
    <t>http://blocgame.com/stats.php?id=62965</t>
  </si>
  <si>
    <t>72 Mbbl; 3 Mbbl</t>
  </si>
  <si>
    <t>47971 km 2</t>
  </si>
  <si>
    <t>36959 km 2</t>
  </si>
  <si>
    <t>251 Mbbl; 10 Mbbl</t>
  </si>
  <si>
    <t>46184 km 2</t>
  </si>
  <si>
    <t>$1893 million</t>
  </si>
  <si>
    <t>7595 km 2</t>
  </si>
  <si>
    <t>$1865 million</t>
  </si>
  <si>
    <t>$1852 million</t>
  </si>
  <si>
    <t>$1809 million</t>
  </si>
  <si>
    <t>44938 km 2</t>
  </si>
  <si>
    <t>20528 km 2</t>
  </si>
  <si>
    <t>2810 km 2</t>
  </si>
  <si>
    <t>5025 km 2</t>
  </si>
  <si>
    <t>27385 km 2</t>
  </si>
  <si>
    <t>100 Mbbl</t>
  </si>
  <si>
    <t>1660 km 2</t>
  </si>
  <si>
    <t>$1553 million</t>
  </si>
  <si>
    <t>12785 km 2</t>
  </si>
  <si>
    <t>8025 km 2</t>
  </si>
  <si>
    <t>42878 km 2</t>
  </si>
  <si>
    <t>54408 km 2</t>
  </si>
  <si>
    <t>39703 km 2</t>
  </si>
  <si>
    <t>14368 km 2</t>
  </si>
  <si>
    <t>22773 km 2</t>
  </si>
  <si>
    <t>21701 km 2</t>
  </si>
  <si>
    <t>14645 km 2</t>
  </si>
  <si>
    <t>23 Mbbl</t>
  </si>
  <si>
    <t>$1358 million</t>
  </si>
  <si>
    <t>13769 km 2</t>
  </si>
  <si>
    <t>43950 km 2</t>
  </si>
  <si>
    <t>$1215 million</t>
  </si>
  <si>
    <t>2109 km 2</t>
  </si>
  <si>
    <t>$1200 million</t>
  </si>
  <si>
    <t>$1179 million</t>
  </si>
  <si>
    <t>40438 km 2</t>
  </si>
  <si>
    <t>The Second Republic</t>
  </si>
  <si>
    <t>13557 km 2</t>
  </si>
  <si>
    <t>$1151 million</t>
  </si>
  <si>
    <t>10219 km 2</t>
  </si>
  <si>
    <t>$1114 million</t>
  </si>
  <si>
    <t>last online 150 hours ago</t>
  </si>
  <si>
    <t>$1081 million</t>
  </si>
  <si>
    <t>10304 km 2</t>
  </si>
  <si>
    <t>2870 km 2</t>
  </si>
  <si>
    <t>34160 km 2</t>
  </si>
  <si>
    <t>$1011 million</t>
  </si>
  <si>
    <t>173k active personnel</t>
  </si>
  <si>
    <t>50327 km 2</t>
  </si>
  <si>
    <t>$972 million</t>
  </si>
  <si>
    <t>378 km 2</t>
  </si>
  <si>
    <t>$959 million</t>
  </si>
  <si>
    <t>Sheena</t>
  </si>
  <si>
    <t>Lord Alphus Maximus Spaz</t>
  </si>
  <si>
    <t>3439 km 2</t>
  </si>
  <si>
    <t>http://blocgame.com/stats.php?id=62190</t>
  </si>
  <si>
    <t>45451 km 2</t>
  </si>
  <si>
    <t>239 Mbbl</t>
  </si>
  <si>
    <t>34835 km 2</t>
  </si>
  <si>
    <t>$876 million</t>
  </si>
  <si>
    <t>MumbosMountain</t>
  </si>
  <si>
    <t>Mumbo Jumbo</t>
  </si>
  <si>
    <t>39274 km 2</t>
  </si>
  <si>
    <t>http://blocgame.com/stats.php?id=54444</t>
  </si>
  <si>
    <t>$821 million</t>
  </si>
  <si>
    <t>39425 km 2</t>
  </si>
  <si>
    <t>61 Hundred Tons per month</t>
  </si>
  <si>
    <t>50792 km 2</t>
  </si>
  <si>
    <t>18959 km 2</t>
  </si>
  <si>
    <t>29594 km 2</t>
  </si>
  <si>
    <t>$775 million</t>
  </si>
  <si>
    <t>$742 million</t>
  </si>
  <si>
    <t>$729 million</t>
  </si>
  <si>
    <t>$726 million</t>
  </si>
  <si>
    <t>$719 million</t>
  </si>
  <si>
    <t>$682 million</t>
  </si>
  <si>
    <t>10520 km 2</t>
  </si>
  <si>
    <t>Del</t>
  </si>
  <si>
    <t>arnoldNYAAAA</t>
  </si>
  <si>
    <t>http://blocgame.com/stats.php?id=59586</t>
  </si>
  <si>
    <t>$643 million</t>
  </si>
  <si>
    <t>$636 million</t>
  </si>
  <si>
    <t>$632 million</t>
  </si>
  <si>
    <t>$625 million</t>
  </si>
  <si>
    <t>$590 million</t>
  </si>
  <si>
    <t>20802 km 2</t>
  </si>
  <si>
    <t>63 Hundred Tons per month</t>
  </si>
  <si>
    <t>55762 km 2</t>
  </si>
  <si>
    <t>$575 million</t>
  </si>
  <si>
    <t>22816 km 2</t>
  </si>
  <si>
    <t>274 Mbbl</t>
  </si>
  <si>
    <t>$565 million</t>
  </si>
  <si>
    <t>$561 million</t>
  </si>
  <si>
    <t>4382 km 2</t>
  </si>
  <si>
    <t>Mawlid</t>
  </si>
  <si>
    <t>rotazairo</t>
  </si>
  <si>
    <t>http://blocgame.com/stats.php?id=62403</t>
  </si>
  <si>
    <t>$543 million</t>
  </si>
  <si>
    <t>$541 million</t>
  </si>
  <si>
    <t>Puncak Alam</t>
  </si>
  <si>
    <t>Abg Ami</t>
  </si>
  <si>
    <t>http://blocgame.com/stats.php?id=60373</t>
  </si>
  <si>
    <t>last online 177 hours ago</t>
  </si>
  <si>
    <t>$476 million</t>
  </si>
  <si>
    <t>$472 million</t>
  </si>
  <si>
    <t>$463 million</t>
  </si>
  <si>
    <t>21553 km 2</t>
  </si>
  <si>
    <t>$444 million</t>
  </si>
  <si>
    <t>last online 178 hours ago</t>
  </si>
  <si>
    <t>13732 km 2</t>
  </si>
  <si>
    <t>3367 km 2</t>
  </si>
  <si>
    <t>$424 million</t>
  </si>
  <si>
    <t>30877 km 2</t>
  </si>
  <si>
    <t>$406 million</t>
  </si>
  <si>
    <t>Gombak</t>
  </si>
  <si>
    <t>ArericH</t>
  </si>
  <si>
    <t>http://blocgame.com/stats.php?id=60568</t>
  </si>
  <si>
    <t>26491 km 2</t>
  </si>
  <si>
    <t>7275 km 2</t>
  </si>
  <si>
    <t>$376 million</t>
  </si>
  <si>
    <t>20788 km 2</t>
  </si>
  <si>
    <t>103 Mbbl</t>
  </si>
  <si>
    <t>$339 million</t>
  </si>
  <si>
    <t>Kuza</t>
  </si>
  <si>
    <t>Chancellor70</t>
  </si>
  <si>
    <t>$338 million</t>
  </si>
  <si>
    <t>http://blocgame.com/stats.php?id=61208</t>
  </si>
  <si>
    <t>$332 million</t>
  </si>
  <si>
    <t>red</t>
  </si>
  <si>
    <t>ders</t>
  </si>
  <si>
    <t>http://blocgame.com/stats.php?id=64927</t>
  </si>
  <si>
    <t>last online 78 hours ago</t>
  </si>
  <si>
    <t>16750 km 2</t>
  </si>
  <si>
    <t>Pakatan Melayu</t>
  </si>
  <si>
    <t>Mathiland</t>
  </si>
  <si>
    <t>Mathisbj944</t>
  </si>
  <si>
    <t>http://blocgame.com/stats.php?id=65599</t>
  </si>
  <si>
    <t>Mallowerra</t>
  </si>
  <si>
    <t>Benjamin Sutter</t>
  </si>
  <si>
    <t>http://blocgame.com/stats.php?id=65592</t>
  </si>
  <si>
    <t>Tabookodak</t>
  </si>
  <si>
    <t>http://blocgame.com/stats.php?id=65593</t>
  </si>
  <si>
    <t>Myred</t>
  </si>
  <si>
    <t>Constanite</t>
  </si>
  <si>
    <t>http://blocgame.com/stats.php?id=65594</t>
  </si>
  <si>
    <t>Venusia</t>
  </si>
  <si>
    <t>Aphrodita</t>
  </si>
  <si>
    <t>http://blocgame.com/stats.php?id=65597</t>
  </si>
  <si>
    <t>butthurt city</t>
  </si>
  <si>
    <t>spigotblister</t>
  </si>
  <si>
    <t>http://blocgame.com/stats.php?id=65601</t>
  </si>
  <si>
    <t>Azbackastan</t>
  </si>
  <si>
    <t>Gritowski</t>
  </si>
  <si>
    <t>http://blocgame.com/stats.php?id=65609</t>
  </si>
  <si>
    <t>STEM</t>
  </si>
  <si>
    <t>STEMTrump</t>
  </si>
  <si>
    <t>http://blocgame.com/stats.php?id=65598</t>
  </si>
  <si>
    <t>June</t>
  </si>
  <si>
    <t>http://blocgame.com/stats.php?id=65603</t>
  </si>
  <si>
    <t>Nerdiana</t>
  </si>
  <si>
    <t>random Nerd</t>
  </si>
  <si>
    <t>http://blocgame.com/stats.php?id=65595</t>
  </si>
  <si>
    <t>Vogega</t>
  </si>
  <si>
    <t>Alek Morningstar</t>
  </si>
  <si>
    <t>http://blocgame.com/stats.php?id=65591</t>
  </si>
  <si>
    <t>RioGeneria</t>
  </si>
  <si>
    <t>Sumit-Ali</t>
  </si>
  <si>
    <t>http://blocgame.com/stats.php?id=65608</t>
  </si>
  <si>
    <t>Maribar</t>
  </si>
  <si>
    <t>beazfour</t>
  </si>
  <si>
    <t>http://blocgame.com/stats.php?id=65604</t>
  </si>
  <si>
    <t>Tsubenak</t>
  </si>
  <si>
    <t>Qaiser</t>
  </si>
  <si>
    <t>http://blocgame.com/stats.php?id=65607</t>
  </si>
  <si>
    <t>Ferrero</t>
  </si>
  <si>
    <t>WynterFerrero</t>
  </si>
  <si>
    <t>http://blocgame.com/stats.php?id=65605</t>
  </si>
  <si>
    <t>Woodzy</t>
  </si>
  <si>
    <t>http://blocgame.com/stats.php?id=65602</t>
  </si>
  <si>
    <t>16317 km 2</t>
  </si>
  <si>
    <t>$269 million</t>
  </si>
  <si>
    <t>$267 million</t>
  </si>
  <si>
    <t>Bullington</t>
  </si>
  <si>
    <t>mnbull</t>
  </si>
  <si>
    <t>http://blocgame.com/stats.php?id=65600</t>
  </si>
  <si>
    <t>$242 million</t>
  </si>
  <si>
    <t>$240 million</t>
  </si>
  <si>
    <t>13159 km 2</t>
  </si>
  <si>
    <t>62884 km 2</t>
  </si>
  <si>
    <t>$5377 million</t>
  </si>
  <si>
    <t>68136 km 2</t>
  </si>
  <si>
    <t>149k active personnel</t>
  </si>
  <si>
    <t>175 Mbbl</t>
  </si>
  <si>
    <t>42029 km 2</t>
  </si>
  <si>
    <t>7951 km 2</t>
  </si>
  <si>
    <t>42946 km 2</t>
  </si>
  <si>
    <t>27584 km 2</t>
  </si>
  <si>
    <t>25870 km 2</t>
  </si>
  <si>
    <t>$3965 million</t>
  </si>
  <si>
    <t>48497 km 2</t>
  </si>
  <si>
    <t>$3916 million</t>
  </si>
  <si>
    <t>21409 km 2</t>
  </si>
  <si>
    <t>$3783 million</t>
  </si>
  <si>
    <t>63202 km 2</t>
  </si>
  <si>
    <t>$3174 million</t>
  </si>
  <si>
    <t>$3228 million</t>
  </si>
  <si>
    <t>last online 56 hours ago</t>
  </si>
  <si>
    <t>$2640 million</t>
  </si>
  <si>
    <t>$3281 million</t>
  </si>
  <si>
    <t>$3239 million</t>
  </si>
  <si>
    <t>31143 km 2</t>
  </si>
  <si>
    <t>114 Mbbl; 3 Mbbl</t>
  </si>
  <si>
    <t>125 Mbbl</t>
  </si>
  <si>
    <t>56 Mbbl</t>
  </si>
  <si>
    <t>127k active personnel</t>
  </si>
  <si>
    <t>$2900 million</t>
  </si>
  <si>
    <t>$2847 million</t>
  </si>
  <si>
    <t>$2835 million</t>
  </si>
  <si>
    <t>215 Mbbl</t>
  </si>
  <si>
    <t>176k active personnel</t>
  </si>
  <si>
    <t>4136 km 2</t>
  </si>
  <si>
    <t>22257 km 2</t>
  </si>
  <si>
    <t>198k active personnel</t>
  </si>
  <si>
    <t>$2758 million</t>
  </si>
  <si>
    <t>35878 km 2</t>
  </si>
  <si>
    <t>210 Mbbl</t>
  </si>
  <si>
    <t>$2705 million</t>
  </si>
  <si>
    <t>$2688 million</t>
  </si>
  <si>
    <t>29 Mbbl; 2 Mbbl</t>
  </si>
  <si>
    <t>$2567 million</t>
  </si>
  <si>
    <t>11820 km 2</t>
  </si>
  <si>
    <t>$2614 million</t>
  </si>
  <si>
    <t>$2591 million</t>
  </si>
  <si>
    <t>1238 km 2</t>
  </si>
  <si>
    <t>$2500 million</t>
  </si>
  <si>
    <t>last online 106 hours ago</t>
  </si>
  <si>
    <t>34010 km 2</t>
  </si>
  <si>
    <t>75 Mbbl</t>
  </si>
  <si>
    <t>$2488 million</t>
  </si>
  <si>
    <t>34338 km 2</t>
  </si>
  <si>
    <t>110 Mbbl</t>
  </si>
  <si>
    <t>142 Mbbl</t>
  </si>
  <si>
    <t>231 Mbbl</t>
  </si>
  <si>
    <t>184 Mbbl</t>
  </si>
  <si>
    <t>$2354 million</t>
  </si>
  <si>
    <t>2573 km 2</t>
  </si>
  <si>
    <t>$2186 million</t>
  </si>
  <si>
    <t>$2295 million</t>
  </si>
  <si>
    <t>$2154 million</t>
  </si>
  <si>
    <t>$1822 million</t>
  </si>
  <si>
    <t>6390 km 2</t>
  </si>
  <si>
    <t>101847 km 2</t>
  </si>
  <si>
    <t>66 Mbbl; 3 Mbbl</t>
  </si>
  <si>
    <t>$2111 million</t>
  </si>
  <si>
    <t>$2091 million</t>
  </si>
  <si>
    <t>14024 km 2</t>
  </si>
  <si>
    <t>231 Mbbl; 10 Mbbl</t>
  </si>
  <si>
    <t>$1785 million</t>
  </si>
  <si>
    <t>4127 km 2</t>
  </si>
  <si>
    <t>$2116 million</t>
  </si>
  <si>
    <t>233k active personnel</t>
  </si>
  <si>
    <t>$2060 million</t>
  </si>
  <si>
    <t>131 Mbbl</t>
  </si>
  <si>
    <t>last online 183 hours ago</t>
  </si>
  <si>
    <t>114k active personnel</t>
  </si>
  <si>
    <t>$1958 million</t>
  </si>
  <si>
    <t>4710 km 2</t>
  </si>
  <si>
    <t>36 Mbbl per month</t>
  </si>
  <si>
    <t>32156 km 2</t>
  </si>
  <si>
    <t>$1871 million</t>
  </si>
  <si>
    <t>$1827 million</t>
  </si>
  <si>
    <t>48769 km 2</t>
  </si>
  <si>
    <t>$1760 million</t>
  </si>
  <si>
    <t>$1749 million</t>
  </si>
  <si>
    <t>4895 Mbbl</t>
  </si>
  <si>
    <t>8903 km 2</t>
  </si>
  <si>
    <t>$1814 million</t>
  </si>
  <si>
    <t>10080 km 2</t>
  </si>
  <si>
    <t>442 Mbbl</t>
  </si>
  <si>
    <t>28934 km 2</t>
  </si>
  <si>
    <t>14681 km 2</t>
  </si>
  <si>
    <t>last online 162 hours ago</t>
  </si>
  <si>
    <t>47 Hundred Tons per month</t>
  </si>
  <si>
    <t>345 Mbbl</t>
  </si>
  <si>
    <t>$1794 million</t>
  </si>
  <si>
    <t>$1620 million</t>
  </si>
  <si>
    <t>$1628 million</t>
  </si>
  <si>
    <t>$1647 million</t>
  </si>
  <si>
    <t>$1575 million</t>
  </si>
  <si>
    <t>$1670 million</t>
  </si>
  <si>
    <t>102k active personnel</t>
  </si>
  <si>
    <t>$1654 million</t>
  </si>
  <si>
    <t>$1523 million</t>
  </si>
  <si>
    <t>86 Mbbl</t>
  </si>
  <si>
    <t>4435 km 2</t>
  </si>
  <si>
    <t>22948 km 2</t>
  </si>
  <si>
    <t>277 Mbbl</t>
  </si>
  <si>
    <t>$1757 million</t>
  </si>
  <si>
    <t>$1866 million</t>
  </si>
  <si>
    <t>18665 km 2</t>
  </si>
  <si>
    <t>$1500 million</t>
  </si>
  <si>
    <t>$1519 million</t>
  </si>
  <si>
    <t>5103 km 2</t>
  </si>
  <si>
    <t>282 Mbbl</t>
  </si>
  <si>
    <t>181k active personnel</t>
  </si>
  <si>
    <t>$1488 million</t>
  </si>
  <si>
    <t>399 Mbbl</t>
  </si>
  <si>
    <t>$1592 million</t>
  </si>
  <si>
    <t>$1394 million</t>
  </si>
  <si>
    <t>$1435 million</t>
  </si>
  <si>
    <t>$1446 million</t>
  </si>
  <si>
    <t>397 Mbbl</t>
  </si>
  <si>
    <t>$1590 million</t>
  </si>
  <si>
    <t>134 Mbbl</t>
  </si>
  <si>
    <t>$1328 million</t>
  </si>
  <si>
    <t>19503 km 2</t>
  </si>
  <si>
    <t>$1427 million</t>
  </si>
  <si>
    <t>$1320 million</t>
  </si>
  <si>
    <t>$1351 million</t>
  </si>
  <si>
    <t>7594 km 2</t>
  </si>
  <si>
    <t>$1388 million</t>
  </si>
  <si>
    <t>157 Mbbl</t>
  </si>
  <si>
    <t>$1289 million</t>
  </si>
  <si>
    <t>63 Mbbl</t>
  </si>
  <si>
    <t>$1265 million</t>
  </si>
  <si>
    <t>$1253 million</t>
  </si>
  <si>
    <t>25 Mbbl; 3 Mbbl</t>
  </si>
  <si>
    <t>290 Mbbl</t>
  </si>
  <si>
    <t>445 Mbbl</t>
  </si>
  <si>
    <t>$1314 million</t>
  </si>
  <si>
    <t>$1291 million</t>
  </si>
  <si>
    <t>304 Mbbl</t>
  </si>
  <si>
    <t>26 Mbbl; 1 Mbbl</t>
  </si>
  <si>
    <t>$1275 million</t>
  </si>
  <si>
    <t>$1178 million</t>
  </si>
  <si>
    <t>$1163 million</t>
  </si>
  <si>
    <t>$1137 million</t>
  </si>
  <si>
    <t>$1182 million</t>
  </si>
  <si>
    <t>$1139 million</t>
  </si>
  <si>
    <t>$1103 million</t>
  </si>
  <si>
    <t>last online 173 hours ago</t>
  </si>
  <si>
    <t>$1196 million</t>
  </si>
  <si>
    <t>29814 km 2</t>
  </si>
  <si>
    <t>1663 km 2</t>
  </si>
  <si>
    <t>$1072 million</t>
  </si>
  <si>
    <t>23019 km 2</t>
  </si>
  <si>
    <t>7637 km 2</t>
  </si>
  <si>
    <t>258 km 2</t>
  </si>
  <si>
    <t>$1096 million</t>
  </si>
  <si>
    <t>2647 Mbbl</t>
  </si>
  <si>
    <t>6630 km 2</t>
  </si>
  <si>
    <t>$1056 million</t>
  </si>
  <si>
    <t>1012 km 2</t>
  </si>
  <si>
    <t>$990 million</t>
  </si>
  <si>
    <t>$960 million</t>
  </si>
  <si>
    <t>$1150 million</t>
  </si>
  <si>
    <t>$965 million</t>
  </si>
  <si>
    <t>128k active personnel</t>
  </si>
  <si>
    <t>11288 km 2</t>
  </si>
  <si>
    <t>$852 million</t>
  </si>
  <si>
    <t>4806 Mbbl</t>
  </si>
  <si>
    <t>$754 million</t>
  </si>
  <si>
    <t>1834 km 2</t>
  </si>
  <si>
    <t>$946 million</t>
  </si>
  <si>
    <t>20130 km 2</t>
  </si>
  <si>
    <t>$884 million</t>
  </si>
  <si>
    <t>153 Mbbl</t>
  </si>
  <si>
    <t>$860 million</t>
  </si>
  <si>
    <t>$715 million</t>
  </si>
  <si>
    <t>last online 184 hours ago</t>
  </si>
  <si>
    <t>$901 million</t>
  </si>
  <si>
    <t>$873 million</t>
  </si>
  <si>
    <t>259k active personnel</t>
  </si>
  <si>
    <t>100 Hundred Tons per month</t>
  </si>
  <si>
    <t>$887 million</t>
  </si>
  <si>
    <t>$779 million</t>
  </si>
  <si>
    <t>$867 million</t>
  </si>
  <si>
    <t>26140 km 2</t>
  </si>
  <si>
    <t>$819 million</t>
  </si>
  <si>
    <t>$827 million</t>
  </si>
  <si>
    <t>$825 million</t>
  </si>
  <si>
    <t>$919 million</t>
  </si>
  <si>
    <t>$834 million</t>
  </si>
  <si>
    <t>$813 million</t>
  </si>
  <si>
    <t>$802 million</t>
  </si>
  <si>
    <t>$865 million</t>
  </si>
  <si>
    <t>341 Mbbl</t>
  </si>
  <si>
    <t>$789 million</t>
  </si>
  <si>
    <t>$829 million</t>
  </si>
  <si>
    <t>$804 million</t>
  </si>
  <si>
    <t>$648 million</t>
  </si>
  <si>
    <t>2563 km 2</t>
  </si>
  <si>
    <t>30222 km 2</t>
  </si>
  <si>
    <t>last online 77 hours ago</t>
  </si>
  <si>
    <t>$823 million</t>
  </si>
  <si>
    <t>$714 million</t>
  </si>
  <si>
    <t>41394 km 2</t>
  </si>
  <si>
    <t>9266 km 2</t>
  </si>
  <si>
    <t>45917 km 2</t>
  </si>
  <si>
    <t>$585 million</t>
  </si>
  <si>
    <t>$739 million</t>
  </si>
  <si>
    <t>31 Mbbl per month</t>
  </si>
  <si>
    <t>44635 km 2</t>
  </si>
  <si>
    <t>264 Mbbl</t>
  </si>
  <si>
    <t>32 Mbbl</t>
  </si>
  <si>
    <t>$685 million</t>
  </si>
  <si>
    <t>$650 million</t>
  </si>
  <si>
    <t>$559 million</t>
  </si>
  <si>
    <t>1399 km 2</t>
  </si>
  <si>
    <t>$698 million</t>
  </si>
  <si>
    <t>$747 million</t>
  </si>
  <si>
    <t>last online 104 hours ago</t>
  </si>
  <si>
    <t>$692 million</t>
  </si>
  <si>
    <t>31048 km 2</t>
  </si>
  <si>
    <t>210 km 2</t>
  </si>
  <si>
    <t>27430 km 2</t>
  </si>
  <si>
    <t>$744 million</t>
  </si>
  <si>
    <t>48415 km 2</t>
  </si>
  <si>
    <t>50170 km 2</t>
  </si>
  <si>
    <t>9647 km 2</t>
  </si>
  <si>
    <t>$552 million</t>
  </si>
  <si>
    <t>$598 million</t>
  </si>
  <si>
    <t>31594 km 2</t>
  </si>
  <si>
    <t>$642 million</t>
  </si>
  <si>
    <t>46241 km 2</t>
  </si>
  <si>
    <t>17811 km 2</t>
  </si>
  <si>
    <t>12624 km 2</t>
  </si>
  <si>
    <t>last online 175 hours ago</t>
  </si>
  <si>
    <t>$657 million</t>
  </si>
  <si>
    <t>18753 km 2</t>
  </si>
  <si>
    <t>$627 million</t>
  </si>
  <si>
    <t>16538 km 2</t>
  </si>
  <si>
    <t>55 Mbbl</t>
  </si>
  <si>
    <t>$607 million</t>
  </si>
  <si>
    <t>$579 million</t>
  </si>
  <si>
    <t>26696 km 2</t>
  </si>
  <si>
    <t>$493 million</t>
  </si>
  <si>
    <t>6277 km 2</t>
  </si>
  <si>
    <t>349 Mbbl</t>
  </si>
  <si>
    <t>$517 million</t>
  </si>
  <si>
    <t>$508 million</t>
  </si>
  <si>
    <t>37697 km 2</t>
  </si>
  <si>
    <t>13410 km 2</t>
  </si>
  <si>
    <t>11063 km 2</t>
  </si>
  <si>
    <t>370 Mbbl; 7 Mbbl</t>
  </si>
  <si>
    <t>23704 km 2</t>
  </si>
  <si>
    <t>$540 million</t>
  </si>
  <si>
    <t>$458 million</t>
  </si>
  <si>
    <t>20501 km 2</t>
  </si>
  <si>
    <t>$440 million</t>
  </si>
  <si>
    <t>$497 million</t>
  </si>
  <si>
    <t>6480 km 2</t>
  </si>
  <si>
    <t>3741 Mbbl</t>
  </si>
  <si>
    <t>24837 km 2</t>
  </si>
  <si>
    <t>$443 million</t>
  </si>
  <si>
    <t>664 Mbbl</t>
  </si>
  <si>
    <t>1031 km 2</t>
  </si>
  <si>
    <t>27980 km 2</t>
  </si>
  <si>
    <t>18945 km 2</t>
  </si>
  <si>
    <t>$425 million</t>
  </si>
  <si>
    <t>$456 million</t>
  </si>
  <si>
    <t>25109 km 2</t>
  </si>
  <si>
    <t>$408 million</t>
  </si>
  <si>
    <t>last online 182 hours ago</t>
  </si>
  <si>
    <t>$396 million</t>
  </si>
  <si>
    <t>$429 million</t>
  </si>
  <si>
    <t>256 Mbbl; 1 Mbbl</t>
  </si>
  <si>
    <t>412 Mbbl</t>
  </si>
  <si>
    <t>27990 km 2</t>
  </si>
  <si>
    <t>$420 million</t>
  </si>
  <si>
    <t>$388 million</t>
  </si>
  <si>
    <t>26956 km 2</t>
  </si>
  <si>
    <t>$403 million</t>
  </si>
  <si>
    <t>324 Mbbl</t>
  </si>
  <si>
    <t>$378 million</t>
  </si>
  <si>
    <t>28716 km 2</t>
  </si>
  <si>
    <t>28651 km 2</t>
  </si>
  <si>
    <t>$399 million</t>
  </si>
  <si>
    <t>47 Mbbl</t>
  </si>
  <si>
    <t>$390 million</t>
  </si>
  <si>
    <t>159 Mbbl; 2 Mbbl</t>
  </si>
  <si>
    <t>8623 km 2</t>
  </si>
  <si>
    <t>27000 km 2</t>
  </si>
  <si>
    <t>10834 km 2</t>
  </si>
  <si>
    <t>20149 km 2</t>
  </si>
  <si>
    <t>31747 km 2</t>
  </si>
  <si>
    <t>28660 km 2</t>
  </si>
  <si>
    <t>last online 125 hours ago</t>
  </si>
  <si>
    <t>last online 166 hours ago</t>
  </si>
  <si>
    <t>$263 million</t>
  </si>
  <si>
    <t>$294 million</t>
  </si>
  <si>
    <t>$276 million</t>
  </si>
  <si>
    <t>20594 km 2</t>
  </si>
  <si>
    <t>23400 km 2</t>
  </si>
  <si>
    <t>$297 million</t>
  </si>
  <si>
    <t>$284 million</t>
  </si>
  <si>
    <t>$296 million</t>
  </si>
  <si>
    <t>$288 million</t>
  </si>
  <si>
    <t>$249 million</t>
  </si>
  <si>
    <t>$236 million</t>
  </si>
  <si>
    <t>$256 million</t>
  </si>
  <si>
    <t>52270 km 2</t>
  </si>
  <si>
    <t>33872 km 2</t>
  </si>
  <si>
    <t>49746 km 2</t>
  </si>
  <si>
    <t>62438 km 2</t>
  </si>
  <si>
    <t>28427 km 2</t>
  </si>
  <si>
    <t>20719 km 2</t>
  </si>
  <si>
    <t>156k active personnel</t>
  </si>
  <si>
    <t>58525 km 2</t>
  </si>
  <si>
    <t>29400 km 2</t>
  </si>
  <si>
    <t>last online 102 hours ago</t>
  </si>
  <si>
    <t>last online 54 hours ago</t>
  </si>
  <si>
    <t>$2406 million</t>
  </si>
  <si>
    <t>last online 80 hours ago</t>
  </si>
  <si>
    <t>45646 km 2</t>
  </si>
  <si>
    <t>73531 km 2</t>
  </si>
  <si>
    <t>47733 km 2</t>
  </si>
  <si>
    <t>Briggs</t>
  </si>
  <si>
    <t>General Armstrong</t>
  </si>
  <si>
    <t>42004 km 2</t>
  </si>
  <si>
    <t>http://blocgame.com/stats.php?id=53442</t>
  </si>
  <si>
    <t>28785 km 2</t>
  </si>
  <si>
    <t>27298 km 2</t>
  </si>
  <si>
    <t>36260 km 2</t>
  </si>
  <si>
    <t>last online 33 hours ago</t>
  </si>
  <si>
    <t>Tihomir</t>
  </si>
  <si>
    <t>23 ships</t>
  </si>
  <si>
    <t>95 Hundred Tons per month</t>
  </si>
  <si>
    <t>70 Mbbl per month</t>
  </si>
  <si>
    <t>http://blocgame.com/stats.php?id=53759</t>
  </si>
  <si>
    <t>25291 km 2</t>
  </si>
  <si>
    <t>$1651 million</t>
  </si>
  <si>
    <t>40572 km 2</t>
  </si>
  <si>
    <t>95 Mbbl</t>
  </si>
  <si>
    <t>44506 km 2</t>
  </si>
  <si>
    <t>last online 152 hours ago</t>
  </si>
  <si>
    <t>5305 km 2</t>
  </si>
  <si>
    <t>$1521 million</t>
  </si>
  <si>
    <t>44449 km 2</t>
  </si>
  <si>
    <t>34489 km 2</t>
  </si>
  <si>
    <t>2615 Mbbl; 23 Mbbl</t>
  </si>
  <si>
    <t>Mallow</t>
  </si>
  <si>
    <t>5431 Mbbl</t>
  </si>
  <si>
    <t>30808 km 2</t>
  </si>
  <si>
    <t>http://blocgame.com/stats.php?id=62960</t>
  </si>
  <si>
    <t>Lyon</t>
  </si>
  <si>
    <t>Corpsegrinder</t>
  </si>
  <si>
    <t>8991 km 2</t>
  </si>
  <si>
    <t>http://blocgame.com/stats.php?id=57382</t>
  </si>
  <si>
    <t>201k active personnel</t>
  </si>
  <si>
    <t>7591 km 2</t>
  </si>
  <si>
    <t>14484 km 2</t>
  </si>
  <si>
    <t>last online 179 hours ago</t>
  </si>
  <si>
    <t>lordmason22</t>
  </si>
  <si>
    <t>$1067 million</t>
  </si>
  <si>
    <t>6267 km 2</t>
  </si>
  <si>
    <t>http://blocgame.com/stats.php?id=63733</t>
  </si>
  <si>
    <t>Rare_Pepes</t>
  </si>
  <si>
    <t>Karl_M.</t>
  </si>
  <si>
    <t>26170 km 2</t>
  </si>
  <si>
    <t>http://blocgame.com/stats.php?id=63313</t>
  </si>
  <si>
    <t>33087 km 2</t>
  </si>
  <si>
    <t>New Sandez</t>
  </si>
  <si>
    <t>Fragtastic</t>
  </si>
  <si>
    <t>http://blocgame.com/stats.php?id=65017</t>
  </si>
  <si>
    <t>$912 million</t>
  </si>
  <si>
    <t>39681 km 2</t>
  </si>
  <si>
    <t>172 Mbbl</t>
  </si>
  <si>
    <t>507k active personnel</t>
  </si>
  <si>
    <t>23468 km 2</t>
  </si>
  <si>
    <t>42922 km 2</t>
  </si>
  <si>
    <t>Iraq</t>
  </si>
  <si>
    <t>Saddam Hussein</t>
  </si>
  <si>
    <t>$761 million</t>
  </si>
  <si>
    <t>21804 km 2</t>
  </si>
  <si>
    <t>http://blocgame.com/stats.php?id=40446</t>
  </si>
  <si>
    <t>19779 km 2</t>
  </si>
  <si>
    <t>last online 83 hours ago</t>
  </si>
  <si>
    <t>Singapore no2</t>
  </si>
  <si>
    <t>Caleb Neo</t>
  </si>
  <si>
    <t>http://blocgame.com/stats.php?id=64582</t>
  </si>
  <si>
    <t>16246 km 2</t>
  </si>
  <si>
    <t>$568 million</t>
  </si>
  <si>
    <t>17953 km 2</t>
  </si>
  <si>
    <t>27701 km 2</t>
  </si>
  <si>
    <t>44033 km 2</t>
  </si>
  <si>
    <t>4167 km 2</t>
  </si>
  <si>
    <t>Durian Pancake</t>
  </si>
  <si>
    <t>rikkie_chong</t>
  </si>
  <si>
    <t>http://blocgame.com/stats.php?id=61799</t>
  </si>
  <si>
    <t>last online 79 hours ago</t>
  </si>
  <si>
    <t>$499 million</t>
  </si>
  <si>
    <t>19520 km 2</t>
  </si>
  <si>
    <t>Snuupy</t>
  </si>
  <si>
    <t>16 ships</t>
  </si>
  <si>
    <t>110 Hundred Tons per month</t>
  </si>
  <si>
    <t>7571 Mbbl</t>
  </si>
  <si>
    <t>135448 km 2</t>
  </si>
  <si>
    <t>http://blocgame.com/stats.php?id=58336</t>
  </si>
  <si>
    <t>24388 km 2</t>
  </si>
  <si>
    <t>3705 km 2</t>
  </si>
  <si>
    <t>29638 km 2</t>
  </si>
  <si>
    <t>last online 84 hours ago</t>
  </si>
  <si>
    <t>Zion</t>
  </si>
  <si>
    <t>Zionist</t>
  </si>
  <si>
    <t>24463 km 2</t>
  </si>
  <si>
    <t>http://blocgame.com/stats.php?id=41496</t>
  </si>
  <si>
    <t>32909 km 2</t>
  </si>
  <si>
    <t>151 Mbbl; 3 Mbbl</t>
  </si>
  <si>
    <t>11095 km 2</t>
  </si>
  <si>
    <t>$402 million</t>
  </si>
  <si>
    <t>16194 km 2</t>
  </si>
  <si>
    <t>41341 km 2</t>
  </si>
  <si>
    <t>Gragnokish</t>
  </si>
  <si>
    <t>Gragnok</t>
  </si>
  <si>
    <t>$359 million</t>
  </si>
  <si>
    <t>20283 km 2</t>
  </si>
  <si>
    <t>http://blocgame.com/stats.php?id=65645</t>
  </si>
  <si>
    <t>34639 km 2</t>
  </si>
  <si>
    <t>21033 km 2</t>
  </si>
  <si>
    <t>last online 136 hours ago</t>
  </si>
  <si>
    <t>15342 km 2</t>
  </si>
  <si>
    <t>35310 km 2</t>
  </si>
  <si>
    <t>12590 km 2</t>
  </si>
  <si>
    <t>Portoguesa</t>
  </si>
  <si>
    <t>sithgonnasith</t>
  </si>
  <si>
    <t>http://blocgame.com/stats.php?id=65613</t>
  </si>
  <si>
    <t>Milltopia</t>
  </si>
  <si>
    <t>JakeMiller</t>
  </si>
  <si>
    <t>http://blocgame.com/stats.php?id=61411</t>
  </si>
  <si>
    <t>Aggieville</t>
  </si>
  <si>
    <t>JSUDB39</t>
  </si>
  <si>
    <t>http://blocgame.com/stats.php?id=65611</t>
  </si>
  <si>
    <t>Arabic Egypt</t>
  </si>
  <si>
    <t>Ahmad El-Sulh</t>
  </si>
  <si>
    <t>http://blocgame.com/stats.php?id=65614</t>
  </si>
  <si>
    <t>Ireniwa</t>
  </si>
  <si>
    <t>aerasalum</t>
  </si>
  <si>
    <t>http://blocgame.com/stats.php?id=65615</t>
  </si>
  <si>
    <t>Panza</t>
  </si>
  <si>
    <t>daveydee3</t>
  </si>
  <si>
    <t>http://blocgame.com/stats.php?id=65616</t>
  </si>
  <si>
    <t>Morcï¿½o</t>
  </si>
  <si>
    <t>milhazes</t>
  </si>
  <si>
    <t>http://blocgame.com/stats.php?id=65617</t>
  </si>
  <si>
    <t>Macadonia</t>
  </si>
  <si>
    <t>Bigmac4261</t>
  </si>
  <si>
    <t>http://blocgame.com/stats.php?id=65619</t>
  </si>
  <si>
    <t>Sint-Manuel</t>
  </si>
  <si>
    <t>delaijah</t>
  </si>
  <si>
    <t>http://blocgame.com/stats.php?id=65620</t>
  </si>
  <si>
    <t>Aseania</t>
  </si>
  <si>
    <t>Defiance</t>
  </si>
  <si>
    <t>http://blocgame.com/stats.php?id=65623</t>
  </si>
  <si>
    <t>HSAS</t>
  </si>
  <si>
    <t>megadog123</t>
  </si>
  <si>
    <t>http://blocgame.com/stats.php?id=65624</t>
  </si>
  <si>
    <t>Wikonia</t>
  </si>
  <si>
    <t>BurningKnight</t>
  </si>
  <si>
    <t>http://blocgame.com/stats.php?id=65610</t>
  </si>
  <si>
    <t>OBclarks</t>
  </si>
  <si>
    <t>ob2231</t>
  </si>
  <si>
    <t>http://blocgame.com/stats.php?id=65618</t>
  </si>
  <si>
    <t>Agame</t>
  </si>
  <si>
    <t>Agame13</t>
  </si>
  <si>
    <t>GPA</t>
  </si>
  <si>
    <t>4402 Mbbl</t>
  </si>
  <si>
    <t>http://blocgame.com/stats.php?id=65634</t>
  </si>
  <si>
    <t>Azares</t>
  </si>
  <si>
    <t>Polaris13427</t>
  </si>
  <si>
    <t>http://blocgame.com/stats.php?id=65636</t>
  </si>
  <si>
    <t>moondontexist</t>
  </si>
  <si>
    <t>wickywickywicked</t>
  </si>
  <si>
    <t>http://blocgame.com/stats.php?id=65628</t>
  </si>
  <si>
    <t>last online 131 hours ago</t>
  </si>
  <si>
    <t>Feredal</t>
  </si>
  <si>
    <t>twwhy</t>
  </si>
  <si>
    <t>http://blocgame.com/stats.php?id=65626</t>
  </si>
  <si>
    <t>Glasnost</t>
  </si>
  <si>
    <t>Krastny</t>
  </si>
  <si>
    <t>http://blocgame.com/stats.php?id=65630</t>
  </si>
  <si>
    <t>D.P.R.K</t>
  </si>
  <si>
    <t>Kim Dynasty</t>
  </si>
  <si>
    <t>http://blocgame.com/stats.php?id=65638</t>
  </si>
  <si>
    <t>Tzarlin</t>
  </si>
  <si>
    <t>http://blocgame.com/stats.php?id=65639</t>
  </si>
  <si>
    <t>Money`</t>
  </si>
  <si>
    <t>swag money</t>
  </si>
  <si>
    <t>http://blocgame.com/stats.php?id=65640</t>
  </si>
  <si>
    <t>12506 km 2</t>
  </si>
  <si>
    <t>15304 km 2</t>
  </si>
  <si>
    <t>$301 million</t>
  </si>
  <si>
    <t>Rhomaion</t>
  </si>
  <si>
    <t>Manuel Tzimiskes</t>
  </si>
  <si>
    <t>http://blocgame.com/stats.php?id=40915</t>
  </si>
  <si>
    <t>18247 km 2</t>
  </si>
  <si>
    <t>Convallis Vitae</t>
  </si>
  <si>
    <t>SegakRaga</t>
  </si>
  <si>
    <t>http://blocgame.com/stats.php?id=65641</t>
  </si>
  <si>
    <t>United Patriots</t>
  </si>
  <si>
    <t>President Redford</t>
  </si>
  <si>
    <t>http://blocgame.com/stats.php?id=65642</t>
  </si>
  <si>
    <t>Geinrema</t>
  </si>
  <si>
    <t>Tahujoe</t>
  </si>
  <si>
    <t>http://blocgame.com/stats.php?id=65643</t>
  </si>
  <si>
    <t>Parthian Empire</t>
  </si>
  <si>
    <t>noodlehats</t>
  </si>
  <si>
    <t>http://blocgame.com/stats.php?id=65644</t>
  </si>
  <si>
    <t>Breezeland</t>
  </si>
  <si>
    <t>President McBreeze</t>
  </si>
  <si>
    <t>http://blocgame.com/stats.php?id=65646</t>
  </si>
  <si>
    <t>DirtBlock</t>
  </si>
  <si>
    <t>TurnerTDB</t>
  </si>
  <si>
    <t>http://blocgame.com/stats.php?id=65647</t>
  </si>
  <si>
    <t>strotia</t>
  </si>
  <si>
    <t>cyprus</t>
  </si>
  <si>
    <t>$290 million</t>
  </si>
  <si>
    <t>http://blocgame.com/stats.php?id=65637</t>
  </si>
  <si>
    <t>18107 km 2</t>
  </si>
  <si>
    <t>16665 km 2</t>
  </si>
  <si>
    <t>15124 km 2</t>
  </si>
  <si>
    <t>13256 km 2</t>
  </si>
  <si>
    <t>$268 million</t>
  </si>
  <si>
    <t>18500 km 2</t>
  </si>
  <si>
    <t>14506 km 2</t>
  </si>
  <si>
    <t>14905 km 2</t>
  </si>
  <si>
    <t>Bize</t>
  </si>
  <si>
    <t>http://blocgame.com/stats.php?id=65633</t>
  </si>
  <si>
    <t>Tampf</t>
  </si>
  <si>
    <t>dglixxxy</t>
  </si>
  <si>
    <t>$245 million</t>
  </si>
  <si>
    <t>http://blocgame.com/stats.php?id=65631</t>
  </si>
  <si>
    <t>Czerz</t>
  </si>
  <si>
    <t>http://blocgame.com/stats.php?id=65648</t>
  </si>
  <si>
    <t>$6869 million</t>
  </si>
  <si>
    <t>303 Mbbl; 3 Mbbl</t>
  </si>
  <si>
    <t>$5599 million</t>
  </si>
  <si>
    <t>331 Mbbl; 8 Mbbl</t>
  </si>
  <si>
    <t>177 Mbbl</t>
  </si>
  <si>
    <t>$5335 million</t>
  </si>
  <si>
    <t>71 Mbbl; 9 Mbbl</t>
  </si>
  <si>
    <t>48636 km 2</t>
  </si>
  <si>
    <t>$5123 million</t>
  </si>
  <si>
    <t>64 Mbbl; 17 Mbbl</t>
  </si>
  <si>
    <t>44119 km 2</t>
  </si>
  <si>
    <t>$5046 million</t>
  </si>
  <si>
    <t>67 Mbbl; 7 Mbbl</t>
  </si>
  <si>
    <t>36708 km 2</t>
  </si>
  <si>
    <t>$5015 million</t>
  </si>
  <si>
    <t>$4983 million</t>
  </si>
  <si>
    <t>4811 Mbbl; 19 Mbbl</t>
  </si>
  <si>
    <t>$4884 million</t>
  </si>
  <si>
    <t>$4722 million</t>
  </si>
  <si>
    <t>42 Mbbl; 10 Mbbl</t>
  </si>
  <si>
    <t>18372 km 2</t>
  </si>
  <si>
    <t>$4685 million</t>
  </si>
  <si>
    <t>191 Mbbl; 12 Mbbl</t>
  </si>
  <si>
    <t>$4617 million</t>
  </si>
  <si>
    <t>191 Mbbl; 8 Mbbl</t>
  </si>
  <si>
    <t>59 Hundred Tons per month</t>
  </si>
  <si>
    <t>$4610 million</t>
  </si>
  <si>
    <t>165 Mbbl</t>
  </si>
  <si>
    <t>$4594 million</t>
  </si>
  <si>
    <t>$4567 million</t>
  </si>
  <si>
    <t>8105 Mbbl; 7 Mbbl</t>
  </si>
  <si>
    <t>$4446 million</t>
  </si>
  <si>
    <t>4438 Mbbl</t>
  </si>
  <si>
    <t>$4439 million</t>
  </si>
  <si>
    <t>$4335 million</t>
  </si>
  <si>
    <t>9195 Mbbl</t>
  </si>
  <si>
    <t>$4319 million</t>
  </si>
  <si>
    <t>$4256 million</t>
  </si>
  <si>
    <t>188 Mbbl; 7 Mbbl</t>
  </si>
  <si>
    <t>$4240 million</t>
  </si>
  <si>
    <t>167 Mbbl</t>
  </si>
  <si>
    <t>$4202 million</t>
  </si>
  <si>
    <t>10496 Mbbl; 19 Mbbl</t>
  </si>
  <si>
    <t>$4180 million</t>
  </si>
  <si>
    <t>460 Mbbl; 5 Mbbl</t>
  </si>
  <si>
    <t>$4177 million</t>
  </si>
  <si>
    <t>871 Mbbl; 5 Mbbl</t>
  </si>
  <si>
    <t>$4176 million</t>
  </si>
  <si>
    <t>$4158 million</t>
  </si>
  <si>
    <t>379 Mbbl; 11 Mbbl</t>
  </si>
  <si>
    <t>6249 Mbbl</t>
  </si>
  <si>
    <t>$4155 million</t>
  </si>
  <si>
    <t>252 Mbbl; 5 Mbbl</t>
  </si>
  <si>
    <t>$4120 million</t>
  </si>
  <si>
    <t>82 Mbbl; 12 Mbbl</t>
  </si>
  <si>
    <t>32549 km 2</t>
  </si>
  <si>
    <t>$4101 million</t>
  </si>
  <si>
    <t>1855 Mbbl</t>
  </si>
  <si>
    <t>$4075 million</t>
  </si>
  <si>
    <t>315 Mbbl; 6 Mbbl</t>
  </si>
  <si>
    <t>18581 km 2</t>
  </si>
  <si>
    <t>137 Mbbl; 3 Mbbl</t>
  </si>
  <si>
    <t>$4055 million</t>
  </si>
  <si>
    <t>7387 km 2</t>
  </si>
  <si>
    <t>$4040 million</t>
  </si>
  <si>
    <t>137 Mbbl; 13 Mbbl</t>
  </si>
  <si>
    <t>43690 km 2</t>
  </si>
  <si>
    <t>$4026 million</t>
  </si>
  <si>
    <t>1242 Mbbl</t>
  </si>
  <si>
    <t>$4009 million</t>
  </si>
  <si>
    <t>2525 Mbbl; 27 Mbbl</t>
  </si>
  <si>
    <t>4213 Mbbl; 12 Mbbl</t>
  </si>
  <si>
    <t>461 Mbbl; 4 Mbbl</t>
  </si>
  <si>
    <t>$3962 million</t>
  </si>
  <si>
    <t>$3934 million</t>
  </si>
  <si>
    <t>2323 Mbbl; 13 Mbbl</t>
  </si>
  <si>
    <t>126 Mbbl</t>
  </si>
  <si>
    <t>51 ships</t>
  </si>
  <si>
    <t>$3908 million</t>
  </si>
  <si>
    <t>2461 Mbbl</t>
  </si>
  <si>
    <t>60219 km 2</t>
  </si>
  <si>
    <t>$3900 million</t>
  </si>
  <si>
    <t>$3870 million</t>
  </si>
  <si>
    <t>4044 Mbbl; 23 Mbbl</t>
  </si>
  <si>
    <t>57254 km 2</t>
  </si>
  <si>
    <t>$3843 million</t>
  </si>
  <si>
    <t>4745 Mbbl; 9 Mbbl</t>
  </si>
  <si>
    <t>$3836 million</t>
  </si>
  <si>
    <t>6693 Mbbl; 10 Mbbl</t>
  </si>
  <si>
    <t>$3828 million</t>
  </si>
  <si>
    <t>$3796 million</t>
  </si>
  <si>
    <t>4853 Mbbl; 15 Mbbl</t>
  </si>
  <si>
    <t>$3790 million</t>
  </si>
  <si>
    <t>357 Mbbl; 5 Mbbl</t>
  </si>
  <si>
    <t>4014 Mbbl; 42 Mbbl</t>
  </si>
  <si>
    <t>$3781 million</t>
  </si>
  <si>
    <t>136 Mbbl; 7 Mbbl</t>
  </si>
  <si>
    <t>$3775 million</t>
  </si>
  <si>
    <t>108 Mbbl; 3 Mbbl</t>
  </si>
  <si>
    <t>26875 km 2</t>
  </si>
  <si>
    <t>$3744 million</t>
  </si>
  <si>
    <t>4155 Mbbl</t>
  </si>
  <si>
    <t>15670 km 2</t>
  </si>
  <si>
    <t>$3729 million</t>
  </si>
  <si>
    <t>303 Mbbl</t>
  </si>
  <si>
    <t>39 Mbbl per month</t>
  </si>
  <si>
    <t>$3714 million</t>
  </si>
  <si>
    <t>5193 Mbbl; 39 Mbbl</t>
  </si>
  <si>
    <t>$3671 million</t>
  </si>
  <si>
    <t>22794 km 2</t>
  </si>
  <si>
    <t>$3631 million</t>
  </si>
  <si>
    <t>5596 Mbbl; 18 Mbbl</t>
  </si>
  <si>
    <t>$3605 million</t>
  </si>
  <si>
    <t>6873 Mbbl; 6 Mbbl</t>
  </si>
  <si>
    <t>55123 km 2</t>
  </si>
  <si>
    <t>$3579 million</t>
  </si>
  <si>
    <t>152 Mbbl; 8 Mbbl</t>
  </si>
  <si>
    <t>12767 km 2</t>
  </si>
  <si>
    <t>$3577 million</t>
  </si>
  <si>
    <t>1824 Mbbl; 14 Mbbl</t>
  </si>
  <si>
    <t>$3561 million</t>
  </si>
  <si>
    <t>654 Mbbl; 7 Mbbl</t>
  </si>
  <si>
    <t>$3560 million</t>
  </si>
  <si>
    <t>$3554 million</t>
  </si>
  <si>
    <t>1620 Mbbl; 7 Mbbl</t>
  </si>
  <si>
    <t>95 Mbbl; 7 Mbbl</t>
  </si>
  <si>
    <t>171k active personnel</t>
  </si>
  <si>
    <t>$3549 million</t>
  </si>
  <si>
    <t>44269 km 2</t>
  </si>
  <si>
    <t>$3542 million</t>
  </si>
  <si>
    <t>2567 Mbbl; 12 Mbbl</t>
  </si>
  <si>
    <t>$3534 million</t>
  </si>
  <si>
    <t>33 Mbbl</t>
  </si>
  <si>
    <t>$3525 million</t>
  </si>
  <si>
    <t>388 Mbbl; 16 Mbbl</t>
  </si>
  <si>
    <t>$3503 million</t>
  </si>
  <si>
    <t>173 Mbbl; 19 Mbbl</t>
  </si>
  <si>
    <t>$3469 million</t>
  </si>
  <si>
    <t>1697 Mbbl; 5 Mbbl</t>
  </si>
  <si>
    <t>$3457 million</t>
  </si>
  <si>
    <t>207 Mbbl; 5 Mbbl</t>
  </si>
  <si>
    <t>$3433 million</t>
  </si>
  <si>
    <t>3513 Mbbl</t>
  </si>
  <si>
    <t>$3432 million</t>
  </si>
  <si>
    <t>2843 Mbbl</t>
  </si>
  <si>
    <t>$3426 million</t>
  </si>
  <si>
    <t>531 Mbbl</t>
  </si>
  <si>
    <t>45447 km 2</t>
  </si>
  <si>
    <t>$3417 million</t>
  </si>
  <si>
    <t>466 Mbbl; 4 Mbbl</t>
  </si>
  <si>
    <t>$3404 million</t>
  </si>
  <si>
    <t>105 Mbbl</t>
  </si>
  <si>
    <t>27339 km 2</t>
  </si>
  <si>
    <t>$3389 million</t>
  </si>
  <si>
    <t>3307 km 2</t>
  </si>
  <si>
    <t>$3370 million</t>
  </si>
  <si>
    <t>4593 Mbbl</t>
  </si>
  <si>
    <t>$3369 million</t>
  </si>
  <si>
    <t>4622 Mbbl; 13 Mbbl</t>
  </si>
  <si>
    <t>50383 km 2</t>
  </si>
  <si>
    <t>$3368 million</t>
  </si>
  <si>
    <t>35 Mbbl; 2 Mbbl</t>
  </si>
  <si>
    <t>$3341 million</t>
  </si>
  <si>
    <t>3506 Mbbl</t>
  </si>
  <si>
    <t>$3340 million</t>
  </si>
  <si>
    <t>177 Mbbl; 3 Mbbl</t>
  </si>
  <si>
    <t>$3336 million</t>
  </si>
  <si>
    <t>335 Mbbl; 15 Mbbl</t>
  </si>
  <si>
    <t>$3335 million</t>
  </si>
  <si>
    <t>599 Mbbl; 7 Mbbl</t>
  </si>
  <si>
    <t>73553 km 2</t>
  </si>
  <si>
    <t>$3331 million</t>
  </si>
  <si>
    <t>189 Mbbl; 7 Mbbl</t>
  </si>
  <si>
    <t>$3330 million</t>
  </si>
  <si>
    <t>429 Mbbl; 7 Mbbl</t>
  </si>
  <si>
    <t>$3326 million</t>
  </si>
  <si>
    <t>184 Mbbl; 4 Mbbl</t>
  </si>
  <si>
    <t>$3278 million</t>
  </si>
  <si>
    <t>4640 Mbbl; 17 Mbbl</t>
  </si>
  <si>
    <t>$3274 million</t>
  </si>
  <si>
    <t>110 Mbbl; 11 Mbbl</t>
  </si>
  <si>
    <t>51835 km 2</t>
  </si>
  <si>
    <t>$3251 million</t>
  </si>
  <si>
    <t>5308 Mbbl</t>
  </si>
  <si>
    <t>285 Mbbl</t>
  </si>
  <si>
    <t>76 Mbbl; 13 Mbbl</t>
  </si>
  <si>
    <t>$3226 million</t>
  </si>
  <si>
    <t>11 Mbbl; 8 Mbbl</t>
  </si>
  <si>
    <t>47957 km 2</t>
  </si>
  <si>
    <t>$3220 million</t>
  </si>
  <si>
    <t>7061 Mbbl; 33 Mbbl</t>
  </si>
  <si>
    <t>$3217 million</t>
  </si>
  <si>
    <t>2533 Mbbl</t>
  </si>
  <si>
    <t>$3202 million</t>
  </si>
  <si>
    <t>948 Mbbl</t>
  </si>
  <si>
    <t>5884 km 2</t>
  </si>
  <si>
    <t>$3190 million</t>
  </si>
  <si>
    <t>194 Mbbl; 2 Mbbl</t>
  </si>
  <si>
    <t>last online 137 hours ago</t>
  </si>
  <si>
    <t>$3166 million</t>
  </si>
  <si>
    <t>$3145 million</t>
  </si>
  <si>
    <t>4032 Mbbl; 10 Mbbl</t>
  </si>
  <si>
    <t>$3143 million</t>
  </si>
  <si>
    <t>291 Mbbl</t>
  </si>
  <si>
    <t>$3133 million</t>
  </si>
  <si>
    <t>$3132 million</t>
  </si>
  <si>
    <t>8159 Mbbl</t>
  </si>
  <si>
    <t>$3114 million</t>
  </si>
  <si>
    <t>8061 Mbbl; 16 Mbbl</t>
  </si>
  <si>
    <t>$3106 million</t>
  </si>
  <si>
    <t>775 Mbbl; 12 Mbbl</t>
  </si>
  <si>
    <t>$3095 million</t>
  </si>
  <si>
    <t>1990 Mbbl; 6 Mbbl</t>
  </si>
  <si>
    <t>200 Mbbl</t>
  </si>
  <si>
    <t>$3091 million</t>
  </si>
  <si>
    <t>$3090 million</t>
  </si>
  <si>
    <t>51 Mbbl; 11 Mbbl</t>
  </si>
  <si>
    <t>65050 km 2</t>
  </si>
  <si>
    <t>$3061 million</t>
  </si>
  <si>
    <t>6618 Mbbl; 24 Mbbl</t>
  </si>
  <si>
    <t>$3058 million</t>
  </si>
  <si>
    <t>2813 Mbbl</t>
  </si>
  <si>
    <t>$3053 million</t>
  </si>
  <si>
    <t>21498 km 2</t>
  </si>
  <si>
    <t>$3051 million</t>
  </si>
  <si>
    <t>7011 Mbbl; 14 Mbbl</t>
  </si>
  <si>
    <t>$3045 million</t>
  </si>
  <si>
    <t>1415 Mbbl</t>
  </si>
  <si>
    <t>$3044 million</t>
  </si>
  <si>
    <t>898 Mbbl; 12 Mbbl</t>
  </si>
  <si>
    <t>37685 km 2</t>
  </si>
  <si>
    <t>$3039 million</t>
  </si>
  <si>
    <t>1899 Mbbl; 16 Mbbl</t>
  </si>
  <si>
    <t>20790 km 2</t>
  </si>
  <si>
    <t>$3038 million</t>
  </si>
  <si>
    <t>246 Mbbl; 5 Mbbl</t>
  </si>
  <si>
    <t>265 Mbbl; 3 Mbbl</t>
  </si>
  <si>
    <t>35046 km 2</t>
  </si>
  <si>
    <t>$3020 million</t>
  </si>
  <si>
    <t>3099 Mbbl; 29 Mbbl</t>
  </si>
  <si>
    <t>$2985 million</t>
  </si>
  <si>
    <t>85 Mbbl</t>
  </si>
  <si>
    <t>$2981 million</t>
  </si>
  <si>
    <t>3942 Mbbl; 15 Mbbl</t>
  </si>
  <si>
    <t>$2948 million</t>
  </si>
  <si>
    <t>7759 Mbbl; 11 Mbbl</t>
  </si>
  <si>
    <t>$2934 million</t>
  </si>
  <si>
    <t>2415 Mbbl; 11 Mbbl</t>
  </si>
  <si>
    <t>$2918 million</t>
  </si>
  <si>
    <t>16741 km 2</t>
  </si>
  <si>
    <t>$2902 million</t>
  </si>
  <si>
    <t>394 Mbbl</t>
  </si>
  <si>
    <t>$2897 million</t>
  </si>
  <si>
    <t>658 Mbbl; 7 Mbbl</t>
  </si>
  <si>
    <t>55920 km 2</t>
  </si>
  <si>
    <t>$2895 million</t>
  </si>
  <si>
    <t>217 Mbbl</t>
  </si>
  <si>
    <t>54540 km 2</t>
  </si>
  <si>
    <t>$2892 million</t>
  </si>
  <si>
    <t>372 Mbbl; 6 Mbbl</t>
  </si>
  <si>
    <t>$2871 million</t>
  </si>
  <si>
    <t>$2862 million</t>
  </si>
  <si>
    <t>$2853 million</t>
  </si>
  <si>
    <t>94 Mbbl; 6 Mbbl</t>
  </si>
  <si>
    <t>$2848 million</t>
  </si>
  <si>
    <t>207 Mbbl</t>
  </si>
  <si>
    <t>70256 km 2</t>
  </si>
  <si>
    <t>$2836 million</t>
  </si>
  <si>
    <t>28395 km 2</t>
  </si>
  <si>
    <t>5661 km 2</t>
  </si>
  <si>
    <t>8832 Mbbl; 19 Mbbl</t>
  </si>
  <si>
    <t>28 ships</t>
  </si>
  <si>
    <t>$2831 million</t>
  </si>
  <si>
    <t>285 Mbbl; 7 Mbbl</t>
  </si>
  <si>
    <t>42353 km 2</t>
  </si>
  <si>
    <t>$2830 million</t>
  </si>
  <si>
    <t>54 Mbbl</t>
  </si>
  <si>
    <t>$2822 million</t>
  </si>
  <si>
    <t>8279 Mbbl</t>
  </si>
  <si>
    <t>$2818 million</t>
  </si>
  <si>
    <t>349 Mbbl; 4 Mbbl</t>
  </si>
  <si>
    <t>$2816 million</t>
  </si>
  <si>
    <t>262 Mbbl</t>
  </si>
  <si>
    <t>$2806 million</t>
  </si>
  <si>
    <t>5052 Mbbl</t>
  </si>
  <si>
    <t>25082 km 2</t>
  </si>
  <si>
    <t>$2801 million</t>
  </si>
  <si>
    <t>24 Mbbl; 12 Mbbl</t>
  </si>
  <si>
    <t>$2780 million</t>
  </si>
  <si>
    <t>196 Mbbl; 6 Mbbl</t>
  </si>
  <si>
    <t>$2774 million</t>
  </si>
  <si>
    <t>1978 Mbbl</t>
  </si>
  <si>
    <t>29550 km 2</t>
  </si>
  <si>
    <t>$2763 million</t>
  </si>
  <si>
    <t>270 Mbbl; 5 Mbbl</t>
  </si>
  <si>
    <t>$2756 million</t>
  </si>
  <si>
    <t>286 Mbbl; 14 Mbbl</t>
  </si>
  <si>
    <t>$2746 million</t>
  </si>
  <si>
    <t>248 Mbbl; 6 Mbbl</t>
  </si>
  <si>
    <t>$2734 million</t>
  </si>
  <si>
    <t>407 Mbbl; 7 Mbbl</t>
  </si>
  <si>
    <t>67861 km 2</t>
  </si>
  <si>
    <t>$2718 million</t>
  </si>
  <si>
    <t>445 Mbbl; 7 Mbbl</t>
  </si>
  <si>
    <t>47713 km 2</t>
  </si>
  <si>
    <t>$2717 million</t>
  </si>
  <si>
    <t>4182 Mbbl; 13 Mbbl</t>
  </si>
  <si>
    <t>$2712 million</t>
  </si>
  <si>
    <t>288 Mbbl; 6 Mbbl</t>
  </si>
  <si>
    <t>$2708 million</t>
  </si>
  <si>
    <t>107 Mbbl; 10 Mbbl</t>
  </si>
  <si>
    <t>2023 Mbbl; 12 Mbbl</t>
  </si>
  <si>
    <t>21649 km 2</t>
  </si>
  <si>
    <t>$2698 million</t>
  </si>
  <si>
    <t>25 Mbbl; 2 Mbbl</t>
  </si>
  <si>
    <t>3849 km 2</t>
  </si>
  <si>
    <t>$2696 million</t>
  </si>
  <si>
    <t>4847 Mbbl; 29 Mbbl</t>
  </si>
  <si>
    <t>42801 km 2</t>
  </si>
  <si>
    <t>1207 Mbbl; 8 Mbbl</t>
  </si>
  <si>
    <t>$2666 million</t>
  </si>
  <si>
    <t>116 Mbbl</t>
  </si>
  <si>
    <t>21075 km 2</t>
  </si>
  <si>
    <t>$2660 million</t>
  </si>
  <si>
    <t>10048 Mbbl; 50 Mbbl</t>
  </si>
  <si>
    <t>$2653 million</t>
  </si>
  <si>
    <t>490 Mbbl; 2 Mbbl</t>
  </si>
  <si>
    <t>$2648 million</t>
  </si>
  <si>
    <t>150 Mbbl; 3 Mbbl</t>
  </si>
  <si>
    <t>$2646 million</t>
  </si>
  <si>
    <t>5123 Mbbl</t>
  </si>
  <si>
    <t>38019 km 2</t>
  </si>
  <si>
    <t>411 Mbbl; 15 Mbbl</t>
  </si>
  <si>
    <t>$2639 million</t>
  </si>
  <si>
    <t>$2632 million</t>
  </si>
  <si>
    <t>396 Mbbl; 5 Mbbl</t>
  </si>
  <si>
    <t>$2623 million</t>
  </si>
  <si>
    <t>13210 km 2</t>
  </si>
  <si>
    <t>last online 142 hours ago</t>
  </si>
  <si>
    <t>$2621 million</t>
  </si>
  <si>
    <t>$2613 million</t>
  </si>
  <si>
    <t>48 Mbbl; 6 Mbbl</t>
  </si>
  <si>
    <t>13614 km 2</t>
  </si>
  <si>
    <t>$2590 million</t>
  </si>
  <si>
    <t>415 Mbbl</t>
  </si>
  <si>
    <t>3058 Mbbl; 18 Mbbl</t>
  </si>
  <si>
    <t>$2572 million</t>
  </si>
  <si>
    <t>$2568 million</t>
  </si>
  <si>
    <t>245 Mbbl; 3 Mbbl</t>
  </si>
  <si>
    <t>3528 Mbbl</t>
  </si>
  <si>
    <t>$2554 million</t>
  </si>
  <si>
    <t>178 Mbbl</t>
  </si>
  <si>
    <t>$2545 million</t>
  </si>
  <si>
    <t>$2540 million</t>
  </si>
  <si>
    <t>8566 Mbbl; 27 Mbbl</t>
  </si>
  <si>
    <t>79537 km 2</t>
  </si>
  <si>
    <t>$2514 million</t>
  </si>
  <si>
    <t>154 Mbbl; 5 Mbbl</t>
  </si>
  <si>
    <t>6849 km 2</t>
  </si>
  <si>
    <t>$2512 million</t>
  </si>
  <si>
    <t>$2506 million</t>
  </si>
  <si>
    <t>555 Mbbl; 8 Mbbl</t>
  </si>
  <si>
    <t>10320 km 2</t>
  </si>
  <si>
    <t>186 Mbbl</t>
  </si>
  <si>
    <t>23572 km 2</t>
  </si>
  <si>
    <t>$2495 million</t>
  </si>
  <si>
    <t>112 Mbbl; 5 Mbbl</t>
  </si>
  <si>
    <t>151k active personnel</t>
  </si>
  <si>
    <t>630 Mbbl</t>
  </si>
  <si>
    <t>$2486 million</t>
  </si>
  <si>
    <t>30882 km 2</t>
  </si>
  <si>
    <t>$2485 million</t>
  </si>
  <si>
    <t>8322 Mbbl; 37 Mbbl</t>
  </si>
  <si>
    <t>$2476 million</t>
  </si>
  <si>
    <t>6487 Mbbl; 25 Mbbl</t>
  </si>
  <si>
    <t>53 Mbbl; 5 Mbbl</t>
  </si>
  <si>
    <t>71 Hundred Tons per month</t>
  </si>
  <si>
    <t>$2469 million</t>
  </si>
  <si>
    <t>6577 Mbbl; 30 Mbbl</t>
  </si>
  <si>
    <t>$2465 million</t>
  </si>
  <si>
    <t>$2464 million</t>
  </si>
  <si>
    <t>128 Mbbl; 5 Mbbl</t>
  </si>
  <si>
    <t>$2462 million</t>
  </si>
  <si>
    <t>39 Mbbl; 6 Mbbl</t>
  </si>
  <si>
    <t>$2459 million</t>
  </si>
  <si>
    <t>2260 Mbbl</t>
  </si>
  <si>
    <t>$2453 million</t>
  </si>
  <si>
    <t>$2449 million</t>
  </si>
  <si>
    <t>1886 Mbbl</t>
  </si>
  <si>
    <t>$2439 million</t>
  </si>
  <si>
    <t>299 Mbbl; 13 Mbbl</t>
  </si>
  <si>
    <t>$2437 million</t>
  </si>
  <si>
    <t>138 Mbbl; 15 Mbbl</t>
  </si>
  <si>
    <t>$2433 million</t>
  </si>
  <si>
    <t>1016 Mbbl; 10 Mbbl</t>
  </si>
  <si>
    <t>324 Mbbl; 9 Mbbl</t>
  </si>
  <si>
    <t>$2432 million</t>
  </si>
  <si>
    <t>390 Mbbl; 14 Mbbl</t>
  </si>
  <si>
    <t>$2428 million</t>
  </si>
  <si>
    <t>1832 Mbbl; 2 Mbbl</t>
  </si>
  <si>
    <t>2700 Mbbl; 12 Mbbl</t>
  </si>
  <si>
    <t>602 Mbbl; 8 Mbbl</t>
  </si>
  <si>
    <t>3926 Mbbl; 6 Mbbl</t>
  </si>
  <si>
    <t>6710 Mbbl; 8 Mbbl</t>
  </si>
  <si>
    <t>$2413 million</t>
  </si>
  <si>
    <t>128 Mbbl; 1 Mbbl</t>
  </si>
  <si>
    <t>$2412 million</t>
  </si>
  <si>
    <t>last online 39 hours ago</t>
  </si>
  <si>
    <t>$2410 million</t>
  </si>
  <si>
    <t>1297 Mbbl; 10 Mbbl</t>
  </si>
  <si>
    <t>$2409 million</t>
  </si>
  <si>
    <t>544 Mbbl</t>
  </si>
  <si>
    <t>21866 km 2</t>
  </si>
  <si>
    <t>$2404 million</t>
  </si>
  <si>
    <t>357 Mbbl; 10 Mbbl</t>
  </si>
  <si>
    <t>24124 km 2</t>
  </si>
  <si>
    <t>$2391 million</t>
  </si>
  <si>
    <t>365 Mbbl; 3 Mbbl</t>
  </si>
  <si>
    <t>$2384 million</t>
  </si>
  <si>
    <t>$2380 million</t>
  </si>
  <si>
    <t>5188 Mbbl; 12 Mbbl</t>
  </si>
  <si>
    <t>36960 km 2</t>
  </si>
  <si>
    <t>$2378 million</t>
  </si>
  <si>
    <t>4540 Mbbl</t>
  </si>
  <si>
    <t>$2376 million</t>
  </si>
  <si>
    <t>592 Mbbl</t>
  </si>
  <si>
    <t>$2366 million</t>
  </si>
  <si>
    <t>3122 Mbbl; 8 Mbbl</t>
  </si>
  <si>
    <t>$2364 million</t>
  </si>
  <si>
    <t>309 Mbbl; 6 Mbbl</t>
  </si>
  <si>
    <t>164 Mbbl; 6 Mbbl</t>
  </si>
  <si>
    <t>$2337 million</t>
  </si>
  <si>
    <t>$2327 million</t>
  </si>
  <si>
    <t>$2319 million</t>
  </si>
  <si>
    <t>$2314 million</t>
  </si>
  <si>
    <t>600 Mbbl; 4 Mbbl</t>
  </si>
  <si>
    <t>$2299 million</t>
  </si>
  <si>
    <t>394 Mbbl; 5 Mbbl</t>
  </si>
  <si>
    <t>$2294 million</t>
  </si>
  <si>
    <t>9366 Mbbl; 21 Mbbl</t>
  </si>
  <si>
    <t>$2291 million</t>
  </si>
  <si>
    <t>3441 Mbbl; 25 Mbbl</t>
  </si>
  <si>
    <t>51113 km 2</t>
  </si>
  <si>
    <t>$2282 million</t>
  </si>
  <si>
    <t>179 Mbbl; 7 Mbbl</t>
  </si>
  <si>
    <t>$2278 million</t>
  </si>
  <si>
    <t>236 Mbbl</t>
  </si>
  <si>
    <t>$2274 million</t>
  </si>
  <si>
    <t>848 Mbbl; 3 Mbbl</t>
  </si>
  <si>
    <t>$2271 million</t>
  </si>
  <si>
    <t>126 Mbbl; 8 Mbbl</t>
  </si>
  <si>
    <t>$2259 million</t>
  </si>
  <si>
    <t>122 Mbbl; 4 Mbbl</t>
  </si>
  <si>
    <t>37353 km 2</t>
  </si>
  <si>
    <t>$2256 million</t>
  </si>
  <si>
    <t>25 Mbbl; 5 Mbbl</t>
  </si>
  <si>
    <t>$2253 million</t>
  </si>
  <si>
    <t>68 Mbbl; 5 Mbbl</t>
  </si>
  <si>
    <t>$2248 million</t>
  </si>
  <si>
    <t>$2241 million</t>
  </si>
  <si>
    <t>2111 Mbbl; 19 Mbbl</t>
  </si>
  <si>
    <t>21288 km 2</t>
  </si>
  <si>
    <t>$2234 million</t>
  </si>
  <si>
    <t>224 Mbbl; 8 Mbbl</t>
  </si>
  <si>
    <t>$2225 million</t>
  </si>
  <si>
    <t>109k active personnel</t>
  </si>
  <si>
    <t>$2223 million</t>
  </si>
  <si>
    <t>1958 Mbbl; 30 Mbbl</t>
  </si>
  <si>
    <t>$2216 million</t>
  </si>
  <si>
    <t>397 Mbbl; 13 Mbbl</t>
  </si>
  <si>
    <t>$2207 million</t>
  </si>
  <si>
    <t>169 Mbbl</t>
  </si>
  <si>
    <t>$2202 million</t>
  </si>
  <si>
    <t>289 Mbbl</t>
  </si>
  <si>
    <t>$2201 million</t>
  </si>
  <si>
    <t>2328 Mbbl</t>
  </si>
  <si>
    <t>$2189 million</t>
  </si>
  <si>
    <t>55 Mbbl; 4 Mbbl</t>
  </si>
  <si>
    <t>$2184 million</t>
  </si>
  <si>
    <t>327 Mbbl</t>
  </si>
  <si>
    <t>$2180 million</t>
  </si>
  <si>
    <t>98 Mbbl; 23 Mbbl</t>
  </si>
  <si>
    <t>11 Tons</t>
  </si>
  <si>
    <t>last online 116 hours ago</t>
  </si>
  <si>
    <t>$2174 million</t>
  </si>
  <si>
    <t>177k active personnel</t>
  </si>
  <si>
    <t>77 Hundred Tons per month</t>
  </si>
  <si>
    <t>78 Mbbl</t>
  </si>
  <si>
    <t>93460 km 2</t>
  </si>
  <si>
    <t>23172 km 2</t>
  </si>
  <si>
    <t>$2170 million</t>
  </si>
  <si>
    <t>2908 Mbbl</t>
  </si>
  <si>
    <t>$2161 million</t>
  </si>
  <si>
    <t>211 Mbbl; 10 Mbbl</t>
  </si>
  <si>
    <t>$2158 million</t>
  </si>
  <si>
    <t>353 Mbbl</t>
  </si>
  <si>
    <t>$2156 million</t>
  </si>
  <si>
    <t>7049 Mbbl; 10 Mbbl</t>
  </si>
  <si>
    <t>55 Mbbl; 5 Mbbl</t>
  </si>
  <si>
    <t>$2150 million</t>
  </si>
  <si>
    <t>6572 Mbbl; 33 Mbbl</t>
  </si>
  <si>
    <t>96 Hundred Tons per month</t>
  </si>
  <si>
    <t>539 Mbbl; 4 Mbbl</t>
  </si>
  <si>
    <t>50053 km 2</t>
  </si>
  <si>
    <t>$2143 million</t>
  </si>
  <si>
    <t>973 Mbbl</t>
  </si>
  <si>
    <t>$2142 million</t>
  </si>
  <si>
    <t>60 Mbbl; 3 Mbbl</t>
  </si>
  <si>
    <t>$2140 million</t>
  </si>
  <si>
    <t>2613 Mbbl; 8 Mbbl</t>
  </si>
  <si>
    <t>$2121 million</t>
  </si>
  <si>
    <t>33765 km 2</t>
  </si>
  <si>
    <t>288 Mbbl; 12 Mbbl</t>
  </si>
  <si>
    <t>$2107 million</t>
  </si>
  <si>
    <t>25557 Mbbl; 50 Mbbl</t>
  </si>
  <si>
    <t>last online 154 hours ago</t>
  </si>
  <si>
    <t>$2102 million</t>
  </si>
  <si>
    <t>13 Mbbl; 9 Mbbl</t>
  </si>
  <si>
    <t>$2099 million</t>
  </si>
  <si>
    <t>2435 Mbbl; 12 Mbbl</t>
  </si>
  <si>
    <t>$2093 million</t>
  </si>
  <si>
    <t>228 Mbbl; 8 Mbbl</t>
  </si>
  <si>
    <t>5241 Mbbl; 17 Mbbl</t>
  </si>
  <si>
    <t>$2086 million</t>
  </si>
  <si>
    <t>257 Mbbl</t>
  </si>
  <si>
    <t>$2082 million</t>
  </si>
  <si>
    <t>377 Mbbl; 4 Mbbl</t>
  </si>
  <si>
    <t>$2081 million</t>
  </si>
  <si>
    <t>336 Mbbl; 10 Mbbl</t>
  </si>
  <si>
    <t>$2076 million</t>
  </si>
  <si>
    <t>58 Mbbl</t>
  </si>
  <si>
    <t>$2067 million</t>
  </si>
  <si>
    <t>$2061 million</t>
  </si>
  <si>
    <t>10034 Mbbl; 12 Mbbl</t>
  </si>
  <si>
    <t>$2054 million</t>
  </si>
  <si>
    <t>1609 Mbbl; 10 Mbbl</t>
  </si>
  <si>
    <t>$2045 million</t>
  </si>
  <si>
    <t>6203 Mbbl; 18 Mbbl</t>
  </si>
  <si>
    <t>34630 km 2</t>
  </si>
  <si>
    <t>$2042 million</t>
  </si>
  <si>
    <t>804 Mbbl; 9 Mbbl</t>
  </si>
  <si>
    <t>$2034 million</t>
  </si>
  <si>
    <t>1520 Mbbl</t>
  </si>
  <si>
    <t>$2032 million</t>
  </si>
  <si>
    <t>679 Mbbl; 7 Mbbl</t>
  </si>
  <si>
    <t>$2017 million</t>
  </si>
  <si>
    <t>2436 Mbbl; 10 Mbbl</t>
  </si>
  <si>
    <t>$2011 million</t>
  </si>
  <si>
    <t>447 Mbbl; 2 Mbbl</t>
  </si>
  <si>
    <t>$2009 million</t>
  </si>
  <si>
    <t>197k active personnel</t>
  </si>
  <si>
    <t>$2008 million</t>
  </si>
  <si>
    <t>$2001 million</t>
  </si>
  <si>
    <t>500 Mbbl; 12 Mbbl</t>
  </si>
  <si>
    <t>$1997 million</t>
  </si>
  <si>
    <t>$1993 million</t>
  </si>
  <si>
    <t>$1991 million</t>
  </si>
  <si>
    <t>$1988 million</t>
  </si>
  <si>
    <t>173 Mbbl; 1 Mbbl</t>
  </si>
  <si>
    <t>$1981 million</t>
  </si>
  <si>
    <t>$1970 million</t>
  </si>
  <si>
    <t>$1967 million</t>
  </si>
  <si>
    <t>$1964 million</t>
  </si>
  <si>
    <t>3997 Mbbl</t>
  </si>
  <si>
    <t>29155 km 2</t>
  </si>
  <si>
    <t>3970 Mbbl; 12 Mbbl</t>
  </si>
  <si>
    <t>$1949 million</t>
  </si>
  <si>
    <t>1915 Mbbl</t>
  </si>
  <si>
    <t>118 Hundred Tons per month</t>
  </si>
  <si>
    <t>$1946 million</t>
  </si>
  <si>
    <t>$1932 million</t>
  </si>
  <si>
    <t>770 Mbbl; 5 Mbbl</t>
  </si>
  <si>
    <t>$1931 million</t>
  </si>
  <si>
    <t>155 Mbbl; 3 Mbbl</t>
  </si>
  <si>
    <t>$1926 million</t>
  </si>
  <si>
    <t>185 Mbbl</t>
  </si>
  <si>
    <t>$1922 million</t>
  </si>
  <si>
    <t>$1918 million</t>
  </si>
  <si>
    <t>$1911 million</t>
  </si>
  <si>
    <t>$1902 million</t>
  </si>
  <si>
    <t>2795 Mbbl; 13 Mbbl</t>
  </si>
  <si>
    <t>$1901 million</t>
  </si>
  <si>
    <t>2485 Mbbl; 8 Mbbl</t>
  </si>
  <si>
    <t>$1894 million</t>
  </si>
  <si>
    <t>98 Mbbl</t>
  </si>
  <si>
    <t>444 Mbbl; 7 Mbbl</t>
  </si>
  <si>
    <t>496 Mbbl</t>
  </si>
  <si>
    <t>$1879 million</t>
  </si>
  <si>
    <t>265 Mbbl; 11 Mbbl</t>
  </si>
  <si>
    <t>28962 km 2</t>
  </si>
  <si>
    <t>114 Mbbl</t>
  </si>
  <si>
    <t>127 Mbbl; 1 Mbbl</t>
  </si>
  <si>
    <t>$1858 million</t>
  </si>
  <si>
    <t>$1857 million</t>
  </si>
  <si>
    <t>994 Mbbl; 5 Mbbl</t>
  </si>
  <si>
    <t>82 Mbbl</t>
  </si>
  <si>
    <t>$1845 million</t>
  </si>
  <si>
    <t>$1836 million</t>
  </si>
  <si>
    <t>107 Mbbl</t>
  </si>
  <si>
    <t>$1834 million</t>
  </si>
  <si>
    <t>161 Mbbl; 23 Mbbl</t>
  </si>
  <si>
    <t>$1833 million</t>
  </si>
  <si>
    <t>300 Mbbl; 7 Mbbl</t>
  </si>
  <si>
    <t>4109 Mbbl</t>
  </si>
  <si>
    <t>$1820 million</t>
  </si>
  <si>
    <t>$1816 million</t>
  </si>
  <si>
    <t>322 Mbbl; 2 Mbbl</t>
  </si>
  <si>
    <t>1947 km 2</t>
  </si>
  <si>
    <t>191 Mbbl; 3 Mbbl</t>
  </si>
  <si>
    <t>182k active personnel</t>
  </si>
  <si>
    <t>138 Mbbl; 20 Mbbl</t>
  </si>
  <si>
    <t>$1801 million</t>
  </si>
  <si>
    <t>last online 89 hours ago</t>
  </si>
  <si>
    <t>$1800 million</t>
  </si>
  <si>
    <t>135 Mbbl; 2 Mbbl</t>
  </si>
  <si>
    <t>3104 Mbbl</t>
  </si>
  <si>
    <t>55541 km 2</t>
  </si>
  <si>
    <t>20 Mbbl; 2 Mbbl</t>
  </si>
  <si>
    <t>24049 km 2</t>
  </si>
  <si>
    <t>$1781 million</t>
  </si>
  <si>
    <t>2339 Mbbl; 11 Mbbl</t>
  </si>
  <si>
    <t>17735 km 2</t>
  </si>
  <si>
    <t>$1778 million</t>
  </si>
  <si>
    <t>7579 Mbbl</t>
  </si>
  <si>
    <t>192k active personnel</t>
  </si>
  <si>
    <t>$1776 million</t>
  </si>
  <si>
    <t>6158 Mbbl</t>
  </si>
  <si>
    <t>78702 km 2</t>
  </si>
  <si>
    <t>last online 122 hours ago</t>
  </si>
  <si>
    <t>$1773 million</t>
  </si>
  <si>
    <t>348 Mbbl; 4 Mbbl</t>
  </si>
  <si>
    <t>$1770 million</t>
  </si>
  <si>
    <t>583 Mbbl; 5 Mbbl</t>
  </si>
  <si>
    <t>29819 km 2</t>
  </si>
  <si>
    <t>$1761 million</t>
  </si>
  <si>
    <t>422 Mbbl; 7 Mbbl</t>
  </si>
  <si>
    <t>5921 Mbbl; 30 Mbbl</t>
  </si>
  <si>
    <t>$1758 million</t>
  </si>
  <si>
    <t>26 Mbbl</t>
  </si>
  <si>
    <t>10326 km 2</t>
  </si>
  <si>
    <t>$1754 million</t>
  </si>
  <si>
    <t>257 Mbbl; 17 Mbbl</t>
  </si>
  <si>
    <t>359 Mbbl; 4 Mbbl</t>
  </si>
  <si>
    <t>$1746 million</t>
  </si>
  <si>
    <t>232 Mbbl</t>
  </si>
  <si>
    <t>$1740 million</t>
  </si>
  <si>
    <t>47 Mbbl; 9 Mbbl</t>
  </si>
  <si>
    <t>502 Mbbl</t>
  </si>
  <si>
    <t>$1723 million</t>
  </si>
  <si>
    <t>118 Mbbl; 10 Mbbl</t>
  </si>
  <si>
    <t>$1711 million</t>
  </si>
  <si>
    <t>3953 Mbbl; 15 Mbbl</t>
  </si>
  <si>
    <t>24 ships</t>
  </si>
  <si>
    <t>$1704 million</t>
  </si>
  <si>
    <t>859 Mbbl</t>
  </si>
  <si>
    <t>46169 km 2</t>
  </si>
  <si>
    <t>$1703 million</t>
  </si>
  <si>
    <t>1351 Mbbl; 3 Mbbl</t>
  </si>
  <si>
    <t>18831 km 2</t>
  </si>
  <si>
    <t>$1700 million</t>
  </si>
  <si>
    <t>$1698 million</t>
  </si>
  <si>
    <t>1006 Mbbl</t>
  </si>
  <si>
    <t>$1694 million</t>
  </si>
  <si>
    <t>$1691 million</t>
  </si>
  <si>
    <t>$1688 million</t>
  </si>
  <si>
    <t>3206 Mbbl</t>
  </si>
  <si>
    <t>$1678 million</t>
  </si>
  <si>
    <t>27 Mbbl; 2 Mbbl</t>
  </si>
  <si>
    <t>50802 km 2</t>
  </si>
  <si>
    <t>4424 Mbbl; 10 Mbbl</t>
  </si>
  <si>
    <t>$1664 million</t>
  </si>
  <si>
    <t>470 Mbbl</t>
  </si>
  <si>
    <t>7871 Mbbl; 23 Mbbl</t>
  </si>
  <si>
    <t>4716 Mbbl; 12 Mbbl</t>
  </si>
  <si>
    <t>31385 km 2</t>
  </si>
  <si>
    <t>$1648 million</t>
  </si>
  <si>
    <t>3152 Mbbl; 10 Mbbl</t>
  </si>
  <si>
    <t>148 Mbbl; 3 Mbbl</t>
  </si>
  <si>
    <t>475 Mbbl; 5 Mbbl</t>
  </si>
  <si>
    <t>$1645 million</t>
  </si>
  <si>
    <t>595 Mbbl</t>
  </si>
  <si>
    <t>$1640 million</t>
  </si>
  <si>
    <t>656 Mbbl</t>
  </si>
  <si>
    <t>$1638 million</t>
  </si>
  <si>
    <t>123 Mbbl; 2 Mbbl</t>
  </si>
  <si>
    <t>4771 km 2</t>
  </si>
  <si>
    <t>168 Mbbl</t>
  </si>
  <si>
    <t>$1635 million</t>
  </si>
  <si>
    <t>466 Mbbl; 12 Mbbl</t>
  </si>
  <si>
    <t>$1622 million</t>
  </si>
  <si>
    <t>10712 Mbbl</t>
  </si>
  <si>
    <t>2323 Mbbl; 5 Mbbl</t>
  </si>
  <si>
    <t>$1613 million</t>
  </si>
  <si>
    <t>5336 Mbbl; 14 Mbbl</t>
  </si>
  <si>
    <t>$1610 million</t>
  </si>
  <si>
    <t>3712 Mbbl; 15 Mbbl</t>
  </si>
  <si>
    <t>$1599 million</t>
  </si>
  <si>
    <t>58 Mbbl; 8 Mbbl</t>
  </si>
  <si>
    <t>13672 km 2</t>
  </si>
  <si>
    <t>$1593 million</t>
  </si>
  <si>
    <t>57 Mbbl</t>
  </si>
  <si>
    <t>28141 km 2</t>
  </si>
  <si>
    <t>362 Mbbl; 7 Mbbl</t>
  </si>
  <si>
    <t>358 Mbbl; 4 Mbbl</t>
  </si>
  <si>
    <t>$1591 million</t>
  </si>
  <si>
    <t>4830 Mbbl; 22 Mbbl</t>
  </si>
  <si>
    <t>37771 km 2</t>
  </si>
  <si>
    <t>436 Mbbl</t>
  </si>
  <si>
    <t>$1586 million</t>
  </si>
  <si>
    <t>2263 Mbbl; 9 Mbbl</t>
  </si>
  <si>
    <t>$1585 million</t>
  </si>
  <si>
    <t>302 Mbbl; 14 Mbbl</t>
  </si>
  <si>
    <t>Thimerica</t>
  </si>
  <si>
    <t>Focus</t>
  </si>
  <si>
    <t>8640 km 2</t>
  </si>
  <si>
    <t>http://blocgame.com/stats.php?id=62883</t>
  </si>
  <si>
    <t>$1584 million</t>
  </si>
  <si>
    <t>4124 Mbbl</t>
  </si>
  <si>
    <t>$1581 million</t>
  </si>
  <si>
    <t>$1578 million</t>
  </si>
  <si>
    <t>1365 Mbbl; 10 Mbbl</t>
  </si>
  <si>
    <t>2285 Mbbl</t>
  </si>
  <si>
    <t>$1557 million</t>
  </si>
  <si>
    <t>23 Mbbl; 8 Mbbl</t>
  </si>
  <si>
    <t>44145 km 2</t>
  </si>
  <si>
    <t>12 Mbbl; 3 Mbbl</t>
  </si>
  <si>
    <t>1910 km 2</t>
  </si>
  <si>
    <t>$1544 million</t>
  </si>
  <si>
    <t>70 Mbbl</t>
  </si>
  <si>
    <t>44 Mbbl; 2 Mbbl</t>
  </si>
  <si>
    <t>$1541 million</t>
  </si>
  <si>
    <t>2147 Mbbl</t>
  </si>
  <si>
    <t>$1536 million</t>
  </si>
  <si>
    <t>2319 Mbbl</t>
  </si>
  <si>
    <t>$1531 million</t>
  </si>
  <si>
    <t>344 Mbbl; 10 Mbbl</t>
  </si>
  <si>
    <t>$1530 million</t>
  </si>
  <si>
    <t>261 Mbbl; 6 Mbbl</t>
  </si>
  <si>
    <t>$1522 million</t>
  </si>
  <si>
    <t>5743 Mbbl; 7 Mbbl</t>
  </si>
  <si>
    <t>385 Mbbl</t>
  </si>
  <si>
    <t>$1501 million</t>
  </si>
  <si>
    <t>447 Mbbl</t>
  </si>
  <si>
    <t>$1490 million</t>
  </si>
  <si>
    <t>2569 Mbbl; 25 Mbbl</t>
  </si>
  <si>
    <t>209 Mbbl</t>
  </si>
  <si>
    <t>20544 km 2</t>
  </si>
  <si>
    <t>$1489 million</t>
  </si>
  <si>
    <t>4050 Mbbl</t>
  </si>
  <si>
    <t>36965 km 2</t>
  </si>
  <si>
    <t>258 Mbbl; 3 Mbbl</t>
  </si>
  <si>
    <t>$1485 million</t>
  </si>
  <si>
    <t>1845 Mbbl</t>
  </si>
  <si>
    <t>$1481 million</t>
  </si>
  <si>
    <t>183 Mbbl; 4 Mbbl</t>
  </si>
  <si>
    <t>last online 60 hours ago</t>
  </si>
  <si>
    <t>$1478 million</t>
  </si>
  <si>
    <t>133 Mbbl</t>
  </si>
  <si>
    <t>$1476 million</t>
  </si>
  <si>
    <t>10967 km 2</t>
  </si>
  <si>
    <t>$1470 million</t>
  </si>
  <si>
    <t>1365 Mbbl; 3 Mbbl</t>
  </si>
  <si>
    <t>208 Mbbl</t>
  </si>
  <si>
    <t>$1469 million</t>
  </si>
  <si>
    <t>$1465 million</t>
  </si>
  <si>
    <t>6499 Mbbl; 27 Mbbl</t>
  </si>
  <si>
    <t>$1459 million</t>
  </si>
  <si>
    <t>$1454 million</t>
  </si>
  <si>
    <t>13736 km 2</t>
  </si>
  <si>
    <t>$1447 million</t>
  </si>
  <si>
    <t>166 Mbbl</t>
  </si>
  <si>
    <t>4997 km 2</t>
  </si>
  <si>
    <t>3318 Mbbl; 6 Mbbl</t>
  </si>
  <si>
    <t>Schutzstaffel</t>
  </si>
  <si>
    <t>$1443 million</t>
  </si>
  <si>
    <t>138 Mbbl; 3 Mbbl</t>
  </si>
  <si>
    <t>$1442 million</t>
  </si>
  <si>
    <t>2328 km 2</t>
  </si>
  <si>
    <t>$1436 million</t>
  </si>
  <si>
    <t>118 Mbbl; 3 Mbbl</t>
  </si>
  <si>
    <t>2505 Mbbl; 7 Mbbl</t>
  </si>
  <si>
    <t>19 Mbbl; 3 Mbbl</t>
  </si>
  <si>
    <t>331 Mbbl; 12 Mbbl</t>
  </si>
  <si>
    <t>$1424 million</t>
  </si>
  <si>
    <t>188 Mbbl; 5 Mbbl</t>
  </si>
  <si>
    <t>$1421 million</t>
  </si>
  <si>
    <t>52 Mbbl</t>
  </si>
  <si>
    <t>$1419 million</t>
  </si>
  <si>
    <t>108 Mbbl; 6 Mbbl</t>
  </si>
  <si>
    <t>243k active personnel</t>
  </si>
  <si>
    <t>$1411 million</t>
  </si>
  <si>
    <t>269 Mbbl; 4 Mbbl</t>
  </si>
  <si>
    <t>$1406 million</t>
  </si>
  <si>
    <t>362 Mbbl; 3 Mbbl</t>
  </si>
  <si>
    <t>$1400 million</t>
  </si>
  <si>
    <t>141 Mbbl; 12 Mbbl</t>
  </si>
  <si>
    <t>$1398 million</t>
  </si>
  <si>
    <t>1079 Mbbl</t>
  </si>
  <si>
    <t>385 Mbbl; 5 Mbbl</t>
  </si>
  <si>
    <t>$1393 million</t>
  </si>
  <si>
    <t>23 Mbbl; 4 Mbbl</t>
  </si>
  <si>
    <t>$1392 million</t>
  </si>
  <si>
    <t>29 Mbbl; 3 Mbbl</t>
  </si>
  <si>
    <t>$1391 million</t>
  </si>
  <si>
    <t>1258 Mbbl; 7 Mbbl</t>
  </si>
  <si>
    <t>$1389 million</t>
  </si>
  <si>
    <t>344 Mbbl</t>
  </si>
  <si>
    <t>270 Mbbl</t>
  </si>
  <si>
    <t>43142 km 2</t>
  </si>
  <si>
    <t>$1375 million</t>
  </si>
  <si>
    <t>5774 Mbbl</t>
  </si>
  <si>
    <t>$1370 million</t>
  </si>
  <si>
    <t>200 Mbbl; 1 Mbbl</t>
  </si>
  <si>
    <t>$1367 million</t>
  </si>
  <si>
    <t>129 Mbbl; 9 Mbbl</t>
  </si>
  <si>
    <t>$1365 million</t>
  </si>
  <si>
    <t>1542 Mbbl; 6 Mbbl</t>
  </si>
  <si>
    <t>3664 Mbbl; 30 Mbbl</t>
  </si>
  <si>
    <t>last online 90 hours ago</t>
  </si>
  <si>
    <t>2486 Mbbl; 8 Mbbl</t>
  </si>
  <si>
    <t>24750 km 2</t>
  </si>
  <si>
    <t>$1355 million</t>
  </si>
  <si>
    <t>96 Mbbl</t>
  </si>
  <si>
    <t>1187 Mbbl; 4 Mbbl</t>
  </si>
  <si>
    <t>2577 Mbbl; 5 Mbbl</t>
  </si>
  <si>
    <t>18974 km 2</t>
  </si>
  <si>
    <t>$1341 million</t>
  </si>
  <si>
    <t>1993 Mbbl</t>
  </si>
  <si>
    <t>290 Mbbl; 6 Mbbl</t>
  </si>
  <si>
    <t>14 Mbbl; 4 Mbbl</t>
  </si>
  <si>
    <t>10684 km 2</t>
  </si>
  <si>
    <t>$1317 million</t>
  </si>
  <si>
    <t>$1313 million</t>
  </si>
  <si>
    <t>4590 Mbbl; 10 Mbbl</t>
  </si>
  <si>
    <t>$1310 million</t>
  </si>
  <si>
    <t>579 Mbbl; 4 Mbbl</t>
  </si>
  <si>
    <t>1522 Mbbl; 2 Mbbl</t>
  </si>
  <si>
    <t>6371 km 2</t>
  </si>
  <si>
    <t>24 Mbbl; 1 Mbbl</t>
  </si>
  <si>
    <t>$1309 million</t>
  </si>
  <si>
    <t>951 Mbbl; 7 Mbbl</t>
  </si>
  <si>
    <t>41850 km 2</t>
  </si>
  <si>
    <t>1310 Mbbl</t>
  </si>
  <si>
    <t>146k active personnel</t>
  </si>
  <si>
    <t>$1307 million</t>
  </si>
  <si>
    <t>7865 Mbbl; 13 Mbbl</t>
  </si>
  <si>
    <t>166 Mbbl; 4 Mbbl</t>
  </si>
  <si>
    <t>246 Mbbl; 2 Mbbl</t>
  </si>
  <si>
    <t>$1303 million</t>
  </si>
  <si>
    <t>71 Mbbl; 2 Mbbl</t>
  </si>
  <si>
    <t>9640 km 2</t>
  </si>
  <si>
    <t>928 Mbbl</t>
  </si>
  <si>
    <t>10791 km 2</t>
  </si>
  <si>
    <t>228 Mbbl; 1 Mbbl</t>
  </si>
  <si>
    <t>36714 km 2</t>
  </si>
  <si>
    <t>$1282 million</t>
  </si>
  <si>
    <t>4515 Mbbl</t>
  </si>
  <si>
    <t>$1276 million</t>
  </si>
  <si>
    <t>156 Mbbl; 5 Mbbl</t>
  </si>
  <si>
    <t>433 Mbbl</t>
  </si>
  <si>
    <t>1336 Mbbl</t>
  </si>
  <si>
    <t>$1264 million</t>
  </si>
  <si>
    <t>946 Mbbl; 7 Mbbl</t>
  </si>
  <si>
    <t>$1254 million</t>
  </si>
  <si>
    <t>251 Mbbl</t>
  </si>
  <si>
    <t>$1252 million</t>
  </si>
  <si>
    <t>$1247 million</t>
  </si>
  <si>
    <t>504 Mbbl</t>
  </si>
  <si>
    <t>$1244 million</t>
  </si>
  <si>
    <t>5062 Mbbl</t>
  </si>
  <si>
    <t>1963 Mbbl; 16 Mbbl</t>
  </si>
  <si>
    <t>121k active personnel</t>
  </si>
  <si>
    <t>$1231 million</t>
  </si>
  <si>
    <t>6114 Mbbl; 24 Mbbl</t>
  </si>
  <si>
    <t>53173 km 2</t>
  </si>
  <si>
    <t>$1226 million</t>
  </si>
  <si>
    <t>548 Mbbl; 2 Mbbl</t>
  </si>
  <si>
    <t>51613 km 2</t>
  </si>
  <si>
    <t>$1224 million</t>
  </si>
  <si>
    <t>318 Mbbl; 11 Mbbl</t>
  </si>
  <si>
    <t>46286 km 2</t>
  </si>
  <si>
    <t>$1223 million</t>
  </si>
  <si>
    <t>555 Mbbl</t>
  </si>
  <si>
    <t>$1221 million</t>
  </si>
  <si>
    <t>4884 Mbbl; 14 Mbbl</t>
  </si>
  <si>
    <t>$1211 million</t>
  </si>
  <si>
    <t>75 Mbbl; 5 Mbbl</t>
  </si>
  <si>
    <t>$1210 million</t>
  </si>
  <si>
    <t>$1208 million</t>
  </si>
  <si>
    <t>$1205 million</t>
  </si>
  <si>
    <t>507 Mbbl; 6 Mbbl</t>
  </si>
  <si>
    <t>$1204 million</t>
  </si>
  <si>
    <t>120 Mbbl</t>
  </si>
  <si>
    <t>274 Mbbl; 12 Mbbl</t>
  </si>
  <si>
    <t>$1198 million</t>
  </si>
  <si>
    <t>2560 Mbbl</t>
  </si>
  <si>
    <t>22359 km 2</t>
  </si>
  <si>
    <t>$1185 million</t>
  </si>
  <si>
    <t>394 Mbbl; 8 Mbbl</t>
  </si>
  <si>
    <t>22783 km 2</t>
  </si>
  <si>
    <t>1089 Mbbl</t>
  </si>
  <si>
    <t>423 Mbbl; 14 Mbbl</t>
  </si>
  <si>
    <t>$1177 million</t>
  </si>
  <si>
    <t>$1175 million</t>
  </si>
  <si>
    <t>277 Mbbl; 2 Mbbl</t>
  </si>
  <si>
    <t>$1173 million</t>
  </si>
  <si>
    <t>$1169 million</t>
  </si>
  <si>
    <t>208 Mbbl; 4 Mbbl</t>
  </si>
  <si>
    <t>$1165 million</t>
  </si>
  <si>
    <t>6741 Mbbl; 22 Mbbl</t>
  </si>
  <si>
    <t>$1164 million</t>
  </si>
  <si>
    <t>92 Mbbl</t>
  </si>
  <si>
    <t>2936 Mbbl</t>
  </si>
  <si>
    <t>$1160 million</t>
  </si>
  <si>
    <t>2627 Mbbl</t>
  </si>
  <si>
    <t>$1156 million</t>
  </si>
  <si>
    <t>536 Mbbl; 4 Mbbl</t>
  </si>
  <si>
    <t>442 Mbbl; 4 Mbbl</t>
  </si>
  <si>
    <t>$1140 million</t>
  </si>
  <si>
    <t>2072 Mbbl; 10 Mbbl</t>
  </si>
  <si>
    <t>199k active personnel</t>
  </si>
  <si>
    <t>6617 Mbbl; 11 Mbbl</t>
  </si>
  <si>
    <t>$1134 million</t>
  </si>
  <si>
    <t>3435 Mbbl; 5 Mbbl</t>
  </si>
  <si>
    <t>$1133 million</t>
  </si>
  <si>
    <t>37009 km 2</t>
  </si>
  <si>
    <t>$1132 million</t>
  </si>
  <si>
    <t>$1129 million</t>
  </si>
  <si>
    <t>223 Mbbl</t>
  </si>
  <si>
    <t>$1128 million</t>
  </si>
  <si>
    <t>4299 Mbbl; 8 Mbbl</t>
  </si>
  <si>
    <t>$1124 million</t>
  </si>
  <si>
    <t>$1122 million</t>
  </si>
  <si>
    <t>1165 Mbbl; 1 Mbbl</t>
  </si>
  <si>
    <t>3004 Mbbl; 6 Mbbl</t>
  </si>
  <si>
    <t>10973 km 2</t>
  </si>
  <si>
    <t>1602 Mbbl; 9 Mbbl</t>
  </si>
  <si>
    <t>$1116 million</t>
  </si>
  <si>
    <t>$1111 million</t>
  </si>
  <si>
    <t>$1107 million</t>
  </si>
  <si>
    <t>11 Mbbl; 2 Mbbl</t>
  </si>
  <si>
    <t>2132 Mbbl</t>
  </si>
  <si>
    <t>440 Mbbl; 13 Mbbl</t>
  </si>
  <si>
    <t>399 Mbbl; 5 Mbbl</t>
  </si>
  <si>
    <t>$1098 million</t>
  </si>
  <si>
    <t>145 Mbbl</t>
  </si>
  <si>
    <t>$1097 million</t>
  </si>
  <si>
    <t>17 Mbbl; 3 Mbbl</t>
  </si>
  <si>
    <t>$1091 million</t>
  </si>
  <si>
    <t>951 Mbbl</t>
  </si>
  <si>
    <t>29605 km 2</t>
  </si>
  <si>
    <t>$1090 million</t>
  </si>
  <si>
    <t>$1087 million</t>
  </si>
  <si>
    <t>346 Mbbl; 3 Mbbl</t>
  </si>
  <si>
    <t>734 Mbbl; 3 Mbbl</t>
  </si>
  <si>
    <t>$1078 million</t>
  </si>
  <si>
    <t>$1076 million</t>
  </si>
  <si>
    <t>739 Mbbl</t>
  </si>
  <si>
    <t>$1074 million</t>
  </si>
  <si>
    <t>974 Mbbl; 5 Mbbl</t>
  </si>
  <si>
    <t>3548 Mbbl; 11 Mbbl</t>
  </si>
  <si>
    <t>$1073 million</t>
  </si>
  <si>
    <t>310 Mbbl; 6 Mbbl</t>
  </si>
  <si>
    <t>$1070 million</t>
  </si>
  <si>
    <t>259 Mbbl; 2 Mbbl</t>
  </si>
  <si>
    <t>37163 km 2</t>
  </si>
  <si>
    <t>$1064 million</t>
  </si>
  <si>
    <t>7420 km 2</t>
  </si>
  <si>
    <t>$1063 million</t>
  </si>
  <si>
    <t>$1060 million</t>
  </si>
  <si>
    <t>101 Mbbl; 9 Mbbl</t>
  </si>
  <si>
    <t>$1055 million</t>
  </si>
  <si>
    <t>3451 Mbbl; 21 Mbbl</t>
  </si>
  <si>
    <t>$1047 million</t>
  </si>
  <si>
    <t>626 Mbbl; 3 Mbbl</t>
  </si>
  <si>
    <t>$1042 million</t>
  </si>
  <si>
    <t>72 Mbbl; 1 Mbbl</t>
  </si>
  <si>
    <t>$1038 million</t>
  </si>
  <si>
    <t>15141 km 2</t>
  </si>
  <si>
    <t>$1033 million</t>
  </si>
  <si>
    <t>$1023 million</t>
  </si>
  <si>
    <t>964 Mbbl; 23 Mbbl</t>
  </si>
  <si>
    <t>$1022 million</t>
  </si>
  <si>
    <t>5561 Mbbl</t>
  </si>
  <si>
    <t>$1021 million</t>
  </si>
  <si>
    <t>984 Mbbl</t>
  </si>
  <si>
    <t>43207 km 2</t>
  </si>
  <si>
    <t>$1016 million</t>
  </si>
  <si>
    <t>$1015 million</t>
  </si>
  <si>
    <t>162k active personnel</t>
  </si>
  <si>
    <t>7702 Mbbl</t>
  </si>
  <si>
    <t>$1004 million</t>
  </si>
  <si>
    <t>20471 km 2</t>
  </si>
  <si>
    <t>$999 million</t>
  </si>
  <si>
    <t>1001 Mbbl; 17 Mbbl</t>
  </si>
  <si>
    <t>$995 million</t>
  </si>
  <si>
    <t>214 Mbbl</t>
  </si>
  <si>
    <t>465 Mbbl; 3 Mbbl</t>
  </si>
  <si>
    <t>$989 million</t>
  </si>
  <si>
    <t>$980 million</t>
  </si>
  <si>
    <t>$978 million</t>
  </si>
  <si>
    <t>6205 km 2</t>
  </si>
  <si>
    <t>4266 Mbbl; 24 Mbbl</t>
  </si>
  <si>
    <t>598 Mbbl; 2 Mbbl</t>
  </si>
  <si>
    <t>$971 million</t>
  </si>
  <si>
    <t>106 Mbbl; 3 Mbbl</t>
  </si>
  <si>
    <t>$969 million</t>
  </si>
  <si>
    <t>4900 Mbbl; 16 Mbbl</t>
  </si>
  <si>
    <t>$966 million</t>
  </si>
  <si>
    <t>912 Mbbl; 2 Mbbl</t>
  </si>
  <si>
    <t>32279 km 2</t>
  </si>
  <si>
    <t>22 Mbbl</t>
  </si>
  <si>
    <t>$963 million</t>
  </si>
  <si>
    <t>346 Mbbl</t>
  </si>
  <si>
    <t>$961 million</t>
  </si>
  <si>
    <t>795 Mbbl; 3 Mbbl</t>
  </si>
  <si>
    <t>749 Mbbl; 7 Mbbl</t>
  </si>
  <si>
    <t>$958 million</t>
  </si>
  <si>
    <t>5319 Mbbl; 7 Mbbl</t>
  </si>
  <si>
    <t>193 Mbbl; 3 Mbbl</t>
  </si>
  <si>
    <t>2519 km 2</t>
  </si>
  <si>
    <t>7761 Mbbl</t>
  </si>
  <si>
    <t>Persifio</t>
  </si>
  <si>
    <t>Muizzuddin</t>
  </si>
  <si>
    <t>$940 million</t>
  </si>
  <si>
    <t>235 Mbbl; 5 Mbbl</t>
  </si>
  <si>
    <t>9550 km 2</t>
  </si>
  <si>
    <t>http://blocgame.com/stats.php?id=61664</t>
  </si>
  <si>
    <t>$939 million</t>
  </si>
  <si>
    <t>7539 Mbbl</t>
  </si>
  <si>
    <t>89740 km 2</t>
  </si>
  <si>
    <t>$934 million</t>
  </si>
  <si>
    <t>2753 Mbbl; 7 Mbbl</t>
  </si>
  <si>
    <t>39746 km 2</t>
  </si>
  <si>
    <t>$933 million</t>
  </si>
  <si>
    <t>364 Mbbl; 2 Mbbl</t>
  </si>
  <si>
    <t>$932 million</t>
  </si>
  <si>
    <t>11421 km 2</t>
  </si>
  <si>
    <t>$929 million</t>
  </si>
  <si>
    <t>345 Mbbl; 11 Mbbl</t>
  </si>
  <si>
    <t>168 Mbbl; 2 Mbbl</t>
  </si>
  <si>
    <t>2215 Mbbl</t>
  </si>
  <si>
    <t>$918 million</t>
  </si>
  <si>
    <t>$917 million</t>
  </si>
  <si>
    <t>471 Mbbl; 4 Mbbl</t>
  </si>
  <si>
    <t>207 Mbbl; 3 Mbbl</t>
  </si>
  <si>
    <t>5322 Mbbl</t>
  </si>
  <si>
    <t>1086 Mbbl; 6 Mbbl</t>
  </si>
  <si>
    <t>$909 million</t>
  </si>
  <si>
    <t>3948 Mbbl; 24 Mbbl</t>
  </si>
  <si>
    <t>$907 million</t>
  </si>
  <si>
    <t>20 Mbbl; 5 Mbbl</t>
  </si>
  <si>
    <t>$902 million</t>
  </si>
  <si>
    <t>93 Mbbl; 10 Mbbl</t>
  </si>
  <si>
    <t>421 Mbbl</t>
  </si>
  <si>
    <t>31817 km 2</t>
  </si>
  <si>
    <t>$899 million</t>
  </si>
  <si>
    <t>$898 million</t>
  </si>
  <si>
    <t>1028 Mbbl; 7 Mbbl</t>
  </si>
  <si>
    <t>$896 million</t>
  </si>
  <si>
    <t>155k active personnel</t>
  </si>
  <si>
    <t>$895 million</t>
  </si>
  <si>
    <t>158 Mbbl</t>
  </si>
  <si>
    <t>482k active personnel</t>
  </si>
  <si>
    <t>$894 million</t>
  </si>
  <si>
    <t>58529 km 2</t>
  </si>
  <si>
    <t>$889 million</t>
  </si>
  <si>
    <t>24421 km 2</t>
  </si>
  <si>
    <t>3830 Mbbl; 8 Mbbl</t>
  </si>
  <si>
    <t>20311 km 2</t>
  </si>
  <si>
    <t>260 Mbbl</t>
  </si>
  <si>
    <t>$879 million</t>
  </si>
  <si>
    <t>$877 million</t>
  </si>
  <si>
    <t>6220 Mbbl</t>
  </si>
  <si>
    <t>88 Mbbl; 4 Mbbl</t>
  </si>
  <si>
    <t>$875 million</t>
  </si>
  <si>
    <t>1744 Mbbl; 31 Mbbl</t>
  </si>
  <si>
    <t>2452 Mbbl</t>
  </si>
  <si>
    <t>3520 Mbbl</t>
  </si>
  <si>
    <t>2178 Mbbl</t>
  </si>
  <si>
    <t>789 Mbbl</t>
  </si>
  <si>
    <t>4437 Mbbl; 13 Mbbl</t>
  </si>
  <si>
    <t>$858 million</t>
  </si>
  <si>
    <t>290 Mbbl; 1 Mbbl</t>
  </si>
  <si>
    <t>22919 km 2</t>
  </si>
  <si>
    <t>$855 million</t>
  </si>
  <si>
    <t>$854 million</t>
  </si>
  <si>
    <t>174 Mbbl; 3 Mbbl</t>
  </si>
  <si>
    <t>728 Mbbl; 2 Mbbl</t>
  </si>
  <si>
    <t>29880 km 2</t>
  </si>
  <si>
    <t>$843 million</t>
  </si>
  <si>
    <t>98 Mbbl; 4 Mbbl</t>
  </si>
  <si>
    <t>$838 million</t>
  </si>
  <si>
    <t>269 Mbbl</t>
  </si>
  <si>
    <t>$833 million</t>
  </si>
  <si>
    <t>84 Mbbl; 2 Mbbl</t>
  </si>
  <si>
    <t>$830 million</t>
  </si>
  <si>
    <t>347 Mbbl; 9 Mbbl</t>
  </si>
  <si>
    <t>218 Mbbl; 1 Mbbl</t>
  </si>
  <si>
    <t>12564 km 2</t>
  </si>
  <si>
    <t>2144 Mbbl; 12 Mbbl</t>
  </si>
  <si>
    <t>958 Mbbl; 6 Mbbl</t>
  </si>
  <si>
    <t>10511 km 2</t>
  </si>
  <si>
    <t>1519 Mbbl</t>
  </si>
  <si>
    <t>140 Mbbl; 1 Mbbl</t>
  </si>
  <si>
    <t>337 Mbbl; 2 Mbbl</t>
  </si>
  <si>
    <t>1644 Mbbl; 2 Mbbl</t>
  </si>
  <si>
    <t>110 Mbbl; 1 Mbbl</t>
  </si>
  <si>
    <t>647 Mbbl; 3 Mbbl</t>
  </si>
  <si>
    <t>20026 km 2</t>
  </si>
  <si>
    <t>$817 million</t>
  </si>
  <si>
    <t>354 Mbbl; 5 Mbbl</t>
  </si>
  <si>
    <t>$814 million</t>
  </si>
  <si>
    <t>13232 km 2</t>
  </si>
  <si>
    <t>West-Korea</t>
  </si>
  <si>
    <t>Chang Kai-Shrek</t>
  </si>
  <si>
    <t>11301 km 2</t>
  </si>
  <si>
    <t>http://blocgame.com/stats.php?id=64148</t>
  </si>
  <si>
    <t>106 Mbbl; 5 Mbbl</t>
  </si>
  <si>
    <t>$811 million</t>
  </si>
  <si>
    <t>30648 km 2</t>
  </si>
  <si>
    <t>241k active personnel</t>
  </si>
  <si>
    <t>271 Mbbl; 4 Mbbl</t>
  </si>
  <si>
    <t>46741 km 2</t>
  </si>
  <si>
    <t>$798 million</t>
  </si>
  <si>
    <t>136 Mbbl; 11 Mbbl</t>
  </si>
  <si>
    <t>46143 km 2</t>
  </si>
  <si>
    <t>34 Mbbl; 5 Mbbl</t>
  </si>
  <si>
    <t>$797 million</t>
  </si>
  <si>
    <t>2845 Mbbl</t>
  </si>
  <si>
    <t>$795 million</t>
  </si>
  <si>
    <t>$792 million</t>
  </si>
  <si>
    <t>242 Mbbl</t>
  </si>
  <si>
    <t>6844 Mbbl; 15 Mbbl</t>
  </si>
  <si>
    <t>$790 million</t>
  </si>
  <si>
    <t>17 Mbbl; 1 Mbbl</t>
  </si>
  <si>
    <t>13209 km 2</t>
  </si>
  <si>
    <t>5418 km 2</t>
  </si>
  <si>
    <t>$787 million</t>
  </si>
  <si>
    <t>$785 million</t>
  </si>
  <si>
    <t>$783 million</t>
  </si>
  <si>
    <t>4764 Mbbl</t>
  </si>
  <si>
    <t>2400 Mbbl; 2 Mbbl</t>
  </si>
  <si>
    <t>$778 million</t>
  </si>
  <si>
    <t>2971 Mbbl</t>
  </si>
  <si>
    <t>314 Mbbl</t>
  </si>
  <si>
    <t>$758 million</t>
  </si>
  <si>
    <t>28 Mbbl</t>
  </si>
  <si>
    <t>335 Mbbl</t>
  </si>
  <si>
    <t>$753 million</t>
  </si>
  <si>
    <t>84 Mbbl; 9 Mbbl</t>
  </si>
  <si>
    <t>$752 million</t>
  </si>
  <si>
    <t>68 Mbbl; 4 Mbbl</t>
  </si>
  <si>
    <t>$748 million</t>
  </si>
  <si>
    <t>272 Mbbl</t>
  </si>
  <si>
    <t>2547 Mbbl</t>
  </si>
  <si>
    <t>1212 Mbbl; 2 Mbbl</t>
  </si>
  <si>
    <t>3215 Mbbl; 12 Mbbl</t>
  </si>
  <si>
    <t>34725 km 2</t>
  </si>
  <si>
    <t>1525 Mbbl; 9 Mbbl</t>
  </si>
  <si>
    <t>551 Mbbl; 6 Mbbl</t>
  </si>
  <si>
    <t>$743 million</t>
  </si>
  <si>
    <t>12345 km 2</t>
  </si>
  <si>
    <t>473 Mbbl</t>
  </si>
  <si>
    <t>30420 km 2</t>
  </si>
  <si>
    <t>$737 million</t>
  </si>
  <si>
    <t>43 Mbbl; 4 Mbbl</t>
  </si>
  <si>
    <t>$736 million</t>
  </si>
  <si>
    <t>11278 km 2</t>
  </si>
  <si>
    <t>1656 Mbbl; 2 Mbbl</t>
  </si>
  <si>
    <t>436 Mbbl; 1 Mbbl</t>
  </si>
  <si>
    <t>last online 105 hours ago</t>
  </si>
  <si>
    <t>$722 million</t>
  </si>
  <si>
    <t>5085 Mbbl</t>
  </si>
  <si>
    <t>$721 million</t>
  </si>
  <si>
    <t>268 Mbbl; 8 Mbbl</t>
  </si>
  <si>
    <t>$720 million</t>
  </si>
  <si>
    <t>181 Mbbl; 2 Mbbl</t>
  </si>
  <si>
    <t>11 Mbbl; 11 Mbbl</t>
  </si>
  <si>
    <t>3325 Mbbl; 2 Mbbl</t>
  </si>
  <si>
    <t>$712 million</t>
  </si>
  <si>
    <t>431 Mbbl; 1 Mbbl</t>
  </si>
  <si>
    <t>$700 million</t>
  </si>
  <si>
    <t>25051 km 2</t>
  </si>
  <si>
    <t>$697 million</t>
  </si>
  <si>
    <t>356 Mbbl; 7 Mbbl</t>
  </si>
  <si>
    <t>31322 km 2</t>
  </si>
  <si>
    <t>$694 million</t>
  </si>
  <si>
    <t>620 Mbbl; 6 Mbbl</t>
  </si>
  <si>
    <t>218 Mbbl; 2 Mbbl</t>
  </si>
  <si>
    <t>4267 Mbbl; 2 Mbbl</t>
  </si>
  <si>
    <t>655 Mbbl; 3 Mbbl</t>
  </si>
  <si>
    <t>23911 km 2</t>
  </si>
  <si>
    <t>435 Mbbl; 2 Mbbl</t>
  </si>
  <si>
    <t>390 Mbbl</t>
  </si>
  <si>
    <t>347 Mbbl</t>
  </si>
  <si>
    <t>1658 Mbbl; 1 Mbbl</t>
  </si>
  <si>
    <t>$674 million</t>
  </si>
  <si>
    <t>3060 Mbbl</t>
  </si>
  <si>
    <t>$673 million</t>
  </si>
  <si>
    <t>56 Mbbl; 2 Mbbl</t>
  </si>
  <si>
    <t>$670 million</t>
  </si>
  <si>
    <t>$661 million</t>
  </si>
  <si>
    <t>5185 km 2</t>
  </si>
  <si>
    <t>$655 million</t>
  </si>
  <si>
    <t>1054 Mbbl; 5 Mbbl</t>
  </si>
  <si>
    <t>$649 million</t>
  </si>
  <si>
    <t>1192 Mbbl</t>
  </si>
  <si>
    <t>2592 Mbbl; 6 Mbbl</t>
  </si>
  <si>
    <t>522 Mbbl; 1 Mbbl</t>
  </si>
  <si>
    <t>175 Mbbl; 5 Mbbl</t>
  </si>
  <si>
    <t>285 Mbbl; 2 Mbbl</t>
  </si>
  <si>
    <t>$638 million</t>
  </si>
  <si>
    <t>5263 Mbbl</t>
  </si>
  <si>
    <t>30430 km 2</t>
  </si>
  <si>
    <t>1696 km 2</t>
  </si>
  <si>
    <t>$634 million</t>
  </si>
  <si>
    <t>575 Mbbl; 5 Mbbl</t>
  </si>
  <si>
    <t>3092 Mbbl; 18 Mbbl</t>
  </si>
  <si>
    <t>$628 million</t>
  </si>
  <si>
    <t>1777 Mbbl; 2 Mbbl</t>
  </si>
  <si>
    <t>3724 Mbbl; 6 Mbbl</t>
  </si>
  <si>
    <t>20196 km 2</t>
  </si>
  <si>
    <t>177 Mbbl; 5 Mbbl</t>
  </si>
  <si>
    <t>13753 km 2</t>
  </si>
  <si>
    <t>95 Mbbl; 4 Mbbl</t>
  </si>
  <si>
    <t>3934 Mbbl</t>
  </si>
  <si>
    <t>23600 km 2</t>
  </si>
  <si>
    <t>$624 million</t>
  </si>
  <si>
    <t>$623 million</t>
  </si>
  <si>
    <t>3792 Mbbl; 15 Mbbl</t>
  </si>
  <si>
    <t>240 Mbbl</t>
  </si>
  <si>
    <t>$615 million</t>
  </si>
  <si>
    <t>$612 million</t>
  </si>
  <si>
    <t>427 Mbbl; 5 Mbbl</t>
  </si>
  <si>
    <t>$610 million</t>
  </si>
  <si>
    <t>1637 Mbbl; 2 Mbbl</t>
  </si>
  <si>
    <t>$606 million</t>
  </si>
  <si>
    <t>$603 million</t>
  </si>
  <si>
    <t>1800 Mbbl</t>
  </si>
  <si>
    <t>2029 Mbbl</t>
  </si>
  <si>
    <t>3212 Mbbl; 10 Mbbl</t>
  </si>
  <si>
    <t>2465 Mbbl; 2 Mbbl</t>
  </si>
  <si>
    <t>$589 million</t>
  </si>
  <si>
    <t>5677 Mbbl; 16 Mbbl</t>
  </si>
  <si>
    <t>$587 million</t>
  </si>
  <si>
    <t>3490 Mbbl; 3 Mbbl</t>
  </si>
  <si>
    <t>$583 million</t>
  </si>
  <si>
    <t>4244 Mbbl; 9 Mbbl</t>
  </si>
  <si>
    <t>1541 Mbbl</t>
  </si>
  <si>
    <t>3736 Mbbl</t>
  </si>
  <si>
    <t>$581 million</t>
  </si>
  <si>
    <t>$578 million</t>
  </si>
  <si>
    <t>1471 Mbbl; 3 Mbbl</t>
  </si>
  <si>
    <t>$576 million</t>
  </si>
  <si>
    <t>37 Mbbl</t>
  </si>
  <si>
    <t>12621 km 2</t>
  </si>
  <si>
    <t>473 Mbbl; 2 Mbbl</t>
  </si>
  <si>
    <t>$572 million</t>
  </si>
  <si>
    <t>1078 Mbbl</t>
  </si>
  <si>
    <t>339 Mbbl; 1 Mbbl</t>
  </si>
  <si>
    <t>329 Mbbl; 3 Mbbl</t>
  </si>
  <si>
    <t>$567 million</t>
  </si>
  <si>
    <t>161 Mbbl; 5 Mbbl</t>
  </si>
  <si>
    <t>$560 million</t>
  </si>
  <si>
    <t>1019 Mbbl; 6 Mbbl</t>
  </si>
  <si>
    <t>2095 Mbbl; 7 Mbbl</t>
  </si>
  <si>
    <t>$557 million</t>
  </si>
  <si>
    <t>291 Mbbl; 2 Mbbl</t>
  </si>
  <si>
    <t>$555 million</t>
  </si>
  <si>
    <t>108 Mbbl</t>
  </si>
  <si>
    <t>121 Mbbl; 5 Mbbl</t>
  </si>
  <si>
    <t>77 Mbbl; 2 Mbbl</t>
  </si>
  <si>
    <t>$551 million</t>
  </si>
  <si>
    <t>5707 Mbbl; 10 Mbbl</t>
  </si>
  <si>
    <t>$544 million</t>
  </si>
  <si>
    <t>1232 Mbbl; 14 Mbbl</t>
  </si>
  <si>
    <t>13890 km 2</t>
  </si>
  <si>
    <t>4432 Mbbl</t>
  </si>
  <si>
    <t>$542 million</t>
  </si>
  <si>
    <t>642 Mbbl; 8 Mbbl</t>
  </si>
  <si>
    <t>4180 Mbbl; 5 Mbbl</t>
  </si>
  <si>
    <t>2756 Mbbl; 1 Mbbl</t>
  </si>
  <si>
    <t>49 Mbbl; 3 Mbbl</t>
  </si>
  <si>
    <t>153 Mbbl; 1 Mbbl</t>
  </si>
  <si>
    <t>$536 million</t>
  </si>
  <si>
    <t>2912 Mbbl; 3 Mbbl</t>
  </si>
  <si>
    <t>$529 million</t>
  </si>
  <si>
    <t>2826 Mbbl; 17 Mbbl</t>
  </si>
  <si>
    <t>$527 million</t>
  </si>
  <si>
    <t>832 Mbbl</t>
  </si>
  <si>
    <t>3083 Mbbl; 14 Mbbl</t>
  </si>
  <si>
    <t>$519 million</t>
  </si>
  <si>
    <t>418 Mbbl; 9 Mbbl</t>
  </si>
  <si>
    <t>555 Mbbl; 2 Mbbl</t>
  </si>
  <si>
    <t>1260 Mbbl; 6 Mbbl</t>
  </si>
  <si>
    <t>last online 169 hours ago</t>
  </si>
  <si>
    <t>220 Mbbl</t>
  </si>
  <si>
    <t>528 Mbbl; 7 Mbbl</t>
  </si>
  <si>
    <t>$515 million</t>
  </si>
  <si>
    <t>73 Mbbl</t>
  </si>
  <si>
    <t>15470 km 2</t>
  </si>
  <si>
    <t>1634 Mbbl; 2 Mbbl</t>
  </si>
  <si>
    <t>$514 million</t>
  </si>
  <si>
    <t>2533 Mbbl; 6 Mbbl</t>
  </si>
  <si>
    <t>$506 million</t>
  </si>
  <si>
    <t>$501 million</t>
  </si>
  <si>
    <t>1538 Mbbl; 3 Mbbl</t>
  </si>
  <si>
    <t>$500 million</t>
  </si>
  <si>
    <t>91 Mbbl; 3 Mbbl</t>
  </si>
  <si>
    <t>1951 Mbbl; 3 Mbbl</t>
  </si>
  <si>
    <t>20587 km 2</t>
  </si>
  <si>
    <t>207 Mbbl; 1 Mbbl</t>
  </si>
  <si>
    <t>28812 km 2</t>
  </si>
  <si>
    <t>937 Mbbl</t>
  </si>
  <si>
    <t>1947 Mbbl; 5 Mbbl</t>
  </si>
  <si>
    <t>$481 million</t>
  </si>
  <si>
    <t>969 Mbbl; 2 Mbbl</t>
  </si>
  <si>
    <t>2703 Mbbl; 1 Mbbl</t>
  </si>
  <si>
    <t>19413 km 2</t>
  </si>
  <si>
    <t>$474 million</t>
  </si>
  <si>
    <t>$473 million</t>
  </si>
  <si>
    <t>131 Mbbl; 2 Mbbl</t>
  </si>
  <si>
    <t>25620 km 2</t>
  </si>
  <si>
    <t>145 Mbbl; 3 Mbbl</t>
  </si>
  <si>
    <t>26178 km 2</t>
  </si>
  <si>
    <t>259 Mbbl</t>
  </si>
  <si>
    <t>2301 Mbbl; 1 Mbbl</t>
  </si>
  <si>
    <t>$465 million</t>
  </si>
  <si>
    <t>564 Mbbl; 5 Mbbl</t>
  </si>
  <si>
    <t>$464 million</t>
  </si>
  <si>
    <t>419 Mbbl; 3 Mbbl</t>
  </si>
  <si>
    <t>1889 Mbbl; 5 Mbbl</t>
  </si>
  <si>
    <t>$459 million</t>
  </si>
  <si>
    <t>178 Mbbl; 1 Mbbl</t>
  </si>
  <si>
    <t>482 Mbbl</t>
  </si>
  <si>
    <t>20082 km 2</t>
  </si>
  <si>
    <t>2566 Mbbl; 2 Mbbl</t>
  </si>
  <si>
    <t>2316 Mbbl; 6 Mbbl</t>
  </si>
  <si>
    <t>$453 million</t>
  </si>
  <si>
    <t>$451 million</t>
  </si>
  <si>
    <t>1042 Mbbl</t>
  </si>
  <si>
    <t>26186 km 2</t>
  </si>
  <si>
    <t>4259 Mbbl; 3 Mbbl</t>
  </si>
  <si>
    <t>20392 km 2</t>
  </si>
  <si>
    <t>$450 million</t>
  </si>
  <si>
    <t>4468 Mbbl; 1 Mbbl</t>
  </si>
  <si>
    <t>$446 million</t>
  </si>
  <si>
    <t>38 Mbbl</t>
  </si>
  <si>
    <t>2083 Mbbl; 2 Mbbl</t>
  </si>
  <si>
    <t>77 Mbbl</t>
  </si>
  <si>
    <t>6377 km 2</t>
  </si>
  <si>
    <t>4042 Mbbl; 2 Mbbl</t>
  </si>
  <si>
    <t>2392 km 2</t>
  </si>
  <si>
    <t>$442 million</t>
  </si>
  <si>
    <t>2232 Mbbl; 2 Mbbl</t>
  </si>
  <si>
    <t>190 Mbbl; 4 Mbbl</t>
  </si>
  <si>
    <t>417 Mbbl; 3 Mbbl</t>
  </si>
  <si>
    <t>$436 million</t>
  </si>
  <si>
    <t>5458 Mbbl</t>
  </si>
  <si>
    <t>$431 million</t>
  </si>
  <si>
    <t>399 Mbbl; 2 Mbbl</t>
  </si>
  <si>
    <t>5311 Mbbl; 2 Mbbl</t>
  </si>
  <si>
    <t>3616 km 2</t>
  </si>
  <si>
    <t>8362 Mbbl; 14 Mbbl</t>
  </si>
  <si>
    <t>244 Mbbl</t>
  </si>
  <si>
    <t>28001 km 2</t>
  </si>
  <si>
    <t>408 Mbbl</t>
  </si>
  <si>
    <t>293 Mbbl; 1 Mbbl</t>
  </si>
  <si>
    <t>$419 million</t>
  </si>
  <si>
    <t>281 Mbbl</t>
  </si>
  <si>
    <t>4124 Mbbl; 2 Mbbl</t>
  </si>
  <si>
    <t>959 Mbbl; 3 Mbbl</t>
  </si>
  <si>
    <t>$415 million</t>
  </si>
  <si>
    <t>4114 Mbbl; 2 Mbbl</t>
  </si>
  <si>
    <t>$414 million</t>
  </si>
  <si>
    <t>462 Mbbl; 2 Mbbl</t>
  </si>
  <si>
    <t>3589 Mbbl</t>
  </si>
  <si>
    <t>6532 Mbbl; 5 Mbbl</t>
  </si>
  <si>
    <t>101 Mbbl; 2 Mbbl</t>
  </si>
  <si>
    <t>$405 million</t>
  </si>
  <si>
    <t>4095 Mbbl; 2 Mbbl</t>
  </si>
  <si>
    <t>$404 million</t>
  </si>
  <si>
    <t>2860 Mbbl; 2 Mbbl</t>
  </si>
  <si>
    <t>4199 Mbbl; 2 Mbbl</t>
  </si>
  <si>
    <t>3575 Mbbl; 5 Mbbl</t>
  </si>
  <si>
    <t>3460 Mbbl; 2 Mbbl</t>
  </si>
  <si>
    <t>$398 million</t>
  </si>
  <si>
    <t>379 Mbbl; 4 Mbbl</t>
  </si>
  <si>
    <t>189 Mbbl; 3 Mbbl</t>
  </si>
  <si>
    <t>5646 Mbbl; 4 Mbbl</t>
  </si>
  <si>
    <t>24028 km 2</t>
  </si>
  <si>
    <t>1917 km 2</t>
  </si>
  <si>
    <t>504 Mbbl; 1 Mbbl</t>
  </si>
  <si>
    <t>22192 km 2</t>
  </si>
  <si>
    <t>$394 million</t>
  </si>
  <si>
    <t>1343 Mbbl</t>
  </si>
  <si>
    <t>891 Mbbl</t>
  </si>
  <si>
    <t>788 Mbbl; 1 Mbbl</t>
  </si>
  <si>
    <t>331 Mbbl; 1 Mbbl</t>
  </si>
  <si>
    <t>334 Mbbl</t>
  </si>
  <si>
    <t>23828 km 2</t>
  </si>
  <si>
    <t>$384 million</t>
  </si>
  <si>
    <t>212 Mbbl; 1 Mbbl</t>
  </si>
  <si>
    <t>18441 km 2</t>
  </si>
  <si>
    <t>$382 million</t>
  </si>
  <si>
    <t>1420 Mbbl; 2 Mbbl</t>
  </si>
  <si>
    <t>139 Mbbl; 1 Mbbl</t>
  </si>
  <si>
    <t>171 Mbbl; 2 Mbbl</t>
  </si>
  <si>
    <t>$377 million</t>
  </si>
  <si>
    <t>321 Mbbl; 3 Mbbl</t>
  </si>
  <si>
    <t>348 Mbbl; 1 Mbbl</t>
  </si>
  <si>
    <t>2590 Mbbl; 4 Mbbl</t>
  </si>
  <si>
    <t>Alemanni</t>
  </si>
  <si>
    <t>Chrocus</t>
  </si>
  <si>
    <t>http://blocgame.com/stats.php?id=55603</t>
  </si>
  <si>
    <t>$374 million</t>
  </si>
  <si>
    <t>$373 million</t>
  </si>
  <si>
    <t>151 Mbbl</t>
  </si>
  <si>
    <t>$369 million</t>
  </si>
  <si>
    <t>360 Mbbl</t>
  </si>
  <si>
    <t>last online 135 hours ago</t>
  </si>
  <si>
    <t>Disc</t>
  </si>
  <si>
    <t>Clockwork Man</t>
  </si>
  <si>
    <t>23333 km 2</t>
  </si>
  <si>
    <t>http://blocgame.com/stats.php?id=65666</t>
  </si>
  <si>
    <t>last online 133 hours ago</t>
  </si>
  <si>
    <t>155 Mbbl; 2 Mbbl</t>
  </si>
  <si>
    <t>9268 km 2</t>
  </si>
  <si>
    <t>48 Mbbl; 1 Mbbl</t>
  </si>
  <si>
    <t>236 Mbbl; 3 Mbbl</t>
  </si>
  <si>
    <t>1698 Mbbl; 2 Mbbl</t>
  </si>
  <si>
    <t>3043 Mbbl; 1 Mbbl</t>
  </si>
  <si>
    <t>2803 Mbbl; 4 Mbbl</t>
  </si>
  <si>
    <t>LegionCastra</t>
  </si>
  <si>
    <t>DiabloMeist</t>
  </si>
  <si>
    <t>22477 km 2</t>
  </si>
  <si>
    <t>http://blocgame.com/stats.php?id=65668</t>
  </si>
  <si>
    <t>3317 Mbbl; 2 Mbbl</t>
  </si>
  <si>
    <t>$346 million</t>
  </si>
  <si>
    <t>353 Mbbl; 1 Mbbl</t>
  </si>
  <si>
    <t>$344 million</t>
  </si>
  <si>
    <t>$342 million</t>
  </si>
  <si>
    <t>2928 Mbbl; 10 Mbbl</t>
  </si>
  <si>
    <t>19568 km 2</t>
  </si>
  <si>
    <t>242 Mbbl; 1 Mbbl</t>
  </si>
  <si>
    <t>375 Mbbl; 1 Mbbl</t>
  </si>
  <si>
    <t>154 Mbbl; 2 Mbbl</t>
  </si>
  <si>
    <t>5305 Mbbl; 1 Mbbl</t>
  </si>
  <si>
    <t>10023 km 2</t>
  </si>
  <si>
    <t>last online 65 hours ago</t>
  </si>
  <si>
    <t>1989 Mbbl; 2 Mbbl</t>
  </si>
  <si>
    <t>361 Mbbl; 3 Mbbl</t>
  </si>
  <si>
    <t>$331 million</t>
  </si>
  <si>
    <t>3902 Mbbl; 2 Mbbl</t>
  </si>
  <si>
    <t>2604 Mbbl; 2 Mbbl</t>
  </si>
  <si>
    <t>4734 Mbbl; 2 Mbbl</t>
  </si>
  <si>
    <t>3007 Mbbl; 5 Mbbl</t>
  </si>
  <si>
    <t>$329 million</t>
  </si>
  <si>
    <t>2539 Mbbl; 1 Mbbl</t>
  </si>
  <si>
    <t>149 Mbbl; 2 Mbbl</t>
  </si>
  <si>
    <t>1145 Mbbl; 4 Mbbl</t>
  </si>
  <si>
    <t>3802 Mbbl; 6 Mbbl</t>
  </si>
  <si>
    <t>3786 Mbbl; 1 Mbbl</t>
  </si>
  <si>
    <t>204 Mbbl; 1 Mbbl</t>
  </si>
  <si>
    <t>1309 Mbbl; 2 Mbbl</t>
  </si>
  <si>
    <t>3958 Mbbl; 2 Mbbl</t>
  </si>
  <si>
    <t>1023 Mbbl</t>
  </si>
  <si>
    <t>Altonia</t>
  </si>
  <si>
    <t>Alex Haney</t>
  </si>
  <si>
    <t>http://blocgame.com/stats.php?id=65657</t>
  </si>
  <si>
    <t>2143 Mbbl; 1 Mbbl</t>
  </si>
  <si>
    <t>3182 Mbbl; 6 Mbbl</t>
  </si>
  <si>
    <t>15062 km 2</t>
  </si>
  <si>
    <t>468 Mbbl; 3 Mbbl</t>
  </si>
  <si>
    <t>$311 million</t>
  </si>
  <si>
    <t>197 Mbbl; 1 Mbbl</t>
  </si>
  <si>
    <t>391 Mbbl</t>
  </si>
  <si>
    <t>Aceh</t>
  </si>
  <si>
    <t>Zeb El-Aziz</t>
  </si>
  <si>
    <t>http://blocgame.com/stats.php?id=65654</t>
  </si>
  <si>
    <t>Coontown</t>
  </si>
  <si>
    <t>NiggerJim</t>
  </si>
  <si>
    <t>http://blocgame.com/stats.php?id=65655</t>
  </si>
  <si>
    <t>2240 Mbbl</t>
  </si>
  <si>
    <t>last online 158 hours ago</t>
  </si>
  <si>
    <t>1638 Mbbl; 13 Mbbl</t>
  </si>
  <si>
    <t>4707 Mbbl</t>
  </si>
  <si>
    <t>493 Mbbl; 2 Mbbl</t>
  </si>
  <si>
    <t>3757 Mbbl; 2 Mbbl</t>
  </si>
  <si>
    <t>2428 Mbbl; 1 Mbbl</t>
  </si>
  <si>
    <t>20195 km 2</t>
  </si>
  <si>
    <t>Auria</t>
  </si>
  <si>
    <t>SuperKamiGuru</t>
  </si>
  <si>
    <t>http://blocgame.com/stats.php?id=65658</t>
  </si>
  <si>
    <t>15395 km 2</t>
  </si>
  <si>
    <t>Xiangwu</t>
  </si>
  <si>
    <t>Mao Wing</t>
  </si>
  <si>
    <t>http://blocgame.com/stats.php?id=65659</t>
  </si>
  <si>
    <t>TrumpInc</t>
  </si>
  <si>
    <t>DawnaldTrump</t>
  </si>
  <si>
    <t>http://blocgame.com/stats.php?id=65661</t>
  </si>
  <si>
    <t>Iron City</t>
  </si>
  <si>
    <t>Iron Man</t>
  </si>
  <si>
    <t>http://blocgame.com/stats.php?id=65662</t>
  </si>
  <si>
    <t>40163w</t>
  </si>
  <si>
    <t>Jordan Mehta</t>
  </si>
  <si>
    <t>last online 405141 hours ago</t>
  </si>
  <si>
    <t>http://blocgame.com/stats.php?id=65663</t>
  </si>
  <si>
    <t>Burjkhaifa</t>
  </si>
  <si>
    <t>Khaifades</t>
  </si>
  <si>
    <t>3584 Mbbl; 1 Mbbl</t>
  </si>
  <si>
    <t>http://blocgame.com/stats.php?id=65664</t>
  </si>
  <si>
    <t>$303 million</t>
  </si>
  <si>
    <t>2412 Mbbl; 2 Mbbl</t>
  </si>
  <si>
    <t>Haqq</t>
  </si>
  <si>
    <t>269 Mbbl; 2 Mbbl</t>
  </si>
  <si>
    <t>http://blocgame.com/stats.php?id=65660</t>
  </si>
  <si>
    <t>Thundera</t>
  </si>
  <si>
    <t>Tygra</t>
  </si>
  <si>
    <t>http://blocgame.com/stats.php?id=65665</t>
  </si>
  <si>
    <t>Atheinia</t>
  </si>
  <si>
    <t>jcourt6</t>
  </si>
  <si>
    <t>http://blocgame.com/stats.php?id=65667</t>
  </si>
  <si>
    <t>1793 Mbbl; 2 Mbbl</t>
  </si>
  <si>
    <t>307 Mbbl</t>
  </si>
  <si>
    <t>Doomsfire</t>
  </si>
  <si>
    <t>TheBreeze2109</t>
  </si>
  <si>
    <t>http://blocgame.com/stats.php?id=65656</t>
  </si>
  <si>
    <t>221 Mbbl; 1 Mbbl</t>
  </si>
  <si>
    <t>$295 million</t>
  </si>
  <si>
    <t>$293 million</t>
  </si>
  <si>
    <t>$292 million</t>
  </si>
  <si>
    <t>304 Mbbl; 1 Mbbl</t>
  </si>
  <si>
    <t>1802 Mbbl; 1 Mbbl</t>
  </si>
  <si>
    <t>10013 km 2</t>
  </si>
  <si>
    <t>$282 million</t>
  </si>
  <si>
    <t>4182 Mbbl; 7 Mbbl</t>
  </si>
  <si>
    <t>$281 million</t>
  </si>
  <si>
    <t>4129 Mbbl; 5 Mbbl</t>
  </si>
  <si>
    <t>$279 million</t>
  </si>
  <si>
    <t>$277 million</t>
  </si>
  <si>
    <t>last online 129 hours ago</t>
  </si>
  <si>
    <t>North Koreastan</t>
  </si>
  <si>
    <t>Kim Jong X</t>
  </si>
  <si>
    <t>http://blocgame.com/stats.php?id=39034</t>
  </si>
  <si>
    <t>4657 Mbbl; 7 Mbbl</t>
  </si>
  <si>
    <t>19805 km 2</t>
  </si>
  <si>
    <t>17900 km 2</t>
  </si>
  <si>
    <t>2525 Mbbl; 1 Mbbl</t>
  </si>
  <si>
    <t>8801 km 2</t>
  </si>
  <si>
    <t>$264 million</t>
  </si>
  <si>
    <t>$258 million</t>
  </si>
  <si>
    <t>$251 million</t>
  </si>
  <si>
    <t>397 Mbbl; 1 Mbbl</t>
  </si>
  <si>
    <t>1118 km 2</t>
  </si>
  <si>
    <t>4407 Mbbl; 3 Mbbl</t>
  </si>
  <si>
    <t>$244 million</t>
  </si>
  <si>
    <t>229k active personnel</t>
  </si>
  <si>
    <t>$234 million</t>
  </si>
  <si>
    <t>$229 million</t>
  </si>
  <si>
    <t>2208 Mbbl</t>
  </si>
  <si>
    <t>16004 km 2</t>
  </si>
  <si>
    <t>$222 million</t>
  </si>
  <si>
    <t>$200 million</t>
  </si>
  <si>
    <t>12390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</si>
</sst>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48.882518402781" createdVersion="5" refreshedVersion="5" minRefreshableVersion="3" recordCount="1326">
  <cacheSource type="worksheet">
    <worksheetSource ref="A1:AC1327" sheet="Country Stats"/>
  </cacheSource>
  <cacheFields count="29">
    <cacheField name="country" numFmtId="0">
      <sharedItems/>
    </cacheField>
    <cacheField name="leader" numFmtId="0">
      <sharedItems/>
    </cacheField>
    <cacheField name="alliance" numFmtId="0">
      <sharedItems containsMixedTypes="1" containsNumber="1" containsInteger="1" minValue="0" maxValue="0" count="52">
        <n v="0"/>
        <s v="Interpol"/>
        <s v="PIRATES"/>
        <s v="The Order"/>
        <s v="Brotherhood of Nod"/>
        <s v="The Federal Colonies"/>
        <s v="SPQR"/>
        <s v="The United Nations"/>
        <s v="Armat Corporation"/>
        <s v="The Khilafah"/>
        <s v="Celestial Beingsï¿½"/>
        <s v="Dictators United"/>
        <s v="FuckFishy"/>
        <s v="Misanthropics"/>
        <s v="Pact of Red October"/>
        <s v="Pakatan Melayu"/>
        <s v="Steel Brotherhood"/>
        <s v="Warsaw Pact"/>
        <s v="U.M.A.S"/>
        <s v="HellYeah"/>
        <s v="S.H.I.E.L.D"/>
        <s v="Islamic Rome"/>
        <s v="The Hetairoi Guild"/>
        <s v="Socialist Arab Union"/>
        <s v="New Pacific Order"/>
        <s v="USRGC"/>
        <s v="American Freedom"/>
        <s v="The Warmongers"/>
        <s v="Conservadorism"/>
        <s v="Che Guevara League"/>
        <s v="The Second Republic"/>
        <s v="Farmington Brigade"/>
        <s v="Illuminati"/>
        <s v="The shitterniggers"/>
        <s v="Caribbean Alliance"/>
        <s v="Deutsch descendent"/>
        <s v="Allied Asia"/>
        <s v="Fleek Bitches"/>
        <s v="GPA"/>
        <s v="Shkreli's Soldiers"/>
        <s v="Global Sovereignty"/>
        <s v="United DC States"/>
        <s v="GAOC"/>
        <s v="PC MASTER RACE"/>
        <s v="free people"/>
        <s v="African Empire"/>
        <s v="TweetyJer Empire"/>
        <s v="A.W.C"/>
        <s v="O.N.S.S."/>
        <s v="KEMS4495"/>
        <s v="buliplisa stone age"/>
        <s v="CONFEDERATION"/>
      </sharedItems>
    </cacheField>
    <cacheField name="army_size" numFmtId="0">
      <sharedItems containsSemiMixedTypes="0" containsString="0" containsNumber="1" containsInteger="1" minValue="0" maxValue="507"/>
    </cacheField>
    <cacheField name="navy" numFmtId="0">
      <sharedItems containsSemiMixedTypes="0" containsString="0" containsNumber="1" containsInteger="1" minValue="0" maxValue="50"/>
    </cacheField>
    <cacheField name="equipment" numFmtId="0">
      <sharedItems count="7">
        <s v="Korean War surplus"/>
        <s v="Vietnam War surplus"/>
        <s v="Almost Modern"/>
        <s v="Second World War surplus"/>
        <s v="Finest of the 19th century"/>
        <s v="First World War surplus"/>
        <s v="Stone Age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13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5119"/>
    </cacheField>
    <cacheField name="rm_prod" numFmtId="0">
      <sharedItems containsSemiMixedTypes="0" containsString="0" containsNumber="1" containsInteger="1" minValue="0" maxValue="114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190" maxValue="6756"/>
    </cacheField>
    <cacheField name="oil_reserves" numFmtId="0">
      <sharedItems containsSemiMixedTypes="0" containsString="0" containsNumber="1" containsInteger="1" minValue="0" maxValue="25657"/>
    </cacheField>
    <cacheField name="manpower" numFmtId="0">
      <sharedItems containsMixedTypes="1" containsNumber="1" containsInteger="1" minValue="0" maxValue="0"/>
    </cacheField>
    <cacheField name="manpower2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Atlas"/>
        <s v="Pacific Rim"/>
        <s v="East Indies"/>
        <s v="China"/>
        <s v="The Subcontinent"/>
        <s v="Arabia"/>
        <s v="Mesopotamia"/>
        <s v="Caribbean"/>
        <s v="Persia"/>
        <s v="Mesoamerica"/>
        <s v="Congo"/>
        <s v="Amazonia"/>
        <s v="Southern Africa"/>
        <s v="Indochina"/>
        <s v="Guinea"/>
        <s v="Egypt"/>
        <s v="West Africa"/>
        <s v="Gran Colombia"/>
        <s v="Southern Cone"/>
        <s v="Ea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170" maxValue="135448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2887" maxValue="88198"/>
    </cacheField>
    <cacheField name="land/gdp" numFmtId="2">
      <sharedItems containsSemiMixedTypes="0" containsString="0" containsNumber="1" minValue="0.13312451057165231" maxValue="281.01244813278009"/>
    </cacheField>
    <cacheField name="GDP gain" numFmtId="1">
      <sharedItems containsSemiMixedTypes="0" containsString="0" containsNumber="1" minValue="31.666666666666668" maxValue="1126"/>
    </cacheField>
    <cacheField name="land gain" numFmtId="1">
      <sharedItems containsSemiMixedTypes="0" containsString="0" containsNumber="1" minValue="28.333333333333332" maxValue="22574.6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326">
  <r>
    <s v="Lothlï¿½rien"/>
    <s v="Galadriel"/>
    <x v="0"/>
    <n v="159"/>
    <n v="36"/>
    <x v="0"/>
    <s v="Gandhi-like"/>
    <n v="13"/>
    <s v="Elite"/>
    <n v="12"/>
    <n v="50"/>
    <n v="50"/>
    <s v="Free Market"/>
    <n v="2536"/>
    <n v="10148"/>
    <s v="Untapped"/>
    <n v="90"/>
    <s v="Very Powerful"/>
    <n v="10"/>
    <x v="0"/>
    <s v="United States"/>
    <n v="49936"/>
    <s v="http://blocgame.com/stats.php?id=64165"/>
    <n v="2"/>
    <n v="0"/>
    <n v="2686"/>
    <n v="19.690851735015773"/>
    <n v="422.66666666666669"/>
    <n v="8322.6666666666661"/>
  </r>
  <r>
    <s v="Yummy Foods"/>
    <s v="iiruka"/>
    <x v="1"/>
    <n v="213"/>
    <n v="12"/>
    <x v="1"/>
    <s v="Gandhi-like"/>
    <n v="10"/>
    <s v="Standard"/>
    <n v="0"/>
    <n v="56"/>
    <n v="4"/>
    <s v="Free Market"/>
    <n v="1464"/>
    <n v="277"/>
    <s v="Untapped"/>
    <n v="90"/>
    <s v="Very Powerful"/>
    <n v="10"/>
    <x v="1"/>
    <s v="Neutral"/>
    <n v="61904"/>
    <s v="http://blocgame.com/stats.php?id=54376"/>
    <n v="0"/>
    <n v="0"/>
    <n v="31904"/>
    <n v="42.284153005464482"/>
    <n v="244"/>
    <n v="10317.333333333334"/>
  </r>
  <r>
    <s v="KaleCepo"/>
    <s v="sultan lee"/>
    <x v="2"/>
    <n v="237"/>
    <n v="21"/>
    <x v="2"/>
    <s v="Gandhi-like"/>
    <n v="9"/>
    <s v="Good"/>
    <n v="8"/>
    <n v="114"/>
    <n v="15"/>
    <s v="Free Market"/>
    <n v="1955"/>
    <n v="131"/>
    <s v="Untapped"/>
    <n v="90"/>
    <s v="Very Powerful"/>
    <n v="10"/>
    <x v="2"/>
    <s v="United States"/>
    <n v="93019"/>
    <s v="http://blocgame.com/stats.php?id=60711"/>
    <n v="0"/>
    <n v="0"/>
    <n v="37894"/>
    <n v="47.580051150895137"/>
    <n v="325.83333333333331"/>
    <n v="15503.166666666666"/>
  </r>
  <r>
    <s v="Argon"/>
    <s v="Argus"/>
    <x v="1"/>
    <n v="99"/>
    <n v="10"/>
    <x v="0"/>
    <s v="Gandhi-like"/>
    <n v="9"/>
    <s v="Standard"/>
    <n v="2"/>
    <n v="42"/>
    <n v="30"/>
    <s v="Central Planning"/>
    <n v="2145"/>
    <n v="2018"/>
    <s v="Untapped"/>
    <n v="90"/>
    <s v="Very Powerful"/>
    <n v="10"/>
    <x v="0"/>
    <s v="Soviet Union"/>
    <n v="47971"/>
    <s v="http://blocgame.com/stats.php?id=57323"/>
    <n v="0"/>
    <n v="0"/>
    <n v="14221"/>
    <n v="22.364102564102563"/>
    <n v="357.5"/>
    <n v="7995.166666666667"/>
  </r>
  <r>
    <s v="USSR"/>
    <s v="CommissarBrian"/>
    <x v="3"/>
    <n v="55"/>
    <n v="0"/>
    <x v="0"/>
    <s v="Gandhi-like"/>
    <n v="9"/>
    <s v="Elite"/>
    <n v="3"/>
    <n v="39"/>
    <n v="9"/>
    <s v="Central Planning"/>
    <n v="5182"/>
    <n v="89"/>
    <s v="Untapped"/>
    <n v="90"/>
    <s v="Powerful"/>
    <n v="9"/>
    <x v="3"/>
    <s v="Soviet Union"/>
    <n v="48260"/>
    <s v="http://blocgame.com/stats.php?id=54182"/>
    <n v="0"/>
    <n v="0"/>
    <n v="23510"/>
    <n v="9.3130065611732924"/>
    <n v="863.66666666666663"/>
    <n v="8043.333333333333"/>
  </r>
  <r>
    <s v="Snusers"/>
    <s v="Snuupy"/>
    <x v="3"/>
    <n v="217"/>
    <n v="16"/>
    <x v="1"/>
    <s v="Axis of Evil"/>
    <n v="8"/>
    <s v="Good"/>
    <n v="0"/>
    <n v="110"/>
    <n v="0"/>
    <s v="Central Planning"/>
    <n v="482"/>
    <n v="7571"/>
    <s v="Plentiful"/>
    <n v="70"/>
    <s v="Very Powerful"/>
    <n v="10"/>
    <x v="4"/>
    <s v="United States"/>
    <n v="135448"/>
    <s v="http://blocgame.com/stats.php?id=58336"/>
    <n v="0"/>
    <n v="0"/>
    <n v="88198"/>
    <n v="281.01244813278009"/>
    <n v="80.333333333333329"/>
    <n v="22574.666666666668"/>
  </r>
  <r>
    <s v="Dess"/>
    <s v="Raktai"/>
    <x v="3"/>
    <n v="129"/>
    <n v="11"/>
    <x v="0"/>
    <s v="Angelic"/>
    <n v="8"/>
    <s v="Good"/>
    <n v="0"/>
    <n v="48"/>
    <n v="3"/>
    <s v="Free Market"/>
    <n v="2872"/>
    <n v="106"/>
    <s v="Near Depletion"/>
    <n v="10"/>
    <s v="Very Powerful"/>
    <n v="10"/>
    <x v="1"/>
    <s v="United States"/>
    <n v="69283"/>
    <s v="http://blocgame.com/stats.php?id=63586"/>
    <n v="0"/>
    <n v="0"/>
    <n v="44158"/>
    <n v="24.123607242339833"/>
    <n v="478.66666666666669"/>
    <n v="11547.166666666666"/>
  </r>
  <r>
    <s v="Deagle Nation!"/>
    <s v="Jace Connors"/>
    <x v="4"/>
    <n v="144"/>
    <n v="5"/>
    <x v="0"/>
    <s v="Gandhi-like"/>
    <n v="8"/>
    <s v="Good"/>
    <n v="0"/>
    <n v="33"/>
    <n v="42"/>
    <s v="Central Planning"/>
    <n v="3783"/>
    <n v="4098"/>
    <s v="Plentiful"/>
    <n v="70"/>
    <s v="Very Powerful"/>
    <n v="10"/>
    <x v="5"/>
    <s v="Soviet Union"/>
    <n v="63202"/>
    <s v="http://blocgame.com/stats.php?id=63100"/>
    <n v="0"/>
    <n v="0"/>
    <n v="29077"/>
    <n v="16.706846418186625"/>
    <n v="630.5"/>
    <n v="10533.666666666666"/>
  </r>
  <r>
    <s v="Tamarlania"/>
    <s v="Vagrant"/>
    <x v="3"/>
    <n v="133"/>
    <n v="50"/>
    <x v="0"/>
    <s v="Gandhi-like"/>
    <n v="8"/>
    <s v="Good"/>
    <n v="0"/>
    <n v="74"/>
    <n v="67"/>
    <s v="Free Market"/>
    <n v="3789"/>
    <n v="2595"/>
    <s v="Untapped"/>
    <n v="90"/>
    <s v="Very Powerful"/>
    <n v="10"/>
    <x v="6"/>
    <s v="United States"/>
    <n v="60002"/>
    <s v="http://blocgame.com/stats.php?id=61626"/>
    <n v="0"/>
    <n v="0.05"/>
    <n v="1127"/>
    <n v="15.83584059118501"/>
    <n v="631.5"/>
    <n v="10000.333333333334"/>
  </r>
  <r>
    <s v="Cirno"/>
    <s v="jc99"/>
    <x v="5"/>
    <n v="159"/>
    <n v="10"/>
    <x v="3"/>
    <s v="Gandhi-like"/>
    <n v="8"/>
    <s v="Standard"/>
    <n v="0"/>
    <n v="34"/>
    <n v="2"/>
    <s v="Central Planning"/>
    <n v="4346"/>
    <n v="176"/>
    <s v="Plentiful"/>
    <n v="70"/>
    <s v="Very Powerful"/>
    <n v="10"/>
    <x v="7"/>
    <s v="Soviet Union"/>
    <n v="41625"/>
    <s v="http://blocgame.com/stats.php?id=43375"/>
    <n v="1"/>
    <n v="0"/>
    <n v="22125"/>
    <n v="9.5777726645190988"/>
    <n v="724.33333333333337"/>
    <n v="6937.5"/>
  </r>
  <r>
    <s v="Eastern Eagle"/>
    <s v="MetaIndigo"/>
    <x v="4"/>
    <n v="73"/>
    <n v="0"/>
    <x v="3"/>
    <s v="Gandhi-like"/>
    <n v="8"/>
    <s v="Good"/>
    <n v="18"/>
    <n v="13"/>
    <n v="5"/>
    <s v="Central Planning"/>
    <n v="3470"/>
    <n v="1"/>
    <s v="Untapped"/>
    <n v="90"/>
    <s v="Very Powerful"/>
    <n v="10"/>
    <x v="4"/>
    <s v="Soviet Union"/>
    <n v="15693"/>
    <s v="http://blocgame.com/stats.php?id=63045"/>
    <n v="0"/>
    <n v="0"/>
    <n v="2943"/>
    <n v="4.5224783861671467"/>
    <n v="578.33333333333337"/>
    <n v="2615.5"/>
  </r>
  <r>
    <s v="Avarice"/>
    <s v="Plutus"/>
    <x v="3"/>
    <n v="180"/>
    <n v="7"/>
    <x v="1"/>
    <s v="Gandhi-like"/>
    <n v="7"/>
    <s v="Good"/>
    <n v="1"/>
    <n v="67"/>
    <n v="36"/>
    <s v="Free Market"/>
    <n v="1909"/>
    <n v="0"/>
    <s v="Untapped"/>
    <n v="90"/>
    <s v="Very Powerful"/>
    <n v="10"/>
    <x v="2"/>
    <s v="United States"/>
    <n v="88350"/>
    <s v="http://blocgame.com/stats.php?id=63966"/>
    <n v="0"/>
    <n v="0"/>
    <n v="44475"/>
    <n v="46.280775275013099"/>
    <n v="318.16666666666669"/>
    <n v="14725"/>
  </r>
  <r>
    <s v="OurTown"/>
    <s v="StarlightGlimmer"/>
    <x v="3"/>
    <n v="150"/>
    <n v="12"/>
    <x v="1"/>
    <s v="Gandhi-like"/>
    <n v="7"/>
    <s v="Good"/>
    <n v="1"/>
    <n v="46"/>
    <n v="26"/>
    <s v="Central Planning"/>
    <n v="1518"/>
    <n v="3048"/>
    <s v="Plentiful"/>
    <n v="70"/>
    <s v="Very Powerful"/>
    <n v="10"/>
    <x v="8"/>
    <s v="Soviet Union"/>
    <n v="53651"/>
    <s v="http://blocgame.com/stats.php?id=51681"/>
    <n v="0"/>
    <n v="0"/>
    <n v="21401"/>
    <n v="35.343214756258234"/>
    <n v="253"/>
    <n v="8941.8333333333339"/>
  </r>
  <r>
    <s v="Blackwater Inc"/>
    <s v="Dark Tenno"/>
    <x v="2"/>
    <n v="145"/>
    <n v="23"/>
    <x v="0"/>
    <s v="Gandhi-like"/>
    <n v="7"/>
    <s v="Good"/>
    <n v="0"/>
    <n v="24"/>
    <n v="0"/>
    <s v="Central Planning"/>
    <n v="1521"/>
    <n v="237"/>
    <s v="Untapped"/>
    <n v="90"/>
    <s v="Very Powerful"/>
    <n v="10"/>
    <x v="2"/>
    <s v="Soviet Union"/>
    <n v="44449"/>
    <s v="http://blocgame.com/stats.php?id=64016"/>
    <n v="1"/>
    <n v="0"/>
    <n v="30199"/>
    <n v="29.223537146614071"/>
    <n v="253.5"/>
    <n v="7408.166666666667"/>
  </r>
  <r>
    <s v="Tamil Kingdom"/>
    <s v="Chola I"/>
    <x v="3"/>
    <n v="240"/>
    <n v="20"/>
    <x v="2"/>
    <s v="Gandhi-like"/>
    <n v="7"/>
    <s v="Standard"/>
    <n v="2"/>
    <n v="50"/>
    <n v="7"/>
    <s v="Central Planning"/>
    <n v="3307"/>
    <n v="613"/>
    <s v="Untapped"/>
    <n v="90"/>
    <s v="Very Powerful"/>
    <n v="10"/>
    <x v="4"/>
    <s v="Soviet Union"/>
    <n v="73115"/>
    <s v="http://blocgame.com/stats.php?id=60964"/>
    <n v="0"/>
    <n v="0"/>
    <n v="46490"/>
    <n v="22.109162382824312"/>
    <n v="551.16666666666663"/>
    <n v="12185.833333333334"/>
  </r>
  <r>
    <s v="shair"/>
    <s v="shair"/>
    <x v="3"/>
    <n v="156"/>
    <n v="6"/>
    <x v="1"/>
    <s v="Gandhi-like"/>
    <n v="7"/>
    <s v="Standard"/>
    <n v="0"/>
    <n v="30"/>
    <n v="11"/>
    <s v="Central Planning"/>
    <n v="2888"/>
    <n v="522"/>
    <s v="Untapped"/>
    <n v="90"/>
    <s v="Very Powerful"/>
    <n v="10"/>
    <x v="2"/>
    <s v="Soviet Union"/>
    <n v="44078"/>
    <s v="http://blocgame.com/stats.php?id=62199"/>
    <n v="0"/>
    <n v="0"/>
    <n v="23453"/>
    <n v="15.262465373961218"/>
    <n v="481.33333333333331"/>
    <n v="7346.333333333333"/>
  </r>
  <r>
    <s v="Cubania"/>
    <s v="General Fidelis"/>
    <x v="3"/>
    <n v="118"/>
    <n v="4"/>
    <x v="0"/>
    <s v="Gandhi-like"/>
    <n v="7"/>
    <s v="Good"/>
    <n v="0"/>
    <n v="60"/>
    <n v="18"/>
    <s v="Central Planning"/>
    <n v="4209"/>
    <n v="18"/>
    <s v="Untapped"/>
    <n v="90"/>
    <s v="Very Powerful"/>
    <n v="10"/>
    <x v="9"/>
    <s v="Soviet Union"/>
    <n v="61756"/>
    <s v="http://blocgame.com/stats.php?id=47349"/>
    <n v="0"/>
    <n v="0"/>
    <n v="27256"/>
    <n v="14.672368733665953"/>
    <n v="701.5"/>
    <n v="10292.666666666666"/>
  </r>
  <r>
    <s v="Jemut"/>
    <s v="iwaniman/Ferozz"/>
    <x v="2"/>
    <n v="60"/>
    <n v="8"/>
    <x v="0"/>
    <s v="Questionable"/>
    <n v="7"/>
    <s v="Good"/>
    <n v="5"/>
    <n v="27"/>
    <n v="17"/>
    <s v="Mixed Economy"/>
    <n v="5377"/>
    <n v="211"/>
    <s v="Untapped"/>
    <n v="90"/>
    <s v="Very Powerful"/>
    <n v="10"/>
    <x v="2"/>
    <s v="Neutral"/>
    <n v="52270"/>
    <s v="http://blocgame.com/stats.php?id=61811"/>
    <n v="0"/>
    <n v="0"/>
    <n v="30520"/>
    <n v="9.7210340338478698"/>
    <n v="896.16666666666663"/>
    <n v="8711.6666666666661"/>
  </r>
  <r>
    <s v="Tuonela"/>
    <s v="Beelzebub"/>
    <x v="3"/>
    <n v="115"/>
    <n v="9"/>
    <x v="0"/>
    <s v="Gandhi-like"/>
    <n v="7"/>
    <s v="Elite"/>
    <n v="0"/>
    <n v="45"/>
    <n v="3"/>
    <s v="Central Planning"/>
    <n v="6756"/>
    <n v="309"/>
    <s v="Untapped"/>
    <n v="90"/>
    <s v="Very Powerful"/>
    <n v="10"/>
    <x v="4"/>
    <s v="Soviet Union"/>
    <n v="62884"/>
    <s v="http://blocgame.com/stats.php?id=389"/>
    <n v="0"/>
    <n v="0"/>
    <n v="39634"/>
    <n v="9.3078744819419779"/>
    <n v="1126"/>
    <n v="10480.666666666666"/>
  </r>
  <r>
    <s v="Acirassi"/>
    <s v="Flexy"/>
    <x v="3"/>
    <n v="259"/>
    <n v="22"/>
    <x v="2"/>
    <s v="Gandhi-like"/>
    <n v="6"/>
    <s v="Good"/>
    <n v="2"/>
    <n v="100"/>
    <n v="75"/>
    <s v="Mixed Economy"/>
    <n v="887"/>
    <n v="7911"/>
    <s v="Plentiful"/>
    <n v="70"/>
    <s v="Very Powerful"/>
    <n v="10"/>
    <x v="6"/>
    <s v="United States"/>
    <n v="117494"/>
    <s v="http://blocgame.com/stats.php?id=49805"/>
    <n v="0"/>
    <n v="0"/>
    <n v="47369"/>
    <n v="132.46223224351746"/>
    <n v="147.83333333333334"/>
    <n v="19582.333333333332"/>
  </r>
  <r>
    <s v="Awesomeria"/>
    <s v="killbodies"/>
    <x v="3"/>
    <n v="487"/>
    <n v="9"/>
    <x v="3"/>
    <s v="Angelic"/>
    <n v="6"/>
    <s v="Undisciplined Rabble"/>
    <n v="0"/>
    <n v="57"/>
    <n v="10"/>
    <s v="Central Planning"/>
    <n v="779"/>
    <n v="10"/>
    <s v="Untapped"/>
    <n v="90"/>
    <s v="Very Powerful"/>
    <n v="10"/>
    <x v="10"/>
    <s v="Soviet Union"/>
    <n v="55728"/>
    <s v="http://blocgame.com/stats.php?id=57755"/>
    <n v="0"/>
    <n v="0"/>
    <n v="26103"/>
    <n v="71.537869062901152"/>
    <n v="129.83333333333334"/>
    <n v="9288"/>
  </r>
  <r>
    <s v="Mongolstan"/>
    <s v="Khan"/>
    <x v="3"/>
    <n v="145"/>
    <n v="5"/>
    <x v="0"/>
    <s v="Gandhi-like"/>
    <n v="6"/>
    <s v="Good"/>
    <n v="9"/>
    <n v="56"/>
    <n v="7"/>
    <s v="Central Planning"/>
    <n v="1813"/>
    <n v="436"/>
    <s v="Untapped"/>
    <n v="90"/>
    <s v="Very Powerful"/>
    <n v="10"/>
    <x v="3"/>
    <s v="Soviet Union"/>
    <n v="66565"/>
    <s v="http://blocgame.com/stats.php?id=47945"/>
    <n v="0"/>
    <n v="0"/>
    <n v="38440"/>
    <n v="36.715388858246001"/>
    <n v="302.16666666666669"/>
    <n v="11094.166666666666"/>
  </r>
  <r>
    <s v="Melengkar Alam"/>
    <s v="Raja dewata"/>
    <x v="2"/>
    <n v="105"/>
    <n v="1"/>
    <x v="0"/>
    <s v="Gandhi-like"/>
    <n v="6"/>
    <s v="Standard"/>
    <n v="26"/>
    <n v="27"/>
    <n v="13"/>
    <s v="Central Planning"/>
    <n v="834"/>
    <n v="4463"/>
    <s v="Untapped"/>
    <n v="90"/>
    <s v="Very Powerful"/>
    <n v="10"/>
    <x v="5"/>
    <s v="Soviet Union"/>
    <n v="29410"/>
    <s v="http://blocgame.com/stats.php?id=60554"/>
    <n v="0"/>
    <n v="0"/>
    <n v="9910"/>
    <n v="35.26378896882494"/>
    <n v="139"/>
    <n v="4901.666666666667"/>
  </r>
  <r>
    <s v="Tyrantia"/>
    <s v="Malakal"/>
    <x v="1"/>
    <n v="127"/>
    <n v="12"/>
    <x v="0"/>
    <s v="Nice"/>
    <n v="6"/>
    <s v="Good"/>
    <n v="0"/>
    <n v="45"/>
    <n v="27"/>
    <s v="Central Planning"/>
    <n v="2235"/>
    <n v="7807"/>
    <s v="Untapped"/>
    <n v="90"/>
    <s v="Very Powerful"/>
    <n v="10"/>
    <x v="5"/>
    <s v="Soviet Union"/>
    <n v="72144"/>
    <s v="http://blocgame.com/stats.php?id=40238"/>
    <n v="4"/>
    <n v="0.05"/>
    <n v="40644"/>
    <n v="32.279194630872482"/>
    <n v="372.5"/>
    <n v="12024"/>
  </r>
  <r>
    <s v="Pink"/>
    <s v="Rosy Maple Moth"/>
    <x v="3"/>
    <n v="158"/>
    <n v="9"/>
    <x v="0"/>
    <s v="Angelic"/>
    <n v="6"/>
    <s v="Elite"/>
    <n v="3"/>
    <n v="66"/>
    <n v="7"/>
    <s v="Central Planning"/>
    <n v="2406"/>
    <n v="421"/>
    <s v="Untapped"/>
    <n v="90"/>
    <s v="Very Powerful"/>
    <n v="10"/>
    <x v="11"/>
    <s v="Soviet Union"/>
    <n v="66134"/>
    <s v="http://blocgame.com/stats.php?id=46667"/>
    <n v="0"/>
    <n v="0"/>
    <n v="34259"/>
    <n v="27.487115544472154"/>
    <n v="401"/>
    <n v="11022.333333333334"/>
  </r>
  <r>
    <s v="Nautique"/>
    <s v="wayneeconomist"/>
    <x v="3"/>
    <n v="86"/>
    <n v="4"/>
    <x v="1"/>
    <s v="Angelic"/>
    <n v="6"/>
    <s v="Standard"/>
    <n v="5"/>
    <n v="16"/>
    <n v="7"/>
    <s v="Free Market"/>
    <n v="1314"/>
    <n v="1093"/>
    <s v="Plentiful"/>
    <n v="70"/>
    <s v="Large"/>
    <n v="7.5"/>
    <x v="4"/>
    <s v="Soviet Union"/>
    <n v="34429"/>
    <s v="http://blocgame.com/stats.php?id=58443"/>
    <n v="0"/>
    <n v="0"/>
    <n v="21304"/>
    <n v="26.201674277016743"/>
    <n v="219"/>
    <n v="5738.166666666667"/>
  </r>
  <r>
    <s v="FreakTopia"/>
    <s v="Remington Steel"/>
    <x v="3"/>
    <n v="145"/>
    <n v="3"/>
    <x v="0"/>
    <s v="Gandhi-like"/>
    <n v="6"/>
    <s v="Elite"/>
    <n v="0"/>
    <n v="46"/>
    <n v="11"/>
    <s v="Free Market"/>
    <n v="2492"/>
    <n v="652"/>
    <s v="Untapped"/>
    <n v="90"/>
    <s v="Powerful"/>
    <n v="9"/>
    <x v="4"/>
    <s v="United States"/>
    <n v="59484"/>
    <s v="http://blocgame.com/stats.php?id=45527"/>
    <n v="0"/>
    <n v="0"/>
    <n v="33609"/>
    <n v="23.869983948635635"/>
    <n v="415.33333333333331"/>
    <n v="9914"/>
  </r>
  <r>
    <s v="Beluncas War"/>
    <s v="RamaRama"/>
    <x v="2"/>
    <n v="98"/>
    <n v="11"/>
    <x v="3"/>
    <s v="Gandhi-like"/>
    <n v="6"/>
    <s v="Undisciplined Rabble"/>
    <n v="16"/>
    <n v="18"/>
    <n v="18"/>
    <s v="Mixed Economy"/>
    <n v="892"/>
    <n v="18"/>
    <s v="Untapped"/>
    <n v="90"/>
    <s v="Very Powerful"/>
    <n v="10"/>
    <x v="1"/>
    <s v="United States"/>
    <n v="20098"/>
    <s v="http://blocgame.com/stats.php?id=61487"/>
    <n v="0"/>
    <n v="0"/>
    <n v="2098"/>
    <n v="22.531390134529147"/>
    <n v="148.66666666666666"/>
    <n v="3349.6666666666665"/>
  </r>
  <r>
    <s v="Hivemindia"/>
    <s v="Overmind"/>
    <x v="3"/>
    <n v="114"/>
    <n v="6"/>
    <x v="0"/>
    <s v="Gandhi-like"/>
    <n v="6"/>
    <s v="Good"/>
    <n v="3"/>
    <n v="36"/>
    <n v="8"/>
    <s v="Central Planning"/>
    <n v="2275"/>
    <n v="142"/>
    <s v="Plentiful"/>
    <n v="70"/>
    <s v="Very Powerful"/>
    <n v="10"/>
    <x v="3"/>
    <s v="Soviet Union"/>
    <n v="45646"/>
    <s v="http://blocgame.com/stats.php?id=63286"/>
    <n v="0"/>
    <n v="0"/>
    <n v="24646"/>
    <n v="20.064175824175823"/>
    <n v="379.16666666666669"/>
    <n v="7607.666666666667"/>
  </r>
  <r>
    <s v="Borneon"/>
    <s v="orangsigat"/>
    <x v="2"/>
    <n v="150"/>
    <n v="17"/>
    <x v="1"/>
    <s v="Angelic"/>
    <n v="6"/>
    <s v="Elite"/>
    <n v="3"/>
    <n v="36"/>
    <n v="23"/>
    <s v="Central Planning"/>
    <n v="2108"/>
    <n v="144"/>
    <s v="Untapped"/>
    <n v="90"/>
    <s v="Very Powerful"/>
    <n v="10"/>
    <x v="7"/>
    <s v="Soviet Union"/>
    <n v="38235"/>
    <s v="http://blocgame.com/stats.php?id=61947"/>
    <n v="10"/>
    <n v="0.05"/>
    <n v="11610"/>
    <n v="18.138045540796963"/>
    <n v="351.33333333333331"/>
    <n v="6372.5"/>
  </r>
  <r>
    <s v="Texastan"/>
    <s v="Rebel Lord"/>
    <x v="1"/>
    <n v="118"/>
    <n v="8"/>
    <x v="0"/>
    <s v="Gandhi-like"/>
    <n v="6"/>
    <s v="Standard"/>
    <n v="4"/>
    <n v="42"/>
    <n v="24"/>
    <s v="Central Planning"/>
    <n v="3101"/>
    <n v="6666"/>
    <s v="Untapped"/>
    <n v="90"/>
    <s v="Very Powerful"/>
    <n v="10"/>
    <x v="6"/>
    <s v="Soviet Union"/>
    <n v="55106"/>
    <s v="http://blocgame.com/stats.php?id=58149"/>
    <n v="0"/>
    <n v="0"/>
    <n v="25856"/>
    <n v="17.770396646243146"/>
    <n v="516.83333333333337"/>
    <n v="9184.3333333333339"/>
  </r>
  <r>
    <s v="South Uganda"/>
    <s v="Dr. Idi Amin"/>
    <x v="1"/>
    <n v="198"/>
    <n v="15"/>
    <x v="2"/>
    <s v="Gandhi-like"/>
    <n v="6"/>
    <s v="Good"/>
    <n v="11"/>
    <n v="41"/>
    <n v="7"/>
    <s v="Central Planning"/>
    <n v="2724"/>
    <n v="459"/>
    <s v="Untapped"/>
    <n v="90"/>
    <s v="Very Powerful"/>
    <n v="10"/>
    <x v="12"/>
    <s v="Soviet Union"/>
    <n v="47003"/>
    <s v="http://blocgame.com/stats.php?id=63128"/>
    <n v="0"/>
    <n v="0"/>
    <n v="24503"/>
    <n v="17.255139500734213"/>
    <n v="454"/>
    <n v="7833.833333333333"/>
  </r>
  <r>
    <s v="carefree"/>
    <s v="solematemy"/>
    <x v="3"/>
    <n v="179"/>
    <n v="5"/>
    <x v="3"/>
    <s v="Nice"/>
    <n v="6"/>
    <s v="Standard"/>
    <n v="0"/>
    <n v="28"/>
    <n v="3"/>
    <s v="Free Market"/>
    <n v="1649"/>
    <n v="442"/>
    <s v="Untapped"/>
    <n v="90"/>
    <s v="Very Powerful"/>
    <n v="10"/>
    <x v="2"/>
    <s v="United States"/>
    <n v="28108"/>
    <s v="http://blocgame.com/stats.php?id=61669"/>
    <n v="0"/>
    <n v="0"/>
    <n v="11983"/>
    <n v="17.045482110369921"/>
    <n v="274.83333333333331"/>
    <n v="4684.666666666667"/>
  </r>
  <r>
    <s v="Bluegene/Q"/>
    <s v="ChevalierCavac"/>
    <x v="2"/>
    <n v="145"/>
    <n v="7"/>
    <x v="0"/>
    <s v="Gandhi-like"/>
    <n v="6"/>
    <s v="Good"/>
    <n v="1"/>
    <n v="23"/>
    <n v="12"/>
    <s v="Central Planning"/>
    <n v="2111"/>
    <n v="2459"/>
    <s v="Untapped"/>
    <n v="90"/>
    <s v="Very Powerful"/>
    <n v="10"/>
    <x v="5"/>
    <s v="Soviet Union"/>
    <n v="35843"/>
    <s v="http://blocgame.com/stats.php?id=61506"/>
    <n v="0"/>
    <n v="0"/>
    <n v="18218"/>
    <n v="16.979156797726198"/>
    <n v="351.83333333333331"/>
    <n v="5973.833333333333"/>
  </r>
  <r>
    <s v="whitmanistan"/>
    <s v="slim"/>
    <x v="3"/>
    <n v="130"/>
    <n v="11"/>
    <x v="1"/>
    <s v="Angelic"/>
    <n v="6"/>
    <s v="Good"/>
    <n v="2"/>
    <n v="18"/>
    <n v="10"/>
    <s v="Free Market"/>
    <n v="3795"/>
    <n v="6713"/>
    <s v="Untapped"/>
    <n v="90"/>
    <s v="Powerful"/>
    <n v="9"/>
    <x v="6"/>
    <s v="United States"/>
    <n v="62438"/>
    <s v="http://blocgame.com/stats.php?id=36344"/>
    <n v="0"/>
    <n v="0"/>
    <n v="47438"/>
    <n v="16.452700922266139"/>
    <n v="632.5"/>
    <n v="10406.333333333334"/>
  </r>
  <r>
    <s v="Lombardy"/>
    <s v="Aistulf"/>
    <x v="3"/>
    <n v="93"/>
    <n v="1"/>
    <x v="0"/>
    <s v="Angelic"/>
    <n v="6"/>
    <s v="Standard"/>
    <n v="0"/>
    <n v="20"/>
    <n v="33"/>
    <s v="Central Planning"/>
    <n v="3182"/>
    <n v="7127"/>
    <s v="Plentiful"/>
    <n v="70"/>
    <s v="Very Powerful"/>
    <n v="10"/>
    <x v="8"/>
    <s v="Soviet Union"/>
    <n v="51308"/>
    <s v="http://blocgame.com/stats.php?id=63882"/>
    <n v="0"/>
    <n v="0"/>
    <n v="26933"/>
    <n v="16.124450031426775"/>
    <n v="530.33333333333337"/>
    <n v="8551.3333333333339"/>
  </r>
  <r>
    <s v="Petai Belalang"/>
    <s v="zulhasr39689"/>
    <x v="2"/>
    <n v="126"/>
    <n v="27"/>
    <x v="0"/>
    <s v="Angelic"/>
    <n v="6"/>
    <s v="Poor"/>
    <n v="2"/>
    <n v="12"/>
    <n v="7"/>
    <s v="Central Planning"/>
    <n v="2826"/>
    <n v="299"/>
    <s v="Untapped"/>
    <n v="90"/>
    <s v="Powerful"/>
    <n v="9"/>
    <x v="2"/>
    <s v="Soviet Union"/>
    <n v="42053"/>
    <s v="http://blocgame.com/stats.php?id=60767"/>
    <n v="0"/>
    <n v="0"/>
    <n v="30428"/>
    <n v="14.880750176928521"/>
    <n v="471"/>
    <n v="7008.833333333333"/>
  </r>
  <r>
    <s v="the Haunted"/>
    <s v="thedrunkenarchitect"/>
    <x v="3"/>
    <n v="136"/>
    <n v="11"/>
    <x v="0"/>
    <s v="Gandhi-like"/>
    <n v="6"/>
    <s v="Good"/>
    <n v="5"/>
    <n v="38"/>
    <n v="5"/>
    <s v="Central Planning"/>
    <n v="3035"/>
    <n v="256"/>
    <s v="Untapped"/>
    <n v="90"/>
    <s v="Very Powerful"/>
    <n v="10"/>
    <x v="12"/>
    <s v="Soviet Union"/>
    <n v="42900"/>
    <s v="http://blocgame.com/stats.php?id=63020"/>
    <n v="0"/>
    <n v="0"/>
    <n v="22275"/>
    <n v="14.13509060955519"/>
    <n v="505.83333333333331"/>
    <n v="7150"/>
  </r>
  <r>
    <s v="Parameswara"/>
    <s v="brownmy"/>
    <x v="4"/>
    <n v="130"/>
    <n v="1"/>
    <x v="1"/>
    <s v="Gandhi-like"/>
    <n v="6"/>
    <s v="Standard"/>
    <n v="7"/>
    <n v="15"/>
    <n v="4"/>
    <s v="Free Market"/>
    <n v="2821"/>
    <n v="137"/>
    <s v="Untapped"/>
    <n v="90"/>
    <s v="Very Powerful"/>
    <n v="10"/>
    <x v="13"/>
    <s v="United States"/>
    <n v="36193"/>
    <s v="http://blocgame.com/stats.php?id=56360"/>
    <n v="0"/>
    <n v="0"/>
    <n v="24568"/>
    <n v="12.829847571783056"/>
    <n v="470.16666666666669"/>
    <n v="6032.166666666667"/>
  </r>
  <r>
    <s v="LOCAI"/>
    <s v="Agumentic"/>
    <x v="4"/>
    <n v="90"/>
    <n v="6"/>
    <x v="0"/>
    <s v="Gandhi-like"/>
    <n v="6"/>
    <s v="Elite"/>
    <n v="5"/>
    <n v="12"/>
    <n v="7"/>
    <s v="Free Market"/>
    <n v="4933"/>
    <n v="81"/>
    <s v="Untapped"/>
    <n v="90"/>
    <s v="Very Powerful"/>
    <n v="10"/>
    <x v="4"/>
    <s v="United States"/>
    <n v="36380"/>
    <s v="http://blocgame.com/stats.php?id=53011"/>
    <n v="0"/>
    <n v="0"/>
    <n v="24755"/>
    <n v="7.3748226231502132"/>
    <n v="822.16666666666663"/>
    <n v="6063.333333333333"/>
  </r>
  <r>
    <s v="Azhdahagate"/>
    <s v="Azhdaha_Panzer"/>
    <x v="4"/>
    <n v="117"/>
    <n v="3"/>
    <x v="0"/>
    <s v="Gandhi-like"/>
    <n v="5"/>
    <s v="Poor"/>
    <n v="2"/>
    <n v="29"/>
    <n v="18"/>
    <s v="Free Market"/>
    <n v="444"/>
    <n v="5495"/>
    <s v="Untapped"/>
    <n v="90"/>
    <s v="Very Powerful"/>
    <n v="10"/>
    <x v="6"/>
    <s v="United States"/>
    <n v="47548"/>
    <s v="http://blocgame.com/stats.php?id=52422"/>
    <n v="0"/>
    <n v="0"/>
    <n v="26173"/>
    <n v="107.09009009009009"/>
    <n v="74"/>
    <n v="7924.666666666667"/>
  </r>
  <r>
    <s v="Parit Sayang"/>
    <s v="Penghulu Seman"/>
    <x v="0"/>
    <n v="158"/>
    <n v="2"/>
    <x v="0"/>
    <s v="Gandhi-like"/>
    <n v="5"/>
    <s v="Good"/>
    <n v="11"/>
    <n v="50"/>
    <n v="11"/>
    <s v="Free Market"/>
    <n v="727"/>
    <n v="33"/>
    <s v="Untapped"/>
    <n v="90"/>
    <s v="Large"/>
    <n v="7.5"/>
    <x v="2"/>
    <s v="United States"/>
    <n v="50170"/>
    <s v="http://blocgame.com/stats.php?id=60573"/>
    <n v="0"/>
    <n v="0"/>
    <n v="23545"/>
    <n v="69.009628610729024"/>
    <n v="121.16666666666667"/>
    <n v="8361.6666666666661"/>
  </r>
  <r>
    <s v="siput sedut"/>
    <s v="Mr. President Aizat"/>
    <x v="2"/>
    <n v="231"/>
    <n v="1"/>
    <x v="0"/>
    <s v="Gandhi-like"/>
    <n v="5"/>
    <s v="Poor"/>
    <n v="5"/>
    <n v="28"/>
    <n v="15"/>
    <s v="Free Market"/>
    <n v="772"/>
    <n v="163"/>
    <s v="Untapped"/>
    <n v="90"/>
    <s v="Powerful"/>
    <n v="9"/>
    <x v="2"/>
    <s v="United States"/>
    <n v="48807"/>
    <s v="http://blocgame.com/stats.php?id=60552"/>
    <n v="0"/>
    <n v="0"/>
    <n v="28932"/>
    <n v="63.221502590673573"/>
    <n v="128.66666666666666"/>
    <n v="8134.5"/>
  </r>
  <r>
    <s v="Utopiastan"/>
    <s v="SilmAlpha"/>
    <x v="3"/>
    <n v="118"/>
    <n v="11"/>
    <x v="0"/>
    <s v="Gandhi-like"/>
    <n v="5"/>
    <s v="Standard"/>
    <n v="6"/>
    <n v="69"/>
    <n v="5"/>
    <s v="Central Planning"/>
    <n v="1137"/>
    <n v="3445"/>
    <s v="Untapped"/>
    <n v="90"/>
    <s v="Very Powerful"/>
    <n v="10"/>
    <x v="14"/>
    <s v="Soviet Union"/>
    <n v="66772"/>
    <s v="http://blocgame.com/stats.php?id=56876"/>
    <n v="0"/>
    <n v="0"/>
    <n v="35272"/>
    <n v="58.726473175021987"/>
    <n v="189.5"/>
    <n v="11128.666666666666"/>
  </r>
  <r>
    <s v="Rattown"/>
    <s v="Furfag Commanding"/>
    <x v="3"/>
    <n v="507"/>
    <n v="6"/>
    <x v="2"/>
    <s v="Gandhi-like"/>
    <n v="5"/>
    <s v="Poor"/>
    <n v="1"/>
    <n v="29"/>
    <n v="21"/>
    <s v="Central Planning"/>
    <n v="852"/>
    <n v="4806"/>
    <s v="Untapped"/>
    <n v="90"/>
    <s v="Very Powerful"/>
    <n v="10"/>
    <x v="6"/>
    <s v="Soviet Union"/>
    <n v="45451"/>
    <s v="http://blocgame.com/stats.php?id=39062"/>
    <n v="10"/>
    <n v="0"/>
    <n v="22951"/>
    <n v="53.3462441314554"/>
    <n v="142"/>
    <n v="7575.166666666667"/>
  </r>
  <r>
    <s v="Walmart"/>
    <s v="Jeddy"/>
    <x v="3"/>
    <n v="190"/>
    <n v="6"/>
    <x v="1"/>
    <s v="Nice"/>
    <n v="5"/>
    <s v="Good"/>
    <n v="0"/>
    <n v="50"/>
    <n v="20"/>
    <s v="Free Market"/>
    <n v="1115"/>
    <n v="20"/>
    <s v="Plentiful"/>
    <n v="70"/>
    <s v="Very Powerful"/>
    <n v="10"/>
    <x v="3"/>
    <s v="United States"/>
    <n v="59118"/>
    <s v="http://blocgame.com/stats.php?id=57903"/>
    <n v="0"/>
    <n v="0"/>
    <n v="29118"/>
    <n v="53.020627802690584"/>
    <n v="185.83333333333334"/>
    <n v="9853"/>
  </r>
  <r>
    <s v="Scrubistan"/>
    <s v="Fernando_Shiros"/>
    <x v="4"/>
    <n v="115"/>
    <n v="5"/>
    <x v="1"/>
    <s v="Gandhi-like"/>
    <n v="5"/>
    <s v="Elite"/>
    <n v="0"/>
    <n v="40"/>
    <n v="24"/>
    <s v="Central Planning"/>
    <n v="1008"/>
    <n v="6162"/>
    <s v="Untapped"/>
    <n v="90"/>
    <s v="Very Powerful"/>
    <n v="10"/>
    <x v="8"/>
    <s v="Soviet Union"/>
    <n v="50889"/>
    <s v="http://blocgame.com/stats.php?id=59122"/>
    <n v="0"/>
    <n v="0"/>
    <n v="23139"/>
    <n v="50.485119047619051"/>
    <n v="168"/>
    <n v="8481.5"/>
  </r>
  <r>
    <s v="Derse Moon"/>
    <s v="Jack Noir"/>
    <x v="3"/>
    <n v="8"/>
    <n v="18"/>
    <x v="2"/>
    <s v="Angelic"/>
    <n v="5"/>
    <s v="Good"/>
    <n v="0"/>
    <n v="50"/>
    <n v="50"/>
    <s v="Central Planning"/>
    <n v="2145"/>
    <n v="25657"/>
    <s v="Depleted"/>
    <n v="0"/>
    <s v="Mediocre"/>
    <n v="4.5"/>
    <x v="15"/>
    <s v="Soviet Union"/>
    <n v="101847"/>
    <s v="http://blocgame.com/stats.php?id=62965"/>
    <n v="0"/>
    <n v="0"/>
    <n v="60597"/>
    <n v="47.481118881118881"/>
    <n v="357.5"/>
    <n v="16974.5"/>
  </r>
  <r>
    <s v="Cyrodill"/>
    <s v="Tihomir"/>
    <x v="3"/>
    <n v="178"/>
    <n v="23"/>
    <x v="2"/>
    <s v="Gandhi-like"/>
    <n v="5"/>
    <s v="Elite"/>
    <n v="0"/>
    <n v="95"/>
    <n v="70"/>
    <s v="Central Planning"/>
    <n v="1705"/>
    <n v="6298"/>
    <s v="Untapped"/>
    <n v="90"/>
    <s v="Very Powerful"/>
    <n v="10"/>
    <x v="6"/>
    <s v="Neutral"/>
    <n v="78194"/>
    <s v="http://blocgame.com/stats.php?id=53759"/>
    <n v="0"/>
    <n v="0"/>
    <n v="12569"/>
    <n v="45.861583577712608"/>
    <n v="284.16666666666669"/>
    <n v="13032.333333333334"/>
  </r>
  <r>
    <s v="Ambon"/>
    <s v="Chalkface"/>
    <x v="3"/>
    <n v="99"/>
    <n v="1"/>
    <x v="0"/>
    <s v="Gandhi-like"/>
    <n v="5"/>
    <s v="Standard"/>
    <n v="182"/>
    <n v="20"/>
    <n v="5"/>
    <s v="Central Planning"/>
    <n v="867"/>
    <n v="186"/>
    <s v="Untapped"/>
    <n v="90"/>
    <s v="Powerful"/>
    <n v="9"/>
    <x v="1"/>
    <s v="Soviet Union"/>
    <n v="35612"/>
    <s v="http://blocgame.com/stats.php?id=42744"/>
    <n v="0"/>
    <n v="0"/>
    <n v="22487"/>
    <n v="41.074971164936564"/>
    <n v="144.5"/>
    <n v="5935.333333333333"/>
  </r>
  <r>
    <s v="Sri Mersing"/>
    <s v="Rafiqi12"/>
    <x v="2"/>
    <n v="130"/>
    <n v="13"/>
    <x v="0"/>
    <s v="Gandhi-like"/>
    <n v="5"/>
    <s v="Standard"/>
    <n v="17"/>
    <n v="29"/>
    <n v="13"/>
    <s v="Central Planning"/>
    <n v="1178"/>
    <n v="449"/>
    <s v="Untapped"/>
    <n v="90"/>
    <s v="Very Powerful"/>
    <n v="10"/>
    <x v="2"/>
    <s v="Soviet Union"/>
    <n v="46736"/>
    <s v="http://blocgame.com/stats.php?id=64413"/>
    <n v="0"/>
    <n v="0"/>
    <n v="27236"/>
    <n v="39.674023769100167"/>
    <n v="196.33333333333334"/>
    <n v="7789.333333333333"/>
  </r>
  <r>
    <s v="Ballzinga"/>
    <s v="Carejo"/>
    <x v="3"/>
    <n v="141"/>
    <n v="4"/>
    <x v="0"/>
    <s v="Gandhi-like"/>
    <n v="5"/>
    <s v="Good"/>
    <n v="34"/>
    <n v="49"/>
    <n v="16"/>
    <s v="Central Planning"/>
    <n v="1328"/>
    <n v="1368"/>
    <s v="Untapped"/>
    <n v="90"/>
    <s v="Very Powerful"/>
    <n v="10"/>
    <x v="14"/>
    <s v="Soviet Union"/>
    <n v="51257"/>
    <s v="http://blocgame.com/stats.php?id=63397"/>
    <n v="0"/>
    <n v="0"/>
    <n v="23132"/>
    <n v="38.597138554216869"/>
    <n v="221.33333333333334"/>
    <n v="8542.8333333333339"/>
  </r>
  <r>
    <s v="Darkstone"/>
    <s v="Trakel"/>
    <x v="5"/>
    <n v="113"/>
    <n v="3"/>
    <x v="0"/>
    <s v="Gandhi-like"/>
    <n v="5"/>
    <s v="Standard"/>
    <n v="13"/>
    <n v="47"/>
    <n v="23"/>
    <s v="Central Planning"/>
    <n v="1659"/>
    <n v="7917"/>
    <s v="Untapped"/>
    <n v="90"/>
    <s v="Very Powerful"/>
    <n v="10"/>
    <x v="5"/>
    <s v="Soviet Union"/>
    <n v="61573"/>
    <s v="http://blocgame.com/stats.php?id=57176"/>
    <n v="0"/>
    <n v="0"/>
    <n v="31573"/>
    <n v="37.114526823387585"/>
    <n v="276.5"/>
    <n v="10262.166666666666"/>
  </r>
  <r>
    <s v="Cascoia"/>
    <s v="unioncomic"/>
    <x v="3"/>
    <n v="141"/>
    <n v="5"/>
    <x v="0"/>
    <s v="Gandhi-like"/>
    <n v="5"/>
    <s v="Standard"/>
    <n v="1"/>
    <n v="39"/>
    <n v="19"/>
    <s v="Free Market"/>
    <n v="1394"/>
    <n v="5812"/>
    <s v="Untapped"/>
    <n v="90"/>
    <s v="Very Powerful"/>
    <n v="10"/>
    <x v="5"/>
    <s v="United States"/>
    <n v="50641"/>
    <s v="http://blocgame.com/stats.php?id=54174"/>
    <n v="0"/>
    <n v="0"/>
    <n v="25141"/>
    <n v="36.327833572453372"/>
    <n v="232.33333333333334"/>
    <n v="8440.1666666666661"/>
  </r>
  <r>
    <s v="Iwo Jima"/>
    <s v="Tadamichi Kuribayashi"/>
    <x v="3"/>
    <n v="170"/>
    <n v="11"/>
    <x v="0"/>
    <s v="Nice"/>
    <n v="5"/>
    <s v="Standard"/>
    <n v="5"/>
    <n v="42"/>
    <n v="20"/>
    <s v="Central Planning"/>
    <n v="1751"/>
    <n v="178"/>
    <s v="Plentiful"/>
    <n v="70"/>
    <s v="Very Powerful"/>
    <n v="10"/>
    <x v="1"/>
    <s v="Soviet Union"/>
    <n v="61696"/>
    <s v="http://blocgame.com/stats.php?id=63259"/>
    <n v="0"/>
    <n v="0"/>
    <n v="34696"/>
    <n v="35.23472301541976"/>
    <n v="291.83333333333331"/>
    <n v="10282.666666666666"/>
  </r>
  <r>
    <s v="epf"/>
    <s v="kwsp"/>
    <x v="2"/>
    <n v="201"/>
    <n v="10"/>
    <x v="0"/>
    <s v="Angelic"/>
    <n v="5"/>
    <s v="Good"/>
    <n v="3"/>
    <n v="60"/>
    <n v="10"/>
    <s v="Free Market"/>
    <n v="1350"/>
    <n v="290"/>
    <s v="Depleted"/>
    <n v="0"/>
    <s v="Very Powerful"/>
    <n v="10"/>
    <x v="2"/>
    <s v="United States"/>
    <n v="41942"/>
    <s v="http://blocgame.com/stats.php?id=63191"/>
    <n v="0"/>
    <n v="0"/>
    <n v="11942"/>
    <n v="31.068148148148147"/>
    <n v="225"/>
    <n v="6990.333333333333"/>
  </r>
  <r>
    <s v="Zuyazayuza"/>
    <s v="Zuyazayuza"/>
    <x v="3"/>
    <n v="179"/>
    <n v="13"/>
    <x v="2"/>
    <s v="Angelic"/>
    <n v="5"/>
    <s v="Poor"/>
    <n v="1"/>
    <n v="46"/>
    <n v="8"/>
    <s v="Mixed Economy"/>
    <n v="2224"/>
    <n v="231"/>
    <s v="Untapped"/>
    <n v="90"/>
    <s v="Very Powerful"/>
    <n v="10"/>
    <x v="7"/>
    <s v="United States"/>
    <n v="68682"/>
    <s v="http://blocgame.com/stats.php?id=62470"/>
    <n v="0"/>
    <n v="0"/>
    <n v="44682"/>
    <n v="30.882194244604317"/>
    <n v="370.66666666666669"/>
    <n v="11447"/>
  </r>
  <r>
    <s v="Agostino"/>
    <s v="Augusto"/>
    <x v="3"/>
    <n v="148"/>
    <n v="1"/>
    <x v="0"/>
    <s v="Gandhi-like"/>
    <n v="5"/>
    <s v="Standard"/>
    <n v="21"/>
    <n v="19"/>
    <n v="11"/>
    <s v="Mixed Economy"/>
    <n v="1017"/>
    <n v="7724"/>
    <s v="Plentiful"/>
    <n v="70"/>
    <s v="Very Powerful"/>
    <n v="10"/>
    <x v="0"/>
    <s v="Soviet Union"/>
    <n v="31242"/>
    <s v="http://blocgame.com/stats.php?id=60229"/>
    <n v="0"/>
    <n v="0"/>
    <n v="16242"/>
    <n v="30.719764011799409"/>
    <n v="169.5"/>
    <n v="5207"/>
  </r>
  <r>
    <s v="HARDGAYâ™‚"/>
    <s v="mits"/>
    <x v="3"/>
    <n v="119"/>
    <n v="4"/>
    <x v="0"/>
    <s v="Nice"/>
    <n v="5"/>
    <s v="Good"/>
    <n v="1"/>
    <n v="60"/>
    <n v="9"/>
    <s v="Central Planning"/>
    <n v="1760"/>
    <n v="9"/>
    <s v="Untapped"/>
    <n v="90"/>
    <s v="Large"/>
    <n v="7.5"/>
    <x v="1"/>
    <s v="Soviet Union"/>
    <n v="49907"/>
    <s v="http://blocgame.com/stats.php?id=63324"/>
    <n v="0"/>
    <n v="0"/>
    <n v="20282"/>
    <n v="28.356249999999999"/>
    <n v="293.33333333333331"/>
    <n v="8317.8333333333339"/>
  </r>
  <r>
    <s v="Milano"/>
    <s v="Milanostrom"/>
    <x v="1"/>
    <n v="144"/>
    <n v="8"/>
    <x v="0"/>
    <s v="Gandhi-like"/>
    <n v="5"/>
    <s v="Standard"/>
    <n v="0"/>
    <n v="20"/>
    <n v="0"/>
    <s v="Central Planning"/>
    <n v="1623"/>
    <n v="95"/>
    <s v="Near Depletion"/>
    <n v="10"/>
    <s v="Powerful"/>
    <n v="9"/>
    <x v="1"/>
    <s v="Soviet Union"/>
    <n v="44506"/>
    <s v="http://blocgame.com/stats.php?id=63012"/>
    <n v="0"/>
    <n v="0"/>
    <n v="33256"/>
    <n v="27.422057917436845"/>
    <n v="270.5"/>
    <n v="7417.666666666667"/>
  </r>
  <r>
    <s v="San Palomino"/>
    <s v="Akiravo"/>
    <x v="3"/>
    <n v="158"/>
    <n v="4"/>
    <x v="0"/>
    <s v="Gandhi-like"/>
    <n v="5"/>
    <s v="Good"/>
    <n v="5"/>
    <n v="32"/>
    <n v="37"/>
    <s v="Central Planning"/>
    <n v="2492"/>
    <n v="8396"/>
    <s v="Plentiful"/>
    <n v="70"/>
    <s v="Very Powerful"/>
    <n v="10"/>
    <x v="8"/>
    <s v="United States"/>
    <n v="64948"/>
    <s v="http://blocgame.com/stats.php?id=51103"/>
    <n v="0"/>
    <n v="0"/>
    <n v="35323"/>
    <n v="26.062600321027286"/>
    <n v="415.33333333333331"/>
    <n v="10824.666666666666"/>
  </r>
  <r>
    <s v="Lolesco"/>
    <s v="Lolesco"/>
    <x v="3"/>
    <n v="134"/>
    <n v="2"/>
    <x v="0"/>
    <s v="Gandhi-like"/>
    <n v="5"/>
    <s v="Standard"/>
    <n v="2"/>
    <n v="70"/>
    <n v="30"/>
    <s v="Central Planning"/>
    <n v="2442"/>
    <n v="6637"/>
    <s v="Plentiful"/>
    <n v="70"/>
    <s v="Very Powerful"/>
    <n v="10"/>
    <x v="6"/>
    <s v="Soviet Union"/>
    <n v="63421"/>
    <s v="http://blocgame.com/stats.php?id=48289"/>
    <n v="0"/>
    <n v="0"/>
    <n v="22171"/>
    <n v="25.970925470925472"/>
    <n v="407"/>
    <n v="10570.166666666666"/>
  </r>
  <r>
    <s v="Ashbury"/>
    <s v="Mr.Southward"/>
    <x v="6"/>
    <n v="8"/>
    <n v="2"/>
    <x v="3"/>
    <s v="Gandhi-like"/>
    <n v="5"/>
    <s v="Good"/>
    <n v="5"/>
    <n v="29"/>
    <n v="11"/>
    <s v="Free Market"/>
    <n v="1510"/>
    <n v="190"/>
    <s v="Untapped"/>
    <n v="90"/>
    <s v="Powerful"/>
    <n v="9"/>
    <x v="1"/>
    <s v="United States"/>
    <n v="34489"/>
    <s v="http://blocgame.com/stats.php?id=64755"/>
    <n v="0"/>
    <n v="0"/>
    <n v="15739"/>
    <n v="22.840397350993378"/>
    <n v="251.66666666666666"/>
    <n v="5748.166666666667"/>
  </r>
  <r>
    <s v="Magical Horses"/>
    <s v="Tzafety"/>
    <x v="3"/>
    <n v="119"/>
    <n v="2"/>
    <x v="0"/>
    <s v="Gandhi-like"/>
    <n v="5"/>
    <s v="Elite"/>
    <n v="7"/>
    <n v="33"/>
    <n v="23"/>
    <s v="Central Planning"/>
    <n v="1774"/>
    <n v="2661"/>
    <s v="Untapped"/>
    <n v="90"/>
    <s v="Powerful"/>
    <n v="9"/>
    <x v="5"/>
    <s v="Soviet Union"/>
    <n v="40452"/>
    <s v="http://blocgame.com/stats.php?id=51070"/>
    <n v="0"/>
    <n v="0"/>
    <n v="15702"/>
    <n v="22.80270574971815"/>
    <n v="295.66666666666669"/>
    <n v="6742"/>
  </r>
  <r>
    <s v="Nerdia"/>
    <s v="TheKyu"/>
    <x v="4"/>
    <n v="105"/>
    <n v="10"/>
    <x v="0"/>
    <s v="Gandhi-like"/>
    <n v="5"/>
    <s v="Good"/>
    <n v="2"/>
    <n v="45"/>
    <n v="25"/>
    <s v="Free Market"/>
    <n v="2014"/>
    <n v="0"/>
    <s v="Untapped"/>
    <n v="90"/>
    <s v="Very Powerful"/>
    <n v="10"/>
    <x v="7"/>
    <s v="Neutral"/>
    <n v="45548"/>
    <s v="http://blocgame.com/stats.php?id=56451"/>
    <n v="0"/>
    <n v="0"/>
    <n v="15548"/>
    <n v="22.615690168818272"/>
    <n v="335.66666666666669"/>
    <n v="7591.333333333333"/>
  </r>
  <r>
    <s v="Whitey"/>
    <s v="Knee Grow"/>
    <x v="4"/>
    <n v="108"/>
    <n v="6"/>
    <x v="3"/>
    <s v="Gandhi-like"/>
    <n v="5"/>
    <s v="Elite"/>
    <n v="1"/>
    <n v="45"/>
    <n v="25"/>
    <s v="Free Market"/>
    <n v="2387"/>
    <n v="6537"/>
    <s v="Untapped"/>
    <n v="90"/>
    <s v="Very Powerful"/>
    <n v="10"/>
    <x v="15"/>
    <s v="United States"/>
    <n v="53314"/>
    <s v="http://blocgame.com/stats.php?id=4816"/>
    <n v="0"/>
    <n v="0"/>
    <n v="23314"/>
    <n v="22.335148722245496"/>
    <n v="397.83333333333331"/>
    <n v="8885.6666666666661"/>
  </r>
  <r>
    <s v="ZAMENTA"/>
    <s v="ShAh FAr HAn"/>
    <x v="3"/>
    <n v="233"/>
    <n v="6"/>
    <x v="0"/>
    <s v="Gandhi-like"/>
    <n v="5"/>
    <s v="Poor"/>
    <n v="14"/>
    <n v="20"/>
    <n v="10"/>
    <s v="Central Planning"/>
    <n v="2060"/>
    <n v="356"/>
    <s v="Untapped"/>
    <n v="90"/>
    <s v="Powerful"/>
    <n v="9"/>
    <x v="1"/>
    <s v="Soviet Union"/>
    <n v="45211"/>
    <s v="http://blocgame.com/stats.php?id=61998"/>
    <n v="0"/>
    <n v="0"/>
    <n v="30211"/>
    <n v="21.947087378640777"/>
    <n v="343.33333333333331"/>
    <n v="7535.166666666667"/>
  </r>
  <r>
    <s v="Nameck"/>
    <s v="Picko"/>
    <x v="1"/>
    <n v="115"/>
    <n v="9"/>
    <x v="0"/>
    <s v="Gandhi-like"/>
    <n v="5"/>
    <s v="Good"/>
    <n v="15"/>
    <n v="18"/>
    <n v="12"/>
    <s v="Central Planning"/>
    <n v="2064"/>
    <n v="10058"/>
    <s v="Untapped"/>
    <n v="90"/>
    <s v="Very Powerful"/>
    <n v="10"/>
    <x v="5"/>
    <s v="Soviet Union"/>
    <n v="44887"/>
    <s v="http://blocgame.com/stats.php?id=61968"/>
    <n v="0"/>
    <n v="0"/>
    <n v="29887"/>
    <n v="21.747577519379846"/>
    <n v="344"/>
    <n v="7481.166666666667"/>
  </r>
  <r>
    <s v="Praetoria Augusta"/>
    <s v="Lykos"/>
    <x v="6"/>
    <n v="145"/>
    <n v="1"/>
    <x v="0"/>
    <s v="Gandhi-like"/>
    <n v="5"/>
    <s v="Poor"/>
    <n v="0"/>
    <n v="42"/>
    <n v="20"/>
    <s v="Central Planning"/>
    <n v="2373"/>
    <n v="9406"/>
    <s v="Untapped"/>
    <n v="90"/>
    <s v="Very Powerful"/>
    <n v="10"/>
    <x v="6"/>
    <s v="Soviet Union"/>
    <n v="49801"/>
    <s v="http://blocgame.com/stats.php?id=39021"/>
    <n v="1"/>
    <n v="0"/>
    <n v="22801"/>
    <n v="20.986514959966286"/>
    <n v="395.5"/>
    <n v="8300.1666666666661"/>
  </r>
  <r>
    <s v="pelle"/>
    <s v="pelle"/>
    <x v="3"/>
    <n v="127"/>
    <n v="7"/>
    <x v="0"/>
    <s v="Gandhi-like"/>
    <n v="5"/>
    <s v="Good"/>
    <n v="9"/>
    <n v="61"/>
    <n v="7"/>
    <s v="Central Planning"/>
    <n v="2900"/>
    <n v="672"/>
    <s v="Untapped"/>
    <n v="90"/>
    <s v="Very Powerful"/>
    <n v="10"/>
    <x v="3"/>
    <s v="Soviet Union"/>
    <n v="55366"/>
    <s v="http://blocgame.com/stats.php?id=52372"/>
    <n v="0"/>
    <n v="0"/>
    <n v="26116"/>
    <n v="19.091724137931035"/>
    <n v="483.33333333333331"/>
    <n v="9227.6666666666661"/>
  </r>
  <r>
    <s v="Skekenhouse"/>
    <s v="Kraast"/>
    <x v="3"/>
    <n v="100"/>
    <n v="7"/>
    <x v="0"/>
    <s v="Gandhi-like"/>
    <n v="5"/>
    <s v="Standard"/>
    <n v="2"/>
    <n v="50"/>
    <n v="34"/>
    <s v="Central Planning"/>
    <n v="3675"/>
    <n v="5264"/>
    <s v="Plentiful"/>
    <n v="70"/>
    <s v="Very Powerful"/>
    <n v="10"/>
    <x v="6"/>
    <s v="Soviet Union"/>
    <n v="69477"/>
    <s v="http://blocgame.com/stats.php?id=62962"/>
    <n v="0"/>
    <n v="0"/>
    <n v="34227"/>
    <n v="18.90530612244898"/>
    <n v="612.5"/>
    <n v="11579.5"/>
  </r>
  <r>
    <s v="Syphirious"/>
    <s v="Doxal"/>
    <x v="1"/>
    <n v="98"/>
    <n v="9"/>
    <x v="1"/>
    <s v="Gandhi-like"/>
    <n v="5"/>
    <s v="Elite"/>
    <n v="26"/>
    <n v="40"/>
    <n v="29"/>
    <s v="Central Planning"/>
    <n v="2954"/>
    <n v="3157"/>
    <s v="Untapped"/>
    <n v="90"/>
    <s v="Very Powerful"/>
    <n v="10"/>
    <x v="6"/>
    <s v="Soviet Union"/>
    <n v="54956"/>
    <s v="http://blocgame.com/stats.php?id=59670"/>
    <n v="0"/>
    <n v="0"/>
    <n v="25331"/>
    <n v="18.603926878808394"/>
    <n v="492.33333333333331"/>
    <n v="9159.3333333333339"/>
  </r>
  <r>
    <s v="johoreansouth"/>
    <s v="afiqaffendy615"/>
    <x v="2"/>
    <n v="176"/>
    <n v="17"/>
    <x v="0"/>
    <s v="Gandhi-like"/>
    <n v="5"/>
    <s v="Elite"/>
    <n v="22"/>
    <n v="35"/>
    <n v="14"/>
    <s v="Central Planning"/>
    <n v="2790"/>
    <n v="314"/>
    <s v="Untapped"/>
    <n v="90"/>
    <s v="Very Powerful"/>
    <n v="10"/>
    <x v="4"/>
    <s v="Soviet Union"/>
    <n v="51629"/>
    <s v="http://blocgame.com/stats.php?id=61895"/>
    <n v="0"/>
    <n v="0"/>
    <n v="29504"/>
    <n v="18.505017921146955"/>
    <n v="465"/>
    <n v="8604.8333333333339"/>
  </r>
  <r>
    <s v="Ceannesburg"/>
    <s v="theorange0"/>
    <x v="3"/>
    <n v="148"/>
    <n v="15"/>
    <x v="0"/>
    <s v="Gandhi-like"/>
    <n v="5"/>
    <s v="Undisciplined Rabble"/>
    <n v="17"/>
    <n v="24"/>
    <n v="6"/>
    <s v="Mixed Economy"/>
    <n v="1822"/>
    <n v="0"/>
    <s v="Untapped"/>
    <n v="90"/>
    <s v="Very Powerful"/>
    <n v="10"/>
    <x v="9"/>
    <s v="United States"/>
    <n v="33487"/>
    <s v="http://blocgame.com/stats.php?id=56500"/>
    <n v="0"/>
    <n v="0"/>
    <n v="18487"/>
    <n v="18.379253567508233"/>
    <n v="303.66666666666669"/>
    <n v="5581.166666666667"/>
  </r>
  <r>
    <s v="Olympia"/>
    <s v="Xasthur"/>
    <x v="4"/>
    <n v="78"/>
    <n v="7"/>
    <x v="0"/>
    <s v="Gandhi-like"/>
    <n v="5"/>
    <s v="Good"/>
    <n v="80"/>
    <n v="21"/>
    <n v="5"/>
    <s v="Central Planning"/>
    <n v="2354"/>
    <n v="138"/>
    <s v="Untapped"/>
    <n v="90"/>
    <s v="Very Powerful"/>
    <n v="10"/>
    <x v="3"/>
    <s v="Soviet Union"/>
    <n v="42250"/>
    <s v="http://blocgame.com/stats.php?id=51354"/>
    <n v="0"/>
    <n v="0"/>
    <n v="28750"/>
    <n v="17.948173322005097"/>
    <n v="392.33333333333331"/>
    <n v="7041.666666666667"/>
  </r>
  <r>
    <s v="TerapBuduLipis"/>
    <s v="SyedRazi"/>
    <x v="3"/>
    <n v="93"/>
    <n v="10"/>
    <x v="0"/>
    <s v="Gandhi-like"/>
    <n v="5"/>
    <s v="Elite"/>
    <n v="9"/>
    <n v="20"/>
    <n v="7"/>
    <s v="Central Planning"/>
    <n v="3012"/>
    <n v="7"/>
    <n v="0"/>
    <n v="40"/>
    <s v="Very Powerful"/>
    <n v="10"/>
    <x v="13"/>
    <s v="Soviet Union"/>
    <n v="52328"/>
    <s v="http://blocgame.com/stats.php?id=60513"/>
    <n v="0"/>
    <n v="0"/>
    <n v="38453"/>
    <n v="17.373173970783533"/>
    <n v="502"/>
    <n v="8721.3333333333339"/>
  </r>
  <r>
    <s v="kodiang"/>
    <s v="tester2"/>
    <x v="7"/>
    <n v="104"/>
    <n v="6"/>
    <x v="0"/>
    <s v="Gandhi-like"/>
    <n v="5"/>
    <s v="Good"/>
    <n v="20"/>
    <n v="26"/>
    <n v="14"/>
    <s v="Free Market"/>
    <n v="1807"/>
    <n v="142"/>
    <s v="Untapped"/>
    <n v="90"/>
    <s v="Very Powerful"/>
    <n v="10"/>
    <x v="1"/>
    <s v="United States"/>
    <n v="31225"/>
    <s v="http://blocgame.com/stats.php?id=60531"/>
    <n v="0"/>
    <n v="0"/>
    <n v="12475"/>
    <n v="17.280022136137244"/>
    <n v="301.16666666666669"/>
    <n v="5204.166666666667"/>
  </r>
  <r>
    <s v="Vorcs"/>
    <s v="Aiman Nizam"/>
    <x v="2"/>
    <n v="157"/>
    <n v="21"/>
    <x v="1"/>
    <s v="Gandhi-like"/>
    <n v="5"/>
    <s v="Elite"/>
    <n v="3"/>
    <n v="18"/>
    <n v="13"/>
    <s v="Central Planning"/>
    <n v="2417"/>
    <n v="139"/>
    <s v="Untapped"/>
    <n v="90"/>
    <s v="Very Powerful"/>
    <n v="10"/>
    <x v="2"/>
    <s v="Soviet Union"/>
    <n v="41163"/>
    <s v="http://blocgame.com/stats.php?id=61955"/>
    <n v="0"/>
    <n v="0"/>
    <n v="25788"/>
    <n v="17.030616466694248"/>
    <n v="402.83333333333331"/>
    <n v="6860.5"/>
  </r>
  <r>
    <s v="Crayola"/>
    <s v="baker greg"/>
    <x v="3"/>
    <n v="138"/>
    <n v="2"/>
    <x v="3"/>
    <s v="Angelic"/>
    <n v="5"/>
    <s v="Standard"/>
    <n v="5"/>
    <n v="32"/>
    <n v="23"/>
    <s v="Central Planning"/>
    <n v="3846"/>
    <n v="4090"/>
    <s v="Untapped"/>
    <n v="90"/>
    <s v="Very Powerful"/>
    <n v="10"/>
    <x v="15"/>
    <s v="United States"/>
    <n v="57044"/>
    <s v="http://blocgame.com/stats.php?id=63958"/>
    <n v="0"/>
    <n v="0"/>
    <n v="32669"/>
    <n v="14.832033281331253"/>
    <n v="641"/>
    <n v="9507.3333333333339"/>
  </r>
  <r>
    <s v="Southern Africa"/>
    <s v="TheMaster_ZA"/>
    <x v="3"/>
    <n v="132"/>
    <n v="4"/>
    <x v="0"/>
    <s v="Gandhi-like"/>
    <n v="5"/>
    <s v="Good"/>
    <n v="11"/>
    <n v="40"/>
    <n v="6"/>
    <s v="Central Planning"/>
    <n v="3475"/>
    <n v="45"/>
    <s v="Untapped"/>
    <n v="90"/>
    <s v="Large"/>
    <n v="7.5"/>
    <x v="12"/>
    <s v="Soviet Union"/>
    <n v="51399"/>
    <s v="http://blocgame.com/stats.php?id=48410"/>
    <n v="0"/>
    <n v="0"/>
    <n v="30399"/>
    <n v="14.791079136690648"/>
    <n v="579.16666666666663"/>
    <n v="8566.5"/>
  </r>
  <r>
    <s v="Platypus Island"/>
    <s v="Mark0Polo"/>
    <x v="6"/>
    <n v="12"/>
    <n v="5"/>
    <x v="3"/>
    <s v="Normal"/>
    <n v="5"/>
    <s v="Standard"/>
    <n v="3"/>
    <n v="40"/>
    <n v="21"/>
    <s v="Central Planning"/>
    <n v="4980"/>
    <n v="41"/>
    <s v="Depleted"/>
    <n v="0"/>
    <s v="Meagre"/>
    <n v="1.5"/>
    <x v="13"/>
    <s v="Soviet Union"/>
    <n v="68136"/>
    <s v="http://blocgame.com/stats.php?id=63909"/>
    <n v="0"/>
    <n v="0"/>
    <n v="41511"/>
    <n v="13.681927710843373"/>
    <n v="830"/>
    <n v="11356"/>
  </r>
  <r>
    <s v="bakhang"/>
    <s v="cukobi"/>
    <x v="3"/>
    <n v="116"/>
    <n v="13"/>
    <x v="0"/>
    <s v="Gandhi-like"/>
    <n v="5"/>
    <s v="Good"/>
    <n v="4"/>
    <n v="32"/>
    <n v="14"/>
    <s v="Central Planning"/>
    <n v="2959"/>
    <n v="7039"/>
    <s v="Untapped"/>
    <n v="90"/>
    <s v="Very Powerful"/>
    <n v="10"/>
    <x v="0"/>
    <s v="Soviet Union"/>
    <n v="40085"/>
    <s v="http://blocgame.com/stats.php?id=60485"/>
    <n v="0"/>
    <n v="0"/>
    <n v="19085"/>
    <n v="13.546806353497804"/>
    <n v="493.16666666666669"/>
    <n v="6680.833333333333"/>
  </r>
  <r>
    <s v="Rhod3sia"/>
    <s v="FreeMindInside"/>
    <x v="3"/>
    <n v="136"/>
    <n v="15"/>
    <x v="0"/>
    <s v="Gandhi-like"/>
    <n v="5"/>
    <s v="Good"/>
    <n v="0"/>
    <n v="39"/>
    <n v="5"/>
    <s v="Central Planning"/>
    <n v="2751"/>
    <n v="280"/>
    <s v="Untapped"/>
    <n v="90"/>
    <s v="Very Powerful"/>
    <n v="10"/>
    <x v="12"/>
    <s v="Soviet Union"/>
    <n v="35940"/>
    <s v="http://blocgame.com/stats.php?id=52679"/>
    <n v="0"/>
    <n v="0"/>
    <n v="15690"/>
    <n v="13.06434023991276"/>
    <n v="458.5"/>
    <n v="5990"/>
  </r>
  <r>
    <s v="Aasyria"/>
    <s v="David al-Assad"/>
    <x v="3"/>
    <n v="158"/>
    <n v="13"/>
    <x v="0"/>
    <s v="Gandhi-like"/>
    <n v="5"/>
    <s v="Standard"/>
    <n v="2"/>
    <n v="35"/>
    <n v="17"/>
    <s v="Mixed Economy"/>
    <n v="3456"/>
    <n v="3547"/>
    <s v="Untapped"/>
    <n v="90"/>
    <s v="Very Powerful"/>
    <n v="10"/>
    <x v="6"/>
    <s v="Soviet Union"/>
    <n v="45142"/>
    <s v="http://blocgame.com/stats.php?id=60967"/>
    <n v="0"/>
    <n v="0"/>
    <n v="21892"/>
    <n v="13.061921296296296"/>
    <n v="576"/>
    <n v="7523.666666666667"/>
  </r>
  <r>
    <s v="KelabuAsap"/>
    <s v="kelam"/>
    <x v="2"/>
    <n v="165"/>
    <n v="3"/>
    <x v="1"/>
    <s v="Gandhi-like"/>
    <n v="5"/>
    <s v="Good"/>
    <n v="0"/>
    <n v="42"/>
    <n v="15"/>
    <s v="Mixed Economy"/>
    <n v="2664"/>
    <n v="441"/>
    <s v="Untapped"/>
    <n v="90"/>
    <s v="Very Powerful"/>
    <n v="10"/>
    <x v="2"/>
    <s v="Soviet Union"/>
    <n v="34659"/>
    <s v="http://blocgame.com/stats.php?id=60664"/>
    <n v="0"/>
    <n v="0"/>
    <n v="9534"/>
    <n v="13.010135135135135"/>
    <n v="444"/>
    <n v="5776.5"/>
  </r>
  <r>
    <s v="Niggerito"/>
    <s v="Jejomar Binay"/>
    <x v="6"/>
    <n v="130"/>
    <n v="5"/>
    <x v="0"/>
    <s v="Gandhi-like"/>
    <n v="5"/>
    <s v="Good"/>
    <n v="7"/>
    <n v="42"/>
    <n v="5"/>
    <s v="Free Market"/>
    <n v="4163"/>
    <n v="139"/>
    <s v="Untapped"/>
    <n v="90"/>
    <s v="Very Powerful"/>
    <n v="10"/>
    <x v="2"/>
    <s v="United States"/>
    <n v="53168"/>
    <s v="http://blocgame.com/stats.php?id=63087"/>
    <n v="0"/>
    <n v="0"/>
    <n v="31793"/>
    <n v="12.771558971895267"/>
    <n v="693.83333333333337"/>
    <n v="8861.3333333333339"/>
  </r>
  <r>
    <s v="Greatest Ally"/>
    <s v="WilliamDaAsian"/>
    <x v="4"/>
    <n v="138"/>
    <n v="14"/>
    <x v="0"/>
    <s v="Gandhi-like"/>
    <n v="5"/>
    <s v="Elite"/>
    <n v="28"/>
    <n v="30"/>
    <n v="8"/>
    <s v="Free Market"/>
    <n v="3087"/>
    <n v="280"/>
    <s v="Untapped"/>
    <n v="90"/>
    <s v="Powerful"/>
    <n v="9"/>
    <x v="13"/>
    <s v="United States"/>
    <n v="39273"/>
    <s v="http://blocgame.com/stats.php?id=49097"/>
    <n v="0"/>
    <n v="0"/>
    <n v="21273"/>
    <n v="12.722060252672497"/>
    <n v="514.5"/>
    <n v="6545.5"/>
  </r>
  <r>
    <s v="Ivalice"/>
    <s v="Nighthawk571"/>
    <x v="1"/>
    <n v="62"/>
    <n v="2"/>
    <x v="1"/>
    <s v="Gandhi-like"/>
    <n v="5"/>
    <s v="Elite"/>
    <n v="0"/>
    <n v="34"/>
    <n v="27"/>
    <s v="Central Planning"/>
    <n v="3972"/>
    <n v="2579"/>
    <s v="Untapped"/>
    <n v="90"/>
    <s v="Very Powerful"/>
    <n v="10"/>
    <x v="5"/>
    <s v="Soviet Union"/>
    <n v="49746"/>
    <s v="http://blocgame.com/stats.php?id=63060"/>
    <n v="0"/>
    <n v="0"/>
    <n v="23121"/>
    <n v="12.524169184290031"/>
    <n v="662"/>
    <n v="8291"/>
  </r>
  <r>
    <s v="Khuzestan"/>
    <s v="Georgy Zhukov"/>
    <x v="5"/>
    <n v="119"/>
    <n v="2"/>
    <x v="3"/>
    <s v="Gandhi-like"/>
    <n v="5"/>
    <s v="Elite"/>
    <n v="4"/>
    <n v="22"/>
    <n v="12"/>
    <s v="Central Planning"/>
    <n v="3462"/>
    <n v="2591"/>
    <s v="Untapped"/>
    <n v="90"/>
    <s v="Very Powerful"/>
    <n v="10"/>
    <x v="8"/>
    <s v="Soviet Union"/>
    <n v="42240"/>
    <s v="http://blocgame.com/stats.php?id=48914"/>
    <n v="2"/>
    <n v="0"/>
    <n v="25740"/>
    <n v="12.20103986135182"/>
    <n v="577"/>
    <n v="7040"/>
  </r>
  <r>
    <s v="Ekodebota"/>
    <s v="tfwqtp2tlgf|;3"/>
    <x v="1"/>
    <n v="98"/>
    <n v="11"/>
    <x v="1"/>
    <s v="Gandhi-like"/>
    <n v="5"/>
    <s v="Undisciplined Rabble"/>
    <n v="0"/>
    <n v="41"/>
    <n v="19"/>
    <s v="Central Planning"/>
    <n v="4109"/>
    <n v="10534"/>
    <s v="Untapped"/>
    <n v="90"/>
    <s v="Very Powerful"/>
    <n v="10"/>
    <x v="0"/>
    <s v="Soviet Union"/>
    <n v="48510"/>
    <s v="http://blocgame.com/stats.php?id=53422"/>
    <n v="1"/>
    <n v="0"/>
    <n v="22260"/>
    <n v="11.80579216354344"/>
    <n v="684.83333333333337"/>
    <n v="8085"/>
  </r>
  <r>
    <s v="oliverhard"/>
    <s v="oliver hardwick"/>
    <x v="3"/>
    <n v="58"/>
    <n v="3"/>
    <x v="3"/>
    <s v="Angelic"/>
    <n v="5"/>
    <s v="Good"/>
    <n v="4"/>
    <n v="25"/>
    <n v="14"/>
    <s v="Mixed Economy"/>
    <n v="2667"/>
    <n v="2006"/>
    <s v="Plentiful"/>
    <n v="70"/>
    <s v="Very Powerful"/>
    <n v="10"/>
    <x v="8"/>
    <s v="Soviet Union"/>
    <n v="29275"/>
    <s v="http://blocgame.com/stats.php?id=53822"/>
    <n v="0"/>
    <n v="0"/>
    <n v="10900"/>
    <n v="10.976752905886764"/>
    <n v="444.5"/>
    <n v="4879.166666666667"/>
  </r>
  <r>
    <s v="Boro"/>
    <s v="Speedy13"/>
    <x v="3"/>
    <n v="40"/>
    <n v="6"/>
    <x v="3"/>
    <s v="Gandhi-like"/>
    <n v="5"/>
    <s v="Elite"/>
    <n v="0"/>
    <n v="17"/>
    <n v="9"/>
    <s v="Central Planning"/>
    <n v="2435"/>
    <n v="375"/>
    <s v="Depleted"/>
    <n v="0"/>
    <s v="Very Powerful"/>
    <n v="10"/>
    <x v="7"/>
    <s v="Neutral"/>
    <n v="23705"/>
    <s v="http://blocgame.com/stats.php?id=59257"/>
    <n v="0"/>
    <n v="0"/>
    <n v="10205"/>
    <n v="9.7351129363449687"/>
    <n v="405.83333333333331"/>
    <n v="3950.8333333333335"/>
  </r>
  <r>
    <s v="Uzbekistanstan"/>
    <s v="Shaikh Zayer"/>
    <x v="3"/>
    <n v="73"/>
    <n v="8"/>
    <x v="0"/>
    <s v="Gandhi-like"/>
    <n v="5"/>
    <s v="Good"/>
    <n v="3"/>
    <n v="57"/>
    <n v="5"/>
    <s v="Free Market"/>
    <n v="4509"/>
    <n v="175"/>
    <s v="Untapped"/>
    <n v="90"/>
    <s v="Very Powerful"/>
    <n v="10"/>
    <x v="10"/>
    <s v="United States"/>
    <n v="42029"/>
    <s v="http://blocgame.com/stats.php?id=47207"/>
    <n v="0"/>
    <n v="0"/>
    <n v="15029"/>
    <n v="9.3211355067642501"/>
    <n v="751.5"/>
    <n v="7004.833333333333"/>
  </r>
  <r>
    <s v="Markovia"/>
    <s v="RDM HC"/>
    <x v="5"/>
    <n v="149"/>
    <n v="12"/>
    <x v="0"/>
    <s v="Gandhi-like"/>
    <n v="5"/>
    <s v="Elite"/>
    <n v="1"/>
    <n v="37"/>
    <n v="17"/>
    <s v="Free Market"/>
    <n v="5045"/>
    <n v="98"/>
    <s v="Untapped"/>
    <n v="90"/>
    <s v="Very Powerful"/>
    <n v="10"/>
    <x v="7"/>
    <s v="United States"/>
    <n v="44019"/>
    <s v="http://blocgame.com/stats.php?id=58369"/>
    <n v="0"/>
    <n v="0"/>
    <n v="20019"/>
    <n v="8.7252725470763135"/>
    <n v="840.83333333333337"/>
    <n v="7336.5"/>
  </r>
  <r>
    <s v="Dondang Sayang"/>
    <s v="Cempaka Sari"/>
    <x v="2"/>
    <n v="98"/>
    <n v="11"/>
    <x v="3"/>
    <s v="Gandhi-like"/>
    <n v="5"/>
    <s v="Undisciplined Rabble"/>
    <n v="17"/>
    <n v="15"/>
    <n v="13"/>
    <s v="Free Market"/>
    <n v="2247"/>
    <n v="13"/>
    <s v="Untapped"/>
    <n v="90"/>
    <s v="Very Powerful"/>
    <n v="10"/>
    <x v="2"/>
    <s v="United States"/>
    <n v="18523"/>
    <s v="http://blocgame.com/stats.php?id=60628"/>
    <n v="0"/>
    <n v="0"/>
    <n v="4273"/>
    <n v="8.2434356920338221"/>
    <n v="374.5"/>
    <n v="3087.1666666666665"/>
  </r>
  <r>
    <s v="Brutish Empire"/>
    <s v="DarkyDonno"/>
    <x v="4"/>
    <n v="80"/>
    <n v="0"/>
    <x v="0"/>
    <s v="Gandhi-like"/>
    <n v="5"/>
    <s v="Elite"/>
    <n v="66"/>
    <n v="30"/>
    <n v="12"/>
    <s v="Central Planning"/>
    <n v="4010"/>
    <n v="106"/>
    <s v="Untapped"/>
    <n v="90"/>
    <s v="Large"/>
    <n v="7.5"/>
    <x v="3"/>
    <s v="Soviet Union"/>
    <n v="32877"/>
    <s v="http://blocgame.com/stats.php?id=57265"/>
    <n v="0"/>
    <n v="0"/>
    <n v="13377"/>
    <n v="8.1987531172069819"/>
    <n v="668.33333333333337"/>
    <n v="5479.5"/>
  </r>
  <r>
    <s v="Ken no Taiyou"/>
    <s v="Hikari"/>
    <x v="3"/>
    <n v="62"/>
    <n v="10"/>
    <x v="3"/>
    <s v="Gandhi-like"/>
    <n v="5"/>
    <s v="Elite"/>
    <n v="0"/>
    <n v="13"/>
    <n v="33"/>
    <s v="Free Market"/>
    <n v="4062"/>
    <n v="1921"/>
    <s v="Untapped"/>
    <n v="90"/>
    <s v="Very Powerful"/>
    <n v="10"/>
    <x v="8"/>
    <s v="Soviet Union"/>
    <n v="32399"/>
    <s v="http://blocgame.com/stats.php?id=64029"/>
    <n v="0"/>
    <n v="0"/>
    <n v="11399"/>
    <n v="7.9761201378631217"/>
    <n v="677"/>
    <n v="5399.833333333333"/>
  </r>
  <r>
    <s v="Hitlerwasright"/>
    <s v="Louis C Cuck"/>
    <x v="3"/>
    <n v="118"/>
    <n v="8"/>
    <x v="0"/>
    <s v="Gandhi-like"/>
    <n v="5"/>
    <s v="Elite"/>
    <n v="12"/>
    <n v="35"/>
    <n v="25"/>
    <s v="Free Market"/>
    <n v="4237"/>
    <n v="9245"/>
    <s v="Untapped"/>
    <n v="90"/>
    <s v="Very Powerful"/>
    <n v="10"/>
    <x v="5"/>
    <s v="United States"/>
    <n v="33337"/>
    <s v="http://blocgame.com/stats.php?id=59621"/>
    <n v="0"/>
    <n v="0"/>
    <n v="7087"/>
    <n v="7.8680670285579417"/>
    <n v="706.16666666666663"/>
    <n v="5556.166666666667"/>
  </r>
  <r>
    <s v="TheDesertFox"/>
    <s v="DesertFox"/>
    <x v="3"/>
    <n v="78"/>
    <n v="1"/>
    <x v="0"/>
    <s v="Gandhi-like"/>
    <n v="5"/>
    <s v="Elite"/>
    <n v="0"/>
    <n v="17"/>
    <n v="6"/>
    <s v="Central Planning"/>
    <n v="2602"/>
    <n v="60"/>
    <s v="Untapped"/>
    <n v="90"/>
    <s v="Very Powerful"/>
    <n v="10"/>
    <x v="1"/>
    <s v="Soviet Union"/>
    <n v="20439"/>
    <s v="http://blocgame.com/stats.php?id=52368"/>
    <n v="0"/>
    <n v="0"/>
    <n v="8064"/>
    <n v="7.8551114527286705"/>
    <n v="433.66666666666669"/>
    <n v="3406.5"/>
  </r>
  <r>
    <s v="Pan-demo-nium"/>
    <s v="Raja"/>
    <x v="3"/>
    <n v="70"/>
    <n v="8"/>
    <x v="3"/>
    <s v="Good"/>
    <n v="5"/>
    <s v="Good"/>
    <n v="2"/>
    <n v="11"/>
    <n v="2"/>
    <s v="Central Planning"/>
    <n v="3194"/>
    <n v="198"/>
    <s v="Untapped"/>
    <n v="90"/>
    <s v="Large"/>
    <n v="7.5"/>
    <x v="4"/>
    <s v="Soviet Union"/>
    <n v="23954"/>
    <s v="http://blocgame.com/stats.php?id=63195"/>
    <n v="0"/>
    <n v="0"/>
    <n v="15329"/>
    <n v="7.4996869129618036"/>
    <n v="532.33333333333337"/>
    <n v="3992.3333333333335"/>
  </r>
  <r>
    <s v="Northmarch"/>
    <s v="Elroy"/>
    <x v="2"/>
    <n v="17"/>
    <n v="1"/>
    <x v="3"/>
    <s v="Gandhi-like"/>
    <n v="5"/>
    <s v="Undisciplined Rabble"/>
    <n v="0"/>
    <n v="8"/>
    <n v="0"/>
    <s v="Central Planning"/>
    <n v="2640"/>
    <n v="13"/>
    <s v="Plentiful"/>
    <n v="70"/>
    <s v="Very Powerful"/>
    <n v="10"/>
    <x v="7"/>
    <s v="United States"/>
    <n v="5584"/>
    <s v="http://blocgame.com/stats.php?id=41629"/>
    <n v="0"/>
    <n v="0"/>
    <n v="-1166"/>
    <n v="2.1151515151515152"/>
    <n v="440"/>
    <n v="930.66666666666663"/>
  </r>
  <r>
    <s v="Swadia"/>
    <s v="SonnyJack"/>
    <x v="3"/>
    <n v="111"/>
    <n v="3"/>
    <x v="0"/>
    <s v="Angelic"/>
    <n v="4"/>
    <s v="Good"/>
    <n v="0"/>
    <n v="40"/>
    <n v="41"/>
    <s v="Free Market"/>
    <n v="848"/>
    <n v="7372"/>
    <s v="Untapped"/>
    <n v="90"/>
    <s v="Very Powerful"/>
    <n v="10"/>
    <x v="5"/>
    <s v="United States"/>
    <n v="86963"/>
    <s v="http://blocgame.com/stats.php?id=40011"/>
    <n v="0"/>
    <n v="0"/>
    <n v="53588"/>
    <n v="102.55070754716981"/>
    <n v="141.33333333333334"/>
    <n v="14493.833333333334"/>
  </r>
  <r>
    <s v="eQna8"/>
    <s v="Dave_Smith"/>
    <x v="3"/>
    <n v="78"/>
    <n v="0"/>
    <x v="1"/>
    <s v="Gandhi-like"/>
    <n v="4"/>
    <s v="Standard"/>
    <n v="3"/>
    <n v="63"/>
    <n v="0"/>
    <s v="Central Planning"/>
    <n v="570"/>
    <n v="109"/>
    <s v="Untapped"/>
    <n v="90"/>
    <s v="Large"/>
    <n v="7.5"/>
    <x v="10"/>
    <s v="Soviet Union"/>
    <n v="55762"/>
    <s v="http://blocgame.com/stats.php?id=48695"/>
    <n v="0"/>
    <n v="0"/>
    <n v="29137"/>
    <n v="97.828070175438597"/>
    <n v="95"/>
    <n v="9293.6666666666661"/>
  </r>
  <r>
    <s v="Much War"/>
    <s v="Dan The Magic Man"/>
    <x v="3"/>
    <n v="66"/>
    <n v="1"/>
    <x v="3"/>
    <s v="Angelic"/>
    <n v="4"/>
    <s v="Undisciplined Rabble"/>
    <n v="1"/>
    <n v="10"/>
    <n v="16"/>
    <s v="Central Planning"/>
    <n v="632"/>
    <n v="3126"/>
    <s v="Untapped"/>
    <n v="90"/>
    <s v="Very Powerful"/>
    <n v="10"/>
    <x v="6"/>
    <s v="Neutral"/>
    <n v="43128"/>
    <s v="http://blocgame.com/stats.php?id=61645"/>
    <n v="0"/>
    <n v="0"/>
    <n v="30378"/>
    <n v="68.240506329113927"/>
    <n v="105.33333333333333"/>
    <n v="7188"/>
  </r>
  <r>
    <s v="Remote"/>
    <s v="Burgerking"/>
    <x v="6"/>
    <n v="147"/>
    <n v="2"/>
    <x v="0"/>
    <s v="Gandhi-like"/>
    <n v="4"/>
    <s v="Good"/>
    <n v="11"/>
    <n v="42"/>
    <n v="11"/>
    <s v="Free Market"/>
    <n v="768"/>
    <n v="0"/>
    <s v="Untapped"/>
    <n v="90"/>
    <s v="Very Powerful"/>
    <n v="10"/>
    <x v="1"/>
    <s v="United States"/>
    <n v="51273"/>
    <s v="http://blocgame.com/stats.php?id=61201"/>
    <n v="0"/>
    <n v="0"/>
    <n v="28398"/>
    <n v="66.76171875"/>
    <n v="128"/>
    <n v="8545.5"/>
  </r>
  <r>
    <s v="Kgkerambit"/>
    <s v="Mrqayyum"/>
    <x v="3"/>
    <n v="141"/>
    <n v="2"/>
    <x v="0"/>
    <s v="Gandhi-like"/>
    <n v="4"/>
    <s v="Good"/>
    <n v="17"/>
    <n v="39"/>
    <n v="11"/>
    <s v="Free Market"/>
    <n v="681"/>
    <n v="151"/>
    <s v="Untapped"/>
    <n v="90"/>
    <s v="Very Powerful"/>
    <n v="10"/>
    <x v="2"/>
    <s v="United States"/>
    <n v="43619"/>
    <s v="http://blocgame.com/stats.php?id=61014"/>
    <n v="0"/>
    <n v="0"/>
    <n v="21869"/>
    <n v="64.051395007342137"/>
    <n v="113.5"/>
    <n v="7269.833333333333"/>
  </r>
  <r>
    <s v="MumbosMountain"/>
    <s v="Mumbo Jumbo"/>
    <x v="8"/>
    <n v="76"/>
    <n v="4"/>
    <x v="0"/>
    <s v="Gandhi-like"/>
    <n v="4"/>
    <s v="Standard"/>
    <n v="1"/>
    <n v="17"/>
    <n v="2"/>
    <s v="Free Market"/>
    <n v="860"/>
    <n v="135"/>
    <s v="Untapped"/>
    <n v="90"/>
    <s v="Mediocre"/>
    <n v="4.5"/>
    <x v="9"/>
    <s v="United States"/>
    <n v="39274"/>
    <s v="http://blocgame.com/stats.php?id=54444"/>
    <n v="0"/>
    <n v="0"/>
    <n v="29149"/>
    <n v="45.667441860465118"/>
    <n v="143.33333333333334"/>
    <n v="6545.666666666667"/>
  </r>
  <r>
    <s v="Magna Bonom"/>
    <s v="Krull"/>
    <x v="4"/>
    <n v="89"/>
    <n v="9"/>
    <x v="0"/>
    <s v="Angelic"/>
    <n v="4"/>
    <s v="Good"/>
    <n v="1"/>
    <n v="26"/>
    <n v="16"/>
    <s v="Central Planning"/>
    <n v="982"/>
    <n v="4932"/>
    <s v="Untapped"/>
    <n v="90"/>
    <s v="Very Powerful"/>
    <n v="10"/>
    <x v="15"/>
    <s v="Soviet Union"/>
    <n v="42094"/>
    <s v="http://blocgame.com/stats.php?id=59435"/>
    <n v="0"/>
    <n v="0"/>
    <n v="23344"/>
    <n v="42.865580448065174"/>
    <n v="163.66666666666666"/>
    <n v="7015.666666666667"/>
  </r>
  <r>
    <s v="Spooktune"/>
    <s v="Spookwave"/>
    <x v="4"/>
    <n v="79"/>
    <n v="4"/>
    <x v="1"/>
    <s v="Gandhi-like"/>
    <n v="4"/>
    <s v="Elite"/>
    <n v="7"/>
    <n v="20"/>
    <n v="13"/>
    <s v="Central Planning"/>
    <n v="1053"/>
    <n v="466"/>
    <s v="Untapped"/>
    <n v="90"/>
    <s v="Very Powerful"/>
    <n v="10"/>
    <x v="3"/>
    <s v="Soviet Union"/>
    <n v="40809"/>
    <s v="http://blocgame.com/stats.php?id=62983"/>
    <n v="0"/>
    <n v="0"/>
    <n v="25434"/>
    <n v="38.754985754985753"/>
    <n v="175.5"/>
    <n v="6801.5"/>
  </r>
  <r>
    <s v="Uzbekistan."/>
    <s v="Ittin"/>
    <x v="4"/>
    <n v="181"/>
    <n v="3"/>
    <x v="0"/>
    <s v="Angelic"/>
    <n v="4"/>
    <s v="Good"/>
    <n v="4"/>
    <n v="47"/>
    <n v="14"/>
    <s v="Central Planning"/>
    <n v="1523"/>
    <n v="5364"/>
    <n v="0"/>
    <n v="40"/>
    <s v="Very Powerful"/>
    <n v="10"/>
    <x v="8"/>
    <s v="Soviet Union"/>
    <n v="58873"/>
    <s v="http://blocgame.com/stats.php?id=59590"/>
    <n v="0"/>
    <n v="0"/>
    <n v="32998"/>
    <n v="38.655942219304002"/>
    <n v="253.83333333333334"/>
    <n v="9812.1666666666661"/>
  </r>
  <r>
    <s v="Malaysiastan"/>
    <s v="Pussiepounder"/>
    <x v="4"/>
    <n v="65"/>
    <n v="1"/>
    <x v="0"/>
    <s v="Gandhi-like"/>
    <n v="4"/>
    <s v="Undisciplined Rabble"/>
    <n v="0"/>
    <n v="27"/>
    <n v="7"/>
    <s v="Central Planning"/>
    <n v="965"/>
    <n v="7"/>
    <s v="Plentiful"/>
    <n v="70"/>
    <s v="Very Powerful"/>
    <n v="10"/>
    <x v="13"/>
    <s v="Soviet Union"/>
    <n v="37164"/>
    <s v="http://blocgame.com/stats.php?id=60911"/>
    <n v="0"/>
    <n v="0"/>
    <n v="21414"/>
    <n v="38.511917098445593"/>
    <n v="160.83333333333334"/>
    <n v="6194"/>
  </r>
  <r>
    <s v="Ira"/>
    <s v="TheCatOfTens"/>
    <x v="3"/>
    <n v="178"/>
    <n v="1"/>
    <x v="0"/>
    <s v="Gandhi-like"/>
    <n v="4"/>
    <s v="Standard"/>
    <n v="5"/>
    <n v="53"/>
    <n v="3"/>
    <s v="Free Market"/>
    <n v="1159"/>
    <n v="23"/>
    <s v="Plentiful"/>
    <n v="70"/>
    <s v="Very Powerful"/>
    <n v="10"/>
    <x v="10"/>
    <s v="United States"/>
    <n v="43394"/>
    <s v="http://blocgame.com/stats.php?id=62332"/>
    <n v="0"/>
    <n v="0"/>
    <n v="19394"/>
    <n v="37.440897325280417"/>
    <n v="193.16666666666666"/>
    <n v="7232.333333333333"/>
  </r>
  <r>
    <s v="MyKingdom"/>
    <s v="General"/>
    <x v="2"/>
    <n v="124"/>
    <n v="7"/>
    <x v="3"/>
    <s v="Angelic"/>
    <n v="4"/>
    <s v="Good"/>
    <n v="2"/>
    <n v="29"/>
    <n v="11"/>
    <s v="Central Planning"/>
    <n v="1235"/>
    <n v="340"/>
    <s v="Untapped"/>
    <n v="90"/>
    <s v="Very Powerful"/>
    <n v="10"/>
    <x v="2"/>
    <s v="Soviet Union"/>
    <n v="46079"/>
    <s v="http://blocgame.com/stats.php?id=60728"/>
    <n v="0"/>
    <n v="0"/>
    <n v="28079"/>
    <n v="37.31093117408907"/>
    <n v="205.83333333333334"/>
    <n v="7679.833333333333"/>
  </r>
  <r>
    <s v="Pahang Power"/>
    <s v="Kerol"/>
    <x v="2"/>
    <n v="137"/>
    <n v="3"/>
    <x v="0"/>
    <s v="Gandhi-like"/>
    <n v="4"/>
    <s v="Good"/>
    <n v="5"/>
    <n v="17"/>
    <n v="8"/>
    <s v="Free Market"/>
    <n v="900"/>
    <n v="463"/>
    <s v="Untapped"/>
    <n v="90"/>
    <s v="Very Powerful"/>
    <n v="10"/>
    <x v="2"/>
    <s v="United States"/>
    <n v="31805"/>
    <s v="http://blocgame.com/stats.php?id=60578"/>
    <n v="1"/>
    <n v="0"/>
    <n v="19430"/>
    <n v="35.338888888888889"/>
    <n v="150"/>
    <n v="5300.833333333333"/>
  </r>
  <r>
    <s v="gong badang"/>
    <s v="yusjimmy"/>
    <x v="2"/>
    <n v="206"/>
    <n v="11"/>
    <x v="0"/>
    <s v="Gandhi-like"/>
    <n v="4"/>
    <s v="Undisciplined Rabble"/>
    <n v="8"/>
    <n v="25"/>
    <n v="22"/>
    <s v="Free Market"/>
    <n v="915"/>
    <n v="2222"/>
    <s v="Near Depletion"/>
    <n v="10"/>
    <s v="Very Powerful"/>
    <n v="10"/>
    <x v="5"/>
    <s v="United States"/>
    <n v="29257"/>
    <s v="http://blocgame.com/stats.php?id=61914"/>
    <n v="0"/>
    <n v="0"/>
    <n v="8632"/>
    <n v="31.974863387978143"/>
    <n v="152.5"/>
    <n v="4876.166666666667"/>
  </r>
  <r>
    <s v="Kondominium"/>
    <s v="AdamKarolczak"/>
    <x v="3"/>
    <n v="101"/>
    <n v="2"/>
    <x v="0"/>
    <s v="Gandhi-like"/>
    <n v="4"/>
    <s v="Standard"/>
    <n v="1"/>
    <n v="38"/>
    <n v="21"/>
    <s v="Free Market"/>
    <n v="960"/>
    <n v="1006"/>
    <s v="Plentiful"/>
    <n v="70"/>
    <s v="Powerful"/>
    <n v="9"/>
    <x v="5"/>
    <s v="United States"/>
    <n v="30222"/>
    <s v="http://blocgame.com/stats.php?id=61576"/>
    <n v="0"/>
    <n v="0"/>
    <n v="5097"/>
    <n v="31.481249999999999"/>
    <n v="160"/>
    <n v="5037"/>
  </r>
  <r>
    <s v="Pooland"/>
    <s v="kurwa"/>
    <x v="4"/>
    <n v="135"/>
    <n v="1"/>
    <x v="0"/>
    <s v="Gandhi-like"/>
    <n v="4"/>
    <s v="Poor"/>
    <n v="9"/>
    <n v="33"/>
    <n v="28"/>
    <s v="Central Planning"/>
    <n v="1764"/>
    <n v="5978"/>
    <s v="Untapped"/>
    <n v="90"/>
    <s v="Very Powerful"/>
    <n v="10"/>
    <x v="0"/>
    <s v="Soviet Union"/>
    <n v="53645"/>
    <s v="http://blocgame.com/stats.php?id=49295"/>
    <n v="0"/>
    <n v="0"/>
    <n v="27770"/>
    <n v="30.410997732426303"/>
    <n v="294"/>
    <n v="8940.8333333333339"/>
  </r>
  <r>
    <s v="Efren"/>
    <s v="Deling"/>
    <x v="0"/>
    <n v="284"/>
    <n v="7"/>
    <x v="0"/>
    <s v="Gandhi-like"/>
    <n v="4"/>
    <s v="Standard"/>
    <n v="59"/>
    <n v="27"/>
    <n v="10"/>
    <s v="Central Planning"/>
    <n v="1617"/>
    <n v="44"/>
    <s v="Untapped"/>
    <n v="90"/>
    <s v="Powerful"/>
    <n v="9"/>
    <x v="9"/>
    <s v="Soviet Union"/>
    <n v="48848"/>
    <s v="http://blocgame.com/stats.php?id=62725"/>
    <n v="0"/>
    <n v="0.05"/>
    <n v="31973"/>
    <n v="30.209029066171922"/>
    <n v="269.5"/>
    <n v="8141.333333333333"/>
  </r>
  <r>
    <s v="Democrastan"/>
    <s v="Demochi"/>
    <x v="3"/>
    <n v="88"/>
    <n v="1"/>
    <x v="3"/>
    <s v="Nice"/>
    <n v="4"/>
    <s v="Poor"/>
    <n v="7"/>
    <n v="14"/>
    <n v="9"/>
    <s v="Free Market"/>
    <n v="867"/>
    <n v="666"/>
    <s v="Untapped"/>
    <n v="90"/>
    <s v="Very Powerful"/>
    <n v="10"/>
    <x v="16"/>
    <s v="United States"/>
    <n v="26140"/>
    <s v="http://blocgame.com/stats.php?id=63132"/>
    <n v="0"/>
    <n v="0"/>
    <n v="14515"/>
    <n v="30.149942329873127"/>
    <n v="144.5"/>
    <n v="4356.666666666667"/>
  </r>
  <r>
    <s v="sandshark"/>
    <s v="sandshark"/>
    <x v="3"/>
    <n v="152"/>
    <n v="1"/>
    <x v="0"/>
    <s v="Angelic"/>
    <n v="4"/>
    <s v="Standard"/>
    <n v="0"/>
    <n v="42"/>
    <n v="8"/>
    <s v="Central Planning"/>
    <n v="1394"/>
    <n v="8"/>
    <s v="Untapped"/>
    <n v="90"/>
    <s v="Very Powerful"/>
    <n v="10"/>
    <x v="17"/>
    <s v="Soviet Union"/>
    <n v="39803"/>
    <s v="http://blocgame.com/stats.php?id=62581"/>
    <n v="0"/>
    <n v="0"/>
    <n v="18053"/>
    <n v="28.553084648493545"/>
    <n v="232.33333333333334"/>
    <n v="6633.833333333333"/>
  </r>
  <r>
    <s v="Bahai"/>
    <s v="Farquad"/>
    <x v="3"/>
    <n v="138"/>
    <n v="21"/>
    <x v="0"/>
    <s v="Gandhi-like"/>
    <n v="4"/>
    <s v="Elite"/>
    <n v="28"/>
    <n v="40"/>
    <n v="10"/>
    <s v="Mixed Economy"/>
    <n v="1676"/>
    <n v="879"/>
    <s v="Untapped"/>
    <n v="90"/>
    <s v="Very Powerful"/>
    <n v="10"/>
    <x v="1"/>
    <s v="United States"/>
    <n v="45869"/>
    <s v="http://blocgame.com/stats.php?id=64246"/>
    <n v="0"/>
    <n v="0"/>
    <n v="24119"/>
    <n v="27.368138424821002"/>
    <n v="279.33333333333331"/>
    <n v="7644.833333333333"/>
  </r>
  <r>
    <s v="Losong"/>
    <s v="Hafirus"/>
    <x v="2"/>
    <n v="125"/>
    <n v="12"/>
    <x v="0"/>
    <s v="Angelic"/>
    <n v="4"/>
    <s v="Good"/>
    <n v="4"/>
    <n v="30"/>
    <n v="5"/>
    <s v="Mixed Economy"/>
    <n v="1818"/>
    <n v="117"/>
    <s v="Untapped"/>
    <n v="90"/>
    <s v="Very Powerful"/>
    <n v="10"/>
    <x v="1"/>
    <s v="Neutral"/>
    <n v="48724"/>
    <s v="http://blocgame.com/stats.php?id=60570"/>
    <n v="0"/>
    <n v="0"/>
    <n v="32599"/>
    <n v="26.8008800880088"/>
    <n v="303"/>
    <n v="8120.666666666667"/>
  </r>
  <r>
    <s v="honk honk"/>
    <s v="Space Hitler"/>
    <x v="9"/>
    <n v="44"/>
    <n v="3"/>
    <x v="3"/>
    <s v="Good"/>
    <n v="4"/>
    <s v="Elite"/>
    <n v="11"/>
    <n v="30"/>
    <n v="16"/>
    <s v="Central Planning"/>
    <n v="1749"/>
    <n v="4895"/>
    <s v="Untapped"/>
    <n v="90"/>
    <s v="Powerful"/>
    <n v="9"/>
    <x v="6"/>
    <s v="Soviet Union"/>
    <n v="44358"/>
    <s v="http://blocgame.com/stats.php?id=63623"/>
    <n v="0"/>
    <n v="0"/>
    <n v="24108"/>
    <n v="25.361921097770153"/>
    <n v="291.5"/>
    <n v="7393"/>
  </r>
  <r>
    <s v="Dirk-Dirkastan"/>
    <s v="Vyper"/>
    <x v="3"/>
    <n v="88"/>
    <n v="3"/>
    <x v="0"/>
    <s v="Nice"/>
    <n v="4"/>
    <s v="Good"/>
    <n v="3"/>
    <n v="26"/>
    <n v="12"/>
    <s v="Free Market"/>
    <n v="1388"/>
    <n v="157"/>
    <n v="0"/>
    <n v="40"/>
    <s v="Large"/>
    <n v="7.5"/>
    <x v="7"/>
    <s v="United States"/>
    <n v="33433"/>
    <s v="http://blocgame.com/stats.php?id=63936"/>
    <n v="0"/>
    <n v="0"/>
    <n v="16183"/>
    <n v="24.087175792507203"/>
    <n v="231.33333333333334"/>
    <n v="5572.166666666667"/>
  </r>
  <r>
    <s v="Nova Ikaki"/>
    <s v="Bisimbi"/>
    <x v="4"/>
    <n v="106"/>
    <n v="0"/>
    <x v="3"/>
    <s v="Gandhi-like"/>
    <n v="4"/>
    <s v="Standard"/>
    <n v="0"/>
    <n v="15"/>
    <n v="15"/>
    <s v="Free Market"/>
    <n v="1621"/>
    <n v="10744"/>
    <s v="Untapped"/>
    <n v="90"/>
    <s v="Very Powerful"/>
    <n v="10"/>
    <x v="5"/>
    <s v="United States"/>
    <n v="37696"/>
    <s v="http://blocgame.com/stats.php?id=55911"/>
    <n v="0"/>
    <n v="0"/>
    <n v="23446"/>
    <n v="23.254780999383097"/>
    <n v="270.16666666666669"/>
    <n v="6282.666666666667"/>
  </r>
  <r>
    <s v="Aeter"/>
    <s v="Anima6778"/>
    <x v="3"/>
    <n v="81"/>
    <n v="4"/>
    <x v="0"/>
    <s v="Gandhi-like"/>
    <n v="4"/>
    <s v="Elite"/>
    <n v="4"/>
    <n v="29"/>
    <n v="10"/>
    <s v="Central Planning"/>
    <n v="2106"/>
    <n v="231"/>
    <s v="Untapped"/>
    <n v="90"/>
    <s v="Very Powerful"/>
    <n v="10"/>
    <x v="10"/>
    <s v="Soviet Union"/>
    <n v="48248"/>
    <s v="http://blocgame.com/stats.php?id=61960"/>
    <n v="0"/>
    <n v="0"/>
    <n v="30623"/>
    <n v="22.909781576448243"/>
    <n v="351"/>
    <n v="8041.333333333333"/>
  </r>
  <r>
    <s v="Bruce Man"/>
    <s v="Bat Wayn"/>
    <x v="3"/>
    <n v="88"/>
    <n v="2"/>
    <x v="0"/>
    <s v="Gandhi-like"/>
    <n v="4"/>
    <s v="Elite"/>
    <n v="2"/>
    <n v="13"/>
    <n v="32"/>
    <s v="Central Planning"/>
    <n v="2131"/>
    <n v="6637"/>
    <s v="Untapped"/>
    <n v="90"/>
    <s v="Very Powerful"/>
    <n v="10"/>
    <x v="5"/>
    <s v="Soviet Union"/>
    <n v="48769"/>
    <s v="http://blocgame.com/stats.php?id=59564"/>
    <n v="0"/>
    <n v="0"/>
    <n v="28894"/>
    <n v="22.885499765368372"/>
    <n v="355.16666666666669"/>
    <n v="8128.166666666667"/>
  </r>
  <r>
    <s v="Mangkok"/>
    <s v="MangkukHayun"/>
    <x v="1"/>
    <n v="100"/>
    <n v="1"/>
    <x v="0"/>
    <s v="Gandhi-like"/>
    <n v="4"/>
    <s v="Elite"/>
    <n v="5"/>
    <n v="28"/>
    <n v="20"/>
    <s v="Free Market"/>
    <n v="2993"/>
    <n v="125"/>
    <s v="Untapped"/>
    <n v="90"/>
    <s v="Somewhat Large"/>
    <n v="6"/>
    <x v="2"/>
    <s v="United States"/>
    <n v="63712"/>
    <s v="http://blocgame.com/stats.php?id=62210"/>
    <n v="1"/>
    <n v="0"/>
    <n v="42712"/>
    <n v="21.28700300701637"/>
    <n v="498.83333333333331"/>
    <n v="10618.666666666666"/>
  </r>
  <r>
    <s v="Almania"/>
    <s v="Almanich"/>
    <x v="4"/>
    <n v="83"/>
    <n v="0"/>
    <x v="0"/>
    <s v="Gandhi-like"/>
    <n v="4"/>
    <s v="Elite"/>
    <n v="2"/>
    <n v="2"/>
    <n v="0"/>
    <s v="Central Planning"/>
    <n v="2518"/>
    <n v="193"/>
    <s v="Untapped"/>
    <n v="90"/>
    <s v="Very Powerful"/>
    <n v="10"/>
    <x v="3"/>
    <s v="Soviet Union"/>
    <n v="53586"/>
    <s v="http://blocgame.com/stats.php?id=51725"/>
    <n v="0"/>
    <n v="0"/>
    <n v="49836"/>
    <n v="21.281175536139795"/>
    <n v="419.66666666666669"/>
    <n v="8931"/>
  </r>
  <r>
    <s v="SUNGAI KERAK"/>
    <s v="Nizarudin"/>
    <x v="2"/>
    <n v="100"/>
    <n v="12"/>
    <x v="0"/>
    <s v="Gandhi-like"/>
    <n v="4"/>
    <s v="Standard"/>
    <n v="16"/>
    <n v="13"/>
    <n v="9"/>
    <s v="Free Market"/>
    <n v="1732"/>
    <n v="250"/>
    <s v="Untapped"/>
    <n v="90"/>
    <s v="Large"/>
    <n v="7.5"/>
    <x v="2"/>
    <s v="United States"/>
    <n v="33920"/>
    <s v="http://blocgame.com/stats.php?id=61710"/>
    <n v="0"/>
    <n v="0"/>
    <n v="22670"/>
    <n v="19.584295612009239"/>
    <n v="288.66666666666669"/>
    <n v="5653.333333333333"/>
  </r>
  <r>
    <s v="Large Man"/>
    <s v="LargeMan"/>
    <x v="1"/>
    <n v="100"/>
    <n v="4"/>
    <x v="1"/>
    <s v="Gandhi-like"/>
    <n v="4"/>
    <s v="Standard"/>
    <n v="7"/>
    <n v="12"/>
    <n v="16"/>
    <s v="Central Planning"/>
    <n v="3174"/>
    <n v="8093"/>
    <s v="Untapped"/>
    <n v="90"/>
    <s v="Powerful"/>
    <n v="9"/>
    <x v="15"/>
    <s v="Soviet Union"/>
    <n v="59826"/>
    <s v="http://blocgame.com/stats.php?id=52836"/>
    <n v="0"/>
    <n v="0"/>
    <n v="46326"/>
    <n v="18.848771266540641"/>
    <n v="529"/>
    <n v="9971"/>
  </r>
  <r>
    <s v="Somaliya"/>
    <s v="Al Somali"/>
    <x v="1"/>
    <n v="56"/>
    <n v="7"/>
    <x v="3"/>
    <s v="Gandhi-like"/>
    <n v="4"/>
    <s v="Elite"/>
    <n v="8"/>
    <n v="12"/>
    <n v="12"/>
    <s v="Central Planning"/>
    <n v="1943"/>
    <n v="5148"/>
    <s v="Untapped"/>
    <n v="90"/>
    <s v="Very Powerful"/>
    <n v="10"/>
    <x v="5"/>
    <s v="Soviet Union"/>
    <n v="36548"/>
    <s v="http://blocgame.com/stats.php?id=52569"/>
    <n v="0"/>
    <n v="0"/>
    <n v="24548"/>
    <n v="18.810087493566648"/>
    <n v="323.83333333333331"/>
    <n v="6091.333333333333"/>
  </r>
  <r>
    <s v="Lepkonia"/>
    <s v="Raguixxx"/>
    <x v="1"/>
    <n v="89"/>
    <n v="2"/>
    <x v="0"/>
    <s v="Gandhi-like"/>
    <n v="4"/>
    <s v="Good"/>
    <n v="10"/>
    <n v="44"/>
    <n v="11"/>
    <s v="Central Planning"/>
    <n v="2616"/>
    <n v="99"/>
    <s v="Untapped"/>
    <n v="90"/>
    <s v="Powerful"/>
    <n v="9"/>
    <x v="18"/>
    <s v="Soviet Union"/>
    <n v="49034"/>
    <s v="http://blocgame.com/stats.php?id=55854"/>
    <n v="0"/>
    <n v="0"/>
    <n v="25409"/>
    <n v="18.74388379204893"/>
    <n v="436"/>
    <n v="8172.333333333333"/>
  </r>
  <r>
    <s v="fjortonattio8"/>
    <s v="fiveonesix"/>
    <x v="3"/>
    <n v="98"/>
    <n v="1"/>
    <x v="0"/>
    <s v="Gandhi-like"/>
    <n v="4"/>
    <s v="Elite"/>
    <n v="6"/>
    <n v="43"/>
    <n v="5"/>
    <s v="Free Market"/>
    <n v="2079"/>
    <n v="287"/>
    <s v="Untapped"/>
    <n v="90"/>
    <s v="Very Powerful"/>
    <n v="10"/>
    <x v="17"/>
    <s v="United States"/>
    <n v="37335"/>
    <s v="http://blocgame.com/stats.php?id=63413"/>
    <n v="0"/>
    <n v="0"/>
    <n v="16335"/>
    <n v="17.958152958152958"/>
    <n v="346.5"/>
    <n v="6222.5"/>
  </r>
  <r>
    <s v="ï¿½ï¿½ï¿½ï¿½ï¿½ï¿½ï¿½ï¿½ï¿½ï¿½"/>
    <s v="ï¿½ï¿½ï¿½ï¿½ï¿½ï¿½ ï¿½ï¿½ï¿½ï¿½ï¿½ï¿½ï¿½"/>
    <x v="1"/>
    <n v="139"/>
    <n v="3"/>
    <x v="0"/>
    <s v="Angelic"/>
    <n v="4"/>
    <s v="Good"/>
    <n v="1"/>
    <n v="24"/>
    <n v="12"/>
    <s v="Central Planning"/>
    <n v="2091"/>
    <n v="312"/>
    <s v="Plentiful"/>
    <n v="70"/>
    <s v="Very Powerful"/>
    <n v="10"/>
    <x v="17"/>
    <s v="Soviet Union"/>
    <n v="36959"/>
    <s v="http://blocgame.com/stats.php?id=54626"/>
    <n v="0"/>
    <n v="0"/>
    <n v="20459"/>
    <n v="17.675274988043999"/>
    <n v="348.5"/>
    <n v="6159.833333333333"/>
  </r>
  <r>
    <s v="AloqStaq"/>
    <s v="zulhasr39680"/>
    <x v="2"/>
    <n v="62"/>
    <n v="6"/>
    <x v="0"/>
    <s v="Gandhi-like"/>
    <n v="4"/>
    <s v="Elite"/>
    <n v="3"/>
    <n v="6"/>
    <n v="29"/>
    <s v="Central Planning"/>
    <n v="2614"/>
    <n v="4905"/>
    <s v="Untapped"/>
    <n v="90"/>
    <s v="Very Powerful"/>
    <n v="10"/>
    <x v="0"/>
    <s v="Soviet Union"/>
    <n v="42358"/>
    <s v="http://blocgame.com/stats.php?id=62186"/>
    <n v="0"/>
    <n v="0"/>
    <n v="26233"/>
    <n v="16.204284621270084"/>
    <n v="435.66666666666669"/>
    <n v="7059.666666666667"/>
  </r>
  <r>
    <s v="Psiloybia"/>
    <s v="Nero"/>
    <x v="3"/>
    <n v="69"/>
    <n v="5"/>
    <x v="0"/>
    <s v="Nice"/>
    <n v="4"/>
    <s v="Elite"/>
    <n v="13"/>
    <n v="17"/>
    <n v="6"/>
    <s v="Central Planning"/>
    <n v="2847"/>
    <n v="106"/>
    <s v="Untapped"/>
    <n v="90"/>
    <s v="Powerful"/>
    <n v="9"/>
    <x v="3"/>
    <s v="Soviet Union"/>
    <n v="45831"/>
    <s v="http://blocgame.com/stats.php?id=45249"/>
    <n v="0"/>
    <n v="0"/>
    <n v="34206"/>
    <n v="16.097997892518439"/>
    <n v="474.5"/>
    <n v="7638.5"/>
  </r>
  <r>
    <s v="Gobi"/>
    <s v="Saint Gobi"/>
    <x v="3"/>
    <n v="92"/>
    <n v="7"/>
    <x v="0"/>
    <s v="Nice"/>
    <n v="4"/>
    <s v="Good"/>
    <n v="3"/>
    <n v="36"/>
    <n v="10"/>
    <s v="Mixed Economy"/>
    <n v="1841"/>
    <n v="230"/>
    <s v="Untapped"/>
    <n v="90"/>
    <s v="Large"/>
    <n v="7.5"/>
    <x v="10"/>
    <s v="United States"/>
    <n v="28785"/>
    <s v="http://blocgame.com/stats.php?id=61919"/>
    <n v="0"/>
    <n v="0"/>
    <n v="8535"/>
    <n v="15.635524171645844"/>
    <n v="306.83333333333331"/>
    <n v="4797.5"/>
  </r>
  <r>
    <s v="Reim"/>
    <s v="Azrael"/>
    <x v="6"/>
    <n v="98"/>
    <n v="11"/>
    <x v="0"/>
    <s v="Gandhi-like"/>
    <n v="4"/>
    <s v="Good"/>
    <n v="5"/>
    <n v="34"/>
    <n v="11"/>
    <s v="Central Planning"/>
    <n v="4143"/>
    <n v="401"/>
    <s v="Untapped"/>
    <n v="90"/>
    <s v="Very Powerful"/>
    <n v="10"/>
    <x v="1"/>
    <s v="Soviet Union"/>
    <n v="61628"/>
    <s v="http://blocgame.com/stats.php?id=41073"/>
    <n v="0"/>
    <n v="0"/>
    <n v="41753"/>
    <n v="14.875211199613807"/>
    <n v="690.5"/>
    <n v="10271.333333333334"/>
  </r>
  <r>
    <s v="subse7en"/>
    <s v="subse7en"/>
    <x v="3"/>
    <n v="76"/>
    <n v="2"/>
    <x v="0"/>
    <s v="Angelic"/>
    <n v="4"/>
    <s v="Good"/>
    <n v="16"/>
    <n v="23"/>
    <n v="14"/>
    <s v="Central Planning"/>
    <n v="1555"/>
    <n v="330"/>
    <s v="Untapped"/>
    <n v="90"/>
    <s v="Large"/>
    <n v="7.5"/>
    <x v="1"/>
    <s v="Soviet Union"/>
    <n v="22948"/>
    <s v="http://blocgame.com/stats.php?id=61112"/>
    <n v="0"/>
    <n v="0"/>
    <n v="6073"/>
    <n v="14.757556270096464"/>
    <n v="259.16666666666669"/>
    <n v="3824.6666666666665"/>
  </r>
  <r>
    <s v="Conferan"/>
    <s v="Cryptox"/>
    <x v="3"/>
    <n v="178"/>
    <n v="9"/>
    <x v="0"/>
    <s v="Gandhi-like"/>
    <n v="4"/>
    <s v="Elite"/>
    <n v="5"/>
    <n v="21"/>
    <n v="7"/>
    <s v="Central Planning"/>
    <n v="4241"/>
    <n v="181"/>
    <s v="Untapped"/>
    <n v="90"/>
    <s v="Very Powerful"/>
    <n v="10"/>
    <x v="2"/>
    <s v="Soviet Union"/>
    <n v="61230"/>
    <s v="http://blocgame.com/stats.php?id=56710"/>
    <n v="0"/>
    <n v="0"/>
    <n v="47730"/>
    <n v="14.437632633812781"/>
    <n v="706.83333333333337"/>
    <n v="10205"/>
  </r>
  <r>
    <s v="Violent Vegans"/>
    <s v="SnakeBombs"/>
    <x v="1"/>
    <n v="107"/>
    <n v="5"/>
    <x v="0"/>
    <s v="Gandhi-like"/>
    <n v="4"/>
    <s v="Elite"/>
    <n v="0"/>
    <n v="40"/>
    <n v="18"/>
    <s v="Mixed Economy"/>
    <n v="3541"/>
    <n v="5632"/>
    <s v="Untapped"/>
    <n v="90"/>
    <s v="Very Powerful"/>
    <n v="10"/>
    <x v="0"/>
    <s v="Soviet Union"/>
    <n v="49738"/>
    <s v="http://blocgame.com/stats.php?id=48869"/>
    <n v="0"/>
    <n v="0"/>
    <n v="24988"/>
    <n v="14.046314600395368"/>
    <n v="590.16666666666663"/>
    <n v="8289.6666666666661"/>
  </r>
  <r>
    <s v="Viktoria"/>
    <s v="gracious leader skylar"/>
    <x v="3"/>
    <n v="82"/>
    <n v="0"/>
    <x v="0"/>
    <s v="Gandhi-like"/>
    <n v="4"/>
    <s v="Good"/>
    <n v="9"/>
    <n v="20"/>
    <n v="7"/>
    <s v="Central Planning"/>
    <n v="2285"/>
    <n v="193"/>
    <s v="Untapped"/>
    <n v="90"/>
    <s v="Very Powerful"/>
    <n v="10"/>
    <x v="1"/>
    <s v="Soviet Union"/>
    <n v="31593"/>
    <s v="http://blocgame.com/stats.php?id=40188"/>
    <n v="0"/>
    <n v="0"/>
    <n v="18468"/>
    <n v="13.826258205689278"/>
    <n v="380.83333333333331"/>
    <n v="5265.5"/>
  </r>
  <r>
    <s v="BongoBongoBongo"/>
    <s v="oBerry"/>
    <x v="3"/>
    <n v="81"/>
    <n v="6"/>
    <x v="3"/>
    <s v="Good"/>
    <n v="4"/>
    <s v="Good"/>
    <n v="29"/>
    <n v="45"/>
    <n v="13"/>
    <s v="Mixed Economy"/>
    <n v="2123"/>
    <n v="0"/>
    <s v="Untapped"/>
    <n v="90"/>
    <s v="Very Powerful"/>
    <n v="10"/>
    <x v="10"/>
    <s v="Soviet Union"/>
    <n v="28557"/>
    <s v="http://blocgame.com/stats.php?id=63942"/>
    <n v="0"/>
    <n v="0"/>
    <n v="3807"/>
    <n v="13.451248233631654"/>
    <n v="353.83333333333331"/>
    <n v="4759.5"/>
  </r>
  <r>
    <s v="Osia"/>
    <s v="Chairman Nippon"/>
    <x v="4"/>
    <n v="77"/>
    <n v="5"/>
    <x v="0"/>
    <s v="Gandhi-like"/>
    <n v="4"/>
    <s v="Good"/>
    <n v="5"/>
    <n v="12"/>
    <n v="6"/>
    <s v="Central Planning"/>
    <n v="2489"/>
    <n v="75"/>
    <s v="Untapped"/>
    <n v="90"/>
    <s v="Very Powerful"/>
    <n v="10"/>
    <x v="3"/>
    <s v="Soviet Union"/>
    <n v="33433"/>
    <s v="http://blocgame.com/stats.php?id=40431"/>
    <n v="0"/>
    <n v="0"/>
    <n v="23683"/>
    <n v="13.432302129369225"/>
    <n v="414.83333333333331"/>
    <n v="5572.166666666667"/>
  </r>
  <r>
    <s v="Mingland"/>
    <s v="mpetersen"/>
    <x v="4"/>
    <n v="138"/>
    <n v="13"/>
    <x v="0"/>
    <s v="Gandhi-like"/>
    <n v="4"/>
    <s v="Good"/>
    <n v="26"/>
    <n v="35"/>
    <n v="14"/>
    <s v="Central Planning"/>
    <n v="2500"/>
    <n v="14"/>
    <s v="Untapped"/>
    <n v="90"/>
    <s v="Very Powerful"/>
    <n v="10"/>
    <x v="12"/>
    <s v="Soviet Union"/>
    <n v="29330"/>
    <s v="http://blocgame.com/stats.php?id=63922"/>
    <n v="0"/>
    <n v="0.05"/>
    <n v="7955"/>
    <n v="11.731999999999999"/>
    <n v="416.66666666666669"/>
    <n v="4888.333333333333"/>
  </r>
  <r>
    <s v="Mesopotamia"/>
    <s v="Arcturus"/>
    <x v="3"/>
    <n v="119"/>
    <n v="9"/>
    <x v="0"/>
    <s v="Gandhi-like"/>
    <n v="4"/>
    <s v="Good"/>
    <n v="52"/>
    <n v="26"/>
    <n v="18"/>
    <s v="Free Market"/>
    <n v="3228"/>
    <n v="5344"/>
    <s v="Untapped"/>
    <n v="90"/>
    <s v="Large"/>
    <n v="7.5"/>
    <x v="6"/>
    <s v="United States"/>
    <n v="37057"/>
    <s v="http://blocgame.com/stats.php?id=42045"/>
    <n v="0"/>
    <n v="0"/>
    <n v="17557"/>
    <n v="11.479863692688971"/>
    <n v="538"/>
    <n v="6176.166666666667"/>
  </r>
  <r>
    <s v="Communistutopia"/>
    <s v="Bill Broskis"/>
    <x v="3"/>
    <n v="98"/>
    <n v="10"/>
    <x v="0"/>
    <s v="Gandhi-like"/>
    <n v="4"/>
    <s v="Elite"/>
    <n v="3"/>
    <n v="14"/>
    <n v="11"/>
    <s v="Central Planning"/>
    <n v="2885"/>
    <n v="7781"/>
    <s v="Untapped"/>
    <n v="90"/>
    <s v="Powerful"/>
    <n v="9"/>
    <x v="8"/>
    <s v="Soviet Union"/>
    <n v="32240"/>
    <s v="http://blocgame.com/stats.php?id=49796"/>
    <n v="0"/>
    <n v="0"/>
    <n v="19865"/>
    <n v="11.175043327556326"/>
    <n v="480.83333333333331"/>
    <n v="5373.333333333333"/>
  </r>
  <r>
    <s v="Kitt"/>
    <s v="cici"/>
    <x v="2"/>
    <n v="124"/>
    <n v="0"/>
    <x v="0"/>
    <s v="Gandhi-like"/>
    <n v="4"/>
    <s v="Good"/>
    <n v="5"/>
    <n v="20"/>
    <n v="11"/>
    <s v="Mixed Economy"/>
    <n v="2765"/>
    <n v="284"/>
    <s v="Untapped"/>
    <n v="90"/>
    <s v="Large"/>
    <n v="7.5"/>
    <x v="13"/>
    <s v="Soviet Union"/>
    <n v="29400"/>
    <s v="http://blocgame.com/stats.php?id=64247"/>
    <n v="1"/>
    <n v="0"/>
    <n v="14775"/>
    <n v="10.632911392405063"/>
    <n v="460.83333333333331"/>
    <n v="4900"/>
  </r>
  <r>
    <s v="Kuto"/>
    <s v="AKMB"/>
    <x v="5"/>
    <n v="47"/>
    <n v="0"/>
    <x v="0"/>
    <s v="Gandhi-like"/>
    <n v="4"/>
    <s v="Poor"/>
    <n v="2"/>
    <n v="15"/>
    <n v="15"/>
    <s v="Central Planning"/>
    <n v="2904"/>
    <n v="3972"/>
    <s v="Untapped"/>
    <n v="90"/>
    <s v="Very Powerful"/>
    <n v="10"/>
    <x v="8"/>
    <s v="Soviet Union"/>
    <n v="29589"/>
    <s v="http://blocgame.com/stats.php?id=40095"/>
    <n v="0"/>
    <n v="0"/>
    <n v="15339"/>
    <n v="10.189049586776859"/>
    <n v="484"/>
    <n v="4931.5"/>
  </r>
  <r>
    <s v="San-Guan"/>
    <s v="Spencer Martin"/>
    <x v="0"/>
    <n v="9"/>
    <n v="0"/>
    <x v="4"/>
    <s v="Gandhi-like"/>
    <n v="4"/>
    <s v="Undisciplined Rabble"/>
    <n v="141"/>
    <n v="2"/>
    <n v="0"/>
    <s v="Mixed Economy"/>
    <n v="1114"/>
    <n v="0"/>
    <s v="Untapped"/>
    <n v="90"/>
    <s v="None"/>
    <n v="0"/>
    <x v="9"/>
    <s v="United States"/>
    <n v="11231"/>
    <s v="http://blocgame.com/stats.php?id=51057"/>
    <n v="0"/>
    <n v="0"/>
    <n v="7481"/>
    <n v="10.081687612208258"/>
    <n v="185.66666666666666"/>
    <n v="1871.8333333333333"/>
  </r>
  <r>
    <s v="Krakozhia"/>
    <s v="Ilyich"/>
    <x v="1"/>
    <n v="118"/>
    <n v="2"/>
    <x v="1"/>
    <s v="Gandhi-like"/>
    <n v="4"/>
    <s v="Standard"/>
    <n v="6"/>
    <n v="22"/>
    <n v="6"/>
    <s v="Central Planning"/>
    <n v="2875"/>
    <n v="384"/>
    <s v="Untapped"/>
    <n v="90"/>
    <s v="Very Powerful"/>
    <n v="10"/>
    <x v="1"/>
    <s v="Soviet Union"/>
    <n v="28409"/>
    <s v="http://blocgame.com/stats.php?id=39065"/>
    <n v="0"/>
    <n v="0"/>
    <n v="14909"/>
    <n v="9.8813913043478259"/>
    <n v="479.16666666666669"/>
    <n v="4734.833333333333"/>
  </r>
  <r>
    <s v="Glubistan"/>
    <s v="Glub"/>
    <x v="6"/>
    <n v="99"/>
    <n v="3"/>
    <x v="0"/>
    <s v="Angelic"/>
    <n v="4"/>
    <s v="Poor"/>
    <n v="3"/>
    <n v="25"/>
    <n v="14"/>
    <s v="Central Planning"/>
    <n v="3502"/>
    <n v="1852"/>
    <s v="Untapped"/>
    <n v="90"/>
    <s v="Very Powerful"/>
    <n v="10"/>
    <x v="5"/>
    <s v="Soviet Union"/>
    <n v="33967"/>
    <s v="http://blocgame.com/stats.php?id=63027"/>
    <n v="0"/>
    <n v="0"/>
    <n v="16342"/>
    <n v="9.6993146773272407"/>
    <n v="583.66666666666663"/>
    <n v="5661.166666666667"/>
  </r>
  <r>
    <s v="Lorigan"/>
    <s v="Lorigan"/>
    <x v="1"/>
    <n v="98"/>
    <n v="5"/>
    <x v="3"/>
    <s v="Gandhi-like"/>
    <n v="4"/>
    <s v="Elite"/>
    <n v="0"/>
    <n v="29"/>
    <n v="8"/>
    <s v="Central Planning"/>
    <n v="4576"/>
    <n v="207"/>
    <s v="Plentiful"/>
    <n v="70"/>
    <s v="Large"/>
    <n v="7.5"/>
    <x v="11"/>
    <s v="Soviet Union"/>
    <n v="43631"/>
    <s v="http://blocgame.com/stats.php?id=59787"/>
    <n v="0"/>
    <n v="0"/>
    <n v="26756"/>
    <n v="9.5347465034965033"/>
    <n v="762.66666666666663"/>
    <n v="7271.833333333333"/>
  </r>
  <r>
    <s v="Manturia-Korea"/>
    <s v="Maosecond"/>
    <x v="0"/>
    <n v="61"/>
    <n v="3"/>
    <x v="3"/>
    <s v="Gandhi-like"/>
    <n v="4"/>
    <s v="Undisciplined Rabble"/>
    <n v="8"/>
    <n v="24"/>
    <n v="10"/>
    <s v="Mixed Economy"/>
    <n v="3163"/>
    <n v="1"/>
    <s v="Near Depletion"/>
    <n v="10"/>
    <s v="Somewhat Large"/>
    <n v="6"/>
    <x v="3"/>
    <s v="United States"/>
    <n v="29296"/>
    <s v="http://blocgame.com/stats.php?id=64188"/>
    <n v="0"/>
    <n v="0"/>
    <n v="13546"/>
    <n v="9.262092949731267"/>
    <n v="527.16666666666663"/>
    <n v="4882.666666666667"/>
  </r>
  <r>
    <s v="Prometheus"/>
    <s v="Jefferson"/>
    <x v="3"/>
    <n v="43"/>
    <n v="0"/>
    <x v="0"/>
    <s v="Gandhi-like"/>
    <n v="4"/>
    <s v="Elite"/>
    <n v="3"/>
    <n v="27"/>
    <n v="3"/>
    <s v="Free Market"/>
    <n v="2688"/>
    <n v="192"/>
    <s v="Near Depletion"/>
    <n v="10"/>
    <s v="Large"/>
    <n v="7.5"/>
    <x v="7"/>
    <s v="United States"/>
    <n v="24292"/>
    <s v="http://blocgame.com/stats.php?id=56022"/>
    <n v="0"/>
    <n v="0"/>
    <n v="10042"/>
    <n v="9.0372023809523814"/>
    <n v="448"/>
    <n v="4048.6666666666665"/>
  </r>
  <r>
    <s v="Feffiopia"/>
    <s v="Serloks"/>
    <x v="6"/>
    <n v="98"/>
    <n v="6"/>
    <x v="0"/>
    <s v="Gandhi-like"/>
    <n v="4"/>
    <s v="Good"/>
    <n v="3"/>
    <n v="43"/>
    <n v="13"/>
    <s v="Central Planning"/>
    <n v="3007"/>
    <n v="227"/>
    <s v="Untapped"/>
    <n v="90"/>
    <s v="Very Powerful"/>
    <n v="10"/>
    <x v="4"/>
    <s v="Soviet Union"/>
    <n v="26192"/>
    <s v="http://blocgame.com/stats.php?id=46505"/>
    <n v="0"/>
    <n v="0"/>
    <n v="2192"/>
    <n v="8.7103425340871308"/>
    <n v="501.16666666666669"/>
    <n v="4365.333333333333"/>
  </r>
  <r>
    <s v="Kosan"/>
    <s v="Whitearcher8"/>
    <x v="3"/>
    <n v="136"/>
    <n v="6"/>
    <x v="1"/>
    <s v="Gandhi-like"/>
    <n v="4"/>
    <s v="Elite"/>
    <n v="0"/>
    <n v="30"/>
    <n v="10"/>
    <s v="Central Planning"/>
    <n v="4096"/>
    <n v="6269"/>
    <s v="Untapped"/>
    <n v="90"/>
    <s v="Very Powerful"/>
    <n v="10"/>
    <x v="5"/>
    <s v="Soviet Union"/>
    <n v="34556"/>
    <s v="http://blocgame.com/stats.php?id=59227"/>
    <n v="0"/>
    <n v="0"/>
    <n v="16556"/>
    <n v="8.4365234375"/>
    <n v="682.66666666666663"/>
    <n v="5759.333333333333"/>
  </r>
  <r>
    <s v="Edtopia"/>
    <s v="Edgar"/>
    <x v="5"/>
    <n v="96"/>
    <n v="0"/>
    <x v="3"/>
    <s v="Gandhi-like"/>
    <n v="4"/>
    <s v="Standard"/>
    <n v="8"/>
    <n v="13"/>
    <n v="3"/>
    <s v="Free Market"/>
    <n v="2346"/>
    <n v="598"/>
    <s v="Untapped"/>
    <n v="90"/>
    <s v="Mediocre"/>
    <n v="4.5"/>
    <x v="9"/>
    <s v="Neutral"/>
    <n v="18830"/>
    <s v="http://blocgame.com/stats.php?id=249"/>
    <n v="0"/>
    <n v="0"/>
    <n v="9830"/>
    <n v="8.0264279624893433"/>
    <n v="391"/>
    <n v="3138.3333333333335"/>
  </r>
  <r>
    <s v="Crimea"/>
    <s v="Hayro Khan"/>
    <x v="3"/>
    <n v="98"/>
    <n v="4"/>
    <x v="0"/>
    <s v="Gandhi-like"/>
    <n v="4"/>
    <s v="Elite"/>
    <n v="10"/>
    <n v="17"/>
    <n v="11"/>
    <s v="Central Planning"/>
    <n v="3867"/>
    <n v="3034"/>
    <s v="Untapped"/>
    <n v="90"/>
    <s v="Very Powerful"/>
    <n v="10"/>
    <x v="0"/>
    <s v="Soviet Union"/>
    <n v="31017"/>
    <s v="http://blocgame.com/stats.php?id=2570"/>
    <n v="0"/>
    <n v="0"/>
    <n v="17517"/>
    <n v="8.0209464701318858"/>
    <n v="644.5"/>
    <n v="5169.5"/>
  </r>
  <r>
    <s v="Bolshevikistan"/>
    <s v="S.D.Plessken"/>
    <x v="4"/>
    <n v="113"/>
    <n v="2"/>
    <x v="3"/>
    <s v="Gandhi-like"/>
    <n v="4"/>
    <s v="Good"/>
    <n v="13"/>
    <n v="27"/>
    <n v="0"/>
    <s v="Central Planning"/>
    <n v="2591"/>
    <n v="44"/>
    <n v="0"/>
    <n v="40"/>
    <s v="Large"/>
    <n v="7.5"/>
    <x v="10"/>
    <s v="Soviet Union"/>
    <n v="20473"/>
    <s v="http://blocgame.com/stats.php?id=60189"/>
    <n v="0"/>
    <n v="0"/>
    <n v="7348"/>
    <n v="7.9015824006175226"/>
    <n v="431.83333333333331"/>
    <n v="3412.1666666666665"/>
  </r>
  <r>
    <s v="Sovngarde"/>
    <s v="Farron47"/>
    <x v="3"/>
    <n v="5"/>
    <n v="14"/>
    <x v="0"/>
    <s v="Gandhi-like"/>
    <n v="4"/>
    <s v="Good"/>
    <n v="16"/>
    <n v="35"/>
    <n v="8"/>
    <s v="Central Planning"/>
    <n v="5388"/>
    <n v="347"/>
    <s v="Untapped"/>
    <n v="90"/>
    <s v="Very Powerful"/>
    <n v="10"/>
    <x v="2"/>
    <s v="Soviet Union"/>
    <n v="42257"/>
    <s v="http://blocgame.com/stats.php?id=62626"/>
    <n v="0"/>
    <n v="0"/>
    <n v="23132"/>
    <n v="7.8427988121752046"/>
    <n v="898"/>
    <n v="7042.833333333333"/>
  </r>
  <r>
    <s v="Mirah"/>
    <s v="Filzah"/>
    <x v="3"/>
    <n v="111"/>
    <n v="14"/>
    <x v="0"/>
    <s v="Gandhi-like"/>
    <n v="4"/>
    <s v="Good"/>
    <n v="5"/>
    <n v="26"/>
    <n v="12"/>
    <s v="Central Planning"/>
    <n v="4639"/>
    <n v="215"/>
    <s v="Untapped"/>
    <n v="90"/>
    <s v="Very Powerful"/>
    <n v="10"/>
    <x v="3"/>
    <s v="Soviet Union"/>
    <n v="33872"/>
    <s v="http://blocgame.com/stats.php?id=64191"/>
    <n v="0"/>
    <n v="0"/>
    <n v="16622"/>
    <n v="7.3015736150032335"/>
    <n v="773.16666666666663"/>
    <n v="5645.333333333333"/>
  </r>
  <r>
    <s v="Shambala"/>
    <s v="Feranon"/>
    <x v="4"/>
    <n v="79"/>
    <n v="4"/>
    <x v="0"/>
    <s v="Gandhi-like"/>
    <n v="4"/>
    <s v="Elite"/>
    <n v="7"/>
    <n v="15"/>
    <n v="5"/>
    <s v="Central Planning"/>
    <n v="4290"/>
    <n v="470"/>
    <s v="Untapped"/>
    <n v="90"/>
    <s v="Very Powerful"/>
    <n v="10"/>
    <x v="1"/>
    <s v="Soviet Union"/>
    <n v="29711"/>
    <s v="http://blocgame.com/stats.php?id=41268"/>
    <n v="0"/>
    <n v="0.05"/>
    <n v="19211"/>
    <n v="6.9256410256410259"/>
    <n v="715"/>
    <n v="4951.833333333333"/>
  </r>
  <r>
    <s v="ADAMLAND"/>
    <s v="adamharez"/>
    <x v="3"/>
    <n v="40"/>
    <n v="5"/>
    <x v="3"/>
    <s v="Gandhi-like"/>
    <n v="4"/>
    <s v="Good"/>
    <n v="1"/>
    <n v="8"/>
    <n v="7"/>
    <s v="Central Planning"/>
    <n v="4477"/>
    <n v="8119"/>
    <s v="Depleted"/>
    <n v="0"/>
    <s v="Powerful"/>
    <n v="9"/>
    <x v="5"/>
    <s v="Neutral"/>
    <n v="25870"/>
    <s v="http://blocgame.com/stats.php?id=60764"/>
    <n v="0"/>
    <n v="0"/>
    <n v="17245"/>
    <n v="5.7784230511503241"/>
    <n v="746.16666666666663"/>
    <n v="4311.666666666667"/>
  </r>
  <r>
    <s v="Tanah Malaya"/>
    <s v="Syahmi1089"/>
    <x v="2"/>
    <n v="70"/>
    <n v="8"/>
    <x v="3"/>
    <s v="Gandhi-like"/>
    <n v="4"/>
    <s v="Good"/>
    <n v="4"/>
    <n v="15"/>
    <n v="9"/>
    <s v="Free Market"/>
    <n v="3916"/>
    <n v="1260"/>
    <s v="Untapped"/>
    <n v="90"/>
    <s v="Very Powerful"/>
    <n v="10"/>
    <x v="5"/>
    <s v="United States"/>
    <n v="21409"/>
    <s v="http://blocgame.com/stats.php?id=60385"/>
    <n v="0"/>
    <n v="0"/>
    <n v="9409"/>
    <n v="5.4670582226761999"/>
    <n v="652.66666666666663"/>
    <n v="3568.1666666666665"/>
  </r>
  <r>
    <s v="awanghitam"/>
    <s v="awanghitam"/>
    <x v="1"/>
    <n v="51"/>
    <n v="0"/>
    <x v="0"/>
    <s v="Gandhi-like"/>
    <n v="4"/>
    <s v="Elite"/>
    <n v="11"/>
    <n v="22"/>
    <n v="1"/>
    <s v="Central Planning"/>
    <n v="1921"/>
    <n v="175"/>
    <s v="Untapped"/>
    <n v="90"/>
    <s v="Powerful"/>
    <n v="9"/>
    <x v="2"/>
    <s v="Soviet Union"/>
    <n v="8881"/>
    <s v="http://blocgame.com/stats.php?id=60739"/>
    <n v="0"/>
    <n v="0"/>
    <n v="-2744"/>
    <n v="4.6231129619989586"/>
    <n v="320.16666666666669"/>
    <n v="1480.1666666666667"/>
  </r>
  <r>
    <s v="Harezland"/>
    <s v="Adam harez"/>
    <x v="3"/>
    <n v="36"/>
    <n v="2"/>
    <x v="5"/>
    <s v="Gandhi-like"/>
    <n v="4"/>
    <s v="Elite"/>
    <n v="1"/>
    <n v="11"/>
    <n v="10"/>
    <s v="Central Planning"/>
    <n v="4708"/>
    <n v="62"/>
    <s v="Depleted"/>
    <n v="0"/>
    <s v="Large"/>
    <n v="7.5"/>
    <x v="1"/>
    <s v="Neutral"/>
    <n v="18557"/>
    <s v="http://blocgame.com/stats.php?id=60587"/>
    <n v="0"/>
    <n v="0"/>
    <n v="7682"/>
    <n v="3.9415887850467288"/>
    <n v="784.66666666666663"/>
    <n v="3092.8333333333335"/>
  </r>
  <r>
    <s v="Russophia"/>
    <s v="Mikhail Putin"/>
    <x v="0"/>
    <n v="7"/>
    <n v="0"/>
    <x v="0"/>
    <s v="Gandhi-like"/>
    <n v="4"/>
    <s v="Good"/>
    <n v="71"/>
    <n v="1"/>
    <n v="2"/>
    <s v="Central Planning"/>
    <n v="2228"/>
    <n v="1836"/>
    <s v="Untapped"/>
    <n v="90"/>
    <s v="Somewhat Large"/>
    <n v="6"/>
    <x v="5"/>
    <s v="Soviet Union"/>
    <n v="1238"/>
    <s v="http://blocgame.com/stats.php?id=54426"/>
    <n v="0"/>
    <n v="0"/>
    <n v="-2887"/>
    <n v="0.55565529622980248"/>
    <n v="371.33333333333331"/>
    <n v="206.33333333333334"/>
  </r>
  <r>
    <s v="ZY Kingdoms"/>
    <s v="ZY1st"/>
    <x v="3"/>
    <n v="147"/>
    <n v="1"/>
    <x v="0"/>
    <s v="Angelic"/>
    <n v="3"/>
    <s v="Good"/>
    <n v="0"/>
    <n v="16"/>
    <n v="16"/>
    <s v="Central Planning"/>
    <n v="660"/>
    <n v="5709"/>
    <s v="Untapped"/>
    <n v="90"/>
    <s v="Very Powerful"/>
    <n v="10"/>
    <x v="6"/>
    <s v="Soviet Union"/>
    <n v="46241"/>
    <s v="http://blocgame.com/stats.php?id=62893"/>
    <n v="1"/>
    <n v="0"/>
    <n v="31991"/>
    <n v="70.062121212121212"/>
    <n v="110"/>
    <n v="7706.833333333333"/>
  </r>
  <r>
    <s v="Obsrany Chlew"/>
    <s v="Janusz"/>
    <x v="3"/>
    <n v="105"/>
    <n v="9"/>
    <x v="0"/>
    <s v="Gandhi-like"/>
    <n v="3"/>
    <s v="Elite"/>
    <n v="1"/>
    <n v="63"/>
    <n v="5"/>
    <s v="Free Market"/>
    <n v="802"/>
    <n v="44"/>
    <s v="Untapped"/>
    <n v="90"/>
    <s v="Very Powerful"/>
    <n v="10"/>
    <x v="7"/>
    <s v="United States"/>
    <n v="50792"/>
    <s v="http://blocgame.com/stats.php?id=62973"/>
    <n v="0"/>
    <n v="0"/>
    <n v="23042"/>
    <n v="63.331670822942641"/>
    <n v="133.66666666666666"/>
    <n v="8465.3333333333339"/>
  </r>
  <r>
    <s v="Bourbon Island"/>
    <s v="Gypsy Danger"/>
    <x v="1"/>
    <n v="75"/>
    <n v="0"/>
    <x v="0"/>
    <s v="Gandhi-like"/>
    <n v="3"/>
    <s v="Good"/>
    <n v="2"/>
    <n v="10"/>
    <n v="14"/>
    <s v="Central Planning"/>
    <n v="523"/>
    <n v="3111"/>
    <s v="Untapped"/>
    <n v="90"/>
    <s v="Very Powerful"/>
    <n v="10"/>
    <x v="15"/>
    <s v="Soviet Union"/>
    <n v="31601"/>
    <s v="http://blocgame.com/stats.php?id=41247"/>
    <n v="0"/>
    <n v="0"/>
    <n v="20351"/>
    <n v="60.422562141491397"/>
    <n v="87.166666666666671"/>
    <n v="5266.833333333333"/>
  </r>
  <r>
    <s v="Luskwood"/>
    <s v="HylerVolfhelm"/>
    <x v="3"/>
    <n v="115"/>
    <n v="7"/>
    <x v="0"/>
    <s v="Gandhi-like"/>
    <n v="3"/>
    <s v="Standard"/>
    <n v="4"/>
    <n v="25"/>
    <n v="8"/>
    <s v="Central Planning"/>
    <n v="725"/>
    <n v="284"/>
    <s v="Untapped"/>
    <n v="90"/>
    <s v="Very Powerful"/>
    <n v="10"/>
    <x v="4"/>
    <s v="Soviet Union"/>
    <n v="43534"/>
    <s v="http://blocgame.com/stats.php?id=63171"/>
    <n v="0"/>
    <n v="0"/>
    <n v="28909"/>
    <n v="60.046896551724139"/>
    <n v="120.83333333333333"/>
    <n v="7255.666666666667"/>
  </r>
  <r>
    <s v="Kamikazie"/>
    <s v="kamikazie"/>
    <x v="2"/>
    <n v="101"/>
    <n v="3"/>
    <x v="0"/>
    <s v="Gandhi-like"/>
    <n v="3"/>
    <s v="Elite"/>
    <n v="6"/>
    <n v="23"/>
    <n v="23"/>
    <s v="Free Market"/>
    <n v="834"/>
    <n v="6266"/>
    <s v="Plentiful"/>
    <n v="70"/>
    <s v="Very Powerful"/>
    <n v="10"/>
    <x v="15"/>
    <s v="United States"/>
    <n v="47328"/>
    <s v="http://blocgame.com/stats.php?id=61783"/>
    <n v="0"/>
    <n v="0"/>
    <n v="27828"/>
    <n v="56.748201438848923"/>
    <n v="139"/>
    <n v="7888"/>
  </r>
  <r>
    <s v="Newport High"/>
    <s v="Astalavista"/>
    <x v="3"/>
    <n v="83"/>
    <n v="1"/>
    <x v="0"/>
    <s v="Good"/>
    <n v="3"/>
    <s v="Standard"/>
    <n v="0"/>
    <n v="36"/>
    <n v="4"/>
    <s v="Central Planning"/>
    <n v="788"/>
    <n v="76"/>
    <s v="Untapped"/>
    <n v="90"/>
    <s v="Powerful"/>
    <n v="9"/>
    <x v="9"/>
    <s v="Soviet Union"/>
    <n v="42922"/>
    <s v="http://blocgame.com/stats.php?id=62860"/>
    <n v="0"/>
    <n v="0"/>
    <n v="25672"/>
    <n v="54.469543147208121"/>
    <n v="131.33333333333334"/>
    <n v="7153.666666666667"/>
  </r>
  <r>
    <s v="hokoo"/>
    <s v="ovaltine"/>
    <x v="4"/>
    <n v="149"/>
    <n v="2"/>
    <x v="0"/>
    <s v="Gandhi-like"/>
    <n v="3"/>
    <s v="Standard"/>
    <n v="11"/>
    <n v="23"/>
    <n v="31"/>
    <s v="Free Market"/>
    <n v="850"/>
    <n v="1806"/>
    <s v="Untapped"/>
    <n v="90"/>
    <s v="Very Powerful"/>
    <n v="10"/>
    <x v="5"/>
    <s v="United States"/>
    <n v="44635"/>
    <s v="http://blocgame.com/stats.php?id=61111"/>
    <n v="0"/>
    <n v="0"/>
    <n v="22135"/>
    <n v="52.511764705882356"/>
    <n v="141.66666666666666"/>
    <n v="7439.166666666667"/>
  </r>
  <r>
    <s v="ileristanistan"/>
    <s v="TheLongFootOfTheLaw"/>
    <x v="3"/>
    <n v="173"/>
    <n v="12"/>
    <x v="3"/>
    <s v="Good"/>
    <n v="3"/>
    <s v="Good"/>
    <n v="22"/>
    <n v="48"/>
    <n v="11"/>
    <s v="Central Planning"/>
    <n v="960"/>
    <n v="367"/>
    <s v="Untapped"/>
    <n v="90"/>
    <s v="Very Powerful"/>
    <n v="10"/>
    <x v="3"/>
    <s v="Soviet Union"/>
    <n v="50327"/>
    <s v="http://blocgame.com/stats.php?id=63622"/>
    <n v="0"/>
    <n v="0"/>
    <n v="25952"/>
    <n v="52.423958333333331"/>
    <n v="160"/>
    <n v="8387.8333333333339"/>
  </r>
  <r>
    <s v="blanco"/>
    <s v="finalsolution"/>
    <x v="3"/>
    <n v="119"/>
    <n v="1"/>
    <x v="0"/>
    <s v="Gandhi-like"/>
    <n v="3"/>
    <s v="Elite"/>
    <n v="0"/>
    <n v="23"/>
    <n v="12"/>
    <s v="Central Planning"/>
    <n v="915"/>
    <n v="5346"/>
    <s v="Untapped"/>
    <n v="90"/>
    <s v="Very Powerful"/>
    <n v="10"/>
    <x v="5"/>
    <s v="Soviet Union"/>
    <n v="45917"/>
    <s v="http://blocgame.com/stats.php?id=63245"/>
    <n v="0"/>
    <n v="0"/>
    <n v="30542"/>
    <n v="50.182513661202186"/>
    <n v="152.5"/>
    <n v="7652.833333333333"/>
  </r>
  <r>
    <s v="WUBstep"/>
    <s v="WUBstep"/>
    <x v="4"/>
    <n v="86"/>
    <n v="3"/>
    <x v="0"/>
    <s v="Gandhi-like"/>
    <n v="3"/>
    <s v="Standard"/>
    <n v="22"/>
    <n v="38"/>
    <n v="21"/>
    <s v="Central Planning"/>
    <n v="1035"/>
    <n v="3493"/>
    <s v="Untapped"/>
    <n v="90"/>
    <s v="Very Powerful"/>
    <n v="10"/>
    <x v="8"/>
    <s v="Soviet Union"/>
    <n v="48861"/>
    <s v="http://blocgame.com/stats.php?id=39023"/>
    <n v="0"/>
    <n v="0"/>
    <n v="24486"/>
    <n v="47.208695652173915"/>
    <n v="172.5"/>
    <n v="8143.5"/>
  </r>
  <r>
    <s v="mzymz"/>
    <s v="mzymz79"/>
    <x v="3"/>
    <n v="147"/>
    <n v="1"/>
    <x v="1"/>
    <s v="Gandhi-like"/>
    <n v="3"/>
    <s v="Undisciplined Rabble"/>
    <n v="0"/>
    <n v="33"/>
    <n v="7"/>
    <s v="Central Planning"/>
    <n v="856"/>
    <n v="172"/>
    <s v="Plentiful"/>
    <n v="70"/>
    <s v="Very Powerful"/>
    <n v="10"/>
    <x v="7"/>
    <s v="Soviet Union"/>
    <n v="38235"/>
    <s v="http://blocgame.com/stats.php?id=62580"/>
    <n v="0"/>
    <n v="0"/>
    <n v="20985"/>
    <n v="44.667056074766357"/>
    <n v="142.66666666666666"/>
    <n v="6372.5"/>
  </r>
  <r>
    <s v="Krajina"/>
    <s v="ï¿½eljko Raï¿½natoviï¿½"/>
    <x v="3"/>
    <n v="89"/>
    <n v="8"/>
    <x v="0"/>
    <s v="Gandhi-like"/>
    <n v="3"/>
    <s v="Good"/>
    <n v="1"/>
    <n v="36"/>
    <n v="24"/>
    <s v="Central Planning"/>
    <n v="912"/>
    <n v="3996"/>
    <s v="Untapped"/>
    <n v="90"/>
    <s v="Very Powerful"/>
    <n v="10"/>
    <x v="6"/>
    <s v="Soviet Union"/>
    <n v="39681"/>
    <s v="http://blocgame.com/stats.php?id=62961"/>
    <n v="0"/>
    <n v="0"/>
    <n v="14931"/>
    <n v="43.50986842105263"/>
    <n v="152"/>
    <n v="6613.5"/>
  </r>
  <r>
    <s v="penang fc"/>
    <s v="faiz subri"/>
    <x v="2"/>
    <n v="53"/>
    <n v="2"/>
    <x v="0"/>
    <s v="Gandhi-like"/>
    <n v="3"/>
    <s v="Good"/>
    <n v="17"/>
    <n v="11"/>
    <n v="7"/>
    <s v="Free Market"/>
    <n v="931"/>
    <n v="2767"/>
    <s v="Untapped"/>
    <n v="90"/>
    <s v="Large"/>
    <n v="7.5"/>
    <x v="5"/>
    <s v="United States"/>
    <n v="39446"/>
    <s v="http://blocgame.com/stats.php?id=64923"/>
    <n v="0"/>
    <n v="0"/>
    <n v="30446"/>
    <n v="42.369495166487646"/>
    <n v="155.16666666666666"/>
    <n v="6574.333333333333"/>
  </r>
  <r>
    <s v="Fast Dragon"/>
    <s v="Matt Damion"/>
    <x v="0"/>
    <n v="51"/>
    <n v="2"/>
    <x v="3"/>
    <s v="Nice"/>
    <n v="3"/>
    <s v="Elite"/>
    <n v="2"/>
    <n v="19"/>
    <n v="4"/>
    <s v="Free Market"/>
    <n v="860"/>
    <n v="575"/>
    <s v="Untapped"/>
    <n v="90"/>
    <s v="Mediocre"/>
    <n v="4.5"/>
    <x v="3"/>
    <s v="United States"/>
    <n v="36264"/>
    <s v="http://blocgame.com/stats.php?id=65502"/>
    <n v="0"/>
    <n v="0"/>
    <n v="25389"/>
    <n v="42.167441860465118"/>
    <n v="143.33333333333334"/>
    <n v="6044"/>
  </r>
  <r>
    <s v="Chaz"/>
    <s v="Jack Urzak"/>
    <x v="3"/>
    <n v="81"/>
    <n v="6"/>
    <x v="5"/>
    <s v="Nice"/>
    <n v="3"/>
    <s v="Good"/>
    <n v="0"/>
    <n v="23"/>
    <n v="9"/>
    <s v="Free Market"/>
    <n v="1025"/>
    <n v="1002"/>
    <s v="Untapped"/>
    <n v="90"/>
    <s v="Large"/>
    <n v="7.5"/>
    <x v="19"/>
    <s v="United States"/>
    <n v="43074"/>
    <s v="http://blocgame.com/stats.php?id=63326"/>
    <n v="0"/>
    <n v="0"/>
    <n v="28824"/>
    <n v="42.023414634146341"/>
    <n v="170.83333333333334"/>
    <n v="7179"/>
  </r>
  <r>
    <s v="ï¿½bermensch"/>
    <s v="Fegelein"/>
    <x v="3"/>
    <n v="139"/>
    <n v="2"/>
    <x v="3"/>
    <s v="Gandhi-like"/>
    <n v="3"/>
    <s v="Poor"/>
    <n v="11"/>
    <n v="26"/>
    <n v="13"/>
    <s v="Free Market"/>
    <n v="636"/>
    <n v="3086"/>
    <s v="Untapped"/>
    <n v="90"/>
    <s v="Mediocre"/>
    <n v="4.5"/>
    <x v="0"/>
    <s v="United States"/>
    <n v="26552"/>
    <s v="http://blocgame.com/stats.php?id=52438"/>
    <n v="0"/>
    <n v="0"/>
    <n v="9677"/>
    <n v="41.748427672955977"/>
    <n v="106"/>
    <n v="4425.333333333333"/>
  </r>
  <r>
    <s v="Bernie_Sanders"/>
    <s v="Adolf_Mussolini"/>
    <x v="3"/>
    <n v="78"/>
    <n v="1"/>
    <x v="0"/>
    <s v="Gandhi-like"/>
    <n v="3"/>
    <s v="Elite"/>
    <n v="1"/>
    <n v="12"/>
    <n v="12"/>
    <s v="Central Planning"/>
    <n v="828"/>
    <n v="2168"/>
    <s v="Untapped"/>
    <n v="90"/>
    <s v="Very Powerful"/>
    <n v="10"/>
    <x v="5"/>
    <s v="Soviet Union"/>
    <n v="32328"/>
    <s v="http://blocgame.com/stats.php?id=63432"/>
    <n v="0"/>
    <n v="0"/>
    <n v="21078"/>
    <n v="39.043478260869563"/>
    <n v="138"/>
    <n v="5388"/>
  </r>
  <r>
    <s v="Nhayat"/>
    <s v="Nhayat"/>
    <x v="3"/>
    <n v="118"/>
    <n v="1"/>
    <x v="0"/>
    <s v="Angelic"/>
    <n v="3"/>
    <s v="Poor"/>
    <n v="1"/>
    <n v="39"/>
    <n v="5"/>
    <s v="Central Planning"/>
    <n v="1457"/>
    <n v="198"/>
    <s v="Untapped"/>
    <n v="90"/>
    <s v="Very Powerful"/>
    <n v="10"/>
    <x v="7"/>
    <s v="Soviet Union"/>
    <n v="54408"/>
    <s v="http://blocgame.com/stats.php?id=62666"/>
    <n v="0"/>
    <n v="0"/>
    <n v="35658"/>
    <n v="37.34248455730954"/>
    <n v="242.83333333333334"/>
    <n v="9068"/>
  </r>
  <r>
    <s v="Utea"/>
    <s v="SephiXarados"/>
    <x v="3"/>
    <n v="80"/>
    <n v="3"/>
    <x v="0"/>
    <s v="Gandhi-like"/>
    <n v="3"/>
    <s v="Elite"/>
    <n v="0"/>
    <n v="35"/>
    <n v="6"/>
    <s v="Free Market"/>
    <n v="1971"/>
    <n v="315"/>
    <s v="Untapped"/>
    <n v="90"/>
    <s v="Very Powerful"/>
    <n v="10"/>
    <x v="11"/>
    <s v="United States"/>
    <n v="73531"/>
    <s v="http://blocgame.com/stats.php?id=49905"/>
    <n v="0"/>
    <n v="0"/>
    <n v="55906"/>
    <n v="37.306443429731104"/>
    <n v="328.5"/>
    <n v="12255.166666666666"/>
  </r>
  <r>
    <s v="Baghdad Iraqi"/>
    <s v="As-Shaheed Saddam Hussein"/>
    <x v="1"/>
    <n v="112"/>
    <n v="4"/>
    <x v="1"/>
    <s v="Gandhi-like"/>
    <n v="3"/>
    <s v="Elite"/>
    <n v="11"/>
    <n v="30"/>
    <n v="30"/>
    <s v="Central Planning"/>
    <n v="1295"/>
    <n v="3724"/>
    <s v="Untapped"/>
    <n v="90"/>
    <s v="Very Powerful"/>
    <n v="10"/>
    <x v="6"/>
    <s v="Soviet Union"/>
    <n v="45126"/>
    <s v="http://blocgame.com/stats.php?id=61172"/>
    <n v="0"/>
    <n v="0"/>
    <n v="20376"/>
    <n v="34.846332046332044"/>
    <n v="215.83333333333334"/>
    <n v="7521"/>
  </r>
  <r>
    <s v="Lemonstan"/>
    <s v="Lemon"/>
    <x v="4"/>
    <n v="136"/>
    <n v="7"/>
    <x v="1"/>
    <s v="Gandhi-like"/>
    <n v="3"/>
    <s v="Elite"/>
    <n v="12"/>
    <n v="20"/>
    <n v="12"/>
    <s v="Central Planning"/>
    <n v="1278"/>
    <n v="7889"/>
    <s v="Untapped"/>
    <n v="90"/>
    <s v="Very Powerful"/>
    <n v="10"/>
    <x v="8"/>
    <s v="Soviet Union"/>
    <n v="43950"/>
    <s v="http://blocgame.com/stats.php?id=40048"/>
    <n v="6"/>
    <n v="0"/>
    <n v="29700"/>
    <n v="34.389671361502344"/>
    <n v="213"/>
    <n v="7325"/>
  </r>
  <r>
    <s v="ONE__KOREA"/>
    <s v="kleebo_2"/>
    <x v="3"/>
    <n v="118"/>
    <n v="2"/>
    <x v="0"/>
    <s v="Gandhi-like"/>
    <n v="3"/>
    <s v="Good"/>
    <n v="16"/>
    <n v="23"/>
    <n v="11"/>
    <s v="Central Planning"/>
    <n v="746"/>
    <n v="264"/>
    <s v="Untapped"/>
    <n v="90"/>
    <s v="Large"/>
    <n v="7.5"/>
    <x v="3"/>
    <s v="Soviet Union"/>
    <n v="25155"/>
    <s v="http://blocgame.com/stats.php?id=63934"/>
    <n v="0"/>
    <n v="0"/>
    <n v="10155"/>
    <n v="33.719839142091153"/>
    <n v="124.33333333333333"/>
    <n v="4192.5"/>
  </r>
  <r>
    <s v="MalayaRaya"/>
    <s v="Kitul"/>
    <x v="2"/>
    <n v="140"/>
    <n v="6"/>
    <x v="0"/>
    <s v="Gandhi-like"/>
    <n v="3"/>
    <s v="Standard"/>
    <n v="0"/>
    <n v="19"/>
    <n v="10"/>
    <s v="Free Market"/>
    <n v="928"/>
    <n v="2235"/>
    <s v="Untapped"/>
    <n v="90"/>
    <s v="Very Powerful"/>
    <n v="10"/>
    <x v="0"/>
    <s v="United States"/>
    <n v="30013"/>
    <s v="http://blocgame.com/stats.php?id=60388"/>
    <n v="0"/>
    <n v="0"/>
    <n v="16888"/>
    <n v="32.341594827586206"/>
    <n v="154.66666666666666"/>
    <n v="5002.166666666667"/>
  </r>
  <r>
    <s v="Ishtar"/>
    <s v="Magnus Magnus"/>
    <x v="4"/>
    <n v="98"/>
    <n v="9"/>
    <x v="0"/>
    <s v="Gandhi-like"/>
    <n v="3"/>
    <s v="Elite"/>
    <n v="2"/>
    <n v="23"/>
    <n v="13"/>
    <s v="Central Planning"/>
    <n v="1213"/>
    <n v="4911"/>
    <s v="Untapped"/>
    <n v="90"/>
    <s v="Very Powerful"/>
    <n v="10"/>
    <x v="6"/>
    <s v="Soviet Union"/>
    <n v="37607"/>
    <s v="http://blocgame.com/stats.php?id=55882"/>
    <n v="0"/>
    <n v="0"/>
    <n v="21857"/>
    <n v="31.003297609233307"/>
    <n v="202.16666666666666"/>
    <n v="6267.833333333333"/>
  </r>
  <r>
    <s v="Olut"/>
    <s v="Vittusaatana"/>
    <x v="3"/>
    <n v="150"/>
    <n v="7"/>
    <x v="0"/>
    <s v="Gandhi-like"/>
    <n v="3"/>
    <s v="Elite"/>
    <n v="2"/>
    <n v="40"/>
    <n v="27"/>
    <s v="Central Planning"/>
    <n v="1487"/>
    <n v="6553"/>
    <s v="Untapped"/>
    <n v="90"/>
    <s v="Very Powerful"/>
    <n v="10"/>
    <x v="0"/>
    <s v="Soviet Union"/>
    <n v="43607"/>
    <s v="http://blocgame.com/stats.php?id=63682"/>
    <n v="0"/>
    <n v="0"/>
    <n v="16232"/>
    <n v="29.32548755884331"/>
    <n v="247.83333333333334"/>
    <n v="7267.833333333333"/>
  </r>
  <r>
    <s v="Ultios"/>
    <s v="Noctis"/>
    <x v="3"/>
    <n v="118"/>
    <n v="1"/>
    <x v="0"/>
    <s v="Angelic"/>
    <n v="3"/>
    <s v="Elite"/>
    <n v="1"/>
    <n v="30"/>
    <n v="14"/>
    <s v="Free Market"/>
    <n v="1534"/>
    <n v="0"/>
    <s v="Untapped"/>
    <n v="90"/>
    <s v="Powerful"/>
    <n v="9"/>
    <x v="1"/>
    <s v="United States"/>
    <n v="42878"/>
    <s v="http://blocgame.com/stats.php?id=59917"/>
    <n v="0"/>
    <n v="0"/>
    <n v="24128"/>
    <n v="27.951760104302476"/>
    <n v="255.66666666666666"/>
    <n v="7146.333333333333"/>
  </r>
  <r>
    <s v="11Bgde Para"/>
    <s v="Pak Cik Kordi"/>
    <x v="10"/>
    <n v="100"/>
    <n v="2"/>
    <x v="0"/>
    <s v="Gandhi-like"/>
    <n v="3"/>
    <s v="Good"/>
    <n v="4"/>
    <n v="18"/>
    <n v="12"/>
    <s v="Central Planning"/>
    <n v="1159"/>
    <n v="298"/>
    <s v="Untapped"/>
    <n v="90"/>
    <s v="Very Powerful"/>
    <n v="10"/>
    <x v="1"/>
    <s v="Soviet Union"/>
    <n v="31367"/>
    <s v="http://blocgame.com/stats.php?id=62652"/>
    <n v="0"/>
    <n v="0"/>
    <n v="17867"/>
    <n v="27.063848144952544"/>
    <n v="193.16666666666666"/>
    <n v="5227.833333333333"/>
  </r>
  <r>
    <s v="Boomtown"/>
    <s v="Rataca1000"/>
    <x v="1"/>
    <n v="78"/>
    <n v="1"/>
    <x v="0"/>
    <s v="Gandhi-like"/>
    <n v="3"/>
    <s v="Elite"/>
    <n v="10"/>
    <n v="10"/>
    <n v="5"/>
    <s v="Central Planning"/>
    <n v="1197"/>
    <n v="85"/>
    <s v="Untapped"/>
    <n v="90"/>
    <s v="Very Powerful"/>
    <n v="10"/>
    <x v="3"/>
    <s v="Soviet Union"/>
    <n v="32331"/>
    <s v="http://blocgame.com/stats.php?id=50054"/>
    <n v="0"/>
    <n v="0"/>
    <n v="24456"/>
    <n v="27.010025062656641"/>
    <n v="199.5"/>
    <n v="5388.5"/>
  </r>
  <r>
    <s v="Rare_Pepes"/>
    <s v="Karl_M."/>
    <x v="9"/>
    <n v="36"/>
    <n v="3"/>
    <x v="3"/>
    <s v="Gandhi-like"/>
    <n v="3"/>
    <s v="Standard"/>
    <n v="25"/>
    <n v="9"/>
    <n v="6"/>
    <s v="Central Planning"/>
    <n v="977"/>
    <n v="322"/>
    <s v="Untapped"/>
    <n v="90"/>
    <s v="Somewhat Large"/>
    <n v="6"/>
    <x v="14"/>
    <s v="Soviet Union"/>
    <n v="26170"/>
    <s v="http://blocgame.com/stats.php?id=63313"/>
    <n v="0"/>
    <n v="0"/>
    <n v="18295"/>
    <n v="26.786079836233366"/>
    <n v="162.83333333333334"/>
    <n v="4361.666666666667"/>
  </r>
  <r>
    <s v="Skhimm"/>
    <s v="Ept2415"/>
    <x v="4"/>
    <n v="67"/>
    <n v="3"/>
    <x v="3"/>
    <s v="Normal"/>
    <n v="3"/>
    <s v="Good"/>
    <n v="9"/>
    <n v="35"/>
    <n v="22"/>
    <s v="Central Planning"/>
    <n v="1286"/>
    <n v="4358"/>
    <s v="Untapped"/>
    <n v="90"/>
    <s v="Very Powerful"/>
    <n v="10"/>
    <x v="8"/>
    <s v="Soviet Union"/>
    <n v="33977"/>
    <s v="http://blocgame.com/stats.php?id=52362"/>
    <n v="0"/>
    <n v="0"/>
    <n v="10352"/>
    <n v="26.42068429237947"/>
    <n v="214.33333333333334"/>
    <n v="5662.833333333333"/>
  </r>
  <r>
    <s v="Yannevia"/>
    <s v="Yannevitz"/>
    <x v="0"/>
    <n v="78"/>
    <n v="3"/>
    <x v="3"/>
    <s v="Gandhi-like"/>
    <n v="3"/>
    <s v="Poor"/>
    <n v="6"/>
    <n v="20"/>
    <n v="11"/>
    <s v="Free Market"/>
    <n v="1143"/>
    <n v="142"/>
    <s v="Untapped"/>
    <n v="90"/>
    <s v="Large"/>
    <n v="7.5"/>
    <x v="17"/>
    <s v="United States"/>
    <n v="29814"/>
    <s v="http://blocgame.com/stats.php?id=62538"/>
    <n v="0"/>
    <n v="0"/>
    <n v="15939"/>
    <n v="26.083989501312335"/>
    <n v="190.5"/>
    <n v="4969"/>
  </r>
  <r>
    <s v="melakar raya"/>
    <s v="coin"/>
    <x v="9"/>
    <n v="120"/>
    <n v="8"/>
    <x v="0"/>
    <s v="Gandhi-like"/>
    <n v="3"/>
    <s v="Poor"/>
    <n v="14"/>
    <n v="22"/>
    <n v="9"/>
    <s v="Central Planning"/>
    <n v="1048"/>
    <n v="119"/>
    <n v="0"/>
    <n v="40"/>
    <s v="Very Powerful"/>
    <n v="10"/>
    <x v="4"/>
    <s v="Soviet Union"/>
    <n v="26437"/>
    <s v="http://blocgame.com/stats.php?id=62446"/>
    <n v="0"/>
    <n v="0"/>
    <n v="12562"/>
    <n v="25.226145038167939"/>
    <n v="174.66666666666666"/>
    <n v="4406.166666666667"/>
  </r>
  <r>
    <s v="The Shitposters"/>
    <s v="The Pez"/>
    <x v="3"/>
    <n v="99"/>
    <n v="2"/>
    <x v="0"/>
    <s v="Nice"/>
    <n v="3"/>
    <s v="Elite"/>
    <n v="5"/>
    <n v="9"/>
    <n v="5"/>
    <s v="Central Planning"/>
    <n v="1827"/>
    <n v="301"/>
    <s v="Untapped"/>
    <n v="90"/>
    <s v="Very Powerful"/>
    <n v="10"/>
    <x v="7"/>
    <s v="Soviet Union"/>
    <n v="44938"/>
    <s v="http://blocgame.com/stats.php?id=63636"/>
    <n v="0"/>
    <n v="0"/>
    <n v="37438"/>
    <n v="24.596606458675424"/>
    <n v="304.5"/>
    <n v="7489.666666666667"/>
  </r>
  <r>
    <s v="Serbija"/>
    <s v="Radovan Karadï¿½iï¿½"/>
    <x v="3"/>
    <n v="120"/>
    <n v="6"/>
    <x v="0"/>
    <s v="Gandhi-like"/>
    <n v="3"/>
    <s v="Standard"/>
    <n v="1"/>
    <n v="35"/>
    <n v="23"/>
    <s v="Mixed Economy"/>
    <n v="1427"/>
    <n v="2615"/>
    <n v="0"/>
    <n v="40"/>
    <s v="Very Powerful"/>
    <n v="10"/>
    <x v="0"/>
    <s v="Soviet Union"/>
    <n v="34939"/>
    <s v="http://blocgame.com/stats.php?id=62971"/>
    <n v="0"/>
    <n v="0"/>
    <n v="10939"/>
    <n v="24.484232655921513"/>
    <n v="237.83333333333334"/>
    <n v="5823.166666666667"/>
  </r>
  <r>
    <s v="CLASSIFIED"/>
    <s v="unidentified"/>
    <x v="2"/>
    <n v="81"/>
    <n v="5"/>
    <x v="3"/>
    <s v="Gandhi-like"/>
    <n v="3"/>
    <s v="Good"/>
    <n v="16"/>
    <n v="18"/>
    <n v="10"/>
    <s v="Mixed Economy"/>
    <n v="1180"/>
    <n v="112"/>
    <s v="Untapped"/>
    <n v="90"/>
    <s v="Powerful"/>
    <n v="9"/>
    <x v="2"/>
    <s v="United States"/>
    <n v="28826"/>
    <s v="http://blocgame.com/stats.php?id=64604"/>
    <n v="1"/>
    <n v="0"/>
    <n v="16076"/>
    <n v="24.428813559322034"/>
    <n v="196.66666666666666"/>
    <n v="4804.333333333333"/>
  </r>
  <r>
    <s v="Iustitia"/>
    <s v="Kira"/>
    <x v="2"/>
    <n v="59"/>
    <n v="1"/>
    <x v="5"/>
    <s v="Gandhi-like"/>
    <n v="3"/>
    <s v="Elite"/>
    <n v="10"/>
    <n v="15"/>
    <n v="0"/>
    <s v="Free Market"/>
    <n v="1349"/>
    <n v="79"/>
    <s v="Untapped"/>
    <n v="90"/>
    <s v="Powerful"/>
    <n v="9"/>
    <x v="2"/>
    <s v="United States"/>
    <n v="32918"/>
    <s v="http://blocgame.com/stats.php?id=65277"/>
    <n v="0"/>
    <n v="0"/>
    <n v="25043"/>
    <n v="24.401779095626392"/>
    <n v="224.83333333333334"/>
    <n v="5486.333333333333"/>
  </r>
  <r>
    <s v="Poundtown"/>
    <s v="FLAKT"/>
    <x v="4"/>
    <n v="118"/>
    <n v="6"/>
    <x v="3"/>
    <s v="Gandhi-like"/>
    <n v="3"/>
    <s v="Elite"/>
    <n v="0"/>
    <n v="20"/>
    <n v="9"/>
    <s v="Central Planning"/>
    <n v="1977"/>
    <n v="822"/>
    <s v="Untapped"/>
    <n v="90"/>
    <s v="Very Powerful"/>
    <n v="10"/>
    <x v="19"/>
    <s v="Soviet Union"/>
    <n v="47033"/>
    <s v="http://blocgame.com/stats.php?id=39066"/>
    <n v="0"/>
    <n v="0"/>
    <n v="33908"/>
    <n v="23.790085988872029"/>
    <n v="329.5"/>
    <n v="7838.833333333333"/>
  </r>
  <r>
    <s v="Mys glory"/>
    <s v="Mhanes27"/>
    <x v="3"/>
    <n v="105"/>
    <n v="11"/>
    <x v="1"/>
    <s v="Gandhi-like"/>
    <n v="3"/>
    <s v="Good"/>
    <n v="5"/>
    <n v="25"/>
    <n v="10"/>
    <s v="Central Planning"/>
    <n v="892"/>
    <n v="113"/>
    <s v="Untapped"/>
    <n v="90"/>
    <s v="Very Powerful"/>
    <n v="10"/>
    <x v="1"/>
    <s v="Soviet Union"/>
    <n v="20470"/>
    <s v="http://blocgame.com/stats.php?id=62396"/>
    <n v="0"/>
    <n v="0"/>
    <n v="5095"/>
    <n v="22.948430493273541"/>
    <n v="148.66666666666666"/>
    <n v="3411.6666666666665"/>
  </r>
  <r>
    <s v="Rengit"/>
    <s v="merahsakti"/>
    <x v="3"/>
    <n v="136"/>
    <n v="5"/>
    <x v="1"/>
    <s v="Nice"/>
    <n v="3"/>
    <s v="Standard"/>
    <n v="5"/>
    <n v="93"/>
    <n v="4"/>
    <s v="Mixed Economy"/>
    <n v="2172"/>
    <n v="547"/>
    <s v="Plentiful"/>
    <n v="70"/>
    <s v="Very Powerful"/>
    <n v="10"/>
    <x v="10"/>
    <s v="United States"/>
    <n v="49753"/>
    <s v="http://blocgame.com/stats.php?id=61769"/>
    <n v="0"/>
    <n v="0"/>
    <n v="11128"/>
    <n v="22.906537753222835"/>
    <n v="362"/>
    <n v="8292.1666666666661"/>
  </r>
  <r>
    <s v="Abgmahdahmarah"/>
    <s v="Abgbesar"/>
    <x v="2"/>
    <n v="55"/>
    <n v="1"/>
    <x v="3"/>
    <s v="Gandhi-like"/>
    <n v="3"/>
    <s v="Standard"/>
    <n v="4"/>
    <n v="17"/>
    <n v="8"/>
    <s v="Central Planning"/>
    <n v="1011"/>
    <n v="357"/>
    <n v="0"/>
    <n v="40"/>
    <s v="Large"/>
    <n v="7.5"/>
    <x v="2"/>
    <s v="United States"/>
    <n v="23136"/>
    <s v="http://blocgame.com/stats.php?id=64851"/>
    <n v="0"/>
    <n v="0"/>
    <n v="11511"/>
    <n v="22.884272997032642"/>
    <n v="168.5"/>
    <n v="3856"/>
  </r>
  <r>
    <s v="Briggs"/>
    <s v="General Armstrong"/>
    <x v="6"/>
    <n v="79"/>
    <n v="0"/>
    <x v="0"/>
    <s v="Gandhi-like"/>
    <n v="3"/>
    <s v="Elite"/>
    <n v="9"/>
    <n v="28"/>
    <n v="4"/>
    <s v="Central Planning"/>
    <n v="1847"/>
    <n v="311"/>
    <s v="Untapped"/>
    <n v="90"/>
    <s v="Very Powerful"/>
    <n v="10"/>
    <x v="18"/>
    <s v="Soviet Union"/>
    <n v="42004"/>
    <s v="http://blocgame.com/stats.php?id=53442"/>
    <n v="0"/>
    <n v="0"/>
    <n v="27754"/>
    <n v="22.741743367623172"/>
    <n v="307.83333333333331"/>
    <n v="7000.666666666667"/>
  </r>
  <r>
    <s v="Kek Slovakia"/>
    <s v="Fidel Kekstro"/>
    <x v="3"/>
    <n v="100"/>
    <n v="10"/>
    <x v="3"/>
    <s v="Gandhi-like"/>
    <n v="3"/>
    <s v="Elite"/>
    <n v="120"/>
    <n v="33"/>
    <n v="23"/>
    <s v="Central Planning"/>
    <n v="1777"/>
    <n v="207"/>
    <s v="Untapped"/>
    <n v="90"/>
    <s v="Very Powerful"/>
    <n v="10"/>
    <x v="1"/>
    <s v="Soviet Union"/>
    <n v="40300"/>
    <s v="http://blocgame.com/stats.php?id=63462"/>
    <n v="0"/>
    <n v="0"/>
    <n v="17050"/>
    <n v="22.678671918964547"/>
    <n v="296.16666666666669"/>
    <n v="6716.666666666667"/>
  </r>
  <r>
    <s v="Tyanra"/>
    <s v="SaffronMerchant"/>
    <x v="6"/>
    <n v="102"/>
    <n v="6"/>
    <x v="0"/>
    <s v="Gandhi-like"/>
    <n v="3"/>
    <s v="Poor"/>
    <n v="1"/>
    <n v="24"/>
    <n v="10"/>
    <s v="Central Planning"/>
    <n v="1582"/>
    <n v="1385"/>
    <s v="Plentiful"/>
    <n v="70"/>
    <s v="Powerful"/>
    <n v="9"/>
    <x v="4"/>
    <s v="Soviet Union"/>
    <n v="35532"/>
    <s v="http://blocgame.com/stats.php?id=60365"/>
    <n v="1"/>
    <n v="0"/>
    <n v="20532"/>
    <n v="22.460176991150444"/>
    <n v="263.66666666666669"/>
    <n v="5922"/>
  </r>
  <r>
    <s v="Pingaslavia"/>
    <s v="CowsRTasty"/>
    <x v="1"/>
    <n v="31"/>
    <n v="0"/>
    <x v="0"/>
    <s v="Gandhi-like"/>
    <n v="3"/>
    <s v="Good"/>
    <n v="6"/>
    <n v="15"/>
    <n v="3"/>
    <s v="Free Market"/>
    <n v="1088"/>
    <n v="405"/>
    <s v="Untapped"/>
    <n v="90"/>
    <s v="Powerful"/>
    <n v="9"/>
    <x v="2"/>
    <s v="United States"/>
    <n v="24399"/>
    <s v="http://blocgame.com/stats.php?id=6730"/>
    <n v="0"/>
    <n v="0"/>
    <n v="15399"/>
    <n v="22.425551470588236"/>
    <n v="181.33333333333334"/>
    <n v="4066.5"/>
  </r>
  <r>
    <s v="Lyranistan"/>
    <s v="Lyranistan"/>
    <x v="4"/>
    <n v="119"/>
    <n v="5"/>
    <x v="1"/>
    <s v="Gandhi-like"/>
    <n v="3"/>
    <s v="Standard"/>
    <n v="4"/>
    <n v="35"/>
    <n v="25"/>
    <s v="Central Planning"/>
    <n v="2285"/>
    <n v="3491"/>
    <s v="Untapped"/>
    <n v="90"/>
    <s v="Very Powerful"/>
    <n v="10"/>
    <x v="6"/>
    <s v="Soviet Union"/>
    <n v="50994"/>
    <s v="http://blocgame.com/stats.php?id=56860"/>
    <n v="2"/>
    <n v="0"/>
    <n v="26244"/>
    <n v="22.316849015317288"/>
    <n v="380.83333333333331"/>
    <n v="8499"/>
  </r>
  <r>
    <s v="Entah"/>
    <s v="remtap"/>
    <x v="2"/>
    <n v="110"/>
    <n v="4"/>
    <x v="0"/>
    <s v="Gandhi-like"/>
    <n v="3"/>
    <s v="Good"/>
    <n v="5"/>
    <n v="8"/>
    <n v="5"/>
    <s v="Mixed Economy"/>
    <n v="1253"/>
    <n v="5072"/>
    <s v="Untapped"/>
    <n v="90"/>
    <s v="Powerful"/>
    <n v="9"/>
    <x v="0"/>
    <s v="Neutral"/>
    <n v="27675"/>
    <s v="http://blocgame.com/stats.php?id=60530"/>
    <n v="0"/>
    <n v="0"/>
    <n v="20550"/>
    <n v="22.086991221069432"/>
    <n v="208.83333333333334"/>
    <n v="4612.5"/>
  </r>
  <r>
    <s v="The NLR"/>
    <s v="Darknight"/>
    <x v="3"/>
    <n v="125"/>
    <n v="15"/>
    <x v="1"/>
    <s v="Gandhi-like"/>
    <n v="3"/>
    <s v="Standard"/>
    <n v="10"/>
    <n v="67"/>
    <n v="5"/>
    <s v="Central Planning"/>
    <n v="2640"/>
    <n v="406"/>
    <s v="Untapped"/>
    <n v="90"/>
    <s v="Very Powerful"/>
    <n v="10"/>
    <x v="10"/>
    <s v="Soviet Union"/>
    <n v="58133"/>
    <s v="http://blocgame.com/stats.php?id=49701"/>
    <n v="0"/>
    <n v="0"/>
    <n v="28883"/>
    <n v="22.020075757575757"/>
    <n v="440"/>
    <n v="9688.8333333333339"/>
  </r>
  <r>
    <s v="Swagvila"/>
    <s v="Saddam Hussgay"/>
    <x v="6"/>
    <n v="88"/>
    <n v="8"/>
    <x v="0"/>
    <s v="Gandhi-like"/>
    <n v="3"/>
    <s v="Elite"/>
    <n v="0"/>
    <n v="14"/>
    <n v="3"/>
    <s v="Central Planning"/>
    <n v="1829"/>
    <n v="197"/>
    <s v="Untapped"/>
    <n v="90"/>
    <s v="Powerful"/>
    <n v="9"/>
    <x v="3"/>
    <s v="Soviet Union"/>
    <n v="39366"/>
    <s v="http://blocgame.com/stats.php?id=45990"/>
    <n v="0"/>
    <n v="0"/>
    <n v="30741"/>
    <n v="21.523236741388736"/>
    <n v="304.83333333333331"/>
    <n v="6561"/>
  </r>
  <r>
    <s v="Eisen"/>
    <s v="Balthazaar"/>
    <x v="3"/>
    <n v="91"/>
    <n v="9"/>
    <x v="0"/>
    <s v="Gandhi-like"/>
    <n v="3"/>
    <s v="Elite"/>
    <n v="2"/>
    <n v="28"/>
    <n v="11"/>
    <s v="Central Planning"/>
    <n v="3094"/>
    <n v="73"/>
    <s v="Untapped"/>
    <n v="90"/>
    <s v="Very Powerful"/>
    <n v="10"/>
    <x v="3"/>
    <s v="Soviet Union"/>
    <n v="64881"/>
    <s v="http://blocgame.com/stats.php?id=53566"/>
    <n v="0"/>
    <n v="0"/>
    <n v="48006"/>
    <n v="20.969941822882998"/>
    <n v="515.66666666666663"/>
    <n v="10813.5"/>
  </r>
  <r>
    <s v="Ghost Shark"/>
    <s v="Sharky"/>
    <x v="2"/>
    <n v="98"/>
    <n v="12"/>
    <x v="0"/>
    <s v="Gandhi-like"/>
    <n v="3"/>
    <s v="Good"/>
    <n v="5"/>
    <n v="14"/>
    <n v="8"/>
    <s v="Free Market"/>
    <n v="2614"/>
    <n v="306"/>
    <s v="Untapped"/>
    <n v="90"/>
    <s v="Very Powerful"/>
    <n v="10"/>
    <x v="2"/>
    <s v="United States"/>
    <n v="54463"/>
    <s v="http://blocgame.com/stats.php?id=63863"/>
    <n v="0"/>
    <n v="0"/>
    <n v="43963"/>
    <n v="20.835118592195869"/>
    <n v="435.66666666666669"/>
    <n v="9077.1666666666661"/>
  </r>
  <r>
    <s v="Kelate.net"/>
    <s v="Wira Perang"/>
    <x v="2"/>
    <n v="137"/>
    <n v="11"/>
    <x v="0"/>
    <s v="Gandhi-like"/>
    <n v="3"/>
    <s v="Elite"/>
    <n v="7"/>
    <n v="33"/>
    <n v="33"/>
    <s v="Free Market"/>
    <n v="1523"/>
    <n v="1911"/>
    <s v="Near Depletion"/>
    <n v="10"/>
    <s v="Very Powerful"/>
    <n v="10"/>
    <x v="5"/>
    <s v="United States"/>
    <n v="30061"/>
    <s v="http://blocgame.com/stats.php?id=61907"/>
    <n v="0"/>
    <n v="0"/>
    <n v="3061"/>
    <n v="19.738017071569271"/>
    <n v="253.83333333333334"/>
    <n v="5010.166666666667"/>
  </r>
  <r>
    <s v="Sector 6"/>
    <s v="porkcannon"/>
    <x v="3"/>
    <n v="68"/>
    <n v="8"/>
    <x v="0"/>
    <s v="Angelic"/>
    <n v="3"/>
    <s v="Good"/>
    <n v="5"/>
    <n v="9"/>
    <n v="4"/>
    <s v="Mixed Economy"/>
    <n v="1766"/>
    <n v="367"/>
    <s v="Untapped"/>
    <n v="90"/>
    <s v="Powerful"/>
    <n v="9"/>
    <x v="1"/>
    <s v="Neutral"/>
    <n v="34326"/>
    <s v="http://blocgame.com/stats.php?id=63362"/>
    <n v="0"/>
    <n v="0"/>
    <n v="27201"/>
    <n v="19.43714609286523"/>
    <n v="294.33333333333331"/>
    <n v="5721"/>
  </r>
  <r>
    <s v="Kampung Dusun"/>
    <s v="Sarip Dol"/>
    <x v="10"/>
    <n v="70"/>
    <n v="1"/>
    <x v="0"/>
    <s v="Gandhi-like"/>
    <n v="3"/>
    <s v="Good"/>
    <n v="4"/>
    <n v="16"/>
    <n v="10"/>
    <s v="Central Planning"/>
    <n v="1320"/>
    <n v="251"/>
    <s v="Untapped"/>
    <n v="90"/>
    <s v="Very Powerful"/>
    <n v="10"/>
    <x v="1"/>
    <s v="Soviet Union"/>
    <n v="25420"/>
    <s v="http://blocgame.com/stats.php?id=62351"/>
    <n v="0"/>
    <n v="0"/>
    <n v="13420"/>
    <n v="19.257575757575758"/>
    <n v="220"/>
    <n v="4236.666666666667"/>
  </r>
  <r>
    <s v="Formosa"/>
    <s v="Chen ya len"/>
    <x v="3"/>
    <n v="69"/>
    <n v="6"/>
    <x v="3"/>
    <s v="Gandhi-like"/>
    <n v="3"/>
    <s v="Good"/>
    <n v="3"/>
    <n v="13"/>
    <n v="6"/>
    <s v="Mixed Economy"/>
    <n v="1250"/>
    <n v="445"/>
    <s v="Untapped"/>
    <n v="90"/>
    <s v="Very Powerful"/>
    <n v="10"/>
    <x v="1"/>
    <s v="United States"/>
    <n v="23990"/>
    <s v="http://blocgame.com/stats.php?id=41162"/>
    <n v="0"/>
    <n v="0"/>
    <n v="14615"/>
    <n v="19.192"/>
    <n v="208.33333333333334"/>
    <n v="3998.3333333333335"/>
  </r>
  <r>
    <s v="AtlasCorp"/>
    <s v="Sandreniner"/>
    <x v="10"/>
    <n v="69"/>
    <n v="1"/>
    <x v="0"/>
    <s v="Gandhi-like"/>
    <n v="3"/>
    <s v="Good"/>
    <n v="4"/>
    <n v="16"/>
    <n v="12"/>
    <s v="Central Planning"/>
    <n v="1450"/>
    <n v="355"/>
    <s v="Untapped"/>
    <n v="90"/>
    <s v="Very Powerful"/>
    <n v="10"/>
    <x v="7"/>
    <s v="Soviet Union"/>
    <n v="27290"/>
    <s v="http://blocgame.com/stats.php?id=63122"/>
    <n v="0"/>
    <n v="0"/>
    <n v="14540"/>
    <n v="18.820689655172412"/>
    <n v="241.66666666666666"/>
    <n v="4548.333333333333"/>
  </r>
  <r>
    <s v="DFWEFWEF"/>
    <s v="dmc5"/>
    <x v="1"/>
    <n v="80"/>
    <n v="6"/>
    <x v="0"/>
    <s v="Good"/>
    <n v="3"/>
    <s v="Elite"/>
    <n v="2"/>
    <n v="11"/>
    <n v="6"/>
    <s v="Central Planning"/>
    <n v="2544"/>
    <n v="5991"/>
    <n v="0"/>
    <n v="40"/>
    <s v="Large"/>
    <n v="7.5"/>
    <x v="5"/>
    <s v="Soviet Union"/>
    <n v="47499"/>
    <s v="http://blocgame.com/stats.php?id=55118"/>
    <n v="0"/>
    <n v="0"/>
    <n v="38874"/>
    <n v="18.670990566037737"/>
    <n v="424"/>
    <n v="7916.5"/>
  </r>
  <r>
    <s v="KOHREA"/>
    <s v="Kim Jong Ill"/>
    <x v="3"/>
    <n v="47"/>
    <n v="4"/>
    <x v="0"/>
    <s v="Gandhi-like"/>
    <n v="3"/>
    <s v="Elite"/>
    <n v="16"/>
    <n v="24"/>
    <n v="12"/>
    <s v="Central Planning"/>
    <n v="1430"/>
    <n v="165"/>
    <s v="Untapped"/>
    <n v="90"/>
    <s v="Mediocre"/>
    <n v="4.5"/>
    <x v="3"/>
    <s v="Soviet Union"/>
    <n v="26486"/>
    <s v="http://blocgame.com/stats.php?id=63926"/>
    <n v="0"/>
    <n v="0"/>
    <n v="10736"/>
    <n v="18.521678321678323"/>
    <n v="238.33333333333334"/>
    <n v="4414.333333333333"/>
  </r>
  <r>
    <s v="Curonia"/>
    <s v="Luke-ms"/>
    <x v="3"/>
    <n v="94"/>
    <n v="2"/>
    <x v="0"/>
    <s v="Gandhi-like"/>
    <n v="3"/>
    <s v="Elite"/>
    <n v="9"/>
    <n v="26"/>
    <n v="8"/>
    <s v="Mixed Economy"/>
    <n v="2421"/>
    <n v="618"/>
    <s v="Untapped"/>
    <n v="90"/>
    <s v="Very Powerful"/>
    <n v="10"/>
    <x v="18"/>
    <s v="United States"/>
    <n v="43854"/>
    <s v="http://blocgame.com/stats.php?id=63639"/>
    <n v="0"/>
    <n v="0"/>
    <n v="28854"/>
    <n v="18.114002478314745"/>
    <n v="403.5"/>
    <n v="7309"/>
  </r>
  <r>
    <s v="Alanies"/>
    <s v="Alany"/>
    <x v="3"/>
    <n v="53"/>
    <n v="1"/>
    <x v="0"/>
    <s v="Gandhi-like"/>
    <n v="3"/>
    <s v="Good"/>
    <n v="2"/>
    <n v="27"/>
    <n v="12"/>
    <s v="Central Planning"/>
    <n v="2346"/>
    <n v="2724"/>
    <s v="Untapped"/>
    <n v="90"/>
    <s v="Large"/>
    <n v="7.5"/>
    <x v="6"/>
    <s v="Soviet Union"/>
    <n v="42109"/>
    <s v="http://blocgame.com/stats.php?id=54617"/>
    <n v="0"/>
    <n v="0"/>
    <n v="25234"/>
    <n v="17.94927536231884"/>
    <n v="391"/>
    <n v="7018.166666666667"/>
  </r>
  <r>
    <s v="Zeon Alliance"/>
    <s v="Char Aznable"/>
    <x v="2"/>
    <n v="140"/>
    <n v="11"/>
    <x v="0"/>
    <s v="Gandhi-like"/>
    <n v="3"/>
    <s v="Good"/>
    <n v="35"/>
    <n v="7"/>
    <n v="7"/>
    <s v="Free Market"/>
    <n v="1898"/>
    <n v="314"/>
    <s v="Untapped"/>
    <n v="90"/>
    <s v="Very Powerful"/>
    <n v="10"/>
    <x v="1"/>
    <s v="United States"/>
    <n v="33932"/>
    <s v="http://blocgame.com/stats.php?id=62248"/>
    <n v="2"/>
    <n v="0"/>
    <n v="26432"/>
    <n v="17.87776606954689"/>
    <n v="316.33333333333331"/>
    <n v="5655.333333333333"/>
  </r>
  <r>
    <s v="Vanan"/>
    <s v="Esler"/>
    <x v="3"/>
    <n v="59"/>
    <n v="5"/>
    <x v="3"/>
    <s v="Gandhi-like"/>
    <n v="3"/>
    <s v="Standard"/>
    <n v="7"/>
    <n v="39"/>
    <n v="10"/>
    <s v="Central Planning"/>
    <n v="2602"/>
    <n v="127"/>
    <s v="Untapped"/>
    <n v="90"/>
    <s v="Powerful"/>
    <n v="9"/>
    <x v="10"/>
    <s v="Soviet Union"/>
    <n v="46405"/>
    <s v="http://blocgame.com/stats.php?id=63339"/>
    <n v="0"/>
    <n v="0"/>
    <n v="25780"/>
    <n v="17.834358186010761"/>
    <n v="433.66666666666669"/>
    <n v="7734.166666666667"/>
  </r>
  <r>
    <s v="Kekistonia"/>
    <s v="Mad Dog Mattis"/>
    <x v="3"/>
    <n v="78"/>
    <n v="5"/>
    <x v="3"/>
    <s v="Gandhi-like"/>
    <n v="3"/>
    <s v="Elite"/>
    <n v="0"/>
    <n v="28"/>
    <n v="26"/>
    <s v="Central Planning"/>
    <n v="2768"/>
    <n v="8331"/>
    <s v="Untapped"/>
    <n v="90"/>
    <s v="Large"/>
    <n v="7.5"/>
    <x v="0"/>
    <s v="Soviet Union"/>
    <n v="48941"/>
    <s v="http://blocgame.com/stats.php?id=63476"/>
    <n v="0"/>
    <n v="0"/>
    <n v="26441"/>
    <n v="17.680997109826588"/>
    <n v="461.33333333333331"/>
    <n v="8156.833333333333"/>
  </r>
  <r>
    <s v="south nation"/>
    <s v="presiden tote"/>
    <x v="2"/>
    <n v="9"/>
    <n v="5"/>
    <x v="3"/>
    <s v="Gandhi-like"/>
    <n v="3"/>
    <s v="Good"/>
    <n v="112"/>
    <n v="14"/>
    <n v="12"/>
    <s v="Central Planning"/>
    <n v="1980"/>
    <n v="524"/>
    <s v="Untapped"/>
    <n v="90"/>
    <s v="Powerful"/>
    <n v="9"/>
    <x v="1"/>
    <s v="Soviet Union"/>
    <n v="34010"/>
    <s v="http://blocgame.com/stats.php?id=61911"/>
    <n v="0"/>
    <n v="0"/>
    <n v="22010"/>
    <n v="17.176767676767678"/>
    <n v="330"/>
    <n v="5668.333333333333"/>
  </r>
  <r>
    <s v="Thinkpad"/>
    <s v="maskedplacebo"/>
    <x v="3"/>
    <n v="108"/>
    <n v="8"/>
    <x v="3"/>
    <s v="Gandhi-like"/>
    <n v="3"/>
    <s v="Good"/>
    <n v="0"/>
    <n v="21"/>
    <n v="5"/>
    <s v="Central Planning"/>
    <n v="2206"/>
    <n v="125"/>
    <s v="Untapped"/>
    <n v="90"/>
    <s v="Powerful"/>
    <n v="9"/>
    <x v="13"/>
    <s v="Soviet Union"/>
    <n v="37729"/>
    <s v="http://blocgame.com/stats.php?id=63332"/>
    <n v="0"/>
    <n v="0"/>
    <n v="25729"/>
    <n v="17.102901178603808"/>
    <n v="367.66666666666669"/>
    <n v="6288.166666666667"/>
  </r>
  <r>
    <s v="Thermonia"/>
    <s v="Aluminothermic"/>
    <x v="3"/>
    <n v="99"/>
    <n v="5"/>
    <x v="0"/>
    <s v="Gandhi-like"/>
    <n v="3"/>
    <s v="Elite"/>
    <n v="2"/>
    <n v="22"/>
    <n v="8"/>
    <s v="Mixed Economy"/>
    <n v="1598"/>
    <n v="4140"/>
    <s v="Untapped"/>
    <n v="90"/>
    <s v="Large"/>
    <n v="7.5"/>
    <x v="6"/>
    <s v="United States"/>
    <n v="27128"/>
    <s v="http://blocgame.com/stats.php?id=53567"/>
    <n v="0"/>
    <n v="0"/>
    <n v="13628"/>
    <n v="16.976220275344179"/>
    <n v="266.33333333333331"/>
    <n v="4521.333333333333"/>
  </r>
  <r>
    <s v="Chanada"/>
    <s v="chad7405"/>
    <x v="3"/>
    <n v="99"/>
    <n v="1"/>
    <x v="3"/>
    <s v="Gandhi-like"/>
    <n v="3"/>
    <s v="Good"/>
    <n v="4"/>
    <n v="9"/>
    <n v="9"/>
    <s v="Free Market"/>
    <n v="1611"/>
    <n v="3171"/>
    <s v="Untapped"/>
    <n v="90"/>
    <s v="Large"/>
    <n v="7.5"/>
    <x v="5"/>
    <s v="United States"/>
    <n v="27323"/>
    <s v="http://blocgame.com/stats.php?id=58742"/>
    <n v="0"/>
    <n v="0"/>
    <n v="18323"/>
    <n v="16.960273122284296"/>
    <n v="268.5"/>
    <n v="4553.833333333333"/>
  </r>
  <r>
    <s v="Nueva Pilipinas"/>
    <s v="Angelo Manrique"/>
    <x v="1"/>
    <n v="79"/>
    <n v="1"/>
    <x v="0"/>
    <s v="Gandhi-like"/>
    <n v="3"/>
    <s v="Elite"/>
    <n v="32"/>
    <n v="15"/>
    <n v="13"/>
    <s v="Central Planning"/>
    <n v="2136"/>
    <n v="423"/>
    <s v="Untapped"/>
    <n v="90"/>
    <s v="Large"/>
    <n v="7.5"/>
    <x v="1"/>
    <s v="Soviet Union"/>
    <n v="35553"/>
    <s v="http://blocgame.com/stats.php?id=53008"/>
    <n v="0"/>
    <n v="0"/>
    <n v="22803"/>
    <n v="16.644662921348313"/>
    <n v="356"/>
    <n v="5925.5"/>
  </r>
  <r>
    <s v="Turbanistan"/>
    <s v="eromer2"/>
    <x v="3"/>
    <n v="92"/>
    <n v="6"/>
    <x v="0"/>
    <s v="Nice"/>
    <n v="3"/>
    <s v="Elite"/>
    <n v="3"/>
    <n v="23"/>
    <n v="4"/>
    <s v="Central Planning"/>
    <n v="2304"/>
    <n v="608"/>
    <s v="Untapped"/>
    <n v="90"/>
    <s v="Very Powerful"/>
    <n v="10"/>
    <x v="4"/>
    <s v="Soviet Union"/>
    <n v="38242"/>
    <s v="http://blocgame.com/stats.php?id=63007"/>
    <n v="0"/>
    <n v="0"/>
    <n v="25867"/>
    <n v="16.598090277777779"/>
    <n v="384"/>
    <n v="6373.666666666667"/>
  </r>
  <r>
    <s v="Baden"/>
    <s v="Spectral.Knight"/>
    <x v="6"/>
    <n v="114"/>
    <n v="0"/>
    <x v="0"/>
    <s v="Gandhi-like"/>
    <n v="3"/>
    <s v="Good"/>
    <n v="3"/>
    <n v="17"/>
    <n v="4"/>
    <s v="Central Planning"/>
    <n v="2286"/>
    <n v="130"/>
    <s v="Untapped"/>
    <n v="90"/>
    <s v="Large"/>
    <n v="7.5"/>
    <x v="2"/>
    <s v="Soviet Union"/>
    <n v="37168"/>
    <s v="http://blocgame.com/stats.php?id=48684"/>
    <n v="0"/>
    <n v="0"/>
    <n v="27043"/>
    <n v="16.258967629046371"/>
    <n v="381"/>
    <n v="6194.666666666667"/>
  </r>
  <r>
    <s v="morelia"/>
    <s v="lemambanglemai8621"/>
    <x v="10"/>
    <n v="100"/>
    <n v="1"/>
    <x v="0"/>
    <s v="Gandhi-like"/>
    <n v="3"/>
    <s v="Elite"/>
    <n v="5"/>
    <n v="15"/>
    <n v="10"/>
    <s v="Central Planning"/>
    <n v="1690"/>
    <n v="138"/>
    <s v="Plentiful"/>
    <n v="70"/>
    <s v="Very Powerful"/>
    <n v="10"/>
    <x v="7"/>
    <s v="Soviet Union"/>
    <n v="27385"/>
    <s v="http://blocgame.com/stats.php?id=61850"/>
    <n v="0"/>
    <n v="0"/>
    <n v="15760"/>
    <n v="16.204142011834321"/>
    <n v="281.66666666666669"/>
    <n v="4564.166666666667"/>
  </r>
  <r>
    <s v="Saladah"/>
    <s v="Lannes"/>
    <x v="3"/>
    <n v="139"/>
    <n v="1"/>
    <x v="3"/>
    <s v="Gandhi-like"/>
    <n v="3"/>
    <s v="Good"/>
    <n v="11"/>
    <n v="25"/>
    <n v="13"/>
    <s v="Mixed Economy"/>
    <n v="2217"/>
    <n v="3307"/>
    <s v="Untapped"/>
    <n v="90"/>
    <s v="Powerful"/>
    <n v="9"/>
    <x v="8"/>
    <s v="Soviet Union"/>
    <n v="35257"/>
    <s v="http://blocgame.com/stats.php?id=65004"/>
    <n v="0"/>
    <n v="0"/>
    <n v="18757"/>
    <n v="15.903022101939557"/>
    <n v="369.5"/>
    <n v="5876.166666666667"/>
  </r>
  <r>
    <s v="Rockstead"/>
    <s v="ArMaGeDdOn"/>
    <x v="3"/>
    <n v="76"/>
    <n v="0"/>
    <x v="0"/>
    <s v="Gandhi-like"/>
    <n v="3"/>
    <s v="Good"/>
    <n v="0"/>
    <n v="25"/>
    <n v="11"/>
    <s v="Central Planning"/>
    <n v="1266"/>
    <n v="11"/>
    <s v="Untapped"/>
    <n v="90"/>
    <s v="Very Powerful"/>
    <n v="10"/>
    <x v="1"/>
    <s v="Soviet Union"/>
    <n v="19602"/>
    <s v="http://blocgame.com/stats.php?id=62622"/>
    <n v="0"/>
    <n v="0"/>
    <n v="3852"/>
    <n v="15.483412322274882"/>
    <n v="211"/>
    <n v="3267"/>
  </r>
  <r>
    <s v="Benus Prime"/>
    <s v="benmetcalfe8"/>
    <x v="6"/>
    <n v="89"/>
    <n v="0"/>
    <x v="0"/>
    <s v="Gandhi-like"/>
    <n v="3"/>
    <s v="Elite"/>
    <n v="0"/>
    <n v="27"/>
    <n v="7"/>
    <s v="Free Market"/>
    <n v="1604"/>
    <n v="484"/>
    <s v="Untapped"/>
    <n v="90"/>
    <s v="Powerful"/>
    <n v="9"/>
    <x v="19"/>
    <s v="United States"/>
    <n v="24741"/>
    <s v="http://blocgame.com/stats.php?id=63643"/>
    <n v="0"/>
    <n v="0"/>
    <n v="9741"/>
    <n v="15.424563591022444"/>
    <n v="267.33333333333331"/>
    <n v="4123.5"/>
  </r>
  <r>
    <s v="Zen killer"/>
    <s v="Jermainecrazy2157"/>
    <x v="4"/>
    <n v="63"/>
    <n v="9"/>
    <x v="3"/>
    <s v="Gandhi-like"/>
    <n v="3"/>
    <s v="Elite"/>
    <n v="62"/>
    <n v="20"/>
    <n v="8"/>
    <s v="Central Planning"/>
    <n v="3215"/>
    <n v="27"/>
    <s v="Untapped"/>
    <n v="90"/>
    <s v="Very Powerful"/>
    <n v="10"/>
    <x v="1"/>
    <s v="Soviet Union"/>
    <n v="48930"/>
    <s v="http://blocgame.com/stats.php?id=63107"/>
    <n v="0"/>
    <n v="0"/>
    <n v="36180"/>
    <n v="15.219284603421462"/>
    <n v="535.83333333333337"/>
    <n v="8155"/>
  </r>
  <r>
    <s v="Zinlandia"/>
    <s v="Alaah"/>
    <x v="0"/>
    <n v="9"/>
    <n v="6"/>
    <x v="0"/>
    <s v="Gandhi-like"/>
    <n v="3"/>
    <s v="Good"/>
    <n v="54"/>
    <n v="40"/>
    <n v="7"/>
    <s v="Central Planning"/>
    <n v="1810"/>
    <n v="0"/>
    <s v="Untapped"/>
    <n v="90"/>
    <s v="Powerful"/>
    <n v="9"/>
    <x v="11"/>
    <s v="Soviet Union"/>
    <n v="27298"/>
    <s v="http://blocgame.com/stats.php?id=45831"/>
    <n v="0"/>
    <n v="0"/>
    <n v="7423"/>
    <n v="15.081767955801105"/>
    <n v="301.66666666666669"/>
    <n v="4549.666666666667"/>
  </r>
  <r>
    <s v="Arabic Union"/>
    <s v="Comrade Izy"/>
    <x v="3"/>
    <n v="119"/>
    <n v="1"/>
    <x v="0"/>
    <s v="Gandhi-like"/>
    <n v="3"/>
    <s v="Good"/>
    <n v="0"/>
    <n v="27"/>
    <n v="13"/>
    <s v="Central Planning"/>
    <n v="3367"/>
    <n v="4648"/>
    <n v="0"/>
    <n v="40"/>
    <s v="Very Powerful"/>
    <n v="10"/>
    <x v="6"/>
    <s v="Soviet Union"/>
    <n v="50066"/>
    <s v="http://blocgame.com/stats.php?id=59855"/>
    <n v="0"/>
    <n v="0"/>
    <n v="32816"/>
    <n v="14.86961686961687"/>
    <n v="561.16666666666663"/>
    <n v="8344.3333333333339"/>
  </r>
  <r>
    <s v="Bubupooka"/>
    <s v="Princess Rahalia"/>
    <x v="3"/>
    <n v="108"/>
    <n v="0"/>
    <x v="1"/>
    <s v="Gandhi-like"/>
    <n v="3"/>
    <s v="Elite"/>
    <n v="8"/>
    <n v="19"/>
    <n v="3"/>
    <s v="Central Planning"/>
    <n v="1448"/>
    <n v="25"/>
    <s v="Untapped"/>
    <n v="90"/>
    <s v="Very Powerful"/>
    <n v="10"/>
    <x v="12"/>
    <s v="Soviet Union"/>
    <n v="21162"/>
    <s v="http://blocgame.com/stats.php?id=44960"/>
    <n v="0"/>
    <n v="0"/>
    <n v="10662"/>
    <n v="14.6146408839779"/>
    <n v="241.33333333333334"/>
    <n v="3527"/>
  </r>
  <r>
    <s v="Yugoslothia"/>
    <s v="Yugoslothia"/>
    <x v="4"/>
    <n v="101"/>
    <n v="1"/>
    <x v="0"/>
    <s v="Gandhi-like"/>
    <n v="3"/>
    <s v="Good"/>
    <n v="9"/>
    <n v="12"/>
    <n v="10"/>
    <s v="Free Market"/>
    <n v="2157"/>
    <n v="2928"/>
    <s v="Untapped"/>
    <n v="90"/>
    <s v="Large"/>
    <n v="7.5"/>
    <x v="15"/>
    <s v="United States"/>
    <n v="31284"/>
    <s v="http://blocgame.com/stats.php?id=55968"/>
    <n v="0"/>
    <n v="0"/>
    <n v="20784"/>
    <n v="14.503477051460361"/>
    <n v="359.5"/>
    <n v="5214"/>
  </r>
  <r>
    <s v="Puella-Magia"/>
    <s v="Emily"/>
    <x v="4"/>
    <n v="98"/>
    <n v="7"/>
    <x v="0"/>
    <s v="Gandhi-like"/>
    <n v="3"/>
    <s v="Good"/>
    <n v="1"/>
    <n v="14"/>
    <n v="10"/>
    <s v="Central Planning"/>
    <n v="2431"/>
    <n v="1036"/>
    <s v="Untapped"/>
    <n v="90"/>
    <s v="Very Powerful"/>
    <n v="10"/>
    <x v="8"/>
    <s v="Soviet Union"/>
    <n v="34702"/>
    <s v="http://blocgame.com/stats.php?id=35958"/>
    <n v="0"/>
    <n v="0"/>
    <n v="23452"/>
    <n v="14.274784039489921"/>
    <n v="405.16666666666669"/>
    <n v="5783.666666666667"/>
  </r>
  <r>
    <s v="Valtania"/>
    <s v="Kelvin D. Makumbi"/>
    <x v="11"/>
    <n v="131"/>
    <n v="8"/>
    <x v="0"/>
    <s v="Normal"/>
    <n v="3"/>
    <s v="Standard"/>
    <n v="1"/>
    <n v="27"/>
    <n v="16"/>
    <s v="Central Planning"/>
    <n v="3021"/>
    <n v="16"/>
    <s v="Untapped"/>
    <n v="90"/>
    <s v="Large"/>
    <n v="7.5"/>
    <x v="9"/>
    <s v="Soviet Union"/>
    <n v="43057"/>
    <s v="http://blocgame.com/stats.php?id=62525"/>
    <n v="0"/>
    <n v="0"/>
    <n v="24682"/>
    <n v="14.25256537570341"/>
    <n v="503.5"/>
    <n v="7176.166666666667"/>
  </r>
  <r>
    <s v="South Park"/>
    <s v="cartman"/>
    <x v="6"/>
    <n v="99"/>
    <n v="6"/>
    <x v="0"/>
    <s v="Gandhi-like"/>
    <n v="3"/>
    <s v="Elite"/>
    <n v="0"/>
    <n v="19"/>
    <n v="7"/>
    <s v="Free Market"/>
    <n v="3172"/>
    <n v="299"/>
    <s v="Untapped"/>
    <n v="90"/>
    <s v="Very Powerful"/>
    <n v="10"/>
    <x v="7"/>
    <s v="United States"/>
    <n v="44738"/>
    <s v="http://blocgame.com/stats.php?id=228"/>
    <n v="0"/>
    <n v="0"/>
    <n v="32738"/>
    <n v="14.104035308953343"/>
    <n v="528.66666666666663"/>
    <n v="7456.333333333333"/>
  </r>
  <r>
    <s v="SrpskaRepublika"/>
    <s v="Enoch Powell"/>
    <x v="3"/>
    <n v="58"/>
    <n v="4"/>
    <x v="3"/>
    <s v="Gandhi-like"/>
    <n v="3"/>
    <s v="Good"/>
    <n v="0"/>
    <n v="29"/>
    <n v="11"/>
    <s v="Free Market"/>
    <n v="2055"/>
    <n v="80"/>
    <s v="Untapped"/>
    <n v="90"/>
    <s v="Large"/>
    <n v="7.5"/>
    <x v="12"/>
    <s v="United States"/>
    <n v="28955"/>
    <s v="http://blocgame.com/stats.php?id=63541"/>
    <n v="0"/>
    <n v="0"/>
    <n v="11705"/>
    <n v="14.090024330900244"/>
    <n v="342.5"/>
    <n v="4825.833333333333"/>
  </r>
  <r>
    <s v="Mata Helang"/>
    <s v="Mata Helang"/>
    <x v="2"/>
    <n v="9"/>
    <n v="10"/>
    <x v="5"/>
    <s v="Gandhi-like"/>
    <n v="3"/>
    <s v="Good"/>
    <n v="16"/>
    <n v="40"/>
    <n v="6"/>
    <s v="Free Market"/>
    <n v="1408"/>
    <n v="120"/>
    <s v="Untapped"/>
    <n v="90"/>
    <s v="Very Powerful"/>
    <n v="10"/>
    <x v="1"/>
    <s v="United States"/>
    <n v="19503"/>
    <s v="http://blocgame.com/stats.php?id=64412"/>
    <n v="0"/>
    <n v="0"/>
    <n v="3"/>
    <n v="13.8515625"/>
    <n v="234.66666666666666"/>
    <n v="3250.5"/>
  </r>
  <r>
    <s v="Opallia"/>
    <s v="Opal"/>
    <x v="3"/>
    <n v="120"/>
    <n v="11"/>
    <x v="0"/>
    <s v="Pariah"/>
    <n v="3"/>
    <s v="Good"/>
    <n v="3"/>
    <n v="37"/>
    <n v="6"/>
    <s v="Free Market"/>
    <n v="3708"/>
    <n v="315"/>
    <s v="Untapped"/>
    <n v="90"/>
    <s v="Large"/>
    <n v="7.5"/>
    <x v="9"/>
    <s v="United States"/>
    <n v="50060"/>
    <s v="http://blocgame.com/stats.php?id=63666"/>
    <n v="1"/>
    <n v="0"/>
    <n v="31685"/>
    <n v="13.500539374325783"/>
    <n v="618"/>
    <n v="8343.3333333333339"/>
  </r>
  <r>
    <s v="Vanaheim"/>
    <s v="Nickius BigDickius"/>
    <x v="3"/>
    <n v="82"/>
    <n v="10"/>
    <x v="5"/>
    <s v="Nice"/>
    <n v="3"/>
    <s v="Elite"/>
    <n v="16"/>
    <n v="32"/>
    <n v="3"/>
    <s v="Mixed Economy"/>
    <n v="2311"/>
    <n v="371"/>
    <s v="Untapped"/>
    <n v="90"/>
    <s v="Very Powerful"/>
    <n v="10"/>
    <x v="12"/>
    <s v="United States"/>
    <n v="31087"/>
    <s v="http://blocgame.com/stats.php?id=63832"/>
    <n v="0"/>
    <n v="0"/>
    <n v="15712"/>
    <n v="13.451752488100389"/>
    <n v="385.16666666666669"/>
    <n v="5181.166666666667"/>
  </r>
  <r>
    <s v="Spaolia"/>
    <s v="PyroPal"/>
    <x v="5"/>
    <n v="79"/>
    <n v="6"/>
    <x v="0"/>
    <s v="Gandhi-like"/>
    <n v="3"/>
    <s v="Elite"/>
    <n v="4"/>
    <n v="17"/>
    <n v="5"/>
    <s v="Mixed Economy"/>
    <n v="2400"/>
    <n v="122"/>
    <s v="Untapped"/>
    <n v="90"/>
    <s v="Very Powerful"/>
    <n v="10"/>
    <x v="7"/>
    <s v="United States"/>
    <n v="32116"/>
    <s v="http://blocgame.com/stats.php?id=56845"/>
    <n v="0"/>
    <n v="0"/>
    <n v="21616"/>
    <n v="13.381666666666666"/>
    <n v="400"/>
    <n v="5352.666666666667"/>
  </r>
  <r>
    <s v="Cucumber Island"/>
    <s v="kamil"/>
    <x v="1"/>
    <n v="73"/>
    <n v="11"/>
    <x v="3"/>
    <s v="Gandhi-like"/>
    <n v="3"/>
    <s v="Elite"/>
    <n v="4"/>
    <n v="7"/>
    <n v="5"/>
    <s v="Free Market"/>
    <n v="3072"/>
    <n v="301"/>
    <s v="Untapped"/>
    <n v="90"/>
    <s v="Large"/>
    <n v="7.5"/>
    <x v="2"/>
    <s v="United States"/>
    <n v="41084"/>
    <s v="http://blocgame.com/stats.php?id=64836"/>
    <n v="0"/>
    <n v="0"/>
    <n v="34334"/>
    <n v="13.373697916666666"/>
    <n v="512"/>
    <n v="6847.333333333333"/>
  </r>
  <r>
    <s v="Nuwe Rhodesia"/>
    <s v="dudeskis"/>
    <x v="3"/>
    <n v="43"/>
    <n v="17"/>
    <x v="1"/>
    <s v="Nice"/>
    <n v="3"/>
    <s v="Elite"/>
    <n v="0"/>
    <n v="52"/>
    <n v="0"/>
    <s v="Central Planning"/>
    <n v="2320"/>
    <n v="203"/>
    <s v="Near Depletion"/>
    <n v="10"/>
    <s v="Very Powerful"/>
    <n v="10"/>
    <x v="17"/>
    <s v="Soviet Union"/>
    <n v="30905"/>
    <s v="http://blocgame.com/stats.php?id=6338"/>
    <n v="0"/>
    <n v="0"/>
    <n v="9155"/>
    <n v="13.321120689655173"/>
    <n v="386.66666666666669"/>
    <n v="5150.833333333333"/>
  </r>
  <r>
    <s v="Jebawka"/>
    <s v="Shetay"/>
    <x v="3"/>
    <n v="115"/>
    <n v="2"/>
    <x v="0"/>
    <s v="Gandhi-like"/>
    <n v="3"/>
    <s v="Standard"/>
    <n v="22"/>
    <n v="22"/>
    <n v="10"/>
    <s v="Free Market"/>
    <n v="2707"/>
    <n v="3548"/>
    <s v="Untapped"/>
    <n v="90"/>
    <s v="Very Powerful"/>
    <n v="10"/>
    <x v="5"/>
    <s v="United States"/>
    <n v="35878"/>
    <s v="http://blocgame.com/stats.php?id=54304"/>
    <n v="0"/>
    <n v="0"/>
    <n v="21628"/>
    <n v="13.253786479497599"/>
    <n v="451.16666666666669"/>
    <n v="5979.666666666667"/>
  </r>
  <r>
    <s v="Reality"/>
    <s v="fujisyugi"/>
    <x v="3"/>
    <n v="115"/>
    <n v="0"/>
    <x v="1"/>
    <s v="Gandhi-like"/>
    <n v="3"/>
    <s v="Good"/>
    <n v="40"/>
    <n v="21"/>
    <n v="13"/>
    <s v="Central Planning"/>
    <n v="2424"/>
    <n v="13"/>
    <n v="0"/>
    <n v="40"/>
    <s v="Mediocre"/>
    <n v="4.5"/>
    <x v="12"/>
    <s v="Soviet Union"/>
    <n v="31955"/>
    <s v="http://blocgame.com/stats.php?id=53029"/>
    <n v="0"/>
    <n v="0"/>
    <n v="16955"/>
    <n v="13.182755775577558"/>
    <n v="404"/>
    <n v="5325.833333333333"/>
  </r>
  <r>
    <s v="Messer"/>
    <s v="Arathis"/>
    <x v="3"/>
    <n v="99"/>
    <n v="1"/>
    <x v="0"/>
    <s v="Gandhi-like"/>
    <n v="3"/>
    <s v="Standard"/>
    <n v="69"/>
    <n v="16"/>
    <n v="4"/>
    <s v="Central Planning"/>
    <n v="2033"/>
    <n v="385"/>
    <s v="Untapped"/>
    <n v="90"/>
    <s v="Very Powerful"/>
    <n v="10"/>
    <x v="2"/>
    <s v="Soviet Union"/>
    <n v="26287"/>
    <s v="http://blocgame.com/stats.php?id=52483"/>
    <n v="0"/>
    <n v="0"/>
    <n v="16537"/>
    <n v="12.930152484013773"/>
    <n v="338.83333333333331"/>
    <n v="4381.166666666667"/>
  </r>
  <r>
    <s v="The Abarat"/>
    <s v="John Mischeif"/>
    <x v="3"/>
    <n v="110"/>
    <n v="10"/>
    <x v="0"/>
    <s v="Gandhi-like"/>
    <n v="3"/>
    <s v="Elite"/>
    <n v="25"/>
    <n v="19"/>
    <n v="8"/>
    <s v="Mixed Economy"/>
    <n v="2326"/>
    <n v="3138"/>
    <s v="Untapped"/>
    <n v="90"/>
    <s v="Very Powerful"/>
    <n v="10"/>
    <x v="5"/>
    <s v="Soviet Union"/>
    <n v="29833"/>
    <s v="http://blocgame.com/stats.php?id=40068"/>
    <n v="0"/>
    <n v="0"/>
    <n v="17458"/>
    <n v="12.825881341358555"/>
    <n v="387.66666666666669"/>
    <n v="4972.166666666667"/>
  </r>
  <r>
    <s v="Shiba"/>
    <s v="Dogtown33"/>
    <x v="3"/>
    <n v="97"/>
    <n v="2"/>
    <x v="0"/>
    <s v="Gandhi-like"/>
    <n v="3"/>
    <s v="Standard"/>
    <n v="10"/>
    <n v="22"/>
    <n v="15"/>
    <s v="Central Planning"/>
    <n v="2487"/>
    <n v="168"/>
    <s v="Untapped"/>
    <n v="90"/>
    <s v="Powerful"/>
    <n v="9"/>
    <x v="1"/>
    <s v="Soviet Union"/>
    <n v="31724"/>
    <s v="http://blocgame.com/stats.php?id=56250"/>
    <n v="0"/>
    <n v="0"/>
    <n v="15599"/>
    <n v="12.755930840369924"/>
    <n v="414.5"/>
    <n v="5287.333333333333"/>
  </r>
  <r>
    <s v="Persona-Grata"/>
    <s v="syafiqsudin"/>
    <x v="2"/>
    <n v="33"/>
    <n v="7"/>
    <x v="3"/>
    <s v="Gandhi-like"/>
    <n v="3"/>
    <s v="Good"/>
    <n v="18"/>
    <n v="24"/>
    <n v="13"/>
    <s v="Central Planning"/>
    <n v="2752"/>
    <n v="420"/>
    <s v="Untapped"/>
    <n v="90"/>
    <s v="Large"/>
    <n v="7.5"/>
    <x v="2"/>
    <s v="Soviet Union"/>
    <n v="34775"/>
    <s v="http://blocgame.com/stats.php?id=60788"/>
    <n v="0"/>
    <n v="0"/>
    <n v="18650"/>
    <n v="12.63626453488372"/>
    <n v="458.66666666666669"/>
    <n v="5795.833333333333"/>
  </r>
  <r>
    <s v="al-Bahrayn"/>
    <s v="dbdb"/>
    <x v="3"/>
    <n v="98"/>
    <n v="9"/>
    <x v="0"/>
    <s v="Gandhi-like"/>
    <n v="3"/>
    <s v="Good"/>
    <n v="3"/>
    <n v="23"/>
    <n v="12"/>
    <s v="Central Planning"/>
    <n v="2961"/>
    <n v="922"/>
    <s v="Untapped"/>
    <n v="90"/>
    <s v="Very Powerful"/>
    <n v="10"/>
    <x v="6"/>
    <s v="Soviet Union"/>
    <n v="37370"/>
    <s v="http://blocgame.com/stats.php?id=59775"/>
    <n v="0"/>
    <n v="0"/>
    <n v="21995"/>
    <n v="12.620736237757514"/>
    <n v="493.5"/>
    <n v="6228.333333333333"/>
  </r>
  <r>
    <s v="Notrealistan"/>
    <s v="braderrrs"/>
    <x v="12"/>
    <n v="5"/>
    <n v="0"/>
    <x v="5"/>
    <s v="Questionable"/>
    <n v="3"/>
    <s v="Elite"/>
    <n v="58"/>
    <n v="2"/>
    <n v="0"/>
    <s v="Central Planning"/>
    <n v="745"/>
    <n v="0"/>
    <s v="Untapped"/>
    <n v="90"/>
    <s v="None"/>
    <n v="0"/>
    <x v="5"/>
    <s v="Neutral"/>
    <n v="9360"/>
    <s v="http://blocgame.com/stats.php?id=64801"/>
    <n v="0"/>
    <n v="0"/>
    <n v="6360"/>
    <n v="12.563758389261745"/>
    <n v="124.16666666666667"/>
    <n v="1560"/>
  </r>
  <r>
    <s v="Gammaria"/>
    <s v="Jacob DeGoes"/>
    <x v="3"/>
    <n v="80"/>
    <n v="0"/>
    <x v="3"/>
    <s v="Nice"/>
    <n v="3"/>
    <s v="Good"/>
    <n v="3"/>
    <n v="14"/>
    <n v="9"/>
    <s v="Central Planning"/>
    <n v="2346"/>
    <n v="342"/>
    <s v="Plentiful"/>
    <n v="70"/>
    <s v="Somewhat Large"/>
    <n v="6"/>
    <x v="2"/>
    <s v="Soviet Union"/>
    <n v="28929"/>
    <s v="http://blocgame.com/stats.php?id=64334"/>
    <n v="0"/>
    <n v="0"/>
    <n v="18054"/>
    <n v="12.331202046035806"/>
    <n v="391"/>
    <n v="4821.5"/>
  </r>
  <r>
    <s v="Laurence"/>
    <s v="Frezzerbloom"/>
    <x v="4"/>
    <n v="108"/>
    <n v="4"/>
    <x v="1"/>
    <s v="Gandhi-like"/>
    <n v="3"/>
    <s v="Elite"/>
    <n v="3"/>
    <n v="17"/>
    <n v="10"/>
    <s v="Central Planning"/>
    <n v="1979"/>
    <n v="2456"/>
    <s v="Untapped"/>
    <n v="90"/>
    <s v="Very Powerful"/>
    <n v="10"/>
    <x v="5"/>
    <s v="Soviet Union"/>
    <n v="23990"/>
    <s v="http://blocgame.com/stats.php?id=49637"/>
    <n v="1"/>
    <n v="0"/>
    <n v="11615"/>
    <n v="12.122283981808994"/>
    <n v="329.83333333333331"/>
    <n v="3998.3333333333335"/>
  </r>
  <r>
    <s v="ChÅ«ya"/>
    <s v="Silberblade"/>
    <x v="3"/>
    <n v="100"/>
    <n v="9"/>
    <x v="3"/>
    <s v="Gandhi-like"/>
    <n v="3"/>
    <s v="Standard"/>
    <n v="49"/>
    <n v="35"/>
    <n v="3"/>
    <s v="Central Planning"/>
    <n v="2979"/>
    <n v="271"/>
    <s v="Untapped"/>
    <n v="90"/>
    <s v="Very Powerful"/>
    <n v="10"/>
    <x v="12"/>
    <s v="Soviet Union"/>
    <n v="35756"/>
    <s v="http://blocgame.com/stats.php?id=63950"/>
    <n v="0"/>
    <n v="0"/>
    <n v="19256"/>
    <n v="12.002685464921115"/>
    <n v="496.5"/>
    <n v="5959.333333333333"/>
  </r>
  <r>
    <s v="nation name"/>
    <s v="alysdexia"/>
    <x v="1"/>
    <n v="97"/>
    <n v="1"/>
    <x v="0"/>
    <s v="Gandhi-like"/>
    <n v="3"/>
    <s v="Elite"/>
    <n v="6"/>
    <n v="27"/>
    <n v="11"/>
    <s v="Central Planning"/>
    <n v="2864"/>
    <n v="2437"/>
    <s v="Untapped"/>
    <n v="90"/>
    <s v="Mediocre"/>
    <n v="4.5"/>
    <x v="6"/>
    <s v="United States"/>
    <n v="34338"/>
    <s v="http://blocgame.com/stats.php?id=49652"/>
    <n v="0"/>
    <n v="0"/>
    <n v="17838"/>
    <n v="11.989525139664805"/>
    <n v="477.33333333333331"/>
    <n v="5723"/>
  </r>
  <r>
    <s v="Dank Weed"/>
    <s v="Pothead"/>
    <x v="6"/>
    <n v="17"/>
    <n v="0"/>
    <x v="3"/>
    <s v="Gandhi-like"/>
    <n v="3"/>
    <s v="Elite"/>
    <n v="2"/>
    <n v="10"/>
    <n v="4"/>
    <s v="Mixed Economy"/>
    <n v="1369"/>
    <n v="539"/>
    <n v="0"/>
    <n v="40"/>
    <s v="Meagre"/>
    <n v="1.5"/>
    <x v="7"/>
    <s v="United States"/>
    <n v="16350"/>
    <s v="http://blocgame.com/stats.php?id=63959"/>
    <n v="0"/>
    <n v="0"/>
    <n v="8850"/>
    <n v="11.943024105186268"/>
    <n v="228.16666666666666"/>
    <n v="2725"/>
  </r>
  <r>
    <s v="TheDarkSide"/>
    <s v="LordVader"/>
    <x v="13"/>
    <n v="40"/>
    <n v="11"/>
    <x v="1"/>
    <s v="Gandhi-like"/>
    <n v="3"/>
    <s v="Undisciplined Rabble"/>
    <n v="0"/>
    <n v="24"/>
    <n v="4"/>
    <s v="Central Planning"/>
    <n v="3641"/>
    <n v="469"/>
    <n v="0"/>
    <n v="40"/>
    <s v="Very Powerful"/>
    <n v="10"/>
    <x v="2"/>
    <s v="Neutral"/>
    <n v="42946"/>
    <s v="http://blocgame.com/stats.php?id=63139"/>
    <n v="0"/>
    <n v="0"/>
    <n v="30196"/>
    <n v="11.795111233177698"/>
    <n v="606.83333333333337"/>
    <n v="7157.666666666667"/>
  </r>
  <r>
    <s v="ThePonyslayers"/>
    <s v="TheManHanoi"/>
    <x v="3"/>
    <n v="21"/>
    <n v="4"/>
    <x v="0"/>
    <s v="Gandhi-like"/>
    <n v="3"/>
    <s v="Elite"/>
    <n v="5"/>
    <n v="33"/>
    <n v="4"/>
    <s v="Central Planning"/>
    <n v="2069"/>
    <n v="63"/>
    <s v="Untapped"/>
    <n v="90"/>
    <s v="Powerful"/>
    <n v="9"/>
    <x v="12"/>
    <s v="Soviet Union"/>
    <n v="23923"/>
    <s v="http://blocgame.com/stats.php?id=54547"/>
    <n v="0"/>
    <n v="0"/>
    <n v="7798"/>
    <n v="11.562590623489609"/>
    <n v="344.83333333333331"/>
    <n v="3987.1666666666665"/>
  </r>
  <r>
    <s v="Rogue Nation"/>
    <s v="MR.Fernandez"/>
    <x v="3"/>
    <n v="70"/>
    <n v="2"/>
    <x v="0"/>
    <s v="Angelic"/>
    <n v="3"/>
    <s v="Elite"/>
    <n v="2"/>
    <n v="23"/>
    <n v="13"/>
    <s v="Central Planning"/>
    <n v="1860"/>
    <n v="18"/>
    <s v="Untapped"/>
    <n v="90"/>
    <s v="Very Powerful"/>
    <n v="10"/>
    <x v="3"/>
    <s v="Soviet Union"/>
    <n v="21244"/>
    <s v="http://blocgame.com/stats.php?id=64135"/>
    <n v="0"/>
    <n v="0"/>
    <n v="5494"/>
    <n v="11.421505376344086"/>
    <n v="310"/>
    <n v="3540.6666666666665"/>
  </r>
  <r>
    <s v="Honduras"/>
    <s v="Inferno666"/>
    <x v="14"/>
    <n v="84"/>
    <n v="3"/>
    <x v="0"/>
    <s v="Angelic"/>
    <n v="3"/>
    <s v="Good"/>
    <n v="2"/>
    <n v="28"/>
    <n v="13"/>
    <s v="Central Planning"/>
    <n v="3960"/>
    <n v="163"/>
    <s v="Untapped"/>
    <n v="90"/>
    <s v="Mediocre"/>
    <n v="4.5"/>
    <x v="9"/>
    <s v="Soviet Union"/>
    <n v="44576"/>
    <s v="http://blocgame.com/stats.php?id=60291"/>
    <n v="0"/>
    <n v="0"/>
    <n v="26951"/>
    <n v="11.256565656565657"/>
    <n v="660"/>
    <n v="7429.333333333333"/>
  </r>
  <r>
    <s v="New Luzon"/>
    <s v="Chester E. Marquez"/>
    <x v="3"/>
    <n v="90"/>
    <n v="7"/>
    <x v="0"/>
    <s v="Gandhi-like"/>
    <n v="3"/>
    <s v="Elite"/>
    <n v="4"/>
    <n v="12"/>
    <n v="10"/>
    <s v="Mixed Economy"/>
    <n v="3302"/>
    <n v="4613"/>
    <s v="Untapped"/>
    <n v="90"/>
    <s v="Large"/>
    <n v="7.5"/>
    <x v="15"/>
    <s v="Neutral"/>
    <n v="36192"/>
    <s v="http://blocgame.com/stats.php?id=63066"/>
    <n v="0"/>
    <n v="0"/>
    <n v="25692"/>
    <n v="10.960629921259843"/>
    <n v="550.33333333333337"/>
    <n v="6032"/>
  </r>
  <r>
    <s v="Pokok Sena"/>
    <s v="bobit2"/>
    <x v="2"/>
    <n v="12"/>
    <n v="0"/>
    <x v="3"/>
    <s v="Nice"/>
    <n v="3"/>
    <s v="Undisciplined Rabble"/>
    <n v="2"/>
    <n v="7"/>
    <n v="3"/>
    <s v="Central Planning"/>
    <n v="2116"/>
    <n v="295"/>
    <s v="Untapped"/>
    <n v="90"/>
    <s v="Very Powerful"/>
    <n v="10"/>
    <x v="2"/>
    <s v="Soviet Union"/>
    <n v="22935"/>
    <s v="http://blocgame.com/stats.php?id=63144"/>
    <n v="0"/>
    <n v="0"/>
    <n v="16935"/>
    <n v="10.838846880907372"/>
    <n v="352.66666666666669"/>
    <n v="3822.5"/>
  </r>
  <r>
    <s v="Potatopia"/>
    <s v="DoomPotato"/>
    <x v="4"/>
    <n v="98"/>
    <n v="5"/>
    <x v="1"/>
    <s v="Gandhi-like"/>
    <n v="3"/>
    <s v="Elite"/>
    <n v="5"/>
    <n v="25"/>
    <n v="13"/>
    <s v="Central Planning"/>
    <n v="2697"/>
    <n v="4208"/>
    <s v="Untapped"/>
    <n v="90"/>
    <s v="Very Powerful"/>
    <n v="10"/>
    <x v="15"/>
    <s v="Soviet Union"/>
    <n v="29105"/>
    <s v="http://blocgame.com/stats.php?id=54037"/>
    <n v="0"/>
    <n v="0"/>
    <n v="12605"/>
    <n v="10.791620318872821"/>
    <n v="449.5"/>
    <n v="4850.833333333333"/>
  </r>
  <r>
    <s v="Bloodied Stools"/>
    <s v="cowds"/>
    <x v="1"/>
    <n v="0"/>
    <n v="0"/>
    <x v="0"/>
    <s v="Good"/>
    <n v="3"/>
    <s v="Good"/>
    <n v="1"/>
    <n v="29"/>
    <n v="12"/>
    <s v="Central Planning"/>
    <n v="3281"/>
    <n v="12"/>
    <s v="Depleted"/>
    <n v="0"/>
    <s v="Very Powerful"/>
    <n v="10"/>
    <x v="17"/>
    <s v="Soviet Union"/>
    <n v="34073"/>
    <s v="http://blocgame.com/stats.php?id=56997"/>
    <n v="0"/>
    <n v="0"/>
    <n v="16448"/>
    <n v="10.384943614751601"/>
    <n v="546.83333333333337"/>
    <n v="5678.833333333333"/>
  </r>
  <r>
    <s v="Sintra"/>
    <s v="Daniel Lima"/>
    <x v="3"/>
    <n v="50"/>
    <n v="5"/>
    <x v="3"/>
    <s v="Good"/>
    <n v="3"/>
    <s v="Good"/>
    <n v="3"/>
    <n v="32"/>
    <n v="19"/>
    <s v="Central Planning"/>
    <n v="3397"/>
    <n v="11"/>
    <s v="Untapped"/>
    <n v="90"/>
    <s v="Somewhat Large"/>
    <n v="6"/>
    <x v="7"/>
    <s v="Soviet Union"/>
    <n v="34775"/>
    <s v="http://blocgame.com/stats.php?id=63167"/>
    <n v="1"/>
    <n v="0"/>
    <n v="13400"/>
    <n v="10.236973800412128"/>
    <n v="566.16666666666663"/>
    <n v="5795.833333333333"/>
  </r>
  <r>
    <s v="Bango"/>
    <s v="MrTangoMango"/>
    <x v="3"/>
    <n v="91"/>
    <n v="1"/>
    <x v="0"/>
    <s v="Gandhi-like"/>
    <n v="3"/>
    <s v="Standard"/>
    <n v="5"/>
    <n v="34"/>
    <n v="2"/>
    <s v="Central Planning"/>
    <n v="2642"/>
    <n v="29"/>
    <s v="Untapped"/>
    <n v="90"/>
    <s v="Very Powerful"/>
    <n v="10"/>
    <x v="12"/>
    <s v="Soviet Union"/>
    <n v="26891"/>
    <s v="http://blocgame.com/stats.php?id=59337"/>
    <n v="0"/>
    <n v="0"/>
    <n v="11141"/>
    <n v="10.178274034822104"/>
    <n v="440.33333333333331"/>
    <n v="4481.833333333333"/>
  </r>
  <r>
    <s v="New Caucasus"/>
    <s v="Cotton Luther"/>
    <x v="3"/>
    <n v="119"/>
    <n v="5"/>
    <x v="1"/>
    <s v="Gandhi-like"/>
    <n v="3"/>
    <s v="Elite"/>
    <n v="5"/>
    <n v="23"/>
    <n v="3"/>
    <s v="Free Market"/>
    <n v="2758"/>
    <n v="60"/>
    <s v="Untapped"/>
    <n v="90"/>
    <s v="Very Powerful"/>
    <n v="10"/>
    <x v="12"/>
    <s v="United States"/>
    <n v="27860"/>
    <s v="http://blocgame.com/stats.php?id=4392"/>
    <n v="0"/>
    <n v="0"/>
    <n v="15860"/>
    <n v="10.101522842639595"/>
    <n v="459.66666666666669"/>
    <n v="4643.333333333333"/>
  </r>
  <r>
    <s v="bukitbendera98"/>
    <s v="myms7375"/>
    <x v="2"/>
    <n v="3"/>
    <n v="1"/>
    <x v="3"/>
    <s v="Nice"/>
    <n v="3"/>
    <s v="Undisciplined Rabble"/>
    <n v="17"/>
    <n v="10"/>
    <n v="6"/>
    <s v="Mixed Economy"/>
    <n v="1118"/>
    <n v="3016"/>
    <n v="0"/>
    <n v="40"/>
    <s v="None"/>
    <n v="0"/>
    <x v="5"/>
    <s v="Neutral"/>
    <n v="11273"/>
    <s v="http://blocgame.com/stats.php?id=62501"/>
    <n v="0"/>
    <n v="0"/>
    <n v="3023"/>
    <n v="10.083184257602863"/>
    <n v="186.33333333333334"/>
    <n v="1878.8333333333333"/>
  </r>
  <r>
    <s v="Eastasia"/>
    <s v="accounts being deleted"/>
    <x v="3"/>
    <n v="96"/>
    <n v="7"/>
    <x v="0"/>
    <s v="Gandhi-like"/>
    <n v="3"/>
    <s v="Elite"/>
    <n v="9"/>
    <n v="12"/>
    <n v="7"/>
    <s v="Central Planning"/>
    <n v="3537"/>
    <n v="668"/>
    <s v="Untapped"/>
    <n v="90"/>
    <s v="Large"/>
    <n v="7.5"/>
    <x v="1"/>
    <s v="Soviet Union"/>
    <n v="35599"/>
    <s v="http://blocgame.com/stats.php?id=63527"/>
    <n v="0"/>
    <n v="0"/>
    <n v="26224"/>
    <n v="10.064744133446423"/>
    <n v="589.5"/>
    <n v="5933.166666666667"/>
  </r>
  <r>
    <s v="Razgriskm"/>
    <s v="Tordus Stahl"/>
    <x v="1"/>
    <n v="84"/>
    <n v="7"/>
    <x v="3"/>
    <s v="Gandhi-like"/>
    <n v="3"/>
    <s v="Good"/>
    <n v="29"/>
    <n v="25"/>
    <n v="12"/>
    <s v="Central Planning"/>
    <n v="3028"/>
    <n v="799"/>
    <s v="Near Depletion"/>
    <n v="10"/>
    <s v="Very Powerful"/>
    <n v="10"/>
    <x v="16"/>
    <s v="Soviet Union"/>
    <n v="30184"/>
    <s v="http://blocgame.com/stats.php?id=63117"/>
    <n v="0"/>
    <n v="0"/>
    <n v="14059"/>
    <n v="9.9682959048877144"/>
    <n v="504.66666666666669"/>
    <n v="5030.666666666667"/>
  </r>
  <r>
    <s v="Ussk"/>
    <s v="Sabariahhisham"/>
    <x v="2"/>
    <n v="43"/>
    <n v="0"/>
    <x v="0"/>
    <s v="Gandhi-like"/>
    <n v="3"/>
    <s v="Poor"/>
    <n v="30"/>
    <n v="8"/>
    <n v="14"/>
    <s v="Free Market"/>
    <n v="1550"/>
    <n v="684"/>
    <s v="Near Depletion"/>
    <n v="10"/>
    <s v="Somewhat Large"/>
    <n v="6"/>
    <x v="5"/>
    <s v="United States"/>
    <n v="15230"/>
    <s v="http://blocgame.com/stats.php?id=62132"/>
    <n v="0"/>
    <n v="0"/>
    <n v="4730"/>
    <n v="9.8258064516129036"/>
    <n v="258.33333333333331"/>
    <n v="2538.3333333333335"/>
  </r>
  <r>
    <s v="Buchepalia"/>
    <s v="ubiqa"/>
    <x v="4"/>
    <n v="50"/>
    <n v="1"/>
    <x v="3"/>
    <s v="Good"/>
    <n v="3"/>
    <s v="Good"/>
    <n v="12"/>
    <n v="21"/>
    <n v="10"/>
    <s v="Central Planning"/>
    <n v="1958"/>
    <n v="271"/>
    <s v="Untapped"/>
    <n v="90"/>
    <s v="Powerful"/>
    <n v="9"/>
    <x v="7"/>
    <s v="Soviet Union"/>
    <n v="19014"/>
    <s v="http://blocgame.com/stats.php?id=60734"/>
    <n v="0"/>
    <n v="0"/>
    <n v="5139"/>
    <n v="9.7109295199182846"/>
    <n v="326.33333333333331"/>
    <n v="3169"/>
  </r>
  <r>
    <s v="Langgarpura"/>
    <s v="neocon"/>
    <x v="3"/>
    <n v="77"/>
    <n v="3"/>
    <x v="0"/>
    <s v="Gandhi-like"/>
    <n v="3"/>
    <s v="Elite"/>
    <n v="8"/>
    <n v="10"/>
    <n v="8"/>
    <s v="Central Planning"/>
    <n v="3239"/>
    <n v="322"/>
    <s v="Untapped"/>
    <n v="90"/>
    <s v="Powerful"/>
    <n v="9"/>
    <x v="2"/>
    <s v="Soviet Union"/>
    <n v="31143"/>
    <s v="http://blocgame.com/stats.php?id=60629"/>
    <n v="0"/>
    <n v="0"/>
    <n v="22143"/>
    <n v="9.6150046310589694"/>
    <n v="539.83333333333337"/>
    <n v="5190.5"/>
  </r>
  <r>
    <s v="Safavid Persia"/>
    <s v="Abbas"/>
    <x v="3"/>
    <n v="91"/>
    <n v="0"/>
    <x v="0"/>
    <s v="Gandhi-like"/>
    <n v="3"/>
    <s v="Elite"/>
    <n v="19"/>
    <n v="16"/>
    <n v="9"/>
    <s v="Free Market"/>
    <n v="3137"/>
    <n v="2551"/>
    <s v="Untapped"/>
    <n v="90"/>
    <s v="Large"/>
    <n v="7.5"/>
    <x v="8"/>
    <s v="United States"/>
    <n v="29563"/>
    <s v="http://blocgame.com/stats.php?id=63199"/>
    <n v="0"/>
    <n v="0"/>
    <n v="17938"/>
    <n v="9.4239719477207515"/>
    <n v="522.83333333333337"/>
    <n v="4927.166666666667"/>
  </r>
  <r>
    <s v="The Deserted"/>
    <s v="Kamakazi Sunshine"/>
    <x v="0"/>
    <n v="61"/>
    <n v="1"/>
    <x v="0"/>
    <s v="Gandhi-like"/>
    <n v="3"/>
    <s v="Elite"/>
    <n v="2"/>
    <n v="22"/>
    <n v="4"/>
    <s v="Central Planning"/>
    <n v="1592"/>
    <n v="18"/>
    <s v="Depleted"/>
    <n v="0"/>
    <s v="Very Powerful"/>
    <n v="10"/>
    <x v="1"/>
    <s v="Soviet Union"/>
    <n v="14817"/>
    <s v="http://blocgame.com/stats.php?id=40459"/>
    <n v="0"/>
    <n v="0"/>
    <n v="2817"/>
    <n v="9.3071608040200999"/>
    <n v="265.33333333333331"/>
    <n v="2469.5"/>
  </r>
  <r>
    <s v="Justice"/>
    <s v="Tommy Scrumptious"/>
    <x v="4"/>
    <n v="112"/>
    <n v="2"/>
    <x v="1"/>
    <s v="Gandhi-like"/>
    <n v="3"/>
    <s v="Good"/>
    <n v="2"/>
    <n v="19"/>
    <n v="10"/>
    <s v="Central Planning"/>
    <n v="3089"/>
    <n v="8179"/>
    <s v="Depleted"/>
    <n v="0"/>
    <s v="Large"/>
    <n v="7.5"/>
    <x v="6"/>
    <s v="Soviet Union"/>
    <n v="28427"/>
    <s v="http://blocgame.com/stats.php?id=62975"/>
    <n v="0"/>
    <n v="0"/>
    <n v="15302"/>
    <n v="9.202654580770476"/>
    <n v="514.83333333333337"/>
    <n v="4737.833333333333"/>
  </r>
  <r>
    <s v="AA"/>
    <s v="syljays89"/>
    <x v="2"/>
    <n v="51"/>
    <n v="5"/>
    <x v="3"/>
    <s v="Gandhi-like"/>
    <n v="3"/>
    <s v="Elite"/>
    <n v="18"/>
    <n v="15"/>
    <n v="14"/>
    <s v="Central Planning"/>
    <n v="2334"/>
    <n v="12"/>
    <s v="Near Depletion"/>
    <n v="10"/>
    <s v="Powerful"/>
    <n v="9"/>
    <x v="1"/>
    <s v="Soviet Union"/>
    <n v="20503"/>
    <s v="http://blocgame.com/stats.php?id=64255"/>
    <n v="0"/>
    <n v="0"/>
    <n v="7378"/>
    <n v="8.784490145672665"/>
    <n v="389"/>
    <n v="3417.1666666666665"/>
  </r>
  <r>
    <s v="saiya"/>
    <s v="saiya"/>
    <x v="3"/>
    <n v="100"/>
    <n v="7"/>
    <x v="3"/>
    <s v="Gandhi-like"/>
    <n v="3"/>
    <s v="Standard"/>
    <n v="20"/>
    <n v="27"/>
    <n v="18"/>
    <s v="Mixed Economy"/>
    <n v="2567"/>
    <n v="3094"/>
    <s v="Plentiful"/>
    <n v="70"/>
    <s v="Large"/>
    <n v="7.5"/>
    <x v="5"/>
    <s v="Soviet Union"/>
    <n v="21901"/>
    <s v="http://blocgame.com/stats.php?id=61785"/>
    <n v="0"/>
    <n v="0"/>
    <n v="2776"/>
    <n v="8.5317491234904566"/>
    <n v="427.83333333333331"/>
    <n v="3650.1666666666665"/>
  </r>
  <r>
    <s v="SemutHitam"/>
    <s v="JohnCool"/>
    <x v="2"/>
    <n v="53"/>
    <n v="3"/>
    <x v="3"/>
    <s v="Questionable"/>
    <n v="3"/>
    <s v="Good"/>
    <n v="32"/>
    <n v="18"/>
    <n v="13"/>
    <s v="Free Market"/>
    <n v="1690"/>
    <n v="154"/>
    <s v="Untapped"/>
    <n v="90"/>
    <s v="Large"/>
    <n v="7.5"/>
    <x v="13"/>
    <s v="Neutral"/>
    <n v="14376"/>
    <s v="http://blocgame.com/stats.php?id=62379"/>
    <n v="0"/>
    <n v="0"/>
    <n v="501"/>
    <n v="8.5065088757396445"/>
    <n v="281.66666666666669"/>
    <n v="2396"/>
  </r>
  <r>
    <s v="Fongelesia"/>
    <s v="Fong"/>
    <x v="0"/>
    <n v="73"/>
    <n v="2"/>
    <x v="0"/>
    <s v="Gandhi-like"/>
    <n v="3"/>
    <s v="Good"/>
    <n v="13"/>
    <n v="7"/>
    <n v="3"/>
    <s v="Free Market"/>
    <n v="3289"/>
    <n v="111"/>
    <s v="Untapped"/>
    <n v="90"/>
    <s v="Powerful"/>
    <n v="9"/>
    <x v="1"/>
    <s v="United States"/>
    <n v="27893"/>
    <s v="http://blocgame.com/stats.php?id=63041"/>
    <n v="0"/>
    <n v="0"/>
    <n v="21893"/>
    <n v="8.4806932198236549"/>
    <n v="548.16666666666663"/>
    <n v="4648.833333333333"/>
  </r>
  <r>
    <s v="One Star"/>
    <s v="Neku"/>
    <x v="1"/>
    <n v="58"/>
    <n v="7"/>
    <x v="0"/>
    <s v="Gandhi-like"/>
    <n v="3"/>
    <s v="Elite"/>
    <n v="9"/>
    <n v="4"/>
    <n v="4"/>
    <s v="Free Market"/>
    <n v="3263"/>
    <n v="3514"/>
    <s v="Untapped"/>
    <n v="90"/>
    <s v="Very Powerful"/>
    <n v="10"/>
    <x v="8"/>
    <s v="United States"/>
    <n v="27506"/>
    <s v="http://blocgame.com/stats.php?id=57783"/>
    <n v="0"/>
    <n v="0"/>
    <n v="22256"/>
    <n v="8.4296659515783023"/>
    <n v="543.83333333333337"/>
    <n v="4584.333333333333"/>
  </r>
  <r>
    <s v="melayuraya"/>
    <s v="bangsamelayu"/>
    <x v="15"/>
    <n v="11"/>
    <n v="0"/>
    <x v="3"/>
    <s v="Questionable"/>
    <n v="3"/>
    <s v="Elite"/>
    <n v="1"/>
    <n v="24"/>
    <n v="8"/>
    <s v="Mixed Economy"/>
    <n v="1987"/>
    <n v="85"/>
    <s v="Depleted"/>
    <n v="0"/>
    <s v="Mediocre"/>
    <n v="4.5"/>
    <x v="4"/>
    <s v="Neutral"/>
    <n v="16739"/>
    <s v="http://blocgame.com/stats.php?id=63546"/>
    <n v="0"/>
    <n v="0"/>
    <n v="2489"/>
    <n v="8.4242576748867641"/>
    <n v="331.16666666666669"/>
    <n v="2789.8333333333335"/>
  </r>
  <r>
    <s v="Biji Kurdistan"/>
    <s v="Myron2point0"/>
    <x v="4"/>
    <n v="99"/>
    <n v="4"/>
    <x v="1"/>
    <s v="Gandhi-like"/>
    <n v="3"/>
    <s v="Elite"/>
    <n v="0"/>
    <n v="13"/>
    <n v="10"/>
    <s v="Central Planning"/>
    <n v="3130"/>
    <n v="4052"/>
    <n v="0"/>
    <n v="40"/>
    <s v="Very Powerful"/>
    <n v="10"/>
    <x v="6"/>
    <s v="Soviet Union"/>
    <n v="26258"/>
    <s v="http://blocgame.com/stats.php?id=52906"/>
    <n v="0"/>
    <n v="0"/>
    <n v="15383"/>
    <n v="8.3891373801916931"/>
    <n v="521.66666666666663"/>
    <n v="4376.333333333333"/>
  </r>
  <r>
    <s v="Ferma"/>
    <s v="President Jacobo Vincenzo"/>
    <x v="3"/>
    <n v="86"/>
    <n v="7"/>
    <x v="1"/>
    <s v="Axis of Evil"/>
    <n v="3"/>
    <s v="Good"/>
    <n v="2"/>
    <n v="25"/>
    <n v="0"/>
    <s v="Free Market"/>
    <n v="4946"/>
    <n v="266"/>
    <s v="Untapped"/>
    <n v="90"/>
    <s v="Large"/>
    <n v="7.5"/>
    <x v="18"/>
    <s v="United States"/>
    <n v="40611"/>
    <s v="http://blocgame.com/stats.php?id=58784"/>
    <n v="0"/>
    <n v="0"/>
    <n v="28986"/>
    <n v="8.2108774767488875"/>
    <n v="824.33333333333337"/>
    <n v="6768.5"/>
  </r>
  <r>
    <s v="Brohan"/>
    <s v="Brodolf_shitler"/>
    <x v="4"/>
    <n v="88"/>
    <n v="1"/>
    <x v="3"/>
    <s v="Gandhi-like"/>
    <n v="3"/>
    <s v="Good"/>
    <n v="53"/>
    <n v="19"/>
    <n v="12"/>
    <s v="Central Planning"/>
    <n v="2695"/>
    <n v="2047"/>
    <s v="Untapped"/>
    <n v="90"/>
    <s v="Powerful"/>
    <n v="9"/>
    <x v="8"/>
    <s v="Neutral"/>
    <n v="22087"/>
    <s v="http://blocgame.com/stats.php?id=40340"/>
    <n v="0"/>
    <n v="0"/>
    <n v="8212"/>
    <n v="8.1955473098330245"/>
    <n v="449.16666666666669"/>
    <n v="3681.1666666666665"/>
  </r>
  <r>
    <s v="Alexandrastan"/>
    <s v="TWAIN"/>
    <x v="4"/>
    <n v="59"/>
    <n v="2"/>
    <x v="1"/>
    <s v="Gandhi-like"/>
    <n v="3"/>
    <s v="Standard"/>
    <n v="23"/>
    <n v="11"/>
    <n v="7"/>
    <s v="Mixed Economy"/>
    <n v="3463"/>
    <n v="1634"/>
    <s v="Untapped"/>
    <n v="90"/>
    <s v="Powerful"/>
    <n v="9"/>
    <x v="6"/>
    <s v="United States"/>
    <n v="28361"/>
    <s v="http://blocgame.com/stats.php?id=39070"/>
    <n v="0"/>
    <n v="0"/>
    <n v="19361"/>
    <n v="8.1897198960438917"/>
    <n v="577.16666666666663"/>
    <n v="4726.833333333333"/>
  </r>
  <r>
    <s v="Inderapura"/>
    <s v="Lordfazal"/>
    <x v="2"/>
    <n v="85"/>
    <n v="7"/>
    <x v="0"/>
    <s v="Gandhi-like"/>
    <n v="3"/>
    <s v="Good"/>
    <n v="8"/>
    <n v="16"/>
    <n v="11"/>
    <s v="Free Market"/>
    <n v="2071"/>
    <n v="279"/>
    <s v="Untapped"/>
    <n v="90"/>
    <s v="Powerful"/>
    <n v="9"/>
    <x v="2"/>
    <s v="United States"/>
    <n v="16290"/>
    <s v="http://blocgame.com/stats.php?id=62928"/>
    <n v="0"/>
    <n v="0.05"/>
    <n v="3915"/>
    <n v="7.8657653307580881"/>
    <n v="345.16666666666669"/>
    <n v="2715"/>
  </r>
  <r>
    <s v="Salamaï¿½a"/>
    <s v="Bacardi"/>
    <x v="3"/>
    <n v="71"/>
    <n v="0"/>
    <x v="3"/>
    <s v="Gandhi-like"/>
    <n v="3"/>
    <s v="Good"/>
    <n v="43"/>
    <n v="23"/>
    <n v="8"/>
    <s v="Central Planning"/>
    <n v="3872"/>
    <n v="0"/>
    <s v="Untapped"/>
    <n v="90"/>
    <s v="Large"/>
    <n v="7.5"/>
    <x v="18"/>
    <s v="Soviet Union"/>
    <n v="30408"/>
    <s v="http://blocgame.com/stats.php?id=63383"/>
    <n v="0"/>
    <n v="0"/>
    <n v="16533"/>
    <n v="7.8533057851239674"/>
    <n v="645.33333333333337"/>
    <n v="5068"/>
  </r>
  <r>
    <s v="Carpentaria"/>
    <s v="fuerza"/>
    <x v="2"/>
    <n v="55"/>
    <n v="12"/>
    <x v="0"/>
    <s v="Gandhi-like"/>
    <n v="3"/>
    <s v="Standard"/>
    <n v="29"/>
    <n v="10"/>
    <n v="8"/>
    <s v="Central Planning"/>
    <n v="2550"/>
    <n v="431"/>
    <s v="Untapped"/>
    <n v="90"/>
    <s v="Somewhat Large"/>
    <n v="6"/>
    <x v="2"/>
    <s v="Neutral"/>
    <n v="19980"/>
    <s v="http://blocgame.com/stats.php?id=59901"/>
    <n v="0"/>
    <n v="0"/>
    <n v="10980"/>
    <n v="7.8352941176470585"/>
    <n v="425"/>
    <n v="3330"/>
  </r>
  <r>
    <s v="the murloc"/>
    <s v="grant"/>
    <x v="0"/>
    <n v="98"/>
    <n v="13"/>
    <x v="0"/>
    <s v="Gandhi-like"/>
    <n v="3"/>
    <s v="Elite"/>
    <n v="17"/>
    <n v="12"/>
    <n v="4"/>
    <s v="Central Planning"/>
    <n v="3203"/>
    <n v="192"/>
    <s v="Untapped"/>
    <n v="90"/>
    <s v="Very Powerful"/>
    <n v="10"/>
    <x v="17"/>
    <s v="Soviet Union"/>
    <n v="23637"/>
    <s v="http://blocgame.com/stats.php?id=63727"/>
    <n v="0"/>
    <n v="0"/>
    <n v="15387"/>
    <n v="7.3796440836715576"/>
    <n v="533.83333333333337"/>
    <n v="3939.5"/>
  </r>
  <r>
    <s v="Mzab"/>
    <s v="Cuma Thurman"/>
    <x v="0"/>
    <n v="9"/>
    <n v="0"/>
    <x v="3"/>
    <s v="Gandhi-like"/>
    <n v="3"/>
    <s v="Poor"/>
    <n v="5"/>
    <n v="28"/>
    <n v="16"/>
    <s v="Mixed Economy"/>
    <n v="2858"/>
    <n v="1931"/>
    <s v="Untapped"/>
    <n v="90"/>
    <s v="Meagre"/>
    <n v="1.5"/>
    <x v="0"/>
    <s v="United States"/>
    <n v="21000"/>
    <s v="http://blocgame.com/stats.php?id=63775"/>
    <n v="0"/>
    <n v="0"/>
    <n v="2250"/>
    <n v="7.3477956613016095"/>
    <n v="476.33333333333331"/>
    <n v="3500"/>
  </r>
  <r>
    <s v="Junoma"/>
    <s v="VicReyes"/>
    <x v="0"/>
    <n v="5"/>
    <n v="2"/>
    <x v="0"/>
    <s v="Gandhi-like"/>
    <n v="3"/>
    <s v="Standard"/>
    <n v="16"/>
    <n v="23"/>
    <n v="5"/>
    <s v="Free Market"/>
    <n v="3645"/>
    <n v="136"/>
    <s v="Untapped"/>
    <n v="90"/>
    <s v="Powerful"/>
    <n v="9"/>
    <x v="18"/>
    <s v="United States"/>
    <n v="26391"/>
    <s v="http://blocgame.com/stats.php?id=40349"/>
    <n v="0"/>
    <n v="0"/>
    <n v="13641"/>
    <n v="7.2403292181069956"/>
    <n v="607.5"/>
    <n v="4398.5"/>
  </r>
  <r>
    <s v="VinyRuler"/>
    <s v="VinyTanker"/>
    <x v="0"/>
    <n v="4"/>
    <n v="0"/>
    <x v="5"/>
    <s v="Nice"/>
    <n v="3"/>
    <s v="Undisciplined Rabble"/>
    <n v="55"/>
    <n v="2"/>
    <n v="0"/>
    <s v="Central Planning"/>
    <n v="906"/>
    <n v="0"/>
    <s v="Untapped"/>
    <n v="90"/>
    <s v="None"/>
    <n v="0"/>
    <x v="13"/>
    <s v="Neutral"/>
    <n v="6501"/>
    <s v="http://blocgame.com/stats.php?id=59709"/>
    <n v="0"/>
    <n v="0"/>
    <n v="3501"/>
    <n v="7.1754966887417222"/>
    <n v="151"/>
    <n v="1083.5"/>
  </r>
  <r>
    <s v="KakMahRevenge"/>
    <s v="Rosmah"/>
    <x v="3"/>
    <n v="72"/>
    <n v="1"/>
    <x v="3"/>
    <s v="Good"/>
    <n v="3"/>
    <s v="Standard"/>
    <n v="4"/>
    <n v="20"/>
    <n v="12"/>
    <s v="Mixed Economy"/>
    <n v="2758"/>
    <n v="48"/>
    <n v="0"/>
    <n v="40"/>
    <s v="Very Powerful"/>
    <n v="10"/>
    <x v="13"/>
    <s v="United States"/>
    <n v="19623"/>
    <s v="http://blocgame.com/stats.php?id=62685"/>
    <n v="0"/>
    <n v="0"/>
    <n v="5373"/>
    <n v="7.1149383611312542"/>
    <n v="459.66666666666669"/>
    <n v="3270.5"/>
  </r>
  <r>
    <s v="Zanyslavia"/>
    <s v="Zany Animal"/>
    <x v="3"/>
    <n v="44"/>
    <n v="4"/>
    <x v="3"/>
    <s v="Good"/>
    <n v="3"/>
    <s v="Good"/>
    <n v="14"/>
    <n v="27"/>
    <n v="13"/>
    <s v="Central Planning"/>
    <n v="3839"/>
    <n v="2349"/>
    <s v="Untapped"/>
    <n v="90"/>
    <s v="Large"/>
    <n v="7.5"/>
    <x v="8"/>
    <s v="Soviet Union"/>
    <n v="27310"/>
    <s v="http://blocgame.com/stats.php?id=41452"/>
    <n v="0"/>
    <n v="0"/>
    <n v="10060"/>
    <n v="7.1138317270122426"/>
    <n v="639.83333333333337"/>
    <n v="4551.666666666667"/>
  </r>
  <r>
    <s v="Conrad"/>
    <s v="Waled"/>
    <x v="6"/>
    <n v="71"/>
    <n v="8"/>
    <x v="3"/>
    <s v="Gandhi-like"/>
    <n v="3"/>
    <s v="Good"/>
    <n v="5"/>
    <n v="27"/>
    <n v="17"/>
    <s v="Central Planning"/>
    <n v="3269"/>
    <n v="4674"/>
    <s v="Untapped"/>
    <n v="90"/>
    <s v="Very Powerful"/>
    <n v="10"/>
    <x v="15"/>
    <s v="Soviet Union"/>
    <n v="22781"/>
    <s v="http://blocgame.com/stats.php?id=62640"/>
    <n v="1"/>
    <n v="0.05"/>
    <n v="4031"/>
    <n v="6.9687977974915878"/>
    <n v="544.83333333333337"/>
    <n v="3796.8333333333335"/>
  </r>
  <r>
    <s v="Giant Mechs"/>
    <s v="OiledDNA"/>
    <x v="3"/>
    <n v="80"/>
    <n v="0"/>
    <x v="3"/>
    <s v="Gandhi-like"/>
    <n v="3"/>
    <s v="Good"/>
    <n v="30"/>
    <n v="13"/>
    <n v="5"/>
    <s v="Central Planning"/>
    <n v="3728"/>
    <n v="367"/>
    <s v="Untapped"/>
    <n v="90"/>
    <s v="Powerful"/>
    <n v="9"/>
    <x v="1"/>
    <s v="Soviet Union"/>
    <n v="25790"/>
    <s v="http://blocgame.com/stats.php?id=60735"/>
    <n v="0"/>
    <n v="0"/>
    <n v="16790"/>
    <n v="6.9179184549356227"/>
    <n v="621.33333333333337"/>
    <n v="4298.333333333333"/>
  </r>
  <r>
    <s v="Raja Udang"/>
    <s v="Mario"/>
    <x v="10"/>
    <n v="7"/>
    <n v="3"/>
    <x v="3"/>
    <s v="Axis of Evil"/>
    <n v="3"/>
    <s v="Undisciplined Rabble"/>
    <n v="3"/>
    <n v="20"/>
    <n v="13"/>
    <s v="Mixed Economy"/>
    <n v="3003"/>
    <n v="102"/>
    <n v="0"/>
    <n v="40"/>
    <s v="Mediocre"/>
    <n v="4.5"/>
    <x v="1"/>
    <s v="Neutral"/>
    <n v="20719"/>
    <s v="http://blocgame.com/stats.php?id=61754"/>
    <n v="0"/>
    <n v="0"/>
    <n v="6094"/>
    <n v="6.8994338994338991"/>
    <n v="500.5"/>
    <n v="3453.1666666666665"/>
  </r>
  <r>
    <s v="Mmhat"/>
    <s v="Homermustdie"/>
    <x v="1"/>
    <n v="63"/>
    <n v="0"/>
    <x v="0"/>
    <s v="Gandhi-like"/>
    <n v="3"/>
    <s v="Elite"/>
    <n v="9"/>
    <n v="14"/>
    <n v="2"/>
    <s v="Central Planning"/>
    <n v="3295"/>
    <n v="39"/>
    <s v="Near Depletion"/>
    <n v="10"/>
    <s v="Somewhat Large"/>
    <n v="6"/>
    <x v="11"/>
    <s v="Soviet Union"/>
    <n v="22257"/>
    <s v="http://blocgame.com/stats.php?id=45846"/>
    <n v="0"/>
    <n v="0"/>
    <n v="14007"/>
    <n v="6.7547799696509863"/>
    <n v="549.16666666666663"/>
    <n v="3709.5"/>
  </r>
  <r>
    <s v="Foodstuffs"/>
    <s v="Soviet_Sandvich"/>
    <x v="4"/>
    <n v="75"/>
    <n v="4"/>
    <x v="0"/>
    <s v="Gandhi-like"/>
    <n v="3"/>
    <s v="Elite"/>
    <n v="20"/>
    <n v="15"/>
    <n v="12"/>
    <s v="Mixed Economy"/>
    <n v="2973"/>
    <n v="2837"/>
    <s v="Untapped"/>
    <n v="90"/>
    <s v="Very Powerful"/>
    <n v="10"/>
    <x v="15"/>
    <s v="Soviet Union"/>
    <n v="20029"/>
    <s v="http://blocgame.com/stats.php?id=40676"/>
    <n v="0"/>
    <n v="0"/>
    <n v="7654"/>
    <n v="6.736966027581567"/>
    <n v="495.5"/>
    <n v="3338.1666666666665"/>
  </r>
  <r>
    <s v="Morovistan"/>
    <s v="Gustave Bergher"/>
    <x v="6"/>
    <n v="98"/>
    <n v="3"/>
    <x v="0"/>
    <s v="Gandhi-like"/>
    <n v="3"/>
    <s v="Good"/>
    <n v="4"/>
    <n v="24"/>
    <n v="19"/>
    <s v="Central Planning"/>
    <n v="4880"/>
    <n v="4849"/>
    <s v="Untapped"/>
    <n v="90"/>
    <s v="Very Powerful"/>
    <n v="10"/>
    <x v="6"/>
    <s v="Soviet Union"/>
    <n v="31247"/>
    <s v="http://blocgame.com/stats.php?id=62905"/>
    <n v="0"/>
    <n v="0"/>
    <n v="12872"/>
    <n v="6.4030737704918037"/>
    <n v="813.33333333333337"/>
    <n v="5207.833333333333"/>
  </r>
  <r>
    <s v="KingBding"/>
    <s v="King B"/>
    <x v="3"/>
    <n v="58"/>
    <n v="7"/>
    <x v="0"/>
    <s v="Gandhi-like"/>
    <n v="3"/>
    <s v="Poor"/>
    <n v="5"/>
    <n v="19"/>
    <n v="3"/>
    <s v="Central Planning"/>
    <n v="3977"/>
    <n v="143"/>
    <s v="Untapped"/>
    <n v="90"/>
    <s v="Very Powerful"/>
    <n v="10"/>
    <x v="12"/>
    <s v="Soviet Union"/>
    <n v="25241"/>
    <s v="http://blocgame.com/stats.php?id=63205"/>
    <n v="0"/>
    <n v="0"/>
    <n v="14741"/>
    <n v="6.3467437767161181"/>
    <n v="662.83333333333337"/>
    <n v="4206.833333333333"/>
  </r>
  <r>
    <s v="Chicken rice"/>
    <s v="Ador hitler"/>
    <x v="2"/>
    <n v="51"/>
    <n v="2"/>
    <x v="0"/>
    <s v="Gandhi-like"/>
    <n v="3"/>
    <s v="Good"/>
    <n v="2"/>
    <n v="16"/>
    <n v="15"/>
    <s v="Central Planning"/>
    <n v="3238"/>
    <n v="365"/>
    <s v="Untapped"/>
    <n v="90"/>
    <s v="Large"/>
    <n v="7.5"/>
    <x v="2"/>
    <s v="Neutral"/>
    <n v="20000"/>
    <s v="http://blocgame.com/stats.php?id=61750"/>
    <n v="0"/>
    <n v="0"/>
    <n v="6125"/>
    <n v="6.1766522544780731"/>
    <n v="539.66666666666663"/>
    <n v="3333.3333333333335"/>
  </r>
  <r>
    <s v="Coccoladia"/>
    <s v="Ernesto Caprone"/>
    <x v="5"/>
    <n v="59"/>
    <n v="1"/>
    <x v="0"/>
    <s v="Gandhi-like"/>
    <n v="3"/>
    <s v="Standard"/>
    <n v="4"/>
    <n v="22"/>
    <n v="2"/>
    <s v="Central Planning"/>
    <n v="4484"/>
    <n v="2"/>
    <s v="Untapped"/>
    <n v="90"/>
    <s v="Very Powerful"/>
    <n v="10"/>
    <x v="7"/>
    <s v="Soviet Union"/>
    <n v="27057"/>
    <s v="http://blocgame.com/stats.php?id=40289"/>
    <n v="0"/>
    <n v="0"/>
    <n v="15807"/>
    <n v="6.0341213202497768"/>
    <n v="747.33333333333337"/>
    <n v="4509.5"/>
  </r>
  <r>
    <s v="Gulam"/>
    <s v="Galak"/>
    <x v="2"/>
    <n v="20"/>
    <n v="5"/>
    <x v="5"/>
    <s v="Nice"/>
    <n v="3"/>
    <s v="Undisciplined Rabble"/>
    <n v="15"/>
    <n v="1"/>
    <n v="0"/>
    <s v="Mixed Economy"/>
    <n v="2852"/>
    <n v="605"/>
    <n v="0"/>
    <n v="40"/>
    <s v="Mediocre"/>
    <n v="4.5"/>
    <x v="1"/>
    <s v="Soviet Union"/>
    <n v="16910"/>
    <s v="http://blocgame.com/stats.php?id=63645"/>
    <n v="0"/>
    <n v="0"/>
    <n v="14285"/>
    <n v="5.9291725105189341"/>
    <n v="475.33333333333331"/>
    <n v="2818.3333333333335"/>
  </r>
  <r>
    <s v="Eleuthera"/>
    <s v="Gamb"/>
    <x v="11"/>
    <n v="94"/>
    <n v="3"/>
    <x v="0"/>
    <s v="Gandhi-like"/>
    <n v="3"/>
    <s v="Good"/>
    <n v="0"/>
    <n v="29"/>
    <n v="17"/>
    <s v="Central Planning"/>
    <n v="3768"/>
    <n v="17"/>
    <s v="Plentiful"/>
    <n v="70"/>
    <s v="Very Powerful"/>
    <n v="10"/>
    <x v="7"/>
    <s v="Soviet Union"/>
    <n v="21908"/>
    <s v="http://blocgame.com/stats.php?id=63029"/>
    <n v="0"/>
    <n v="0"/>
    <n v="2408"/>
    <n v="5.8142250530785562"/>
    <n v="628"/>
    <n v="3651.3333333333335"/>
  </r>
  <r>
    <s v="Junovia"/>
    <s v="dontworryaboutit"/>
    <x v="1"/>
    <n v="76"/>
    <n v="9"/>
    <x v="3"/>
    <s v="Gandhi-like"/>
    <n v="3"/>
    <s v="Good"/>
    <n v="75"/>
    <n v="24"/>
    <n v="7"/>
    <s v="Free Market"/>
    <n v="3685"/>
    <n v="150"/>
    <s v="Untapped"/>
    <n v="90"/>
    <s v="Powerful"/>
    <n v="9"/>
    <x v="1"/>
    <s v="Neutral"/>
    <n v="20884"/>
    <s v="http://blocgame.com/stats.php?id=63088"/>
    <n v="0"/>
    <n v="0"/>
    <n v="7009"/>
    <n v="5.6672998643147894"/>
    <n v="614.16666666666663"/>
    <n v="3480.6666666666665"/>
  </r>
  <r>
    <s v="Huangdi"/>
    <s v="Xian Wï¿½ng"/>
    <x v="1"/>
    <n v="56"/>
    <n v="2"/>
    <x v="0"/>
    <s v="Gandhi-like"/>
    <n v="3"/>
    <s v="Elite"/>
    <n v="8"/>
    <n v="13"/>
    <n v="7"/>
    <s v="Free Market"/>
    <n v="3273"/>
    <n v="203"/>
    <n v="0"/>
    <n v="40"/>
    <s v="Mediocre"/>
    <n v="4.5"/>
    <x v="3"/>
    <s v="United States"/>
    <n v="18243"/>
    <s v="http://blocgame.com/stats.php?id=59776"/>
    <n v="0"/>
    <n v="0"/>
    <n v="8493"/>
    <n v="5.5737855178735103"/>
    <n v="545.5"/>
    <n v="3040.5"/>
  </r>
  <r>
    <s v="KakMahPower"/>
    <s v="tuan tanah kedaun"/>
    <x v="2"/>
    <n v="136"/>
    <n v="12"/>
    <x v="3"/>
    <s v="Good"/>
    <n v="3"/>
    <s v="Standard"/>
    <n v="4"/>
    <n v="24"/>
    <n v="0"/>
    <s v="Mixed Economy"/>
    <n v="3151"/>
    <n v="514"/>
    <n v="0"/>
    <n v="40"/>
    <s v="Large"/>
    <n v="7.5"/>
    <x v="13"/>
    <s v="United States"/>
    <n v="17439"/>
    <s v="http://blocgame.com/stats.php?id=60656"/>
    <n v="0"/>
    <n v="0"/>
    <n v="6189"/>
    <n v="5.5344335131704216"/>
    <n v="525.16666666666663"/>
    <n v="2906.5"/>
  </r>
  <r>
    <s v="Cameronia"/>
    <s v="Cameron Saxonson"/>
    <x v="6"/>
    <n v="9"/>
    <n v="4"/>
    <x v="3"/>
    <s v="Good"/>
    <n v="3"/>
    <s v="Good"/>
    <n v="2"/>
    <n v="19"/>
    <n v="10"/>
    <s v="Mixed Economy"/>
    <n v="2899"/>
    <n v="210"/>
    <s v="Depleted"/>
    <n v="0"/>
    <s v="Small"/>
    <n v="3"/>
    <x v="18"/>
    <s v="United States"/>
    <n v="16011"/>
    <s v="http://blocgame.com/stats.php?id=62688"/>
    <n v="0"/>
    <n v="0"/>
    <n v="2886"/>
    <n v="5.5229389444636086"/>
    <n v="483.16666666666669"/>
    <n v="2668.5"/>
  </r>
  <r>
    <s v="FORECASTLE"/>
    <s v="syafiq88sudin"/>
    <x v="3"/>
    <n v="81"/>
    <n v="6"/>
    <x v="3"/>
    <s v="Gandhi-like"/>
    <n v="3"/>
    <s v="Good"/>
    <n v="32"/>
    <n v="20"/>
    <n v="9"/>
    <s v="Mixed Economy"/>
    <n v="2784"/>
    <n v="15"/>
    <s v="Untapped"/>
    <n v="90"/>
    <s v="Large"/>
    <n v="7.5"/>
    <x v="1"/>
    <s v="Soviet Union"/>
    <n v="15155"/>
    <s v="http://blocgame.com/stats.php?id=62894"/>
    <n v="0"/>
    <n v="0"/>
    <n v="2030"/>
    <n v="5.4436063218390807"/>
    <n v="464"/>
    <n v="2525.8333333333335"/>
  </r>
  <r>
    <s v="Puerto Libre"/>
    <s v="Jose Ramon Rodriguez III"/>
    <x v="5"/>
    <n v="78"/>
    <n v="7"/>
    <x v="0"/>
    <s v="Gandhi-like"/>
    <n v="3"/>
    <s v="Good"/>
    <n v="6"/>
    <n v="20"/>
    <n v="13"/>
    <s v="Free Market"/>
    <n v="3735"/>
    <n v="101"/>
    <s v="Untapped"/>
    <n v="90"/>
    <s v="Very Powerful"/>
    <n v="10"/>
    <x v="7"/>
    <s v="United States"/>
    <n v="20000"/>
    <s v="http://blocgame.com/stats.php?id=61883"/>
    <n v="1"/>
    <n v="0"/>
    <n v="5375"/>
    <n v="5.3547523427041499"/>
    <n v="622.5"/>
    <n v="3333.3333333333335"/>
  </r>
  <r>
    <s v="Johor"/>
    <s v="Helmi Omar"/>
    <x v="2"/>
    <n v="44"/>
    <n v="6"/>
    <x v="3"/>
    <s v="Gandhi-like"/>
    <n v="3"/>
    <s v="Elite"/>
    <n v="0"/>
    <n v="10"/>
    <n v="6"/>
    <s v="Central Planning"/>
    <n v="3965"/>
    <n v="327"/>
    <s v="Untapped"/>
    <n v="90"/>
    <s v="Powerful"/>
    <n v="9"/>
    <x v="1"/>
    <s v="Neutral"/>
    <n v="18957"/>
    <s v="http://blocgame.com/stats.php?id=60442"/>
    <n v="0"/>
    <n v="0"/>
    <n v="10707"/>
    <n v="4.781084489281211"/>
    <n v="660.83333333333337"/>
    <n v="3159.5"/>
  </r>
  <r>
    <s v="Hansetica"/>
    <s v="Svan"/>
    <x v="0"/>
    <n v="7"/>
    <n v="0"/>
    <x v="3"/>
    <s v="Gandhi-like"/>
    <n v="3"/>
    <s v="Elite"/>
    <n v="120"/>
    <n v="18"/>
    <n v="8"/>
    <s v="Central Planning"/>
    <n v="2470"/>
    <n v="8"/>
    <s v="Untapped"/>
    <n v="90"/>
    <s v="Somewhat Large"/>
    <n v="6"/>
    <x v="3"/>
    <s v="Soviet Union"/>
    <n v="11411"/>
    <s v="http://blocgame.com/stats.php?id=63390"/>
    <n v="0"/>
    <n v="0"/>
    <n v="-589"/>
    <n v="4.6198380566801616"/>
    <n v="411.66666666666669"/>
    <n v="1901.8333333333333"/>
  </r>
  <r>
    <s v="Malaysia."/>
    <s v="Tuanku Adam Zhafri"/>
    <x v="2"/>
    <n v="9"/>
    <n v="5"/>
    <x v="3"/>
    <s v="Good"/>
    <n v="3"/>
    <s v="Good"/>
    <n v="132"/>
    <n v="10"/>
    <n v="9"/>
    <s v="Mixed Economy"/>
    <n v="2087"/>
    <n v="31"/>
    <s v="Untapped"/>
    <n v="90"/>
    <s v="Mediocre"/>
    <n v="4.5"/>
    <x v="2"/>
    <s v="Neutral"/>
    <n v="9475"/>
    <s v="http://blocgame.com/stats.php?id=63032"/>
    <n v="0"/>
    <n v="0"/>
    <n v="100"/>
    <n v="4.5400095831336849"/>
    <n v="347.83333333333331"/>
    <n v="1579.1666666666667"/>
  </r>
  <r>
    <s v="SettingMoon"/>
    <s v="Hawk"/>
    <x v="3"/>
    <n v="36"/>
    <n v="8"/>
    <x v="0"/>
    <s v="Gandhi-like"/>
    <n v="3"/>
    <s v="Elite"/>
    <n v="32"/>
    <n v="16"/>
    <n v="5"/>
    <s v="Central Planning"/>
    <n v="4035"/>
    <n v="262"/>
    <s v="Untapped"/>
    <n v="90"/>
    <s v="Very Powerful"/>
    <n v="10"/>
    <x v="2"/>
    <s v="Soviet Union"/>
    <n v="18007"/>
    <s v="http://blocgame.com/stats.php?id=62839"/>
    <n v="0"/>
    <n v="0"/>
    <n v="7882"/>
    <n v="4.4627013630731103"/>
    <n v="672.5"/>
    <n v="3001.1666666666665"/>
  </r>
  <r>
    <s v="Silverra"/>
    <s v="chohakkai"/>
    <x v="2"/>
    <n v="37"/>
    <n v="10"/>
    <x v="3"/>
    <s v="Good"/>
    <n v="3"/>
    <s v="Elite"/>
    <n v="17"/>
    <n v="9"/>
    <n v="7"/>
    <s v="Mixed Economy"/>
    <n v="3033"/>
    <n v="56"/>
    <s v="Near Depletion"/>
    <n v="10"/>
    <s v="Small"/>
    <n v="3"/>
    <x v="2"/>
    <s v="United States"/>
    <n v="13343"/>
    <s v="http://blocgame.com/stats.php?id=61729"/>
    <n v="0"/>
    <n v="0"/>
    <n v="5093"/>
    <n v="4.3992746455654466"/>
    <n v="505.5"/>
    <n v="2223.8333333333335"/>
  </r>
  <r>
    <s v="Treehouse"/>
    <s v="Number One"/>
    <x v="1"/>
    <n v="55"/>
    <n v="2"/>
    <x v="0"/>
    <s v="Gandhi-like"/>
    <n v="3"/>
    <s v="Elite"/>
    <n v="9"/>
    <n v="6"/>
    <n v="3"/>
    <s v="Free Market"/>
    <n v="3270"/>
    <n v="183"/>
    <s v="Untapped"/>
    <n v="90"/>
    <s v="Very Powerful"/>
    <n v="10"/>
    <x v="13"/>
    <s v="United States"/>
    <n v="14366"/>
    <s v="http://blocgame.com/stats.php?id=58889"/>
    <n v="0"/>
    <n v="0"/>
    <n v="8741"/>
    <n v="4.3932721712538223"/>
    <n v="545"/>
    <n v="2394.3333333333335"/>
  </r>
  <r>
    <s v="temasik"/>
    <s v="lawrence"/>
    <x v="6"/>
    <n v="12"/>
    <n v="0"/>
    <x v="3"/>
    <s v="Gandhi-like"/>
    <n v="3"/>
    <s v="Elite"/>
    <n v="8"/>
    <n v="4"/>
    <n v="4"/>
    <s v="Central Planning"/>
    <n v="3706"/>
    <n v="357"/>
    <s v="Near Depletion"/>
    <n v="10"/>
    <s v="Small"/>
    <n v="3"/>
    <x v="2"/>
    <s v="United States"/>
    <n v="7951"/>
    <s v="http://blocgame.com/stats.php?id=62827"/>
    <n v="0"/>
    <n v="0"/>
    <n v="2701"/>
    <n v="2.1454398273070696"/>
    <n v="617.66666666666663"/>
    <n v="1325.1666666666667"/>
  </r>
  <r>
    <s v="Wankmuffin"/>
    <s v="tempcunt"/>
    <x v="0"/>
    <n v="39"/>
    <n v="1"/>
    <x v="0"/>
    <s v="Gandhi-like"/>
    <n v="3"/>
    <s v="Good"/>
    <n v="0"/>
    <n v="1"/>
    <n v="3"/>
    <s v="Mixed Economy"/>
    <n v="2539"/>
    <n v="156"/>
    <s v="Plentiful"/>
    <n v="70"/>
    <s v="Mediocre"/>
    <n v="4.5"/>
    <x v="9"/>
    <s v="Neutral"/>
    <n v="3836"/>
    <s v="http://blocgame.com/stats.php?id=63325"/>
    <n v="0"/>
    <n v="0"/>
    <n v="86"/>
    <n v="1.5108310358408823"/>
    <n v="423.16666666666669"/>
    <n v="639.33333333333337"/>
  </r>
  <r>
    <s v="Honesty"/>
    <s v="Fury"/>
    <x v="0"/>
    <n v="6"/>
    <n v="0"/>
    <x v="4"/>
    <s v="Normal"/>
    <n v="3"/>
    <s v="Good"/>
    <n v="47"/>
    <n v="3"/>
    <n v="0"/>
    <s v="Mixed Economy"/>
    <n v="1103"/>
    <n v="0"/>
    <s v="Untapped"/>
    <n v="90"/>
    <s v="None"/>
    <n v="0"/>
    <x v="6"/>
    <s v="Neutral"/>
    <n v="1213"/>
    <s v="http://blocgame.com/stats.php?id=62094"/>
    <n v="0"/>
    <n v="0"/>
    <n v="-2162"/>
    <n v="1.099728014505893"/>
    <n v="183.83333333333334"/>
    <n v="202.16666666666666"/>
  </r>
  <r>
    <s v="Batu putih"/>
    <s v="Harzan"/>
    <x v="5"/>
    <n v="26"/>
    <n v="3"/>
    <x v="3"/>
    <s v="Gandhi-like"/>
    <n v="3"/>
    <s v="Elite"/>
    <n v="9"/>
    <n v="0"/>
    <n v="3"/>
    <s v="Central Planning"/>
    <n v="3203"/>
    <n v="12"/>
    <s v="Near Depletion"/>
    <n v="10"/>
    <s v="Large"/>
    <n v="7.5"/>
    <x v="2"/>
    <s v="Soviet Union"/>
    <n v="3340"/>
    <s v="http://blocgame.com/stats.php?id=61926"/>
    <n v="0"/>
    <n v="0"/>
    <n v="-35"/>
    <n v="1.0427724008741805"/>
    <n v="533.83333333333337"/>
    <n v="556.66666666666663"/>
  </r>
  <r>
    <s v="Opandos"/>
    <s v="KllK"/>
    <x v="3"/>
    <n v="55"/>
    <n v="0"/>
    <x v="5"/>
    <s v="Gandhi-like"/>
    <n v="2"/>
    <s v="Standard"/>
    <n v="12"/>
    <n v="10"/>
    <n v="3"/>
    <s v="Central Planning"/>
    <n v="380"/>
    <n v="126"/>
    <s v="Untapped"/>
    <n v="90"/>
    <s v="Mediocre"/>
    <n v="4.5"/>
    <x v="13"/>
    <s v="Soviet Union"/>
    <n v="41341"/>
    <s v="http://blocgame.com/stats.php?id=50208"/>
    <n v="0"/>
    <n v="0"/>
    <n v="34966"/>
    <n v="108.79210526315789"/>
    <n v="63.333333333333336"/>
    <n v="6890.166666666667"/>
  </r>
  <r>
    <s v="Ansari"/>
    <s v="Abad"/>
    <x v="9"/>
    <n v="59"/>
    <n v="0"/>
    <x v="5"/>
    <s v="Good"/>
    <n v="2"/>
    <s v="Standard"/>
    <n v="1"/>
    <n v="15"/>
    <n v="2"/>
    <s v="Free Market"/>
    <n v="393"/>
    <n v="30"/>
    <s v="Untapped"/>
    <n v="90"/>
    <s v="Small"/>
    <n v="3"/>
    <x v="10"/>
    <s v="United States"/>
    <n v="29071"/>
    <s v="http://blocgame.com/stats.php?id=50625"/>
    <n v="0"/>
    <n v="0"/>
    <n v="21196"/>
    <n v="73.972010178117046"/>
    <n v="65.5"/>
    <n v="4845.166666666667"/>
  </r>
  <r>
    <s v="Bombay"/>
    <s v="Bombay"/>
    <x v="1"/>
    <n v="56"/>
    <n v="0"/>
    <x v="5"/>
    <s v="Gandhi-like"/>
    <n v="2"/>
    <s v="Standard"/>
    <n v="21"/>
    <n v="13"/>
    <n v="5"/>
    <s v="Central Planning"/>
    <n v="401"/>
    <n v="3585"/>
    <s v="Untapped"/>
    <n v="90"/>
    <s v="Meagre"/>
    <n v="1.5"/>
    <x v="5"/>
    <s v="Soviet Union"/>
    <n v="27986"/>
    <s v="http://blocgame.com/stats.php?id=51989"/>
    <n v="0"/>
    <n v="0"/>
    <n v="19736"/>
    <n v="69.790523690773071"/>
    <n v="66.833333333333329"/>
    <n v="4664.333333333333"/>
  </r>
  <r>
    <s v="Grettistan"/>
    <s v="Grett"/>
    <x v="4"/>
    <n v="59"/>
    <n v="2"/>
    <x v="5"/>
    <s v="Gandhi-like"/>
    <n v="2"/>
    <s v="Standard"/>
    <n v="0"/>
    <n v="14"/>
    <n v="3"/>
    <s v="Central Planning"/>
    <n v="443"/>
    <n v="157"/>
    <s v="Plentiful"/>
    <n v="70"/>
    <s v="Somewhat Large"/>
    <n v="6"/>
    <x v="12"/>
    <s v="Soviet Union"/>
    <n v="29638"/>
    <s v="http://blocgame.com/stats.php?id=51214"/>
    <n v="0"/>
    <n v="0"/>
    <n v="21763"/>
    <n v="66.902934537246054"/>
    <n v="73.833333333333329"/>
    <n v="4939.666666666667"/>
  </r>
  <r>
    <s v="York Island"/>
    <s v="Sir York"/>
    <x v="2"/>
    <n v="68"/>
    <n v="1"/>
    <x v="3"/>
    <s v="Gandhi-like"/>
    <n v="2"/>
    <s v="Undisciplined Rabble"/>
    <n v="14"/>
    <n v="18"/>
    <n v="5"/>
    <s v="Free Market"/>
    <n v="602"/>
    <n v="286"/>
    <s v="Untapped"/>
    <n v="90"/>
    <s v="Powerful"/>
    <n v="9"/>
    <x v="7"/>
    <s v="United States"/>
    <n v="39469"/>
    <s v="http://blocgame.com/stats.php?id=64122"/>
    <n v="0"/>
    <n v="0"/>
    <n v="29344"/>
    <n v="65.56312292358804"/>
    <n v="100.33333333333333"/>
    <n v="6578.166666666667"/>
  </r>
  <r>
    <s v="Crashlantis"/>
    <s v="The Great Crashimo"/>
    <x v="3"/>
    <n v="88"/>
    <n v="3"/>
    <x v="3"/>
    <s v="Nice"/>
    <n v="2"/>
    <s v="Elite"/>
    <n v="2"/>
    <n v="22"/>
    <n v="15"/>
    <s v="Mixed Economy"/>
    <n v="750"/>
    <n v="2578"/>
    <s v="Untapped"/>
    <n v="90"/>
    <s v="Very Powerful"/>
    <n v="10"/>
    <x v="15"/>
    <s v="United States"/>
    <n v="48415"/>
    <s v="http://blocgame.com/stats.php?id=50932"/>
    <n v="0"/>
    <n v="0"/>
    <n v="33040"/>
    <n v="64.553333333333327"/>
    <n v="125"/>
    <n v="8069.166666666667"/>
  </r>
  <r>
    <s v="Utopia"/>
    <s v="Ozymandias"/>
    <x v="16"/>
    <n v="41"/>
    <n v="2"/>
    <x v="5"/>
    <s v="Gandhi-like"/>
    <n v="2"/>
    <s v="Good"/>
    <n v="0"/>
    <n v="52"/>
    <n v="46"/>
    <s v="Free Market"/>
    <n v="675"/>
    <n v="5177"/>
    <s v="Near Depletion"/>
    <n v="10"/>
    <s v="Meagre"/>
    <n v="1.5"/>
    <x v="5"/>
    <s v="United States"/>
    <n v="42899"/>
    <s v="http://blocgame.com/stats.php?id=40759"/>
    <n v="0"/>
    <n v="0"/>
    <n v="4649"/>
    <n v="63.554074074074073"/>
    <n v="112.5"/>
    <n v="7149.833333333333"/>
  </r>
  <r>
    <s v="Kotak Tisu"/>
    <s v="annoying"/>
    <x v="0"/>
    <n v="51"/>
    <n v="1"/>
    <x v="3"/>
    <s v="Gandhi-like"/>
    <n v="2"/>
    <s v="Standard"/>
    <n v="8"/>
    <n v="25"/>
    <n v="2"/>
    <s v="Mixed Economy"/>
    <n v="537"/>
    <n v="836"/>
    <s v="Untapped"/>
    <n v="90"/>
    <s v="Large"/>
    <n v="7.5"/>
    <x v="16"/>
    <s v="United States"/>
    <n v="33311"/>
    <s v="http://blocgame.com/stats.php?id=64958"/>
    <n v="0"/>
    <n v="0"/>
    <n v="21686"/>
    <n v="62.031657355679705"/>
    <n v="89.5"/>
    <n v="5551.833333333333"/>
  </r>
  <r>
    <s v="ZY"/>
    <s v="ZY The Great"/>
    <x v="2"/>
    <n v="98"/>
    <n v="1"/>
    <x v="3"/>
    <s v="Gandhi-like"/>
    <n v="2"/>
    <s v="Poor"/>
    <n v="14"/>
    <n v="5"/>
    <n v="5"/>
    <s v="Free Market"/>
    <n v="444"/>
    <n v="1899"/>
    <s v="Plentiful"/>
    <n v="70"/>
    <s v="Powerful"/>
    <n v="9"/>
    <x v="15"/>
    <s v="United States"/>
    <n v="27000"/>
    <s v="http://blocgame.com/stats.php?id=64559"/>
    <n v="1"/>
    <n v="0"/>
    <n v="21750"/>
    <n v="60.810810810810814"/>
    <n v="74"/>
    <n v="4500"/>
  </r>
  <r>
    <s v="EmpayarGalaktik"/>
    <s v="DarthVaderMalaya"/>
    <x v="0"/>
    <n v="25"/>
    <n v="0"/>
    <x v="5"/>
    <s v="Gandhi-like"/>
    <n v="2"/>
    <s v="Elite"/>
    <n v="102"/>
    <n v="2"/>
    <n v="0"/>
    <s v="Mixed Economy"/>
    <n v="330"/>
    <n v="0"/>
    <s v="Untapped"/>
    <n v="90"/>
    <s v="None"/>
    <n v="0"/>
    <x v="2"/>
    <s v="Neutral"/>
    <n v="20000"/>
    <s v="http://blocgame.com/stats.php?id=61800"/>
    <n v="0"/>
    <n v="0"/>
    <n v="17750"/>
    <n v="60.606060606060609"/>
    <n v="55"/>
    <n v="3333.3333333333335"/>
  </r>
  <r>
    <s v="Global Empire"/>
    <s v="Blocemperor"/>
    <x v="9"/>
    <n v="24"/>
    <n v="0"/>
    <x v="5"/>
    <s v="Good"/>
    <n v="2"/>
    <s v="Standard"/>
    <n v="97"/>
    <n v="3"/>
    <n v="0"/>
    <s v="Mixed Economy"/>
    <n v="491"/>
    <n v="163"/>
    <s v="Untapped"/>
    <n v="90"/>
    <s v="Powerful"/>
    <n v="9"/>
    <x v="12"/>
    <s v="Neutral"/>
    <n v="29632"/>
    <s v="http://blocgame.com/stats.php?id=63986"/>
    <n v="0"/>
    <n v="0"/>
    <n v="27007"/>
    <n v="60.350305498981669"/>
    <n v="81.833333333333329"/>
    <n v="4938.666666666667"/>
  </r>
  <r>
    <s v="Blake Island"/>
    <s v="Sir Jack Sparrow"/>
    <x v="2"/>
    <n v="70"/>
    <n v="1"/>
    <x v="3"/>
    <s v="Gandhi-like"/>
    <n v="2"/>
    <s v="Poor"/>
    <n v="14"/>
    <n v="27"/>
    <n v="4"/>
    <s v="Free Market"/>
    <n v="719"/>
    <n v="253"/>
    <s v="Untapped"/>
    <n v="90"/>
    <s v="Powerful"/>
    <n v="9"/>
    <x v="7"/>
    <s v="United States"/>
    <n v="41618"/>
    <s v="http://blocgame.com/stats.php?id=64105"/>
    <n v="0"/>
    <n v="0"/>
    <n v="28493"/>
    <n v="57.883171070931851"/>
    <n v="119.83333333333333"/>
    <n v="6936.333333333333"/>
  </r>
  <r>
    <s v="Agonda"/>
    <s v="Agonda"/>
    <x v="5"/>
    <n v="59"/>
    <n v="0"/>
    <x v="5"/>
    <s v="Gandhi-like"/>
    <n v="2"/>
    <s v="Standard"/>
    <n v="0"/>
    <n v="12"/>
    <n v="3"/>
    <s v="Central Planning"/>
    <n v="457"/>
    <n v="97"/>
    <s v="Untapped"/>
    <n v="90"/>
    <s v="Meagre"/>
    <n v="1.5"/>
    <x v="3"/>
    <s v="Soviet Union"/>
    <n v="26360"/>
    <s v="http://blocgame.com/stats.php?id=51268"/>
    <n v="0"/>
    <n v="0"/>
    <n v="19235"/>
    <n v="57.680525164113789"/>
    <n v="76.166666666666671"/>
    <n v="4393.333333333333"/>
  </r>
  <r>
    <s v="Zama Regia"/>
    <s v="Mewlia"/>
    <x v="3"/>
    <n v="62"/>
    <n v="10"/>
    <x v="3"/>
    <s v="Gandhi-like"/>
    <n v="2"/>
    <s v="Good"/>
    <n v="3"/>
    <n v="15"/>
    <n v="7"/>
    <s v="Free Market"/>
    <n v="520"/>
    <n v="542"/>
    <n v="0"/>
    <n v="40"/>
    <s v="Very Powerful"/>
    <n v="10"/>
    <x v="12"/>
    <s v="United States"/>
    <n v="29960"/>
    <s v="http://blocgame.com/stats.php?id=64126"/>
    <n v="0"/>
    <n v="0"/>
    <n v="20210"/>
    <n v="57.615384615384613"/>
    <n v="86.666666666666671"/>
    <n v="4993.333333333333"/>
  </r>
  <r>
    <s v="Frostyputania"/>
    <s v="Frostyputa"/>
    <x v="3"/>
    <n v="61"/>
    <n v="1"/>
    <x v="3"/>
    <s v="Gandhi-like"/>
    <n v="2"/>
    <s v="Good"/>
    <n v="35"/>
    <n v="11"/>
    <n v="5"/>
    <s v="Central Planning"/>
    <n v="531"/>
    <n v="171"/>
    <s v="Untapped"/>
    <n v="90"/>
    <s v="Powerful"/>
    <n v="9"/>
    <x v="17"/>
    <s v="Neutral"/>
    <n v="30498"/>
    <s v="http://blocgame.com/stats.php?id=42065"/>
    <n v="0"/>
    <n v="0"/>
    <n v="22998"/>
    <n v="57.435028248587571"/>
    <n v="88.5"/>
    <n v="5083"/>
  </r>
  <r>
    <s v="Bijlimut"/>
    <s v="tman"/>
    <x v="0"/>
    <n v="18"/>
    <n v="0"/>
    <x v="4"/>
    <s v="Gandhi-like"/>
    <n v="2"/>
    <s v="Poor"/>
    <n v="130"/>
    <n v="2"/>
    <n v="1"/>
    <s v="Mixed Economy"/>
    <n v="349"/>
    <n v="355"/>
    <s v="Untapped"/>
    <n v="90"/>
    <s v="None"/>
    <n v="0"/>
    <x v="10"/>
    <s v="Neutral"/>
    <n v="20000"/>
    <s v="http://blocgame.com/stats.php?id=65474"/>
    <n v="0"/>
    <n v="0"/>
    <n v="17375"/>
    <n v="57.306590257879655"/>
    <n v="58.166666666666664"/>
    <n v="3333.3333333333335"/>
  </r>
  <r>
    <s v="Sucanti"/>
    <s v="Draban"/>
    <x v="3"/>
    <n v="58"/>
    <n v="0"/>
    <x v="5"/>
    <s v="Gandhi-like"/>
    <n v="2"/>
    <s v="Standard"/>
    <n v="0"/>
    <n v="9"/>
    <n v="3"/>
    <s v="Free Market"/>
    <n v="511"/>
    <n v="330"/>
    <s v="Untapped"/>
    <n v="90"/>
    <s v="Meagre"/>
    <n v="1.5"/>
    <x v="1"/>
    <s v="United States"/>
    <n v="28651"/>
    <s v="http://blocgame.com/stats.php?id=49810"/>
    <n v="0"/>
    <n v="0"/>
    <n v="22651"/>
    <n v="56.06849315068493"/>
    <n v="85.166666666666671"/>
    <n v="4775.166666666667"/>
  </r>
  <r>
    <s v="Belanche"/>
    <s v="ryandf"/>
    <x v="11"/>
    <n v="9"/>
    <n v="0"/>
    <x v="5"/>
    <s v="Angelic"/>
    <n v="2"/>
    <s v="Good"/>
    <n v="1"/>
    <n v="2"/>
    <n v="2"/>
    <s v="Mixed Economy"/>
    <n v="568"/>
    <n v="161"/>
    <s v="Untapped"/>
    <n v="90"/>
    <s v="Mediocre"/>
    <n v="4.5"/>
    <x v="9"/>
    <s v="Neutral"/>
    <n v="30743"/>
    <s v="http://blocgame.com/stats.php?id=65185"/>
    <n v="0"/>
    <n v="0.05"/>
    <n v="27743"/>
    <n v="54.125"/>
    <n v="94.666666666666671"/>
    <n v="5123.833333333333"/>
  </r>
  <r>
    <s v="HappyPeople"/>
    <s v="KimJongIgor"/>
    <x v="17"/>
    <n v="39"/>
    <n v="0"/>
    <x v="5"/>
    <s v="Gandhi-like"/>
    <n v="2"/>
    <s v="Standard"/>
    <n v="32"/>
    <n v="7"/>
    <n v="3"/>
    <s v="Central Planning"/>
    <n v="509"/>
    <n v="55"/>
    <s v="Untapped"/>
    <n v="90"/>
    <s v="Meagre"/>
    <n v="1.5"/>
    <x v="3"/>
    <s v="Soviet Union"/>
    <n v="27493"/>
    <s v="http://blocgame.com/stats.php?id=65356"/>
    <n v="0"/>
    <n v="0"/>
    <n v="22243"/>
    <n v="54.013752455795675"/>
    <n v="84.833333333333329"/>
    <n v="4582.166666666667"/>
  </r>
  <r>
    <s v="Chinkostan"/>
    <s v="jimmy_jungaz"/>
    <x v="3"/>
    <n v="81"/>
    <n v="3"/>
    <x v="3"/>
    <s v="Gandhi-like"/>
    <n v="2"/>
    <s v="Good"/>
    <n v="11"/>
    <n v="16"/>
    <n v="5"/>
    <s v="Free Market"/>
    <n v="372"/>
    <n v="161"/>
    <s v="Untapped"/>
    <n v="90"/>
    <s v="Large"/>
    <n v="7.5"/>
    <x v="13"/>
    <s v="United States"/>
    <n v="20000"/>
    <s v="http://blocgame.com/stats.php?id=64521"/>
    <n v="0"/>
    <n v="0"/>
    <n v="10625"/>
    <n v="53.763440860215056"/>
    <n v="62"/>
    <n v="3333.3333333333335"/>
  </r>
  <r>
    <s v="New Pogolia"/>
    <s v="ObliviousObscurity"/>
    <x v="18"/>
    <n v="37"/>
    <n v="0"/>
    <x v="5"/>
    <s v="Gandhi-like"/>
    <n v="2"/>
    <s v="Poor"/>
    <n v="26"/>
    <n v="4"/>
    <n v="4"/>
    <s v="Central Planning"/>
    <n v="386"/>
    <n v="3597"/>
    <s v="Untapped"/>
    <n v="90"/>
    <s v="Mediocre"/>
    <n v="4.5"/>
    <x v="8"/>
    <s v="Soviet Union"/>
    <n v="20000"/>
    <s v="http://blocgame.com/stats.php?id=65269"/>
    <n v="0"/>
    <n v="0"/>
    <n v="15500"/>
    <n v="51.813471502590673"/>
    <n v="64.333333333333329"/>
    <n v="3333.3333333333335"/>
  </r>
  <r>
    <s v="Disnomica"/>
    <s v="Chaad"/>
    <x v="1"/>
    <n v="38"/>
    <n v="4"/>
    <x v="3"/>
    <s v="Nice"/>
    <n v="2"/>
    <s v="Undisciplined Rabble"/>
    <n v="2"/>
    <n v="10"/>
    <n v="24"/>
    <s v="Central Planning"/>
    <n v="970"/>
    <n v="4314"/>
    <n v="0"/>
    <n v="40"/>
    <s v="Mediocre"/>
    <n v="4.5"/>
    <x v="5"/>
    <s v="Soviet Union"/>
    <n v="49114"/>
    <s v="http://blocgame.com/stats.php?id=60992"/>
    <n v="0"/>
    <n v="0"/>
    <n v="34864"/>
    <n v="50.632989690721651"/>
    <n v="161.66666666666666"/>
    <n v="8185.666666666667"/>
  </r>
  <r>
    <s v="ID 309"/>
    <s v="cxcxxxxx"/>
    <x v="4"/>
    <n v="79"/>
    <n v="0"/>
    <x v="3"/>
    <s v="Gandhi-like"/>
    <n v="2"/>
    <s v="Poor"/>
    <n v="24"/>
    <n v="8"/>
    <n v="3"/>
    <s v="Central Planning"/>
    <n v="597"/>
    <n v="3496"/>
    <s v="Untapped"/>
    <n v="90"/>
    <s v="Mediocre"/>
    <n v="4.5"/>
    <x v="8"/>
    <s v="Soviet Union"/>
    <n v="29670"/>
    <s v="http://blocgame.com/stats.php?id=64985"/>
    <n v="0"/>
    <n v="0"/>
    <n v="24045"/>
    <n v="49.698492462311556"/>
    <n v="99.5"/>
    <n v="4945"/>
  </r>
  <r>
    <s v="Huka"/>
    <s v="stir"/>
    <x v="4"/>
    <n v="34"/>
    <n v="0"/>
    <x v="3"/>
    <s v="Gandhi-like"/>
    <n v="2"/>
    <s v="Poor"/>
    <n v="42"/>
    <n v="5"/>
    <n v="6"/>
    <s v="Mixed Economy"/>
    <n v="421"/>
    <n v="2328"/>
    <s v="Untapped"/>
    <n v="90"/>
    <s v="Small"/>
    <n v="3"/>
    <x v="8"/>
    <s v="Neutral"/>
    <n v="20600"/>
    <s v="http://blocgame.com/stats.php?id=64966"/>
    <n v="0"/>
    <n v="0"/>
    <n v="14975"/>
    <n v="48.931116389548691"/>
    <n v="70.166666666666671"/>
    <n v="3433.3333333333335"/>
  </r>
  <r>
    <s v="Creamy Meme"/>
    <s v="Super Snake"/>
    <x v="19"/>
    <n v="23"/>
    <n v="0"/>
    <x v="5"/>
    <s v="Gandhi-like"/>
    <n v="2"/>
    <s v="Standard"/>
    <n v="111"/>
    <n v="1"/>
    <n v="0"/>
    <s v="Central Planning"/>
    <n v="375"/>
    <n v="0"/>
    <s v="Untapped"/>
    <n v="90"/>
    <s v="Meagre"/>
    <n v="1.5"/>
    <x v="4"/>
    <s v="Neutral"/>
    <n v="18327"/>
    <s v="http://blocgame.com/stats.php?id=64874"/>
    <n v="0"/>
    <n v="0"/>
    <n v="16452"/>
    <n v="48.872"/>
    <n v="62.5"/>
    <n v="3054.5"/>
  </r>
  <r>
    <s v="Dredd\\\'s"/>
    <s v="Dredd"/>
    <x v="4"/>
    <n v="131"/>
    <n v="1"/>
    <x v="0"/>
    <s v="Angelic"/>
    <n v="2"/>
    <s v="Poor"/>
    <n v="0"/>
    <n v="16"/>
    <n v="12"/>
    <s v="Central Planning"/>
    <n v="664"/>
    <n v="2657"/>
    <s v="Untapped"/>
    <n v="90"/>
    <s v="Very Powerful"/>
    <n v="10"/>
    <x v="6"/>
    <s v="Neutral"/>
    <n v="32110"/>
    <s v="http://blocgame.com/stats.php?id=62798"/>
    <n v="0"/>
    <n v="0"/>
    <n v="20110"/>
    <n v="48.358433734939759"/>
    <n v="110.66666666666667"/>
    <n v="5351.666666666667"/>
  </r>
  <r>
    <s v="Amrans fans"/>
    <s v="apaiblues83"/>
    <x v="10"/>
    <n v="55"/>
    <n v="1"/>
    <x v="3"/>
    <s v="Gandhi-like"/>
    <n v="2"/>
    <s v="Good"/>
    <n v="5"/>
    <n v="18"/>
    <n v="9"/>
    <s v="Central Planning"/>
    <n v="821"/>
    <n v="16"/>
    <s v="Untapped"/>
    <n v="90"/>
    <s v="Very Powerful"/>
    <n v="10"/>
    <x v="7"/>
    <s v="Soviet Union"/>
    <n v="39425"/>
    <s v="http://blocgame.com/stats.php?id=62203"/>
    <n v="0"/>
    <n v="0"/>
    <n v="27800"/>
    <n v="48.020706455542019"/>
    <n v="136.83333333333334"/>
    <n v="6570.833333333333"/>
  </r>
  <r>
    <s v="Benlavakia"/>
    <s v="Ecotech"/>
    <x v="20"/>
    <n v="31"/>
    <n v="0"/>
    <x v="5"/>
    <s v="Normal"/>
    <n v="2"/>
    <s v="Elite"/>
    <n v="6"/>
    <n v="5"/>
    <n v="5"/>
    <s v="Central Planning"/>
    <n v="594"/>
    <n v="437"/>
    <s v="Untapped"/>
    <n v="90"/>
    <s v="Small"/>
    <n v="3"/>
    <x v="9"/>
    <s v="United States"/>
    <n v="27980"/>
    <s v="http://blocgame.com/stats.php?id=65124"/>
    <n v="1"/>
    <n v="0"/>
    <n v="22730"/>
    <n v="47.104377104377107"/>
    <n v="99"/>
    <n v="4663.333333333333"/>
  </r>
  <r>
    <s v="Shanghai"/>
    <s v="Lon Dyo"/>
    <x v="2"/>
    <n v="63"/>
    <n v="2"/>
    <x v="3"/>
    <s v="Gandhi-like"/>
    <n v="2"/>
    <s v="Elite"/>
    <n v="2"/>
    <n v="21"/>
    <n v="6"/>
    <s v="Central Planning"/>
    <n v="1209"/>
    <n v="519"/>
    <s v="Plentiful"/>
    <n v="70"/>
    <s v="Powerful"/>
    <n v="9"/>
    <x v="3"/>
    <s v="Soviet Union"/>
    <n v="56155"/>
    <s v="http://blocgame.com/stats.php?id=63118"/>
    <n v="0"/>
    <n v="0"/>
    <n v="44530"/>
    <n v="46.447477253928867"/>
    <n v="201.5"/>
    <n v="9359.1666666666661"/>
  </r>
  <r>
    <s v="Nerouglia"/>
    <s v="AllahSaures"/>
    <x v="21"/>
    <n v="30"/>
    <n v="0"/>
    <x v="5"/>
    <s v="Gandhi-like"/>
    <n v="2"/>
    <s v="Poor"/>
    <n v="103"/>
    <n v="3"/>
    <n v="1"/>
    <s v="Free Market"/>
    <n v="434"/>
    <n v="4470"/>
    <s v="Untapped"/>
    <n v="90"/>
    <s v="Meagre"/>
    <n v="1.5"/>
    <x v="0"/>
    <s v="Soviet Union"/>
    <n v="20000"/>
    <s v="http://blocgame.com/stats.php?id=65077"/>
    <n v="0"/>
    <n v="0"/>
    <n v="17000"/>
    <n v="46.082949308755758"/>
    <n v="72.333333333333329"/>
    <n v="3333.3333333333335"/>
  </r>
  <r>
    <s v="Apolosia"/>
    <s v="Myterius"/>
    <x v="3"/>
    <n v="55"/>
    <n v="1"/>
    <x v="3"/>
    <s v="Gandhi-like"/>
    <n v="2"/>
    <s v="Standard"/>
    <n v="14"/>
    <n v="11"/>
    <n v="2"/>
    <s v="Mixed Economy"/>
    <n v="812"/>
    <n v="230"/>
    <s v="Untapped"/>
    <n v="90"/>
    <s v="Mediocre"/>
    <n v="4.5"/>
    <x v="2"/>
    <s v="United States"/>
    <n v="35922"/>
    <s v="http://blocgame.com/stats.php?id=64900"/>
    <n v="0"/>
    <n v="0"/>
    <n v="29547"/>
    <n v="44.238916256157637"/>
    <n v="135.33333333333334"/>
    <n v="5987"/>
  </r>
  <r>
    <s v="Buzir"/>
    <s v="Sir Ribuz"/>
    <x v="8"/>
    <n v="110"/>
    <n v="1"/>
    <x v="0"/>
    <s v="Gandhi-like"/>
    <n v="2"/>
    <s v="Undisciplined Rabble"/>
    <n v="14"/>
    <n v="31"/>
    <n v="2"/>
    <s v="Mixed Economy"/>
    <n v="948"/>
    <n v="6"/>
    <s v="Untapped"/>
    <n v="90"/>
    <s v="Large"/>
    <n v="7.5"/>
    <x v="18"/>
    <s v="United States"/>
    <n v="41196"/>
    <s v="http://blocgame.com/stats.php?id=64064"/>
    <n v="0"/>
    <n v="0"/>
    <n v="27321"/>
    <n v="43.455696202531648"/>
    <n v="158"/>
    <n v="6866"/>
  </r>
  <r>
    <s v="Compost"/>
    <s v="Colop"/>
    <x v="3"/>
    <n v="79"/>
    <n v="0"/>
    <x v="3"/>
    <s v="Angelic"/>
    <n v="2"/>
    <s v="Standard"/>
    <n v="2"/>
    <n v="27"/>
    <n v="2"/>
    <s v="Central Planning"/>
    <n v="1229"/>
    <n v="552"/>
    <s v="Untapped"/>
    <n v="90"/>
    <s v="Very Powerful"/>
    <n v="10"/>
    <x v="18"/>
    <s v="Soviet Union"/>
    <n v="51349"/>
    <s v="http://blocgame.com/stats.php?id=62506"/>
    <n v="0"/>
    <n v="0"/>
    <n v="38974"/>
    <n v="41.781122864117165"/>
    <n v="204.83333333333334"/>
    <n v="8558.1666666666661"/>
  </r>
  <r>
    <s v="Lain"/>
    <s v="Red Terror"/>
    <x v="3"/>
    <n v="111"/>
    <n v="6"/>
    <x v="0"/>
    <s v="Gandhi-like"/>
    <n v="2"/>
    <s v="Standard"/>
    <n v="8"/>
    <n v="32"/>
    <n v="15"/>
    <s v="Central Planning"/>
    <n v="775"/>
    <n v="6874"/>
    <s v="Near Depletion"/>
    <n v="10"/>
    <s v="Powerful"/>
    <n v="9"/>
    <x v="15"/>
    <s v="Soviet Union"/>
    <n v="32213"/>
    <s v="http://blocgame.com/stats.php?id=54938"/>
    <n v="0"/>
    <n v="0"/>
    <n v="13088"/>
    <n v="41.565161290322578"/>
    <n v="129.16666666666666"/>
    <n v="5368.833333333333"/>
  </r>
  <r>
    <s v="Carnifex"/>
    <s v="SgtSquirrel"/>
    <x v="18"/>
    <n v="29"/>
    <n v="0"/>
    <x v="5"/>
    <s v="Gandhi-like"/>
    <n v="2"/>
    <s v="Standard"/>
    <n v="27"/>
    <n v="5"/>
    <n v="3"/>
    <s v="Central Planning"/>
    <n v="483"/>
    <n v="1957"/>
    <s v="Untapped"/>
    <n v="90"/>
    <s v="Mediocre"/>
    <n v="4.5"/>
    <x v="6"/>
    <s v="Soviet Union"/>
    <n v="20000"/>
    <s v="http://blocgame.com/stats.php?id=65216"/>
    <n v="0"/>
    <n v="0"/>
    <n v="15500"/>
    <n v="41.407867494824018"/>
    <n v="80.5"/>
    <n v="3333.3333333333335"/>
  </r>
  <r>
    <s v="Hells Angel"/>
    <s v="Avangarde"/>
    <x v="3"/>
    <n v="124"/>
    <n v="1"/>
    <x v="0"/>
    <s v="Angelic"/>
    <n v="2"/>
    <s v="Undisciplined Rabble"/>
    <n v="0"/>
    <n v="32"/>
    <n v="11"/>
    <s v="Central Planning"/>
    <n v="1118"/>
    <n v="3570"/>
    <s v="Untapped"/>
    <n v="90"/>
    <s v="Powerful"/>
    <n v="9"/>
    <x v="14"/>
    <s v="Soviet Union"/>
    <n v="46226"/>
    <s v="http://blocgame.com/stats.php?id=63923"/>
    <n v="1"/>
    <n v="0"/>
    <n v="28601"/>
    <n v="41.34704830053667"/>
    <n v="186.33333333333334"/>
    <n v="7704.333333333333"/>
  </r>
  <r>
    <s v="Casto Rico"/>
    <s v="Charles M Talleyrand"/>
    <x v="0"/>
    <n v="4"/>
    <n v="0"/>
    <x v="4"/>
    <s v="Good"/>
    <n v="2"/>
    <s v="Undisciplined Rabble"/>
    <n v="101"/>
    <n v="2"/>
    <n v="1"/>
    <s v="Mixed Economy"/>
    <n v="403"/>
    <n v="324"/>
    <n v="0"/>
    <n v="40"/>
    <s v="Meagre"/>
    <n v="1.5"/>
    <x v="7"/>
    <s v="Neutral"/>
    <n v="16584"/>
    <s v="http://blocgame.com/stats.php?id=64885"/>
    <n v="0"/>
    <n v="0"/>
    <n v="13959"/>
    <n v="41.151364764267989"/>
    <n v="67.166666666666671"/>
    <n v="2764"/>
  </r>
  <r>
    <s v="weebsunite"/>
    <s v="weebsunite"/>
    <x v="0"/>
    <n v="2"/>
    <n v="0"/>
    <x v="4"/>
    <s v="Normal"/>
    <n v="2"/>
    <s v="Undisciplined Rabble"/>
    <n v="109"/>
    <n v="2"/>
    <n v="2"/>
    <s v="Mixed Economy"/>
    <n v="411"/>
    <n v="2236"/>
    <s v="Untapped"/>
    <n v="90"/>
    <s v="None"/>
    <n v="0"/>
    <x v="0"/>
    <s v="Neutral"/>
    <n v="16200"/>
    <s v="http://blocgame.com/stats.php?id=64356"/>
    <n v="0"/>
    <n v="0"/>
    <n v="13200"/>
    <n v="39.416058394160586"/>
    <n v="68.5"/>
    <n v="2700"/>
  </r>
  <r>
    <s v="Sunbhistan"/>
    <s v="Le_Huck"/>
    <x v="4"/>
    <n v="33"/>
    <n v="1"/>
    <x v="3"/>
    <s v="Gandhi-like"/>
    <n v="2"/>
    <s v="Elite"/>
    <n v="12"/>
    <n v="13"/>
    <n v="6"/>
    <s v="Free Market"/>
    <n v="791"/>
    <n v="2857"/>
    <s v="Plentiful"/>
    <n v="70"/>
    <s v="Mediocre"/>
    <n v="4.5"/>
    <x v="5"/>
    <s v="United States"/>
    <n v="31095"/>
    <s v="http://blocgame.com/stats.php?id=64796"/>
    <n v="0"/>
    <n v="0"/>
    <n v="22470"/>
    <n v="39.310998735777495"/>
    <n v="131.83333333333334"/>
    <n v="5182.5"/>
  </r>
  <r>
    <s v="Galliana"/>
    <s v="LittleJim"/>
    <x v="0"/>
    <n v="50"/>
    <n v="0"/>
    <x v="3"/>
    <s v="Gandhi-like"/>
    <n v="2"/>
    <s v="Good"/>
    <n v="5"/>
    <n v="8"/>
    <n v="3"/>
    <s v="Central Planning"/>
    <n v="682"/>
    <n v="237"/>
    <s v="Untapped"/>
    <n v="90"/>
    <s v="Mediocre"/>
    <n v="4.5"/>
    <x v="1"/>
    <s v="Neutral"/>
    <n v="24152"/>
    <s v="http://blocgame.com/stats.php?id=64861"/>
    <n v="0"/>
    <n v="0"/>
    <n v="18527"/>
    <n v="35.413489736070382"/>
    <n v="113.66666666666667"/>
    <n v="4025.3333333333335"/>
  </r>
  <r>
    <s v="Last Horn"/>
    <s v="Prince Charming"/>
    <x v="9"/>
    <n v="128"/>
    <n v="1"/>
    <x v="0"/>
    <s v="Good"/>
    <n v="2"/>
    <s v="Poor"/>
    <n v="0"/>
    <n v="35"/>
    <n v="7"/>
    <s v="Central Planning"/>
    <n v="1054"/>
    <n v="467"/>
    <s v="Untapped"/>
    <n v="90"/>
    <s v="Very Powerful"/>
    <n v="10"/>
    <x v="16"/>
    <s v="Neutral"/>
    <n v="36900"/>
    <s v="http://blocgame.com/stats.php?id=64043"/>
    <n v="0"/>
    <n v="0"/>
    <n v="19650"/>
    <n v="35.009487666034154"/>
    <n v="175.66666666666666"/>
    <n v="6150"/>
  </r>
  <r>
    <s v="Maiden"/>
    <s v="Queens Revenge"/>
    <x v="3"/>
    <n v="95"/>
    <n v="1"/>
    <x v="3"/>
    <s v="Gandhi-like"/>
    <n v="2"/>
    <s v="Good"/>
    <n v="0"/>
    <n v="18"/>
    <n v="14"/>
    <s v="Mixed Economy"/>
    <n v="976"/>
    <n v="2675"/>
    <s v="Untapped"/>
    <n v="90"/>
    <s v="Powerful"/>
    <n v="9"/>
    <x v="6"/>
    <s v="United States"/>
    <n v="34160"/>
    <s v="http://blocgame.com/stats.php?id=64049"/>
    <n v="0"/>
    <n v="0"/>
    <n v="20660"/>
    <n v="35"/>
    <n v="162.66666666666666"/>
    <n v="5693.333333333333"/>
  </r>
  <r>
    <s v="Kingdom states"/>
    <s v="areezie"/>
    <x v="0"/>
    <n v="25"/>
    <n v="0"/>
    <x v="3"/>
    <s v="Gandhi-like"/>
    <n v="2"/>
    <s v="Standard"/>
    <n v="24"/>
    <n v="13"/>
    <n v="9"/>
    <s v="Free Market"/>
    <n v="573"/>
    <n v="4262"/>
    <s v="Untapped"/>
    <n v="90"/>
    <s v="Meagre"/>
    <n v="1.5"/>
    <x v="0"/>
    <s v="United States"/>
    <n v="20000"/>
    <s v="http://blocgame.com/stats.php?id=64464"/>
    <n v="0"/>
    <n v="0"/>
    <n v="10250"/>
    <n v="34.904013961605585"/>
    <n v="95.5"/>
    <n v="3333.3333333333335"/>
  </r>
  <r>
    <s v="Netland"/>
    <s v="netcode"/>
    <x v="3"/>
    <n v="98"/>
    <n v="1"/>
    <x v="3"/>
    <s v="Gandhi-like"/>
    <n v="2"/>
    <s v="Good"/>
    <n v="0"/>
    <n v="16"/>
    <n v="2"/>
    <s v="Central Planning"/>
    <n v="935"/>
    <n v="0"/>
    <s v="Untapped"/>
    <n v="90"/>
    <s v="Meagre"/>
    <n v="1.5"/>
    <x v="9"/>
    <s v="United States"/>
    <n v="32426"/>
    <s v="http://blocgame.com/stats.php?id=63148"/>
    <n v="0"/>
    <n v="0"/>
    <n v="24176"/>
    <n v="34.680213903743315"/>
    <n v="155.83333333333334"/>
    <n v="5404.333333333333"/>
  </r>
  <r>
    <s v="Isla Grande"/>
    <s v="King Richard"/>
    <x v="2"/>
    <n v="83"/>
    <n v="1"/>
    <x v="3"/>
    <s v="Gandhi-like"/>
    <n v="2"/>
    <s v="Undisciplined Rabble"/>
    <n v="14"/>
    <n v="29"/>
    <n v="4"/>
    <s v="Central Planning"/>
    <n v="916"/>
    <n v="96"/>
    <s v="Untapped"/>
    <n v="90"/>
    <s v="Powerful"/>
    <n v="9"/>
    <x v="7"/>
    <s v="United States"/>
    <n v="31284"/>
    <s v="http://blocgame.com/stats.php?id=64171"/>
    <n v="0"/>
    <n v="0"/>
    <n v="17409"/>
    <n v="34.1528384279476"/>
    <n v="152.66666666666666"/>
    <n v="5214"/>
  </r>
  <r>
    <s v="Ghost"/>
    <s v="Kaali"/>
    <x v="3"/>
    <n v="90"/>
    <n v="3"/>
    <x v="0"/>
    <s v="Gandhi-like"/>
    <n v="2"/>
    <s v="Elite"/>
    <n v="5"/>
    <n v="24"/>
    <n v="17"/>
    <s v="Free Market"/>
    <n v="1197"/>
    <n v="4929"/>
    <s v="Untapped"/>
    <n v="90"/>
    <s v="Powerful"/>
    <n v="9"/>
    <x v="5"/>
    <s v="United States"/>
    <n v="40496"/>
    <s v="http://blocgame.com/stats.php?id=63068"/>
    <n v="0"/>
    <n v="0"/>
    <n v="23621"/>
    <n v="33.831244778613197"/>
    <n v="199.5"/>
    <n v="6749.333333333333"/>
  </r>
  <r>
    <s v="ENdau 2"/>
    <s v="Syazwan90"/>
    <x v="2"/>
    <n v="101"/>
    <n v="2"/>
    <x v="0"/>
    <s v="Gandhi-like"/>
    <n v="2"/>
    <s v="Standard"/>
    <n v="17"/>
    <n v="25"/>
    <n v="10"/>
    <s v="Central Planning"/>
    <n v="1260"/>
    <n v="4610"/>
    <s v="Untapped"/>
    <n v="90"/>
    <s v="Large"/>
    <n v="7.5"/>
    <x v="0"/>
    <s v="Soviet Union"/>
    <n v="42284"/>
    <s v="http://blocgame.com/stats.php?id=64213"/>
    <n v="0"/>
    <n v="0"/>
    <n v="27659"/>
    <n v="33.558730158730157"/>
    <n v="210"/>
    <n v="7047.333333333333"/>
  </r>
  <r>
    <s v="Poorfags"/>
    <s v="Bernie Sanders"/>
    <x v="8"/>
    <n v="8"/>
    <n v="3"/>
    <x v="3"/>
    <s v="Gandhi-like"/>
    <n v="2"/>
    <s v="Poor"/>
    <n v="1"/>
    <n v="11"/>
    <n v="10"/>
    <s v="Mixed Economy"/>
    <n v="562"/>
    <n v="2049"/>
    <s v="Untapped"/>
    <n v="90"/>
    <s v="Large"/>
    <n v="7.5"/>
    <x v="8"/>
    <s v="United States"/>
    <n v="17953"/>
    <s v="http://blocgame.com/stats.php?id=64871"/>
    <n v="0"/>
    <n v="0"/>
    <n v="8578"/>
    <n v="31.944839857651246"/>
    <n v="93.666666666666671"/>
    <n v="2992.1666666666665"/>
  </r>
  <r>
    <s v="Seraph"/>
    <s v="Seraph"/>
    <x v="1"/>
    <n v="39"/>
    <n v="1"/>
    <x v="5"/>
    <s v="Gandhi-like"/>
    <n v="2"/>
    <s v="Good"/>
    <n v="0"/>
    <n v="8"/>
    <n v="8"/>
    <s v="Central Planning"/>
    <n v="1117"/>
    <n v="4315"/>
    <s v="Untapped"/>
    <n v="90"/>
    <s v="Powerful"/>
    <n v="9"/>
    <x v="8"/>
    <s v="Soviet Union"/>
    <n v="35614"/>
    <s v="http://blocgame.com/stats.php?id=64949"/>
    <n v="0"/>
    <n v="0"/>
    <n v="28114"/>
    <n v="31.883616830796775"/>
    <n v="186.16666666666666"/>
    <n v="5935.666666666667"/>
  </r>
  <r>
    <s v="Reikland"/>
    <s v="Karl-Franz I"/>
    <x v="6"/>
    <n v="87"/>
    <n v="5"/>
    <x v="0"/>
    <s v="Gandhi-like"/>
    <n v="2"/>
    <s v="Elite"/>
    <n v="18"/>
    <n v="17"/>
    <n v="22"/>
    <s v="Central Planning"/>
    <n v="1163"/>
    <n v="6785"/>
    <s v="Untapped"/>
    <n v="90"/>
    <s v="Very Powerful"/>
    <n v="10"/>
    <x v="8"/>
    <s v="Soviet Union"/>
    <n v="36774"/>
    <s v="http://blocgame.com/stats.php?id=58781"/>
    <n v="0"/>
    <n v="0"/>
    <n v="20649"/>
    <n v="31.61994840928633"/>
    <n v="193.83333333333334"/>
    <n v="6129"/>
  </r>
  <r>
    <s v="4g93"/>
    <s v="kadafi"/>
    <x v="3"/>
    <n v="99"/>
    <n v="3"/>
    <x v="0"/>
    <s v="Gandhi-like"/>
    <n v="2"/>
    <s v="Standard"/>
    <n v="10"/>
    <n v="13"/>
    <n v="5"/>
    <s v="Central Planning"/>
    <n v="640"/>
    <n v="185"/>
    <s v="Untapped"/>
    <n v="90"/>
    <s v="Very Powerful"/>
    <n v="10"/>
    <x v="1"/>
    <s v="Soviet Union"/>
    <n v="20221"/>
    <s v="http://blocgame.com/stats.php?id=62122"/>
    <n v="0"/>
    <n v="0"/>
    <n v="11971"/>
    <n v="31.595312499999999"/>
    <n v="106.66666666666667"/>
    <n v="3370.1666666666665"/>
  </r>
  <r>
    <s v="Krvaalia"/>
    <s v="Lorddeathbane"/>
    <x v="4"/>
    <n v="66"/>
    <n v="0"/>
    <x v="3"/>
    <s v="Gandhi-like"/>
    <n v="2"/>
    <s v="Elite"/>
    <n v="6"/>
    <n v="14"/>
    <n v="4"/>
    <s v="Central Planning"/>
    <n v="1151"/>
    <n v="450"/>
    <s v="Untapped"/>
    <n v="90"/>
    <s v="Mediocre"/>
    <n v="4.5"/>
    <x v="4"/>
    <s v="Soviet Union"/>
    <n v="35766"/>
    <s v="http://blocgame.com/stats.php?id=51768"/>
    <n v="0"/>
    <n v="0"/>
    <n v="27516"/>
    <n v="31.073848827106865"/>
    <n v="191.83333333333334"/>
    <n v="5961"/>
  </r>
  <r>
    <s v="KaIfa"/>
    <s v="kaIfa"/>
    <x v="1"/>
    <n v="79"/>
    <n v="2"/>
    <x v="3"/>
    <s v="Gandhi-like"/>
    <n v="2"/>
    <s v="Good"/>
    <n v="13"/>
    <n v="13"/>
    <n v="8"/>
    <s v="Central Planning"/>
    <n v="1059"/>
    <n v="239"/>
    <s v="Plentiful"/>
    <n v="70"/>
    <s v="Powerful"/>
    <n v="9"/>
    <x v="10"/>
    <s v="Soviet Union"/>
    <n v="32250"/>
    <s v="http://blocgame.com/stats.php?id=61737"/>
    <n v="0"/>
    <n v="0"/>
    <n v="22875"/>
    <n v="30.453257790368273"/>
    <n v="176.5"/>
    <n v="5375"/>
  </r>
  <r>
    <s v="Pasir Dua Butir"/>
    <s v="Rocky Malaya"/>
    <x v="3"/>
    <n v="113"/>
    <n v="0"/>
    <x v="3"/>
    <s v="Gandhi-like"/>
    <n v="2"/>
    <s v="Standard"/>
    <n v="20"/>
    <n v="17"/>
    <n v="9"/>
    <s v="Free Market"/>
    <n v="805"/>
    <n v="102"/>
    <s v="Untapped"/>
    <n v="90"/>
    <s v="Large"/>
    <n v="7.5"/>
    <x v="2"/>
    <s v="United States"/>
    <n v="24258"/>
    <s v="http://blocgame.com/stats.php?id=60687"/>
    <n v="0"/>
    <n v="0"/>
    <n v="13008"/>
    <n v="30.13416149068323"/>
    <n v="134.16666666666666"/>
    <n v="4043"/>
  </r>
  <r>
    <s v="Orange Julius"/>
    <s v="5dollarcheezit"/>
    <x v="1"/>
    <n v="99"/>
    <n v="7"/>
    <x v="3"/>
    <s v="Gandhi-like"/>
    <n v="2"/>
    <s v="Good"/>
    <n v="5"/>
    <n v="13"/>
    <n v="6"/>
    <s v="Central Planning"/>
    <n v="910"/>
    <n v="1098"/>
    <s v="Untapped"/>
    <n v="90"/>
    <s v="Very Powerful"/>
    <n v="10"/>
    <x v="19"/>
    <s v="United States"/>
    <n v="27293"/>
    <s v="http://blocgame.com/stats.php?id=46049"/>
    <n v="0"/>
    <n v="0"/>
    <n v="18668"/>
    <n v="29.992307692307691"/>
    <n v="151.66666666666666"/>
    <n v="4548.833333333333"/>
  </r>
  <r>
    <s v="PadangJarak"/>
    <s v="PadangJarak"/>
    <x v="10"/>
    <n v="11"/>
    <n v="0"/>
    <x v="3"/>
    <s v="Good"/>
    <n v="2"/>
    <s v="Good"/>
    <n v="6"/>
    <n v="7"/>
    <n v="6"/>
    <s v="Mixed Economy"/>
    <n v="682"/>
    <n v="457"/>
    <s v="Untapped"/>
    <n v="90"/>
    <s v="Large"/>
    <n v="7.5"/>
    <x v="14"/>
    <s v="Neutral"/>
    <n v="20000"/>
    <s v="http://blocgame.com/stats.php?id=64954"/>
    <n v="0"/>
    <n v="0"/>
    <n v="13625"/>
    <n v="29.325513196480937"/>
    <n v="113.66666666666667"/>
    <n v="3333.3333333333335"/>
  </r>
  <r>
    <s v="Iraq"/>
    <s v="Saddam Hussein"/>
    <x v="0"/>
    <n v="3"/>
    <n v="0"/>
    <x v="3"/>
    <s v="Gandhi-like"/>
    <n v="2"/>
    <s v="Standard"/>
    <n v="3"/>
    <n v="11"/>
    <n v="9"/>
    <s v="Free Market"/>
    <n v="761"/>
    <n v="3538"/>
    <n v="0"/>
    <n v="40"/>
    <s v="Meagre"/>
    <n v="1.5"/>
    <x v="6"/>
    <s v="United States"/>
    <n v="21804"/>
    <s v="http://blocgame.com/stats.php?id=40446"/>
    <n v="0"/>
    <n v="0"/>
    <n v="12804"/>
    <n v="28.651773981603153"/>
    <n v="126.83333333333333"/>
    <n v="3634"/>
  </r>
  <r>
    <s v="Scavia"/>
    <s v="nike1155"/>
    <x v="3"/>
    <n v="132"/>
    <n v="2"/>
    <x v="3"/>
    <s v="Angelic"/>
    <n v="2"/>
    <s v="Poor"/>
    <n v="6"/>
    <n v="11"/>
    <n v="4"/>
    <s v="Central Planning"/>
    <n v="1179"/>
    <n v="19"/>
    <s v="Plentiful"/>
    <n v="70"/>
    <s v="Large"/>
    <n v="7.5"/>
    <x v="13"/>
    <s v="United States"/>
    <n v="32605"/>
    <s v="http://blocgame.com/stats.php?id=52275"/>
    <n v="0"/>
    <n v="0"/>
    <n v="25480"/>
    <n v="27.654792196776931"/>
    <n v="196.5"/>
    <n v="5434.166666666667"/>
  </r>
  <r>
    <s v="Tigner"/>
    <s v="atiah"/>
    <x v="2"/>
    <n v="23"/>
    <n v="2"/>
    <x v="0"/>
    <s v="Nice"/>
    <n v="2"/>
    <s v="Good"/>
    <n v="5"/>
    <n v="19"/>
    <n v="7"/>
    <s v="Free Market"/>
    <n v="972"/>
    <n v="5333"/>
    <s v="Untapped"/>
    <n v="90"/>
    <s v="Large"/>
    <n v="7.5"/>
    <x v="15"/>
    <s v="United States"/>
    <n v="26752"/>
    <s v="http://blocgame.com/stats.php?id=64128"/>
    <n v="0"/>
    <n v="0"/>
    <n v="15502"/>
    <n v="27.522633744855966"/>
    <n v="162"/>
    <n v="4458.666666666667"/>
  </r>
  <r>
    <s v="Chinese Empire"/>
    <s v="Chairman Mao Zedong"/>
    <x v="1"/>
    <n v="72"/>
    <n v="1"/>
    <x v="1"/>
    <s v="Gandhi-like"/>
    <n v="2"/>
    <s v="Good"/>
    <n v="32"/>
    <n v="14"/>
    <n v="9"/>
    <s v="Central Planning"/>
    <n v="1351"/>
    <n v="147"/>
    <s v="Untapped"/>
    <n v="90"/>
    <s v="Somewhat Large"/>
    <n v="6"/>
    <x v="3"/>
    <s v="Soviet Union"/>
    <n v="36801"/>
    <s v="http://blocgame.com/stats.php?id=54448"/>
    <n v="0"/>
    <n v="0"/>
    <n v="26676"/>
    <n v="27.239822353811991"/>
    <n v="225.16666666666666"/>
    <n v="6133.5"/>
  </r>
  <r>
    <s v="Tanus"/>
    <s v="Hoovytaurus"/>
    <x v="4"/>
    <n v="74"/>
    <n v="0"/>
    <x v="0"/>
    <s v="Gandhi-like"/>
    <n v="2"/>
    <s v="Elite"/>
    <n v="7"/>
    <n v="19"/>
    <n v="6"/>
    <s v="Free Market"/>
    <n v="1553"/>
    <n v="46"/>
    <s v="Untapped"/>
    <n v="90"/>
    <s v="Very Powerful"/>
    <n v="10"/>
    <x v="7"/>
    <s v="United States"/>
    <n v="42226"/>
    <s v="http://blocgame.com/stats.php?id=61059"/>
    <n v="0"/>
    <n v="0"/>
    <n v="31351"/>
    <n v="27.189954925949774"/>
    <n v="258.83333333333331"/>
    <n v="7037.666666666667"/>
  </r>
  <r>
    <s v="La Federacion"/>
    <s v="Jose Raul Martinez"/>
    <x v="14"/>
    <n v="7"/>
    <n v="0"/>
    <x v="3"/>
    <s v="Gandhi-like"/>
    <n v="2"/>
    <s v="Good"/>
    <n v="93"/>
    <n v="6"/>
    <n v="1"/>
    <s v="Central Planning"/>
    <n v="1013"/>
    <n v="350"/>
    <s v="Untapped"/>
    <n v="90"/>
    <s v="Somewhat Large"/>
    <n v="6"/>
    <x v="9"/>
    <s v="Soviet Union"/>
    <n v="27502"/>
    <s v="http://blocgame.com/stats.php?id=64281"/>
    <n v="0"/>
    <n v="0"/>
    <n v="23377"/>
    <n v="27.149062191510364"/>
    <n v="168.83333333333334"/>
    <n v="4583.666666666667"/>
  </r>
  <r>
    <s v="Mauritius"/>
    <s v="Dragonz"/>
    <x v="9"/>
    <n v="39"/>
    <n v="0"/>
    <x v="3"/>
    <s v="Gandhi-like"/>
    <n v="2"/>
    <s v="Elite"/>
    <n v="8"/>
    <n v="10"/>
    <n v="5"/>
    <s v="Free Market"/>
    <n v="772"/>
    <n v="194"/>
    <s v="Untapped"/>
    <n v="90"/>
    <s v="Mediocre"/>
    <n v="4.5"/>
    <x v="19"/>
    <s v="United States"/>
    <n v="20836"/>
    <s v="http://blocgame.com/stats.php?id=65031"/>
    <n v="0"/>
    <n v="0"/>
    <n v="13711"/>
    <n v="26.989637305699482"/>
    <n v="128.66666666666666"/>
    <n v="3472.6666666666665"/>
  </r>
  <r>
    <s v="Tok Jembal"/>
    <s v="Lady H"/>
    <x v="3"/>
    <n v="72"/>
    <n v="1"/>
    <x v="3"/>
    <s v="Gandhi-like"/>
    <n v="2"/>
    <s v="Poor"/>
    <n v="4"/>
    <n v="17"/>
    <n v="17"/>
    <s v="Mixed Economy"/>
    <n v="990"/>
    <n v="1035"/>
    <s v="Plentiful"/>
    <n v="70"/>
    <s v="Very Powerful"/>
    <n v="10"/>
    <x v="5"/>
    <s v="Neutral"/>
    <n v="26627"/>
    <s v="http://blocgame.com/stats.php?id=60840"/>
    <n v="0"/>
    <n v="0"/>
    <n v="12377"/>
    <n v="26.895959595959596"/>
    <n v="165"/>
    <n v="4437.833333333333"/>
  </r>
  <r>
    <s v="Tron"/>
    <s v="Tron5"/>
    <x v="4"/>
    <n v="98"/>
    <n v="1"/>
    <x v="0"/>
    <s v="Gandhi-like"/>
    <n v="2"/>
    <s v="Good"/>
    <n v="9"/>
    <n v="18"/>
    <n v="12"/>
    <s v="Central Planning"/>
    <n v="1594"/>
    <n v="490"/>
    <s v="Untapped"/>
    <n v="90"/>
    <s v="Somewhat Large"/>
    <n v="6"/>
    <x v="10"/>
    <s v="Soviet Union"/>
    <n v="42690"/>
    <s v="http://blocgame.com/stats.php?id=62967"/>
    <n v="2"/>
    <n v="0"/>
    <n v="29940"/>
    <n v="26.78168130489335"/>
    <n v="265.66666666666669"/>
    <n v="7115"/>
  </r>
  <r>
    <s v="Corn God"/>
    <s v="gonzi"/>
    <x v="3"/>
    <n v="50"/>
    <n v="0"/>
    <x v="5"/>
    <s v="Gandhi-like"/>
    <n v="2"/>
    <s v="Poor"/>
    <n v="5"/>
    <n v="12"/>
    <n v="2"/>
    <s v="Central Planning"/>
    <n v="1537"/>
    <n v="48"/>
    <s v="Untapped"/>
    <n v="90"/>
    <s v="Meagre"/>
    <n v="1.5"/>
    <x v="11"/>
    <s v="Soviet Union"/>
    <n v="39703"/>
    <s v="http://blocgame.com/stats.php?id=64682"/>
    <n v="0"/>
    <n v="0"/>
    <n v="32953"/>
    <n v="25.831489915419649"/>
    <n v="256.16666666666669"/>
    <n v="6617.166666666667"/>
  </r>
  <r>
    <s v="New Germany"/>
    <s v="TheWhiteCoons"/>
    <x v="3"/>
    <n v="74"/>
    <n v="0"/>
    <x v="3"/>
    <s v="Gandhi-like"/>
    <n v="2"/>
    <s v="Good"/>
    <n v="2"/>
    <n v="5"/>
    <n v="2"/>
    <s v="Mixed Economy"/>
    <n v="1045"/>
    <n v="25"/>
    <s v="Untapped"/>
    <n v="90"/>
    <s v="Powerful"/>
    <n v="9"/>
    <x v="3"/>
    <s v="Soviet Union"/>
    <n v="26877"/>
    <s v="http://blocgame.com/stats.php?id=39025"/>
    <n v="0"/>
    <n v="0"/>
    <n v="22752"/>
    <n v="25.719617224880384"/>
    <n v="174.16666666666666"/>
    <n v="4479.5"/>
  </r>
  <r>
    <s v="Panzer"/>
    <s v="Pak43"/>
    <x v="3"/>
    <n v="81"/>
    <n v="6"/>
    <x v="0"/>
    <s v="Gandhi-like"/>
    <n v="2"/>
    <s v="Good"/>
    <n v="38"/>
    <n v="5"/>
    <n v="5"/>
    <s v="Central Planning"/>
    <n v="1484"/>
    <n v="138"/>
    <s v="Untapped"/>
    <n v="90"/>
    <s v="Large"/>
    <n v="7.5"/>
    <x v="3"/>
    <s v="Soviet Union"/>
    <n v="37757"/>
    <s v="http://blocgame.com/stats.php?id=63748"/>
    <n v="0"/>
    <n v="0"/>
    <n v="32507"/>
    <n v="25.442722371967655"/>
    <n v="247.33333333333334"/>
    <n v="6292.833333333333"/>
  </r>
  <r>
    <s v="Mawlid"/>
    <s v="rotazairo"/>
    <x v="0"/>
    <n v="10"/>
    <n v="0"/>
    <x v="5"/>
    <s v="Gandhi-like"/>
    <n v="2"/>
    <s v="Good"/>
    <n v="38"/>
    <n v="4"/>
    <n v="2"/>
    <s v="Free Market"/>
    <n v="537"/>
    <n v="276"/>
    <s v="Untapped"/>
    <n v="90"/>
    <s v="None"/>
    <n v="0"/>
    <x v="13"/>
    <s v="Neutral"/>
    <n v="13613"/>
    <s v="http://blocgame.com/stats.php?id=62403"/>
    <n v="0"/>
    <n v="0"/>
    <n v="9863"/>
    <n v="25.350093109869647"/>
    <n v="89.5"/>
    <n v="2268.8333333333335"/>
  </r>
  <r>
    <s v="Cratela"/>
    <s v="Arthur"/>
    <x v="3"/>
    <n v="45"/>
    <n v="0"/>
    <x v="3"/>
    <s v="Gandhi-like"/>
    <n v="2"/>
    <s v="Elite"/>
    <n v="0"/>
    <n v="14"/>
    <n v="10"/>
    <s v="Central Planning"/>
    <n v="1651"/>
    <n v="4444"/>
    <s v="Untapped"/>
    <n v="90"/>
    <s v="Somewhat Large"/>
    <n v="6"/>
    <x v="15"/>
    <s v="Soviet Union"/>
    <n v="40572"/>
    <s v="http://blocgame.com/stats.php?id=61179"/>
    <n v="0"/>
    <n v="0"/>
    <n v="30072"/>
    <n v="24.574197456087219"/>
    <n v="275.16666666666669"/>
    <n v="6762"/>
  </r>
  <r>
    <s v="The Jar"/>
    <s v="Mr.Pickles"/>
    <x v="3"/>
    <n v="56"/>
    <n v="3"/>
    <x v="0"/>
    <s v="Gandhi-like"/>
    <n v="2"/>
    <s v="Good"/>
    <n v="46"/>
    <n v="24"/>
    <n v="9"/>
    <s v="Central Planning"/>
    <n v="1083"/>
    <n v="1620"/>
    <s v="Untapped"/>
    <n v="90"/>
    <s v="Very Powerful"/>
    <n v="10"/>
    <x v="14"/>
    <s v="Neutral"/>
    <n v="25235"/>
    <s v="http://blocgame.com/stats.php?id=60355"/>
    <n v="0"/>
    <n v="0"/>
    <n v="11360"/>
    <n v="23.301015697137579"/>
    <n v="180.5"/>
    <n v="4205.833333333333"/>
  </r>
  <r>
    <s v="Genowia"/>
    <s v="ThePole"/>
    <x v="3"/>
    <n v="59"/>
    <n v="2"/>
    <x v="0"/>
    <s v="Gandhi-like"/>
    <n v="2"/>
    <s v="Poor"/>
    <n v="0"/>
    <n v="16"/>
    <n v="6"/>
    <s v="Central Planning"/>
    <n v="1451"/>
    <n v="273"/>
    <s v="Untapped"/>
    <n v="90"/>
    <s v="Very Powerful"/>
    <n v="10"/>
    <x v="1"/>
    <s v="Soviet Union"/>
    <n v="33584"/>
    <s v="http://blocgame.com/stats.php?id=50839"/>
    <n v="0"/>
    <n v="0"/>
    <n v="23834"/>
    <n v="23.145416953824949"/>
    <n v="241.83333333333334"/>
    <n v="5597.333333333333"/>
  </r>
  <r>
    <s v="Hamshiretonland"/>
    <s v="Lord Hamshiretonburrough"/>
    <x v="4"/>
    <n v="78"/>
    <n v="0"/>
    <x v="1"/>
    <s v="Gandhi-like"/>
    <n v="2"/>
    <s v="Standard"/>
    <n v="3"/>
    <n v="10"/>
    <n v="2"/>
    <s v="Central Planning"/>
    <n v="923"/>
    <n v="172"/>
    <s v="Untapped"/>
    <n v="90"/>
    <s v="Large"/>
    <n v="7.5"/>
    <x v="10"/>
    <s v="Soviet Union"/>
    <n v="21344"/>
    <s v="http://blocgame.com/stats.php?id=58470"/>
    <n v="0"/>
    <n v="0"/>
    <n v="15344"/>
    <n v="23.124593716143011"/>
    <n v="153.83333333333334"/>
    <n v="3557.3333333333335"/>
  </r>
  <r>
    <s v="Ketroyla"/>
    <s v="Erolvant"/>
    <x v="3"/>
    <n v="98"/>
    <n v="2"/>
    <x v="3"/>
    <s v="Gandhi-like"/>
    <n v="2"/>
    <s v="Good"/>
    <n v="8"/>
    <n v="8"/>
    <n v="3"/>
    <s v="Free Market"/>
    <n v="1508"/>
    <n v="453"/>
    <s v="Untapped"/>
    <n v="90"/>
    <s v="Large"/>
    <n v="7.5"/>
    <x v="13"/>
    <s v="Soviet Union"/>
    <n v="34806"/>
    <s v="http://blocgame.com/stats.php?id=55951"/>
    <n v="0"/>
    <n v="0"/>
    <n v="29181"/>
    <n v="23.080901856763926"/>
    <n v="251.33333333333334"/>
    <n v="5801"/>
  </r>
  <r>
    <s v="dendiface"/>
    <s v="dendiface"/>
    <x v="0"/>
    <n v="2"/>
    <n v="0"/>
    <x v="4"/>
    <s v="Questionable"/>
    <n v="2"/>
    <s v="Undisciplined Rabble"/>
    <n v="109"/>
    <n v="2"/>
    <n v="2"/>
    <s v="Mixed Economy"/>
    <n v="569"/>
    <n v="2469"/>
    <s v="Untapped"/>
    <n v="90"/>
    <s v="None"/>
    <n v="0"/>
    <x v="0"/>
    <s v="Neutral"/>
    <n v="12950"/>
    <s v="http://blocgame.com/stats.php?id=64319"/>
    <n v="0"/>
    <n v="0"/>
    <n v="9950"/>
    <n v="22.759226713532513"/>
    <n v="94.833333333333329"/>
    <n v="2158.3333333333335"/>
  </r>
  <r>
    <s v="Esmair"/>
    <s v="muffjin"/>
    <x v="3"/>
    <n v="90"/>
    <n v="1"/>
    <x v="0"/>
    <s v="Gandhi-like"/>
    <n v="2"/>
    <s v="Good"/>
    <n v="18"/>
    <n v="11"/>
    <n v="2"/>
    <s v="Free Market"/>
    <n v="1019"/>
    <n v="213"/>
    <s v="Untapped"/>
    <n v="90"/>
    <s v="Large"/>
    <n v="7.5"/>
    <x v="13"/>
    <s v="Neutral"/>
    <n v="22870"/>
    <s v="http://blocgame.com/stats.php?id=40882"/>
    <n v="0"/>
    <n v="0"/>
    <n v="16495"/>
    <n v="22.443572129538765"/>
    <n v="169.83333333333334"/>
    <n v="3811.6666666666665"/>
  </r>
  <r>
    <s v="Wafflonia"/>
    <s v="Stellarwaffle"/>
    <x v="6"/>
    <n v="80"/>
    <n v="1"/>
    <x v="0"/>
    <s v="Gandhi-like"/>
    <n v="2"/>
    <s v="Good"/>
    <n v="0"/>
    <n v="22"/>
    <n v="12"/>
    <s v="Central Planning"/>
    <n v="1943"/>
    <n v="3994"/>
    <s v="Untapped"/>
    <n v="90"/>
    <s v="Large"/>
    <n v="7.5"/>
    <x v="15"/>
    <s v="Soviet Union"/>
    <n v="43327"/>
    <s v="http://blocgame.com/stats.php?id=63064"/>
    <n v="0"/>
    <n v="0"/>
    <n v="29077"/>
    <n v="22.299022130725682"/>
    <n v="323.83333333333331"/>
    <n v="7221.166666666667"/>
  </r>
  <r>
    <s v="Ironforge"/>
    <s v="Mephasto"/>
    <x v="0"/>
    <n v="42"/>
    <n v="0"/>
    <x v="3"/>
    <s v="Gandhi-like"/>
    <n v="2"/>
    <s v="Good"/>
    <n v="17"/>
    <n v="5"/>
    <n v="2"/>
    <s v="Free Market"/>
    <n v="1181"/>
    <n v="87"/>
    <s v="Untapped"/>
    <n v="90"/>
    <s v="Meagre"/>
    <n v="1.5"/>
    <x v="11"/>
    <s v="United States"/>
    <n v="25634"/>
    <s v="http://blocgame.com/stats.php?id=63135"/>
    <n v="0"/>
    <n v="0"/>
    <n v="21509"/>
    <n v="21.705334462320067"/>
    <n v="196.83333333333334"/>
    <n v="4272.333333333333"/>
  </r>
  <r>
    <s v="fuckmejerry"/>
    <s v="basher6643"/>
    <x v="3"/>
    <n v="35"/>
    <n v="0"/>
    <x v="3"/>
    <s v="Angelic"/>
    <n v="2"/>
    <s v="Standard"/>
    <n v="28"/>
    <n v="3"/>
    <n v="2"/>
    <s v="Mixed Economy"/>
    <n v="946"/>
    <n v="2373"/>
    <n v="0"/>
    <n v="40"/>
    <s v="Meagre"/>
    <n v="1.5"/>
    <x v="15"/>
    <s v="Soviet Union"/>
    <n v="20130"/>
    <s v="http://blocgame.com/stats.php?id=64451"/>
    <n v="0"/>
    <n v="0"/>
    <n v="16755"/>
    <n v="21.279069767441861"/>
    <n v="157.66666666666666"/>
    <n v="3355"/>
  </r>
  <r>
    <s v="Kikkomen"/>
    <s v="general_tso_chiken"/>
    <x v="3"/>
    <n v="85"/>
    <n v="1"/>
    <x v="3"/>
    <s v="Questionable"/>
    <n v="2"/>
    <s v="Good"/>
    <n v="6"/>
    <n v="9"/>
    <n v="8"/>
    <s v="Free Market"/>
    <n v="2154"/>
    <n v="244"/>
    <s v="Untapped"/>
    <n v="90"/>
    <s v="Somewhat Large"/>
    <n v="6"/>
    <x v="1"/>
    <s v="Soviet Union"/>
    <n v="45770"/>
    <s v="http://blocgame.com/stats.php?id=53662"/>
    <n v="0"/>
    <n v="0"/>
    <n v="37895"/>
    <n v="21.248839368616526"/>
    <n v="359"/>
    <n v="7628.333333333333"/>
  </r>
  <r>
    <s v="Shekel Land"/>
    <s v="Sheklesteinthefourth"/>
    <x v="3"/>
    <n v="119"/>
    <n v="5"/>
    <x v="0"/>
    <s v="Good"/>
    <n v="2"/>
    <s v="Elite"/>
    <n v="0"/>
    <n v="34"/>
    <n v="19"/>
    <s v="Central Planning"/>
    <n v="2766"/>
    <n v="8870"/>
    <s v="Untapped"/>
    <n v="90"/>
    <s v="Very Powerful"/>
    <n v="10"/>
    <x v="15"/>
    <s v="Soviet Union"/>
    <n v="58525"/>
    <s v="http://blocgame.com/stats.php?id=54689"/>
    <n v="0"/>
    <n v="0"/>
    <n v="37150"/>
    <n v="21.158712942877802"/>
    <n v="461"/>
    <n v="9754.1666666666661"/>
  </r>
  <r>
    <s v="lobai91"/>
    <s v="tokarab"/>
    <x v="2"/>
    <n v="28"/>
    <n v="6"/>
    <x v="5"/>
    <s v="Angelic"/>
    <n v="2"/>
    <s v="Elite"/>
    <n v="130"/>
    <n v="17"/>
    <n v="8"/>
    <s v="Mixed Economy"/>
    <n v="956"/>
    <n v="0"/>
    <s v="Untapped"/>
    <n v="90"/>
    <s v="Mediocre"/>
    <n v="4.5"/>
    <x v="7"/>
    <s v="Neutral"/>
    <n v="20000"/>
    <s v="http://blocgame.com/stats.php?id=63061"/>
    <n v="0"/>
    <n v="0"/>
    <n v="9125"/>
    <n v="20.92050209205021"/>
    <n v="159.33333333333334"/>
    <n v="3333.3333333333335"/>
  </r>
  <r>
    <s v="HCLI COG Div"/>
    <s v="Silphiel"/>
    <x v="3"/>
    <n v="51"/>
    <n v="1"/>
    <x v="0"/>
    <s v="Gandhi-like"/>
    <n v="2"/>
    <s v="Elite"/>
    <n v="5"/>
    <n v="18"/>
    <n v="3"/>
    <s v="Mixed Economy"/>
    <n v="1387"/>
    <n v="124"/>
    <s v="Depleted"/>
    <n v="0"/>
    <s v="Very Powerful"/>
    <n v="10"/>
    <x v="10"/>
    <s v="Neutral"/>
    <n v="28821"/>
    <s v="http://blocgame.com/stats.php?id=54510"/>
    <n v="0"/>
    <n v="0"/>
    <n v="19446"/>
    <n v="20.779379956741167"/>
    <n v="231.16666666666666"/>
    <n v="4803.5"/>
  </r>
  <r>
    <s v="Borgasha"/>
    <s v="Magus Evergreen"/>
    <x v="3"/>
    <n v="93"/>
    <n v="6"/>
    <x v="3"/>
    <s v="Gandhi-like"/>
    <n v="2"/>
    <s v="Good"/>
    <n v="2"/>
    <n v="15"/>
    <n v="10"/>
    <s v="Central Planning"/>
    <n v="2157"/>
    <n v="7069"/>
    <s v="Untapped"/>
    <n v="90"/>
    <s v="Large"/>
    <n v="7.5"/>
    <x v="0"/>
    <s v="Soviet Union"/>
    <n v="44261"/>
    <s v="http://blocgame.com/stats.php?id=63407"/>
    <n v="0"/>
    <n v="0"/>
    <n v="33386"/>
    <n v="20.519703291608717"/>
    <n v="359.5"/>
    <n v="7376.833333333333"/>
  </r>
  <r>
    <s v="Ipoh"/>
    <s v="QiffahsyII"/>
    <x v="6"/>
    <n v="110"/>
    <n v="2"/>
    <x v="3"/>
    <s v="Gandhi-like"/>
    <n v="2"/>
    <s v="Poor"/>
    <n v="12"/>
    <n v="8"/>
    <n v="17"/>
    <s v="Central Planning"/>
    <n v="1672"/>
    <n v="291"/>
    <s v="Untapped"/>
    <n v="90"/>
    <s v="Powerful"/>
    <n v="9"/>
    <x v="5"/>
    <s v="Soviet Union"/>
    <n v="34185"/>
    <s v="http://blocgame.com/stats.php?id=62127"/>
    <n v="0"/>
    <n v="0"/>
    <n v="23310"/>
    <n v="20.445574162679424"/>
    <n v="278.66666666666669"/>
    <n v="5697.5"/>
  </r>
  <r>
    <s v="Perullamas"/>
    <s v="Fernandocsv"/>
    <x v="0"/>
    <n v="31"/>
    <n v="0"/>
    <x v="5"/>
    <s v="Gandhi-like"/>
    <n v="2"/>
    <s v="Standard"/>
    <n v="21"/>
    <n v="10"/>
    <n v="8"/>
    <s v="Free Market"/>
    <n v="1218"/>
    <n v="156"/>
    <s v="Untapped"/>
    <n v="90"/>
    <s v="Mediocre"/>
    <n v="4.5"/>
    <x v="17"/>
    <s v="United States"/>
    <n v="24813"/>
    <s v="http://blocgame.com/stats.php?id=64461"/>
    <n v="1"/>
    <n v="0"/>
    <n v="16563"/>
    <n v="20.371921182266011"/>
    <n v="203"/>
    <n v="4135.5"/>
  </r>
  <r>
    <s v="Rararaland"/>
    <s v="Whiskertoes"/>
    <x v="4"/>
    <n v="58"/>
    <n v="4"/>
    <x v="0"/>
    <s v="Gandhi-like"/>
    <n v="2"/>
    <s v="Elite"/>
    <n v="1"/>
    <n v="23"/>
    <n v="17"/>
    <s v="Central Planning"/>
    <n v="2029"/>
    <n v="5275"/>
    <n v="0"/>
    <n v="40"/>
    <s v="Very Powerful"/>
    <n v="10"/>
    <x v="5"/>
    <s v="Soviet Union"/>
    <n v="40828"/>
    <s v="http://blocgame.com/stats.php?id=49272"/>
    <n v="0"/>
    <n v="0"/>
    <n v="24328"/>
    <n v="20.122227698373582"/>
    <n v="338.16666666666669"/>
    <n v="6804.666666666667"/>
  </r>
  <r>
    <s v="The Jihad"/>
    <s v="eddylane"/>
    <x v="3"/>
    <n v="14"/>
    <n v="2"/>
    <x v="3"/>
    <s v="Normal"/>
    <n v="2"/>
    <s v="Poor"/>
    <n v="0"/>
    <n v="18"/>
    <n v="13"/>
    <s v="Mixed Economy"/>
    <n v="1810"/>
    <n v="4135"/>
    <s v="Near Depletion"/>
    <n v="10"/>
    <s v="Small"/>
    <n v="3"/>
    <x v="15"/>
    <s v="Soviet Union"/>
    <n v="36260"/>
    <s v="http://blocgame.com/stats.php?id=53434"/>
    <n v="0"/>
    <n v="0"/>
    <n v="23135"/>
    <n v="20.033149171270718"/>
    <n v="301.66666666666669"/>
    <n v="6043.333333333333"/>
  </r>
  <r>
    <s v="Antartica"/>
    <s v="X-DZ-X"/>
    <x v="9"/>
    <n v="85"/>
    <n v="1"/>
    <x v="3"/>
    <s v="Gandhi-like"/>
    <n v="2"/>
    <s v="Standard"/>
    <n v="9"/>
    <n v="15"/>
    <n v="12"/>
    <s v="Central Planning"/>
    <n v="1572"/>
    <n v="4740"/>
    <s v="Plentiful"/>
    <n v="70"/>
    <s v="Large"/>
    <n v="7.5"/>
    <x v="0"/>
    <s v="Soviet Union"/>
    <n v="31277"/>
    <s v="http://blocgame.com/stats.php?id=64669"/>
    <n v="0"/>
    <n v="0"/>
    <n v="19652"/>
    <n v="19.896310432569976"/>
    <n v="262"/>
    <n v="5212.833333333333"/>
  </r>
  <r>
    <s v="Kota Tinggi"/>
    <s v="ainyzrul"/>
    <x v="2"/>
    <n v="111"/>
    <n v="4"/>
    <x v="0"/>
    <s v="Gandhi-like"/>
    <n v="2"/>
    <s v="Good"/>
    <n v="3"/>
    <n v="15"/>
    <n v="3"/>
    <s v="Central Planning"/>
    <n v="1420"/>
    <n v="282"/>
    <s v="Untapped"/>
    <n v="90"/>
    <s v="Powerful"/>
    <n v="9"/>
    <x v="7"/>
    <s v="Soviet Union"/>
    <n v="27761"/>
    <s v="http://blocgame.com/stats.php?id=63120"/>
    <n v="0"/>
    <n v="0"/>
    <n v="19511"/>
    <n v="19.55"/>
    <n v="236.66666666666666"/>
    <n v="4626.833333333333"/>
  </r>
  <r>
    <s v="new shekelstan"/>
    <s v="mrluxx0"/>
    <x v="4"/>
    <n v="118"/>
    <n v="0"/>
    <x v="3"/>
    <s v="Gandhi-like"/>
    <n v="2"/>
    <s v="Good"/>
    <n v="2"/>
    <n v="21"/>
    <n v="14"/>
    <s v="Free Market"/>
    <n v="884"/>
    <n v="2480"/>
    <s v="Untapped"/>
    <n v="90"/>
    <s v="Very Powerful"/>
    <n v="10"/>
    <x v="5"/>
    <s v="United States"/>
    <n v="17254"/>
    <s v="http://blocgame.com/stats.php?id=46292"/>
    <n v="0"/>
    <n v="0"/>
    <n v="2629"/>
    <n v="19.518099547511312"/>
    <n v="147.33333333333334"/>
    <n v="2875.6666666666665"/>
  </r>
  <r>
    <s v="Chaouenne"/>
    <s v="pyrignis"/>
    <x v="22"/>
    <n v="2"/>
    <n v="3"/>
    <x v="5"/>
    <s v="Gandhi-like"/>
    <n v="2"/>
    <s v="Undisciplined Rabble"/>
    <n v="68"/>
    <n v="12"/>
    <n v="8"/>
    <s v="Central Planning"/>
    <n v="1524"/>
    <n v="3000"/>
    <s v="Untapped"/>
    <n v="90"/>
    <s v="Very Powerful"/>
    <n v="10"/>
    <x v="0"/>
    <s v="Soviet Union"/>
    <n v="29700"/>
    <s v="http://blocgame.com/stats.php?id=42019"/>
    <n v="0"/>
    <n v="0"/>
    <n v="20700"/>
    <n v="19.488188976377952"/>
    <n v="254"/>
    <n v="4950"/>
  </r>
  <r>
    <s v="Roarspekistan"/>
    <s v="roar"/>
    <x v="6"/>
    <n v="65"/>
    <n v="0"/>
    <x v="3"/>
    <s v="Gandhi-like"/>
    <n v="2"/>
    <s v="Poor"/>
    <n v="48"/>
    <n v="7"/>
    <n v="3"/>
    <s v="Central Planning"/>
    <n v="1029"/>
    <n v="632"/>
    <s v="Untapped"/>
    <n v="90"/>
    <s v="Mediocre"/>
    <n v="4.5"/>
    <x v="17"/>
    <s v="Soviet Union"/>
    <n v="20000"/>
    <s v="http://blocgame.com/stats.php?id=59084"/>
    <n v="0"/>
    <n v="0"/>
    <n v="14750"/>
    <n v="19.436345966958211"/>
    <n v="171.5"/>
    <n v="3333.3333333333335"/>
  </r>
  <r>
    <s v="Soviet Prussia"/>
    <s v="PrussNet"/>
    <x v="14"/>
    <n v="61"/>
    <n v="0"/>
    <x v="3"/>
    <s v="Gandhi-like"/>
    <n v="2"/>
    <s v="Good"/>
    <n v="1"/>
    <n v="13"/>
    <n v="8"/>
    <s v="Central Planning"/>
    <n v="1451"/>
    <n v="488"/>
    <s v="Untapped"/>
    <n v="90"/>
    <s v="Mediocre"/>
    <n v="4.5"/>
    <x v="1"/>
    <s v="Soviet Union"/>
    <n v="27893"/>
    <s v="http://blocgame.com/stats.php?id=64882"/>
    <n v="0"/>
    <n v="0.05"/>
    <n v="18518"/>
    <n v="19.223294279807028"/>
    <n v="241.83333333333334"/>
    <n v="4648.833333333333"/>
  </r>
  <r>
    <s v="EthariousDrag"/>
    <s v="VynerBrook"/>
    <x v="2"/>
    <n v="71"/>
    <n v="2"/>
    <x v="3"/>
    <s v="Gandhi-like"/>
    <n v="2"/>
    <s v="Good"/>
    <n v="15"/>
    <n v="24"/>
    <n v="11"/>
    <s v="Central Planning"/>
    <n v="1733"/>
    <n v="4828"/>
    <s v="Untapped"/>
    <n v="90"/>
    <s v="Large"/>
    <n v="7.5"/>
    <x v="15"/>
    <s v="Soviet Union"/>
    <n v="32217"/>
    <s v="http://blocgame.com/stats.php?id=64596"/>
    <n v="0"/>
    <n v="0"/>
    <n v="17592"/>
    <n v="18.590305828043853"/>
    <n v="288.83333333333331"/>
    <n v="5369.5"/>
  </r>
  <r>
    <s v="Shaanxi"/>
    <s v="Deng Xiaoping"/>
    <x v="1"/>
    <n v="38"/>
    <n v="0"/>
    <x v="5"/>
    <s v="Gandhi-like"/>
    <n v="2"/>
    <s v="Good"/>
    <n v="3"/>
    <n v="7"/>
    <n v="2"/>
    <s v="Central Planning"/>
    <n v="1239"/>
    <n v="250"/>
    <n v="0"/>
    <n v="40"/>
    <s v="Small"/>
    <n v="3"/>
    <x v="3"/>
    <s v="Neutral"/>
    <n v="23010"/>
    <s v="http://blocgame.com/stats.php?id=65020"/>
    <n v="0"/>
    <n v="0"/>
    <n v="18135"/>
    <n v="18.571428571428573"/>
    <n v="206.5"/>
    <n v="3835"/>
  </r>
  <r>
    <s v="New Hollywood"/>
    <s v="Mel Gibson"/>
    <x v="11"/>
    <n v="48"/>
    <n v="0"/>
    <x v="3"/>
    <s v="Good"/>
    <n v="2"/>
    <s v="Standard"/>
    <n v="0"/>
    <n v="15"/>
    <n v="5"/>
    <s v="Central Planning"/>
    <n v="1104"/>
    <n v="409"/>
    <s v="Untapped"/>
    <n v="90"/>
    <s v="Mediocre"/>
    <n v="4.5"/>
    <x v="12"/>
    <s v="Soviet Union"/>
    <n v="19700"/>
    <s v="http://blocgame.com/stats.php?id=64747"/>
    <n v="0"/>
    <n v="0"/>
    <n v="10700"/>
    <n v="17.844202898550726"/>
    <n v="184"/>
    <n v="3283.3333333333335"/>
  </r>
  <r>
    <s v="SomaliFarmers"/>
    <s v="dynastylord"/>
    <x v="0"/>
    <n v="7"/>
    <n v="0"/>
    <x v="5"/>
    <s v="Questionable"/>
    <n v="2"/>
    <s v="Undisciplined Rabble"/>
    <n v="80"/>
    <n v="3"/>
    <n v="0"/>
    <s v="Mixed Economy"/>
    <n v="409"/>
    <n v="0"/>
    <s v="Untapped"/>
    <n v="90"/>
    <s v="None"/>
    <n v="0"/>
    <x v="10"/>
    <s v="Neutral"/>
    <n v="7275"/>
    <s v="http://blocgame.com/stats.php?id=64225"/>
    <n v="0"/>
    <n v="0"/>
    <n v="4650"/>
    <n v="17.787286063569681"/>
    <n v="68.166666666666671"/>
    <n v="1212.5"/>
  </r>
  <r>
    <s v="Kolisnia"/>
    <s v="Oliver Tochev"/>
    <x v="14"/>
    <n v="42"/>
    <n v="0"/>
    <x v="3"/>
    <s v="Gandhi-like"/>
    <n v="2"/>
    <s v="Good"/>
    <n v="5"/>
    <n v="9"/>
    <n v="5"/>
    <s v="Central Planning"/>
    <n v="1729"/>
    <n v="593"/>
    <s v="Untapped"/>
    <n v="90"/>
    <s v="Mediocre"/>
    <n v="4.5"/>
    <x v="13"/>
    <s v="Soviet Union"/>
    <n v="30424"/>
    <s v="http://blocgame.com/stats.php?id=64822"/>
    <n v="0"/>
    <n v="0"/>
    <n v="23674"/>
    <n v="17.5962984384037"/>
    <n v="288.16666666666669"/>
    <n v="5070.666666666667"/>
  </r>
  <r>
    <s v="Ralu"/>
    <s v="Ramar"/>
    <x v="3"/>
    <n v="54"/>
    <n v="0"/>
    <x v="3"/>
    <s v="Gandhi-like"/>
    <n v="2"/>
    <s v="Elite"/>
    <n v="1"/>
    <n v="13"/>
    <n v="11"/>
    <s v="Central Planning"/>
    <n v="1514"/>
    <n v="214"/>
    <s v="Untapped"/>
    <n v="90"/>
    <s v="Large"/>
    <n v="7.5"/>
    <x v="11"/>
    <s v="United States"/>
    <n v="26321"/>
    <s v="http://blocgame.com/stats.php?id=59527"/>
    <n v="0"/>
    <n v="0"/>
    <n v="15821"/>
    <n v="17.385072655217964"/>
    <n v="252.33333333333334"/>
    <n v="4386.833333333333"/>
  </r>
  <r>
    <s v="Portland"/>
    <s v="Ellio98"/>
    <x v="1"/>
    <n v="54"/>
    <n v="1"/>
    <x v="3"/>
    <s v="Normal"/>
    <n v="2"/>
    <s v="Elite"/>
    <n v="0"/>
    <n v="11"/>
    <n v="5"/>
    <s v="Free Market"/>
    <n v="1331"/>
    <n v="354"/>
    <s v="Untapped"/>
    <n v="90"/>
    <s v="Somewhat Large"/>
    <n v="6"/>
    <x v="1"/>
    <s v="United States"/>
    <n v="23019"/>
    <s v="http://blocgame.com/stats.php?id=51583"/>
    <n v="0"/>
    <n v="0"/>
    <n v="15519"/>
    <n v="17.294515401953419"/>
    <n v="221.83333333333334"/>
    <n v="3836.5"/>
  </r>
  <r>
    <s v="Deuss Vult"/>
    <s v="Jeremiah IX"/>
    <x v="3"/>
    <n v="51"/>
    <n v="0"/>
    <x v="3"/>
    <s v="Gandhi-like"/>
    <n v="2"/>
    <s v="Elite"/>
    <n v="8"/>
    <n v="11"/>
    <n v="7"/>
    <s v="Free Market"/>
    <n v="1519"/>
    <n v="2299"/>
    <s v="Untapped"/>
    <n v="90"/>
    <s v="Large"/>
    <n v="7.5"/>
    <x v="5"/>
    <s v="United States"/>
    <n v="26217"/>
    <s v="http://blocgame.com/stats.php?id=64697"/>
    <n v="0"/>
    <n v="0"/>
    <n v="17967"/>
    <n v="17.25938117182357"/>
    <n v="253.16666666666666"/>
    <n v="4369.5"/>
  </r>
  <r>
    <s v="Langit7"/>
    <s v="Echa"/>
    <x v="4"/>
    <n v="68"/>
    <n v="1"/>
    <x v="0"/>
    <s v="Gandhi-like"/>
    <n v="2"/>
    <s v="Poor"/>
    <n v="4"/>
    <n v="16"/>
    <n v="14"/>
    <s v="Central Planning"/>
    <n v="1171"/>
    <n v="1117"/>
    <s v="Untapped"/>
    <n v="90"/>
    <s v="Very Powerful"/>
    <n v="10"/>
    <x v="5"/>
    <s v="Neutral"/>
    <n v="19799"/>
    <s v="http://blocgame.com/stats.php?id=61131"/>
    <n v="0"/>
    <n v="0"/>
    <n v="7049"/>
    <n v="16.907771135781385"/>
    <n v="195.16666666666666"/>
    <n v="3299.8333333333335"/>
  </r>
  <r>
    <s v="Cavetta"/>
    <s v="Liamv3"/>
    <x v="14"/>
    <n v="51"/>
    <n v="2"/>
    <x v="3"/>
    <s v="Good"/>
    <n v="2"/>
    <s v="Standard"/>
    <n v="2"/>
    <n v="5"/>
    <n v="4"/>
    <s v="Central Planning"/>
    <n v="1504"/>
    <n v="366"/>
    <n v="0"/>
    <n v="40"/>
    <s v="Mediocre"/>
    <n v="4.5"/>
    <x v="1"/>
    <s v="Soviet Union"/>
    <n v="25416"/>
    <s v="http://blocgame.com/stats.php?id=64933"/>
    <n v="0"/>
    <n v="0"/>
    <n v="20541"/>
    <n v="16.898936170212767"/>
    <n v="250.66666666666666"/>
    <n v="4236"/>
  </r>
  <r>
    <s v="Hexis"/>
    <s v="ArchDukeHexal"/>
    <x v="13"/>
    <n v="17"/>
    <n v="0"/>
    <x v="5"/>
    <s v="Gandhi-like"/>
    <n v="2"/>
    <s v="Good"/>
    <n v="6"/>
    <n v="11"/>
    <n v="3"/>
    <s v="Central Planning"/>
    <n v="822"/>
    <n v="310"/>
    <s v="Untapped"/>
    <n v="90"/>
    <s v="Meagre"/>
    <n v="1.5"/>
    <x v="1"/>
    <s v="Soviet Union"/>
    <n v="13750"/>
    <s v="http://blocgame.com/stats.php?id=57551"/>
    <n v="0"/>
    <n v="0"/>
    <n v="7000"/>
    <n v="16.727493917274938"/>
    <n v="137"/>
    <n v="2291.6666666666665"/>
  </r>
  <r>
    <s v="Zhenyx"/>
    <s v="Phexion"/>
    <x v="3"/>
    <n v="16"/>
    <n v="0"/>
    <x v="3"/>
    <s v="Gandhi-like"/>
    <n v="2"/>
    <s v="Good"/>
    <n v="12"/>
    <n v="11"/>
    <n v="3"/>
    <s v="Free Market"/>
    <n v="1196"/>
    <n v="1316"/>
    <s v="Untapped"/>
    <n v="90"/>
    <s v="Meagre"/>
    <n v="1.5"/>
    <x v="5"/>
    <s v="United States"/>
    <n v="20000"/>
    <s v="http://blocgame.com/stats.php?id=65024"/>
    <n v="0"/>
    <n v="0"/>
    <n v="13250"/>
    <n v="16.722408026755854"/>
    <n v="199.33333333333334"/>
    <n v="3333.3333333333335"/>
  </r>
  <r>
    <s v="Arina"/>
    <s v="Hakir"/>
    <x v="1"/>
    <n v="73"/>
    <n v="2"/>
    <x v="0"/>
    <s v="Gandhi-like"/>
    <n v="2"/>
    <s v="Good"/>
    <n v="25"/>
    <n v="13"/>
    <n v="5"/>
    <s v="Free Market"/>
    <n v="2186"/>
    <n v="363"/>
    <s v="Untapped"/>
    <n v="90"/>
    <s v="Very Powerful"/>
    <n v="10"/>
    <x v="11"/>
    <s v="United States"/>
    <n v="35808"/>
    <s v="http://blocgame.com/stats.php?id=54480"/>
    <n v="0"/>
    <n v="0"/>
    <n v="27558"/>
    <n v="16.380603842634951"/>
    <n v="364.33333333333331"/>
    <n v="5968"/>
  </r>
  <r>
    <s v="Infebiousness"/>
    <s v="infebious"/>
    <x v="1"/>
    <n v="99"/>
    <n v="2"/>
    <x v="0"/>
    <s v="Gandhi-like"/>
    <n v="2"/>
    <s v="Elite"/>
    <n v="3"/>
    <n v="18"/>
    <n v="4"/>
    <s v="Free Market"/>
    <n v="2303"/>
    <n v="183"/>
    <s v="Untapped"/>
    <n v="90"/>
    <s v="Very Powerful"/>
    <n v="10"/>
    <x v="12"/>
    <s v="United States"/>
    <n v="35684"/>
    <s v="http://blocgame.com/stats.php?id=40302"/>
    <n v="1"/>
    <n v="0"/>
    <n v="25934"/>
    <n v="15.494572297003907"/>
    <n v="383.83333333333331"/>
    <n v="5947.333333333333"/>
  </r>
  <r>
    <s v="Stings"/>
    <s v="Sting"/>
    <x v="5"/>
    <n v="120"/>
    <n v="1"/>
    <x v="0"/>
    <s v="Gandhi-like"/>
    <n v="2"/>
    <s v="Good"/>
    <n v="14"/>
    <n v="19"/>
    <n v="21"/>
    <s v="Free Market"/>
    <n v="1757"/>
    <n v="3730"/>
    <s v="Untapped"/>
    <n v="90"/>
    <s v="Very Powerful"/>
    <n v="10"/>
    <x v="6"/>
    <s v="United States"/>
    <n v="27190"/>
    <s v="http://blocgame.com/stats.php?id=62660"/>
    <n v="0"/>
    <n v="0"/>
    <n v="10690"/>
    <n v="15.475241889584519"/>
    <n v="292.83333333333331"/>
    <n v="4531.666666666667"/>
  </r>
  <r>
    <s v="meowtopia"/>
    <s v="vahalla"/>
    <x v="1"/>
    <n v="28"/>
    <n v="0"/>
    <x v="3"/>
    <s v="Gandhi-like"/>
    <n v="2"/>
    <s v="Standard"/>
    <n v="5"/>
    <n v="14"/>
    <n v="3"/>
    <s v="Free Market"/>
    <n v="1675"/>
    <n v="508"/>
    <s v="Depleted"/>
    <n v="0"/>
    <s v="Meagre"/>
    <n v="1.5"/>
    <x v="19"/>
    <s v="United States"/>
    <n v="25291"/>
    <s v="http://blocgame.com/stats.php?id=64994"/>
    <n v="0"/>
    <n v="0"/>
    <n v="17416"/>
    <n v="15.09910447761194"/>
    <n v="279.16666666666669"/>
    <n v="4215.166666666667"/>
  </r>
  <r>
    <s v="MembumiHangus"/>
    <s v="Hambikko"/>
    <x v="2"/>
    <n v="50"/>
    <n v="7"/>
    <x v="3"/>
    <s v="Gandhi-like"/>
    <n v="2"/>
    <s v="Good"/>
    <n v="31"/>
    <n v="15"/>
    <n v="10"/>
    <s v="Central Planning"/>
    <n v="1088"/>
    <n v="2092"/>
    <s v="Untapped"/>
    <n v="90"/>
    <s v="Powerful"/>
    <n v="9"/>
    <x v="0"/>
    <s v="Neutral"/>
    <n v="16420"/>
    <s v="http://blocgame.com/stats.php?id=62424"/>
    <n v="0"/>
    <n v="0"/>
    <n v="5545"/>
    <n v="15.091911764705882"/>
    <n v="181.33333333333334"/>
    <n v="2736.6666666666665"/>
  </r>
  <r>
    <s v="Babylon-Assyria"/>
    <s v="Ishtar"/>
    <x v="23"/>
    <n v="65"/>
    <n v="0"/>
    <x v="3"/>
    <s v="Gandhi-like"/>
    <n v="2"/>
    <s v="Standard"/>
    <n v="0"/>
    <n v="16"/>
    <n v="7"/>
    <s v="Central Planning"/>
    <n v="1326"/>
    <n v="1272"/>
    <s v="Untapped"/>
    <n v="90"/>
    <s v="Somewhat Large"/>
    <n v="6"/>
    <x v="6"/>
    <s v="Soviet Union"/>
    <n v="20000"/>
    <s v="http://blocgame.com/stats.php?id=64655"/>
    <n v="0"/>
    <n v="0"/>
    <n v="9875"/>
    <n v="15.082956259426847"/>
    <n v="221"/>
    <n v="3333.3333333333335"/>
  </r>
  <r>
    <s v="Gumbo"/>
    <s v="Gumbo954"/>
    <x v="0"/>
    <n v="43"/>
    <n v="0"/>
    <x v="3"/>
    <s v="Gandhi-like"/>
    <n v="2"/>
    <s v="Elite"/>
    <n v="6"/>
    <n v="11"/>
    <n v="10"/>
    <s v="Mixed Economy"/>
    <n v="1380"/>
    <n v="229"/>
    <s v="Near Depletion"/>
    <n v="10"/>
    <s v="Somewhat Large"/>
    <n v="6"/>
    <x v="7"/>
    <s v="United States"/>
    <n v="20751"/>
    <s v="http://blocgame.com/stats.php?id=64201"/>
    <n v="0"/>
    <n v="0"/>
    <n v="11376"/>
    <n v="15.03695652173913"/>
    <n v="230"/>
    <n v="3458.5"/>
  </r>
  <r>
    <s v="KL Lanas"/>
    <s v="suwey90"/>
    <x v="2"/>
    <n v="58"/>
    <n v="3"/>
    <x v="3"/>
    <s v="Angelic"/>
    <n v="2"/>
    <s v="Elite"/>
    <n v="10"/>
    <n v="9"/>
    <n v="6"/>
    <s v="Free Market"/>
    <n v="1446"/>
    <n v="397"/>
    <s v="Untapped"/>
    <n v="90"/>
    <s v="Large"/>
    <n v="7.5"/>
    <x v="2"/>
    <s v="United States"/>
    <n v="21701"/>
    <s v="http://blocgame.com/stats.php?id=60623"/>
    <n v="0"/>
    <n v="0"/>
    <n v="14576"/>
    <n v="15.007607192254495"/>
    <n v="241"/>
    <n v="3616.8333333333335"/>
  </r>
  <r>
    <s v="Empyrea"/>
    <s v="Sir_Scarf"/>
    <x v="3"/>
    <n v="51"/>
    <n v="3"/>
    <x v="0"/>
    <s v="Nice"/>
    <n v="2"/>
    <s v="Standard"/>
    <n v="1"/>
    <n v="18"/>
    <n v="3"/>
    <s v="Central Planning"/>
    <n v="2149"/>
    <n v="3"/>
    <s v="Untapped"/>
    <n v="90"/>
    <s v="Very Powerful"/>
    <n v="10"/>
    <x v="1"/>
    <s v="Soviet Union"/>
    <n v="32156"/>
    <s v="http://blocgame.com/stats.php?id=49411"/>
    <n v="0"/>
    <n v="0"/>
    <n v="22781"/>
    <n v="14.963238715681712"/>
    <n v="358.16666666666669"/>
    <n v="5359.333333333333"/>
  </r>
  <r>
    <s v="Eurassia"/>
    <s v="KurdishStalin"/>
    <x v="14"/>
    <n v="5"/>
    <n v="0"/>
    <x v="3"/>
    <s v="Good"/>
    <n v="2"/>
    <s v="Standard"/>
    <n v="13"/>
    <n v="7"/>
    <n v="5"/>
    <s v="Central Planning"/>
    <n v="1560"/>
    <n v="3103"/>
    <s v="Near Depletion"/>
    <n v="10"/>
    <s v="Small"/>
    <n v="3"/>
    <x v="6"/>
    <s v="Soviet Union"/>
    <n v="22768"/>
    <s v="http://blocgame.com/stats.php?id=63019"/>
    <n v="0"/>
    <n v="0"/>
    <n v="16768"/>
    <n v="14.594871794871795"/>
    <n v="260"/>
    <n v="3794.6666666666665"/>
  </r>
  <r>
    <s v="Terengganu"/>
    <s v="Farysa"/>
    <x v="6"/>
    <n v="91"/>
    <n v="2"/>
    <x v="0"/>
    <s v="Gandhi-like"/>
    <n v="2"/>
    <s v="Good"/>
    <n v="35"/>
    <n v="6"/>
    <n v="5"/>
    <s v="Mixed Economy"/>
    <n v="2191"/>
    <n v="35"/>
    <s v="Untapped"/>
    <n v="90"/>
    <s v="Large"/>
    <n v="7.5"/>
    <x v="2"/>
    <s v="Soviet Union"/>
    <n v="31878"/>
    <s v="http://blocgame.com/stats.php?id=60615"/>
    <n v="0"/>
    <n v="0"/>
    <n v="26253"/>
    <n v="14.549520766773163"/>
    <n v="365.16666666666669"/>
    <n v="5313"/>
  </r>
  <r>
    <s v="Italica"/>
    <s v="Lord Potash"/>
    <x v="6"/>
    <n v="41"/>
    <n v="3"/>
    <x v="3"/>
    <s v="Gandhi-like"/>
    <n v="2"/>
    <s v="Elite"/>
    <n v="19"/>
    <n v="14"/>
    <n v="10"/>
    <s v="Mixed Economy"/>
    <n v="1936"/>
    <n v="1540"/>
    <s v="Near Depletion"/>
    <n v="10"/>
    <s v="Large"/>
    <n v="7.5"/>
    <x v="15"/>
    <s v="Soviet Union"/>
    <n v="27915"/>
    <s v="http://blocgame.com/stats.php?id=63435"/>
    <n v="0"/>
    <n v="0"/>
    <n v="17415"/>
    <n v="14.418904958677686"/>
    <n v="322.66666666666669"/>
    <n v="4652.5"/>
  </r>
  <r>
    <s v="Llorxye"/>
    <s v="qiffahsy"/>
    <x v="2"/>
    <n v="193"/>
    <n v="1"/>
    <x v="0"/>
    <s v="Gandhi-like"/>
    <n v="2"/>
    <s v="Good"/>
    <n v="11"/>
    <n v="17"/>
    <n v="3"/>
    <s v="Central Planning"/>
    <n v="2007"/>
    <n v="371"/>
    <s v="Untapped"/>
    <n v="90"/>
    <s v="Powerful"/>
    <n v="9"/>
    <x v="2"/>
    <s v="Soviet Union"/>
    <n v="28934"/>
    <s v="http://blocgame.com/stats.php?id=61688"/>
    <n v="0"/>
    <n v="0"/>
    <n v="19934"/>
    <n v="14.416542102640758"/>
    <n v="334.5"/>
    <n v="4822.333333333333"/>
  </r>
  <r>
    <s v="Afpakistan"/>
    <s v="WolfyTheAlpha"/>
    <x v="9"/>
    <n v="15"/>
    <n v="1"/>
    <x v="3"/>
    <s v="Gandhi-like"/>
    <n v="2"/>
    <s v="Good"/>
    <n v="3"/>
    <n v="16"/>
    <n v="13"/>
    <s v="Free Market"/>
    <n v="913"/>
    <n v="765"/>
    <s v="Untapped"/>
    <n v="90"/>
    <s v="Large"/>
    <n v="7.5"/>
    <x v="0"/>
    <s v="Neutral"/>
    <n v="13146"/>
    <s v="http://blocgame.com/stats.php?id=64497"/>
    <n v="0"/>
    <n v="0"/>
    <n v="771"/>
    <n v="14.398685651697701"/>
    <n v="152.16666666666666"/>
    <n v="2191"/>
  </r>
  <r>
    <s v="Gandoria"/>
    <s v="zoneguy22"/>
    <x v="3"/>
    <n v="33"/>
    <n v="0"/>
    <x v="0"/>
    <s v="Gandhi-like"/>
    <n v="2"/>
    <s v="Elite"/>
    <n v="22"/>
    <n v="16"/>
    <n v="3"/>
    <s v="Central Planning"/>
    <n v="1340"/>
    <n v="368"/>
    <s v="Untapped"/>
    <n v="90"/>
    <s v="Large"/>
    <n v="7.5"/>
    <x v="17"/>
    <s v="Soviet Union"/>
    <n v="19212"/>
    <s v="http://blocgame.com/stats.php?id=50771"/>
    <n v="0"/>
    <n v="0"/>
    <n v="10587"/>
    <n v="14.33731343283582"/>
    <n v="223.33333333333334"/>
    <n v="3202"/>
  </r>
  <r>
    <s v="Dragon Stone"/>
    <s v="Mannis"/>
    <x v="1"/>
    <n v="59"/>
    <n v="3"/>
    <x v="1"/>
    <s v="Gandhi-like"/>
    <n v="2"/>
    <s v="Elite"/>
    <n v="6"/>
    <n v="10"/>
    <n v="3"/>
    <s v="Central Planning"/>
    <n v="1628"/>
    <n v="154"/>
    <s v="Untapped"/>
    <n v="90"/>
    <s v="Large"/>
    <n v="7.5"/>
    <x v="4"/>
    <s v="Soviet Union"/>
    <n v="23285"/>
    <s v="http://blocgame.com/stats.php?id=54852"/>
    <n v="0"/>
    <n v="0"/>
    <n v="16910"/>
    <n v="14.302825552825553"/>
    <n v="271.33333333333331"/>
    <n v="3880.8333333333335"/>
  </r>
  <r>
    <s v="Dengue"/>
    <s v="Kraken"/>
    <x v="9"/>
    <n v="89"/>
    <n v="0"/>
    <x v="0"/>
    <s v="Normal"/>
    <n v="2"/>
    <s v="Elite"/>
    <n v="5"/>
    <n v="15"/>
    <n v="13"/>
    <s v="Central Planning"/>
    <n v="1031"/>
    <n v="2349"/>
    <s v="Plentiful"/>
    <n v="70"/>
    <s v="Very Powerful"/>
    <n v="10"/>
    <x v="6"/>
    <s v="Soviet Union"/>
    <n v="14729"/>
    <s v="http://blocgame.com/stats.php?id=64008"/>
    <n v="0"/>
    <n v="0"/>
    <n v="2729"/>
    <n v="14.286129970902037"/>
    <n v="171.83333333333334"/>
    <n v="2454.8333333333335"/>
  </r>
  <r>
    <s v="Psychotropia"/>
    <s v="President_Bloodmoney"/>
    <x v="4"/>
    <n v="179"/>
    <n v="14"/>
    <x v="3"/>
    <s v="Gandhi-like"/>
    <n v="2"/>
    <s v="Standard"/>
    <n v="1"/>
    <n v="46"/>
    <n v="16"/>
    <s v="Central Planning"/>
    <n v="3470"/>
    <n v="420"/>
    <n v="0"/>
    <n v="40"/>
    <s v="Very Powerful"/>
    <n v="10"/>
    <x v="19"/>
    <s v="Soviet Union"/>
    <n v="48497"/>
    <s v="http://blocgame.com/stats.php?id=64125"/>
    <n v="0"/>
    <n v="0"/>
    <n v="23747"/>
    <n v="13.976080691642652"/>
    <n v="578.33333333333337"/>
    <n v="8082.833333333333"/>
  </r>
  <r>
    <s v="Rats"/>
    <s v="Banjax"/>
    <x v="1"/>
    <n v="95"/>
    <n v="1"/>
    <x v="3"/>
    <s v="Gandhi-like"/>
    <n v="2"/>
    <s v="Elite"/>
    <n v="33"/>
    <n v="22"/>
    <n v="8"/>
    <s v="Free Market"/>
    <n v="1500"/>
    <n v="9"/>
    <s v="Near Depletion"/>
    <n v="10"/>
    <s v="Mediocre"/>
    <n v="4.5"/>
    <x v="11"/>
    <s v="United States"/>
    <n v="20884"/>
    <s v="http://blocgame.com/stats.php?id=64509"/>
    <n v="0"/>
    <n v="0"/>
    <n v="8134"/>
    <n v="13.922666666666666"/>
    <n v="250"/>
    <n v="3480.6666666666665"/>
  </r>
  <r>
    <s v="Alor Janggus"/>
    <s v="bobit"/>
    <x v="3"/>
    <n v="39"/>
    <n v="3"/>
    <x v="3"/>
    <s v="Nice"/>
    <n v="2"/>
    <s v="Undisciplined Rabble"/>
    <n v="2"/>
    <n v="3"/>
    <n v="26"/>
    <s v="Central Planning"/>
    <n v="1666"/>
    <n v="3258"/>
    <s v="Plentiful"/>
    <n v="70"/>
    <s v="Large"/>
    <n v="7.5"/>
    <x v="5"/>
    <s v="Soviet Union"/>
    <n v="23189"/>
    <s v="http://blocgame.com/stats.php?id=63141"/>
    <n v="0"/>
    <n v="0"/>
    <n v="10814"/>
    <n v="13.918967587034814"/>
    <n v="277.66666666666669"/>
    <n v="3864.8333333333335"/>
  </r>
  <r>
    <s v="Jitra"/>
    <s v="feemerrkoll"/>
    <x v="3"/>
    <n v="38"/>
    <n v="2"/>
    <x v="3"/>
    <s v="Gandhi-like"/>
    <n v="2"/>
    <s v="Undisciplined Rabble"/>
    <n v="2"/>
    <n v="22"/>
    <n v="3"/>
    <s v="Central Planning"/>
    <n v="1414"/>
    <n v="144"/>
    <s v="Untapped"/>
    <n v="90"/>
    <s v="Very Powerful"/>
    <n v="10"/>
    <x v="19"/>
    <s v="Neutral"/>
    <n v="19602"/>
    <s v="http://blocgame.com/stats.php?id=62661"/>
    <n v="0"/>
    <n v="0"/>
    <n v="8727"/>
    <n v="13.862800565770863"/>
    <n v="235.66666666666666"/>
    <n v="3267"/>
  </r>
  <r>
    <s v="Rimba Bara"/>
    <s v="hasnah53"/>
    <x v="1"/>
    <n v="78"/>
    <n v="0"/>
    <x v="0"/>
    <s v="Nice"/>
    <n v="2"/>
    <s v="Good"/>
    <n v="2"/>
    <n v="15"/>
    <n v="2"/>
    <s v="Central Planning"/>
    <n v="1745"/>
    <n v="24"/>
    <s v="Plentiful"/>
    <n v="70"/>
    <s v="Very Powerful"/>
    <n v="10"/>
    <x v="2"/>
    <s v="Soviet Union"/>
    <n v="23444"/>
    <s v="http://blocgame.com/stats.php?id=61603"/>
    <n v="0"/>
    <n v="0"/>
    <n v="15569"/>
    <n v="13.434957020057306"/>
    <n v="290.83333333333331"/>
    <n v="3907.3333333333335"/>
  </r>
  <r>
    <s v="Angles"/>
    <s v="Badman"/>
    <x v="6"/>
    <n v="5"/>
    <n v="0"/>
    <x v="3"/>
    <s v="Normal"/>
    <n v="2"/>
    <s v="Good"/>
    <n v="47"/>
    <n v="10"/>
    <n v="0"/>
    <s v="Mixed Economy"/>
    <n v="1039"/>
    <n v="0"/>
    <s v="Untapped"/>
    <n v="90"/>
    <s v="None"/>
    <n v="0"/>
    <x v="6"/>
    <s v="Neutral"/>
    <n v="13705"/>
    <s v="http://blocgame.com/stats.php?id=62095"/>
    <n v="0"/>
    <n v="0"/>
    <n v="8455"/>
    <n v="13.190567853705486"/>
    <n v="173.16666666666666"/>
    <n v="2284.1666666666665"/>
  </r>
  <r>
    <s v="Meviora"/>
    <s v="Mevius"/>
    <x v="10"/>
    <n v="60"/>
    <n v="1"/>
    <x v="0"/>
    <s v="Gandhi-like"/>
    <n v="2"/>
    <s v="Good"/>
    <n v="2"/>
    <n v="16"/>
    <n v="16"/>
    <s v="Central Planning"/>
    <n v="1280"/>
    <n v="1995"/>
    <s v="Untapped"/>
    <n v="90"/>
    <s v="Very Powerful"/>
    <n v="10"/>
    <x v="8"/>
    <s v="Soviet Union"/>
    <n v="16545"/>
    <s v="http://blocgame.com/stats.php?id=62583"/>
    <n v="0"/>
    <n v="0"/>
    <n v="3045"/>
    <n v="12.92578125"/>
    <n v="213.33333333333334"/>
    <n v="2757.5"/>
  </r>
  <r>
    <s v="Qastury"/>
    <s v="kasturi"/>
    <x v="2"/>
    <n v="85"/>
    <n v="3"/>
    <x v="0"/>
    <s v="Gandhi-like"/>
    <n v="2"/>
    <s v="Standard"/>
    <n v="6"/>
    <n v="8"/>
    <n v="5"/>
    <s v="Free Market"/>
    <n v="1034"/>
    <n v="984"/>
    <s v="Untapped"/>
    <n v="90"/>
    <s v="Large"/>
    <n v="7.5"/>
    <x v="0"/>
    <s v="Neutral"/>
    <n v="13310"/>
    <s v="http://blocgame.com/stats.php?id=61699"/>
    <n v="0"/>
    <n v="0"/>
    <n v="6935"/>
    <n v="12.872340425531915"/>
    <n v="172.33333333333334"/>
    <n v="2218.3333333333335"/>
  </r>
  <r>
    <s v="Histalaxia"/>
    <s v="Sir William the First"/>
    <x v="3"/>
    <n v="59"/>
    <n v="4"/>
    <x v="0"/>
    <s v="Gandhi-like"/>
    <n v="2"/>
    <s v="Standard"/>
    <n v="24"/>
    <n v="5"/>
    <n v="4"/>
    <s v="Free Market"/>
    <n v="1647"/>
    <n v="59"/>
    <s v="Untapped"/>
    <n v="90"/>
    <s v="Mediocre"/>
    <n v="4.5"/>
    <x v="1"/>
    <s v="United States"/>
    <n v="20762"/>
    <s v="http://blocgame.com/stats.php?id=51506"/>
    <n v="0"/>
    <n v="0"/>
    <n v="15887"/>
    <n v="12.60595021250759"/>
    <n v="274.5"/>
    <n v="3460.3333333333335"/>
  </r>
  <r>
    <s v="semerah padi"/>
    <s v="azrilahm"/>
    <x v="2"/>
    <n v="42"/>
    <n v="1"/>
    <x v="3"/>
    <s v="Gandhi-like"/>
    <n v="2"/>
    <s v="Good"/>
    <n v="67"/>
    <n v="11"/>
    <n v="5"/>
    <s v="Central Planning"/>
    <n v="1594"/>
    <n v="485"/>
    <s v="Untapped"/>
    <n v="90"/>
    <s v="Very Powerful"/>
    <n v="10"/>
    <x v="13"/>
    <s v="Neutral"/>
    <n v="20000"/>
    <s v="http://blocgame.com/stats.php?id=62389"/>
    <n v="0"/>
    <n v="0"/>
    <n v="12500"/>
    <n v="12.547051442910917"/>
    <n v="265.66666666666669"/>
    <n v="3333.3333333333335"/>
  </r>
  <r>
    <s v="Pemakan Dunia"/>
    <s v="P3M4k4N 2Nia"/>
    <x v="2"/>
    <n v="81"/>
    <n v="12"/>
    <x v="0"/>
    <s v="Gandhi-like"/>
    <n v="2"/>
    <s v="Standard"/>
    <n v="54"/>
    <n v="19"/>
    <n v="14"/>
    <s v="Free Market"/>
    <n v="2435"/>
    <n v="0"/>
    <s v="Untapped"/>
    <n v="90"/>
    <s v="Powerful"/>
    <n v="9"/>
    <x v="2"/>
    <s v="Neutral"/>
    <n v="29523"/>
    <s v="http://blocgame.com/stats.php?id=61189"/>
    <n v="0"/>
    <n v="0"/>
    <n v="15648"/>
    <n v="12.124435318275154"/>
    <n v="405.83333333333331"/>
    <n v="4920.5"/>
  </r>
  <r>
    <s v="Shekeltopia"/>
    <s v="Adolf Kekler"/>
    <x v="3"/>
    <n v="19"/>
    <n v="0"/>
    <x v="5"/>
    <s v="Gandhi-like"/>
    <n v="2"/>
    <s v="Standard"/>
    <n v="120"/>
    <n v="10"/>
    <n v="9"/>
    <s v="Central Planning"/>
    <n v="1654"/>
    <n v="65"/>
    <s v="Untapped"/>
    <n v="90"/>
    <s v="Small"/>
    <n v="3"/>
    <x v="1"/>
    <s v="Soviet Union"/>
    <n v="20000"/>
    <s v="http://blocgame.com/stats.php?id=64775"/>
    <n v="0"/>
    <n v="0"/>
    <n v="11375"/>
    <n v="12.091898428053204"/>
    <n v="275.66666666666669"/>
    <n v="3333.3333333333335"/>
  </r>
  <r>
    <s v="Titiwangsa"/>
    <s v="Orga"/>
    <x v="2"/>
    <n v="58"/>
    <n v="2"/>
    <x v="3"/>
    <s v="Good"/>
    <n v="2"/>
    <s v="Standard"/>
    <n v="35"/>
    <n v="8"/>
    <n v="6"/>
    <s v="Central Planning"/>
    <n v="1520"/>
    <n v="6"/>
    <s v="Untapped"/>
    <n v="90"/>
    <s v="Powerful"/>
    <n v="9"/>
    <x v="2"/>
    <s v="Soviet Union"/>
    <n v="18368"/>
    <s v="http://blocgame.com/stats.php?id=61596"/>
    <n v="0"/>
    <n v="0"/>
    <n v="11618"/>
    <n v="12.08421052631579"/>
    <n v="253.33333333333334"/>
    <n v="3061.3333333333335"/>
  </r>
  <r>
    <s v="Dimaster"/>
    <s v="Urnerun"/>
    <x v="0"/>
    <n v="10"/>
    <n v="1"/>
    <x v="5"/>
    <s v="Gandhi-like"/>
    <n v="2"/>
    <s v="Good"/>
    <n v="167"/>
    <n v="13"/>
    <n v="4"/>
    <s v="Mixed Economy"/>
    <n v="1527"/>
    <n v="103"/>
    <s v="Untapped"/>
    <n v="90"/>
    <s v="Mediocre"/>
    <n v="4.5"/>
    <x v="7"/>
    <s v="Neutral"/>
    <n v="18445"/>
    <s v="http://blocgame.com/stats.php?id=49731"/>
    <n v="0"/>
    <n v="0"/>
    <n v="10570"/>
    <n v="12.079240340537"/>
    <n v="254.5"/>
    <n v="3074.1666666666665"/>
  </r>
  <r>
    <s v="Tandak"/>
    <s v="jimmyyus"/>
    <x v="2"/>
    <n v="124"/>
    <n v="1"/>
    <x v="3"/>
    <s v="Gandhi-like"/>
    <n v="2"/>
    <s v="Poor"/>
    <n v="9"/>
    <n v="20"/>
    <n v="15"/>
    <s v="Free Market"/>
    <n v="1606"/>
    <n v="3742"/>
    <s v="Near Depletion"/>
    <n v="10"/>
    <s v="Powerful"/>
    <n v="9"/>
    <x v="15"/>
    <s v="United States"/>
    <n v="19094"/>
    <s v="http://blocgame.com/stats.php?id=62201"/>
    <n v="0"/>
    <n v="0"/>
    <n v="4469"/>
    <n v="11.889165628891655"/>
    <n v="267.66666666666669"/>
    <n v="3182.3333333333335"/>
  </r>
  <r>
    <s v="Lhaos"/>
    <s v="Adrian"/>
    <x v="6"/>
    <n v="46"/>
    <n v="0"/>
    <x v="5"/>
    <s v="Axis of Evil"/>
    <n v="2"/>
    <s v="Elite"/>
    <n v="4"/>
    <n v="11"/>
    <n v="7"/>
    <s v="Central Planning"/>
    <n v="2154"/>
    <n v="239"/>
    <s v="Untapped"/>
    <n v="90"/>
    <s v="Meagre"/>
    <n v="1.5"/>
    <x v="13"/>
    <s v="Neutral"/>
    <n v="25115"/>
    <s v="http://blocgame.com/stats.php?id=65016"/>
    <n v="0"/>
    <n v="0"/>
    <n v="16865"/>
    <n v="11.659702878365831"/>
    <n v="359"/>
    <n v="4185.833333333333"/>
  </r>
  <r>
    <s v="Chaos county"/>
    <s v="Chavo"/>
    <x v="7"/>
    <n v="90"/>
    <n v="0"/>
    <x v="0"/>
    <s v="Gandhi-like"/>
    <n v="2"/>
    <s v="Elite"/>
    <n v="3"/>
    <n v="13"/>
    <n v="9"/>
    <s v="Mixed Economy"/>
    <n v="1742"/>
    <n v="7597"/>
    <s v="Untapped"/>
    <n v="90"/>
    <s v="Large"/>
    <n v="7.5"/>
    <x v="0"/>
    <s v="United States"/>
    <n v="20000"/>
    <s v="http://blocgame.com/stats.php?id=49736"/>
    <n v="0"/>
    <n v="0"/>
    <n v="10250"/>
    <n v="11.481056257175661"/>
    <n v="290.33333333333331"/>
    <n v="3333.3333333333335"/>
  </r>
  <r>
    <s v="kufr conquerors"/>
    <s v="SilversLegend"/>
    <x v="4"/>
    <n v="78"/>
    <n v="11"/>
    <x v="0"/>
    <s v="Gandhi-like"/>
    <n v="2"/>
    <s v="Good"/>
    <n v="2"/>
    <n v="23"/>
    <n v="1"/>
    <s v="Central Planning"/>
    <n v="1927"/>
    <n v="129"/>
    <s v="Untapped"/>
    <n v="90"/>
    <s v="Powerful"/>
    <n v="9"/>
    <x v="12"/>
    <s v="Soviet Union"/>
    <n v="21937"/>
    <s v="http://blocgame.com/stats.php?id=59579"/>
    <n v="0"/>
    <n v="0"/>
    <n v="11437"/>
    <n v="11.384016606123508"/>
    <n v="321.16666666666669"/>
    <n v="3656.1666666666665"/>
  </r>
  <r>
    <s v="Syraan"/>
    <s v="Desus"/>
    <x v="3"/>
    <n v="140"/>
    <n v="8"/>
    <x v="3"/>
    <s v="Gandhi-like"/>
    <n v="2"/>
    <s v="Good"/>
    <n v="20"/>
    <n v="9"/>
    <n v="7"/>
    <s v="Central Planning"/>
    <n v="1529"/>
    <n v="5757"/>
    <s v="Untapped"/>
    <n v="90"/>
    <s v="Very Powerful"/>
    <n v="10"/>
    <x v="15"/>
    <s v="Soviet Union"/>
    <n v="17385"/>
    <s v="http://blocgame.com/stats.php?id=59870"/>
    <n v="1"/>
    <n v="0"/>
    <n v="9885"/>
    <n v="11.370176586003923"/>
    <n v="254.83333333333334"/>
    <n v="2897.5"/>
  </r>
  <r>
    <s v="Carthya"/>
    <s v="Eckbert"/>
    <x v="0"/>
    <n v="3"/>
    <n v="0"/>
    <x v="3"/>
    <s v="Good"/>
    <n v="2"/>
    <s v="Undisciplined Rabble"/>
    <n v="18"/>
    <n v="3"/>
    <n v="1"/>
    <s v="Mixed Economy"/>
    <n v="564"/>
    <n v="1"/>
    <s v="Untapped"/>
    <n v="90"/>
    <s v="Meagre"/>
    <n v="1.5"/>
    <x v="9"/>
    <s v="Neutral"/>
    <n v="6396"/>
    <s v="http://blocgame.com/stats.php?id=63949"/>
    <n v="0"/>
    <n v="0"/>
    <n v="3396"/>
    <n v="11.340425531914894"/>
    <n v="94"/>
    <n v="1066"/>
  </r>
  <r>
    <s v="Novi Sad"/>
    <s v="Serbian Gamer"/>
    <x v="3"/>
    <n v="9"/>
    <n v="1"/>
    <x v="3"/>
    <s v="Nice"/>
    <n v="2"/>
    <s v="Elite"/>
    <n v="24"/>
    <n v="13"/>
    <n v="8"/>
    <s v="Mixed Economy"/>
    <n v="2007"/>
    <n v="2629"/>
    <s v="Near Depletion"/>
    <n v="10"/>
    <s v="None"/>
    <n v="0"/>
    <x v="15"/>
    <s v="Neutral"/>
    <n v="22335"/>
    <s v="http://blocgame.com/stats.php?id=60752"/>
    <n v="0"/>
    <n v="0"/>
    <n v="12960"/>
    <n v="11.128550074738415"/>
    <n v="334.5"/>
    <n v="3722.5"/>
  </r>
  <r>
    <s v="Robots"/>
    <s v="stormbot28"/>
    <x v="1"/>
    <n v="119"/>
    <n v="2"/>
    <x v="0"/>
    <s v="Gandhi-like"/>
    <n v="2"/>
    <s v="Good"/>
    <n v="10"/>
    <n v="11"/>
    <n v="2"/>
    <s v="Mixed Economy"/>
    <n v="1856"/>
    <n v="189"/>
    <s v="Untapped"/>
    <n v="90"/>
    <s v="Powerful"/>
    <n v="9"/>
    <x v="7"/>
    <s v="United States"/>
    <n v="20528"/>
    <s v="http://blocgame.com/stats.php?id=40242"/>
    <n v="0"/>
    <n v="0"/>
    <n v="14153"/>
    <n v="11.060344827586206"/>
    <n v="309.33333333333331"/>
    <n v="3421.3333333333335"/>
  </r>
  <r>
    <s v="Cuttlefish"/>
    <s v="DruidOfDiscord"/>
    <x v="1"/>
    <n v="51"/>
    <n v="1"/>
    <x v="3"/>
    <s v="Good"/>
    <n v="2"/>
    <s v="Elite"/>
    <n v="30"/>
    <n v="4"/>
    <n v="3"/>
    <s v="Central Planning"/>
    <n v="2488"/>
    <n v="251"/>
    <s v="Untapped"/>
    <n v="90"/>
    <s v="Very Powerful"/>
    <n v="10"/>
    <x v="1"/>
    <s v="United States"/>
    <n v="27304"/>
    <s v="http://blocgame.com/stats.php?id=63884"/>
    <n v="0"/>
    <n v="0"/>
    <n v="23179"/>
    <n v="10.97427652733119"/>
    <n v="414.66666666666669"/>
    <n v="4550.666666666667"/>
  </r>
  <r>
    <s v="NL-Indies"/>
    <s v="Aanv. De Vries"/>
    <x v="5"/>
    <n v="49"/>
    <n v="3"/>
    <x v="0"/>
    <s v="Gandhi-like"/>
    <n v="2"/>
    <s v="Elite"/>
    <n v="3"/>
    <n v="15"/>
    <n v="8"/>
    <s v="Free Market"/>
    <n v="2227"/>
    <n v="252"/>
    <s v="Plentiful"/>
    <n v="70"/>
    <s v="Large"/>
    <n v="7.5"/>
    <x v="2"/>
    <s v="United States"/>
    <n v="24285"/>
    <s v="http://blocgame.com/stats.php?id=63776"/>
    <n v="0"/>
    <n v="0"/>
    <n v="14160"/>
    <n v="10.904804669959587"/>
    <n v="371.16666666666669"/>
    <n v="4047.5"/>
  </r>
  <r>
    <s v="Vursian"/>
    <s v="Amirul Izzat"/>
    <x v="2"/>
    <n v="59"/>
    <n v="0"/>
    <x v="0"/>
    <s v="Gandhi-like"/>
    <n v="2"/>
    <s v="Elite"/>
    <n v="8"/>
    <n v="9"/>
    <n v="4"/>
    <s v="Central Planning"/>
    <n v="1513"/>
    <n v="34"/>
    <s v="Untapped"/>
    <n v="90"/>
    <s v="Powerful"/>
    <n v="9"/>
    <x v="2"/>
    <s v="Soviet Union"/>
    <n v="16435"/>
    <s v="http://blocgame.com/stats.php?id=62540"/>
    <n v="0"/>
    <n v="0"/>
    <n v="10060"/>
    <n v="10.862524785194976"/>
    <n v="252.16666666666666"/>
    <n v="2739.1666666666665"/>
  </r>
  <r>
    <s v="Pasir Dengung"/>
    <s v="Menteri Fasola"/>
    <x v="2"/>
    <n v="61"/>
    <n v="0"/>
    <x v="3"/>
    <s v="Gandhi-like"/>
    <n v="2"/>
    <s v="Good"/>
    <n v="63"/>
    <n v="8"/>
    <n v="8"/>
    <s v="Central Planning"/>
    <n v="2297"/>
    <n v="4556"/>
    <s v="Untapped"/>
    <n v="90"/>
    <s v="Very Powerful"/>
    <n v="10"/>
    <x v="0"/>
    <s v="Neutral"/>
    <n v="24157"/>
    <s v="http://blocgame.com/stats.php?id=60712"/>
    <n v="0"/>
    <n v="0"/>
    <n v="16657"/>
    <n v="10.516760992599043"/>
    <n v="382.83333333333331"/>
    <n v="4026.1666666666665"/>
  </r>
  <r>
    <s v="East Takistan"/>
    <s v="Sheepshagger"/>
    <x v="23"/>
    <n v="15"/>
    <n v="0"/>
    <x v="3"/>
    <s v="Nice"/>
    <n v="2"/>
    <s v="Elite"/>
    <n v="6"/>
    <n v="11"/>
    <n v="3"/>
    <s v="Central Planning"/>
    <n v="1405"/>
    <n v="1371"/>
    <s v="Untapped"/>
    <n v="90"/>
    <s v="Small"/>
    <n v="3"/>
    <x v="5"/>
    <s v="Soviet Union"/>
    <n v="14681"/>
    <s v="http://blocgame.com/stats.php?id=58950"/>
    <n v="0"/>
    <n v="0"/>
    <n v="7931"/>
    <n v="10.449110320284698"/>
    <n v="234.16666666666666"/>
    <n v="2446.8333333333335"/>
  </r>
  <r>
    <s v="Afrikizonia"/>
    <s v="MacSlothur"/>
    <x v="8"/>
    <n v="0"/>
    <n v="0"/>
    <x v="0"/>
    <s v="Angelic"/>
    <n v="2"/>
    <s v="Undisciplined Rabble"/>
    <n v="0"/>
    <n v="26"/>
    <n v="5"/>
    <s v="Mixed Economy"/>
    <n v="1420"/>
    <n v="218"/>
    <s v="Near Depletion"/>
    <n v="10"/>
    <s v="None"/>
    <n v="0"/>
    <x v="19"/>
    <s v="Neutral"/>
    <n v="14645"/>
    <s v="http://blocgame.com/stats.php?id=63138"/>
    <n v="0"/>
    <n v="0"/>
    <n v="1520"/>
    <n v="10.31338028169014"/>
    <n v="236.66666666666666"/>
    <n v="2440.8333333333335"/>
  </r>
  <r>
    <s v="Walletia"/>
    <s v="walletguy"/>
    <x v="6"/>
    <n v="60"/>
    <n v="1"/>
    <x v="3"/>
    <s v="Gandhi-like"/>
    <n v="2"/>
    <s v="Good"/>
    <n v="18"/>
    <n v="19"/>
    <n v="2"/>
    <s v="Mixed Economy"/>
    <n v="2267"/>
    <n v="0"/>
    <s v="Untapped"/>
    <n v="90"/>
    <s v="Mediocre"/>
    <n v="4.5"/>
    <x v="7"/>
    <s v="United States"/>
    <n v="22870"/>
    <s v="http://blocgame.com/stats.php?id=62978"/>
    <n v="0"/>
    <n v="0"/>
    <n v="13495"/>
    <n v="10.088222320247022"/>
    <n v="377.83333333333331"/>
    <n v="3811.6666666666665"/>
  </r>
  <r>
    <s v="Haaga"/>
    <s v="Belac2.0"/>
    <x v="5"/>
    <n v="40"/>
    <n v="3"/>
    <x v="0"/>
    <s v="Gandhi-like"/>
    <n v="2"/>
    <s v="Elite"/>
    <n v="5"/>
    <n v="15"/>
    <n v="6"/>
    <s v="Mixed Economy"/>
    <n v="2277"/>
    <n v="176"/>
    <n v="0"/>
    <n v="40"/>
    <s v="Large"/>
    <n v="7.5"/>
    <x v="7"/>
    <s v="United States"/>
    <n v="22876"/>
    <s v="http://blocgame.com/stats.php?id=64322"/>
    <n v="0"/>
    <n v="0"/>
    <n v="13501"/>
    <n v="10.046552481335089"/>
    <n v="379.5"/>
    <n v="3812.6666666666665"/>
  </r>
  <r>
    <s v="Shatmapants"/>
    <s v="Penguin"/>
    <x v="6"/>
    <n v="64"/>
    <n v="1"/>
    <x v="1"/>
    <s v="Gandhi-like"/>
    <n v="2"/>
    <s v="Good"/>
    <n v="0"/>
    <n v="23"/>
    <n v="6"/>
    <s v="Central Planning"/>
    <n v="2276"/>
    <n v="321"/>
    <s v="Plentiful"/>
    <n v="70"/>
    <s v="Large"/>
    <n v="7.5"/>
    <x v="7"/>
    <s v="Soviet Union"/>
    <n v="22656"/>
    <s v="http://blocgame.com/stats.php?id=58425"/>
    <n v="0"/>
    <n v="0"/>
    <n v="10281"/>
    <n v="9.9543057996485054"/>
    <n v="379.33333333333331"/>
    <n v="3776"/>
  </r>
  <r>
    <s v="Krasnyyikistan"/>
    <s v="JohnTheGreat"/>
    <x v="23"/>
    <n v="6"/>
    <n v="7"/>
    <x v="0"/>
    <s v="Good"/>
    <n v="2"/>
    <s v="Elite"/>
    <n v="0"/>
    <n v="12"/>
    <n v="11"/>
    <s v="Central Planning"/>
    <n v="2155"/>
    <n v="2830"/>
    <s v="Untapped"/>
    <n v="90"/>
    <s v="Mediocre"/>
    <n v="4.5"/>
    <x v="5"/>
    <s v="Soviet Union"/>
    <n v="21282"/>
    <s v="http://blocgame.com/stats.php?id=50209"/>
    <n v="0"/>
    <n v="0"/>
    <n v="11157"/>
    <n v="9.8756380510440831"/>
    <n v="359.16666666666669"/>
    <n v="3547"/>
  </r>
  <r>
    <s v="Canantartica"/>
    <s v="El Chepo"/>
    <x v="0"/>
    <n v="8"/>
    <n v="0"/>
    <x v="5"/>
    <s v="Gandhi-like"/>
    <n v="2"/>
    <s v="Standard"/>
    <n v="7"/>
    <n v="11"/>
    <n v="4"/>
    <s v="Central Planning"/>
    <n v="1434"/>
    <n v="63"/>
    <s v="Plentiful"/>
    <n v="70"/>
    <s v="Meagre"/>
    <n v="1.5"/>
    <x v="17"/>
    <s v="United States"/>
    <n v="13769"/>
    <s v="http://blocgame.com/stats.php?id=64445"/>
    <n v="0"/>
    <n v="0"/>
    <n v="6644"/>
    <n v="9.6018131101813111"/>
    <n v="239"/>
    <n v="2294.8333333333335"/>
  </r>
  <r>
    <s v="Black Pearl"/>
    <s v="Jacks Sparrows"/>
    <x v="10"/>
    <n v="70"/>
    <n v="1"/>
    <x v="3"/>
    <s v="Gandhi-like"/>
    <n v="2"/>
    <s v="Good"/>
    <n v="18"/>
    <n v="16"/>
    <n v="9"/>
    <s v="Mixed Economy"/>
    <n v="1865"/>
    <n v="121"/>
    <s v="Near Depletion"/>
    <n v="10"/>
    <s v="Powerful"/>
    <n v="9"/>
    <x v="18"/>
    <s v="Soviet Union"/>
    <n v="17859"/>
    <s v="http://blocgame.com/stats.php?id=63631"/>
    <n v="0"/>
    <n v="0"/>
    <n v="6984"/>
    <n v="9.5758713136729217"/>
    <n v="310.83333333333331"/>
    <n v="2976.5"/>
  </r>
  <r>
    <s v="Shinjukus"/>
    <s v="Lord Yaz"/>
    <x v="1"/>
    <n v="27"/>
    <n v="1"/>
    <x v="3"/>
    <s v="Nice"/>
    <n v="2"/>
    <s v="Undisciplined Rabble"/>
    <n v="14"/>
    <n v="24"/>
    <n v="5"/>
    <s v="Mixed Economy"/>
    <n v="1415"/>
    <n v="0"/>
    <s v="Near Depletion"/>
    <n v="10"/>
    <s v="Mediocre"/>
    <n v="4.5"/>
    <x v="1"/>
    <s v="United States"/>
    <n v="13536"/>
    <s v="http://blocgame.com/stats.php?id=64048"/>
    <n v="0"/>
    <n v="0"/>
    <n v="1161"/>
    <n v="9.5660777385159008"/>
    <n v="235.83333333333334"/>
    <n v="2256"/>
  </r>
  <r>
    <s v="Bosniastan"/>
    <s v="JosipBroz"/>
    <x v="23"/>
    <n v="4"/>
    <n v="1"/>
    <x v="0"/>
    <s v="Angelic"/>
    <n v="2"/>
    <s v="Elite"/>
    <n v="1"/>
    <n v="17"/>
    <n v="19"/>
    <s v="Central Planning"/>
    <n v="2559"/>
    <n v="2574"/>
    <s v="Untapped"/>
    <n v="90"/>
    <s v="Mediocre"/>
    <n v="4.5"/>
    <x v="5"/>
    <s v="Soviet Union"/>
    <n v="24465"/>
    <s v="http://blocgame.com/stats.php?id=64305"/>
    <n v="0"/>
    <n v="0"/>
    <n v="9465"/>
    <n v="9.5603751465416185"/>
    <n v="426.5"/>
    <n v="4077.5"/>
  </r>
  <r>
    <s v="OnePiece"/>
    <s v="AkiManang"/>
    <x v="10"/>
    <n v="41"/>
    <n v="3"/>
    <x v="3"/>
    <s v="Gandhi-like"/>
    <n v="2"/>
    <s v="Good"/>
    <n v="16"/>
    <n v="27"/>
    <n v="15"/>
    <s v="Central Planning"/>
    <n v="2695"/>
    <n v="5082"/>
    <s v="Untapped"/>
    <n v="90"/>
    <s v="Powerful"/>
    <n v="9"/>
    <x v="8"/>
    <s v="Soviet Union"/>
    <n v="25590"/>
    <s v="http://blocgame.com/stats.php?id=63126"/>
    <n v="0"/>
    <n v="0"/>
    <n v="8340"/>
    <n v="9.4953617810760669"/>
    <n v="449.16666666666669"/>
    <n v="4265"/>
  </r>
  <r>
    <s v="Cairobya"/>
    <s v="Garry Lorvathian"/>
    <x v="5"/>
    <n v="59"/>
    <n v="1"/>
    <x v="0"/>
    <s v="Gandhi-like"/>
    <n v="2"/>
    <s v="Good"/>
    <n v="4"/>
    <n v="12"/>
    <n v="6"/>
    <s v="Free Market"/>
    <n v="2377"/>
    <n v="556"/>
    <n v="0"/>
    <n v="40"/>
    <s v="Mediocre"/>
    <n v="4.5"/>
    <x v="15"/>
    <s v="United States"/>
    <n v="22309"/>
    <s v="http://blocgame.com/stats.php?id=64173"/>
    <n v="0"/>
    <n v="0"/>
    <n v="14059"/>
    <n v="9.3853596970971811"/>
    <n v="396.16666666666669"/>
    <n v="3718.1666666666665"/>
  </r>
  <r>
    <s v="Karat"/>
    <s v="TankGun"/>
    <x v="5"/>
    <n v="71"/>
    <n v="0"/>
    <x v="3"/>
    <s v="Gandhi-like"/>
    <n v="2"/>
    <s v="Good"/>
    <n v="8"/>
    <n v="6"/>
    <n v="0"/>
    <s v="Free Market"/>
    <n v="2249"/>
    <n v="0"/>
    <s v="Plentiful"/>
    <n v="70"/>
    <s v="Mediocre"/>
    <n v="4.5"/>
    <x v="7"/>
    <s v="United States"/>
    <n v="21057"/>
    <s v="http://blocgame.com/stats.php?id=45853"/>
    <n v="0"/>
    <n v="0"/>
    <n v="17307"/>
    <n v="9.3628279235215643"/>
    <n v="374.83333333333331"/>
    <n v="3509.5"/>
  </r>
  <r>
    <s v="Khalifah"/>
    <s v="Appi jaafar"/>
    <x v="2"/>
    <n v="2"/>
    <n v="3"/>
    <x v="3"/>
    <s v="Gandhi-like"/>
    <n v="2"/>
    <s v="Undisciplined Rabble"/>
    <n v="19"/>
    <n v="10"/>
    <n v="6"/>
    <s v="Central Planning"/>
    <n v="1551"/>
    <n v="607"/>
    <s v="Near Depletion"/>
    <n v="10"/>
    <s v="Mediocre"/>
    <n v="4.5"/>
    <x v="1"/>
    <s v="Soviet Union"/>
    <n v="14368"/>
    <s v="http://blocgame.com/stats.php?id=62665"/>
    <n v="0"/>
    <n v="0"/>
    <n v="6868"/>
    <n v="9.2637008381689228"/>
    <n v="258.5"/>
    <n v="2394.6666666666665"/>
  </r>
  <r>
    <s v="Celtic Nations"/>
    <s v="BigWilly526"/>
    <x v="4"/>
    <n v="79"/>
    <n v="2"/>
    <x v="0"/>
    <s v="Gandhi-like"/>
    <n v="2"/>
    <s v="Elite"/>
    <n v="22"/>
    <n v="14"/>
    <n v="6"/>
    <s v="Central Planning"/>
    <n v="3015"/>
    <n v="2002"/>
    <s v="Untapped"/>
    <n v="90"/>
    <s v="Very Powerful"/>
    <n v="10"/>
    <x v="8"/>
    <s v="Soviet Union"/>
    <n v="27924"/>
    <s v="http://blocgame.com/stats.php?id=7511"/>
    <n v="1"/>
    <n v="0"/>
    <n v="18924"/>
    <n v="9.261691542288558"/>
    <n v="502.5"/>
    <n v="4654"/>
  </r>
  <r>
    <s v="Norwegia"/>
    <s v="Thornir"/>
    <x v="3"/>
    <n v="98"/>
    <n v="3"/>
    <x v="0"/>
    <s v="Gandhi-like"/>
    <n v="2"/>
    <s v="Elite"/>
    <n v="30"/>
    <n v="9"/>
    <n v="5"/>
    <s v="Central Planning"/>
    <n v="1525"/>
    <n v="2157"/>
    <s v="Untapped"/>
    <n v="90"/>
    <s v="Very Powerful"/>
    <n v="10"/>
    <x v="0"/>
    <s v="Soviet Union"/>
    <n v="14007"/>
    <s v="http://blocgame.com/stats.php?id=30"/>
    <n v="0"/>
    <n v="0.05"/>
    <n v="7257"/>
    <n v="9.1849180327868858"/>
    <n v="254.16666666666666"/>
    <n v="2334.5"/>
  </r>
  <r>
    <s v="Asiana"/>
    <s v="El_Xanatos"/>
    <x v="22"/>
    <n v="8"/>
    <n v="3"/>
    <x v="3"/>
    <s v="Gandhi-like"/>
    <n v="2"/>
    <s v="Poor"/>
    <n v="115"/>
    <n v="34"/>
    <n v="6"/>
    <s v="Central Planning"/>
    <n v="3027"/>
    <n v="6"/>
    <s v="Untapped"/>
    <n v="90"/>
    <s v="Somewhat Large"/>
    <n v="6"/>
    <x v="13"/>
    <s v="Soviet Union"/>
    <n v="27456"/>
    <s v="http://blocgame.com/stats.php?id=62221"/>
    <n v="0"/>
    <n v="0"/>
    <n v="10956"/>
    <n v="9.0703666997026762"/>
    <n v="504.5"/>
    <n v="4576"/>
  </r>
  <r>
    <s v="Novaya"/>
    <s v="ScarletMarines"/>
    <x v="3"/>
    <n v="49"/>
    <n v="5"/>
    <x v="0"/>
    <s v="Gandhi-like"/>
    <n v="2"/>
    <s v="Elite"/>
    <n v="15"/>
    <n v="5"/>
    <n v="5"/>
    <s v="Central Planning"/>
    <n v="2230"/>
    <n v="404"/>
    <s v="Untapped"/>
    <n v="90"/>
    <s v="Mediocre"/>
    <n v="4.5"/>
    <x v="1"/>
    <s v="Neutral"/>
    <n v="20100"/>
    <s v="http://blocgame.com/stats.php?id=62840"/>
    <n v="0"/>
    <n v="0"/>
    <n v="14850"/>
    <n v="9.0134529147982061"/>
    <n v="371.66666666666669"/>
    <n v="3350"/>
  </r>
  <r>
    <s v="Australia Minor"/>
    <s v="[TACTIC]MasterBel2"/>
    <x v="11"/>
    <n v="2"/>
    <n v="2"/>
    <x v="3"/>
    <s v="Gandhi-like"/>
    <n v="2"/>
    <s v="Elite"/>
    <n v="11"/>
    <n v="31"/>
    <n v="7"/>
    <s v="Central Planning"/>
    <n v="1804"/>
    <n v="449"/>
    <s v="Depleted"/>
    <n v="0"/>
    <s v="Small"/>
    <n v="3"/>
    <x v="18"/>
    <s v="Soviet Union"/>
    <n v="15851"/>
    <s v="http://blocgame.com/stats.php?id=64843"/>
    <n v="0"/>
    <n v="0"/>
    <n v="101"/>
    <n v="8.786585365853659"/>
    <n v="300.66666666666669"/>
    <n v="2641.8333333333335"/>
  </r>
  <r>
    <s v="Errvistan"/>
    <s v="ERRV2"/>
    <x v="3"/>
    <n v="78"/>
    <n v="5"/>
    <x v="3"/>
    <s v="Angelic"/>
    <n v="2"/>
    <s v="Good"/>
    <n v="4"/>
    <n v="14"/>
    <n v="7"/>
    <s v="Central Planning"/>
    <n v="3258"/>
    <n v="443"/>
    <s v="Untapped"/>
    <n v="90"/>
    <s v="Large"/>
    <n v="7.5"/>
    <x v="17"/>
    <s v="Soviet Union"/>
    <n v="27214"/>
    <s v="http://blocgame.com/stats.php?id=64330"/>
    <n v="0"/>
    <n v="0"/>
    <n v="17839"/>
    <n v="8.3529772866789447"/>
    <n v="543"/>
    <n v="4535.666666666667"/>
  </r>
  <r>
    <s v="Andes"/>
    <s v="Murtox"/>
    <x v="0"/>
    <n v="35"/>
    <n v="0"/>
    <x v="0"/>
    <s v="Gandhi-like"/>
    <n v="2"/>
    <s v="Elite"/>
    <n v="4"/>
    <n v="23"/>
    <n v="3"/>
    <s v="Central Planning"/>
    <n v="2596"/>
    <n v="122"/>
    <s v="Depleted"/>
    <n v="0"/>
    <s v="Mediocre"/>
    <n v="4.5"/>
    <x v="17"/>
    <s v="Soviet Union"/>
    <n v="21287"/>
    <s v="http://blocgame.com/stats.php?id=51547"/>
    <n v="0"/>
    <n v="0"/>
    <n v="10037"/>
    <n v="8.1999229583975346"/>
    <n v="432.66666666666669"/>
    <n v="3547.8333333333335"/>
  </r>
  <r>
    <s v="Based World"/>
    <s v="Lil B"/>
    <x v="6"/>
    <n v="63"/>
    <n v="0"/>
    <x v="0"/>
    <s v="Angelic"/>
    <n v="2"/>
    <s v="Standard"/>
    <n v="0"/>
    <n v="17"/>
    <n v="6"/>
    <s v="Central Planning"/>
    <n v="2634"/>
    <n v="300"/>
    <s v="Untapped"/>
    <n v="90"/>
    <s v="Very Powerful"/>
    <n v="10"/>
    <x v="4"/>
    <s v="Soviet Union"/>
    <n v="21345"/>
    <s v="http://blocgame.com/stats.php?id=58035"/>
    <n v="0"/>
    <n v="0"/>
    <n v="11220"/>
    <n v="8.1036446469248293"/>
    <n v="439"/>
    <n v="3557.5"/>
  </r>
  <r>
    <s v="Sarnath"/>
    <s v="Gnai-Kah"/>
    <x v="5"/>
    <n v="75"/>
    <n v="0"/>
    <x v="0"/>
    <s v="Gandhi-like"/>
    <n v="2"/>
    <s v="Elite"/>
    <n v="3"/>
    <n v="19"/>
    <n v="10"/>
    <s v="Free Market"/>
    <n v="2095"/>
    <n v="993"/>
    <s v="Untapped"/>
    <n v="90"/>
    <s v="Somewhat Large"/>
    <n v="6"/>
    <x v="5"/>
    <s v="United States"/>
    <n v="16159"/>
    <s v="http://blocgame.com/stats.php?id=62981"/>
    <n v="0"/>
    <n v="0"/>
    <n v="3784"/>
    <n v="7.7131264916467783"/>
    <n v="349.16666666666669"/>
    <n v="2693.1666666666665"/>
  </r>
  <r>
    <s v="Neechanville"/>
    <s v="Overlord-kun"/>
    <x v="0"/>
    <n v="10"/>
    <n v="1"/>
    <x v="3"/>
    <s v="Good"/>
    <n v="2"/>
    <s v="Elite"/>
    <n v="46"/>
    <n v="21"/>
    <n v="6"/>
    <s v="Mixed Economy"/>
    <n v="2840"/>
    <n v="142"/>
    <s v="Untapped"/>
    <n v="90"/>
    <s v="Large"/>
    <n v="7.5"/>
    <x v="17"/>
    <s v="United States"/>
    <n v="21715"/>
    <s v="http://blocgame.com/stats.php?id=63023"/>
    <n v="0"/>
    <n v="0"/>
    <n v="10090"/>
    <n v="7.64612676056338"/>
    <n v="473.33333333333331"/>
    <n v="3619.1666666666665"/>
  </r>
  <r>
    <s v="Cocobongo"/>
    <s v="Cuban Pete"/>
    <x v="1"/>
    <n v="98"/>
    <n v="3"/>
    <x v="0"/>
    <s v="Gandhi-like"/>
    <n v="2"/>
    <s v="Elite"/>
    <n v="9"/>
    <n v="13"/>
    <n v="1"/>
    <s v="Free Market"/>
    <n v="2399"/>
    <n v="258"/>
    <s v="Untapped"/>
    <n v="90"/>
    <s v="Very Powerful"/>
    <n v="10"/>
    <x v="17"/>
    <s v="United States"/>
    <n v="18090"/>
    <s v="http://blocgame.com/stats.php?id=58193"/>
    <n v="0"/>
    <n v="0"/>
    <n v="11340"/>
    <n v="7.5406419341392246"/>
    <n v="399.83333333333331"/>
    <n v="3015"/>
  </r>
  <r>
    <s v="Courlandia"/>
    <s v="Tzar Simeon III"/>
    <x v="3"/>
    <n v="57"/>
    <n v="0"/>
    <x v="0"/>
    <s v="Angelic"/>
    <n v="2"/>
    <s v="Good"/>
    <n v="4"/>
    <n v="13"/>
    <n v="7"/>
    <s v="Central Planning"/>
    <n v="2166"/>
    <n v="0"/>
    <s v="Untapped"/>
    <n v="90"/>
    <s v="Large"/>
    <n v="7.5"/>
    <x v="14"/>
    <s v="Soviet Union"/>
    <n v="16055"/>
    <s v="http://blocgame.com/stats.php?id=64264"/>
    <n v="1"/>
    <n v="0"/>
    <n v="7055"/>
    <n v="7.4122807017543861"/>
    <n v="361"/>
    <n v="2675.8333333333335"/>
  </r>
  <r>
    <s v="venua"/>
    <s v="bilbo swaggins"/>
    <x v="3"/>
    <n v="68"/>
    <n v="0"/>
    <x v="0"/>
    <s v="Nice"/>
    <n v="2"/>
    <s v="Good"/>
    <n v="15"/>
    <n v="18"/>
    <n v="6"/>
    <s v="Central Planning"/>
    <n v="2705"/>
    <n v="208"/>
    <s v="Untapped"/>
    <n v="90"/>
    <s v="Somewhat Large"/>
    <n v="6"/>
    <x v="17"/>
    <s v="Soviet Union"/>
    <n v="19406"/>
    <s v="http://blocgame.com/stats.php?id=54363"/>
    <n v="0"/>
    <n v="0"/>
    <n v="8906"/>
    <n v="7.1741219963031426"/>
    <n v="450.83333333333331"/>
    <n v="3234.3333333333335"/>
  </r>
  <r>
    <s v="Kilij"/>
    <s v="Yatagan"/>
    <x v="3"/>
    <n v="97"/>
    <n v="9"/>
    <x v="0"/>
    <s v="Gandhi-like"/>
    <n v="2"/>
    <s v="Elite"/>
    <n v="4"/>
    <n v="25"/>
    <n v="15"/>
    <s v="Free Market"/>
    <n v="3728"/>
    <n v="4883"/>
    <s v="Plentiful"/>
    <n v="70"/>
    <s v="Large"/>
    <n v="7.5"/>
    <x v="6"/>
    <s v="Neutral"/>
    <n v="26660"/>
    <s v="http://blocgame.com/stats.php?id=63687"/>
    <n v="0"/>
    <n v="0"/>
    <n v="10160"/>
    <n v="7.1512875536480687"/>
    <n v="621.33333333333337"/>
    <n v="4443.333333333333"/>
  </r>
  <r>
    <s v="Nigiria"/>
    <s v="Tripster60"/>
    <x v="3"/>
    <n v="41"/>
    <n v="0"/>
    <x v="3"/>
    <s v="Gandhi-like"/>
    <n v="2"/>
    <s v="Elite"/>
    <n v="29"/>
    <n v="13"/>
    <n v="5"/>
    <s v="Free Market"/>
    <n v="2662"/>
    <n v="422"/>
    <s v="Untapped"/>
    <n v="90"/>
    <s v="Mediocre"/>
    <n v="4.5"/>
    <x v="16"/>
    <s v="United States"/>
    <n v="19029"/>
    <s v="http://blocgame.com/stats.php?id=46929"/>
    <n v="0"/>
    <n v="0"/>
    <n v="10779"/>
    <n v="7.1483846731780618"/>
    <n v="443.66666666666669"/>
    <n v="3171.5"/>
  </r>
  <r>
    <s v="Aryana"/>
    <s v="Williarsk"/>
    <x v="2"/>
    <n v="75"/>
    <n v="5"/>
    <x v="3"/>
    <s v="Gandhi-like"/>
    <n v="2"/>
    <s v="Elite"/>
    <n v="0"/>
    <n v="29"/>
    <n v="3"/>
    <s v="Central Planning"/>
    <n v="3068"/>
    <n v="114"/>
    <s v="Near Depletion"/>
    <n v="10"/>
    <s v="Very Powerful"/>
    <n v="10"/>
    <x v="17"/>
    <s v="Soviet Union"/>
    <n v="21197"/>
    <s v="http://blocgame.com/stats.php?id=2313"/>
    <n v="0"/>
    <n v="0"/>
    <n v="7697"/>
    <n v="6.9090612777053453"/>
    <n v="511.33333333333331"/>
    <n v="3532.8333333333335"/>
  </r>
  <r>
    <s v="Aminichina"/>
    <s v="doublepedaldylan"/>
    <x v="3"/>
    <n v="51"/>
    <n v="5"/>
    <x v="3"/>
    <s v="Nice"/>
    <n v="2"/>
    <s v="Good"/>
    <n v="27"/>
    <n v="12"/>
    <n v="5"/>
    <s v="Central Planning"/>
    <n v="4106"/>
    <n v="881"/>
    <s v="Untapped"/>
    <n v="90"/>
    <s v="Somewhat Large"/>
    <n v="6"/>
    <x v="13"/>
    <s v="Soviet Union"/>
    <n v="27584"/>
    <s v="http://blocgame.com/stats.php?id=56720"/>
    <n v="0"/>
    <n v="0"/>
    <n v="19709"/>
    <n v="6.7179736970287385"/>
    <n v="684.33333333333337"/>
    <n v="4597.333333333333"/>
  </r>
  <r>
    <s v="Slavostan"/>
    <s v="Joe Tito-Hoxha"/>
    <x v="3"/>
    <n v="71"/>
    <n v="1"/>
    <x v="0"/>
    <s v="Gandhi-like"/>
    <n v="2"/>
    <s v="Elite"/>
    <n v="7"/>
    <n v="10"/>
    <n v="2"/>
    <s v="Central Planning"/>
    <n v="2627"/>
    <n v="494"/>
    <s v="Untapped"/>
    <n v="90"/>
    <s v="Large"/>
    <n v="7.5"/>
    <x v="13"/>
    <s v="Soviet Union"/>
    <n v="16172"/>
    <s v="http://blocgame.com/stats.php?id=48188"/>
    <n v="1"/>
    <n v="0"/>
    <n v="10172"/>
    <n v="6.1560715645222688"/>
    <n v="437.83333333333331"/>
    <n v="2695.3333333333335"/>
  </r>
  <r>
    <s v="VinnyNation"/>
    <s v="VinnyRuler"/>
    <x v="4"/>
    <n v="71"/>
    <n v="2"/>
    <x v="0"/>
    <s v="Gandhi-like"/>
    <n v="2"/>
    <s v="Elite"/>
    <n v="27"/>
    <n v="16"/>
    <n v="7"/>
    <s v="Central Planning"/>
    <n v="4178"/>
    <n v="202"/>
    <s v="Untapped"/>
    <n v="90"/>
    <s v="Somewhat Large"/>
    <n v="6"/>
    <x v="10"/>
    <s v="Soviet Union"/>
    <n v="25007"/>
    <s v="http://blocgame.com/stats.php?id=62972"/>
    <n v="0"/>
    <n v="0"/>
    <n v="14882"/>
    <n v="5.9853997127812351"/>
    <n v="696.33333333333337"/>
    <n v="4167.833333333333"/>
  </r>
  <r>
    <s v="Whadjuk"/>
    <s v="MarsOz"/>
    <x v="9"/>
    <n v="67"/>
    <n v="3"/>
    <x v="5"/>
    <s v="Gandhi-like"/>
    <n v="2"/>
    <s v="Elite"/>
    <n v="7"/>
    <n v="7"/>
    <n v="6"/>
    <s v="Central Planning"/>
    <n v="2445"/>
    <n v="3938"/>
    <s v="Untapped"/>
    <n v="90"/>
    <s v="Powerful"/>
    <n v="9"/>
    <x v="6"/>
    <s v="Soviet Union"/>
    <n v="14024"/>
    <s v="http://blocgame.com/stats.php?id=63576"/>
    <n v="0"/>
    <n v="0"/>
    <n v="7649"/>
    <n v="5.7357873210633947"/>
    <n v="407.5"/>
    <n v="2337.3333333333335"/>
  </r>
  <r>
    <s v="Kozakura"/>
    <s v="Tenrai"/>
    <x v="22"/>
    <n v="7"/>
    <n v="0"/>
    <x v="5"/>
    <s v="Gandhi-like"/>
    <n v="2"/>
    <s v="Good"/>
    <n v="119"/>
    <n v="7"/>
    <n v="5"/>
    <s v="Mixed Economy"/>
    <n v="2063"/>
    <n v="179"/>
    <s v="Untapped"/>
    <n v="90"/>
    <s v="None"/>
    <n v="0"/>
    <x v="1"/>
    <s v="United States"/>
    <n v="11119"/>
    <s v="http://blocgame.com/stats.php?id=48894"/>
    <n v="0"/>
    <n v="0"/>
    <n v="5119"/>
    <n v="5.3897237033446439"/>
    <n v="343.83333333333331"/>
    <n v="1853.1666666666667"/>
  </r>
  <r>
    <s v="Black Widow"/>
    <s v="Protego"/>
    <x v="3"/>
    <n v="10"/>
    <n v="0"/>
    <x v="5"/>
    <s v="Gandhi-like"/>
    <n v="2"/>
    <s v="Good"/>
    <n v="17"/>
    <n v="14"/>
    <n v="10"/>
    <s v="Central Planning"/>
    <n v="2239"/>
    <n v="1317"/>
    <s v="Untapped"/>
    <n v="90"/>
    <s v="Somewhat Large"/>
    <n v="6"/>
    <x v="5"/>
    <s v="Soviet Union"/>
    <n v="11820"/>
    <s v="http://blocgame.com/stats.php?id=62290"/>
    <n v="0"/>
    <n v="0"/>
    <n v="1320"/>
    <n v="5.2791424743188919"/>
    <n v="373.16666666666669"/>
    <n v="1970"/>
  </r>
  <r>
    <s v="Psilocybis"/>
    <s v="Lysergix"/>
    <x v="4"/>
    <n v="40"/>
    <n v="8"/>
    <x v="0"/>
    <s v="Gandhi-like"/>
    <n v="2"/>
    <s v="Elite"/>
    <n v="10"/>
    <n v="15"/>
    <n v="9"/>
    <s v="Central Planning"/>
    <n v="3755"/>
    <n v="4763"/>
    <s v="Untapped"/>
    <n v="90"/>
    <s v="Very Powerful"/>
    <n v="10"/>
    <x v="8"/>
    <s v="Soviet Union"/>
    <n v="19602"/>
    <s v="http://blocgame.com/stats.php?id=62795"/>
    <n v="0"/>
    <n v="0"/>
    <n v="9102"/>
    <n v="5.2202396804260989"/>
    <n v="625.83333333333337"/>
    <n v="3267"/>
  </r>
  <r>
    <s v="nanas"/>
    <s v="nanas batu"/>
    <x v="13"/>
    <n v="44"/>
    <n v="0"/>
    <x v="3"/>
    <s v="Gandhi-like"/>
    <n v="2"/>
    <s v="Elite"/>
    <n v="1"/>
    <n v="21"/>
    <n v="7"/>
    <s v="Central Planning"/>
    <n v="3425"/>
    <n v="109"/>
    <n v="0"/>
    <n v="40"/>
    <s v="Somewhat Large"/>
    <n v="6"/>
    <x v="2"/>
    <s v="Neutral"/>
    <n v="16919"/>
    <s v="http://blocgame.com/stats.php?id=61809"/>
    <n v="0"/>
    <n v="0"/>
    <n v="4919"/>
    <n v="4.9398540145985406"/>
    <n v="570.83333333333337"/>
    <n v="2819.8333333333335"/>
  </r>
  <r>
    <s v="Pembunuh"/>
    <s v="Kepek"/>
    <x v="2"/>
    <n v="75"/>
    <n v="2"/>
    <x v="0"/>
    <s v="Gandhi-like"/>
    <n v="2"/>
    <s v="Good"/>
    <n v="30"/>
    <n v="13"/>
    <n v="9"/>
    <s v="Central Planning"/>
    <n v="2153"/>
    <n v="2346"/>
    <s v="Untapped"/>
    <n v="90"/>
    <s v="Large"/>
    <n v="7.5"/>
    <x v="0"/>
    <s v="Soviet Union"/>
    <n v="10576"/>
    <s v="http://blocgame.com/stats.php?id=63737"/>
    <n v="0"/>
    <n v="0"/>
    <n v="826"/>
    <n v="4.9122155132373431"/>
    <n v="358.83333333333331"/>
    <n v="1762.6666666666667"/>
  </r>
  <r>
    <s v="Sea13"/>
    <s v="Seaman"/>
    <x v="2"/>
    <n v="34"/>
    <n v="2"/>
    <x v="3"/>
    <s v="Gandhi-like"/>
    <n v="2"/>
    <s v="Standard"/>
    <n v="7"/>
    <n v="12"/>
    <n v="7"/>
    <s v="Central Planning"/>
    <n v="1809"/>
    <n v="458"/>
    <s v="Untapped"/>
    <n v="90"/>
    <s v="Somewhat Large"/>
    <n v="6"/>
    <x v="1"/>
    <s v="Neutral"/>
    <n v="8815"/>
    <s v="http://blocgame.com/stats.php?id=62117"/>
    <n v="0"/>
    <n v="0"/>
    <n v="190"/>
    <n v="4.872857932559425"/>
    <n v="301.5"/>
    <n v="1469.1666666666667"/>
  </r>
  <r>
    <s v="SPNR"/>
    <s v="Stefan Stamenkovic"/>
    <x v="4"/>
    <n v="78"/>
    <n v="3"/>
    <x v="0"/>
    <s v="Gandhi-like"/>
    <n v="2"/>
    <s v="Good"/>
    <n v="7"/>
    <n v="10"/>
    <n v="4"/>
    <s v="Central Planning"/>
    <n v="2778"/>
    <n v="357"/>
    <s v="Untapped"/>
    <n v="90"/>
    <s v="Large"/>
    <n v="7.5"/>
    <x v="13"/>
    <s v="Soviet Union"/>
    <n v="12209"/>
    <s v="http://blocgame.com/stats.php?id=51722"/>
    <n v="0"/>
    <n v="0"/>
    <n v="5459"/>
    <n v="4.3948884089272857"/>
    <n v="463"/>
    <n v="2034.8333333333333"/>
  </r>
  <r>
    <s v="PolandThePower"/>
    <s v="PolandThePower44"/>
    <x v="3"/>
    <n v="52"/>
    <n v="1"/>
    <x v="3"/>
    <s v="Gandhi-like"/>
    <n v="2"/>
    <s v="Good"/>
    <n v="53"/>
    <n v="14"/>
    <n v="8"/>
    <s v="Central Planning"/>
    <n v="2538"/>
    <n v="571"/>
    <s v="Untapped"/>
    <n v="90"/>
    <s v="Large"/>
    <n v="7.5"/>
    <x v="6"/>
    <s v="Neutral"/>
    <n v="10635"/>
    <s v="http://blocgame.com/stats.php?id=58217"/>
    <n v="0"/>
    <n v="0"/>
    <n v="885"/>
    <n v="4.1903073286052006"/>
    <n v="423"/>
    <n v="1772.5"/>
  </r>
  <r>
    <s v="pengkalan chepa"/>
    <s v="sultan pali"/>
    <x v="0"/>
    <n v="7"/>
    <n v="0"/>
    <x v="5"/>
    <s v="Normal"/>
    <n v="2"/>
    <s v="Undisciplined Rabble"/>
    <n v="8"/>
    <n v="2"/>
    <n v="0"/>
    <s v="Mixed Economy"/>
    <n v="648"/>
    <n v="42"/>
    <s v="Untapped"/>
    <n v="90"/>
    <s v="None"/>
    <n v="0"/>
    <x v="2"/>
    <s v="Neutral"/>
    <n v="2563"/>
    <s v="http://blocgame.com/stats.php?id=60742"/>
    <n v="0"/>
    <n v="0"/>
    <n v="313"/>
    <n v="3.9552469135802468"/>
    <n v="108"/>
    <n v="427.16666666666669"/>
  </r>
  <r>
    <s v="Endau"/>
    <s v="Syazwanjalil"/>
    <x v="2"/>
    <n v="8"/>
    <n v="0"/>
    <x v="5"/>
    <s v="Normal"/>
    <n v="2"/>
    <s v="Undisciplined Rabble"/>
    <n v="17"/>
    <n v="6"/>
    <n v="7"/>
    <s v="Mixed Economy"/>
    <n v="1547"/>
    <n v="84"/>
    <s v="Near Depletion"/>
    <n v="10"/>
    <s v="None"/>
    <n v="0"/>
    <x v="2"/>
    <s v="Neutral"/>
    <n v="5982"/>
    <s v="http://blocgame.com/stats.php?id=61932"/>
    <n v="0"/>
    <n v="0"/>
    <n v="-393"/>
    <n v="3.8668390433096316"/>
    <n v="257.83333333333331"/>
    <n v="997"/>
  </r>
  <r>
    <s v="Rudenia"/>
    <s v="Supreme Leader"/>
    <x v="1"/>
    <n v="61"/>
    <n v="1"/>
    <x v="3"/>
    <s v="Good"/>
    <n v="2"/>
    <s v="Standard"/>
    <n v="25"/>
    <n v="9"/>
    <n v="10"/>
    <s v="Central Planning"/>
    <n v="2405"/>
    <n v="1227"/>
    <s v="Near Depletion"/>
    <n v="10"/>
    <s v="Mediocre"/>
    <n v="4.5"/>
    <x v="5"/>
    <s v="Soviet Union"/>
    <n v="8805"/>
    <s v="http://blocgame.com/stats.php?id=47765"/>
    <n v="0"/>
    <n v="0"/>
    <n v="180"/>
    <n v="3.6611226611226613"/>
    <n v="400.83333333333331"/>
    <n v="1467.5"/>
  </r>
  <r>
    <s v="Zorin"/>
    <s v="NeroRPG"/>
    <x v="1"/>
    <n v="33"/>
    <n v="2"/>
    <x v="0"/>
    <s v="Gandhi-like"/>
    <n v="2"/>
    <s v="Elite"/>
    <n v="0"/>
    <n v="15"/>
    <n v="8"/>
    <s v="Mixed Economy"/>
    <n v="3489"/>
    <n v="168"/>
    <n v="0"/>
    <n v="40"/>
    <s v="Somewhat Large"/>
    <n v="6"/>
    <x v="1"/>
    <s v="Soviet Union"/>
    <n v="12598"/>
    <s v="http://blocgame.com/stats.php?id=59970"/>
    <n v="0"/>
    <n v="0"/>
    <n v="2473"/>
    <n v="3.6107767268558324"/>
    <n v="581.5"/>
    <n v="2099.6666666666665"/>
  </r>
  <r>
    <s v="Gallifrey"/>
    <s v="The Doctor"/>
    <x v="0"/>
    <n v="9"/>
    <n v="0"/>
    <x v="5"/>
    <s v="Gandhi-like"/>
    <n v="2"/>
    <s v="Standard"/>
    <n v="102"/>
    <n v="16"/>
    <n v="6"/>
    <s v="Mixed Economy"/>
    <n v="2620"/>
    <n v="260"/>
    <s v="Untapped"/>
    <n v="90"/>
    <s v="Mediocre"/>
    <n v="4.5"/>
    <x v="18"/>
    <s v="Soviet Union"/>
    <n v="9083"/>
    <s v="http://blocgame.com/stats.php?id=40351"/>
    <n v="0"/>
    <n v="0"/>
    <n v="-667"/>
    <n v="3.466793893129771"/>
    <n v="436.66666666666669"/>
    <n v="1513.8333333333333"/>
  </r>
  <r>
    <s v="Sheena"/>
    <s v="Lord Alphus Maximus Spaz"/>
    <x v="0"/>
    <n v="8"/>
    <n v="0"/>
    <x v="5"/>
    <s v="Good"/>
    <n v="2"/>
    <s v="Undisciplined Rabble"/>
    <n v="44"/>
    <n v="2"/>
    <n v="2"/>
    <s v="Mixed Economy"/>
    <n v="1000"/>
    <n v="15"/>
    <s v="Untapped"/>
    <n v="90"/>
    <s v="Small"/>
    <n v="3"/>
    <x v="10"/>
    <s v="Neutral"/>
    <n v="3439"/>
    <s v="http://blocgame.com/stats.php?id=62190"/>
    <n v="0"/>
    <n v="0"/>
    <n v="439"/>
    <n v="3.4390000000000001"/>
    <n v="166.66666666666666"/>
    <n v="573.16666666666663"/>
  </r>
  <r>
    <s v="Rome Reloaded"/>
    <s v="Tiberius Ceaser"/>
    <x v="6"/>
    <n v="54"/>
    <n v="7"/>
    <x v="0"/>
    <s v="Gandhi-like"/>
    <n v="2"/>
    <s v="Good"/>
    <n v="5"/>
    <n v="18"/>
    <n v="12"/>
    <s v="Central Planning"/>
    <n v="4352"/>
    <n v="4462"/>
    <n v="0"/>
    <n v="40"/>
    <s v="Very Powerful"/>
    <n v="10"/>
    <x v="6"/>
    <s v="Soviet Union"/>
    <n v="12961"/>
    <s v="http://blocgame.com/stats.php?id=1421"/>
    <n v="0"/>
    <n v="0"/>
    <n v="211"/>
    <n v="2.9781709558823528"/>
    <n v="725.33333333333337"/>
    <n v="2160.1666666666665"/>
  </r>
  <r>
    <s v="Fuhrer"/>
    <s v="Heil Hitler"/>
    <x v="23"/>
    <n v="11"/>
    <n v="3"/>
    <x v="3"/>
    <s v="Normal"/>
    <n v="2"/>
    <s v="Undisciplined Rabble"/>
    <n v="6"/>
    <n v="6"/>
    <n v="8"/>
    <s v="Mixed Economy"/>
    <n v="2420"/>
    <n v="6726"/>
    <s v="Near Depletion"/>
    <n v="10"/>
    <s v="Meagre"/>
    <n v="1.5"/>
    <x v="5"/>
    <s v="Soviet Union"/>
    <n v="6905"/>
    <s v="http://blocgame.com/stats.php?id=64260"/>
    <n v="0"/>
    <n v="0"/>
    <n v="155"/>
    <n v="2.8533057851239669"/>
    <n v="403.33333333333331"/>
    <n v="1150.8333333333333"/>
  </r>
  <r>
    <s v="malapetaka"/>
    <s v="bolawei9"/>
    <x v="2"/>
    <n v="2"/>
    <n v="1"/>
    <x v="3"/>
    <s v="Gandhi-like"/>
    <n v="2"/>
    <s v="Elite"/>
    <n v="7"/>
    <n v="6"/>
    <n v="5"/>
    <s v="Mixed Economy"/>
    <n v="2905"/>
    <n v="195"/>
    <s v="Depleted"/>
    <n v="0"/>
    <s v="Large"/>
    <n v="7.5"/>
    <x v="2"/>
    <s v="Neutral"/>
    <n v="8218"/>
    <s v="http://blocgame.com/stats.php?id=60813"/>
    <n v="1"/>
    <n v="0"/>
    <n v="2593"/>
    <n v="2.8289156626506022"/>
    <n v="484.16666666666669"/>
    <n v="1369.6666666666667"/>
  </r>
  <r>
    <s v="FuchukFakhu"/>
    <s v="KondaKondi"/>
    <x v="2"/>
    <n v="81"/>
    <n v="11"/>
    <x v="3"/>
    <s v="Gandhi-like"/>
    <n v="2"/>
    <s v="Standard"/>
    <n v="16"/>
    <n v="13"/>
    <n v="3"/>
    <s v="Free Market"/>
    <n v="2828"/>
    <n v="3"/>
    <s v="Near Depletion"/>
    <n v="10"/>
    <s v="Very Powerful"/>
    <n v="10"/>
    <x v="12"/>
    <s v="United States"/>
    <n v="7809"/>
    <s v="http://blocgame.com/stats.php?id=61483"/>
    <n v="0"/>
    <n v="0"/>
    <n v="309"/>
    <n v="2.7613154172560113"/>
    <n v="471.33333333333331"/>
    <n v="1301.5"/>
  </r>
  <r>
    <s v="methamphetamine"/>
    <s v="UDIN88"/>
    <x v="5"/>
    <n v="8"/>
    <n v="1"/>
    <x v="3"/>
    <s v="Gandhi-like"/>
    <n v="2"/>
    <s v="Elite"/>
    <n v="128"/>
    <n v="7"/>
    <n v="7"/>
    <s v="Central Planning"/>
    <n v="2340"/>
    <n v="7"/>
    <s v="Untapped"/>
    <n v="90"/>
    <s v="Mediocre"/>
    <n v="4.5"/>
    <x v="2"/>
    <s v="Neutral"/>
    <n v="4805"/>
    <s v="http://blocgame.com/stats.php?id=61702"/>
    <n v="0"/>
    <n v="0"/>
    <n v="-1945"/>
    <n v="2.0534188034188032"/>
    <n v="390"/>
    <n v="800.83333333333337"/>
  </r>
  <r>
    <s v="Jerung Hantu"/>
    <s v="Syark Land"/>
    <x v="6"/>
    <n v="40"/>
    <n v="3"/>
    <x v="3"/>
    <s v="Angelic"/>
    <n v="2"/>
    <s v="Good"/>
    <n v="4"/>
    <n v="3"/>
    <n v="3"/>
    <s v="Free Market"/>
    <n v="2444"/>
    <n v="184"/>
    <s v="Plentiful"/>
    <n v="70"/>
    <s v="Large"/>
    <n v="7.5"/>
    <x v="5"/>
    <s v="United States"/>
    <n v="4075"/>
    <s v="http://blocgame.com/stats.php?id=60505"/>
    <n v="0"/>
    <n v="0"/>
    <n v="325"/>
    <n v="1.6673486088379705"/>
    <n v="407.33333333333331"/>
    <n v="679.16666666666663"/>
  </r>
  <r>
    <s v="raja_png"/>
    <s v="DiDi27"/>
    <x v="2"/>
    <n v="29"/>
    <n v="0"/>
    <x v="5"/>
    <s v="Gandhi-like"/>
    <n v="2"/>
    <s v="Elite"/>
    <n v="13"/>
    <n v="2"/>
    <n v="4"/>
    <s v="Central Planning"/>
    <n v="3320"/>
    <n v="474"/>
    <s v="Untapped"/>
    <n v="90"/>
    <s v="Mediocre"/>
    <n v="4.5"/>
    <x v="1"/>
    <s v="Soviet Union"/>
    <n v="4136"/>
    <s v="http://blocgame.com/stats.php?id=62000"/>
    <n v="0"/>
    <n v="0"/>
    <n v="386"/>
    <n v="1.2457831325301205"/>
    <n v="553.33333333333337"/>
    <n v="689.33333333333337"/>
  </r>
  <r>
    <s v="West Pacific"/>
    <s v="Thunder Eagle"/>
    <x v="9"/>
    <n v="21"/>
    <n v="0"/>
    <x v="5"/>
    <s v="Normal"/>
    <n v="2"/>
    <s v="Standard"/>
    <n v="0"/>
    <n v="0"/>
    <n v="0"/>
    <s v="Mixed Economy"/>
    <n v="1040"/>
    <n v="141"/>
    <n v="0"/>
    <n v="40"/>
    <s v="Large"/>
    <n v="7.5"/>
    <x v="1"/>
    <s v="Neutral"/>
    <n v="290"/>
    <s v="http://blocgame.com/stats.php?id=62429"/>
    <n v="0"/>
    <n v="0"/>
    <n v="-1210"/>
    <n v="0.27884615384615385"/>
    <n v="173.33333333333334"/>
    <n v="48.333333333333336"/>
  </r>
  <r>
    <s v="admiral haz"/>
    <s v="admiral haz"/>
    <x v="3"/>
    <n v="191"/>
    <n v="0"/>
    <x v="0"/>
    <s v="Gandhi-like"/>
    <n v="1"/>
    <s v="Standard"/>
    <n v="40"/>
    <n v="8"/>
    <n v="4"/>
    <s v="Central Planning"/>
    <n v="190"/>
    <n v="22"/>
    <s v="Plentiful"/>
    <n v="70"/>
    <s v="Large"/>
    <n v="7.5"/>
    <x v="2"/>
    <s v="Soviet Union"/>
    <n v="23500"/>
    <s v="http://blocgame.com/stats.php?id=60473"/>
    <n v="0"/>
    <n v="0"/>
    <n v="18250"/>
    <n v="123.68421052631579"/>
    <n v="31.666666666666668"/>
    <n v="3916.6666666666665"/>
  </r>
  <r>
    <s v="Xelegor"/>
    <s v="Steph"/>
    <x v="3"/>
    <n v="39"/>
    <n v="0"/>
    <x v="5"/>
    <s v="Gandhi-like"/>
    <n v="1"/>
    <s v="Elite"/>
    <n v="13"/>
    <n v="12"/>
    <n v="2"/>
    <s v="Free Market"/>
    <n v="317"/>
    <n v="497"/>
    <s v="Untapped"/>
    <n v="90"/>
    <s v="Meagre"/>
    <n v="1.5"/>
    <x v="11"/>
    <s v="United States"/>
    <n v="35310"/>
    <s v="http://blocgame.com/stats.php?id=65347"/>
    <n v="0"/>
    <n v="0"/>
    <n v="29310"/>
    <n v="111.38801261829653"/>
    <n v="52.833333333333336"/>
    <n v="5885"/>
  </r>
  <r>
    <s v="Bowen"/>
    <s v="Rice"/>
    <x v="2"/>
    <n v="69"/>
    <n v="0"/>
    <x v="5"/>
    <s v="Gandhi-like"/>
    <n v="1"/>
    <s v="Standard"/>
    <n v="0"/>
    <n v="10"/>
    <n v="6"/>
    <s v="Mixed Economy"/>
    <n v="322"/>
    <n v="3814"/>
    <s v="Untapped"/>
    <n v="90"/>
    <s v="None"/>
    <n v="0"/>
    <x v="6"/>
    <s v="Neutral"/>
    <n v="29109"/>
    <s v="http://blocgame.com/stats.php?id=50453"/>
    <n v="0"/>
    <n v="0"/>
    <n v="22359"/>
    <n v="90.400621118012424"/>
    <n v="53.666666666666664"/>
    <n v="4851.5"/>
  </r>
  <r>
    <s v="Tiad"/>
    <s v="Sizzle"/>
    <x v="4"/>
    <n v="57"/>
    <n v="0"/>
    <x v="5"/>
    <s v="Gandhi-like"/>
    <n v="1"/>
    <s v="Standard"/>
    <n v="13"/>
    <n v="11"/>
    <n v="6"/>
    <s v="Central Planning"/>
    <n v="518"/>
    <n v="2545"/>
    <s v="Untapped"/>
    <n v="90"/>
    <s v="None"/>
    <n v="0"/>
    <x v="0"/>
    <s v="Soviet Union"/>
    <n v="44033"/>
    <s v="http://blocgame.com/stats.php?id=50332"/>
    <n v="0"/>
    <n v="0"/>
    <n v="36908"/>
    <n v="85.005791505791507"/>
    <n v="86.333333333333329"/>
    <n v="7338.833333333333"/>
  </r>
  <r>
    <s v="Rupina"/>
    <s v="Rupina"/>
    <x v="5"/>
    <n v="53"/>
    <n v="0"/>
    <x v="5"/>
    <s v="Angelic"/>
    <n v="1"/>
    <s v="Standard"/>
    <n v="13"/>
    <n v="10"/>
    <n v="2"/>
    <s v="Free Market"/>
    <n v="424"/>
    <n v="466"/>
    <s v="Untapped"/>
    <n v="90"/>
    <s v="Mediocre"/>
    <n v="4.5"/>
    <x v="17"/>
    <s v="United States"/>
    <n v="32909"/>
    <s v="http://blocgame.com/stats.php?id=50287"/>
    <n v="0"/>
    <n v="0"/>
    <n v="27659"/>
    <n v="77.615566037735846"/>
    <n v="70.666666666666671"/>
    <n v="5484.833333333333"/>
  </r>
  <r>
    <s v="Channary"/>
    <s v="Kardal"/>
    <x v="3"/>
    <n v="43"/>
    <n v="0"/>
    <x v="5"/>
    <s v="Gandhi-like"/>
    <n v="1"/>
    <s v="Good"/>
    <n v="21"/>
    <n v="12"/>
    <n v="2"/>
    <s v="Free Market"/>
    <n v="396"/>
    <n v="75"/>
    <s v="Untapped"/>
    <n v="90"/>
    <s v="Meagre"/>
    <n v="1.5"/>
    <x v="7"/>
    <s v="United States"/>
    <n v="28187"/>
    <s v="http://blocgame.com/stats.php?id=50479"/>
    <n v="0"/>
    <n v="0"/>
    <n v="22187"/>
    <n v="71.179292929292927"/>
    <n v="66"/>
    <n v="4697.833333333333"/>
  </r>
  <r>
    <s v="Jibid"/>
    <s v="Varramor"/>
    <x v="3"/>
    <n v="59"/>
    <n v="0"/>
    <x v="5"/>
    <s v="Gandhi-like"/>
    <n v="1"/>
    <s v="Standard"/>
    <n v="13"/>
    <n v="10"/>
    <n v="1"/>
    <s v="Central Planning"/>
    <n v="372"/>
    <n v="244"/>
    <s v="Untapped"/>
    <n v="90"/>
    <s v="None"/>
    <n v="0"/>
    <x v="13"/>
    <s v="Soviet Union"/>
    <n v="26232"/>
    <s v="http://blocgame.com/stats.php?id=65373"/>
    <n v="0"/>
    <n v="0"/>
    <n v="21357"/>
    <n v="70.516129032258064"/>
    <n v="62"/>
    <n v="4372"/>
  </r>
  <r>
    <s v="awam"/>
    <s v="perumahan"/>
    <x v="0"/>
    <n v="32"/>
    <n v="0"/>
    <x v="4"/>
    <s v="Pariah"/>
    <n v="1"/>
    <s v="Undisciplined Rabble"/>
    <n v="4"/>
    <n v="5"/>
    <n v="0"/>
    <s v="Free Market"/>
    <n v="268"/>
    <n v="0"/>
    <s v="Plentiful"/>
    <n v="70"/>
    <s v="None"/>
    <n v="0"/>
    <x v="2"/>
    <s v="United States"/>
    <n v="18500"/>
    <s v="http://blocgame.com/stats.php?id=65579"/>
    <n v="0"/>
    <n v="0"/>
    <n v="15875"/>
    <n v="69.02985074626865"/>
    <n v="44.666666666666664"/>
    <n v="3083.3333333333335"/>
  </r>
  <r>
    <s v="khald"/>
    <s v="aisy"/>
    <x v="9"/>
    <n v="12"/>
    <n v="0"/>
    <x v="5"/>
    <s v="Gandhi-like"/>
    <n v="1"/>
    <s v="Elite"/>
    <n v="13"/>
    <n v="7"/>
    <n v="9"/>
    <s v="Mixed Economy"/>
    <n v="305"/>
    <n v="2258"/>
    <s v="Untapped"/>
    <n v="90"/>
    <s v="None"/>
    <n v="0"/>
    <x v="5"/>
    <s v="Soviet Union"/>
    <n v="20000"/>
    <s v="http://blocgame.com/stats.php?id=65250"/>
    <n v="0"/>
    <n v="0"/>
    <n v="13250"/>
    <n v="65.573770491803273"/>
    <n v="50.833333333333336"/>
    <n v="3333.3333333333335"/>
  </r>
  <r>
    <s v="Dorentia"/>
    <s v="Khad Fi"/>
    <x v="0"/>
    <n v="3"/>
    <n v="0"/>
    <x v="5"/>
    <s v="Nice"/>
    <n v="1"/>
    <s v="Elite"/>
    <n v="3"/>
    <n v="13"/>
    <n v="3"/>
    <s v="Free Market"/>
    <n v="426"/>
    <n v="414"/>
    <n v="0"/>
    <n v="40"/>
    <s v="Small"/>
    <n v="3"/>
    <x v="7"/>
    <s v="United States"/>
    <n v="27493"/>
    <s v="http://blocgame.com/stats.php?id=65460"/>
    <n v="0"/>
    <n v="0"/>
    <n v="20743"/>
    <n v="64.537558685446015"/>
    <n v="71"/>
    <n v="4582.166666666667"/>
  </r>
  <r>
    <s v="Milltopia"/>
    <s v="JakeMiller"/>
    <x v="0"/>
    <n v="20"/>
    <n v="0"/>
    <x v="4"/>
    <s v="Normal"/>
    <n v="1"/>
    <s v="Standard"/>
    <n v="27"/>
    <n v="2"/>
    <n v="0"/>
    <s v="Mixed Economy"/>
    <n v="310"/>
    <n v="0"/>
    <s v="Untapped"/>
    <n v="90"/>
    <s v="None"/>
    <n v="0"/>
    <x v="8"/>
    <s v="Neutral"/>
    <n v="20000"/>
    <s v="http://blocgame.com/stats.php?id=61411"/>
    <n v="0"/>
    <n v="0"/>
    <n v="18500"/>
    <n v="64.516129032258064"/>
    <n v="51.666666666666664"/>
    <n v="3333.3333333333335"/>
  </r>
  <r>
    <s v="Novabona"/>
    <s v="Mark H. Aurelius"/>
    <x v="0"/>
    <n v="20"/>
    <n v="0"/>
    <x v="4"/>
    <s v="Angelic"/>
    <n v="1"/>
    <s v="Standard"/>
    <n v="51"/>
    <n v="2"/>
    <n v="0"/>
    <s v="Mixed Economy"/>
    <n v="315"/>
    <n v="0"/>
    <s v="Untapped"/>
    <n v="90"/>
    <s v="None"/>
    <n v="0"/>
    <x v="18"/>
    <s v="Neutral"/>
    <n v="20000"/>
    <s v="http://blocgame.com/stats.php?id=62263"/>
    <n v="0"/>
    <n v="0"/>
    <n v="18500"/>
    <n v="63.492063492063494"/>
    <n v="52.5"/>
    <n v="3333.3333333333335"/>
  </r>
  <r>
    <s v="gregorthemaster"/>
    <s v="hothound10210"/>
    <x v="9"/>
    <n v="32"/>
    <n v="0"/>
    <x v="5"/>
    <s v="Good"/>
    <n v="1"/>
    <s v="Standard"/>
    <n v="29"/>
    <n v="4"/>
    <n v="1"/>
    <s v="Free Market"/>
    <n v="319"/>
    <n v="393"/>
    <s v="Untapped"/>
    <n v="90"/>
    <s v="Mediocre"/>
    <n v="4.5"/>
    <x v="16"/>
    <s v="United States"/>
    <n v="19765"/>
    <s v="http://blocgame.com/stats.php?id=65101"/>
    <n v="0"/>
    <n v="0"/>
    <n v="17140"/>
    <n v="61.959247648902824"/>
    <n v="53.166666666666664"/>
    <n v="3294.1666666666665"/>
  </r>
  <r>
    <s v="Macanovia"/>
    <s v="Trickstercard101"/>
    <x v="0"/>
    <n v="20"/>
    <n v="0"/>
    <x v="4"/>
    <s v="Nice"/>
    <n v="1"/>
    <s v="Standard"/>
    <n v="67"/>
    <n v="2"/>
    <n v="0"/>
    <s v="Mixed Economy"/>
    <n v="324"/>
    <n v="0"/>
    <s v="Untapped"/>
    <n v="90"/>
    <s v="None"/>
    <n v="0"/>
    <x v="15"/>
    <s v="Neutral"/>
    <n v="20000"/>
    <s v="http://blocgame.com/stats.php?id=58431"/>
    <n v="0"/>
    <n v="0"/>
    <n v="18500"/>
    <n v="61.728395061728392"/>
    <n v="54"/>
    <n v="3333.3333333333335"/>
  </r>
  <r>
    <s v="Buldorzek"/>
    <s v="Buldorzek"/>
    <x v="17"/>
    <n v="26"/>
    <n v="0"/>
    <x v="4"/>
    <s v="Nice"/>
    <n v="1"/>
    <s v="Good"/>
    <n v="0"/>
    <n v="3"/>
    <n v="3"/>
    <s v="Mixed Economy"/>
    <n v="337"/>
    <n v="5212"/>
    <s v="Untapped"/>
    <n v="90"/>
    <s v="Meagre"/>
    <n v="1.5"/>
    <x v="5"/>
    <s v="Soviet Union"/>
    <n v="20796"/>
    <s v="http://blocgame.com/stats.php?id=65516"/>
    <n v="0"/>
    <n v="0"/>
    <n v="17796"/>
    <n v="61.709198813056382"/>
    <n v="56.166666666666664"/>
    <n v="3466"/>
  </r>
  <r>
    <s v="red"/>
    <s v="ders"/>
    <x v="16"/>
    <n v="52"/>
    <n v="0"/>
    <x v="5"/>
    <s v="Gandhi-like"/>
    <n v="1"/>
    <s v="Poor"/>
    <n v="33"/>
    <n v="6"/>
    <n v="3"/>
    <s v="Central Planning"/>
    <n v="339"/>
    <n v="327"/>
    <s v="Untapped"/>
    <n v="90"/>
    <s v="Meagre"/>
    <n v="1.5"/>
    <x v="18"/>
    <s v="Neutral"/>
    <n v="20398"/>
    <s v="http://blocgame.com/stats.php?id=64927"/>
    <n v="0"/>
    <n v="0"/>
    <n v="16273"/>
    <n v="60.171091445427727"/>
    <n v="56.5"/>
    <n v="3399.6666666666665"/>
  </r>
  <r>
    <s v="Kuza"/>
    <s v="Chancellor70"/>
    <x v="0"/>
    <n v="34"/>
    <n v="0"/>
    <x v="5"/>
    <s v="Gandhi-like"/>
    <n v="1"/>
    <s v="Standard"/>
    <n v="0"/>
    <n v="3"/>
    <n v="1"/>
    <s v="Free Market"/>
    <n v="341"/>
    <n v="377"/>
    <s v="Untapped"/>
    <n v="90"/>
    <s v="Meagre"/>
    <n v="1.5"/>
    <x v="9"/>
    <s v="United States"/>
    <n v="20000"/>
    <s v="http://blocgame.com/stats.php?id=61208"/>
    <n v="1"/>
    <n v="0"/>
    <n v="17750"/>
    <n v="58.651026392961874"/>
    <n v="56.833333333333336"/>
    <n v="3333.3333333333335"/>
  </r>
  <r>
    <s v="Mosl"/>
    <s v="Hyuga"/>
    <x v="0"/>
    <n v="4"/>
    <n v="0"/>
    <x v="4"/>
    <s v="Nice"/>
    <n v="1"/>
    <s v="Undisciplined Rabble"/>
    <n v="173"/>
    <n v="2"/>
    <n v="0"/>
    <s v="Mixed Economy"/>
    <n v="321"/>
    <n v="0"/>
    <s v="Untapped"/>
    <n v="90"/>
    <s v="None"/>
    <n v="0"/>
    <x v="11"/>
    <s v="Neutral"/>
    <n v="18800"/>
    <s v="http://blocgame.com/stats.php?id=64810"/>
    <n v="0"/>
    <n v="0"/>
    <n v="17300"/>
    <n v="58.566978193146419"/>
    <n v="53.5"/>
    <n v="3133.3333333333335"/>
  </r>
  <r>
    <s v="Rostock"/>
    <s v="InnocentAce"/>
    <x v="0"/>
    <n v="57"/>
    <n v="0"/>
    <x v="0"/>
    <s v="Gandhi-like"/>
    <n v="1"/>
    <s v="Good"/>
    <n v="9"/>
    <n v="9"/>
    <n v="3"/>
    <s v="Central Planning"/>
    <n v="471"/>
    <n v="265"/>
    <s v="Untapped"/>
    <n v="90"/>
    <s v="Powerful"/>
    <n v="9"/>
    <x v="3"/>
    <s v="Soviet Union"/>
    <n v="27526"/>
    <s v="http://blocgame.com/stats.php?id=40376"/>
    <n v="0"/>
    <n v="0"/>
    <n v="22276"/>
    <n v="58.441613588110407"/>
    <n v="78.5"/>
    <n v="4587.666666666667"/>
  </r>
  <r>
    <s v="Unslusch"/>
    <s v="Kehr"/>
    <x v="0"/>
    <n v="7"/>
    <n v="0"/>
    <x v="5"/>
    <s v="Isolated"/>
    <n v="1"/>
    <s v="Good"/>
    <n v="53"/>
    <n v="6"/>
    <n v="4"/>
    <s v="Mixed Economy"/>
    <n v="286"/>
    <n v="137"/>
    <n v="0"/>
    <n v="40"/>
    <s v="None"/>
    <n v="0"/>
    <x v="7"/>
    <s v="Soviet Union"/>
    <n v="16665"/>
    <s v="http://blocgame.com/stats.php?id=65307"/>
    <n v="0"/>
    <n v="0"/>
    <n v="12165"/>
    <n v="58.269230769230766"/>
    <n v="47.666666666666664"/>
    <n v="2777.5"/>
  </r>
  <r>
    <s v="Soviet Nihon"/>
    <s v="Sakurai"/>
    <x v="24"/>
    <n v="48"/>
    <n v="0"/>
    <x v="3"/>
    <s v="Gandhi-like"/>
    <n v="1"/>
    <s v="Poor"/>
    <n v="22"/>
    <n v="3"/>
    <n v="1"/>
    <s v="Central Planning"/>
    <n v="348"/>
    <n v="1"/>
    <s v="Untapped"/>
    <n v="90"/>
    <s v="Meagre"/>
    <n v="1.5"/>
    <x v="1"/>
    <s v="Soviet Union"/>
    <n v="20000"/>
    <s v="http://blocgame.com/stats.php?id=65086"/>
    <n v="0"/>
    <n v="0"/>
    <n v="17750"/>
    <n v="57.47126436781609"/>
    <n v="58"/>
    <n v="3333.3333333333335"/>
  </r>
  <r>
    <s v="Captcha"/>
    <s v="adi00921"/>
    <x v="0"/>
    <n v="25"/>
    <n v="0"/>
    <x v="5"/>
    <s v="Gandhi-like"/>
    <n v="1"/>
    <s v="Elite"/>
    <n v="139"/>
    <n v="2"/>
    <n v="0"/>
    <s v="Mixed Economy"/>
    <n v="348"/>
    <n v="0"/>
    <s v="Untapped"/>
    <n v="90"/>
    <s v="None"/>
    <n v="0"/>
    <x v="4"/>
    <s v="Neutral"/>
    <n v="20000"/>
    <s v="http://blocgame.com/stats.php?id=65464"/>
    <n v="0"/>
    <n v="0"/>
    <n v="18500"/>
    <n v="57.47126436781609"/>
    <n v="58"/>
    <n v="3333.3333333333335"/>
  </r>
  <r>
    <s v="Origanium"/>
    <s v="Kallima"/>
    <x v="3"/>
    <n v="68"/>
    <n v="0"/>
    <x v="5"/>
    <s v="Gandhi-like"/>
    <n v="1"/>
    <s v="Standard"/>
    <n v="0"/>
    <n v="10"/>
    <n v="4"/>
    <s v="Central Planning"/>
    <n v="381"/>
    <n v="387"/>
    <s v="Untapped"/>
    <n v="90"/>
    <s v="Meagre"/>
    <n v="1.5"/>
    <x v="4"/>
    <s v="Soviet Union"/>
    <n v="21890"/>
    <s v="http://blocgame.com/stats.php?id=65399"/>
    <n v="0"/>
    <n v="0"/>
    <n v="15890"/>
    <n v="57.45406824146982"/>
    <n v="63.5"/>
    <n v="3648.3333333333335"/>
  </r>
  <r>
    <s v="Zion"/>
    <s v="Zionist"/>
    <x v="7"/>
    <n v="15"/>
    <n v="0"/>
    <x v="5"/>
    <s v="Normal"/>
    <n v="1"/>
    <s v="Poor"/>
    <n v="25"/>
    <n v="10"/>
    <n v="14"/>
    <s v="Mixed Economy"/>
    <n v="426"/>
    <n v="8390"/>
    <s v="Untapped"/>
    <n v="90"/>
    <s v="Small"/>
    <n v="3"/>
    <x v="6"/>
    <s v="Neutral"/>
    <n v="24463"/>
    <s v="http://blocgame.com/stats.php?id=41496"/>
    <n v="0"/>
    <n v="0"/>
    <n v="14713"/>
    <n v="57.424882629107984"/>
    <n v="71"/>
    <n v="4077.1666666666665"/>
  </r>
  <r>
    <s v="FuckTO"/>
    <s v="Multi1"/>
    <x v="0"/>
    <n v="16"/>
    <n v="0"/>
    <x v="4"/>
    <s v="Nice"/>
    <n v="1"/>
    <s v="Undisciplined Rabble"/>
    <n v="27"/>
    <n v="5"/>
    <n v="0"/>
    <s v="Free Market"/>
    <n v="356"/>
    <n v="0"/>
    <s v="Untapped"/>
    <n v="90"/>
    <s v="None"/>
    <n v="0"/>
    <x v="9"/>
    <s v="Neutral"/>
    <n v="20000"/>
    <s v="http://blocgame.com/stats.php?id=65421"/>
    <n v="0"/>
    <n v="0"/>
    <n v="17375"/>
    <n v="56.179775280898873"/>
    <n v="59.333333333333336"/>
    <n v="3333.3333333333335"/>
  </r>
  <r>
    <s v="PENGHASUT"/>
    <s v="pegasus"/>
    <x v="3"/>
    <n v="113"/>
    <n v="0"/>
    <x v="3"/>
    <s v="Normal"/>
    <n v="1"/>
    <s v="Poor"/>
    <n v="0"/>
    <n v="19"/>
    <n v="1"/>
    <s v="Mixed Economy"/>
    <n v="476"/>
    <n v="0"/>
    <s v="Untapped"/>
    <n v="90"/>
    <s v="Powerful"/>
    <n v="9"/>
    <x v="2"/>
    <s v="Soviet Union"/>
    <n v="26732"/>
    <s v="http://blocgame.com/stats.php?id=64637"/>
    <n v="0"/>
    <n v="0"/>
    <n v="18482"/>
    <n v="56.159663865546221"/>
    <n v="79.333333333333329"/>
    <n v="4455.333333333333"/>
  </r>
  <r>
    <s v="BokoHaram"/>
    <s v="razorbluff"/>
    <x v="9"/>
    <n v="43"/>
    <n v="0"/>
    <x v="3"/>
    <s v="Gandhi-like"/>
    <n v="1"/>
    <s v="Standard"/>
    <n v="12"/>
    <n v="13"/>
    <n v="1"/>
    <s v="Free Market"/>
    <n v="425"/>
    <n v="337"/>
    <s v="Untapped"/>
    <n v="90"/>
    <s v="Mediocre"/>
    <n v="4.5"/>
    <x v="16"/>
    <s v="United States"/>
    <n v="23500"/>
    <s v="http://blocgame.com/stats.php?id=64953"/>
    <n v="0"/>
    <n v="0"/>
    <n v="17500"/>
    <n v="55.294117647058826"/>
    <n v="70.833333333333329"/>
    <n v="3916.6666666666665"/>
  </r>
  <r>
    <s v="Preus"/>
    <s v="Achievement800k"/>
    <x v="0"/>
    <n v="20"/>
    <n v="0"/>
    <x v="4"/>
    <s v="Angelic"/>
    <n v="1"/>
    <s v="Standard"/>
    <n v="74"/>
    <n v="3"/>
    <n v="1"/>
    <s v="Free Market"/>
    <n v="362"/>
    <n v="333"/>
    <s v="Untapped"/>
    <n v="90"/>
    <s v="None"/>
    <n v="0"/>
    <x v="1"/>
    <s v="Neutral"/>
    <n v="20000"/>
    <s v="http://blocgame.com/stats.php?id=65539"/>
    <n v="0"/>
    <n v="0"/>
    <n v="17750"/>
    <n v="55.248618784530386"/>
    <n v="60.333333333333336"/>
    <n v="3333.3333333333335"/>
  </r>
  <r>
    <s v="SKYTRAIL"/>
    <s v="Mohdnizarudin"/>
    <x v="2"/>
    <n v="22"/>
    <n v="0"/>
    <x v="5"/>
    <s v="Angelic"/>
    <n v="1"/>
    <s v="Poor"/>
    <n v="41"/>
    <n v="4"/>
    <n v="2"/>
    <s v="Free Market"/>
    <n v="371"/>
    <n v="364"/>
    <n v="0"/>
    <n v="40"/>
    <s v="Meagre"/>
    <n v="1.5"/>
    <x v="17"/>
    <s v="Soviet Union"/>
    <n v="20000"/>
    <s v="http://blocgame.com/stats.php?id=64995"/>
    <n v="0"/>
    <n v="0"/>
    <n v="17000"/>
    <n v="53.908355795148246"/>
    <n v="61.833333333333336"/>
    <n v="3333.3333333333335"/>
  </r>
  <r>
    <s v="star"/>
    <s v="jhon"/>
    <x v="6"/>
    <n v="49"/>
    <n v="0"/>
    <x v="3"/>
    <s v="Angelic"/>
    <n v="1"/>
    <s v="Standard"/>
    <n v="33"/>
    <n v="9"/>
    <n v="4"/>
    <s v="Central Planning"/>
    <n v="455"/>
    <n v="198"/>
    <s v="Untapped"/>
    <n v="90"/>
    <s v="Large"/>
    <n v="7.5"/>
    <x v="13"/>
    <s v="Neutral"/>
    <n v="24520"/>
    <s v="http://blocgame.com/stats.php?id=64928"/>
    <n v="0"/>
    <n v="0"/>
    <n v="18895"/>
    <n v="53.890109890109891"/>
    <n v="75.833333333333329"/>
    <n v="4086.6666666666665"/>
  </r>
  <r>
    <s v="Atas"/>
    <s v="Jerung"/>
    <x v="2"/>
    <n v="25"/>
    <n v="0"/>
    <x v="3"/>
    <s v="Angelic"/>
    <n v="1"/>
    <s v="Elite"/>
    <n v="4"/>
    <n v="7"/>
    <n v="1"/>
    <s v="Free Market"/>
    <n v="511"/>
    <n v="155"/>
    <s v="Untapped"/>
    <n v="90"/>
    <s v="Mediocre"/>
    <n v="4.5"/>
    <x v="7"/>
    <s v="United States"/>
    <n v="27493"/>
    <s v="http://blocgame.com/stats.php?id=65457"/>
    <n v="0"/>
    <n v="0"/>
    <n v="23743"/>
    <n v="53.80234833659491"/>
    <n v="85.166666666666671"/>
    <n v="4582.166666666667"/>
  </r>
  <r>
    <s v="SMARTDODO"/>
    <s v="SMARTDODO"/>
    <x v="0"/>
    <n v="20"/>
    <n v="0"/>
    <x v="4"/>
    <s v="Gandhi-like"/>
    <n v="1"/>
    <s v="Poor"/>
    <n v="163"/>
    <n v="2"/>
    <n v="0"/>
    <s v="Free Market"/>
    <n v="372"/>
    <n v="59"/>
    <s v="Untapped"/>
    <n v="90"/>
    <s v="None"/>
    <n v="0"/>
    <x v="2"/>
    <s v="Neutral"/>
    <n v="20000"/>
    <s v="http://blocgame.com/stats.php?id=65389"/>
    <n v="0"/>
    <n v="0"/>
    <n v="18500"/>
    <n v="53.763440860215056"/>
    <n v="62"/>
    <n v="3333.3333333333335"/>
  </r>
  <r>
    <s v="Wussan"/>
    <s v="Handri"/>
    <x v="6"/>
    <n v="69"/>
    <n v="0"/>
    <x v="5"/>
    <s v="Gandhi-like"/>
    <n v="1"/>
    <s v="Standard"/>
    <n v="0"/>
    <n v="10"/>
    <n v="6"/>
    <s v="Central Planning"/>
    <n v="532"/>
    <n v="1031"/>
    <n v="0"/>
    <n v="40"/>
    <s v="None"/>
    <n v="0"/>
    <x v="8"/>
    <s v="Soviet Union"/>
    <n v="27701"/>
    <s v="http://blocgame.com/stats.php?id=50197"/>
    <n v="0"/>
    <n v="0"/>
    <n v="20951"/>
    <n v="52.069548872180448"/>
    <n v="88.666666666666671"/>
    <n v="4616.833333333333"/>
  </r>
  <r>
    <s v="tongkatali"/>
    <s v="tenagakuat"/>
    <x v="0"/>
    <n v="18"/>
    <n v="0"/>
    <x v="3"/>
    <s v="Questionable"/>
    <n v="1"/>
    <s v="Undisciplined Rabble"/>
    <n v="4"/>
    <n v="8"/>
    <n v="1"/>
    <s v="Mixed Economy"/>
    <n v="308"/>
    <n v="47"/>
    <s v="Plentiful"/>
    <n v="70"/>
    <s v="Large"/>
    <n v="7.5"/>
    <x v="2"/>
    <s v="Neutral"/>
    <n v="15995"/>
    <s v="http://blocgame.com/stats.php?id=64973"/>
    <n v="0"/>
    <n v="0"/>
    <n v="11870"/>
    <n v="51.93181818181818"/>
    <n v="51.333333333333336"/>
    <n v="2665.8333333333335"/>
  </r>
  <r>
    <s v="Shautes"/>
    <s v="Vandimire"/>
    <x v="25"/>
    <n v="5"/>
    <n v="0"/>
    <x v="5"/>
    <s v="Angelic"/>
    <n v="1"/>
    <s v="Standard"/>
    <n v="58"/>
    <n v="3"/>
    <n v="1"/>
    <s v="Mixed Economy"/>
    <n v="429"/>
    <n v="256"/>
    <s v="Untapped"/>
    <n v="90"/>
    <s v="None"/>
    <n v="0"/>
    <x v="17"/>
    <s v="Neutral"/>
    <n v="22129"/>
    <s v="http://blocgame.com/stats.php?id=65472"/>
    <n v="0"/>
    <n v="0"/>
    <n v="19879"/>
    <n v="51.582750582750585"/>
    <n v="71.5"/>
    <n v="3688.1666666666665"/>
  </r>
  <r>
    <s v="Pegrram"/>
    <s v="Unhold"/>
    <x v="3"/>
    <n v="68"/>
    <n v="0"/>
    <x v="5"/>
    <s v="Gandhi-like"/>
    <n v="1"/>
    <s v="Standard"/>
    <n v="13"/>
    <n v="10"/>
    <n v="2"/>
    <s v="Central Planning"/>
    <n v="490"/>
    <n v="973"/>
    <n v="0"/>
    <n v="40"/>
    <s v="Small"/>
    <n v="3"/>
    <x v="14"/>
    <s v="Soviet Union"/>
    <n v="25109"/>
    <s v="http://blocgame.com/stats.php?id=65383"/>
    <n v="0"/>
    <n v="0"/>
    <n v="19859"/>
    <n v="51.24285714285714"/>
    <n v="81.666666666666671"/>
    <n v="4184.833333333333"/>
  </r>
  <r>
    <s v="Selle Isla"/>
    <s v="Selle"/>
    <x v="6"/>
    <n v="81"/>
    <n v="0"/>
    <x v="5"/>
    <s v="Angelic"/>
    <n v="1"/>
    <s v="Undisciplined Rabble"/>
    <n v="0"/>
    <n v="11"/>
    <n v="10"/>
    <s v="Mixed Economy"/>
    <n v="631"/>
    <n v="5727"/>
    <s v="Untapped"/>
    <n v="90"/>
    <s v="Large"/>
    <n v="7.5"/>
    <x v="15"/>
    <s v="Soviet Union"/>
    <n v="31594"/>
    <s v="http://blocgame.com/stats.php?id=64991"/>
    <n v="0"/>
    <n v="0"/>
    <n v="22969"/>
    <n v="50.069730586370838"/>
    <n v="105.16666666666667"/>
    <n v="5265.666666666667"/>
  </r>
  <r>
    <s v="empire hanafi"/>
    <s v="hanafi"/>
    <x v="0"/>
    <n v="19"/>
    <n v="0"/>
    <x v="4"/>
    <s v="Gandhi-like"/>
    <n v="1"/>
    <s v="Undisciplined Rabble"/>
    <n v="20"/>
    <n v="11"/>
    <n v="5"/>
    <s v="Central Planning"/>
    <n v="411"/>
    <n v="574"/>
    <s v="Near Depletion"/>
    <n v="10"/>
    <s v="Somewhat Large"/>
    <n v="6"/>
    <x v="2"/>
    <s v="Soviet Union"/>
    <n v="20501"/>
    <s v="http://blocgame.com/stats.php?id=64663"/>
    <n v="0"/>
    <n v="0"/>
    <n v="13751"/>
    <n v="49.880778588807786"/>
    <n v="68.5"/>
    <n v="3416.8333333333335"/>
  </r>
  <r>
    <s v="Great Malaya"/>
    <s v="hydraghost"/>
    <x v="0"/>
    <n v="22"/>
    <n v="0"/>
    <x v="5"/>
    <s v="Questionable"/>
    <n v="1"/>
    <s v="Standard"/>
    <n v="180"/>
    <n v="2"/>
    <n v="2"/>
    <s v="Mixed Economy"/>
    <n v="407"/>
    <n v="274"/>
    <s v="Untapped"/>
    <n v="90"/>
    <s v="None"/>
    <n v="0"/>
    <x v="2"/>
    <s v="Neutral"/>
    <n v="20000"/>
    <s v="http://blocgame.com/stats.php?id=60510"/>
    <n v="0"/>
    <n v="0"/>
    <n v="17750"/>
    <n v="49.140049140049143"/>
    <n v="67.833333333333329"/>
    <n v="3333.3333333333335"/>
  </r>
  <r>
    <s v="Mulan"/>
    <s v="star"/>
    <x v="0"/>
    <n v="2"/>
    <n v="0"/>
    <x v="5"/>
    <s v="Normal"/>
    <n v="1"/>
    <s v="Poor"/>
    <n v="2"/>
    <n v="5"/>
    <n v="6"/>
    <s v="Mixed Economy"/>
    <n v="368"/>
    <n v="3832"/>
    <s v="Untapped"/>
    <n v="90"/>
    <s v="Mediocre"/>
    <n v="4.5"/>
    <x v="0"/>
    <s v="Neutral"/>
    <n v="18074"/>
    <s v="http://blocgame.com/stats.php?id=64956"/>
    <n v="0"/>
    <n v="0"/>
    <n v="13199"/>
    <n v="49.114130434782609"/>
    <n v="61.333333333333336"/>
    <n v="3012.3333333333335"/>
  </r>
  <r>
    <s v="macai"/>
    <s v="macibai"/>
    <x v="8"/>
    <n v="80"/>
    <n v="0"/>
    <x v="3"/>
    <s v="Nice"/>
    <n v="1"/>
    <s v="Standard"/>
    <n v="0"/>
    <n v="19"/>
    <n v="0"/>
    <s v="Mixed Economy"/>
    <n v="642"/>
    <n v="0"/>
    <s v="Depleted"/>
    <n v="0"/>
    <s v="Small"/>
    <n v="3"/>
    <x v="7"/>
    <s v="United States"/>
    <n v="31205"/>
    <s v="http://blocgame.com/stats.php?id=65044"/>
    <n v="0"/>
    <n v="0"/>
    <n v="23330"/>
    <n v="48.605919003115268"/>
    <n v="107"/>
    <n v="5200.833333333333"/>
  </r>
  <r>
    <s v="Aristocria"/>
    <s v="Ashley"/>
    <x v="23"/>
    <n v="58"/>
    <n v="0"/>
    <x v="5"/>
    <s v="Gandhi-like"/>
    <n v="1"/>
    <s v="Standard"/>
    <n v="12"/>
    <n v="9"/>
    <n v="3"/>
    <s v="Mixed Economy"/>
    <n v="412"/>
    <n v="965"/>
    <s v="Untapped"/>
    <n v="90"/>
    <s v="Somewhat Large"/>
    <n v="6"/>
    <x v="5"/>
    <s v="Neutral"/>
    <n v="20000"/>
    <s v="http://blocgame.com/stats.php?id=64850"/>
    <n v="0"/>
    <n v="0"/>
    <n v="14750"/>
    <n v="48.543689320388353"/>
    <n v="68.666666666666671"/>
    <n v="3333.3333333333335"/>
  </r>
  <r>
    <s v="Cheetos Fingers"/>
    <s v="Phantomir Putin"/>
    <x v="0"/>
    <n v="31"/>
    <n v="0"/>
    <x v="5"/>
    <s v="Gandhi-like"/>
    <n v="1"/>
    <s v="Good"/>
    <n v="6"/>
    <n v="19"/>
    <n v="7"/>
    <s v="Free Market"/>
    <n v="591"/>
    <n v="261"/>
    <s v="Untapped"/>
    <n v="90"/>
    <s v="Mediocre"/>
    <n v="4.5"/>
    <x v="14"/>
    <s v="United States"/>
    <n v="28136"/>
    <s v="http://blocgame.com/stats.php?id=65144"/>
    <n v="0"/>
    <n v="0"/>
    <n v="17636"/>
    <n v="47.607445008460239"/>
    <n v="98.5"/>
    <n v="4689.333333333333"/>
  </r>
  <r>
    <s v="notidehunter"/>
    <s v="notidehunter"/>
    <x v="0"/>
    <n v="10"/>
    <n v="0"/>
    <x v="4"/>
    <s v="Good"/>
    <n v="1"/>
    <s v="Undisciplined Rabble"/>
    <n v="176"/>
    <n v="2"/>
    <n v="2"/>
    <s v="Mixed Economy"/>
    <n v="427"/>
    <n v="922"/>
    <s v="Untapped"/>
    <n v="90"/>
    <s v="None"/>
    <n v="0"/>
    <x v="15"/>
    <s v="Neutral"/>
    <n v="20000"/>
    <s v="http://blocgame.com/stats.php?id=64849"/>
    <n v="0"/>
    <n v="0"/>
    <n v="17750"/>
    <n v="46.838407494145201"/>
    <n v="71.166666666666671"/>
    <n v="3333.3333333333335"/>
  </r>
  <r>
    <s v="Rynatoo"/>
    <s v="Impirren Riley"/>
    <x v="23"/>
    <n v="20"/>
    <n v="0"/>
    <x v="5"/>
    <s v="Gandhi-like"/>
    <n v="1"/>
    <s v="Poor"/>
    <n v="18"/>
    <n v="4"/>
    <n v="1"/>
    <s v="Central Planning"/>
    <n v="432"/>
    <n v="180"/>
    <s v="Untapped"/>
    <n v="90"/>
    <s v="None"/>
    <n v="0"/>
    <x v="3"/>
    <s v="Soviet Union"/>
    <n v="20000"/>
    <s v="http://blocgame.com/stats.php?id=59493"/>
    <n v="0"/>
    <n v="0"/>
    <n v="17375"/>
    <n v="46.296296296296298"/>
    <n v="72"/>
    <n v="3333.3333333333335"/>
  </r>
  <r>
    <s v="Salty"/>
    <s v="Elder Maxson."/>
    <x v="11"/>
    <n v="6"/>
    <n v="0"/>
    <x v="5"/>
    <s v="Questionable"/>
    <n v="1"/>
    <s v="Good"/>
    <n v="9"/>
    <n v="6"/>
    <n v="2"/>
    <s v="Central Planning"/>
    <n v="597"/>
    <n v="56"/>
    <s v="Near Depletion"/>
    <n v="10"/>
    <s v="Meagre"/>
    <n v="1.5"/>
    <x v="7"/>
    <s v="Soviet Union"/>
    <n v="26696"/>
    <s v="http://blocgame.com/stats.php?id=65237"/>
    <n v="0"/>
    <n v="0"/>
    <n v="22946"/>
    <n v="44.71691792294807"/>
    <n v="99.5"/>
    <n v="4449.333333333333"/>
  </r>
  <r>
    <s v="Utagha"/>
    <s v="Tengku"/>
    <x v="0"/>
    <n v="81"/>
    <n v="2"/>
    <x v="3"/>
    <s v="Angelic"/>
    <n v="1"/>
    <s v="Good"/>
    <n v="6"/>
    <n v="20"/>
    <n v="7"/>
    <s v="Central Planning"/>
    <n v="707"/>
    <n v="370"/>
    <s v="Untapped"/>
    <n v="90"/>
    <s v="Mediocre"/>
    <n v="4.5"/>
    <x v="2"/>
    <s v="Soviet Union"/>
    <n v="31081"/>
    <s v="http://blocgame.com/stats.php?id=65443"/>
    <n v="0"/>
    <n v="0"/>
    <n v="20206"/>
    <n v="43.961810466760959"/>
    <n v="117.83333333333333"/>
    <n v="5180.166666666667"/>
  </r>
  <r>
    <s v="Kuviere"/>
    <s v="Jaywynne"/>
    <x v="0"/>
    <n v="9"/>
    <n v="0"/>
    <x v="4"/>
    <s v="Nice"/>
    <n v="1"/>
    <s v="Poor"/>
    <n v="175"/>
    <n v="2"/>
    <n v="5"/>
    <s v="Mixed Economy"/>
    <n v="541"/>
    <n v="4185"/>
    <s v="Untapped"/>
    <n v="90"/>
    <s v="Meagre"/>
    <n v="1.5"/>
    <x v="0"/>
    <s v="Neutral"/>
    <n v="23665"/>
    <s v="http://blocgame.com/stats.php?id=58755"/>
    <n v="0"/>
    <n v="0"/>
    <n v="20290"/>
    <n v="43.743068391866913"/>
    <n v="90.166666666666671"/>
    <n v="3944.1666666666665"/>
  </r>
  <r>
    <s v="Tojo"/>
    <s v="RafaelTrigo1"/>
    <x v="0"/>
    <n v="9"/>
    <n v="0"/>
    <x v="5"/>
    <s v="Good"/>
    <n v="1"/>
    <s v="Elite"/>
    <n v="5"/>
    <n v="11"/>
    <n v="1"/>
    <s v="Central Planning"/>
    <n v="393"/>
    <n v="0"/>
    <s v="Untapped"/>
    <n v="90"/>
    <s v="Small"/>
    <n v="3"/>
    <x v="17"/>
    <s v="Soviet Union"/>
    <n v="16667"/>
    <s v="http://blocgame.com/stats.php?id=50821"/>
    <n v="0"/>
    <n v="0"/>
    <n v="11417"/>
    <n v="42.409669211195926"/>
    <n v="65.5"/>
    <n v="2777.8333333333335"/>
  </r>
  <r>
    <s v="Good Jobs"/>
    <s v="Mongoloid Manager"/>
    <x v="0"/>
    <n v="8"/>
    <n v="0"/>
    <x v="5"/>
    <s v="Gandhi-like"/>
    <n v="1"/>
    <s v="Poor"/>
    <n v="125"/>
    <n v="2"/>
    <n v="0"/>
    <s v="Mixed Economy"/>
    <n v="386"/>
    <n v="0"/>
    <s v="Untapped"/>
    <n v="90"/>
    <s v="None"/>
    <n v="0"/>
    <x v="13"/>
    <s v="Neutral"/>
    <n v="16335"/>
    <s v="http://blocgame.com/stats.php?id=57865"/>
    <n v="0"/>
    <n v="0"/>
    <n v="14835"/>
    <n v="42.318652849740936"/>
    <n v="64.333333333333329"/>
    <n v="2722.5"/>
  </r>
  <r>
    <s v="Colony 9"/>
    <s v="Homs"/>
    <x v="0"/>
    <n v="2"/>
    <n v="0"/>
    <x v="4"/>
    <s v="Questionable"/>
    <n v="1"/>
    <s v="Elite"/>
    <n v="181"/>
    <n v="2"/>
    <n v="0"/>
    <s v="Mixed Economy"/>
    <n v="472"/>
    <n v="0"/>
    <s v="Untapped"/>
    <n v="90"/>
    <s v="None"/>
    <n v="0"/>
    <x v="7"/>
    <s v="Neutral"/>
    <n v="19700"/>
    <s v="http://blocgame.com/stats.php?id=64493"/>
    <n v="0"/>
    <n v="0"/>
    <n v="18200"/>
    <n v="41.737288135593218"/>
    <n v="78.666666666666671"/>
    <n v="3283.3333333333335"/>
  </r>
  <r>
    <s v="Ukraine"/>
    <s v="Presidentovich"/>
    <x v="0"/>
    <n v="6"/>
    <n v="0"/>
    <x v="4"/>
    <s v="Gandhi-like"/>
    <n v="1"/>
    <s v="Standard"/>
    <n v="150"/>
    <n v="3"/>
    <n v="0"/>
    <s v="Central Planning"/>
    <n v="396"/>
    <n v="0"/>
    <s v="Untapped"/>
    <n v="90"/>
    <s v="None"/>
    <n v="0"/>
    <x v="7"/>
    <s v="Soviet Union"/>
    <n v="16172"/>
    <s v="http://blocgame.com/stats.php?id=65439"/>
    <n v="0"/>
    <n v="0"/>
    <n v="14297"/>
    <n v="40.838383838383841"/>
    <n v="66"/>
    <n v="2695.3333333333335"/>
  </r>
  <r>
    <s v="Koran"/>
    <s v="Marauder102"/>
    <x v="17"/>
    <n v="31"/>
    <n v="0"/>
    <x v="5"/>
    <s v="Gandhi-like"/>
    <n v="1"/>
    <s v="Standard"/>
    <n v="0"/>
    <n v="8"/>
    <n v="6"/>
    <s v="Central Planning"/>
    <n v="498"/>
    <n v="1272"/>
    <n v="0"/>
    <n v="40"/>
    <s v="Meagre"/>
    <n v="1.5"/>
    <x v="5"/>
    <s v="Soviet Union"/>
    <n v="20130"/>
    <s v="http://blocgame.com/stats.php?id=65182"/>
    <n v="0"/>
    <n v="0"/>
    <n v="14130"/>
    <n v="40.421686746987952"/>
    <n v="83"/>
    <n v="3355"/>
  </r>
  <r>
    <s v="BrownPeople"/>
    <s v="Nightman"/>
    <x v="23"/>
    <n v="83"/>
    <n v="0"/>
    <x v="4"/>
    <s v="Questionable"/>
    <n v="1"/>
    <s v="Undisciplined Rabble"/>
    <n v="1"/>
    <n v="12"/>
    <n v="0"/>
    <s v="Mixed Economy"/>
    <n v="402"/>
    <n v="322"/>
    <s v="Untapped"/>
    <n v="90"/>
    <s v="Meagre"/>
    <n v="1.5"/>
    <x v="19"/>
    <s v="Neutral"/>
    <n v="16194"/>
    <s v="http://blocgame.com/stats.php?id=64484"/>
    <n v="0"/>
    <n v="0"/>
    <n v="10944"/>
    <n v="40.28358208955224"/>
    <n v="67"/>
    <n v="2699"/>
  </r>
  <r>
    <s v="Adrianople"/>
    <s v="Havok"/>
    <x v="0"/>
    <n v="20"/>
    <n v="0"/>
    <x v="5"/>
    <s v="Gandhi-like"/>
    <n v="1"/>
    <s v="Elite"/>
    <n v="45"/>
    <n v="2"/>
    <n v="1"/>
    <s v="Mixed Economy"/>
    <n v="403"/>
    <n v="34"/>
    <s v="Untapped"/>
    <n v="90"/>
    <s v="Meagre"/>
    <n v="1.5"/>
    <x v="7"/>
    <s v="United States"/>
    <n v="16091"/>
    <s v="http://blocgame.com/stats.php?id=65238"/>
    <n v="0"/>
    <n v="0"/>
    <n v="14216"/>
    <n v="39.928039702233249"/>
    <n v="67.166666666666671"/>
    <n v="2681.8333333333335"/>
  </r>
  <r>
    <s v="Manis Manja"/>
    <s v="Bang Jambrong"/>
    <x v="0"/>
    <n v="25"/>
    <n v="0"/>
    <x v="5"/>
    <s v="Gandhi-like"/>
    <n v="1"/>
    <s v="Good"/>
    <n v="34"/>
    <n v="7"/>
    <n v="2"/>
    <s v="Central Planning"/>
    <n v="504"/>
    <n v="163"/>
    <s v="Untapped"/>
    <n v="90"/>
    <s v="None"/>
    <n v="0"/>
    <x v="2"/>
    <s v="Neutral"/>
    <n v="20000"/>
    <s v="http://blocgame.com/stats.php?id=65234"/>
    <n v="0"/>
    <n v="0"/>
    <n v="15875"/>
    <n v="39.682539682539684"/>
    <n v="84"/>
    <n v="3333.3333333333335"/>
  </r>
  <r>
    <s v="Black Gold"/>
    <s v="SIEG_HEIL"/>
    <x v="3"/>
    <n v="45"/>
    <n v="0"/>
    <x v="0"/>
    <s v="Gandhi-like"/>
    <n v="1"/>
    <s v="Good"/>
    <n v="16"/>
    <n v="7"/>
    <n v="11"/>
    <s v="Central Planning"/>
    <n v="1081"/>
    <n v="6639"/>
    <s v="Untapped"/>
    <n v="90"/>
    <s v="Large"/>
    <n v="7.5"/>
    <x v="15"/>
    <s v="Soviet Union"/>
    <n v="42098"/>
    <s v="http://blocgame.com/stats.php?id=64027"/>
    <n v="0"/>
    <n v="0"/>
    <n v="34598"/>
    <n v="38.943570767807586"/>
    <n v="180.16666666666666"/>
    <n v="7016.333333333333"/>
  </r>
  <r>
    <s v="Arabia-Scotland"/>
    <s v="Scythe Massakur"/>
    <x v="18"/>
    <n v="30"/>
    <n v="0"/>
    <x v="5"/>
    <s v="Gandhi-like"/>
    <n v="1"/>
    <s v="Standard"/>
    <n v="30"/>
    <n v="7"/>
    <n v="4"/>
    <s v="Mixed Economy"/>
    <n v="526"/>
    <n v="1086"/>
    <s v="Untapped"/>
    <n v="90"/>
    <s v="Meagre"/>
    <n v="1.5"/>
    <x v="6"/>
    <s v="Soviet Union"/>
    <n v="20300"/>
    <s v="http://blocgame.com/stats.php?id=65273"/>
    <n v="0"/>
    <n v="0"/>
    <n v="15425"/>
    <n v="38.593155893536121"/>
    <n v="87.666666666666671"/>
    <n v="3383.3333333333335"/>
  </r>
  <r>
    <s v="Made of Beans"/>
    <s v="FAVsniper69"/>
    <x v="8"/>
    <n v="17"/>
    <n v="0"/>
    <x v="5"/>
    <s v="Nice"/>
    <n v="1"/>
    <s v="Elite"/>
    <n v="22"/>
    <n v="9"/>
    <n v="2"/>
    <s v="Free Market"/>
    <n v="631"/>
    <n v="638"/>
    <n v="0"/>
    <n v="40"/>
    <s v="Mediocre"/>
    <n v="4.5"/>
    <x v="3"/>
    <s v="United States"/>
    <n v="24036"/>
    <s v="http://blocgame.com/stats.php?id=64806"/>
    <n v="0"/>
    <n v="0"/>
    <n v="19161"/>
    <n v="38.091917591125195"/>
    <n v="105.16666666666667"/>
    <n v="4006"/>
  </r>
  <r>
    <s v="Blackpearl"/>
    <s v="Ultraman"/>
    <x v="2"/>
    <n v="43"/>
    <n v="0"/>
    <x v="0"/>
    <s v="Gandhi-like"/>
    <n v="1"/>
    <s v="Standard"/>
    <n v="23"/>
    <n v="11"/>
    <n v="5"/>
    <s v="Central Planning"/>
    <n v="816"/>
    <n v="10"/>
    <s v="Untapped"/>
    <n v="90"/>
    <s v="Meagre"/>
    <n v="1.5"/>
    <x v="2"/>
    <s v="Soviet Union"/>
    <n v="30822"/>
    <s v="http://blocgame.com/stats.php?id=64309"/>
    <n v="0"/>
    <n v="0"/>
    <n v="24072"/>
    <n v="37.772058823529413"/>
    <n v="136"/>
    <n v="5137"/>
  </r>
  <r>
    <s v="Svetia"/>
    <s v="VladyPut"/>
    <x v="26"/>
    <n v="16"/>
    <n v="0"/>
    <x v="5"/>
    <s v="Gandhi-like"/>
    <n v="1"/>
    <s v="Standard"/>
    <n v="34"/>
    <n v="4"/>
    <n v="1"/>
    <s v="Central Planning"/>
    <n v="804"/>
    <n v="134"/>
    <s v="Untapped"/>
    <n v="90"/>
    <s v="None"/>
    <n v="0"/>
    <x v="3"/>
    <s v="United States"/>
    <n v="30364"/>
    <s v="http://blocgame.com/stats.php?id=64876"/>
    <n v="1"/>
    <n v="0"/>
    <n v="27739"/>
    <n v="37.766169154228855"/>
    <n v="134"/>
    <n v="5060.666666666667"/>
  </r>
  <r>
    <s v="navifanboy"/>
    <s v="navifanboy"/>
    <x v="0"/>
    <n v="5"/>
    <n v="0"/>
    <x v="4"/>
    <s v="Nice"/>
    <n v="1"/>
    <s v="Undisciplined Rabble"/>
    <n v="109"/>
    <n v="2"/>
    <n v="1"/>
    <s v="Mixed Economy"/>
    <n v="343"/>
    <n v="2541"/>
    <s v="Untapped"/>
    <n v="90"/>
    <s v="None"/>
    <n v="0"/>
    <x v="0"/>
    <s v="Neutral"/>
    <n v="12863"/>
    <s v="http://blocgame.com/stats.php?id=64317"/>
    <n v="0"/>
    <n v="0"/>
    <n v="10988"/>
    <n v="37.501457725947525"/>
    <n v="57.166666666666664"/>
    <n v="2143.8333333333335"/>
  </r>
  <r>
    <s v="Tsalvo"/>
    <s v="GhostBear"/>
    <x v="0"/>
    <n v="33"/>
    <n v="0"/>
    <x v="5"/>
    <s v="Gandhi-like"/>
    <n v="1"/>
    <s v="Elite"/>
    <n v="7"/>
    <n v="7"/>
    <n v="3"/>
    <s v="Central Planning"/>
    <n v="796"/>
    <n v="120"/>
    <s v="Untapped"/>
    <n v="90"/>
    <s v="Meagre"/>
    <n v="1.5"/>
    <x v="2"/>
    <s v="Soviet Union"/>
    <n v="29594"/>
    <s v="http://blocgame.com/stats.php?id=65223"/>
    <n v="0"/>
    <n v="0"/>
    <n v="25094"/>
    <n v="37.178391959798994"/>
    <n v="132.66666666666666"/>
    <n v="4932.333333333333"/>
  </r>
  <r>
    <s v="mentari"/>
    <s v="duda"/>
    <x v="6"/>
    <n v="86"/>
    <n v="0"/>
    <x v="3"/>
    <s v="Angelic"/>
    <n v="1"/>
    <s v="Undisciplined Rabble"/>
    <n v="33"/>
    <n v="5"/>
    <n v="7"/>
    <s v="Central Planning"/>
    <n v="577"/>
    <n v="2109"/>
    <n v="0"/>
    <n v="40"/>
    <s v="Large"/>
    <n v="7.5"/>
    <x v="8"/>
    <s v="Neutral"/>
    <n v="20802"/>
    <s v="http://blocgame.com/stats.php?id=64986"/>
    <n v="0"/>
    <n v="0"/>
    <n v="15552"/>
    <n v="36.051993067590985"/>
    <n v="96.166666666666671"/>
    <n v="3467"/>
  </r>
  <r>
    <s v="Jam"/>
    <s v="pbjam"/>
    <x v="4"/>
    <n v="84"/>
    <n v="0"/>
    <x v="0"/>
    <s v="Gandhi-like"/>
    <n v="1"/>
    <s v="Elite"/>
    <n v="15"/>
    <n v="20"/>
    <n v="1"/>
    <s v="Mixed Economy"/>
    <n v="1215"/>
    <n v="557"/>
    <s v="Untapped"/>
    <n v="90"/>
    <s v="Very Powerful"/>
    <n v="10"/>
    <x v="2"/>
    <s v="Soviet Union"/>
    <n v="42861"/>
    <s v="http://blocgame.com/stats.php?id=56490"/>
    <n v="0"/>
    <n v="0"/>
    <n v="34236"/>
    <n v="35.276543209876543"/>
    <n v="202.5"/>
    <n v="7143.5"/>
  </r>
  <r>
    <s v="Upper Volta"/>
    <s v="Muhammad Keita"/>
    <x v="3"/>
    <n v="36"/>
    <n v="0"/>
    <x v="5"/>
    <s v="Isolated"/>
    <n v="1"/>
    <s v="Good"/>
    <n v="0"/>
    <n v="15"/>
    <n v="3"/>
    <s v="Central Planning"/>
    <n v="946"/>
    <n v="801"/>
    <s v="Untapped"/>
    <n v="90"/>
    <s v="Meagre"/>
    <n v="1.5"/>
    <x v="16"/>
    <s v="Soviet Union"/>
    <n v="33087"/>
    <s v="http://blocgame.com/stats.php?id=65530"/>
    <n v="0"/>
    <n v="0"/>
    <n v="25587"/>
    <n v="34.975687103594083"/>
    <n v="157.66666666666666"/>
    <n v="5514.5"/>
  </r>
  <r>
    <s v="Salmi mamlaka"/>
    <s v="rhus"/>
    <x v="9"/>
    <n v="30"/>
    <n v="0"/>
    <x v="3"/>
    <s v="Gandhi-like"/>
    <n v="1"/>
    <s v="Good"/>
    <n v="1"/>
    <n v="6"/>
    <n v="5"/>
    <s v="Central Planning"/>
    <n v="580"/>
    <n v="3734"/>
    <s v="Untapped"/>
    <n v="90"/>
    <s v="Mediocre"/>
    <n v="4.5"/>
    <x v="6"/>
    <s v="Soviet Union"/>
    <n v="20000"/>
    <s v="http://blocgame.com/stats.php?id=57644"/>
    <n v="0"/>
    <n v="0"/>
    <n v="15125"/>
    <n v="34.482758620689658"/>
    <n v="96.666666666666671"/>
    <n v="3333.3333333333335"/>
  </r>
  <r>
    <s v="povertunion"/>
    <s v="joseph4424"/>
    <x v="3"/>
    <n v="35"/>
    <n v="0"/>
    <x v="3"/>
    <s v="Pariah"/>
    <n v="1"/>
    <s v="Poor"/>
    <n v="30"/>
    <n v="3"/>
    <n v="3"/>
    <s v="Central Planning"/>
    <n v="592"/>
    <n v="1198"/>
    <s v="Untapped"/>
    <n v="90"/>
    <s v="Small"/>
    <n v="3"/>
    <x v="8"/>
    <s v="Neutral"/>
    <n v="20201"/>
    <s v="http://blocgame.com/stats.php?id=64429"/>
    <n v="0"/>
    <n v="0"/>
    <n v="17201"/>
    <n v="34.123310810810814"/>
    <n v="98.666666666666671"/>
    <n v="3366.8333333333335"/>
  </r>
  <r>
    <s v="Rolekia"/>
    <s v="ApexSean"/>
    <x v="27"/>
    <n v="4"/>
    <n v="0"/>
    <x v="5"/>
    <s v="Pariah"/>
    <n v="1"/>
    <s v="Elite"/>
    <n v="21"/>
    <n v="4"/>
    <n v="2"/>
    <s v="Mixed Economy"/>
    <n v="437"/>
    <n v="401"/>
    <s v="Near Depletion"/>
    <n v="10"/>
    <s v="None"/>
    <n v="0"/>
    <x v="7"/>
    <s v="Neutral"/>
    <n v="14875"/>
    <s v="http://blocgame.com/stats.php?id=64821"/>
    <n v="0"/>
    <n v="0"/>
    <n v="11875"/>
    <n v="34.038901601830666"/>
    <n v="72.833333333333329"/>
    <n v="2479.1666666666665"/>
  </r>
  <r>
    <s v="theonehundred"/>
    <s v="theonehundred"/>
    <x v="0"/>
    <n v="4"/>
    <n v="0"/>
    <x v="4"/>
    <s v="Normal"/>
    <n v="1"/>
    <s v="Undisciplined Rabble"/>
    <n v="177"/>
    <n v="2"/>
    <n v="2"/>
    <s v="Mixed Economy"/>
    <n v="582"/>
    <n v="2955"/>
    <s v="Untapped"/>
    <n v="90"/>
    <s v="None"/>
    <n v="0"/>
    <x v="0"/>
    <s v="Neutral"/>
    <n v="19700"/>
    <s v="http://blocgame.com/stats.php?id=64336"/>
    <n v="0"/>
    <n v="0"/>
    <n v="17450"/>
    <n v="33.848797250859107"/>
    <n v="97"/>
    <n v="3283.3333333333335"/>
  </r>
  <r>
    <s v="room worl"/>
    <s v="zaullead"/>
    <x v="0"/>
    <n v="9"/>
    <n v="0"/>
    <x v="5"/>
    <s v="Gandhi-like"/>
    <n v="1"/>
    <s v="Good"/>
    <n v="6"/>
    <n v="3"/>
    <n v="1"/>
    <s v="Central Planning"/>
    <n v="487"/>
    <n v="110"/>
    <s v="Untapped"/>
    <n v="90"/>
    <s v="None"/>
    <n v="0"/>
    <x v="2"/>
    <s v="Soviet Union"/>
    <n v="16335"/>
    <s v="http://blocgame.com/stats.php?id=65302"/>
    <n v="0"/>
    <n v="0"/>
    <n v="14085"/>
    <n v="33.542094455852158"/>
    <n v="81.166666666666671"/>
    <n v="2722.5"/>
  </r>
  <r>
    <s v="COIN Operations"/>
    <s v="Super Tucano"/>
    <x v="0"/>
    <n v="3"/>
    <n v="0"/>
    <x v="5"/>
    <s v="Normal"/>
    <n v="1"/>
    <s v="Good"/>
    <n v="52"/>
    <n v="4"/>
    <n v="1"/>
    <s v="Mixed Economy"/>
    <n v="388"/>
    <n v="1"/>
    <s v="Untapped"/>
    <n v="90"/>
    <s v="None"/>
    <n v="0"/>
    <x v="4"/>
    <s v="Neutral"/>
    <n v="12794"/>
    <s v="http://blocgame.com/stats.php?id=65035"/>
    <n v="0"/>
    <n v="0"/>
    <n v="10169"/>
    <n v="32.97422680412371"/>
    <n v="64.666666666666671"/>
    <n v="2132.3333333333335"/>
  </r>
  <r>
    <s v="SOAP"/>
    <s v="Dirt"/>
    <x v="3"/>
    <n v="7"/>
    <n v="0"/>
    <x v="5"/>
    <s v="Gandhi-like"/>
    <n v="1"/>
    <s v="Good"/>
    <n v="149"/>
    <n v="25"/>
    <n v="6"/>
    <s v="Central Planning"/>
    <n v="1163"/>
    <n v="302"/>
    <s v="Untapped"/>
    <n v="90"/>
    <s v="None"/>
    <n v="0"/>
    <x v="13"/>
    <s v="Soviet Union"/>
    <n v="38077"/>
    <s v="http://blocgame.com/stats.php?id=64572"/>
    <n v="0"/>
    <n v="0"/>
    <n v="25702"/>
    <n v="32.740326741186585"/>
    <n v="193.83333333333334"/>
    <n v="6346.166666666667"/>
  </r>
  <r>
    <s v="Planeptune"/>
    <s v="Nep-Nep"/>
    <x v="1"/>
    <n v="66"/>
    <n v="0"/>
    <x v="3"/>
    <s v="Gandhi-like"/>
    <n v="1"/>
    <s v="Good"/>
    <n v="17"/>
    <n v="18"/>
    <n v="4"/>
    <s v="Free Market"/>
    <n v="964"/>
    <n v="354"/>
    <s v="Untapped"/>
    <n v="90"/>
    <s v="Large"/>
    <n v="7.5"/>
    <x v="1"/>
    <s v="United States"/>
    <n v="31394"/>
    <s v="http://blocgame.com/stats.php?id=55590"/>
    <n v="0"/>
    <n v="0.05"/>
    <n v="22394"/>
    <n v="32.566390041493776"/>
    <n v="160.66666666666666"/>
    <n v="5232.333333333333"/>
  </r>
  <r>
    <s v="Durian Pancake"/>
    <s v="rikkie_chong"/>
    <x v="0"/>
    <n v="8"/>
    <n v="0"/>
    <x v="5"/>
    <s v="Gandhi-like"/>
    <n v="1"/>
    <s v="Poor"/>
    <n v="3"/>
    <n v="4"/>
    <n v="0"/>
    <s v="Free Market"/>
    <n v="502"/>
    <n v="0"/>
    <s v="Untapped"/>
    <n v="90"/>
    <s v="None"/>
    <n v="0"/>
    <x v="3"/>
    <s v="United States"/>
    <n v="16335"/>
    <s v="http://blocgame.com/stats.php?id=61799"/>
    <n v="0"/>
    <n v="0"/>
    <n v="14085"/>
    <n v="32.539840637450197"/>
    <n v="83.666666666666671"/>
    <n v="2722.5"/>
  </r>
  <r>
    <s v="qwertyuioppp"/>
    <s v="qwertyuioppp"/>
    <x v="4"/>
    <n v="44"/>
    <n v="0"/>
    <x v="3"/>
    <s v="Questionable"/>
    <n v="1"/>
    <s v="Undisciplined Rabble"/>
    <n v="8"/>
    <n v="2"/>
    <n v="0"/>
    <s v="Central Planning"/>
    <n v="650"/>
    <n v="0"/>
    <n v="0"/>
    <n v="40"/>
    <s v="None"/>
    <n v="0"/>
    <x v="5"/>
    <s v="Neutral"/>
    <n v="20886"/>
    <s v="http://blocgame.com/stats.php?id=61873"/>
    <n v="0"/>
    <n v="0"/>
    <n v="19386"/>
    <n v="32.132307692307691"/>
    <n v="108.33333333333333"/>
    <n v="3481"/>
  </r>
  <r>
    <s v="Manitoba"/>
    <s v="Louis Riel"/>
    <x v="3"/>
    <n v="47"/>
    <n v="0"/>
    <x v="3"/>
    <s v="Gandhi-like"/>
    <n v="1"/>
    <s v="Elite"/>
    <n v="3"/>
    <n v="12"/>
    <n v="3"/>
    <s v="Central Planning"/>
    <n v="856"/>
    <n v="213"/>
    <s v="Untapped"/>
    <n v="90"/>
    <s v="Small"/>
    <n v="3"/>
    <x v="11"/>
    <s v="Soviet Union"/>
    <n v="27430"/>
    <s v="http://blocgame.com/stats.php?id=65065"/>
    <n v="0"/>
    <n v="0"/>
    <n v="21055"/>
    <n v="32.044392523364486"/>
    <n v="142.66666666666666"/>
    <n v="4571.666666666667"/>
  </r>
  <r>
    <s v="Lucianstan"/>
    <s v="Tovarishch Lukian"/>
    <x v="4"/>
    <n v="38"/>
    <n v="0"/>
    <x v="3"/>
    <s v="Gandhi-like"/>
    <n v="1"/>
    <s v="Elite"/>
    <n v="4"/>
    <n v="7"/>
    <n v="2"/>
    <s v="Mixed Economy"/>
    <n v="627"/>
    <n v="439"/>
    <s v="Untapped"/>
    <n v="90"/>
    <s v="Mediocre"/>
    <n v="4.5"/>
    <x v="18"/>
    <s v="Neutral"/>
    <n v="20000"/>
    <s v="http://blocgame.com/stats.php?id=50168"/>
    <n v="0"/>
    <n v="0"/>
    <n v="15875"/>
    <n v="31.897926634768741"/>
    <n v="104.5"/>
    <n v="3333.3333333333335"/>
  </r>
  <r>
    <s v="AllBacon"/>
    <s v="RulerOfBacon"/>
    <x v="0"/>
    <n v="23"/>
    <n v="0"/>
    <x v="5"/>
    <s v="Gandhi-like"/>
    <n v="1"/>
    <s v="Elite"/>
    <n v="58"/>
    <n v="3"/>
    <n v="3"/>
    <s v="Mixed Economy"/>
    <n v="718"/>
    <n v="320"/>
    <s v="Untapped"/>
    <n v="90"/>
    <s v="Mediocre"/>
    <n v="4.5"/>
    <x v="3"/>
    <s v="United States"/>
    <n v="22685"/>
    <s v="http://blocgame.com/stats.php?id=65148"/>
    <n v="0"/>
    <n v="0"/>
    <n v="19685"/>
    <n v="31.594707520891365"/>
    <n v="119.66666666666667"/>
    <n v="3780.8333333333335"/>
  </r>
  <r>
    <s v="Union Mech"/>
    <s v="Particleman"/>
    <x v="6"/>
    <n v="16"/>
    <n v="0"/>
    <x v="5"/>
    <s v="Questionable"/>
    <n v="1"/>
    <s v="Elite"/>
    <n v="15"/>
    <n v="11"/>
    <n v="5"/>
    <s v="Mixed Economy"/>
    <n v="813"/>
    <n v="116"/>
    <s v="Untapped"/>
    <n v="90"/>
    <s v="Powerful"/>
    <n v="9"/>
    <x v="19"/>
    <s v="Neutral"/>
    <n v="25495"/>
    <s v="http://blocgame.com/stats.php?id=64591"/>
    <n v="0"/>
    <n v="0"/>
    <n v="18745"/>
    <n v="31.359163591635916"/>
    <n v="135.5"/>
    <n v="4249.166666666667"/>
  </r>
  <r>
    <s v="Novonia"/>
    <s v="Helms"/>
    <x v="0"/>
    <n v="2"/>
    <n v="0"/>
    <x v="4"/>
    <s v="Gandhi-like"/>
    <n v="1"/>
    <s v="Elite"/>
    <n v="182"/>
    <n v="2"/>
    <n v="0"/>
    <s v="Mixed Economy"/>
    <n v="505"/>
    <n v="0"/>
    <s v="Untapped"/>
    <n v="90"/>
    <s v="None"/>
    <n v="0"/>
    <x v="18"/>
    <s v="Neutral"/>
    <n v="15705"/>
    <s v="http://blocgame.com/stats.php?id=64536"/>
    <n v="0"/>
    <n v="0"/>
    <n v="14205"/>
    <n v="31.099009900990097"/>
    <n v="84.166666666666671"/>
    <n v="2617.5"/>
  </r>
  <r>
    <s v="Sanlucia"/>
    <s v="johnnylaw1990"/>
    <x v="6"/>
    <n v="14"/>
    <n v="0"/>
    <x v="0"/>
    <s v="Normal"/>
    <n v="1"/>
    <s v="Elite"/>
    <n v="18"/>
    <n v="7"/>
    <n v="15"/>
    <s v="Central Planning"/>
    <n v="614"/>
    <n v="3822"/>
    <s v="Near Depletion"/>
    <n v="10"/>
    <s v="Small"/>
    <n v="3"/>
    <x v="5"/>
    <s v="Soviet Union"/>
    <n v="19057"/>
    <s v="http://blocgame.com/stats.php?id=59921"/>
    <n v="0"/>
    <n v="0"/>
    <n v="10057"/>
    <n v="31.037459283387623"/>
    <n v="102.33333333333333"/>
    <n v="3176.1666666666665"/>
  </r>
  <r>
    <s v="Ladina"/>
    <s v="MightyBjï¿½rn"/>
    <x v="4"/>
    <n v="63"/>
    <n v="0"/>
    <x v="0"/>
    <s v="Good"/>
    <n v="1"/>
    <s v="Elite"/>
    <n v="7"/>
    <n v="26"/>
    <n v="2"/>
    <s v="Central Planning"/>
    <n v="1620"/>
    <n v="31"/>
    <s v="Depleted"/>
    <n v="0"/>
    <s v="Mediocre"/>
    <n v="4.5"/>
    <x v="7"/>
    <s v="Soviet Union"/>
    <n v="50082"/>
    <s v="http://blocgame.com/stats.php?id=62936"/>
    <n v="0"/>
    <n v="0"/>
    <n v="38832"/>
    <n v="30.914814814814815"/>
    <n v="270"/>
    <n v="8347"/>
  </r>
  <r>
    <s v="YuvalF4gg"/>
    <s v="sahar1998"/>
    <x v="0"/>
    <n v="36"/>
    <n v="0"/>
    <x v="3"/>
    <s v="Gandhi-like"/>
    <n v="1"/>
    <s v="Good"/>
    <n v="1"/>
    <n v="6"/>
    <n v="3"/>
    <s v="Central Planning"/>
    <n v="648"/>
    <n v="653"/>
    <n v="0"/>
    <n v="40"/>
    <s v="Meagre"/>
    <n v="1.5"/>
    <x v="5"/>
    <s v="Soviet Union"/>
    <n v="19488"/>
    <s v="http://blocgame.com/stats.php?id=65125"/>
    <n v="0"/>
    <n v="0"/>
    <n v="15363"/>
    <n v="30.074074074074073"/>
    <n v="108"/>
    <n v="3248"/>
  </r>
  <r>
    <s v="Yamada"/>
    <s v="Yamazaki"/>
    <x v="10"/>
    <n v="64"/>
    <n v="0"/>
    <x v="3"/>
    <s v="Angelic"/>
    <n v="1"/>
    <s v="Standard"/>
    <n v="3"/>
    <n v="9"/>
    <n v="1"/>
    <s v="Central Planning"/>
    <n v="1045"/>
    <n v="208"/>
    <n v="0"/>
    <n v="40"/>
    <s v="Somewhat Large"/>
    <n v="6"/>
    <x v="1"/>
    <s v="Soviet Union"/>
    <n v="31401"/>
    <s v="http://blocgame.com/stats.php?id=64884"/>
    <n v="0"/>
    <n v="0"/>
    <n v="26901"/>
    <n v="30.048803827751197"/>
    <n v="174.16666666666666"/>
    <n v="5233.5"/>
  </r>
  <r>
    <s v="Kotasinga"/>
    <s v="Stalin VI"/>
    <x v="0"/>
    <n v="10"/>
    <n v="0"/>
    <x v="0"/>
    <s v="Questionable"/>
    <n v="1"/>
    <s v="Undisciplined Rabble"/>
    <n v="5"/>
    <n v="13"/>
    <n v="5"/>
    <s v="Mixed Economy"/>
    <n v="534"/>
    <n v="83"/>
    <n v="0"/>
    <n v="40"/>
    <s v="None"/>
    <n v="0"/>
    <x v="10"/>
    <s v="Soviet Union"/>
    <n v="15770"/>
    <s v="http://blocgame.com/stats.php?id=60448"/>
    <n v="0"/>
    <n v="0"/>
    <n v="8270"/>
    <n v="29.531835205992511"/>
    <n v="89"/>
    <n v="2628.3333333333335"/>
  </r>
  <r>
    <s v="Singapore no2"/>
    <s v="Caleb Neo"/>
    <x v="11"/>
    <n v="38"/>
    <n v="0"/>
    <x v="5"/>
    <s v="Gandhi-like"/>
    <n v="1"/>
    <s v="Standard"/>
    <n v="11"/>
    <n v="12"/>
    <n v="3"/>
    <s v="Central Planning"/>
    <n v="683"/>
    <n v="131"/>
    <s v="Plentiful"/>
    <n v="70"/>
    <s v="Mediocre"/>
    <n v="4.5"/>
    <x v="2"/>
    <s v="Soviet Union"/>
    <n v="20000"/>
    <s v="http://blocgame.com/stats.php?id=64582"/>
    <n v="0"/>
    <n v="0"/>
    <n v="13625"/>
    <n v="29.282576866764277"/>
    <n v="113.83333333333333"/>
    <n v="3333.3333333333335"/>
  </r>
  <r>
    <s v="Chetzerland"/>
    <s v="Bad Chad"/>
    <x v="0"/>
    <n v="65"/>
    <n v="0"/>
    <x v="3"/>
    <s v="Gandhi-like"/>
    <n v="1"/>
    <s v="Standard"/>
    <n v="27"/>
    <n v="9"/>
    <n v="3"/>
    <s v="Free Market"/>
    <n v="1000"/>
    <n v="132"/>
    <s v="Untapped"/>
    <n v="90"/>
    <s v="Powerful"/>
    <n v="9"/>
    <x v="18"/>
    <s v="United States"/>
    <n v="29205"/>
    <s v="http://blocgame.com/stats.php?id=64680"/>
    <n v="0"/>
    <n v="0"/>
    <n v="23955"/>
    <n v="29.204999999999998"/>
    <n v="166.66666666666666"/>
    <n v="4867.5"/>
  </r>
  <r>
    <s v="Glueyou"/>
    <s v="Soupcockporkpie"/>
    <x v="3"/>
    <n v="76"/>
    <n v="0"/>
    <x v="3"/>
    <s v="Gandhi-like"/>
    <n v="1"/>
    <s v="Elite"/>
    <n v="3"/>
    <n v="8"/>
    <n v="3"/>
    <s v="Mixed Economy"/>
    <n v="827"/>
    <n v="122"/>
    <s v="Untapped"/>
    <n v="90"/>
    <s v="Very Powerful"/>
    <n v="10"/>
    <x v="1"/>
    <s v="Soviet Union"/>
    <n v="23990"/>
    <s v="http://blocgame.com/stats.php?id=63842"/>
    <n v="0"/>
    <n v="0"/>
    <n v="19115"/>
    <n v="29.008464328899638"/>
    <n v="137.83333333333334"/>
    <n v="3998.3333333333335"/>
  </r>
  <r>
    <s v="Octobia"/>
    <s v="Octo"/>
    <x v="6"/>
    <n v="20"/>
    <n v="0"/>
    <x v="0"/>
    <s v="Angelic"/>
    <n v="1"/>
    <s v="Elite"/>
    <n v="0"/>
    <n v="9"/>
    <n v="15"/>
    <s v="Central Planning"/>
    <n v="1407"/>
    <n v="3983"/>
    <n v="0"/>
    <n v="40"/>
    <s v="Mediocre"/>
    <n v="4.5"/>
    <x v="5"/>
    <s v="Soviet Union"/>
    <n v="40438"/>
    <s v="http://blocgame.com/stats.php?id=61272"/>
    <n v="0"/>
    <n v="0"/>
    <n v="30688"/>
    <n v="28.740582800284294"/>
    <n v="234.5"/>
    <n v="6739.666666666667"/>
  </r>
  <r>
    <s v="Ardrieireann"/>
    <s v="Great ONeill"/>
    <x v="0"/>
    <n v="2"/>
    <n v="0"/>
    <x v="5"/>
    <s v="Gandhi-like"/>
    <n v="1"/>
    <s v="Good"/>
    <n v="3"/>
    <n v="5"/>
    <n v="3"/>
    <s v="Central Planning"/>
    <n v="561"/>
    <n v="3500"/>
    <n v="0"/>
    <n v="40"/>
    <s v="Mediocre"/>
    <n v="4.5"/>
    <x v="6"/>
    <s v="Soviet Union"/>
    <n v="15692"/>
    <s v="http://blocgame.com/stats.php?id=65133"/>
    <n v="0"/>
    <n v="0"/>
    <n v="11942"/>
    <n v="27.971479500891267"/>
    <n v="93.5"/>
    <n v="2615.3333333333335"/>
  </r>
  <r>
    <s v="GET MEMED"/>
    <s v="MEMES4DAYS"/>
    <x v="0"/>
    <n v="7"/>
    <n v="0"/>
    <x v="4"/>
    <s v="Gandhi-like"/>
    <n v="1"/>
    <s v="Undisciplined Rabble"/>
    <n v="64"/>
    <n v="4"/>
    <n v="1"/>
    <s v="Mixed Economy"/>
    <n v="482"/>
    <n v="2758"/>
    <s v="Untapped"/>
    <n v="90"/>
    <s v="None"/>
    <n v="0"/>
    <x v="15"/>
    <s v="United States"/>
    <n v="13410"/>
    <s v="http://blocgame.com/stats.php?id=65183"/>
    <n v="0"/>
    <n v="0"/>
    <n v="10785"/>
    <n v="27.821576763485478"/>
    <n v="80.333333333333329"/>
    <n v="2235"/>
  </r>
  <r>
    <s v="Impiion"/>
    <s v="Alec Zootron"/>
    <x v="0"/>
    <n v="5"/>
    <n v="0"/>
    <x v="5"/>
    <s v="Gandhi-like"/>
    <n v="1"/>
    <s v="Undisciplined Rabble"/>
    <n v="30"/>
    <n v="5"/>
    <n v="2"/>
    <s v="Mixed Economy"/>
    <n v="590"/>
    <n v="60"/>
    <s v="Untapped"/>
    <n v="90"/>
    <s v="None"/>
    <n v="0"/>
    <x v="7"/>
    <s v="Neutral"/>
    <n v="16335"/>
    <s v="http://blocgame.com/stats.php?id=65113"/>
    <n v="0"/>
    <n v="0"/>
    <n v="12960"/>
    <n v="27.6864406779661"/>
    <n v="98.333333333333329"/>
    <n v="2722.5"/>
  </r>
  <r>
    <s v="Panarasia"/>
    <s v="Talleyrand"/>
    <x v="0"/>
    <n v="6"/>
    <n v="0"/>
    <x v="4"/>
    <s v="Gandhi-like"/>
    <n v="1"/>
    <s v="Undisciplined Rabble"/>
    <n v="100"/>
    <n v="2"/>
    <n v="0"/>
    <s v="Mixed Economy"/>
    <n v="497"/>
    <n v="0"/>
    <s v="Untapped"/>
    <n v="90"/>
    <s v="Small"/>
    <n v="3"/>
    <x v="7"/>
    <s v="Neutral"/>
    <n v="13732"/>
    <s v="http://blocgame.com/stats.php?id=64860"/>
    <n v="0"/>
    <n v="0"/>
    <n v="12232"/>
    <n v="27.629778672032192"/>
    <n v="82.833333333333329"/>
    <n v="2288.6666666666665"/>
  </r>
  <r>
    <s v="hypocrates"/>
    <s v="sarah4424"/>
    <x v="4"/>
    <n v="18"/>
    <n v="0"/>
    <x v="3"/>
    <s v="Gandhi-like"/>
    <n v="1"/>
    <s v="Undisciplined Rabble"/>
    <n v="30"/>
    <n v="4"/>
    <n v="2"/>
    <s v="Central Planning"/>
    <n v="728"/>
    <n v="2975"/>
    <s v="Untapped"/>
    <n v="90"/>
    <s v="None"/>
    <n v="0"/>
    <x v="6"/>
    <s v="United States"/>
    <n v="20000"/>
    <s v="http://blocgame.com/stats.php?id=64450"/>
    <n v="0"/>
    <n v="0"/>
    <n v="17000"/>
    <n v="27.472527472527471"/>
    <n v="121.33333333333333"/>
    <n v="3333.3333333333335"/>
  </r>
  <r>
    <s v="oreoxmonster"/>
    <s v="haramxjadah"/>
    <x v="3"/>
    <n v="106"/>
    <n v="0"/>
    <x v="3"/>
    <s v="Gandhi-like"/>
    <n v="1"/>
    <s v="Standard"/>
    <n v="0"/>
    <n v="14"/>
    <n v="14"/>
    <s v="Free Market"/>
    <n v="1289"/>
    <n v="4543"/>
    <s v="Near Depletion"/>
    <n v="10"/>
    <s v="Powerful"/>
    <n v="9"/>
    <x v="8"/>
    <s v="United States"/>
    <n v="35325"/>
    <s v="http://blocgame.com/stats.php?id=64351"/>
    <n v="0"/>
    <n v="0"/>
    <n v="24075"/>
    <n v="27.404965089216446"/>
    <n v="214.83333333333334"/>
    <n v="5887.5"/>
  </r>
  <r>
    <s v="Wolfveiria"/>
    <s v="Sharuez"/>
    <x v="0"/>
    <n v="29"/>
    <n v="0"/>
    <x v="3"/>
    <s v="Questionable"/>
    <n v="1"/>
    <s v="Undisciplined Rabble"/>
    <n v="2"/>
    <n v="7"/>
    <n v="2"/>
    <s v="Central Planning"/>
    <n v="731"/>
    <n v="32"/>
    <s v="Plentiful"/>
    <n v="70"/>
    <s v="Meagre"/>
    <n v="1.5"/>
    <x v="9"/>
    <s v="Soviet Union"/>
    <n v="20000"/>
    <s v="http://blocgame.com/stats.php?id=64523"/>
    <n v="0"/>
    <n v="0"/>
    <n v="15875"/>
    <n v="27.359781121751027"/>
    <n v="121.83333333333333"/>
    <n v="3333.3333333333335"/>
  </r>
  <r>
    <s v="Scorchweldia"/>
    <s v="starcam19"/>
    <x v="0"/>
    <n v="5"/>
    <n v="0"/>
    <x v="5"/>
    <s v="Gandhi-like"/>
    <n v="1"/>
    <s v="Good"/>
    <n v="33"/>
    <n v="5"/>
    <n v="3"/>
    <s v="Central Planning"/>
    <n v="409"/>
    <n v="151"/>
    <s v="Untapped"/>
    <n v="90"/>
    <s v="Mediocre"/>
    <n v="4.5"/>
    <x v="1"/>
    <s v="Neutral"/>
    <n v="11095"/>
    <s v="http://blocgame.com/stats.php?id=65201"/>
    <n v="0"/>
    <n v="0"/>
    <n v="7345"/>
    <n v="27.127139364303179"/>
    <n v="68.166666666666671"/>
    <n v="1849.1666666666667"/>
  </r>
  <r>
    <s v="Jon"/>
    <s v="John-cuck"/>
    <x v="2"/>
    <n v="16"/>
    <n v="0"/>
    <x v="5"/>
    <s v="Gandhi-like"/>
    <n v="1"/>
    <s v="Undisciplined Rabble"/>
    <n v="29"/>
    <n v="10"/>
    <n v="1"/>
    <s v="Mixed Economy"/>
    <n v="607"/>
    <n v="349"/>
    <s v="Untapped"/>
    <n v="90"/>
    <s v="None"/>
    <n v="0"/>
    <x v="10"/>
    <s v="Neutral"/>
    <n v="16335"/>
    <s v="http://blocgame.com/stats.php?id=65229"/>
    <n v="0"/>
    <n v="0"/>
    <n v="11460"/>
    <n v="26.911037891268535"/>
    <n v="101.16666666666667"/>
    <n v="2722.5"/>
  </r>
  <r>
    <s v="Nanyang"/>
    <s v="Mister_N"/>
    <x v="3"/>
    <n v="50"/>
    <n v="0"/>
    <x v="3"/>
    <s v="Angelic"/>
    <n v="1"/>
    <s v="Good"/>
    <n v="23"/>
    <n v="11"/>
    <n v="4"/>
    <s v="Central Planning"/>
    <n v="992"/>
    <n v="216"/>
    <s v="Untapped"/>
    <n v="90"/>
    <s v="Very Powerful"/>
    <n v="10"/>
    <x v="13"/>
    <s v="Soviet Union"/>
    <n v="26207"/>
    <s v="http://blocgame.com/stats.php?id=62916"/>
    <n v="0"/>
    <n v="0"/>
    <n v="19832"/>
    <n v="26.418346774193548"/>
    <n v="165.33333333333334"/>
    <n v="4367.833333333333"/>
  </r>
  <r>
    <s v="Coalition"/>
    <s v="Bilingo"/>
    <x v="0"/>
    <n v="3"/>
    <n v="0"/>
    <x v="5"/>
    <s v="Axis of Evil"/>
    <n v="1"/>
    <s v="Elite"/>
    <n v="2"/>
    <n v="8"/>
    <n v="3"/>
    <s v="Free Market"/>
    <n v="760"/>
    <n v="341"/>
    <s v="Depleted"/>
    <n v="0"/>
    <s v="Meagre"/>
    <n v="1.5"/>
    <x v="9"/>
    <s v="United States"/>
    <n v="19779"/>
    <s v="http://blocgame.com/stats.php?id=65008"/>
    <n v="0"/>
    <n v="0"/>
    <n v="14904"/>
    <n v="26.024999999999999"/>
    <n v="126.66666666666667"/>
    <n v="3296.5"/>
  </r>
  <r>
    <s v="Sungai batu"/>
    <s v="Ammarrusli"/>
    <x v="6"/>
    <n v="46"/>
    <n v="0"/>
    <x v="5"/>
    <s v="Gandhi-like"/>
    <n v="1"/>
    <s v="Standard"/>
    <n v="21"/>
    <n v="9"/>
    <n v="4"/>
    <s v="Central Planning"/>
    <n v="777"/>
    <n v="106"/>
    <s v="Untapped"/>
    <n v="90"/>
    <s v="Powerful"/>
    <n v="9"/>
    <x v="2"/>
    <s v="Soviet Union"/>
    <n v="20000"/>
    <s v="http://blocgame.com/stats.php?id=64422"/>
    <n v="1"/>
    <n v="0"/>
    <n v="14375"/>
    <n v="25.74002574002574"/>
    <n v="129.5"/>
    <n v="3333.3333333333335"/>
  </r>
  <r>
    <s v="Al Khalifa"/>
    <s v="Abdul Khaleed al Saud"/>
    <x v="0"/>
    <n v="0"/>
    <n v="0"/>
    <x v="3"/>
    <s v="Gandhi-like"/>
    <n v="1"/>
    <s v="Poor"/>
    <n v="132"/>
    <n v="20"/>
    <n v="10"/>
    <s v="Central Planning"/>
    <n v="1096"/>
    <n v="2647"/>
    <n v="0"/>
    <n v="40"/>
    <s v="Mediocre"/>
    <n v="4.5"/>
    <x v="5"/>
    <s v="Soviet Union"/>
    <n v="28032"/>
    <s v="http://blocgame.com/stats.php?id=64736"/>
    <n v="0"/>
    <n v="0"/>
    <n v="16032"/>
    <n v="25.576642335766422"/>
    <n v="182.66666666666666"/>
    <n v="4672"/>
  </r>
  <r>
    <s v="British Egypt"/>
    <s v="Montgomery"/>
    <x v="4"/>
    <n v="85"/>
    <n v="0"/>
    <x v="0"/>
    <s v="Gandhi-like"/>
    <n v="1"/>
    <s v="Elite"/>
    <n v="4"/>
    <n v="21"/>
    <n v="13"/>
    <s v="Central Planning"/>
    <n v="1891"/>
    <n v="2821"/>
    <s v="Untapped"/>
    <n v="90"/>
    <s v="Very Powerful"/>
    <n v="10"/>
    <x v="15"/>
    <s v="Soviet Union"/>
    <n v="47733"/>
    <s v="http://blocgame.com/stats.php?id=45596"/>
    <n v="0"/>
    <n v="0"/>
    <n v="34233"/>
    <n v="25.242199894235853"/>
    <n v="315.16666666666669"/>
    <n v="7955.5"/>
  </r>
  <r>
    <s v="iraandsai"/>
    <s v="saifulnizam"/>
    <x v="0"/>
    <n v="10"/>
    <n v="0"/>
    <x v="4"/>
    <s v="Questionable"/>
    <n v="1"/>
    <s v="Undisciplined Rabble"/>
    <n v="8"/>
    <n v="5"/>
    <n v="2"/>
    <s v="Mixed Economy"/>
    <n v="358"/>
    <n v="159"/>
    <s v="Untapped"/>
    <n v="90"/>
    <s v="None"/>
    <n v="0"/>
    <x v="13"/>
    <s v="Neutral"/>
    <n v="8623"/>
    <s v="http://blocgame.com/stats.php?id=65232"/>
    <n v="0"/>
    <n v="0"/>
    <n v="5248"/>
    <n v="24.08659217877095"/>
    <n v="59.666666666666664"/>
    <n v="1437.1666666666667"/>
  </r>
  <r>
    <s v="North Oman"/>
    <s v="WISD0MTREE"/>
    <x v="8"/>
    <n v="15"/>
    <n v="0"/>
    <x v="3"/>
    <s v="Gandhi-like"/>
    <n v="1"/>
    <s v="Elite"/>
    <n v="27"/>
    <n v="10"/>
    <n v="6"/>
    <s v="Central Planning"/>
    <n v="864"/>
    <n v="3844"/>
    <s v="Plentiful"/>
    <n v="70"/>
    <s v="Mediocre"/>
    <n v="4.5"/>
    <x v="5"/>
    <s v="Soviet Union"/>
    <n v="20723"/>
    <s v="http://blocgame.com/stats.php?id=9620"/>
    <n v="0"/>
    <n v="0"/>
    <n v="13973"/>
    <n v="23.984953703703702"/>
    <n v="144"/>
    <n v="3453.8333333333335"/>
  </r>
  <r>
    <s v="Grenan"/>
    <s v="Alistair Kenovack"/>
    <x v="0"/>
    <n v="6"/>
    <n v="0"/>
    <x v="5"/>
    <s v="Gandhi-like"/>
    <n v="1"/>
    <s v="Elite"/>
    <n v="11"/>
    <n v="5"/>
    <n v="5"/>
    <s v="Central Planning"/>
    <n v="692"/>
    <n v="223"/>
    <s v="Near Depletion"/>
    <n v="10"/>
    <s v="Meagre"/>
    <n v="1.5"/>
    <x v="7"/>
    <s v="Soviet Union"/>
    <n v="16503"/>
    <s v="http://blocgame.com/stats.php?id=65069"/>
    <n v="0"/>
    <n v="0"/>
    <n v="12003"/>
    <n v="23.848265895953759"/>
    <n v="115.33333333333333"/>
    <n v="2750.5"/>
  </r>
  <r>
    <s v="WolfEinstein"/>
    <s v="Giftedwhitewolf"/>
    <x v="28"/>
    <n v="12"/>
    <n v="0"/>
    <x v="5"/>
    <s v="Gandhi-like"/>
    <n v="1"/>
    <s v="Undisciplined Rabble"/>
    <n v="5"/>
    <n v="9"/>
    <n v="6"/>
    <s v="Free Market"/>
    <n v="1138"/>
    <n v="263"/>
    <s v="Untapped"/>
    <n v="90"/>
    <s v="Meagre"/>
    <n v="1.5"/>
    <x v="18"/>
    <s v="United States"/>
    <n v="26404"/>
    <s v="http://blocgame.com/stats.php?id=65025"/>
    <n v="0"/>
    <n v="0"/>
    <n v="20029"/>
    <n v="23.202108963093146"/>
    <n v="189.66666666666666"/>
    <n v="4400.666666666667"/>
  </r>
  <r>
    <s v="kailam"/>
    <s v="kailam"/>
    <x v="3"/>
    <n v="14"/>
    <n v="0"/>
    <x v="5"/>
    <s v="Isolated"/>
    <n v="1"/>
    <s v="Standard"/>
    <n v="35"/>
    <n v="7"/>
    <n v="5"/>
    <s v="Mixed Economy"/>
    <n v="1171"/>
    <n v="166"/>
    <s v="Untapped"/>
    <n v="90"/>
    <s v="None"/>
    <n v="0"/>
    <x v="2"/>
    <s v="Soviet Union"/>
    <n v="27125"/>
    <s v="http://blocgame.com/stats.php?id=61608"/>
    <n v="0"/>
    <n v="0"/>
    <n v="21875"/>
    <n v="23.163962425277539"/>
    <n v="195.16666666666666"/>
    <n v="4520.833333333333"/>
  </r>
  <r>
    <s v="Lanun johor"/>
    <s v="Aqildaniyal"/>
    <x v="2"/>
    <n v="42"/>
    <n v="0"/>
    <x v="3"/>
    <s v="Gandhi-like"/>
    <n v="1"/>
    <s v="Undisciplined Rabble"/>
    <n v="42"/>
    <n v="6"/>
    <n v="7"/>
    <s v="Central Planning"/>
    <n v="842"/>
    <n v="965"/>
    <s v="Near Depletion"/>
    <n v="10"/>
    <s v="Large"/>
    <n v="7.5"/>
    <x v="8"/>
    <s v="Neutral"/>
    <n v="19504"/>
    <s v="http://blocgame.com/stats.php?id=64514"/>
    <n v="1"/>
    <n v="0"/>
    <n v="13879"/>
    <n v="23.163895486935868"/>
    <n v="140.33333333333334"/>
    <n v="3250.6666666666665"/>
  </r>
  <r>
    <s v="BULWELL"/>
    <s v="TWBBULWELL"/>
    <x v="3"/>
    <n v="20"/>
    <n v="0"/>
    <x v="5"/>
    <s v="Gandhi-like"/>
    <n v="1"/>
    <s v="Elite"/>
    <n v="1"/>
    <n v="11"/>
    <n v="8"/>
    <s v="Central Planning"/>
    <n v="847"/>
    <n v="437"/>
    <s v="Plentiful"/>
    <n v="70"/>
    <s v="Mediocre"/>
    <n v="4.5"/>
    <x v="3"/>
    <s v="United States"/>
    <n v="19285"/>
    <s v="http://blocgame.com/stats.php?id=64946"/>
    <n v="0"/>
    <n v="0"/>
    <n v="11410"/>
    <n v="22.768595041322314"/>
    <n v="141.16666666666666"/>
    <n v="3214.1666666666665"/>
  </r>
  <r>
    <s v="Zimbiosis"/>
    <s v="Zimbiote"/>
    <x v="0"/>
    <n v="9"/>
    <n v="0"/>
    <x v="5"/>
    <s v="Gandhi-like"/>
    <n v="1"/>
    <s v="Standard"/>
    <n v="92"/>
    <n v="3"/>
    <n v="2"/>
    <s v="Central Planning"/>
    <n v="729"/>
    <n v="341"/>
    <s v="Untapped"/>
    <n v="90"/>
    <s v="None"/>
    <n v="0"/>
    <x v="18"/>
    <s v="United States"/>
    <n v="16335"/>
    <s v="http://blocgame.com/stats.php?id=40417"/>
    <n v="0"/>
    <n v="0"/>
    <n v="13710"/>
    <n v="22.407407407407408"/>
    <n v="121.5"/>
    <n v="2722.5"/>
  </r>
  <r>
    <s v="DaSanese"/>
    <s v="DaSa"/>
    <x v="3"/>
    <n v="41"/>
    <n v="0"/>
    <x v="5"/>
    <s v="Gandhi-like"/>
    <n v="1"/>
    <s v="Standard"/>
    <n v="21"/>
    <n v="6"/>
    <n v="2"/>
    <s v="Central Planning"/>
    <n v="893"/>
    <n v="368"/>
    <s v="Untapped"/>
    <n v="90"/>
    <s v="Large"/>
    <n v="7.5"/>
    <x v="11"/>
    <s v="Soviet Union"/>
    <n v="20000"/>
    <s v="http://blocgame.com/stats.php?id=64610"/>
    <n v="0"/>
    <n v="0"/>
    <n v="16250"/>
    <n v="22.396416573348265"/>
    <n v="148.83333333333334"/>
    <n v="3333.3333333333335"/>
  </r>
  <r>
    <s v="kebulur"/>
    <s v="Lapar"/>
    <x v="3"/>
    <n v="34"/>
    <n v="0"/>
    <x v="3"/>
    <s v="Gandhi-like"/>
    <n v="1"/>
    <s v="Undisciplined Rabble"/>
    <n v="31"/>
    <n v="9"/>
    <n v="3"/>
    <s v="Mixed Economy"/>
    <n v="901"/>
    <n v="215"/>
    <s v="Untapped"/>
    <n v="90"/>
    <s v="Meagre"/>
    <n v="1.5"/>
    <x v="14"/>
    <s v="Soviet Union"/>
    <n v="20000"/>
    <s v="http://blocgame.com/stats.php?id=64971"/>
    <n v="0"/>
    <n v="0"/>
    <n v="14750"/>
    <n v="22.197558268590456"/>
    <n v="150.16666666666666"/>
    <n v="3333.3333333333335"/>
  </r>
  <r>
    <s v="identitiesys"/>
    <s v="Jason5555"/>
    <x v="0"/>
    <n v="5"/>
    <n v="0"/>
    <x v="5"/>
    <s v="Isolated"/>
    <n v="1"/>
    <s v="Good"/>
    <n v="29"/>
    <n v="3"/>
    <n v="1"/>
    <s v="Mixed Economy"/>
    <n v="683"/>
    <n v="46"/>
    <s v="Untapped"/>
    <n v="90"/>
    <s v="Small"/>
    <n v="3"/>
    <x v="1"/>
    <s v="Neutral"/>
    <n v="15145"/>
    <s v="http://blocgame.com/stats.php?id=64475"/>
    <n v="1"/>
    <n v="0"/>
    <n v="12895"/>
    <n v="22.174231332357248"/>
    <n v="113.83333333333333"/>
    <n v="2524.1666666666665"/>
  </r>
  <r>
    <s v="East Tanzia"/>
    <s v="Lenini"/>
    <x v="23"/>
    <n v="61"/>
    <n v="0"/>
    <x v="3"/>
    <s v="Gandhi-like"/>
    <n v="1"/>
    <s v="Standard"/>
    <n v="16"/>
    <n v="9"/>
    <n v="7"/>
    <s v="Central Planning"/>
    <n v="826"/>
    <n v="1042"/>
    <s v="Untapped"/>
    <n v="90"/>
    <s v="Somewhat Large"/>
    <n v="6"/>
    <x v="6"/>
    <s v="Soviet Union"/>
    <n v="18249"/>
    <s v="http://blocgame.com/stats.php?id=64550"/>
    <n v="0"/>
    <n v="0"/>
    <n v="11499"/>
    <n v="22.093220338983052"/>
    <n v="137.66666666666666"/>
    <n v="3041.5"/>
  </r>
  <r>
    <s v="Koreochina"/>
    <s v="knight_raider"/>
    <x v="11"/>
    <n v="5"/>
    <n v="0"/>
    <x v="3"/>
    <s v="Gandhi-like"/>
    <n v="1"/>
    <s v="Good"/>
    <n v="18"/>
    <n v="5"/>
    <n v="2"/>
    <s v="Free Market"/>
    <n v="741"/>
    <n v="88"/>
    <s v="Untapped"/>
    <n v="90"/>
    <s v="Small"/>
    <n v="3"/>
    <x v="1"/>
    <s v="Neutral"/>
    <n v="16335"/>
    <s v="http://blocgame.com/stats.php?id=64961"/>
    <n v="0"/>
    <n v="0"/>
    <n v="12960"/>
    <n v="22.044534412955464"/>
    <n v="123.5"/>
    <n v="2722.5"/>
  </r>
  <r>
    <s v="Smyrno"/>
    <s v="Mallow"/>
    <x v="0"/>
    <n v="27"/>
    <n v="2"/>
    <x v="3"/>
    <s v="Mad Dog"/>
    <n v="1"/>
    <s v="Undisciplined Rabble"/>
    <n v="0"/>
    <n v="0"/>
    <n v="0"/>
    <s v="Mixed Economy"/>
    <n v="1405"/>
    <n v="5431"/>
    <s v="Depleted"/>
    <n v="0"/>
    <s v="Mediocre"/>
    <n v="4.5"/>
    <x v="5"/>
    <s v="Neutral"/>
    <n v="30808"/>
    <s v="http://blocgame.com/stats.php?id=62960"/>
    <n v="0"/>
    <n v="0"/>
    <n v="30058"/>
    <n v="21.927402135231318"/>
    <n v="234.16666666666666"/>
    <n v="5134.666666666667"/>
  </r>
  <r>
    <s v="Flower Hippies"/>
    <s v="Wolololo"/>
    <x v="5"/>
    <n v="24"/>
    <n v="0"/>
    <x v="3"/>
    <s v="Good"/>
    <n v="1"/>
    <s v="Elite"/>
    <n v="12"/>
    <n v="9"/>
    <n v="3"/>
    <s v="Central Planning"/>
    <n v="865"/>
    <n v="112"/>
    <s v="Near Depletion"/>
    <n v="10"/>
    <s v="Small"/>
    <n v="3"/>
    <x v="1"/>
    <s v="United States"/>
    <n v="18959"/>
    <s v="http://blocgame.com/stats.php?id=64563"/>
    <n v="0"/>
    <n v="0"/>
    <n v="13709"/>
    <n v="21.917919075144507"/>
    <n v="144.16666666666666"/>
    <n v="3159.8333333333335"/>
  </r>
  <r>
    <s v="Boru"/>
    <s v="Skillet9!"/>
    <x v="7"/>
    <n v="5"/>
    <n v="0"/>
    <x v="5"/>
    <s v="Good"/>
    <n v="1"/>
    <s v="Poor"/>
    <n v="171"/>
    <n v="4"/>
    <n v="5"/>
    <s v="Mixed Economy"/>
    <n v="525"/>
    <n v="0"/>
    <s v="Untapped"/>
    <n v="90"/>
    <s v="None"/>
    <n v="0"/>
    <x v="6"/>
    <s v="Neutral"/>
    <n v="11345"/>
    <s v="http://blocgame.com/stats.php?id=61318"/>
    <n v="0"/>
    <n v="0"/>
    <n v="7220"/>
    <n v="21.609523809523811"/>
    <n v="87.5"/>
    <n v="1890.8333333333333"/>
  </r>
  <r>
    <s v="Kalashstan"/>
    <s v="Kalashstan"/>
    <x v="0"/>
    <n v="3"/>
    <n v="0"/>
    <x v="5"/>
    <s v="Good"/>
    <n v="1"/>
    <s v="Poor"/>
    <n v="109"/>
    <n v="2"/>
    <n v="0"/>
    <s v="Mixed Economy"/>
    <n v="632"/>
    <n v="0"/>
    <s v="Untapped"/>
    <n v="90"/>
    <s v="None"/>
    <n v="0"/>
    <x v="3"/>
    <s v="Neutral"/>
    <n v="13613"/>
    <s v="http://blocgame.com/stats.php?id=64289"/>
    <n v="0"/>
    <n v="0"/>
    <n v="12113"/>
    <n v="21.539556962025316"/>
    <n v="105.33333333333333"/>
    <n v="2268.8333333333335"/>
  </r>
  <r>
    <s v="New Sandez"/>
    <s v="Fragtastic"/>
    <x v="0"/>
    <n v="7"/>
    <n v="0"/>
    <x v="5"/>
    <s v="Gandhi-like"/>
    <n v="1"/>
    <s v="Undisciplined Rabble"/>
    <n v="10"/>
    <n v="3"/>
    <n v="3"/>
    <s v="Free Market"/>
    <n v="926"/>
    <n v="1828"/>
    <s v="Untapped"/>
    <n v="90"/>
    <s v="Small"/>
    <n v="3"/>
    <x v="0"/>
    <s v="Neutral"/>
    <n v="19800"/>
    <s v="http://blocgame.com/stats.php?id=65017"/>
    <n v="0"/>
    <n v="0"/>
    <n v="16800"/>
    <n v="21.382289416846653"/>
    <n v="154.33333333333334"/>
    <n v="3300"/>
  </r>
  <r>
    <s v="Sahuarita"/>
    <s v="Zoonigga"/>
    <x v="0"/>
    <n v="8"/>
    <n v="0"/>
    <x v="4"/>
    <s v="Gandhi-like"/>
    <n v="1"/>
    <s v="Poor"/>
    <n v="143"/>
    <n v="6"/>
    <n v="2"/>
    <s v="Central Planning"/>
    <n v="659"/>
    <n v="185"/>
    <s v="Untapped"/>
    <n v="90"/>
    <s v="None"/>
    <n v="0"/>
    <x v="9"/>
    <s v="Neutral"/>
    <n v="13750"/>
    <s v="http://blocgame.com/stats.php?id=64889"/>
    <n v="0"/>
    <n v="0"/>
    <n v="10000"/>
    <n v="20.864946889226101"/>
    <n v="109.83333333333333"/>
    <n v="2291.6666666666665"/>
  </r>
  <r>
    <s v="Barkalogea"/>
    <s v="The Seir Davey"/>
    <x v="0"/>
    <n v="10"/>
    <n v="0"/>
    <x v="5"/>
    <s v="Gandhi-like"/>
    <n v="1"/>
    <s v="Undisciplined Rabble"/>
    <n v="184"/>
    <n v="5"/>
    <n v="4"/>
    <s v="Free Market"/>
    <n v="654"/>
    <n v="1924"/>
    <s v="Untapped"/>
    <n v="90"/>
    <s v="None"/>
    <n v="0"/>
    <x v="8"/>
    <s v="United States"/>
    <n v="13613"/>
    <s v="http://blocgame.com/stats.php?id=63696"/>
    <n v="0"/>
    <n v="0"/>
    <n v="9488"/>
    <n v="20.814984709480122"/>
    <n v="109"/>
    <n v="2268.8333333333335"/>
  </r>
  <r>
    <s v="DickKickem"/>
    <s v="SirReginaldDickface"/>
    <x v="3"/>
    <n v="59"/>
    <n v="0"/>
    <x v="3"/>
    <s v="Gandhi-like"/>
    <n v="1"/>
    <s v="Undisciplined Rabble"/>
    <n v="95"/>
    <n v="12"/>
    <n v="3"/>
    <s v="Mixed Economy"/>
    <n v="979"/>
    <n v="471"/>
    <s v="Untapped"/>
    <n v="90"/>
    <s v="Small"/>
    <n v="3"/>
    <x v="1"/>
    <s v="Neutral"/>
    <n v="20000"/>
    <s v="http://blocgame.com/stats.php?id=59772"/>
    <n v="0"/>
    <n v="0"/>
    <n v="13625"/>
    <n v="20.429009193054139"/>
    <n v="163.16666666666666"/>
    <n v="3333.3333333333335"/>
  </r>
  <r>
    <s v="Castille"/>
    <s v="Castillian"/>
    <x v="0"/>
    <n v="175"/>
    <n v="0"/>
    <x v="3"/>
    <s v="Gandhi-like"/>
    <n v="1"/>
    <s v="Undisciplined Rabble"/>
    <n v="80"/>
    <n v="17"/>
    <n v="14"/>
    <s v="Central Planning"/>
    <n v="1275"/>
    <n v="2021"/>
    <s v="Near Depletion"/>
    <n v="10"/>
    <s v="Large"/>
    <n v="7.5"/>
    <x v="5"/>
    <s v="Soviet Union"/>
    <n v="25995"/>
    <s v="http://blocgame.com/stats.php?id=65002"/>
    <n v="0"/>
    <n v="0"/>
    <n v="13620"/>
    <n v="20.388235294117646"/>
    <n v="212.5"/>
    <n v="4332.5"/>
  </r>
  <r>
    <s v="Tokai"/>
    <s v="hana"/>
    <x v="3"/>
    <n v="56"/>
    <n v="0"/>
    <x v="5"/>
    <s v="Gandhi-like"/>
    <n v="1"/>
    <s v="Undisciplined Rabble"/>
    <n v="2"/>
    <n v="32"/>
    <n v="3"/>
    <s v="Mixed Economy"/>
    <n v="1013"/>
    <n v="121"/>
    <s v="Near Depletion"/>
    <n v="10"/>
    <s v="Large"/>
    <n v="7.5"/>
    <x v="14"/>
    <s v="Soviet Union"/>
    <n v="20000"/>
    <s v="http://blocgame.com/stats.php?id=64972"/>
    <n v="0"/>
    <n v="0"/>
    <n v="6125"/>
    <n v="19.743336623889437"/>
    <n v="168.83333333333334"/>
    <n v="3333.3333333333335"/>
  </r>
  <r>
    <s v="pasemboq"/>
    <s v="DiDi29"/>
    <x v="2"/>
    <n v="49"/>
    <n v="0"/>
    <x v="3"/>
    <s v="Gandhi-like"/>
    <n v="1"/>
    <s v="Elite"/>
    <n v="5"/>
    <n v="9"/>
    <n v="3"/>
    <s v="Central Planning"/>
    <n v="1018"/>
    <n v="352"/>
    <s v="Untapped"/>
    <n v="90"/>
    <s v="Large"/>
    <n v="7.5"/>
    <x v="1"/>
    <s v="Soviet Union"/>
    <n v="20000"/>
    <s v="http://blocgame.com/stats.php?id=64845"/>
    <n v="0"/>
    <n v="0"/>
    <n v="14750"/>
    <n v="19.646365422396858"/>
    <n v="169.66666666666666"/>
    <n v="3333.3333333333335"/>
  </r>
  <r>
    <s v="Galifrey"/>
    <s v="Eduardo lomeli"/>
    <x v="0"/>
    <n v="7"/>
    <n v="0"/>
    <x v="5"/>
    <s v="Normal"/>
    <n v="1"/>
    <s v="Standard"/>
    <n v="25"/>
    <n v="4"/>
    <n v="2"/>
    <s v="Free Market"/>
    <n v="691"/>
    <n v="33"/>
    <s v="Plentiful"/>
    <n v="70"/>
    <s v="None"/>
    <n v="0"/>
    <x v="16"/>
    <s v="United States"/>
    <n v="13343"/>
    <s v="http://blocgame.com/stats.php?id=51939"/>
    <n v="0"/>
    <n v="0"/>
    <n v="10343"/>
    <n v="19.309696092619394"/>
    <n v="115.16666666666667"/>
    <n v="2223.8333333333335"/>
  </r>
  <r>
    <s v="lmaokai"/>
    <s v="Rairiku"/>
    <x v="9"/>
    <n v="27"/>
    <n v="0"/>
    <x v="0"/>
    <s v="Gandhi-like"/>
    <n v="1"/>
    <s v="Poor"/>
    <n v="25"/>
    <n v="5"/>
    <n v="3"/>
    <s v="Central Planning"/>
    <n v="1052"/>
    <n v="112"/>
    <s v="Untapped"/>
    <n v="90"/>
    <s v="None"/>
    <n v="0"/>
    <x v="16"/>
    <s v="Soviet Union"/>
    <n v="20000"/>
    <s v="http://blocgame.com/stats.php?id=64701"/>
    <n v="0"/>
    <n v="0"/>
    <n v="16250"/>
    <n v="19.011406844106464"/>
    <n v="175.33333333333334"/>
    <n v="3333.3333333333335"/>
  </r>
  <r>
    <s v="Niorgana"/>
    <s v="Jorge Harzia"/>
    <x v="10"/>
    <n v="32"/>
    <n v="0"/>
    <x v="0"/>
    <s v="Gandhi-like"/>
    <n v="1"/>
    <s v="Elite"/>
    <n v="8"/>
    <n v="4"/>
    <n v="3"/>
    <s v="Free Market"/>
    <n v="873"/>
    <n v="266"/>
    <s v="Untapped"/>
    <n v="90"/>
    <s v="Somewhat Large"/>
    <n v="6"/>
    <x v="7"/>
    <s v="United States"/>
    <n v="16335"/>
    <s v="http://blocgame.com/stats.php?id=63970"/>
    <n v="0"/>
    <n v="0"/>
    <n v="12960"/>
    <n v="18.711340206185568"/>
    <n v="145.5"/>
    <n v="2722.5"/>
  </r>
  <r>
    <s v="Ukraina"/>
    <s v="Ottaman"/>
    <x v="1"/>
    <n v="25"/>
    <n v="0"/>
    <x v="5"/>
    <s v="Gandhi-like"/>
    <n v="1"/>
    <s v="Elite"/>
    <n v="46"/>
    <n v="11"/>
    <n v="0"/>
    <s v="Free Market"/>
    <n v="1186"/>
    <n v="0"/>
    <s v="Untapped"/>
    <n v="90"/>
    <s v="Meagre"/>
    <n v="1.5"/>
    <x v="6"/>
    <s v="United States"/>
    <n v="22057"/>
    <s v="http://blocgame.com/stats.php?id=64990"/>
    <n v="0"/>
    <n v="0"/>
    <n v="17182"/>
    <n v="18.597807757166947"/>
    <n v="197.66666666666666"/>
    <n v="3676.1666666666665"/>
  </r>
  <r>
    <s v="Gran Brazil"/>
    <s v="Jakobrevi"/>
    <x v="14"/>
    <n v="35"/>
    <n v="0"/>
    <x v="5"/>
    <s v="Gandhi-like"/>
    <n v="1"/>
    <s v="Good"/>
    <n v="144"/>
    <n v="7"/>
    <n v="2"/>
    <s v="Central Planning"/>
    <n v="1095"/>
    <n v="281"/>
    <s v="Untapped"/>
    <n v="90"/>
    <s v="Meagre"/>
    <n v="1.5"/>
    <x v="17"/>
    <s v="Soviet Union"/>
    <n v="20000"/>
    <s v="http://blocgame.com/stats.php?id=65057"/>
    <n v="0"/>
    <n v="0"/>
    <n v="15875"/>
    <n v="18.264840182648403"/>
    <n v="182.5"/>
    <n v="3333.3333333333335"/>
  </r>
  <r>
    <s v="Askya"/>
    <s v="EskimoKing"/>
    <x v="23"/>
    <n v="35"/>
    <n v="0"/>
    <x v="5"/>
    <s v="Gandhi-like"/>
    <n v="1"/>
    <s v="Good"/>
    <n v="3"/>
    <n v="2"/>
    <n v="1"/>
    <s v="Mixed Economy"/>
    <n v="663"/>
    <n v="156"/>
    <s v="Untapped"/>
    <n v="90"/>
    <s v="Mediocre"/>
    <n v="4.5"/>
    <x v="19"/>
    <s v="Soviet Union"/>
    <n v="12091"/>
    <s v="http://blocgame.com/stats.php?id=65129"/>
    <n v="0"/>
    <n v="0"/>
    <n v="10216"/>
    <n v="18.236802413273001"/>
    <n v="110.5"/>
    <n v="2015.1666666666667"/>
  </r>
  <r>
    <s v="Guiabras"/>
    <s v="Guilherme Pires"/>
    <x v="29"/>
    <n v="6"/>
    <n v="0"/>
    <x v="5"/>
    <s v="Gandhi-like"/>
    <n v="1"/>
    <s v="Undisciplined Rabble"/>
    <n v="77"/>
    <n v="1"/>
    <n v="0"/>
    <s v="Mixed Economy"/>
    <n v="642"/>
    <n v="0"/>
    <s v="Untapped"/>
    <n v="90"/>
    <s v="None"/>
    <n v="0"/>
    <x v="11"/>
    <s v="Neutral"/>
    <n v="11378"/>
    <s v="http://blocgame.com/stats.php?id=64091"/>
    <n v="0"/>
    <n v="0"/>
    <n v="10253"/>
    <n v="17.722741433021806"/>
    <n v="107"/>
    <n v="1896.3333333333333"/>
  </r>
  <r>
    <s v="WHITEPOWER"/>
    <s v="ilikeike"/>
    <x v="0"/>
    <n v="14"/>
    <n v="0"/>
    <x v="5"/>
    <s v="Questionable"/>
    <n v="1"/>
    <s v="Standard"/>
    <n v="15"/>
    <n v="16"/>
    <n v="5"/>
    <s v="Mixed Economy"/>
    <n v="819"/>
    <n v="241"/>
    <n v="0"/>
    <n v="40"/>
    <s v="Meagre"/>
    <n v="1.5"/>
    <x v="19"/>
    <s v="Neutral"/>
    <n v="13365"/>
    <s v="http://blocgame.com/stats.php?id=64482"/>
    <n v="0"/>
    <n v="0"/>
    <n v="4740"/>
    <n v="16.318681318681318"/>
    <n v="136.5"/>
    <n v="2227.5"/>
  </r>
  <r>
    <s v="Jerai"/>
    <s v="muadz.zulkar9"/>
    <x v="0"/>
    <n v="9"/>
    <n v="0"/>
    <x v="5"/>
    <s v="Gandhi-like"/>
    <n v="1"/>
    <s v="Good"/>
    <n v="103"/>
    <n v="2"/>
    <n v="7"/>
    <s v="Free Market"/>
    <n v="885"/>
    <n v="763"/>
    <s v="Untapped"/>
    <n v="90"/>
    <s v="Meagre"/>
    <n v="1.5"/>
    <x v="0"/>
    <s v="United States"/>
    <n v="14270"/>
    <s v="http://blocgame.com/stats.php?id=60621"/>
    <n v="0"/>
    <n v="0"/>
    <n v="10145"/>
    <n v="16.124293785310734"/>
    <n v="147.5"/>
    <n v="2378.3333333333335"/>
  </r>
  <r>
    <s v="Picanninia"/>
    <s v="oppengrubenfuhrer"/>
    <x v="9"/>
    <n v="9"/>
    <n v="0"/>
    <x v="5"/>
    <s v="Questionable"/>
    <n v="1"/>
    <s v="Undisciplined Rabble"/>
    <n v="16"/>
    <n v="15"/>
    <n v="3"/>
    <s v="Mixed Economy"/>
    <n v="625"/>
    <n v="246"/>
    <s v="Untapped"/>
    <n v="90"/>
    <s v="Meagre"/>
    <n v="1.5"/>
    <x v="19"/>
    <s v="Neutral"/>
    <n v="9647"/>
    <s v="http://blocgame.com/stats.php?id=64400"/>
    <n v="0"/>
    <n v="0"/>
    <n v="2147"/>
    <n v="15.4352"/>
    <n v="104.16666666666667"/>
    <n v="1607.8333333333333"/>
  </r>
  <r>
    <s v="Joseph Stalin"/>
    <s v="Yidi Gao"/>
    <x v="0"/>
    <n v="11"/>
    <n v="0"/>
    <x v="5"/>
    <s v="Normal"/>
    <n v="1"/>
    <s v="Good"/>
    <n v="6"/>
    <n v="3"/>
    <n v="0"/>
    <s v="Mixed Economy"/>
    <n v="601"/>
    <n v="0"/>
    <s v="Untapped"/>
    <n v="90"/>
    <s v="Meagre"/>
    <n v="1.5"/>
    <x v="1"/>
    <s v="Neutral"/>
    <n v="9266"/>
    <s v="http://blocgame.com/stats.php?id=64425"/>
    <n v="0"/>
    <n v="0"/>
    <n v="7391"/>
    <n v="15.417637271214643"/>
    <n v="100.16666666666667"/>
    <n v="1544.3333333333333"/>
  </r>
  <r>
    <s v="Zanyaristan"/>
    <s v="Zanyar"/>
    <x v="14"/>
    <n v="93"/>
    <n v="2"/>
    <x v="5"/>
    <s v="Gandhi-like"/>
    <n v="1"/>
    <s v="Good"/>
    <n v="2"/>
    <n v="8"/>
    <n v="10"/>
    <s v="Central Planning"/>
    <n v="1547"/>
    <n v="2339"/>
    <n v="0"/>
    <n v="40"/>
    <s v="Somewhat Large"/>
    <n v="6"/>
    <x v="6"/>
    <s v="Soviet Union"/>
    <n v="23637"/>
    <s v="http://blocgame.com/stats.php?id=64891"/>
    <n v="0"/>
    <n v="0"/>
    <n v="16137"/>
    <n v="15.279250161603104"/>
    <n v="257.83333333333331"/>
    <n v="3939.5"/>
  </r>
  <r>
    <s v="Hazelnut Union"/>
    <s v="polandgunbro"/>
    <x v="17"/>
    <n v="14"/>
    <n v="0"/>
    <x v="3"/>
    <s v="Nice"/>
    <n v="1"/>
    <s v="Undisciplined Rabble"/>
    <n v="24"/>
    <n v="4"/>
    <n v="2"/>
    <s v="Central Planning"/>
    <n v="897"/>
    <n v="218"/>
    <s v="Untapped"/>
    <n v="90"/>
    <s v="Mediocre"/>
    <n v="4.5"/>
    <x v="1"/>
    <s v="Soviet Union"/>
    <n v="13613"/>
    <s v="http://blocgame.com/stats.php?id=64983"/>
    <n v="0"/>
    <n v="0"/>
    <n v="10613"/>
    <n v="15.176142697881827"/>
    <n v="149.5"/>
    <n v="2268.8333333333335"/>
  </r>
  <r>
    <s v="Mocha"/>
    <s v="dudearse"/>
    <x v="3"/>
    <n v="46"/>
    <n v="0"/>
    <x v="3"/>
    <s v="Nice"/>
    <n v="1"/>
    <s v="Good"/>
    <n v="4"/>
    <n v="16"/>
    <n v="3"/>
    <s v="Free Market"/>
    <n v="930"/>
    <n v="0"/>
    <s v="Untapped"/>
    <n v="90"/>
    <s v="Large"/>
    <n v="7.5"/>
    <x v="13"/>
    <s v="United States"/>
    <n v="14056"/>
    <s v="http://blocgame.com/stats.php?id=61298"/>
    <n v="0"/>
    <n v="0"/>
    <n v="6181"/>
    <n v="15.113978494623655"/>
    <n v="155"/>
    <n v="2342.6666666666665"/>
  </r>
  <r>
    <s v="dwan"/>
    <s v="kari"/>
    <x v="3"/>
    <n v="60"/>
    <n v="0"/>
    <x v="3"/>
    <s v="Nice"/>
    <n v="1"/>
    <s v="Standard"/>
    <n v="32"/>
    <n v="16"/>
    <n v="7"/>
    <s v="Mixed Economy"/>
    <n v="1488"/>
    <n v="399"/>
    <s v="Plentiful"/>
    <n v="70"/>
    <s v="Mediocre"/>
    <n v="4.5"/>
    <x v="12"/>
    <s v="Neutral"/>
    <n v="22444"/>
    <s v="http://blocgame.com/stats.php?id=64598"/>
    <n v="0"/>
    <n v="0"/>
    <n v="13069"/>
    <n v="15.083333333333334"/>
    <n v="248"/>
    <n v="3740.6666666666665"/>
  </r>
  <r>
    <s v="Bayu"/>
    <s v="Kazeng"/>
    <x v="0"/>
    <n v="5"/>
    <n v="0"/>
    <x v="5"/>
    <s v="Normal"/>
    <n v="1"/>
    <s v="Poor"/>
    <n v="179"/>
    <n v="7"/>
    <n v="3"/>
    <s v="Mixed Economy"/>
    <n v="967"/>
    <n v="3"/>
    <s v="Untapped"/>
    <n v="90"/>
    <s v="Somewhat Large"/>
    <n v="6"/>
    <x v="2"/>
    <s v="Neutral"/>
    <n v="14570"/>
    <s v="http://blocgame.com/stats.php?id=60447"/>
    <n v="0"/>
    <n v="0"/>
    <n v="10070"/>
    <n v="15.067218200620475"/>
    <n v="161.16666666666666"/>
    <n v="2428.3333333333335"/>
  </r>
  <r>
    <s v="Priuze"/>
    <s v="Mattholai Fischev"/>
    <x v="14"/>
    <n v="68"/>
    <n v="0"/>
    <x v="3"/>
    <s v="Gandhi-like"/>
    <n v="1"/>
    <s v="Elite"/>
    <n v="6"/>
    <n v="12"/>
    <n v="5"/>
    <s v="Central Planning"/>
    <n v="1513"/>
    <n v="2333"/>
    <s v="Near Depletion"/>
    <n v="10"/>
    <s v="Mediocre"/>
    <n v="4.5"/>
    <x v="6"/>
    <s v="Soviet Union"/>
    <n v="22773"/>
    <s v="http://blocgame.com/stats.php?id=64742"/>
    <n v="0"/>
    <n v="0"/>
    <n v="15648"/>
    <n v="15.051553205551883"/>
    <n v="252.16666666666666"/>
    <n v="3795.5"/>
  </r>
  <r>
    <s v="Le tits now"/>
    <s v="bake and shake"/>
    <x v="5"/>
    <n v="35"/>
    <n v="0"/>
    <x v="3"/>
    <s v="Gandhi-like"/>
    <n v="1"/>
    <s v="Elite"/>
    <n v="7"/>
    <n v="16"/>
    <n v="4"/>
    <s v="Mixed Economy"/>
    <n v="1354"/>
    <n v="31"/>
    <s v="Untapped"/>
    <n v="90"/>
    <s v="Mediocre"/>
    <n v="4.5"/>
    <x v="9"/>
    <s v="Soviet Union"/>
    <n v="19833"/>
    <s v="http://blocgame.com/stats.php?id=64023"/>
    <n v="0"/>
    <n v="0"/>
    <n v="11583"/>
    <n v="14.647710487444609"/>
    <n v="225.66666666666666"/>
    <n v="3305.5"/>
  </r>
  <r>
    <s v="Gerik"/>
    <s v="SeaQuest"/>
    <x v="2"/>
    <n v="21"/>
    <n v="0"/>
    <x v="3"/>
    <s v="Normal"/>
    <n v="1"/>
    <s v="Undisciplined Rabble"/>
    <n v="83"/>
    <n v="3"/>
    <n v="3"/>
    <s v="Mixed Economy"/>
    <n v="738"/>
    <n v="0"/>
    <s v="Untapped"/>
    <n v="90"/>
    <s v="Meagre"/>
    <n v="1.5"/>
    <x v="1"/>
    <s v="Neutral"/>
    <n v="10683"/>
    <s v="http://blocgame.com/stats.php?id=62864"/>
    <n v="0"/>
    <n v="0"/>
    <n v="7683"/>
    <n v="14.475609756097562"/>
    <n v="123"/>
    <n v="1780.5"/>
  </r>
  <r>
    <s v="Maratoba"/>
    <s v="Matthew A"/>
    <x v="9"/>
    <n v="56"/>
    <n v="0"/>
    <x v="3"/>
    <s v="Nice"/>
    <n v="1"/>
    <s v="Standard"/>
    <n v="0"/>
    <n v="6"/>
    <n v="3"/>
    <s v="Central Planning"/>
    <n v="1334"/>
    <n v="673"/>
    <s v="Near Depletion"/>
    <n v="10"/>
    <s v="Mediocre"/>
    <n v="4.5"/>
    <x v="5"/>
    <s v="Soviet Union"/>
    <n v="19078"/>
    <s v="http://blocgame.com/stats.php?id=49807"/>
    <n v="0"/>
    <n v="0"/>
    <n v="14953"/>
    <n v="14.30134932533733"/>
    <n v="222.33333333333334"/>
    <n v="3179.6666666666665"/>
  </r>
  <r>
    <s v="Newbish"/>
    <s v="Newbish"/>
    <x v="6"/>
    <n v="32"/>
    <n v="0"/>
    <x v="3"/>
    <s v="Gandhi-like"/>
    <n v="1"/>
    <s v="Undisciplined Rabble"/>
    <n v="126"/>
    <n v="6"/>
    <n v="6"/>
    <s v="Central Planning"/>
    <n v="1435"/>
    <n v="3330"/>
    <s v="Untapped"/>
    <n v="90"/>
    <s v="Very Powerful"/>
    <n v="10"/>
    <x v="6"/>
    <s v="Soviet Union"/>
    <n v="19525"/>
    <s v="http://blocgame.com/stats.php?id=59854"/>
    <n v="0"/>
    <n v="0"/>
    <n v="14275"/>
    <n v="13.606271777003485"/>
    <n v="239.16666666666666"/>
    <n v="3254.1666666666665"/>
  </r>
  <r>
    <s v="Samsayum"/>
    <s v="Kadetdeen86"/>
    <x v="6"/>
    <n v="31"/>
    <n v="2"/>
    <x v="3"/>
    <s v="Gandhi-like"/>
    <n v="1"/>
    <s v="Standard"/>
    <n v="8"/>
    <n v="15"/>
    <n v="7"/>
    <s v="Mixed Economy"/>
    <n v="1439"/>
    <n v="9"/>
    <s v="Near Depletion"/>
    <n v="10"/>
    <s v="Large"/>
    <n v="7.5"/>
    <x v="2"/>
    <s v="Soviet Union"/>
    <n v="19472"/>
    <s v="http://blocgame.com/stats.php?id=63640"/>
    <n v="0"/>
    <n v="0"/>
    <n v="10472"/>
    <n v="13.531619179986102"/>
    <n v="239.83333333333334"/>
    <n v="3245.3333333333335"/>
  </r>
  <r>
    <s v="Hatmistan"/>
    <s v="Pertti II"/>
    <x v="23"/>
    <n v="38"/>
    <n v="0"/>
    <x v="3"/>
    <s v="Gandhi-like"/>
    <n v="1"/>
    <s v="Good"/>
    <n v="0"/>
    <n v="5"/>
    <n v="3"/>
    <s v="Central Planning"/>
    <n v="1316"/>
    <n v="1052"/>
    <s v="Untapped"/>
    <n v="90"/>
    <s v="Mediocre"/>
    <n v="4.5"/>
    <x v="0"/>
    <s v="Neutral"/>
    <n v="17557"/>
    <s v="http://blocgame.com/stats.php?id=46162"/>
    <n v="0"/>
    <n v="0"/>
    <n v="13807"/>
    <n v="13.341185410334347"/>
    <n v="219.33333333333334"/>
    <n v="2926.1666666666665"/>
  </r>
  <r>
    <s v="Qaramur"/>
    <s v="Qaram"/>
    <x v="3"/>
    <n v="41"/>
    <n v="0"/>
    <x v="3"/>
    <s v="Nice"/>
    <n v="1"/>
    <s v="Good"/>
    <n v="10"/>
    <n v="9"/>
    <n v="1"/>
    <s v="Mixed Economy"/>
    <n v="789"/>
    <n v="128"/>
    <s v="Plentiful"/>
    <n v="70"/>
    <s v="Small"/>
    <n v="3"/>
    <x v="4"/>
    <s v="United States"/>
    <n v="10292"/>
    <s v="http://blocgame.com/stats.php?id=62861"/>
    <n v="0"/>
    <n v="0"/>
    <n v="5792"/>
    <n v="13.044359949302915"/>
    <n v="131.5"/>
    <n v="1715.3333333333333"/>
  </r>
  <r>
    <s v="Spartang"/>
    <s v="Najib abdul razak"/>
    <x v="2"/>
    <n v="51"/>
    <n v="0"/>
    <x v="0"/>
    <s v="Gandhi-like"/>
    <n v="1"/>
    <s v="Standard"/>
    <n v="23"/>
    <n v="13"/>
    <n v="3"/>
    <s v="Central Planning"/>
    <n v="1877"/>
    <n v="161"/>
    <s v="Plentiful"/>
    <n v="70"/>
    <s v="Small"/>
    <n v="3"/>
    <x v="7"/>
    <s v="Soviet Union"/>
    <n v="24347"/>
    <s v="http://blocgame.com/stats.php?id=64166"/>
    <n v="0"/>
    <n v="0"/>
    <n v="17597"/>
    <n v="12.971230687266916"/>
    <n v="312.83333333333331"/>
    <n v="4057.8333333333335"/>
  </r>
  <r>
    <s v="Zaporozhia"/>
    <s v="Mykola Derevyanko"/>
    <x v="0"/>
    <n v="7"/>
    <n v="0"/>
    <x v="5"/>
    <s v="Questionable"/>
    <n v="1"/>
    <s v="Standard"/>
    <n v="186"/>
    <n v="7"/>
    <n v="9"/>
    <s v="Mixed Economy"/>
    <n v="1235"/>
    <n v="1791"/>
    <s v="Untapped"/>
    <n v="90"/>
    <s v="Small"/>
    <n v="3"/>
    <x v="6"/>
    <s v="Neutral"/>
    <n v="15898"/>
    <s v="http://blocgame.com/stats.php?id=63393"/>
    <n v="0"/>
    <n v="0"/>
    <n v="9148"/>
    <n v="12.872874493927126"/>
    <n v="205.83333333333334"/>
    <n v="2649.6666666666665"/>
  </r>
  <r>
    <s v="bird land"/>
    <s v="birdjoseph"/>
    <x v="0"/>
    <n v="6"/>
    <n v="0"/>
    <x v="4"/>
    <s v="Normal"/>
    <n v="1"/>
    <s v="Poor"/>
    <n v="28"/>
    <n v="2"/>
    <n v="0"/>
    <s v="Mixed Economy"/>
    <n v="493"/>
    <n v="239"/>
    <s v="Untapped"/>
    <n v="90"/>
    <s v="None"/>
    <n v="0"/>
    <x v="3"/>
    <s v="Neutral"/>
    <n v="6277"/>
    <s v="http://blocgame.com/stats.php?id=61878"/>
    <n v="0"/>
    <n v="0"/>
    <n v="4777"/>
    <n v="12.732251521298174"/>
    <n v="82.166666666666671"/>
    <n v="1046.1666666666667"/>
  </r>
  <r>
    <s v="Joseon"/>
    <s v="Techius"/>
    <x v="0"/>
    <n v="8"/>
    <n v="0"/>
    <x v="5"/>
    <s v="Good"/>
    <n v="1"/>
    <s v="Undisciplined Rabble"/>
    <n v="118"/>
    <n v="7"/>
    <n v="5"/>
    <s v="Mixed Economy"/>
    <n v="892"/>
    <n v="30"/>
    <s v="Plentiful"/>
    <n v="70"/>
    <s v="None"/>
    <n v="0"/>
    <x v="1"/>
    <s v="Neutral"/>
    <n v="11345"/>
    <s v="http://blocgame.com/stats.php?id=64691"/>
    <n v="0"/>
    <n v="0"/>
    <n v="6095"/>
    <n v="12.718609865470851"/>
    <n v="148.66666666666666"/>
    <n v="1890.8333333333333"/>
  </r>
  <r>
    <s v="natangape"/>
    <s v="tina"/>
    <x v="3"/>
    <n v="82"/>
    <n v="0"/>
    <x v="3"/>
    <s v="Angelic"/>
    <n v="1"/>
    <s v="Good"/>
    <n v="82"/>
    <n v="5"/>
    <n v="3"/>
    <s v="Free Market"/>
    <n v="1422"/>
    <n v="264"/>
    <s v="Untapped"/>
    <n v="90"/>
    <s v="Large"/>
    <n v="7.5"/>
    <x v="2"/>
    <s v="United States"/>
    <n v="17503"/>
    <s v="http://blocgame.com/stats.php?id=61600"/>
    <n v="0"/>
    <n v="0"/>
    <n v="13753"/>
    <n v="12.30872011251758"/>
    <n v="237"/>
    <n v="2917.1666666666665"/>
  </r>
  <r>
    <s v="Arabstan"/>
    <s v="AxanderTheGreat"/>
    <x v="6"/>
    <n v="3"/>
    <n v="0"/>
    <x v="3"/>
    <s v="Questionable"/>
    <n v="1"/>
    <s v="Standard"/>
    <n v="46"/>
    <n v="8"/>
    <n v="0"/>
    <s v="Mixed Economy"/>
    <n v="803"/>
    <n v="0"/>
    <s v="Untapped"/>
    <n v="90"/>
    <s v="Mediocre"/>
    <n v="4.5"/>
    <x v="6"/>
    <s v="Neutral"/>
    <n v="9360"/>
    <s v="http://blocgame.com/stats.php?id=61659"/>
    <n v="0"/>
    <n v="0"/>
    <n v="5610"/>
    <n v="11.65628891656289"/>
    <n v="133.83333333333334"/>
    <n v="1560"/>
  </r>
  <r>
    <s v="Free Trade"/>
    <s v="InfernoVortex"/>
    <x v="1"/>
    <n v="59"/>
    <n v="0"/>
    <x v="0"/>
    <s v="Gandhi-like"/>
    <n v="1"/>
    <s v="Good"/>
    <n v="145"/>
    <n v="11"/>
    <n v="1"/>
    <s v="Central Planning"/>
    <n v="1814"/>
    <n v="100"/>
    <s v="Untapped"/>
    <n v="90"/>
    <s v="Powerful"/>
    <n v="9"/>
    <x v="7"/>
    <s v="Soviet Union"/>
    <n v="20168"/>
    <s v="http://blocgame.com/stats.php?id=55017"/>
    <n v="0"/>
    <n v="0"/>
    <n v="14918"/>
    <n v="11.117971334068358"/>
    <n v="302.33333333333331"/>
    <n v="3361.3333333333335"/>
  </r>
  <r>
    <s v="Amazonian Union"/>
    <s v="Hugo Chavez"/>
    <x v="30"/>
    <n v="6"/>
    <n v="0"/>
    <x v="3"/>
    <s v="Gandhi-like"/>
    <n v="1"/>
    <s v="Elite"/>
    <n v="2"/>
    <n v="6"/>
    <n v="2"/>
    <s v="Central Planning"/>
    <n v="1269"/>
    <n v="56"/>
    <s v="Untapped"/>
    <n v="90"/>
    <s v="Meagre"/>
    <n v="1.5"/>
    <x v="11"/>
    <s v="United States"/>
    <n v="13557"/>
    <s v="http://blocgame.com/stats.php?id=59377"/>
    <n v="0"/>
    <n v="0"/>
    <n v="9807"/>
    <n v="10.68321513002364"/>
    <n v="211.5"/>
    <n v="2259.5"/>
  </r>
  <r>
    <s v="white shadow"/>
    <s v="White Shadow"/>
    <x v="3"/>
    <n v="49"/>
    <n v="0"/>
    <x v="3"/>
    <s v="Nice"/>
    <n v="1"/>
    <s v="Good"/>
    <n v="4"/>
    <n v="24"/>
    <n v="10"/>
    <s v="Free Market"/>
    <n v="1996"/>
    <n v="1629"/>
    <s v="Untapped"/>
    <n v="90"/>
    <s v="Mediocre"/>
    <n v="4.5"/>
    <x v="8"/>
    <s v="United States"/>
    <n v="20095"/>
    <s v="http://blocgame.com/stats.php?id=55012"/>
    <n v="0"/>
    <n v="0"/>
    <n v="6595"/>
    <n v="10.067635270541082"/>
    <n v="332.66666666666669"/>
    <n v="3349.1666666666665"/>
  </r>
  <r>
    <s v="Golden Woods"/>
    <s v="Celeborn002"/>
    <x v="0"/>
    <n v="4"/>
    <n v="0"/>
    <x v="4"/>
    <s v="Nice"/>
    <n v="1"/>
    <s v="Undisciplined Rabble"/>
    <n v="110"/>
    <n v="2"/>
    <n v="2"/>
    <s v="Mixed Economy"/>
    <n v="644"/>
    <n v="1781"/>
    <s v="Untapped"/>
    <n v="90"/>
    <s v="None"/>
    <n v="0"/>
    <x v="0"/>
    <s v="Neutral"/>
    <n v="6455"/>
    <s v="http://blocgame.com/stats.php?id=64192"/>
    <n v="0"/>
    <n v="0"/>
    <n v="4205"/>
    <n v="10.023291925465838"/>
    <n v="107.33333333333333"/>
    <n v="1075.8333333333333"/>
  </r>
  <r>
    <s v="Masterton East"/>
    <s v="Natedogg"/>
    <x v="1"/>
    <n v="58"/>
    <n v="0"/>
    <x v="0"/>
    <s v="Nice"/>
    <n v="1"/>
    <s v="Elite"/>
    <n v="26"/>
    <n v="10"/>
    <n v="3"/>
    <s v="Free Market"/>
    <n v="1866"/>
    <n v="31"/>
    <s v="Untapped"/>
    <n v="90"/>
    <s v="Very Powerful"/>
    <n v="10"/>
    <x v="1"/>
    <s v="United States"/>
    <n v="18665"/>
    <s v="http://blocgame.com/stats.php?id=58225"/>
    <n v="0"/>
    <n v="0"/>
    <n v="13040"/>
    <n v="10.002679528403002"/>
    <n v="311"/>
    <n v="3110.8333333333335"/>
  </r>
  <r>
    <s v="BIOR KELANTOK"/>
    <s v="Krul"/>
    <x v="1"/>
    <n v="33"/>
    <n v="0"/>
    <x v="3"/>
    <s v="Gandhi-like"/>
    <n v="1"/>
    <s v="Standard"/>
    <n v="15"/>
    <n v="10"/>
    <n v="3"/>
    <s v="Central Planning"/>
    <n v="1312"/>
    <n v="102"/>
    <s v="Untapped"/>
    <n v="90"/>
    <s v="Large"/>
    <n v="7.5"/>
    <x v="1"/>
    <s v="United States"/>
    <n v="13078"/>
    <s v="http://blocgame.com/stats.php?id=61489"/>
    <n v="0"/>
    <n v="0"/>
    <n v="7453"/>
    <n v="9.9679878048780495"/>
    <n v="218.66666666666666"/>
    <n v="2179.6666666666665"/>
  </r>
  <r>
    <s v="SAMSON"/>
    <s v="Delilah"/>
    <x v="10"/>
    <n v="51"/>
    <n v="0"/>
    <x v="3"/>
    <s v="Good"/>
    <n v="1"/>
    <s v="Good"/>
    <n v="3"/>
    <n v="10"/>
    <n v="9"/>
    <s v="Mixed Economy"/>
    <n v="1083"/>
    <n v="2150"/>
    <s v="Untapped"/>
    <n v="90"/>
    <s v="Mediocre"/>
    <n v="4.5"/>
    <x v="15"/>
    <s v="United States"/>
    <n v="10304"/>
    <s v="http://blocgame.com/stats.php?id=62316"/>
    <n v="0"/>
    <n v="0"/>
    <n v="2429"/>
    <n v="9.5143120960295473"/>
    <n v="180.5"/>
    <n v="1717.3333333333333"/>
  </r>
  <r>
    <s v="SAUDI OPEC"/>
    <s v="OPEC"/>
    <x v="4"/>
    <n v="4"/>
    <n v="0"/>
    <x v="4"/>
    <s v="Nice"/>
    <n v="1"/>
    <s v="Undisciplined Rabble"/>
    <n v="50"/>
    <n v="3"/>
    <n v="7"/>
    <s v="Mixed Economy"/>
    <n v="1216"/>
    <n v="304"/>
    <s v="Untapped"/>
    <n v="90"/>
    <s v="Meagre"/>
    <n v="1.5"/>
    <x v="5"/>
    <s v="Neutral"/>
    <n v="11231"/>
    <s v="http://blocgame.com/stats.php?id=62838"/>
    <n v="0"/>
    <n v="0"/>
    <n v="6731"/>
    <n v="9.2360197368421044"/>
    <n v="202.66666666666666"/>
    <n v="1871.8333333333333"/>
  </r>
  <r>
    <s v="kitts"/>
    <s v="kids"/>
    <x v="2"/>
    <n v="9"/>
    <n v="0"/>
    <x v="3"/>
    <s v="Gandhi-like"/>
    <n v="1"/>
    <s v="Elite"/>
    <n v="30"/>
    <n v="11"/>
    <n v="9"/>
    <s v="Central Planning"/>
    <n v="1787"/>
    <n v="25"/>
    <s v="Untapped"/>
    <n v="90"/>
    <s v="Large"/>
    <n v="7.5"/>
    <x v="3"/>
    <s v="Neutral"/>
    <n v="16500"/>
    <s v="http://blocgame.com/stats.php?id=64269"/>
    <n v="0"/>
    <n v="0"/>
    <n v="8250"/>
    <n v="9.2333519865696694"/>
    <n v="297.83333333333331"/>
    <n v="2750"/>
  </r>
  <r>
    <s v="Whole Grain"/>
    <s v="Ben Carson"/>
    <x v="0"/>
    <n v="8"/>
    <n v="0"/>
    <x v="3"/>
    <s v="Gandhi-like"/>
    <n v="1"/>
    <s v="Standard"/>
    <n v="19"/>
    <n v="6"/>
    <n v="3"/>
    <s v="Central Planning"/>
    <n v="1192"/>
    <n v="934"/>
    <s v="Untapped"/>
    <n v="90"/>
    <s v="Small"/>
    <n v="3"/>
    <x v="15"/>
    <s v="Neutral"/>
    <n v="10899"/>
    <s v="http://blocgame.com/stats.php?id=64675"/>
    <n v="0"/>
    <n v="0"/>
    <n v="6774"/>
    <n v="9.1434563758389267"/>
    <n v="198.66666666666666"/>
    <n v="1816.5"/>
  </r>
  <r>
    <s v="TheTrueAsia"/>
    <s v="Vinney420"/>
    <x v="3"/>
    <n v="20"/>
    <n v="0"/>
    <x v="5"/>
    <s v="Questionable"/>
    <n v="1"/>
    <s v="Undisciplined Rabble"/>
    <n v="29"/>
    <n v="3"/>
    <n v="3"/>
    <s v="Mixed Economy"/>
    <n v="1119"/>
    <n v="213"/>
    <s v="Untapped"/>
    <n v="90"/>
    <s v="Mediocre"/>
    <n v="4.5"/>
    <x v="1"/>
    <s v="Neutral"/>
    <n v="10219"/>
    <s v="http://blocgame.com/stats.php?id=64516"/>
    <n v="0"/>
    <n v="0"/>
    <n v="7219"/>
    <n v="9.1322609472743519"/>
    <n v="186.5"/>
    <n v="1703.1666666666667"/>
  </r>
  <r>
    <s v="Sadanca"/>
    <s v="Deioncï¿½"/>
    <x v="0"/>
    <n v="7"/>
    <n v="0"/>
    <x v="5"/>
    <s v="Gandhi-like"/>
    <n v="1"/>
    <s v="Elite"/>
    <n v="71"/>
    <n v="6"/>
    <n v="4"/>
    <s v="Mixed Economy"/>
    <n v="1257"/>
    <n v="652"/>
    <s v="Untapped"/>
    <n v="90"/>
    <s v="Mediocre"/>
    <n v="4.5"/>
    <x v="8"/>
    <s v="United States"/>
    <n v="11345"/>
    <s v="http://blocgame.com/stats.php?id=64805"/>
    <n v="0"/>
    <n v="0"/>
    <n v="6845"/>
    <n v="9.025457438345267"/>
    <n v="209.5"/>
    <n v="1890.8333333333333"/>
  </r>
  <r>
    <s v="Dissapointment"/>
    <s v="El Jefe 2.0"/>
    <x v="0"/>
    <n v="20"/>
    <n v="0"/>
    <x v="5"/>
    <s v="Gandhi-like"/>
    <n v="1"/>
    <s v="Elite"/>
    <n v="22"/>
    <n v="7"/>
    <n v="4"/>
    <s v="Central Planning"/>
    <n v="1245"/>
    <n v="22"/>
    <s v="Untapped"/>
    <n v="90"/>
    <s v="Somewhat Large"/>
    <n v="6"/>
    <x v="2"/>
    <s v="Soviet Union"/>
    <n v="10899"/>
    <s v="http://blocgame.com/stats.php?id=64053"/>
    <n v="0"/>
    <n v="0"/>
    <n v="6024"/>
    <n v="8.7542168674698804"/>
    <n v="207.5"/>
    <n v="1816.5"/>
  </r>
  <r>
    <s v="Double A"/>
    <s v="alvin anakin"/>
    <x v="0"/>
    <n v="5"/>
    <n v="0"/>
    <x v="5"/>
    <s v="Questionable"/>
    <n v="1"/>
    <s v="Undisciplined Rabble"/>
    <n v="113"/>
    <n v="7"/>
    <n v="6"/>
    <s v="Mixed Economy"/>
    <n v="744"/>
    <n v="563"/>
    <s v="Untapped"/>
    <n v="90"/>
    <s v="Small"/>
    <n v="3"/>
    <x v="5"/>
    <s v="Neutral"/>
    <n v="6185"/>
    <s v="http://blocgame.com/stats.php?id=64615"/>
    <n v="0"/>
    <n v="0"/>
    <n v="560"/>
    <n v="8.3131720430107521"/>
    <n v="124"/>
    <n v="1030.8333333333333"/>
  </r>
  <r>
    <s v="El Tahib"/>
    <s v="Mossadegh"/>
    <x v="6"/>
    <n v="38"/>
    <n v="0"/>
    <x v="3"/>
    <s v="Gandhi-like"/>
    <n v="1"/>
    <s v="Elite"/>
    <n v="18"/>
    <n v="6"/>
    <n v="7"/>
    <s v="Central Planning"/>
    <n v="1356"/>
    <n v="2519"/>
    <s v="Untapped"/>
    <n v="90"/>
    <s v="Mediocre"/>
    <n v="4.5"/>
    <x v="5"/>
    <s v="Soviet Union"/>
    <n v="11231"/>
    <s v="http://blocgame.com/stats.php?id=64402"/>
    <n v="0"/>
    <n v="0"/>
    <n v="5606"/>
    <n v="8.2824483775811206"/>
    <n v="226"/>
    <n v="1871.8333333333333"/>
  </r>
  <r>
    <s v="The Core"/>
    <s v="BelSon"/>
    <x v="11"/>
    <n v="3"/>
    <n v="0"/>
    <x v="5"/>
    <s v="Gandhi-like"/>
    <n v="1"/>
    <s v="Standard"/>
    <n v="19"/>
    <n v="21"/>
    <n v="2"/>
    <s v="Free Market"/>
    <n v="1456"/>
    <n v="89"/>
    <n v="0"/>
    <n v="40"/>
    <s v="Meagre"/>
    <n v="1.5"/>
    <x v="1"/>
    <s v="Neutral"/>
    <n v="11568"/>
    <s v="http://blocgame.com/stats.php?id=64480"/>
    <n v="0"/>
    <n v="0"/>
    <n v="2193"/>
    <n v="7.9450549450549453"/>
    <n v="242.66666666666666"/>
    <n v="1928"/>
  </r>
  <r>
    <s v="qwertyuiop"/>
    <s v="rumsods mom"/>
    <x v="0"/>
    <n v="7"/>
    <n v="0"/>
    <x v="3"/>
    <s v="Isolated"/>
    <n v="1"/>
    <s v="Undisciplined Rabble"/>
    <n v="8"/>
    <n v="4"/>
    <n v="0"/>
    <s v="Mixed Economy"/>
    <n v="848"/>
    <n v="0"/>
    <n v="0"/>
    <n v="40"/>
    <s v="None"/>
    <n v="0"/>
    <x v="5"/>
    <s v="Neutral"/>
    <n v="6630"/>
    <s v="http://blocgame.com/stats.php?id=59451"/>
    <n v="0"/>
    <n v="0"/>
    <n v="4380"/>
    <n v="7.8183962264150946"/>
    <n v="141.33333333333334"/>
    <n v="1105"/>
  </r>
  <r>
    <s v="New Abyssinia"/>
    <s v="GenesisEra"/>
    <x v="0"/>
    <n v="23"/>
    <n v="0"/>
    <x v="5"/>
    <s v="Gandhi-like"/>
    <n v="1"/>
    <s v="Good"/>
    <n v="33"/>
    <n v="4"/>
    <n v="3"/>
    <s v="Mixed Economy"/>
    <n v="1713"/>
    <n v="345"/>
    <n v="0"/>
    <n v="40"/>
    <s v="Meagre"/>
    <n v="1.5"/>
    <x v="19"/>
    <s v="Neutral"/>
    <n v="13292"/>
    <s v="http://blocgame.com/stats.php?id=42676"/>
    <n v="0"/>
    <n v="0"/>
    <n v="9917"/>
    <n v="7.7594862813776997"/>
    <n v="285.5"/>
    <n v="2215.3333333333335"/>
  </r>
  <r>
    <s v="Invasion Nation"/>
    <s v="Chinese Republican"/>
    <x v="6"/>
    <n v="20"/>
    <n v="1"/>
    <x v="3"/>
    <s v="Gandhi-like"/>
    <n v="1"/>
    <s v="Elite"/>
    <n v="3"/>
    <n v="8"/>
    <n v="6"/>
    <s v="Central Planning"/>
    <n v="1794"/>
    <n v="10"/>
    <s v="Near Depletion"/>
    <n v="10"/>
    <s v="Somewhat Large"/>
    <n v="6"/>
    <x v="3"/>
    <s v="United States"/>
    <n v="13823"/>
    <s v="http://blocgame.com/stats.php?id=64541"/>
    <n v="0"/>
    <n v="0"/>
    <n v="7823"/>
    <n v="7.7051282051282053"/>
    <n v="299"/>
    <n v="2303.8333333333335"/>
  </r>
  <r>
    <s v="GayRights"/>
    <s v="CrazyFrog"/>
    <x v="4"/>
    <n v="4"/>
    <n v="0"/>
    <x v="5"/>
    <s v="Questionable"/>
    <n v="1"/>
    <s v="Undisciplined Rabble"/>
    <n v="47"/>
    <n v="10"/>
    <n v="0"/>
    <s v="Mixed Economy"/>
    <n v="1213"/>
    <n v="0"/>
    <s v="Untapped"/>
    <n v="90"/>
    <s v="None"/>
    <n v="0"/>
    <x v="5"/>
    <s v="Neutral"/>
    <n v="9209"/>
    <s v="http://blocgame.com/stats.php?id=62099"/>
    <n v="0"/>
    <n v="0"/>
    <n v="4709"/>
    <n v="7.5919208573784003"/>
    <n v="202.16666666666666"/>
    <n v="1534.8333333333333"/>
  </r>
  <r>
    <s v="NationalFreedom"/>
    <s v="Muhammad Ali"/>
    <x v="4"/>
    <n v="2"/>
    <n v="0"/>
    <x v="5"/>
    <s v="Normal"/>
    <n v="1"/>
    <s v="Standard"/>
    <n v="47"/>
    <n v="10"/>
    <n v="0"/>
    <s v="Mixed Economy"/>
    <n v="986"/>
    <n v="143"/>
    <s v="Untapped"/>
    <n v="90"/>
    <s v="None"/>
    <n v="0"/>
    <x v="6"/>
    <s v="Neutral"/>
    <n v="7393"/>
    <s v="http://blocgame.com/stats.php?id=62085"/>
    <n v="0"/>
    <n v="0"/>
    <n v="2893"/>
    <n v="7.4979716024340775"/>
    <n v="164.33333333333334"/>
    <n v="1232.1666666666667"/>
  </r>
  <r>
    <s v="Vierte Reich"/>
    <s v="Silver_Sr71"/>
    <x v="22"/>
    <n v="10"/>
    <n v="0"/>
    <x v="3"/>
    <s v="Normal"/>
    <n v="1"/>
    <s v="Standard"/>
    <n v="16"/>
    <n v="7"/>
    <n v="2"/>
    <s v="Mixed Economy"/>
    <n v="1709"/>
    <n v="86"/>
    <s v="Untapped"/>
    <n v="90"/>
    <s v="None"/>
    <n v="0"/>
    <x v="12"/>
    <s v="Neutral"/>
    <n v="12785"/>
    <s v="http://blocgame.com/stats.php?id=59580"/>
    <n v="0"/>
    <n v="0"/>
    <n v="8660"/>
    <n v="7.480983031012288"/>
    <n v="284.83333333333331"/>
    <n v="2130.8333333333335"/>
  </r>
  <r>
    <s v="Seixal"/>
    <s v="Erina Volevah"/>
    <x v="29"/>
    <n v="9"/>
    <n v="0"/>
    <x v="3"/>
    <s v="Good"/>
    <n v="1"/>
    <s v="Undisciplined Rabble"/>
    <n v="57"/>
    <n v="9"/>
    <n v="1"/>
    <s v="Mixed Economy"/>
    <n v="1269"/>
    <n v="202"/>
    <s v="Untapped"/>
    <n v="90"/>
    <s v="None"/>
    <n v="0"/>
    <x v="7"/>
    <s v="Neutral"/>
    <n v="9360"/>
    <s v="http://blocgame.com/stats.php?id=64079"/>
    <n v="0"/>
    <n v="0"/>
    <n v="4860"/>
    <n v="7.375886524822695"/>
    <n v="211.5"/>
    <n v="1560"/>
  </r>
  <r>
    <s v="TheDankLight"/>
    <s v="TheDankDark"/>
    <x v="22"/>
    <n v="10"/>
    <n v="0"/>
    <x v="3"/>
    <s v="Gandhi-like"/>
    <n v="1"/>
    <s v="Good"/>
    <n v="37"/>
    <n v="11"/>
    <n v="6"/>
    <s v="Mixed Economy"/>
    <n v="1533"/>
    <n v="1863"/>
    <s v="Untapped"/>
    <n v="90"/>
    <s v="Powerful"/>
    <n v="9"/>
    <x v="8"/>
    <s v="Soviet Union"/>
    <n v="11231"/>
    <s v="http://blocgame.com/stats.php?id=60950"/>
    <n v="0"/>
    <n v="0"/>
    <n v="4106"/>
    <n v="7.326157860404436"/>
    <n v="255.5"/>
    <n v="1871.8333333333333"/>
  </r>
  <r>
    <s v="Harlostia"/>
    <s v="Jeff Ishenoff"/>
    <x v="0"/>
    <n v="7"/>
    <n v="0"/>
    <x v="5"/>
    <s v="Good"/>
    <n v="1"/>
    <s v="Undisciplined Rabble"/>
    <n v="3"/>
    <n v="4"/>
    <n v="2"/>
    <s v="Mixed Economy"/>
    <n v="467"/>
    <n v="941"/>
    <s v="Untapped"/>
    <n v="90"/>
    <s v="None"/>
    <n v="0"/>
    <x v="6"/>
    <s v="Neutral"/>
    <n v="3367"/>
    <s v="http://blocgame.com/stats.php?id=64003"/>
    <n v="0"/>
    <n v="0"/>
    <n v="367"/>
    <n v="7.209850107066381"/>
    <n v="77.833333333333329"/>
    <n v="561.16666666666663"/>
  </r>
  <r>
    <s v="Iraqghanistan"/>
    <s v="an unwashed arab."/>
    <x v="9"/>
    <n v="2"/>
    <n v="0"/>
    <x v="3"/>
    <s v="Good"/>
    <n v="1"/>
    <s v="Undisciplined Rabble"/>
    <n v="16"/>
    <n v="9"/>
    <n v="4"/>
    <s v="Mixed Economy"/>
    <n v="920"/>
    <n v="479"/>
    <s v="Untapped"/>
    <n v="90"/>
    <s v="Small"/>
    <n v="3"/>
    <x v="15"/>
    <s v="Neutral"/>
    <n v="6633"/>
    <s v="http://blocgame.com/stats.php?id=64180"/>
    <n v="0"/>
    <n v="0"/>
    <n v="1008"/>
    <n v="7.2097826086956518"/>
    <n v="153.33333333333334"/>
    <n v="1105.5"/>
  </r>
  <r>
    <s v="Caballos"/>
    <s v="Tï¿½mas"/>
    <x v="0"/>
    <n v="3"/>
    <n v="0"/>
    <x v="3"/>
    <s v="Gandhi-like"/>
    <n v="1"/>
    <s v="Poor"/>
    <n v="1"/>
    <n v="5"/>
    <n v="5"/>
    <s v="Free Market"/>
    <n v="2315"/>
    <n v="0"/>
    <s v="Untapped"/>
    <n v="90"/>
    <s v="Small"/>
    <n v="3"/>
    <x v="4"/>
    <s v="United States"/>
    <n v="16586"/>
    <s v="http://blocgame.com/stats.php?id=5261"/>
    <n v="0"/>
    <n v="0"/>
    <n v="12086"/>
    <n v="7.1645788336933043"/>
    <n v="385.83333333333331"/>
    <n v="2764.3333333333335"/>
  </r>
  <r>
    <s v="\\\'Nam"/>
    <s v="Ben DerHover"/>
    <x v="0"/>
    <n v="8"/>
    <n v="0"/>
    <x v="3"/>
    <s v="Good"/>
    <n v="1"/>
    <s v="Undisciplined Rabble"/>
    <n v="32"/>
    <n v="5"/>
    <n v="0"/>
    <s v="Mixed Economy"/>
    <n v="1057"/>
    <n v="199"/>
    <s v="Untapped"/>
    <n v="90"/>
    <s v="None"/>
    <n v="0"/>
    <x v="2"/>
    <s v="Neutral"/>
    <n v="7446"/>
    <s v="http://blocgame.com/stats.php?id=62900"/>
    <n v="0"/>
    <n v="0"/>
    <n v="4821"/>
    <n v="7.0444654683065275"/>
    <n v="176.16666666666666"/>
    <n v="1241"/>
  </r>
  <r>
    <s v="kobisbunga"/>
    <s v="kobis"/>
    <x v="4"/>
    <n v="65"/>
    <n v="0"/>
    <x v="3"/>
    <s v="Angelic"/>
    <n v="1"/>
    <s v="Good"/>
    <n v="35"/>
    <n v="5"/>
    <n v="3"/>
    <s v="Mixed Economy"/>
    <n v="2155"/>
    <n v="66"/>
    <s v="Untapped"/>
    <n v="90"/>
    <s v="Large"/>
    <n v="7.5"/>
    <x v="2"/>
    <s v="United States"/>
    <n v="14548"/>
    <s v="http://blocgame.com/stats.php?id=61609"/>
    <n v="0"/>
    <n v="0"/>
    <n v="10798"/>
    <n v="6.7508120649651975"/>
    <n v="359.16666666666669"/>
    <n v="2424.6666666666665"/>
  </r>
  <r>
    <s v="Nsntra"/>
    <s v="Ahmad Maselan"/>
    <x v="3"/>
    <n v="25"/>
    <n v="0"/>
    <x v="5"/>
    <s v="Gandhi-like"/>
    <n v="1"/>
    <s v="Elite"/>
    <n v="14"/>
    <n v="7"/>
    <n v="3"/>
    <s v="Central Planning"/>
    <n v="1358"/>
    <n v="137"/>
    <s v="Near Depletion"/>
    <n v="10"/>
    <s v="Mediocre"/>
    <n v="4.5"/>
    <x v="1"/>
    <s v="Soviet Union"/>
    <n v="8993"/>
    <s v="http://blocgame.com/stats.php?id=61896"/>
    <n v="0"/>
    <n v="0"/>
    <n v="4493"/>
    <n v="6.6222385861561115"/>
    <n v="226.33333333333334"/>
    <n v="1498.8333333333333"/>
  </r>
  <r>
    <s v="Khebabistan"/>
    <s v="Khebab"/>
    <x v="0"/>
    <n v="7"/>
    <n v="0"/>
    <x v="5"/>
    <s v="Gandhi-like"/>
    <n v="1"/>
    <s v="Standard"/>
    <n v="27"/>
    <n v="15"/>
    <n v="15"/>
    <s v="Mixed Economy"/>
    <n v="1546"/>
    <n v="1036"/>
    <s v="Untapped"/>
    <n v="90"/>
    <s v="Meagre"/>
    <n v="1.5"/>
    <x v="5"/>
    <s v="Neutral"/>
    <n v="10080"/>
    <s v="http://blocgame.com/stats.php?id=51401"/>
    <n v="0"/>
    <n v="0"/>
    <n v="-1920"/>
    <n v="6.5200517464424319"/>
    <n v="257.66666666666669"/>
    <n v="1680"/>
  </r>
  <r>
    <s v="shoza"/>
    <s v="afi fateh"/>
    <x v="0"/>
    <n v="38"/>
    <n v="0"/>
    <x v="3"/>
    <s v="Nice"/>
    <n v="1"/>
    <s v="Elite"/>
    <n v="4"/>
    <n v="15"/>
    <n v="5"/>
    <s v="Central Planning"/>
    <n v="1655"/>
    <n v="144"/>
    <s v="Plentiful"/>
    <n v="70"/>
    <s v="Small"/>
    <n v="3"/>
    <x v="2"/>
    <s v="Soviet Union"/>
    <n v="10318"/>
    <s v="http://blocgame.com/stats.php?id=64797"/>
    <n v="0"/>
    <n v="0"/>
    <n v="2068"/>
    <n v="6.234441087613293"/>
    <n v="275.83333333333331"/>
    <n v="1719.6666666666667"/>
  </r>
  <r>
    <s v="lordmason22"/>
    <s v="lordmason22"/>
    <x v="0"/>
    <n v="9"/>
    <n v="0"/>
    <x v="5"/>
    <s v="Questionable"/>
    <n v="1"/>
    <s v="Undisciplined Rabble"/>
    <n v="25"/>
    <n v="4"/>
    <n v="3"/>
    <s v="Mixed Economy"/>
    <n v="1067"/>
    <n v="740"/>
    <s v="Untapped"/>
    <n v="90"/>
    <s v="Mediocre"/>
    <n v="4.5"/>
    <x v="0"/>
    <s v="Neutral"/>
    <n v="6267"/>
    <s v="http://blocgame.com/stats.php?id=63733"/>
    <n v="0"/>
    <n v="0"/>
    <n v="2892"/>
    <n v="5.8734770384254924"/>
    <n v="177.83333333333334"/>
    <n v="1044.5"/>
  </r>
  <r>
    <s v="Senandung Malam"/>
    <s v="Lela Manja"/>
    <x v="2"/>
    <n v="98"/>
    <n v="0"/>
    <x v="3"/>
    <s v="Gandhi-like"/>
    <n v="1"/>
    <s v="Poor"/>
    <n v="17"/>
    <n v="13"/>
    <n v="14"/>
    <s v="Free Market"/>
    <n v="1925"/>
    <n v="0"/>
    <s v="Untapped"/>
    <n v="90"/>
    <s v="Very Powerful"/>
    <n v="10"/>
    <x v="2"/>
    <s v="United States"/>
    <n v="10899"/>
    <s v="http://blocgame.com/stats.php?id=61074"/>
    <n v="0"/>
    <n v="0"/>
    <n v="24"/>
    <n v="5.6618181818181821"/>
    <n v="320.83333333333331"/>
    <n v="1816.5"/>
  </r>
  <r>
    <s v="Addin-territory"/>
    <s v="Addin"/>
    <x v="2"/>
    <n v="50"/>
    <n v="0"/>
    <x v="0"/>
    <s v="Gandhi-like"/>
    <n v="1"/>
    <s v="Standard"/>
    <n v="23"/>
    <n v="15"/>
    <n v="4"/>
    <s v="Central Planning"/>
    <n v="2466"/>
    <n v="110"/>
    <n v="0"/>
    <n v="40"/>
    <s v="Large"/>
    <n v="7.5"/>
    <x v="7"/>
    <s v="Soviet Union"/>
    <n v="13865"/>
    <s v="http://blocgame.com/stats.php?id=62712"/>
    <n v="0"/>
    <n v="0"/>
    <n v="5990"/>
    <n v="5.6224655312246554"/>
    <n v="411"/>
    <n v="2310.8333333333335"/>
  </r>
  <r>
    <s v="JapaneseMeme"/>
    <s v="Leonardotse"/>
    <x v="0"/>
    <n v="17"/>
    <n v="0"/>
    <x v="3"/>
    <s v="Questionable"/>
    <n v="1"/>
    <s v="Standard"/>
    <n v="29"/>
    <n v="6"/>
    <n v="1"/>
    <s v="Mixed Economy"/>
    <n v="945"/>
    <n v="24"/>
    <s v="Untapped"/>
    <n v="90"/>
    <s v="None"/>
    <n v="0"/>
    <x v="1"/>
    <s v="Neutral"/>
    <n v="5309"/>
    <s v="http://blocgame.com/stats.php?id=64540"/>
    <n v="0"/>
    <n v="0"/>
    <n v="1934"/>
    <n v="5.6179894179894179"/>
    <n v="157.5"/>
    <n v="884.83333333333337"/>
  </r>
  <r>
    <s v="Bahamat"/>
    <s v="Gamersauce"/>
    <x v="9"/>
    <n v="45"/>
    <n v="0"/>
    <x v="3"/>
    <s v="Gandhi-like"/>
    <n v="1"/>
    <s v="Elite"/>
    <n v="0"/>
    <n v="21"/>
    <n v="5"/>
    <s v="Central Planning"/>
    <n v="2587"/>
    <n v="5"/>
    <s v="Plentiful"/>
    <n v="70"/>
    <s v="Somewhat Large"/>
    <n v="6"/>
    <x v="4"/>
    <s v="Soviet Union"/>
    <n v="13889"/>
    <s v="http://blocgame.com/stats.php?id=64061"/>
    <n v="0"/>
    <n v="0"/>
    <n v="3389"/>
    <n v="5.3687669114804795"/>
    <n v="431.16666666666669"/>
    <n v="2314.8333333333335"/>
  </r>
  <r>
    <s v="Rhuer"/>
    <s v="Ha1000"/>
    <x v="0"/>
    <n v="8"/>
    <n v="0"/>
    <x v="5"/>
    <s v="Questionable"/>
    <n v="1"/>
    <s v="Poor"/>
    <n v="87"/>
    <n v="7"/>
    <n v="2"/>
    <s v="Mixed Economy"/>
    <n v="829"/>
    <n v="793"/>
    <s v="Untapped"/>
    <n v="90"/>
    <s v="None"/>
    <n v="0"/>
    <x v="5"/>
    <s v="Neutral"/>
    <n v="4431"/>
    <s v="http://blocgame.com/stats.php?id=63913"/>
    <n v="0"/>
    <n v="0"/>
    <n v="306"/>
    <n v="5.3449939686369117"/>
    <n v="138.16666666666666"/>
    <n v="738.5"/>
  </r>
  <r>
    <s v="Middlewest"/>
    <s v="BigBross"/>
    <x v="9"/>
    <n v="9"/>
    <n v="0"/>
    <x v="5"/>
    <s v="Gandhi-like"/>
    <n v="1"/>
    <s v="Standard"/>
    <n v="127"/>
    <n v="15"/>
    <n v="2"/>
    <s v="Free Market"/>
    <n v="1840"/>
    <n v="1919"/>
    <s v="Untapped"/>
    <n v="90"/>
    <s v="Large"/>
    <n v="7.5"/>
    <x v="6"/>
    <s v="Neutral"/>
    <n v="9830"/>
    <s v="http://blocgame.com/stats.php?id=63635"/>
    <n v="0"/>
    <n v="0"/>
    <n v="2705"/>
    <n v="5.3423913043478262"/>
    <n v="306.66666666666669"/>
    <n v="1638.3333333333333"/>
  </r>
  <r>
    <s v="UNIland"/>
    <s v="Anna5"/>
    <x v="6"/>
    <n v="5"/>
    <n v="0"/>
    <x v="4"/>
    <s v="Questionable"/>
    <n v="1"/>
    <s v="Good"/>
    <n v="47"/>
    <n v="10"/>
    <n v="0"/>
    <s v="Mixed Economy"/>
    <n v="1182"/>
    <n v="0"/>
    <s v="Untapped"/>
    <n v="90"/>
    <s v="None"/>
    <n v="0"/>
    <x v="8"/>
    <s v="Neutral"/>
    <n v="6308"/>
    <s v="http://blocgame.com/stats.php?id=62192"/>
    <n v="0"/>
    <n v="0"/>
    <n v="1808"/>
    <n v="5.3367174280879865"/>
    <n v="197"/>
    <n v="1051.3333333333333"/>
  </r>
  <r>
    <s v="Enggor Perak"/>
    <s v="meor"/>
    <x v="2"/>
    <n v="24"/>
    <n v="0"/>
    <x v="3"/>
    <s v="Gandhi-like"/>
    <n v="1"/>
    <s v="Good"/>
    <n v="10"/>
    <n v="16"/>
    <n v="2"/>
    <s v="Central Planning"/>
    <n v="1941"/>
    <n v="451"/>
    <s v="Untapped"/>
    <n v="90"/>
    <s v="Meagre"/>
    <n v="1.5"/>
    <x v="2"/>
    <s v="Neutral"/>
    <n v="9971"/>
    <s v="http://blocgame.com/stats.php?id=60674"/>
    <n v="0"/>
    <n v="0"/>
    <n v="2471"/>
    <n v="5.1370427614631637"/>
    <n v="323.5"/>
    <n v="1661.8333333333333"/>
  </r>
  <r>
    <s v="kweensnkans"/>
    <s v="Jamal T.Ice cube"/>
    <x v="0"/>
    <n v="38"/>
    <n v="0"/>
    <x v="3"/>
    <s v="Gandhi-like"/>
    <n v="1"/>
    <s v="Good"/>
    <n v="46"/>
    <n v="7"/>
    <n v="4"/>
    <s v="Free Market"/>
    <n v="3352"/>
    <n v="2851"/>
    <s v="Untapped"/>
    <n v="90"/>
    <s v="Mediocre"/>
    <n v="4.5"/>
    <x v="15"/>
    <s v="United States"/>
    <n v="17149"/>
    <s v="http://blocgame.com/stats.php?id=63345"/>
    <n v="0"/>
    <n v="0"/>
    <n v="12274"/>
    <n v="5.1160501193317423"/>
    <n v="558.66666666666663"/>
    <n v="2858.1666666666665"/>
  </r>
  <r>
    <s v="Targaria"/>
    <s v="i0i0i0"/>
    <x v="6"/>
    <n v="7"/>
    <n v="0"/>
    <x v="5"/>
    <s v="Gandhi-like"/>
    <n v="1"/>
    <s v="Good"/>
    <n v="138"/>
    <n v="11"/>
    <n v="7"/>
    <s v="Central Planning"/>
    <n v="2068"/>
    <n v="7"/>
    <s v="Untapped"/>
    <n v="90"/>
    <s v="Large"/>
    <n v="7.5"/>
    <x v="1"/>
    <s v="Soviet Union"/>
    <n v="10576"/>
    <s v="http://blocgame.com/stats.php?id=42946"/>
    <n v="0"/>
    <n v="0"/>
    <n v="3076"/>
    <n v="5.1141199226305609"/>
    <n v="344.66666666666669"/>
    <n v="1762.6666666666667"/>
  </r>
  <r>
    <s v="Angel"/>
    <s v="Archangel"/>
    <x v="0"/>
    <n v="3"/>
    <n v="0"/>
    <x v="5"/>
    <s v="Normal"/>
    <n v="1"/>
    <s v="Undisciplined Rabble"/>
    <n v="186"/>
    <n v="11"/>
    <n v="3"/>
    <s v="Mixed Economy"/>
    <n v="1265"/>
    <n v="3"/>
    <s v="Untapped"/>
    <n v="90"/>
    <s v="None"/>
    <n v="0"/>
    <x v="7"/>
    <s v="Neutral"/>
    <n v="6246"/>
    <s v="http://blocgame.com/stats.php?id=52640"/>
    <n v="0"/>
    <n v="0"/>
    <n v="246"/>
    <n v="4.9375494071146244"/>
    <n v="210.83333333333334"/>
    <n v="1041"/>
  </r>
  <r>
    <s v="District21"/>
    <s v="Nizarudinjohari"/>
    <x v="2"/>
    <n v="13"/>
    <n v="0"/>
    <x v="3"/>
    <s v="Gandhi-like"/>
    <n v="1"/>
    <s v="Elite"/>
    <n v="42"/>
    <n v="5"/>
    <n v="5"/>
    <s v="Central Planning"/>
    <n v="1342"/>
    <n v="395"/>
    <s v="Near Depletion"/>
    <n v="10"/>
    <s v="Meagre"/>
    <n v="1.5"/>
    <x v="5"/>
    <s v="United States"/>
    <n v="6030"/>
    <s v="http://blocgame.com/stats.php?id=62938"/>
    <n v="0"/>
    <n v="0"/>
    <n v="1530"/>
    <n v="4.4932935916542478"/>
    <n v="223.66666666666666"/>
    <n v="1005"/>
  </r>
  <r>
    <s v="Alamo"/>
    <s v="linksith"/>
    <x v="6"/>
    <n v="58"/>
    <n v="0"/>
    <x v="3"/>
    <s v="Gandhi-like"/>
    <n v="1"/>
    <s v="Elite"/>
    <n v="56"/>
    <n v="11"/>
    <n v="6"/>
    <s v="Free Market"/>
    <n v="3672"/>
    <n v="4167"/>
    <s v="Untapped"/>
    <n v="90"/>
    <s v="Very Powerful"/>
    <n v="10"/>
    <x v="6"/>
    <s v="United States"/>
    <n v="15987"/>
    <s v="http://blocgame.com/stats.php?id=40536"/>
    <n v="0"/>
    <n v="0"/>
    <n v="8862"/>
    <n v="4.3537581699346406"/>
    <n v="612"/>
    <n v="2664.5"/>
  </r>
  <r>
    <s v="Clearwater"/>
    <s v="Creedence"/>
    <x v="0"/>
    <n v="4"/>
    <n v="0"/>
    <x v="3"/>
    <s v="Normal"/>
    <n v="1"/>
    <s v="Undisciplined Rabble"/>
    <n v="52"/>
    <n v="9"/>
    <n v="0"/>
    <s v="Mixed Economy"/>
    <n v="890"/>
    <n v="0"/>
    <s v="Untapped"/>
    <n v="90"/>
    <s v="None"/>
    <n v="0"/>
    <x v="13"/>
    <s v="Neutral"/>
    <n v="3855"/>
    <s v="http://blocgame.com/stats.php?id=64249"/>
    <n v="0"/>
    <n v="0"/>
    <n v="-270"/>
    <n v="4.3314606741573032"/>
    <n v="148.33333333333334"/>
    <n v="642.5"/>
  </r>
  <r>
    <s v="Petrovistan"/>
    <s v="JMHOLM"/>
    <x v="5"/>
    <n v="17"/>
    <n v="0"/>
    <x v="0"/>
    <s v="Gandhi-like"/>
    <n v="1"/>
    <s v="Elite"/>
    <n v="5"/>
    <n v="5"/>
    <n v="4"/>
    <s v="Free Market"/>
    <n v="2362"/>
    <n v="1894"/>
    <s v="Depleted"/>
    <n v="0"/>
    <s v="Mediocre"/>
    <n v="4.5"/>
    <x v="6"/>
    <s v="United States"/>
    <n v="9873"/>
    <s v="http://blocgame.com/stats.php?id=64147"/>
    <n v="0"/>
    <n v="0"/>
    <n v="5748"/>
    <n v="4.1799322607959359"/>
    <n v="393.66666666666669"/>
    <n v="1645.5"/>
  </r>
  <r>
    <s v="Shinystan"/>
    <s v="He Who Wears No Pants"/>
    <x v="3"/>
    <n v="10"/>
    <n v="0"/>
    <x v="3"/>
    <s v="Nice"/>
    <n v="1"/>
    <s v="Elite"/>
    <n v="11"/>
    <n v="12"/>
    <n v="5"/>
    <s v="Mixed Economy"/>
    <n v="2750"/>
    <n v="112"/>
    <s v="Untapped"/>
    <n v="90"/>
    <s v="Mediocre"/>
    <n v="4.5"/>
    <x v="7"/>
    <s v="Neutral"/>
    <n v="11445"/>
    <s v="http://blocgame.com/stats.php?id=63522"/>
    <n v="0"/>
    <n v="0"/>
    <n v="4320"/>
    <n v="4.1618181818181821"/>
    <n v="458.33333333333331"/>
    <n v="1907.5"/>
  </r>
  <r>
    <s v="Oileum"/>
    <s v="Ihei"/>
    <x v="22"/>
    <n v="9"/>
    <n v="0"/>
    <x v="5"/>
    <s v="Nice"/>
    <n v="1"/>
    <s v="Undisciplined Rabble"/>
    <n v="54"/>
    <n v="9"/>
    <n v="10"/>
    <s v="Mixed Economy"/>
    <n v="1397"/>
    <n v="364"/>
    <s v="Untapped"/>
    <n v="90"/>
    <s v="Meagre"/>
    <n v="1.5"/>
    <x v="6"/>
    <s v="Neutral"/>
    <n v="5772"/>
    <s v="http://blocgame.com/stats.php?id=63070"/>
    <n v="0"/>
    <n v="0"/>
    <n v="-2103"/>
    <n v="4.1317108088761634"/>
    <n v="232.83333333333334"/>
    <n v="962"/>
  </r>
  <r>
    <s v="Sï¿½l"/>
    <s v="BabaWanga"/>
    <x v="0"/>
    <n v="5"/>
    <n v="0"/>
    <x v="5"/>
    <s v="Questionable"/>
    <n v="1"/>
    <s v="Standard"/>
    <n v="170"/>
    <n v="9"/>
    <n v="6"/>
    <s v="Mixed Economy"/>
    <n v="2188"/>
    <n v="6"/>
    <s v="Untapped"/>
    <n v="90"/>
    <s v="Somewhat Large"/>
    <n v="6"/>
    <x v="12"/>
    <s v="Neutral"/>
    <n v="8990"/>
    <s v="http://blocgame.com/stats.php?id=61589"/>
    <n v="0"/>
    <n v="0"/>
    <n v="2615"/>
    <n v="4.1087751371115173"/>
    <n v="364.66666666666669"/>
    <n v="1498.3333333333333"/>
  </r>
  <r>
    <s v="Liszonia"/>
    <s v="Liszon"/>
    <x v="0"/>
    <n v="8"/>
    <n v="1"/>
    <x v="3"/>
    <s v="Good"/>
    <n v="1"/>
    <s v="Poor"/>
    <n v="152"/>
    <n v="8"/>
    <n v="9"/>
    <s v="Mixed Economy"/>
    <n v="1589"/>
    <n v="2281"/>
    <s v="Untapped"/>
    <n v="90"/>
    <s v="Small"/>
    <n v="3"/>
    <x v="0"/>
    <s v="Neutral"/>
    <n v="6220"/>
    <s v="http://blocgame.com/stats.php?id=62783"/>
    <n v="0"/>
    <n v="0"/>
    <n v="-905"/>
    <n v="3.9144115796098173"/>
    <n v="264.83333333333331"/>
    <n v="1036.6666666666667"/>
  </r>
  <r>
    <s v="claytonG"/>
    <s v="clayton yidi"/>
    <x v="0"/>
    <n v="8"/>
    <n v="0"/>
    <x v="5"/>
    <s v="Questionable"/>
    <n v="1"/>
    <s v="Good"/>
    <n v="6"/>
    <n v="3"/>
    <n v="2"/>
    <s v="Mixed Economy"/>
    <n v="1144"/>
    <n v="2"/>
    <s v="Untapped"/>
    <n v="90"/>
    <s v="Meagre"/>
    <n v="1.5"/>
    <x v="3"/>
    <s v="Neutral"/>
    <n v="4371"/>
    <s v="http://blocgame.com/stats.php?id=64428"/>
    <n v="0"/>
    <n v="0"/>
    <n v="1746"/>
    <n v="3.8208041958041958"/>
    <n v="190.66666666666666"/>
    <n v="728.5"/>
  </r>
  <r>
    <s v="Terra Predonum"/>
    <s v="roseclare0000"/>
    <x v="0"/>
    <n v="2"/>
    <n v="0"/>
    <x v="3"/>
    <s v="Mad Dog"/>
    <n v="1"/>
    <s v="Standard"/>
    <n v="3"/>
    <n v="6"/>
    <n v="1"/>
    <s v="Mixed Economy"/>
    <n v="1646"/>
    <n v="201"/>
    <n v="0"/>
    <n v="40"/>
    <s v="Meagre"/>
    <n v="1.5"/>
    <x v="17"/>
    <s v="United States"/>
    <n v="5996"/>
    <s v="http://blocgame.com/stats.php?id=62885"/>
    <n v="0"/>
    <n v="0"/>
    <n v="2621"/>
    <n v="3.6427703523693804"/>
    <n v="274.33333333333331"/>
    <n v="999.33333333333337"/>
  </r>
  <r>
    <s v="Senglia"/>
    <s v="mreid2112"/>
    <x v="31"/>
    <n v="2"/>
    <n v="0"/>
    <x v="3"/>
    <s v="Good"/>
    <n v="1"/>
    <s v="Undisciplined Rabble"/>
    <n v="32"/>
    <n v="4"/>
    <n v="2"/>
    <s v="Mixed Economy"/>
    <n v="1161"/>
    <n v="2"/>
    <s v="Untapped"/>
    <n v="90"/>
    <s v="Meagre"/>
    <n v="1.5"/>
    <x v="13"/>
    <s v="Neutral"/>
    <n v="4227"/>
    <s v="http://blocgame.com/stats.php?id=62920"/>
    <n v="0"/>
    <n v="0"/>
    <n v="1227"/>
    <n v="3.6408268733850129"/>
    <n v="193.5"/>
    <n v="704.5"/>
  </r>
  <r>
    <s v="Nimei"/>
    <s v="Xitler"/>
    <x v="32"/>
    <n v="7"/>
    <n v="0"/>
    <x v="5"/>
    <s v="Questionable"/>
    <n v="1"/>
    <s v="Standard"/>
    <n v="5"/>
    <n v="6"/>
    <n v="6"/>
    <s v="Mixed Economy"/>
    <n v="1234"/>
    <n v="6"/>
    <s v="Untapped"/>
    <n v="90"/>
    <s v="Mediocre"/>
    <n v="4.5"/>
    <x v="3"/>
    <s v="Neutral"/>
    <n v="4435"/>
    <s v="http://blocgame.com/stats.php?id=64022"/>
    <n v="0"/>
    <n v="0"/>
    <n v="-815"/>
    <n v="3.5940032414910861"/>
    <n v="205.66666666666666"/>
    <n v="739.16666666666663"/>
  </r>
  <r>
    <s v="SOPF"/>
    <s v="Johnathinski Weston"/>
    <x v="7"/>
    <n v="7"/>
    <n v="0"/>
    <x v="3"/>
    <s v="Normal"/>
    <n v="1"/>
    <s v="Poor"/>
    <n v="32"/>
    <n v="10"/>
    <n v="4"/>
    <s v="Mixed Economy"/>
    <n v="1822"/>
    <n v="4"/>
    <s v="Untapped"/>
    <n v="90"/>
    <s v="Somewhat Large"/>
    <n v="6"/>
    <x v="2"/>
    <s v="Neutral"/>
    <n v="6390"/>
    <s v="http://blocgame.com/stats.php?id=62841"/>
    <n v="0"/>
    <n v="0"/>
    <n v="390"/>
    <n v="3.5071350164654227"/>
    <n v="303.66666666666669"/>
    <n v="1065"/>
  </r>
  <r>
    <s v="Black Swamp"/>
    <s v="dopes"/>
    <x v="7"/>
    <n v="8"/>
    <n v="0"/>
    <x v="3"/>
    <s v="Questionable"/>
    <n v="1"/>
    <s v="Elite"/>
    <n v="68"/>
    <n v="10"/>
    <n v="0"/>
    <s v="Mixed Economy"/>
    <n v="1538"/>
    <n v="0"/>
    <s v="Untapped"/>
    <n v="90"/>
    <s v="Meagre"/>
    <n v="1.5"/>
    <x v="2"/>
    <s v="Neutral"/>
    <n v="5305"/>
    <s v="http://blocgame.com/stats.php?id=51451"/>
    <n v="0"/>
    <n v="0"/>
    <n v="805"/>
    <n v="3.4492847854356308"/>
    <n v="256.33333333333331"/>
    <n v="884.16666666666663"/>
  </r>
  <r>
    <s v="BOOP"/>
    <s v="TRIGGERED"/>
    <x v="0"/>
    <n v="6"/>
    <n v="0"/>
    <x v="3"/>
    <s v="Isolated"/>
    <n v="1"/>
    <s v="Undisciplined Rabble"/>
    <n v="3"/>
    <n v="8"/>
    <n v="2"/>
    <s v="Central Planning"/>
    <n v="1852"/>
    <n v="151"/>
    <s v="Plentiful"/>
    <n v="70"/>
    <s v="Mediocre"/>
    <n v="4.5"/>
    <x v="3"/>
    <s v="Neutral"/>
    <n v="5725"/>
    <s v="http://blocgame.com/stats.php?id=58737"/>
    <n v="0"/>
    <n v="0"/>
    <n v="1225"/>
    <n v="3.0912526997840173"/>
    <n v="308.66666666666669"/>
    <n v="954.16666666666663"/>
  </r>
  <r>
    <s v="National_East"/>
    <s v="RulerBill"/>
    <x v="0"/>
    <n v="2"/>
    <n v="0"/>
    <x v="3"/>
    <s v="Gandhi-like"/>
    <n v="1"/>
    <s v="Good"/>
    <n v="18"/>
    <n v="11"/>
    <n v="5"/>
    <s v="Mixed Economy"/>
    <n v="2355"/>
    <n v="76"/>
    <n v="0"/>
    <n v="40"/>
    <s v="Very Powerful"/>
    <n v="10"/>
    <x v="9"/>
    <s v="Neutral"/>
    <n v="7273"/>
    <s v="http://blocgame.com/stats.php?id=61888"/>
    <n v="0"/>
    <n v="0"/>
    <n v="523"/>
    <n v="3.0883227176220807"/>
    <n v="392.5"/>
    <n v="1212.1666666666667"/>
  </r>
  <r>
    <s v="Northern Ghan"/>
    <s v="Hailaruds"/>
    <x v="3"/>
    <n v="14"/>
    <n v="0"/>
    <x v="3"/>
    <s v="Good"/>
    <n v="1"/>
    <s v="Standard"/>
    <n v="26"/>
    <n v="4"/>
    <n v="3"/>
    <s v="Mixed Economy"/>
    <n v="2187"/>
    <n v="333"/>
    <s v="Untapped"/>
    <n v="90"/>
    <s v="Mediocre"/>
    <n v="4.5"/>
    <x v="5"/>
    <s v="Neutral"/>
    <n v="6061"/>
    <s v="http://blocgame.com/stats.php?id=62344"/>
    <n v="0"/>
    <n v="0"/>
    <n v="2686"/>
    <n v="2.7713763145861909"/>
    <n v="364.5"/>
    <n v="1010.1666666666666"/>
  </r>
  <r>
    <s v="Sumchakastan"/>
    <s v="eddik0lol"/>
    <x v="9"/>
    <n v="21"/>
    <n v="0"/>
    <x v="0"/>
    <s v="Gandhi-like"/>
    <n v="1"/>
    <s v="Undisciplined Rabble"/>
    <n v="0"/>
    <n v="5"/>
    <n v="5"/>
    <s v="Central Planning"/>
    <n v="1713"/>
    <n v="1004"/>
    <s v="Depleted"/>
    <n v="0"/>
    <s v="Mediocre"/>
    <n v="4.5"/>
    <x v="5"/>
    <s v="Neutral"/>
    <n v="4710"/>
    <s v="http://blocgame.com/stats.php?id=41444"/>
    <n v="0"/>
    <n v="0"/>
    <n v="210"/>
    <n v="2.7495621716287215"/>
    <n v="285.5"/>
    <n v="785"/>
  </r>
  <r>
    <s v="Bantersciz"/>
    <s v="Banterscnizzle Cuperpatch"/>
    <x v="0"/>
    <n v="11"/>
    <n v="0"/>
    <x v="5"/>
    <s v="Gandhi-like"/>
    <n v="1"/>
    <s v="Undisciplined Rabble"/>
    <n v="1"/>
    <n v="2"/>
    <n v="3"/>
    <s v="Mixed Economy"/>
    <n v="1056"/>
    <n v="62"/>
    <s v="Untapped"/>
    <n v="90"/>
    <s v="None"/>
    <n v="0"/>
    <x v="12"/>
    <s v="Neutral"/>
    <n v="2870"/>
    <s v="http://blocgame.com/stats.php?id=63604"/>
    <n v="0"/>
    <n v="0"/>
    <n v="245"/>
    <n v="2.7178030303030303"/>
    <n v="176"/>
    <n v="478.33333333333331"/>
  </r>
  <r>
    <s v="Chagondowidi"/>
    <s v="Tom Spanks"/>
    <x v="0"/>
    <n v="4"/>
    <n v="0"/>
    <x v="3"/>
    <s v="Normal"/>
    <n v="1"/>
    <s v="Undisciplined Rabble"/>
    <n v="5"/>
    <n v="3"/>
    <n v="0"/>
    <s v="Mixed Economy"/>
    <n v="801"/>
    <n v="45"/>
    <s v="Untapped"/>
    <n v="90"/>
    <s v="None"/>
    <n v="0"/>
    <x v="10"/>
    <s v="Neutral"/>
    <n v="2114"/>
    <s v="http://blocgame.com/stats.php?id=64136"/>
    <n v="0"/>
    <n v="0"/>
    <n v="239"/>
    <n v="2.6392009987515603"/>
    <n v="133.5"/>
    <n v="352.33333333333331"/>
  </r>
  <r>
    <s v="House Tyrell"/>
    <s v="Mace Tyrell"/>
    <x v="6"/>
    <n v="79"/>
    <n v="0"/>
    <x v="3"/>
    <s v="Gandhi-like"/>
    <n v="1"/>
    <s v="Good"/>
    <n v="12"/>
    <n v="6"/>
    <n v="6"/>
    <s v="Mixed Economy"/>
    <n v="2435"/>
    <n v="51"/>
    <s v="Untapped"/>
    <n v="90"/>
    <s v="Very Powerful"/>
    <n v="10"/>
    <x v="5"/>
    <s v="United States"/>
    <n v="5753"/>
    <s v="http://blocgame.com/stats.php?id=64093"/>
    <n v="0"/>
    <n v="0"/>
    <n v="503"/>
    <n v="2.3626283367556469"/>
    <n v="405.83333333333331"/>
    <n v="958.83333333333337"/>
  </r>
  <r>
    <s v="Moneymaking"/>
    <s v="Bill Gates"/>
    <x v="0"/>
    <n v="13"/>
    <n v="0"/>
    <x v="3"/>
    <s v="Gandhi-like"/>
    <n v="1"/>
    <s v="Elite"/>
    <n v="11"/>
    <n v="4"/>
    <n v="5"/>
    <s v="Mixed Economy"/>
    <n v="1785"/>
    <n v="780"/>
    <s v="Untapped"/>
    <n v="90"/>
    <s v="Powerful"/>
    <n v="9"/>
    <x v="5"/>
    <s v="United States"/>
    <n v="4127"/>
    <s v="http://blocgame.com/stats.php?id=64271"/>
    <n v="0"/>
    <n v="0"/>
    <n v="2"/>
    <n v="2.3120448179271706"/>
    <n v="297.5"/>
    <n v="687.83333333333337"/>
  </r>
  <r>
    <s v="MakanBudak"/>
    <s v="amirulfaizal"/>
    <x v="3"/>
    <n v="31"/>
    <n v="0"/>
    <x v="3"/>
    <s v="Gandhi-like"/>
    <n v="1"/>
    <s v="Elite"/>
    <n v="22"/>
    <n v="7"/>
    <n v="4"/>
    <s v="Central Planning"/>
    <n v="2835"/>
    <n v="215"/>
    <s v="Untapped"/>
    <n v="90"/>
    <s v="Mediocre"/>
    <n v="4.5"/>
    <x v="2"/>
    <s v="Neutral"/>
    <n v="6246"/>
    <s v="http://blocgame.com/stats.php?id=60748"/>
    <n v="0"/>
    <n v="0"/>
    <n v="1371"/>
    <n v="2.2031746031746033"/>
    <n v="472.5"/>
    <n v="1041"/>
  </r>
  <r>
    <s v="Lomar"/>
    <s v="Sarnen"/>
    <x v="0"/>
    <n v="7"/>
    <n v="0"/>
    <x v="3"/>
    <s v="Normal"/>
    <n v="1"/>
    <s v="Undisciplined Rabble"/>
    <n v="123"/>
    <n v="7"/>
    <n v="2"/>
    <s v="Mixed Economy"/>
    <n v="1893"/>
    <n v="500"/>
    <s v="Untapped"/>
    <n v="90"/>
    <s v="Small"/>
    <n v="3"/>
    <x v="6"/>
    <s v="Neutral"/>
    <n v="3674"/>
    <s v="http://blocgame.com/stats.php?id=63175"/>
    <n v="0"/>
    <n v="0"/>
    <n v="-451"/>
    <n v="1.9408346539883783"/>
    <n v="315.5"/>
    <n v="612.33333333333337"/>
  </r>
  <r>
    <s v="Lubekran"/>
    <s v="septima"/>
    <x v="1"/>
    <n v="65"/>
    <n v="0"/>
    <x v="3"/>
    <s v="Gandhi-like"/>
    <n v="1"/>
    <s v="Good"/>
    <n v="40"/>
    <n v="10"/>
    <n v="5"/>
    <s v="Central Planning"/>
    <n v="3410"/>
    <n v="217"/>
    <s v="Untapped"/>
    <n v="90"/>
    <s v="Powerful"/>
    <n v="9"/>
    <x v="13"/>
    <s v="Soviet Union"/>
    <n v="6615"/>
    <s v="http://blocgame.com/stats.php?id=62568"/>
    <n v="0"/>
    <n v="0"/>
    <n v="240"/>
    <n v="1.9398826979472141"/>
    <n v="568.33333333333337"/>
    <n v="1102.5"/>
  </r>
  <r>
    <s v="pooperheds"/>
    <s v="Yung Peanuts"/>
    <x v="33"/>
    <n v="4"/>
    <n v="0"/>
    <x v="3"/>
    <s v="Good"/>
    <n v="1"/>
    <s v="Undisciplined Rabble"/>
    <n v="51"/>
    <n v="2"/>
    <n v="2"/>
    <s v="Mixed Economy"/>
    <n v="1263"/>
    <n v="0"/>
    <s v="Untapped"/>
    <n v="90"/>
    <s v="None"/>
    <n v="0"/>
    <x v="3"/>
    <s v="Neutral"/>
    <n v="2438"/>
    <s v="http://blocgame.com/stats.php?id=63903"/>
    <n v="0"/>
    <n v="0"/>
    <n v="188"/>
    <n v="1.9303246239113223"/>
    <n v="210.5"/>
    <n v="406.33333333333331"/>
  </r>
  <r>
    <s v="Drelinka"/>
    <s v="Catheline lebran"/>
    <x v="6"/>
    <n v="42"/>
    <n v="0"/>
    <x v="5"/>
    <s v="Gandhi-like"/>
    <n v="1"/>
    <s v="Good"/>
    <n v="45"/>
    <n v="4"/>
    <n v="9"/>
    <s v="Mixed Economy"/>
    <n v="3148"/>
    <n v="966"/>
    <s v="Untapped"/>
    <n v="90"/>
    <s v="Powerful"/>
    <n v="9"/>
    <x v="8"/>
    <s v="Soviet Union"/>
    <n v="6003"/>
    <s v="http://blocgame.com/stats.php?id=61556"/>
    <n v="0"/>
    <n v="0"/>
    <n v="378"/>
    <n v="1.9069250317662008"/>
    <n v="524.66666666666663"/>
    <n v="1000.5"/>
  </r>
  <r>
    <s v="Asians"/>
    <s v="bigyihsuan"/>
    <x v="3"/>
    <n v="75"/>
    <n v="0"/>
    <x v="3"/>
    <s v="Angelic"/>
    <n v="1"/>
    <s v="Good"/>
    <n v="27"/>
    <n v="11"/>
    <n v="5"/>
    <s v="Central Planning"/>
    <n v="4007"/>
    <n v="5"/>
    <s v="Untapped"/>
    <n v="90"/>
    <s v="Somewhat Large"/>
    <n v="6"/>
    <x v="1"/>
    <s v="United States"/>
    <n v="7354"/>
    <s v="http://blocgame.com/stats.php?id=41551"/>
    <n v="0"/>
    <n v="0"/>
    <n v="604"/>
    <n v="1.8352882455702522"/>
    <n v="667.83333333333337"/>
    <n v="1225.6666666666667"/>
  </r>
  <r>
    <s v="fetiwert"/>
    <s v="raja adam iskandar"/>
    <x v="5"/>
    <n v="10"/>
    <n v="0"/>
    <x v="3"/>
    <s v="Angelic"/>
    <n v="1"/>
    <s v="Standard"/>
    <n v="42"/>
    <n v="2"/>
    <n v="2"/>
    <s v="Mixed Economy"/>
    <n v="1590"/>
    <n v="134"/>
    <s v="Untapped"/>
    <n v="90"/>
    <s v="None"/>
    <n v="0"/>
    <x v="2"/>
    <s v="Soviet Union"/>
    <n v="2793"/>
    <s v="http://blocgame.com/stats.php?id=63124"/>
    <n v="0"/>
    <n v="0"/>
    <n v="543"/>
    <n v="1.7566037735849056"/>
    <n v="265"/>
    <n v="465.5"/>
  </r>
  <r>
    <s v="DevilsAndDemons"/>
    <s v="Andrew666"/>
    <x v="0"/>
    <n v="9"/>
    <n v="0"/>
    <x v="4"/>
    <s v="Normal"/>
    <n v="1"/>
    <s v="Standard"/>
    <n v="46"/>
    <n v="2"/>
    <n v="1"/>
    <s v="Mixed Economy"/>
    <n v="949"/>
    <n v="0"/>
    <s v="Untapped"/>
    <n v="90"/>
    <s v="None"/>
    <n v="0"/>
    <x v="5"/>
    <s v="Neutral"/>
    <n v="1663"/>
    <s v="http://blocgame.com/stats.php?id=64116"/>
    <n v="0"/>
    <n v="0"/>
    <n v="-212"/>
    <n v="1.7523709167544783"/>
    <n v="158.16666666666666"/>
    <n v="277.16666666666669"/>
  </r>
  <r>
    <s v="RumBumistan"/>
    <s v="Bite Me Rum Bum"/>
    <x v="0"/>
    <n v="3"/>
    <n v="0"/>
    <x v="3"/>
    <s v="Normal"/>
    <n v="1"/>
    <s v="Undisciplined Rabble"/>
    <n v="52"/>
    <n v="3"/>
    <n v="0"/>
    <s v="Mixed Economy"/>
    <n v="1139"/>
    <n v="21"/>
    <s v="Untapped"/>
    <n v="90"/>
    <s v="Meagre"/>
    <n v="1.5"/>
    <x v="13"/>
    <s v="Neutral"/>
    <n v="1765"/>
    <s v="http://blocgame.com/stats.php?id=64055"/>
    <n v="0"/>
    <n v="0"/>
    <n v="-110"/>
    <n v="1.5496049165935031"/>
    <n v="189.83333333333334"/>
    <n v="294.16666666666669"/>
  </r>
  <r>
    <s v="TrumpCity"/>
    <s v="Ronald mcTrump"/>
    <x v="0"/>
    <n v="32"/>
    <n v="0"/>
    <x v="3"/>
    <s v="Gandhi-like"/>
    <n v="1"/>
    <s v="Elite"/>
    <n v="50"/>
    <n v="6"/>
    <n v="2"/>
    <s v="Central Planning"/>
    <n v="2608"/>
    <n v="0"/>
    <s v="Near Depletion"/>
    <n v="10"/>
    <s v="None"/>
    <n v="0"/>
    <x v="7"/>
    <s v="Neutral"/>
    <n v="3926"/>
    <s v="http://blocgame.com/stats.php?id=63769"/>
    <n v="0"/>
    <n v="0"/>
    <n v="176"/>
    <n v="1.5053680981595092"/>
    <n v="434.66666666666669"/>
    <n v="654.33333333333337"/>
  </r>
  <r>
    <s v="Tuaran"/>
    <s v="Sufrie"/>
    <x v="0"/>
    <n v="9"/>
    <n v="0"/>
    <x v="3"/>
    <s v="Gandhi-like"/>
    <n v="1"/>
    <s v="Good"/>
    <n v="183"/>
    <n v="4"/>
    <n v="4"/>
    <s v="Central Planning"/>
    <n v="2295"/>
    <n v="0"/>
    <s v="Untapped"/>
    <n v="90"/>
    <s v="None"/>
    <n v="0"/>
    <x v="1"/>
    <s v="Neutral"/>
    <n v="3207"/>
    <s v="http://blocgame.com/stats.php?id=61828"/>
    <n v="0"/>
    <n v="0"/>
    <n v="-543"/>
    <n v="1.3973856209150326"/>
    <n v="382.5"/>
    <n v="534.5"/>
  </r>
  <r>
    <s v="AfganiBoy"/>
    <s v="CrazyDima"/>
    <x v="7"/>
    <n v="4"/>
    <n v="0"/>
    <x v="4"/>
    <s v="Normal"/>
    <n v="1"/>
    <s v="Good"/>
    <n v="47"/>
    <n v="3"/>
    <n v="0"/>
    <s v="Mixed Economy"/>
    <n v="1548"/>
    <n v="0"/>
    <s v="Untapped"/>
    <n v="90"/>
    <s v="None"/>
    <n v="0"/>
    <x v="6"/>
    <s v="Neutral"/>
    <n v="2115"/>
    <s v="http://blocgame.com/stats.php?id=62098"/>
    <n v="0"/>
    <n v="0"/>
    <n v="240"/>
    <n v="1.3662790697674418"/>
    <n v="258"/>
    <n v="352.5"/>
  </r>
  <r>
    <s v="Infernistan"/>
    <s v="Inferno JR"/>
    <x v="23"/>
    <n v="12"/>
    <n v="0"/>
    <x v="5"/>
    <s v="Gandhi-like"/>
    <n v="1"/>
    <s v="Poor"/>
    <n v="8"/>
    <n v="1"/>
    <n v="3"/>
    <s v="Central Planning"/>
    <n v="2074"/>
    <n v="391"/>
    <s v="Plentiful"/>
    <n v="70"/>
    <s v="None"/>
    <n v="0"/>
    <x v="15"/>
    <s v="Neutral"/>
    <n v="2359"/>
    <s v="http://blocgame.com/stats.php?id=60304"/>
    <n v="0"/>
    <n v="0"/>
    <n v="109"/>
    <n v="1.1374156219864995"/>
    <n v="345.66666666666669"/>
    <n v="393.16666666666669"/>
  </r>
  <r>
    <s v="Cartenesia"/>
    <s v="hexagon"/>
    <x v="0"/>
    <n v="7"/>
    <n v="0"/>
    <x v="5"/>
    <s v="Good"/>
    <n v="1"/>
    <s v="Undisciplined Rabble"/>
    <n v="166"/>
    <n v="2"/>
    <n v="2"/>
    <s v="Mixed Economy"/>
    <n v="1665"/>
    <n v="0"/>
    <s v="Untapped"/>
    <n v="90"/>
    <s v="None"/>
    <n v="0"/>
    <x v="1"/>
    <s v="Neutral"/>
    <n v="1785"/>
    <s v="http://blocgame.com/stats.php?id=58994"/>
    <n v="0"/>
    <n v="0"/>
    <n v="-465"/>
    <n v="1.072072072072072"/>
    <n v="277.5"/>
    <n v="297.5"/>
  </r>
  <r>
    <s v="kuci"/>
    <s v="kiki"/>
    <x v="0"/>
    <n v="4"/>
    <n v="0"/>
    <x v="5"/>
    <s v="Questionable"/>
    <n v="1"/>
    <s v="Standard"/>
    <n v="17"/>
    <n v="2"/>
    <n v="1"/>
    <s v="Mixed Economy"/>
    <n v="901"/>
    <n v="88"/>
    <s v="Untapped"/>
    <n v="90"/>
    <s v="None"/>
    <n v="0"/>
    <x v="2"/>
    <s v="Neutral"/>
    <n v="290"/>
    <s v="http://blocgame.com/stats.php?id=63755"/>
    <n v="0"/>
    <n v="0"/>
    <n v="-1585"/>
    <n v="0.3218645948945616"/>
    <n v="150.16666666666666"/>
    <n v="48.333333333333336"/>
  </r>
  <r>
    <s v="Zerram"/>
    <s v="Bilgorin"/>
    <x v="3"/>
    <n v="46"/>
    <n v="0"/>
    <x v="5"/>
    <s v="Gandhi-like"/>
    <n v="0"/>
    <s v="Good"/>
    <n v="0"/>
    <n v="11"/>
    <n v="3"/>
    <s v="Central Planning"/>
    <n v="349"/>
    <n v="367"/>
    <s v="Untapped"/>
    <n v="90"/>
    <s v="None"/>
    <n v="0"/>
    <x v="14"/>
    <s v="Soviet Union"/>
    <n v="34639"/>
    <s v="http://blocgame.com/stats.php?id=65344"/>
    <n v="0"/>
    <n v="0"/>
    <n v="29389"/>
    <n v="99.252148997134668"/>
    <n v="58.166666666666664"/>
    <n v="5773.166666666667"/>
  </r>
  <r>
    <s v="Low brass"/>
    <s v="Johnathon.paul"/>
    <x v="0"/>
    <n v="24"/>
    <n v="0"/>
    <x v="4"/>
    <s v="Gandhi-like"/>
    <n v="0"/>
    <s v="Poor"/>
    <n v="151"/>
    <n v="3"/>
    <n v="1"/>
    <s v="Central Planning"/>
    <n v="236"/>
    <n v="1"/>
    <s v="Untapped"/>
    <n v="90"/>
    <s v="None"/>
    <n v="0"/>
    <x v="6"/>
    <s v="Soviet Union"/>
    <n v="20000"/>
    <s v="http://blocgame.com/stats.php?id=48308"/>
    <n v="0"/>
    <n v="0"/>
    <n v="18500"/>
    <n v="84.745762711864401"/>
    <n v="39.333333333333336"/>
    <n v="3333.3333333333335"/>
  </r>
  <r>
    <s v="Yeannetworld"/>
    <s v="Yeannet ruiz"/>
    <x v="0"/>
    <n v="25"/>
    <n v="0"/>
    <x v="5"/>
    <s v="Gandhi-like"/>
    <n v="0"/>
    <s v="Elite"/>
    <n v="104"/>
    <n v="3"/>
    <n v="1"/>
    <s v="Free Market"/>
    <n v="238"/>
    <n v="399"/>
    <s v="Untapped"/>
    <n v="90"/>
    <s v="None"/>
    <n v="0"/>
    <x v="16"/>
    <s v="United States"/>
    <n v="20000"/>
    <s v="http://blocgame.com/stats.php?id=52449"/>
    <n v="0"/>
    <n v="0"/>
    <n v="18500"/>
    <n v="84.033613445378151"/>
    <n v="39.666666666666664"/>
    <n v="3333.3333333333335"/>
  </r>
  <r>
    <s v="Vakhna"/>
    <s v="LordSauron"/>
    <x v="0"/>
    <n v="25"/>
    <n v="0"/>
    <x v="5"/>
    <s v="Gandhi-like"/>
    <n v="0"/>
    <s v="Elite"/>
    <n v="168"/>
    <n v="3"/>
    <n v="2"/>
    <s v="Mixed Economy"/>
    <n v="242"/>
    <n v="0"/>
    <s v="Untapped"/>
    <n v="90"/>
    <s v="None"/>
    <n v="0"/>
    <x v="11"/>
    <s v="Soviet Union"/>
    <n v="20000"/>
    <s v="http://blocgame.com/stats.php?id=65370"/>
    <n v="0"/>
    <n v="0"/>
    <n v="18125"/>
    <n v="82.644628099173559"/>
    <n v="40.333333333333336"/>
    <n v="3333.3333333333335"/>
  </r>
  <r>
    <s v="Verbona"/>
    <s v="Omar"/>
    <x v="1"/>
    <n v="59"/>
    <n v="0"/>
    <x v="5"/>
    <s v="Gandhi-like"/>
    <n v="0"/>
    <s v="Good"/>
    <n v="13"/>
    <n v="10"/>
    <n v="5"/>
    <s v="Central Planning"/>
    <n v="356"/>
    <n v="3017"/>
    <s v="Untapped"/>
    <n v="90"/>
    <s v="Meagre"/>
    <n v="1.5"/>
    <x v="15"/>
    <s v="Soviet Union"/>
    <n v="28660"/>
    <s v="http://blocgame.com/stats.php?id=65345"/>
    <n v="0"/>
    <n v="0"/>
    <n v="23035"/>
    <n v="80.50561797752809"/>
    <n v="59.333333333333336"/>
    <n v="4776.666666666667"/>
  </r>
  <r>
    <s v="Brexit UK"/>
    <s v="Maggie Churchill"/>
    <x v="0"/>
    <n v="25"/>
    <n v="0"/>
    <x v="4"/>
    <s v="Gandhi-like"/>
    <n v="0"/>
    <s v="Standard"/>
    <n v="173"/>
    <n v="4"/>
    <n v="0"/>
    <s v="Mixed Economy"/>
    <n v="249"/>
    <n v="129"/>
    <s v="Untapped"/>
    <n v="90"/>
    <s v="None"/>
    <n v="0"/>
    <x v="3"/>
    <s v="Soviet Union"/>
    <n v="20000"/>
    <s v="http://blocgame.com/stats.php?id=65362"/>
    <n v="0"/>
    <n v="0"/>
    <n v="18500"/>
    <n v="80.321285140562253"/>
    <n v="41.5"/>
    <n v="3333.3333333333335"/>
  </r>
  <r>
    <s v="Clotho"/>
    <s v="TheSlav"/>
    <x v="0"/>
    <n v="20"/>
    <n v="0"/>
    <x v="4"/>
    <s v="Gandhi-like"/>
    <n v="0"/>
    <s v="Standard"/>
    <n v="134"/>
    <n v="3"/>
    <n v="0"/>
    <s v="Free Market"/>
    <n v="252"/>
    <n v="0"/>
    <s v="Untapped"/>
    <n v="90"/>
    <s v="None"/>
    <n v="0"/>
    <x v="1"/>
    <s v="United States"/>
    <n v="20000"/>
    <s v="http://blocgame.com/stats.php?id=65470"/>
    <n v="0"/>
    <n v="0"/>
    <n v="18875"/>
    <n v="79.365079365079367"/>
    <n v="42"/>
    <n v="3333.3333333333335"/>
  </r>
  <r>
    <s v="grapondiu"/>
    <s v="yamado"/>
    <x v="3"/>
    <n v="48"/>
    <n v="2"/>
    <x v="5"/>
    <s v="Gandhi-like"/>
    <n v="0"/>
    <s v="Good"/>
    <n v="13"/>
    <n v="12"/>
    <n v="2"/>
    <s v="Central Planning"/>
    <n v="403"/>
    <n v="1424"/>
    <s v="Untapped"/>
    <n v="90"/>
    <s v="Mediocre"/>
    <n v="4.5"/>
    <x v="16"/>
    <s v="Soviet Union"/>
    <n v="31747"/>
    <s v="http://blocgame.com/stats.php?id=65382"/>
    <n v="0"/>
    <n v="0"/>
    <n v="26497"/>
    <n v="78.776674937965254"/>
    <n v="67.166666666666671"/>
    <n v="5291.166666666667"/>
  </r>
  <r>
    <s v="Babalania"/>
    <s v="Emek Abdul"/>
    <x v="0"/>
    <n v="22"/>
    <n v="0"/>
    <x v="4"/>
    <s v="Gandhi-like"/>
    <n v="0"/>
    <s v="Poor"/>
    <n v="165"/>
    <n v="3"/>
    <n v="1"/>
    <s v="Mixed Economy"/>
    <n v="254"/>
    <n v="2447"/>
    <s v="Untapped"/>
    <n v="90"/>
    <s v="None"/>
    <n v="0"/>
    <x v="5"/>
    <s v="Neutral"/>
    <n v="20000"/>
    <s v="http://blocgame.com/stats.php?id=65380"/>
    <n v="0"/>
    <n v="0"/>
    <n v="18500"/>
    <n v="78.740157480314963"/>
    <n v="42.333333333333336"/>
    <n v="3333.3333333333335"/>
  </r>
  <r>
    <s v="Vigilantia"/>
    <s v="The Fighter"/>
    <x v="0"/>
    <n v="25"/>
    <n v="0"/>
    <x v="4"/>
    <s v="Gandhi-like"/>
    <n v="0"/>
    <s v="Elite"/>
    <n v="131"/>
    <n v="2"/>
    <n v="0"/>
    <s v="Free Market"/>
    <n v="305"/>
    <n v="311"/>
    <s v="Untapped"/>
    <n v="90"/>
    <s v="Meagre"/>
    <n v="1.5"/>
    <x v="6"/>
    <s v="United States"/>
    <n v="23848"/>
    <s v="http://blocgame.com/stats.php?id=65254"/>
    <n v="0"/>
    <n v="0"/>
    <n v="23098"/>
    <n v="78.190163934426224"/>
    <n v="50.833333333333336"/>
    <n v="3974.6666666666665"/>
  </r>
  <r>
    <s v="Armsland"/>
    <s v="WilfredII"/>
    <x v="34"/>
    <n v="27"/>
    <n v="0"/>
    <x v="5"/>
    <s v="Angelic"/>
    <n v="0"/>
    <s v="Elite"/>
    <n v="96"/>
    <n v="3"/>
    <n v="0"/>
    <s v="Free Market"/>
    <n v="261"/>
    <n v="0"/>
    <s v="Untapped"/>
    <n v="90"/>
    <s v="None"/>
    <n v="0"/>
    <x v="7"/>
    <s v="Neutral"/>
    <n v="20000"/>
    <s v="http://blocgame.com/stats.php?id=65531"/>
    <n v="0"/>
    <n v="0"/>
    <n v="18875"/>
    <n v="76.628352490421463"/>
    <n v="43.5"/>
    <n v="3333.3333333333335"/>
  </r>
  <r>
    <s v="Melons"/>
    <s v="Melly"/>
    <x v="0"/>
    <n v="25"/>
    <n v="0"/>
    <x v="5"/>
    <s v="Gandhi-like"/>
    <n v="0"/>
    <s v="Elite"/>
    <n v="106"/>
    <n v="3"/>
    <n v="0"/>
    <s v="Central Planning"/>
    <n v="262"/>
    <n v="0"/>
    <s v="Untapped"/>
    <n v="90"/>
    <s v="None"/>
    <n v="0"/>
    <x v="10"/>
    <s v="Soviet Union"/>
    <n v="20000"/>
    <s v="http://blocgame.com/stats.php?id=65452"/>
    <n v="0"/>
    <n v="0"/>
    <n v="18875"/>
    <n v="76.335877862595424"/>
    <n v="43.666666666666664"/>
    <n v="3333.3333333333335"/>
  </r>
  <r>
    <s v="Magahion"/>
    <s v="Hira"/>
    <x v="23"/>
    <n v="55"/>
    <n v="2"/>
    <x v="5"/>
    <s v="Gandhi-like"/>
    <n v="0"/>
    <s v="Standard"/>
    <n v="0"/>
    <n v="10"/>
    <n v="1"/>
    <s v="Central Planning"/>
    <n v="409"/>
    <n v="790"/>
    <s v="Untapped"/>
    <n v="90"/>
    <s v="Somewhat Large"/>
    <n v="6"/>
    <x v="19"/>
    <s v="Soviet Union"/>
    <n v="30877"/>
    <s v="http://blocgame.com/stats.php?id=65308"/>
    <n v="0"/>
    <n v="0"/>
    <n v="26752"/>
    <n v="75.493887530562347"/>
    <n v="68.166666666666671"/>
    <n v="5146.166666666667"/>
  </r>
  <r>
    <s v="Hampshire"/>
    <s v="runwest03"/>
    <x v="0"/>
    <n v="19"/>
    <n v="0"/>
    <x v="4"/>
    <s v="Gandhi-like"/>
    <n v="0"/>
    <s v="Poor"/>
    <n v="163"/>
    <n v="2"/>
    <n v="0"/>
    <s v="Mixed Economy"/>
    <n v="267"/>
    <n v="4928"/>
    <s v="Untapped"/>
    <n v="90"/>
    <s v="None"/>
    <n v="0"/>
    <x v="6"/>
    <s v="Neutral"/>
    <n v="20000"/>
    <s v="http://blocgame.com/stats.php?id=65393"/>
    <n v="0"/>
    <n v="0"/>
    <n v="19250"/>
    <n v="74.906367041198507"/>
    <n v="44.5"/>
    <n v="3333.3333333333335"/>
  </r>
  <r>
    <s v="cumsod004"/>
    <s v="cumsod004"/>
    <x v="0"/>
    <n v="20"/>
    <n v="0"/>
    <x v="4"/>
    <s v="Angelic"/>
    <n v="0"/>
    <s v="Standard"/>
    <n v="98"/>
    <n v="2"/>
    <n v="3"/>
    <s v="Free Market"/>
    <n v="269"/>
    <n v="4413"/>
    <s v="Untapped"/>
    <n v="90"/>
    <s v="None"/>
    <n v="0"/>
    <x v="0"/>
    <s v="Neutral"/>
    <n v="20000"/>
    <s v="http://blocgame.com/stats.php?id=65320"/>
    <n v="0"/>
    <n v="0"/>
    <n v="18125"/>
    <n v="74.34944237918215"/>
    <n v="44.833333333333336"/>
    <n v="3333.3333333333335"/>
  </r>
  <r>
    <s v="Highveld Lions"/>
    <s v="HASHMODROCKS"/>
    <x v="0"/>
    <n v="22"/>
    <n v="0"/>
    <x v="4"/>
    <s v="Gandhi-like"/>
    <n v="0"/>
    <s v="Standard"/>
    <n v="124"/>
    <n v="2"/>
    <n v="0"/>
    <s v="Central Planning"/>
    <n v="272"/>
    <n v="0"/>
    <s v="Untapped"/>
    <n v="90"/>
    <s v="None"/>
    <n v="0"/>
    <x v="5"/>
    <s v="Neutral"/>
    <n v="20000"/>
    <s v="http://blocgame.com/stats.php?id=65482"/>
    <n v="0"/>
    <n v="0"/>
    <n v="19250"/>
    <n v="73.529411764705884"/>
    <n v="45.333333333333336"/>
    <n v="3333.3333333333335"/>
  </r>
  <r>
    <s v="g00dstuff"/>
    <s v="g00dstuff"/>
    <x v="0"/>
    <n v="20"/>
    <n v="0"/>
    <x v="4"/>
    <s v="Gandhi-like"/>
    <n v="0"/>
    <s v="Poor"/>
    <n v="98"/>
    <n v="2"/>
    <n v="7"/>
    <s v="Free Market"/>
    <n v="274"/>
    <n v="4196"/>
    <s v="Untapped"/>
    <n v="90"/>
    <s v="None"/>
    <n v="0"/>
    <x v="0"/>
    <s v="Neutral"/>
    <n v="20000"/>
    <s v="http://blocgame.com/stats.php?id=65315"/>
    <n v="0"/>
    <n v="0"/>
    <n v="16625"/>
    <n v="72.992700729927009"/>
    <n v="45.666666666666664"/>
    <n v="3333.3333333333335"/>
  </r>
  <r>
    <s v="Tantillia"/>
    <s v="Kreig"/>
    <x v="0"/>
    <n v="6"/>
    <n v="0"/>
    <x v="4"/>
    <s v="Nice"/>
    <n v="0"/>
    <s v="Elite"/>
    <n v="53"/>
    <n v="2"/>
    <n v="1"/>
    <s v="Mixed Economy"/>
    <n v="225"/>
    <n v="0"/>
    <n v="0"/>
    <n v="40"/>
    <s v="None"/>
    <n v="0"/>
    <x v="9"/>
    <s v="United States"/>
    <n v="16335"/>
    <s v="http://blocgame.com/stats.php?id=65488"/>
    <n v="0"/>
    <n v="0"/>
    <n v="15210"/>
    <n v="72.599999999999994"/>
    <n v="37.5"/>
    <n v="2722.5"/>
  </r>
  <r>
    <s v="Pluto"/>
    <s v="Sebastianpeter"/>
    <x v="0"/>
    <n v="25"/>
    <n v="0"/>
    <x v="4"/>
    <s v="Gandhi-like"/>
    <n v="0"/>
    <s v="Good"/>
    <n v="24"/>
    <n v="2"/>
    <n v="1"/>
    <s v="Central Planning"/>
    <n v="276"/>
    <n v="223"/>
    <s v="Untapped"/>
    <n v="90"/>
    <s v="Meagre"/>
    <n v="1.5"/>
    <x v="16"/>
    <s v="Soviet Union"/>
    <n v="20000"/>
    <s v="http://blocgame.com/stats.php?id=52329"/>
    <n v="0"/>
    <n v="0"/>
    <n v="18875"/>
    <n v="72.463768115942031"/>
    <n v="46"/>
    <n v="3333.3333333333335"/>
  </r>
  <r>
    <s v="Oaxaca"/>
    <s v="Frederic Barrios"/>
    <x v="0"/>
    <n v="20"/>
    <n v="0"/>
    <x v="4"/>
    <s v="Gandhi-like"/>
    <n v="0"/>
    <s v="Poor"/>
    <n v="187"/>
    <n v="2"/>
    <n v="0"/>
    <s v="Mixed Economy"/>
    <n v="276"/>
    <n v="0"/>
    <s v="Untapped"/>
    <n v="90"/>
    <s v="None"/>
    <n v="0"/>
    <x v="9"/>
    <s v="Neutral"/>
    <n v="20000"/>
    <s v="http://blocgame.com/stats.php?id=50808"/>
    <n v="0"/>
    <n v="0"/>
    <n v="19250"/>
    <n v="72.463768115942031"/>
    <n v="46"/>
    <n v="3333.3333333333335"/>
  </r>
  <r>
    <s v="dirkdirkistan"/>
    <s v="dumbledorf"/>
    <x v="0"/>
    <n v="13"/>
    <n v="0"/>
    <x v="4"/>
    <s v="Gandhi-like"/>
    <n v="0"/>
    <s v="Undisciplined Rabble"/>
    <n v="124"/>
    <n v="2"/>
    <n v="2"/>
    <s v="Central Planning"/>
    <n v="278"/>
    <n v="1797"/>
    <s v="Untapped"/>
    <n v="90"/>
    <s v="None"/>
    <n v="0"/>
    <x v="8"/>
    <s v="Neutral"/>
    <n v="20000"/>
    <s v="http://blocgame.com/stats.php?id=65275"/>
    <n v="0"/>
    <n v="0"/>
    <n v="18500"/>
    <n v="71.942446043165461"/>
    <n v="46.333333333333336"/>
    <n v="3333.3333333333335"/>
  </r>
  <r>
    <s v="cumsod001"/>
    <s v="cumsod001"/>
    <x v="0"/>
    <n v="14"/>
    <n v="0"/>
    <x v="4"/>
    <s v="Gandhi-like"/>
    <n v="0"/>
    <s v="Poor"/>
    <n v="71"/>
    <n v="2"/>
    <n v="7"/>
    <s v="Mixed Economy"/>
    <n v="276"/>
    <n v="4671"/>
    <s v="Untapped"/>
    <n v="90"/>
    <s v="None"/>
    <n v="0"/>
    <x v="0"/>
    <s v="Neutral"/>
    <n v="19800"/>
    <s v="http://blocgame.com/stats.php?id=65317"/>
    <n v="0"/>
    <n v="0"/>
    <n v="16425"/>
    <n v="71.739130434782609"/>
    <n v="46"/>
    <n v="3300"/>
  </r>
  <r>
    <s v="Popasquatia"/>
    <s v="papa squat"/>
    <x v="0"/>
    <n v="54"/>
    <n v="0"/>
    <x v="4"/>
    <s v="Good"/>
    <n v="0"/>
    <s v="Good"/>
    <n v="25"/>
    <n v="11"/>
    <n v="3"/>
    <s v="Central Planning"/>
    <n v="372"/>
    <n v="242"/>
    <s v="Untapped"/>
    <n v="90"/>
    <s v="Mediocre"/>
    <n v="4.5"/>
    <x v="13"/>
    <s v="Soviet Union"/>
    <n v="26491"/>
    <s v="http://blocgame.com/stats.php?id=65533"/>
    <n v="0"/>
    <n v="0"/>
    <n v="21241"/>
    <n v="71.212365591397855"/>
    <n v="62"/>
    <n v="4415.166666666667"/>
  </r>
  <r>
    <s v="Uberdeutschland"/>
    <s v="Matthaus hetzneuer"/>
    <x v="35"/>
    <n v="25"/>
    <n v="0"/>
    <x v="5"/>
    <s v="Gandhi-like"/>
    <n v="0"/>
    <s v="Elite"/>
    <n v="46"/>
    <n v="3"/>
    <n v="0"/>
    <s v="Central Planning"/>
    <n v="284"/>
    <n v="88"/>
    <s v="Untapped"/>
    <n v="90"/>
    <s v="Meagre"/>
    <n v="1.5"/>
    <x v="1"/>
    <s v="United States"/>
    <n v="20000"/>
    <s v="http://blocgame.com/stats.php?id=65492"/>
    <n v="0"/>
    <n v="0"/>
    <n v="18875"/>
    <n v="70.422535211267601"/>
    <n v="47.333333333333336"/>
    <n v="3333.3333333333335"/>
  </r>
  <r>
    <s v="Vazeer"/>
    <s v="Vazeer"/>
    <x v="0"/>
    <n v="25"/>
    <n v="0"/>
    <x v="5"/>
    <s v="Gandhi-like"/>
    <n v="0"/>
    <s v="Elite"/>
    <n v="176"/>
    <n v="2"/>
    <n v="0"/>
    <s v="Mixed Economy"/>
    <n v="285"/>
    <n v="0"/>
    <s v="Untapped"/>
    <n v="90"/>
    <s v="None"/>
    <n v="0"/>
    <x v="5"/>
    <s v="Neutral"/>
    <n v="20000"/>
    <s v="http://blocgame.com/stats.php?id=65354"/>
    <n v="0"/>
    <n v="0"/>
    <n v="19250"/>
    <n v="70.175438596491233"/>
    <n v="47.5"/>
    <n v="3333.3333333333335"/>
  </r>
  <r>
    <s v="Horson"/>
    <s v="myndosys"/>
    <x v="0"/>
    <n v="20"/>
    <n v="0"/>
    <x v="4"/>
    <s v="Gandhi-like"/>
    <n v="0"/>
    <s v="Poor"/>
    <n v="176"/>
    <n v="2"/>
    <n v="0"/>
    <s v="Mixed Economy"/>
    <n v="285"/>
    <n v="0"/>
    <s v="Untapped"/>
    <n v="90"/>
    <s v="None"/>
    <n v="0"/>
    <x v="2"/>
    <s v="Neutral"/>
    <n v="20000"/>
    <s v="http://blocgame.com/stats.php?id=65355"/>
    <n v="0"/>
    <n v="0"/>
    <n v="19250"/>
    <n v="70.175438596491233"/>
    <n v="47.5"/>
    <n v="3333.3333333333335"/>
  </r>
  <r>
    <s v="cumsod000"/>
    <s v="cumsod000"/>
    <x v="0"/>
    <n v="10"/>
    <n v="0"/>
    <x v="4"/>
    <s v="Gandhi-like"/>
    <n v="0"/>
    <s v="Poor"/>
    <n v="71"/>
    <n v="2"/>
    <n v="5"/>
    <s v="Mixed Economy"/>
    <n v="285"/>
    <n v="4139"/>
    <s v="Untapped"/>
    <n v="90"/>
    <s v="None"/>
    <n v="0"/>
    <x v="0"/>
    <s v="Neutral"/>
    <n v="20000"/>
    <s v="http://blocgame.com/stats.php?id=65316"/>
    <n v="0"/>
    <n v="0"/>
    <n v="17375"/>
    <n v="70.175438596491233"/>
    <n v="47.5"/>
    <n v="3333.3333333333335"/>
  </r>
  <r>
    <s v="akwira"/>
    <s v="Hidayah"/>
    <x v="0"/>
    <n v="7"/>
    <n v="0"/>
    <x v="5"/>
    <s v="Angelic"/>
    <n v="0"/>
    <s v="Undisciplined Rabble"/>
    <n v="61"/>
    <n v="3"/>
    <n v="1"/>
    <s v="Mixed Economy"/>
    <n v="240"/>
    <n v="1"/>
    <s v="Untapped"/>
    <n v="90"/>
    <s v="Meagre"/>
    <n v="1.5"/>
    <x v="13"/>
    <s v="Soviet Union"/>
    <n v="16667"/>
    <s v="http://blocgame.com/stats.php?id=65508"/>
    <n v="0"/>
    <n v="0"/>
    <n v="15167"/>
    <n v="69.44583333333334"/>
    <n v="40"/>
    <n v="2777.8333333333335"/>
  </r>
  <r>
    <s v="FuckNOD"/>
    <s v="Multi3"/>
    <x v="0"/>
    <n v="55"/>
    <n v="0"/>
    <x v="5"/>
    <s v="Gandhi-like"/>
    <n v="0"/>
    <s v="Elite"/>
    <n v="27"/>
    <n v="6"/>
    <n v="0"/>
    <s v="Free Market"/>
    <n v="348"/>
    <n v="0"/>
    <s v="Untapped"/>
    <n v="90"/>
    <s v="None"/>
    <n v="0"/>
    <x v="17"/>
    <s v="Neutral"/>
    <n v="24113"/>
    <s v="http://blocgame.com/stats.php?id=65424"/>
    <n v="0"/>
    <n v="0"/>
    <n v="21863"/>
    <n v="69.290229885057471"/>
    <n v="58"/>
    <n v="4018.8333333333335"/>
  </r>
  <r>
    <s v="Ashwington"/>
    <s v="sumitbarua34"/>
    <x v="36"/>
    <n v="21"/>
    <n v="0"/>
    <x v="5"/>
    <s v="Good"/>
    <n v="0"/>
    <s v="Good"/>
    <n v="3"/>
    <n v="2"/>
    <n v="0"/>
    <s v="Mixed Economy"/>
    <n v="288"/>
    <n v="450"/>
    <s v="Untapped"/>
    <n v="90"/>
    <s v="Meagre"/>
    <n v="1.5"/>
    <x v="4"/>
    <s v="Neutral"/>
    <n v="19900"/>
    <s v="http://blocgame.com/stats.php?id=65263"/>
    <n v="0"/>
    <n v="0"/>
    <n v="19150"/>
    <n v="69.097222222222229"/>
    <n v="48"/>
    <n v="3316.6666666666665"/>
  </r>
  <r>
    <s v="strotia"/>
    <s v="cyprus"/>
    <x v="0"/>
    <n v="25"/>
    <n v="0"/>
    <x v="5"/>
    <s v="Normal"/>
    <n v="0"/>
    <s v="Elite"/>
    <n v="8"/>
    <n v="2"/>
    <n v="0"/>
    <s v="Mixed Economy"/>
    <n v="290"/>
    <n v="0"/>
    <s v="Untapped"/>
    <n v="90"/>
    <s v="None"/>
    <n v="0"/>
    <x v="0"/>
    <s v="Neutral"/>
    <n v="20000"/>
    <s v="http://blocgame.com/stats.php?id=65637"/>
    <n v="0"/>
    <n v="0"/>
    <n v="19250"/>
    <n v="68.965517241379317"/>
    <n v="48.333333333333336"/>
    <n v="3333.3333333333335"/>
  </r>
  <r>
    <s v="Czerz"/>
    <s v="Czerz"/>
    <x v="0"/>
    <n v="9"/>
    <n v="0"/>
    <x v="4"/>
    <s v="Questionable"/>
    <n v="0"/>
    <s v="Standard"/>
    <n v="0"/>
    <n v="2"/>
    <n v="0"/>
    <s v="Mixed Economy"/>
    <n v="238"/>
    <n v="0"/>
    <s v="Untapped"/>
    <n v="90"/>
    <s v="None"/>
    <n v="0"/>
    <x v="15"/>
    <s v="Neutral"/>
    <n v="16367"/>
    <s v="http://blocgame.com/stats.php?id=65648"/>
    <n v="0"/>
    <n v="0"/>
    <n v="15617"/>
    <n v="68.768907563025209"/>
    <n v="39.666666666666664"/>
    <n v="2727.8333333333335"/>
  </r>
  <r>
    <s v="Von"/>
    <s v="leslaare"/>
    <x v="0"/>
    <n v="20"/>
    <n v="0"/>
    <x v="5"/>
    <s v="Gandhi-like"/>
    <n v="0"/>
    <s v="Poor"/>
    <n v="78"/>
    <n v="2"/>
    <n v="0"/>
    <s v="Mixed Economy"/>
    <n v="291"/>
    <n v="0"/>
    <s v="Untapped"/>
    <n v="90"/>
    <s v="None"/>
    <n v="0"/>
    <x v="1"/>
    <s v="United States"/>
    <n v="20000"/>
    <s v="http://blocgame.com/stats.php?id=65475"/>
    <n v="0"/>
    <n v="0"/>
    <n v="19250"/>
    <n v="68.728522336769757"/>
    <n v="48.5"/>
    <n v="3333.3333333333335"/>
  </r>
  <r>
    <s v="Maravu~owa"/>
    <s v="ponpon"/>
    <x v="0"/>
    <n v="25"/>
    <n v="0"/>
    <x v="5"/>
    <s v="Gandhi-like"/>
    <n v="0"/>
    <s v="Elite"/>
    <n v="165"/>
    <n v="2"/>
    <n v="0"/>
    <s v="Mixed Economy"/>
    <n v="294"/>
    <n v="0"/>
    <s v="Untapped"/>
    <n v="90"/>
    <s v="None"/>
    <n v="0"/>
    <x v="16"/>
    <s v="Neutral"/>
    <n v="20000"/>
    <s v="http://blocgame.com/stats.php?id=59130"/>
    <n v="0"/>
    <n v="0"/>
    <n v="19250"/>
    <n v="68.027210884353735"/>
    <n v="49"/>
    <n v="3333.3333333333335"/>
  </r>
  <r>
    <s v="Peprom"/>
    <s v="Cournam"/>
    <x v="0"/>
    <n v="7"/>
    <n v="0"/>
    <x v="4"/>
    <s v="Nice"/>
    <n v="0"/>
    <s v="Standard"/>
    <n v="1"/>
    <n v="2"/>
    <n v="0"/>
    <s v="Mixed Economy"/>
    <n v="237"/>
    <n v="0"/>
    <s v="Untapped"/>
    <n v="90"/>
    <s v="None"/>
    <n v="0"/>
    <x v="6"/>
    <s v="Neutral"/>
    <n v="16067"/>
    <s v="http://blocgame.com/stats.php?id=65528"/>
    <n v="0"/>
    <n v="0"/>
    <n v="15317"/>
    <n v="67.793248945147681"/>
    <n v="39.5"/>
    <n v="2677.8333333333335"/>
  </r>
  <r>
    <s v="Estado Asiatico"/>
    <s v="Manuel"/>
    <x v="0"/>
    <n v="20"/>
    <n v="0"/>
    <x v="4"/>
    <s v="Gandhi-like"/>
    <n v="0"/>
    <s v="Poor"/>
    <n v="175"/>
    <n v="2"/>
    <n v="0"/>
    <s v="Free Market"/>
    <n v="296"/>
    <n v="241"/>
    <s v="Untapped"/>
    <n v="90"/>
    <s v="None"/>
    <n v="0"/>
    <x v="1"/>
    <s v="Neutral"/>
    <n v="20000"/>
    <s v="http://blocgame.com/stats.php?id=65332"/>
    <n v="0"/>
    <n v="0"/>
    <n v="19250"/>
    <n v="67.567567567567565"/>
    <n v="49.333333333333336"/>
    <n v="3333.3333333333335"/>
  </r>
  <r>
    <s v="Convallis Vitae"/>
    <s v="SegakRaga"/>
    <x v="3"/>
    <n v="27"/>
    <n v="0"/>
    <x v="5"/>
    <s v="Questionable"/>
    <n v="0"/>
    <s v="Elite"/>
    <n v="0"/>
    <n v="3"/>
    <n v="0"/>
    <s v="Central Planning"/>
    <n v="300"/>
    <n v="2429"/>
    <s v="Untapped"/>
    <n v="90"/>
    <s v="None"/>
    <n v="0"/>
    <x v="15"/>
    <s v="Soviet Union"/>
    <n v="20200"/>
    <s v="http://blocgame.com/stats.php?id=65641"/>
    <n v="0"/>
    <n v="0"/>
    <n v="19075"/>
    <n v="67.333333333333329"/>
    <n v="50"/>
    <n v="3366.6666666666665"/>
  </r>
  <r>
    <s v="Roman-Argentine"/>
    <s v="Joey"/>
    <x v="0"/>
    <n v="25"/>
    <n v="0"/>
    <x v="5"/>
    <s v="Gandhi-like"/>
    <n v="0"/>
    <s v="Elite"/>
    <n v="163"/>
    <n v="2"/>
    <n v="0"/>
    <s v="Mixed Economy"/>
    <n v="298"/>
    <n v="0"/>
    <s v="Untapped"/>
    <n v="90"/>
    <s v="None"/>
    <n v="0"/>
    <x v="6"/>
    <s v="Neutral"/>
    <n v="20000"/>
    <s v="http://blocgame.com/stats.php?id=65394"/>
    <n v="0"/>
    <n v="0"/>
    <n v="19250"/>
    <n v="67.114093959731548"/>
    <n v="49.666666666666664"/>
    <n v="3333.3333333333335"/>
  </r>
  <r>
    <s v="Papajs"/>
    <s v="StalinMyMaster"/>
    <x v="0"/>
    <n v="20"/>
    <n v="0"/>
    <x v="4"/>
    <s v="Gandhi-like"/>
    <n v="0"/>
    <s v="Poor"/>
    <n v="172"/>
    <n v="2"/>
    <n v="0"/>
    <s v="Central Planning"/>
    <n v="298"/>
    <n v="0"/>
    <s v="Untapped"/>
    <n v="90"/>
    <s v="None"/>
    <n v="0"/>
    <x v="3"/>
    <s v="Neutral"/>
    <n v="20000"/>
    <s v="http://blocgame.com/stats.php?id=65363"/>
    <n v="0"/>
    <n v="0"/>
    <n v="19250"/>
    <n v="67.114093959731548"/>
    <n v="49.666666666666664"/>
    <n v="3333.3333333333335"/>
  </r>
  <r>
    <s v="UK"/>
    <s v="TRUMPTH"/>
    <x v="0"/>
    <n v="20"/>
    <n v="0"/>
    <x v="4"/>
    <s v="Gandhi-like"/>
    <n v="0"/>
    <s v="Poor"/>
    <n v="153"/>
    <n v="2"/>
    <n v="0"/>
    <s v="Free Market"/>
    <n v="298"/>
    <n v="0"/>
    <s v="Untapped"/>
    <n v="90"/>
    <s v="None"/>
    <n v="0"/>
    <x v="3"/>
    <s v="Neutral"/>
    <n v="20000"/>
    <s v="http://blocgame.com/stats.php?id=65365"/>
    <n v="0"/>
    <n v="0"/>
    <n v="19250"/>
    <n v="67.114093959731548"/>
    <n v="49.666666666666664"/>
    <n v="3333.3333333333335"/>
  </r>
  <r>
    <s v="Calera"/>
    <s v="Mr.David"/>
    <x v="0"/>
    <n v="20"/>
    <n v="0"/>
    <x v="4"/>
    <s v="Gandhi-like"/>
    <n v="0"/>
    <s v="Poor"/>
    <n v="168"/>
    <n v="4"/>
    <n v="2"/>
    <s v="Mixed Economy"/>
    <n v="298"/>
    <n v="3781"/>
    <s v="Untapped"/>
    <n v="90"/>
    <s v="None"/>
    <n v="0"/>
    <x v="8"/>
    <s v="Neutral"/>
    <n v="20000"/>
    <s v="http://blocgame.com/stats.php?id=65371"/>
    <n v="0"/>
    <n v="0"/>
    <n v="17750"/>
    <n v="67.114093959731548"/>
    <n v="49.666666666666664"/>
    <n v="3333.3333333333335"/>
  </r>
  <r>
    <s v="Custadia"/>
    <s v="Great Emperor Kenjii"/>
    <x v="25"/>
    <n v="4"/>
    <n v="0"/>
    <x v="4"/>
    <s v="Isolated"/>
    <n v="0"/>
    <s v="Undisciplined Rabble"/>
    <n v="4"/>
    <n v="4"/>
    <n v="1"/>
    <s v="Mixed Economy"/>
    <n v="294"/>
    <n v="309"/>
    <s v="Near Depletion"/>
    <n v="10"/>
    <s v="None"/>
    <n v="0"/>
    <x v="17"/>
    <s v="Soviet Union"/>
    <n v="19700"/>
    <s v="http://blocgame.com/stats.php?id=65461"/>
    <n v="0"/>
    <n v="0"/>
    <n v="17825"/>
    <n v="67.006802721088434"/>
    <n v="49"/>
    <n v="3283.3333333333335"/>
  </r>
  <r>
    <s v="Leon United"/>
    <s v="LopezRKO"/>
    <x v="0"/>
    <n v="22"/>
    <n v="0"/>
    <x v="4"/>
    <s v="Isolated"/>
    <n v="0"/>
    <s v="Standard"/>
    <n v="54"/>
    <n v="2"/>
    <n v="0"/>
    <s v="Mixed Economy"/>
    <n v="299"/>
    <n v="0"/>
    <s v="Untapped"/>
    <n v="90"/>
    <s v="None"/>
    <n v="0"/>
    <x v="9"/>
    <s v="Neutral"/>
    <n v="20000"/>
    <s v="http://blocgame.com/stats.php?id=65584"/>
    <n v="0"/>
    <n v="0"/>
    <n v="19250"/>
    <n v="66.889632107023417"/>
    <n v="49.833333333333336"/>
    <n v="3333.3333333333335"/>
  </r>
  <r>
    <s v="Tampf"/>
    <s v="dglixxxy"/>
    <x v="0"/>
    <n v="9"/>
    <n v="0"/>
    <x v="4"/>
    <s v="Questionable"/>
    <n v="0"/>
    <s v="Standard"/>
    <n v="1"/>
    <n v="2"/>
    <n v="0"/>
    <s v="Mixed Economy"/>
    <n v="245"/>
    <n v="0"/>
    <s v="Untapped"/>
    <n v="90"/>
    <s v="None"/>
    <n v="0"/>
    <x v="0"/>
    <s v="Neutral"/>
    <n v="16367"/>
    <s v="http://blocgame.com/stats.php?id=65631"/>
    <n v="0"/>
    <n v="0"/>
    <n v="15617"/>
    <n v="66.804081632653066"/>
    <n v="40.833333333333336"/>
    <n v="2727.8333333333335"/>
  </r>
  <r>
    <s v="Rhomaion"/>
    <s v="Manuel Tzimiskes"/>
    <x v="0"/>
    <n v="20"/>
    <n v="0"/>
    <x v="4"/>
    <s v="Normal"/>
    <n v="0"/>
    <s v="Standard"/>
    <n v="4"/>
    <n v="2"/>
    <n v="0"/>
    <s v="Mixed Economy"/>
    <n v="300"/>
    <n v="0"/>
    <s v="Untapped"/>
    <n v="90"/>
    <s v="None"/>
    <n v="0"/>
    <x v="15"/>
    <s v="Neutral"/>
    <n v="20000"/>
    <s v="http://blocgame.com/stats.php?id=40915"/>
    <n v="0"/>
    <n v="0"/>
    <n v="19250"/>
    <n v="66.666666666666671"/>
    <n v="50"/>
    <n v="3333.3333333333335"/>
  </r>
  <r>
    <s v="United Patriots"/>
    <s v="President Redford"/>
    <x v="0"/>
    <n v="20"/>
    <n v="0"/>
    <x v="4"/>
    <s v="Normal"/>
    <n v="0"/>
    <s v="Standard"/>
    <n v="4"/>
    <n v="2"/>
    <n v="0"/>
    <s v="Mixed Economy"/>
    <n v="300"/>
    <n v="0"/>
    <s v="Untapped"/>
    <n v="90"/>
    <s v="None"/>
    <n v="0"/>
    <x v="9"/>
    <s v="Neutral"/>
    <n v="20000"/>
    <s v="http://blocgame.com/stats.php?id=65642"/>
    <n v="0"/>
    <n v="0"/>
    <n v="19250"/>
    <n v="66.666666666666671"/>
    <n v="50"/>
    <n v="3333.3333333333335"/>
  </r>
  <r>
    <s v="Geinrema"/>
    <s v="Tahujoe"/>
    <x v="0"/>
    <n v="20"/>
    <n v="0"/>
    <x v="4"/>
    <s v="Normal"/>
    <n v="0"/>
    <s v="Standard"/>
    <n v="0"/>
    <n v="2"/>
    <n v="0"/>
    <s v="Mixed Economy"/>
    <n v="300"/>
    <n v="199"/>
    <s v="Untapped"/>
    <n v="90"/>
    <s v="None"/>
    <n v="0"/>
    <x v="16"/>
    <s v="Neutral"/>
    <n v="20000"/>
    <s v="http://blocgame.com/stats.php?id=65643"/>
    <n v="0"/>
    <n v="0"/>
    <n v="19250"/>
    <n v="66.666666666666671"/>
    <n v="50"/>
    <n v="3333.3333333333335"/>
  </r>
  <r>
    <s v="Breezeland"/>
    <s v="President McBreeze"/>
    <x v="0"/>
    <n v="20"/>
    <n v="0"/>
    <x v="4"/>
    <s v="Normal"/>
    <n v="0"/>
    <s v="Standard"/>
    <n v="1"/>
    <n v="3"/>
    <n v="1"/>
    <s v="Mixed Economy"/>
    <n v="300"/>
    <n v="1"/>
    <s v="Untapped"/>
    <n v="90"/>
    <s v="None"/>
    <n v="0"/>
    <x v="17"/>
    <s v="Neutral"/>
    <n v="20000"/>
    <s v="http://blocgame.com/stats.php?id=65646"/>
    <n v="0"/>
    <n v="0"/>
    <n v="18500"/>
    <n v="66.666666666666671"/>
    <n v="50"/>
    <n v="3333.3333333333335"/>
  </r>
  <r>
    <s v="DirtBlock"/>
    <s v="TurnerTDB"/>
    <x v="0"/>
    <n v="20"/>
    <n v="0"/>
    <x v="4"/>
    <s v="Normal"/>
    <n v="0"/>
    <s v="Standard"/>
    <n v="1"/>
    <n v="2"/>
    <n v="0"/>
    <s v="Central Planning"/>
    <n v="300"/>
    <n v="0"/>
    <s v="Untapped"/>
    <n v="90"/>
    <s v="None"/>
    <n v="0"/>
    <x v="0"/>
    <s v="Neutral"/>
    <n v="20000"/>
    <s v="http://blocgame.com/stats.php?id=65647"/>
    <n v="0"/>
    <n v="0"/>
    <n v="19250"/>
    <n v="66.666666666666671"/>
    <n v="50"/>
    <n v="3333.3333333333335"/>
  </r>
  <r>
    <s v="Christonia"/>
    <s v="vincentdaboss123"/>
    <x v="0"/>
    <n v="20"/>
    <n v="0"/>
    <x v="4"/>
    <s v="Normal"/>
    <n v="0"/>
    <s v="Standard"/>
    <n v="405119"/>
    <n v="2"/>
    <n v="0"/>
    <s v="Central Planning"/>
    <n v="300"/>
    <n v="0"/>
    <s v="Untapped"/>
    <n v="90"/>
    <s v="None"/>
    <n v="0"/>
    <x v="0"/>
    <s v="Neutral"/>
    <n v="20000"/>
    <s v="http://blocgame.com/stats.php?id=65649"/>
    <n v="0"/>
    <n v="0"/>
    <n v="19250"/>
    <n v="66.666666666666671"/>
    <n v="50"/>
    <n v="3333.3333333333335"/>
  </r>
  <r>
    <s v="Parthian Empire"/>
    <s v="noodlehats"/>
    <x v="0"/>
    <n v="20"/>
    <n v="0"/>
    <x v="4"/>
    <s v="Normal"/>
    <n v="0"/>
    <s v="Standard"/>
    <n v="4"/>
    <n v="2"/>
    <n v="0"/>
    <s v="Mixed Economy"/>
    <n v="300"/>
    <n v="0"/>
    <s v="Untapped"/>
    <n v="90"/>
    <s v="None"/>
    <n v="0"/>
    <x v="8"/>
    <s v="Neutral"/>
    <n v="20000"/>
    <s v="http://blocgame.com/stats.php?id=65644"/>
    <n v="0"/>
    <n v="0"/>
    <n v="19250"/>
    <n v="66.666666666666671"/>
    <n v="50"/>
    <n v="3333.3333333333335"/>
  </r>
  <r>
    <s v="Boerevolkstaat"/>
    <s v="Constand Viljoen"/>
    <x v="0"/>
    <n v="25"/>
    <n v="0"/>
    <x v="5"/>
    <s v="Angelic"/>
    <n v="0"/>
    <s v="Elite"/>
    <n v="101"/>
    <n v="3"/>
    <n v="0"/>
    <s v="Free Market"/>
    <n v="302"/>
    <n v="0"/>
    <s v="Untapped"/>
    <n v="90"/>
    <s v="None"/>
    <n v="0"/>
    <x v="12"/>
    <s v="United States"/>
    <n v="20000"/>
    <s v="http://blocgame.com/stats.php?id=65513"/>
    <n v="0"/>
    <n v="0"/>
    <n v="18875"/>
    <n v="66.225165562913901"/>
    <n v="50.333333333333336"/>
    <n v="3333.3333333333335"/>
  </r>
  <r>
    <s v="Menodux"/>
    <s v="Suferio"/>
    <x v="9"/>
    <n v="48"/>
    <n v="2"/>
    <x v="5"/>
    <s v="Angelic"/>
    <n v="0"/>
    <s v="Good"/>
    <n v="13"/>
    <n v="11"/>
    <n v="5"/>
    <s v="Central Planning"/>
    <n v="434"/>
    <n v="6542"/>
    <s v="Untapped"/>
    <n v="90"/>
    <s v="Mediocre"/>
    <n v="4.5"/>
    <x v="15"/>
    <s v="Soviet Union"/>
    <n v="28716"/>
    <s v="http://blocgame.com/stats.php?id=65396"/>
    <n v="0"/>
    <n v="0"/>
    <n v="22716"/>
    <n v="66.165898617511516"/>
    <n v="72.333333333333329"/>
    <n v="4786"/>
  </r>
  <r>
    <s v="Bize"/>
    <s v="Bize"/>
    <x v="0"/>
    <n v="9"/>
    <n v="0"/>
    <x v="4"/>
    <s v="Questionable"/>
    <n v="0"/>
    <s v="Standard"/>
    <n v="2"/>
    <n v="2"/>
    <n v="0"/>
    <s v="Mixed Economy"/>
    <n v="248"/>
    <n v="0"/>
    <s v="Untapped"/>
    <n v="90"/>
    <s v="None"/>
    <n v="0"/>
    <x v="15"/>
    <s v="Neutral"/>
    <n v="16367"/>
    <s v="http://blocgame.com/stats.php?id=65633"/>
    <n v="0"/>
    <n v="0"/>
    <n v="15617"/>
    <n v="65.995967741935488"/>
    <n v="41.333333333333336"/>
    <n v="2727.8333333333335"/>
  </r>
  <r>
    <s v="Newnewzeland"/>
    <s v="Fanman237"/>
    <x v="0"/>
    <n v="25"/>
    <n v="0"/>
    <x v="5"/>
    <s v="Good"/>
    <n v="0"/>
    <s v="Elite"/>
    <n v="25"/>
    <n v="5"/>
    <n v="2"/>
    <s v="Free Market"/>
    <n v="307"/>
    <n v="2416"/>
    <s v="Untapped"/>
    <n v="90"/>
    <s v="None"/>
    <n v="0"/>
    <x v="0"/>
    <s v="United States"/>
    <n v="20200"/>
    <s v="http://blocgame.com/stats.php?id=65521"/>
    <n v="0"/>
    <n v="0"/>
    <n v="17575"/>
    <n v="65.798045602605868"/>
    <n v="51.166666666666664"/>
    <n v="3366.6666666666665"/>
  </r>
  <r>
    <s v="Vogega"/>
    <s v="Alek Morningstar"/>
    <x v="0"/>
    <n v="25"/>
    <n v="0"/>
    <x v="5"/>
    <s v="Good"/>
    <n v="0"/>
    <s v="Elite"/>
    <n v="49"/>
    <n v="4"/>
    <n v="0"/>
    <s v="Mixed Economy"/>
    <n v="304"/>
    <n v="0"/>
    <s v="Untapped"/>
    <n v="90"/>
    <s v="None"/>
    <n v="0"/>
    <x v="1"/>
    <s v="United States"/>
    <n v="20000"/>
    <s v="http://blocgame.com/stats.php?id=65591"/>
    <n v="0"/>
    <n v="0"/>
    <n v="18500"/>
    <n v="65.78947368421052"/>
    <n v="50.666666666666664"/>
    <n v="3333.3333333333335"/>
  </r>
  <r>
    <s v="Fortland"/>
    <s v="amps60023"/>
    <x v="0"/>
    <n v="24"/>
    <n v="0"/>
    <x v="5"/>
    <s v="Good"/>
    <n v="0"/>
    <s v="Poor"/>
    <n v="47"/>
    <n v="3"/>
    <n v="0"/>
    <s v="Free Market"/>
    <n v="304"/>
    <n v="376"/>
    <s v="Untapped"/>
    <n v="90"/>
    <s v="Meagre"/>
    <n v="1.5"/>
    <x v="3"/>
    <s v="United States"/>
    <n v="20000"/>
    <s v="http://blocgame.com/stats.php?id=65570"/>
    <n v="0"/>
    <n v="0"/>
    <n v="18875"/>
    <n v="65.78947368421052"/>
    <n v="50.666666666666664"/>
    <n v="3333.3333333333335"/>
  </r>
  <r>
    <s v="Sunshine Coast"/>
    <s v="sharpshooter2231"/>
    <x v="0"/>
    <n v="19"/>
    <n v="0"/>
    <x v="5"/>
    <s v="Good"/>
    <n v="0"/>
    <s v="Elite"/>
    <n v="7"/>
    <n v="3"/>
    <n v="1"/>
    <s v="Mixed Economy"/>
    <n v="314"/>
    <n v="336"/>
    <s v="Untapped"/>
    <n v="90"/>
    <s v="Small"/>
    <n v="3"/>
    <x v="1"/>
    <s v="Soviet Union"/>
    <n v="20594"/>
    <s v="http://blocgame.com/stats.php?id=65566"/>
    <n v="0"/>
    <n v="0"/>
    <n v="19094"/>
    <n v="65.585987261146499"/>
    <n v="52.333333333333336"/>
    <n v="3432.3333333333335"/>
  </r>
  <r>
    <s v="Bahamas"/>
    <s v="LordVoldemort"/>
    <x v="0"/>
    <n v="25"/>
    <n v="0"/>
    <x v="5"/>
    <s v="Nice"/>
    <n v="0"/>
    <s v="Elite"/>
    <n v="54"/>
    <n v="3"/>
    <n v="1"/>
    <s v="Central Planning"/>
    <n v="305"/>
    <n v="1"/>
    <s v="Untapped"/>
    <n v="90"/>
    <s v="None"/>
    <n v="0"/>
    <x v="1"/>
    <s v="Soviet Union"/>
    <n v="20000"/>
    <s v="http://blocgame.com/stats.php?id=65583"/>
    <n v="0"/>
    <n v="0"/>
    <n v="18500"/>
    <n v="65.573770491803273"/>
    <n v="50.833333333333336"/>
    <n v="3333.3333333333335"/>
  </r>
  <r>
    <s v="Saxtony"/>
    <s v="Churchill II"/>
    <x v="0"/>
    <n v="20"/>
    <n v="0"/>
    <x v="4"/>
    <s v="Questionable"/>
    <n v="0"/>
    <s v="Standard"/>
    <n v="73"/>
    <n v="2"/>
    <n v="0"/>
    <s v="Mixed Economy"/>
    <n v="305"/>
    <n v="0"/>
    <s v="Untapped"/>
    <n v="90"/>
    <s v="None"/>
    <n v="0"/>
    <x v="7"/>
    <s v="Soviet Union"/>
    <n v="20000"/>
    <s v="http://blocgame.com/stats.php?id=65558"/>
    <n v="0"/>
    <n v="0"/>
    <n v="19250"/>
    <n v="65.573770491803273"/>
    <n v="50.833333333333336"/>
    <n v="3333.3333333333335"/>
  </r>
  <r>
    <s v="Feredal"/>
    <s v="twwhy"/>
    <x v="0"/>
    <n v="20"/>
    <n v="0"/>
    <x v="4"/>
    <s v="Normal"/>
    <n v="0"/>
    <s v="Standard"/>
    <n v="15"/>
    <n v="2"/>
    <n v="0"/>
    <s v="Free Market"/>
    <n v="305"/>
    <n v="0"/>
    <s v="Untapped"/>
    <n v="90"/>
    <s v="None"/>
    <n v="0"/>
    <x v="9"/>
    <s v="Neutral"/>
    <n v="20000"/>
    <s v="http://blocgame.com/stats.php?id=65626"/>
    <n v="0"/>
    <n v="0"/>
    <n v="19250"/>
    <n v="65.573770491803273"/>
    <n v="50.833333333333336"/>
    <n v="3333.3333333333335"/>
  </r>
  <r>
    <s v="obooboo"/>
    <s v="Scourge Washington"/>
    <x v="0"/>
    <n v="20"/>
    <n v="0"/>
    <x v="4"/>
    <s v="Normal"/>
    <n v="0"/>
    <s v="Standard"/>
    <n v="405119"/>
    <n v="2"/>
    <n v="0"/>
    <s v="Central Planning"/>
    <n v="305"/>
    <n v="0"/>
    <s v="Untapped"/>
    <n v="90"/>
    <s v="None"/>
    <n v="0"/>
    <x v="19"/>
    <s v="Neutral"/>
    <n v="20000"/>
    <s v="http://blocgame.com/stats.php?id=65627"/>
    <n v="0"/>
    <n v="0"/>
    <n v="19250"/>
    <n v="65.573770491803273"/>
    <n v="50.833333333333336"/>
    <n v="3333.3333333333335"/>
  </r>
  <r>
    <s v="Glasnost"/>
    <s v="Krastny"/>
    <x v="0"/>
    <n v="20"/>
    <n v="0"/>
    <x v="4"/>
    <s v="Normal"/>
    <n v="0"/>
    <s v="Standard"/>
    <n v="13"/>
    <n v="4"/>
    <n v="0"/>
    <s v="Free Market"/>
    <n v="305"/>
    <n v="0"/>
    <s v="Untapped"/>
    <n v="90"/>
    <s v="None"/>
    <n v="0"/>
    <x v="1"/>
    <s v="Neutral"/>
    <n v="20000"/>
    <s v="http://blocgame.com/stats.php?id=65630"/>
    <n v="0"/>
    <n v="0"/>
    <n v="18500"/>
    <n v="65.573770491803273"/>
    <n v="50.833333333333336"/>
    <n v="3333.3333333333335"/>
  </r>
  <r>
    <s v="Vize"/>
    <s v="Vize"/>
    <x v="0"/>
    <n v="20"/>
    <n v="0"/>
    <x v="4"/>
    <s v="Normal"/>
    <n v="0"/>
    <s v="Standard"/>
    <n v="405119"/>
    <n v="2"/>
    <n v="0"/>
    <s v="Central Planning"/>
    <n v="305"/>
    <n v="0"/>
    <s v="Untapped"/>
    <n v="90"/>
    <s v="None"/>
    <n v="0"/>
    <x v="0"/>
    <s v="Neutral"/>
    <n v="20000"/>
    <s v="http://blocgame.com/stats.php?id=65632"/>
    <n v="0"/>
    <n v="0"/>
    <n v="19250"/>
    <n v="65.573770491803273"/>
    <n v="50.833333333333336"/>
    <n v="3333.3333333333335"/>
  </r>
  <r>
    <s v="Yamoto"/>
    <s v="His Majesty"/>
    <x v="0"/>
    <n v="20"/>
    <n v="0"/>
    <x v="4"/>
    <s v="Normal"/>
    <n v="0"/>
    <s v="Standard"/>
    <n v="405119"/>
    <n v="2"/>
    <n v="0"/>
    <s v="Mixed Economy"/>
    <n v="305"/>
    <n v="0"/>
    <s v="Untapped"/>
    <n v="90"/>
    <s v="None"/>
    <n v="0"/>
    <x v="1"/>
    <s v="Neutral"/>
    <n v="20000"/>
    <s v="http://blocgame.com/stats.php?id=65635"/>
    <n v="0"/>
    <n v="0"/>
    <n v="19250"/>
    <n v="65.573770491803273"/>
    <n v="50.833333333333336"/>
    <n v="3333.3333333333335"/>
  </r>
  <r>
    <s v="Tzarlin"/>
    <s v="Tzarlin"/>
    <x v="0"/>
    <n v="20"/>
    <n v="0"/>
    <x v="4"/>
    <s v="Normal"/>
    <n v="0"/>
    <s v="Standard"/>
    <n v="7"/>
    <n v="2"/>
    <n v="1"/>
    <s v="Central Planning"/>
    <n v="305"/>
    <n v="2145"/>
    <s v="Untapped"/>
    <n v="90"/>
    <s v="None"/>
    <n v="0"/>
    <x v="0"/>
    <s v="Neutral"/>
    <n v="20000"/>
    <s v="http://blocgame.com/stats.php?id=65639"/>
    <n v="0"/>
    <n v="0"/>
    <n v="18875"/>
    <n v="65.573770491803273"/>
    <n v="50.833333333333336"/>
    <n v="3333.3333333333335"/>
  </r>
  <r>
    <s v="Money`"/>
    <s v="swag money"/>
    <x v="0"/>
    <n v="20"/>
    <n v="0"/>
    <x v="4"/>
    <s v="Normal"/>
    <n v="0"/>
    <s v="Standard"/>
    <n v="7"/>
    <n v="2"/>
    <n v="0"/>
    <s v="Mixed Economy"/>
    <n v="305"/>
    <n v="0"/>
    <s v="Untapped"/>
    <n v="90"/>
    <s v="None"/>
    <n v="0"/>
    <x v="11"/>
    <s v="Neutral"/>
    <n v="20000"/>
    <s v="http://blocgame.com/stats.php?id=65640"/>
    <n v="0"/>
    <n v="0"/>
    <n v="19250"/>
    <n v="65.573770491803273"/>
    <n v="50.833333333333336"/>
    <n v="3333.3333333333335"/>
  </r>
  <r>
    <s v="D.P.R.K"/>
    <s v="Kim Dynasty"/>
    <x v="0"/>
    <n v="25"/>
    <n v="0"/>
    <x v="5"/>
    <s v="Normal"/>
    <n v="0"/>
    <s v="Elite"/>
    <n v="6"/>
    <n v="2"/>
    <n v="0"/>
    <s v="Central Planning"/>
    <n v="305"/>
    <n v="0"/>
    <s v="Untapped"/>
    <n v="90"/>
    <s v="None"/>
    <n v="0"/>
    <x v="3"/>
    <s v="Soviet Union"/>
    <n v="20000"/>
    <s v="http://blocgame.com/stats.php?id=65638"/>
    <n v="0"/>
    <n v="0"/>
    <n v="19250"/>
    <n v="65.573770491803273"/>
    <n v="50.833333333333336"/>
    <n v="3333.3333333333335"/>
  </r>
  <r>
    <s v="Gothlife"/>
    <s v="MisaAmane"/>
    <x v="0"/>
    <n v="38"/>
    <n v="0"/>
    <x v="4"/>
    <s v="Gandhi-like"/>
    <n v="0"/>
    <s v="Undisciplined Rabble"/>
    <n v="27"/>
    <n v="5"/>
    <n v="0"/>
    <s v="Free Market"/>
    <n v="306"/>
    <n v="0"/>
    <s v="Untapped"/>
    <n v="90"/>
    <s v="None"/>
    <n v="0"/>
    <x v="2"/>
    <s v="Neutral"/>
    <n v="20000"/>
    <s v="http://blocgame.com/stats.php?id=65433"/>
    <n v="0"/>
    <n v="0"/>
    <n v="18125"/>
    <n v="65.359477124183002"/>
    <n v="51"/>
    <n v="3333.3333333333335"/>
  </r>
  <r>
    <s v="Caral"/>
    <s v="rhaums"/>
    <x v="0"/>
    <n v="27"/>
    <n v="0"/>
    <x v="5"/>
    <s v="Gandhi-like"/>
    <n v="0"/>
    <s v="Elite"/>
    <n v="141"/>
    <n v="2"/>
    <n v="0"/>
    <s v="Central Planning"/>
    <n v="306"/>
    <n v="0"/>
    <s v="Untapped"/>
    <n v="90"/>
    <s v="None"/>
    <n v="0"/>
    <x v="6"/>
    <s v="Neutral"/>
    <n v="20000"/>
    <s v="http://blocgame.com/stats.php?id=65458"/>
    <n v="0"/>
    <n v="0"/>
    <n v="19250"/>
    <n v="65.359477124183002"/>
    <n v="51"/>
    <n v="3333.3333333333335"/>
  </r>
  <r>
    <s v="Sengala"/>
    <s v="General Tyler"/>
    <x v="0"/>
    <n v="20"/>
    <n v="0"/>
    <x v="4"/>
    <s v="Gandhi-like"/>
    <n v="0"/>
    <s v="Poor"/>
    <n v="79"/>
    <n v="2"/>
    <n v="0"/>
    <s v="Mixed Economy"/>
    <n v="306"/>
    <n v="0"/>
    <s v="Untapped"/>
    <n v="90"/>
    <s v="None"/>
    <n v="0"/>
    <x v="12"/>
    <s v="Neutral"/>
    <n v="20000"/>
    <s v="http://blocgame.com/stats.php?id=56035"/>
    <n v="0"/>
    <n v="0"/>
    <n v="19250"/>
    <n v="65.359477124183002"/>
    <n v="51"/>
    <n v="3333.3333333333335"/>
  </r>
  <r>
    <s v="Shini-wini"/>
    <s v="Hikas"/>
    <x v="0"/>
    <n v="20"/>
    <n v="0"/>
    <x v="4"/>
    <s v="Gandhi-like"/>
    <n v="0"/>
    <s v="Poor"/>
    <n v="153"/>
    <n v="2"/>
    <n v="0"/>
    <s v="Free Market"/>
    <n v="306"/>
    <n v="0"/>
    <s v="Untapped"/>
    <n v="90"/>
    <s v="None"/>
    <n v="0"/>
    <x v="0"/>
    <s v="Neutral"/>
    <n v="20000"/>
    <s v="http://blocgame.com/stats.php?id=65231"/>
    <n v="0"/>
    <n v="0"/>
    <n v="19250"/>
    <n v="65.359477124183002"/>
    <n v="51"/>
    <n v="3333.3333333333335"/>
  </r>
  <r>
    <s v="Delconas"/>
    <s v="Sumit_Ali"/>
    <x v="36"/>
    <n v="20"/>
    <n v="0"/>
    <x v="5"/>
    <s v="Gandhi-like"/>
    <n v="0"/>
    <s v="Good"/>
    <n v="30"/>
    <n v="2"/>
    <n v="1"/>
    <s v="Central Planning"/>
    <n v="306"/>
    <n v="4709"/>
    <s v="Untapped"/>
    <n v="90"/>
    <s v="Small"/>
    <n v="3"/>
    <x v="5"/>
    <s v="United States"/>
    <n v="20000"/>
    <s v="http://blocgame.com/stats.php?id=65329"/>
    <n v="0"/>
    <n v="0"/>
    <n v="18875"/>
    <n v="65.359477124183002"/>
    <n v="51"/>
    <n v="3333.3333333333335"/>
  </r>
  <r>
    <s v="Rasputin"/>
    <s v="DiogoCosta"/>
    <x v="0"/>
    <n v="22"/>
    <n v="0"/>
    <x v="4"/>
    <s v="Angelic"/>
    <n v="0"/>
    <s v="Poor"/>
    <n v="99"/>
    <n v="2"/>
    <n v="0"/>
    <s v="Mixed Economy"/>
    <n v="306"/>
    <n v="0"/>
    <s v="Untapped"/>
    <n v="90"/>
    <s v="None"/>
    <n v="0"/>
    <x v="3"/>
    <s v="Soviet Union"/>
    <n v="20000"/>
    <s v="http://blocgame.com/stats.php?id=65522"/>
    <n v="0"/>
    <n v="0"/>
    <n v="19250"/>
    <n v="65.359477124183002"/>
    <n v="51"/>
    <n v="3333.3333333333335"/>
  </r>
  <r>
    <s v="Fleek Bitches"/>
    <s v="Cornileous Fleek"/>
    <x v="37"/>
    <n v="4"/>
    <n v="0"/>
    <x v="4"/>
    <s v="Gandhi-like"/>
    <n v="0"/>
    <s v="Undisciplined Rabble"/>
    <n v="150"/>
    <n v="3"/>
    <n v="0"/>
    <s v="Mixed Economy"/>
    <n v="294"/>
    <n v="0"/>
    <s v="Untapped"/>
    <n v="90"/>
    <s v="None"/>
    <n v="0"/>
    <x v="18"/>
    <s v="United States"/>
    <n v="19212"/>
    <s v="http://blocgame.com/stats.php?id=65360"/>
    <n v="0"/>
    <n v="0"/>
    <n v="18087"/>
    <n v="65.34693877551021"/>
    <n v="49"/>
    <n v="3202"/>
  </r>
  <r>
    <s v="Tsubenak"/>
    <s v="Qaiser"/>
    <x v="2"/>
    <n v="39"/>
    <n v="0"/>
    <x v="5"/>
    <s v="Normal"/>
    <n v="0"/>
    <s v="Good"/>
    <n v="0"/>
    <n v="3"/>
    <n v="1"/>
    <s v="Central Planning"/>
    <n v="310"/>
    <n v="481"/>
    <s v="Untapped"/>
    <n v="90"/>
    <s v="Meagre"/>
    <n v="1.5"/>
    <x v="2"/>
    <s v="Soviet Union"/>
    <n v="20227"/>
    <s v="http://blocgame.com/stats.php?id=65607"/>
    <n v="0"/>
    <n v="0"/>
    <n v="18727"/>
    <n v="65.248387096774195"/>
    <n v="51.666666666666664"/>
    <n v="3371.1666666666665"/>
  </r>
  <r>
    <s v="Agame"/>
    <s v="Agame13"/>
    <x v="38"/>
    <n v="20"/>
    <n v="0"/>
    <x v="4"/>
    <s v="Normal"/>
    <n v="0"/>
    <s v="Standard"/>
    <n v="11"/>
    <n v="2"/>
    <n v="0"/>
    <s v="Mixed Economy"/>
    <n v="307"/>
    <n v="4402"/>
    <s v="Untapped"/>
    <n v="90"/>
    <s v="None"/>
    <n v="0"/>
    <x v="6"/>
    <s v="Soviet Union"/>
    <n v="20000"/>
    <s v="http://blocgame.com/stats.php?id=65634"/>
    <n v="0"/>
    <n v="0"/>
    <n v="19250"/>
    <n v="65.146579804560261"/>
    <n v="51.166666666666664"/>
    <n v="3333.3333333333335"/>
  </r>
  <r>
    <s v="Azares"/>
    <s v="Polaris13427"/>
    <x v="0"/>
    <n v="4"/>
    <n v="0"/>
    <x v="4"/>
    <s v="Normal"/>
    <n v="0"/>
    <s v="Standard"/>
    <n v="2"/>
    <n v="2"/>
    <n v="0"/>
    <s v="Mixed Economy"/>
    <n v="307"/>
    <n v="0"/>
    <s v="Untapped"/>
    <n v="90"/>
    <s v="None"/>
    <n v="0"/>
    <x v="7"/>
    <s v="Neutral"/>
    <n v="20000"/>
    <s v="http://blocgame.com/stats.php?id=65636"/>
    <n v="0"/>
    <n v="0"/>
    <n v="19250"/>
    <n v="65.146579804560261"/>
    <n v="51.166666666666664"/>
    <n v="3333.3333333333335"/>
  </r>
  <r>
    <s v="Fancera"/>
    <s v="Herrald"/>
    <x v="0"/>
    <n v="0"/>
    <n v="0"/>
    <x v="4"/>
    <s v="Angelic"/>
    <n v="0"/>
    <s v="Undisciplined Rabble"/>
    <n v="1"/>
    <n v="2"/>
    <n v="0"/>
    <s v="Central Planning"/>
    <n v="336"/>
    <n v="0"/>
    <s v="Untapped"/>
    <n v="90"/>
    <s v="None"/>
    <n v="0"/>
    <x v="4"/>
    <s v="Neutral"/>
    <n v="21838"/>
    <s v="http://blocgame.com/stats.php?id=65372"/>
    <n v="0"/>
    <n v="0"/>
    <n v="21088"/>
    <n v="64.99404761904762"/>
    <n v="56"/>
    <n v="3639.6666666666665"/>
  </r>
  <r>
    <s v="Wikonia"/>
    <s v="BurningKnight"/>
    <x v="0"/>
    <n v="25"/>
    <n v="0"/>
    <x v="5"/>
    <s v="Normal"/>
    <n v="0"/>
    <s v="Elite"/>
    <n v="29"/>
    <n v="2"/>
    <n v="0"/>
    <s v="Free Market"/>
    <n v="308"/>
    <n v="0"/>
    <s v="Untapped"/>
    <n v="90"/>
    <s v="None"/>
    <n v="0"/>
    <x v="0"/>
    <s v="United States"/>
    <n v="20000"/>
    <s v="http://blocgame.com/stats.php?id=65610"/>
    <n v="0"/>
    <n v="0"/>
    <n v="19250"/>
    <n v="64.935064935064929"/>
    <n v="51.333333333333336"/>
    <n v="3333.3333333333335"/>
  </r>
  <r>
    <s v="OBclarks"/>
    <s v="ob2231"/>
    <x v="0"/>
    <n v="25"/>
    <n v="0"/>
    <x v="5"/>
    <s v="Normal"/>
    <n v="0"/>
    <s v="Elite"/>
    <n v="25"/>
    <n v="3"/>
    <n v="0"/>
    <s v="Mixed Economy"/>
    <n v="308"/>
    <n v="0"/>
    <s v="Untapped"/>
    <n v="90"/>
    <s v="None"/>
    <n v="0"/>
    <x v="2"/>
    <s v="United States"/>
    <n v="20000"/>
    <s v="http://blocgame.com/stats.php?id=65618"/>
    <n v="0"/>
    <n v="0"/>
    <n v="18875"/>
    <n v="64.935064935064929"/>
    <n v="51.333333333333336"/>
    <n v="3333.3333333333335"/>
  </r>
  <r>
    <s v="Bombania"/>
    <s v="227bomber"/>
    <x v="0"/>
    <n v="29"/>
    <n v="0"/>
    <x v="5"/>
    <s v="Nice"/>
    <n v="0"/>
    <s v="Elite"/>
    <n v="32"/>
    <n v="2"/>
    <n v="2"/>
    <s v="Free Market"/>
    <n v="309"/>
    <n v="2"/>
    <s v="Untapped"/>
    <n v="90"/>
    <s v="Meagre"/>
    <n v="1.5"/>
    <x v="1"/>
    <s v="United States"/>
    <n v="20000"/>
    <s v="http://blocgame.com/stats.php?id=65546"/>
    <n v="0"/>
    <n v="0"/>
    <n v="18500"/>
    <n v="64.724919093851128"/>
    <n v="51.5"/>
    <n v="3333.3333333333335"/>
  </r>
  <r>
    <s v="Slavï¿½estia"/>
    <s v="Shelyagin"/>
    <x v="0"/>
    <n v="20"/>
    <n v="0"/>
    <x v="4"/>
    <s v="Gandhi-like"/>
    <n v="0"/>
    <s v="Poor"/>
    <n v="151"/>
    <n v="2"/>
    <n v="0"/>
    <s v="Mixed Economy"/>
    <n v="309"/>
    <n v="0"/>
    <s v="Untapped"/>
    <n v="90"/>
    <s v="None"/>
    <n v="0"/>
    <x v="6"/>
    <s v="Neutral"/>
    <n v="20000"/>
    <s v="http://blocgame.com/stats.php?id=65437"/>
    <n v="0"/>
    <n v="0"/>
    <n v="19250"/>
    <n v="64.724919093851128"/>
    <n v="51.5"/>
    <n v="3333.3333333333335"/>
  </r>
  <r>
    <s v="Woodzy"/>
    <s v="Woodzy"/>
    <x v="0"/>
    <n v="20"/>
    <n v="0"/>
    <x v="4"/>
    <s v="Good"/>
    <n v="0"/>
    <s v="Standard"/>
    <n v="41"/>
    <n v="4"/>
    <n v="0"/>
    <s v="Mixed Economy"/>
    <n v="309"/>
    <n v="0"/>
    <s v="Untapped"/>
    <n v="90"/>
    <s v="None"/>
    <n v="0"/>
    <x v="1"/>
    <s v="Neutral"/>
    <n v="20000"/>
    <s v="http://blocgame.com/stats.php?id=65602"/>
    <n v="0"/>
    <n v="0"/>
    <n v="18500"/>
    <n v="64.724919093851128"/>
    <n v="51.5"/>
    <n v="3333.3333333333335"/>
  </r>
  <r>
    <s v="Manuria"/>
    <s v="kivyvlog"/>
    <x v="0"/>
    <n v="20"/>
    <n v="0"/>
    <x v="4"/>
    <s v="Gandhi-like"/>
    <n v="0"/>
    <s v="Poor"/>
    <n v="156"/>
    <n v="2"/>
    <n v="0"/>
    <s v="Central Planning"/>
    <n v="309"/>
    <n v="0"/>
    <s v="Untapped"/>
    <n v="90"/>
    <s v="None"/>
    <n v="0"/>
    <x v="3"/>
    <s v="Neutral"/>
    <n v="20000"/>
    <s v="http://blocgame.com/stats.php?id=65420"/>
    <n v="0"/>
    <n v="0"/>
    <n v="19250"/>
    <n v="64.724919093851128"/>
    <n v="51.5"/>
    <n v="3333.3333333333335"/>
  </r>
  <r>
    <s v="Kukuba"/>
    <s v="amalya"/>
    <x v="10"/>
    <n v="20"/>
    <n v="0"/>
    <x v="5"/>
    <s v="Nice"/>
    <n v="0"/>
    <s v="Good"/>
    <n v="6"/>
    <n v="3"/>
    <n v="2"/>
    <s v="Free Market"/>
    <n v="308"/>
    <n v="3761"/>
    <s v="Untapped"/>
    <n v="90"/>
    <s v="Meagre"/>
    <n v="1.5"/>
    <x v="0"/>
    <s v="United States"/>
    <n v="19900"/>
    <s v="http://blocgame.com/stats.php?id=65500"/>
    <n v="0"/>
    <n v="0"/>
    <n v="18025"/>
    <n v="64.610389610389603"/>
    <n v="51.333333333333336"/>
    <n v="3316.6666666666665"/>
  </r>
  <r>
    <s v="vikingmarines"/>
    <s v="blitzstalin"/>
    <x v="0"/>
    <n v="25"/>
    <n v="0"/>
    <x v="5"/>
    <s v="Angelic"/>
    <n v="0"/>
    <s v="Elite"/>
    <n v="101"/>
    <n v="3"/>
    <n v="0"/>
    <s v="Mixed Economy"/>
    <n v="310"/>
    <n v="0"/>
    <s v="Untapped"/>
    <n v="90"/>
    <s v="None"/>
    <n v="0"/>
    <x v="7"/>
    <s v="United States"/>
    <n v="20000"/>
    <s v="http://blocgame.com/stats.php?id=65514"/>
    <n v="0"/>
    <n v="0"/>
    <n v="18875"/>
    <n v="64.516129032258064"/>
    <n v="51.666666666666664"/>
    <n v="3333.3333333333335"/>
  </r>
  <r>
    <s v="Hipsters"/>
    <s v="Walras"/>
    <x v="3"/>
    <n v="25"/>
    <n v="0"/>
    <x v="5"/>
    <s v="Good"/>
    <n v="0"/>
    <s v="Elite"/>
    <n v="10"/>
    <n v="4"/>
    <n v="0"/>
    <s v="Mixed Economy"/>
    <n v="310"/>
    <n v="0"/>
    <s v="Untapped"/>
    <n v="90"/>
    <s v="None"/>
    <n v="0"/>
    <x v="14"/>
    <s v="United States"/>
    <n v="20000"/>
    <s v="http://blocgame.com/stats.php?id=65590"/>
    <n v="0"/>
    <n v="0"/>
    <n v="18500"/>
    <n v="64.516129032258064"/>
    <n v="51.666666666666664"/>
    <n v="3333.3333333333335"/>
  </r>
  <r>
    <s v="Panza"/>
    <s v="daveydee3"/>
    <x v="0"/>
    <n v="25"/>
    <n v="0"/>
    <x v="4"/>
    <s v="Normal"/>
    <n v="0"/>
    <s v="Poor"/>
    <n v="26"/>
    <n v="2"/>
    <n v="0"/>
    <s v="Central Planning"/>
    <n v="310"/>
    <n v="0"/>
    <s v="Untapped"/>
    <n v="90"/>
    <s v="None"/>
    <n v="0"/>
    <x v="9"/>
    <s v="Neutral"/>
    <n v="20000"/>
    <s v="http://blocgame.com/stats.php?id=65616"/>
    <n v="0"/>
    <n v="0"/>
    <n v="19250"/>
    <n v="64.516129032258064"/>
    <n v="51.666666666666664"/>
    <n v="3333.3333333333335"/>
  </r>
  <r>
    <s v="Morcï¿½o"/>
    <s v="milhazes"/>
    <x v="0"/>
    <n v="25"/>
    <n v="0"/>
    <x v="5"/>
    <s v="Normal"/>
    <n v="0"/>
    <s v="Elite"/>
    <n v="26"/>
    <n v="2"/>
    <n v="0"/>
    <s v="Free Market"/>
    <n v="310"/>
    <n v="0"/>
    <s v="Untapped"/>
    <n v="90"/>
    <s v="None"/>
    <n v="0"/>
    <x v="16"/>
    <s v="Neutral"/>
    <n v="20000"/>
    <s v="http://blocgame.com/stats.php?id=65617"/>
    <n v="0"/>
    <n v="0"/>
    <n v="19250"/>
    <n v="64.516129032258064"/>
    <n v="51.666666666666664"/>
    <n v="3333.3333333333335"/>
  </r>
  <r>
    <s v="duvel3"/>
    <s v="duvel3"/>
    <x v="0"/>
    <n v="20"/>
    <n v="0"/>
    <x v="4"/>
    <s v="Angelic"/>
    <n v="0"/>
    <s v="Standard"/>
    <n v="14"/>
    <n v="2"/>
    <n v="1"/>
    <s v="Central Planning"/>
    <n v="310"/>
    <n v="306"/>
    <s v="Untapped"/>
    <n v="90"/>
    <s v="None"/>
    <n v="0"/>
    <x v="16"/>
    <s v="Soviet Union"/>
    <n v="20000"/>
    <s v="http://blocgame.com/stats.php?id=64522"/>
    <n v="0"/>
    <n v="0"/>
    <n v="18875"/>
    <n v="64.516129032258064"/>
    <n v="51.666666666666664"/>
    <n v="3333.3333333333335"/>
  </r>
  <r>
    <s v="Aresia"/>
    <s v="Herro Galas"/>
    <x v="0"/>
    <n v="20"/>
    <n v="0"/>
    <x v="4"/>
    <s v="Gandhi-like"/>
    <n v="0"/>
    <s v="Standard"/>
    <n v="47"/>
    <n v="2"/>
    <n v="1"/>
    <s v="Mixed Economy"/>
    <n v="310"/>
    <n v="1"/>
    <s v="Untapped"/>
    <n v="90"/>
    <s v="None"/>
    <n v="0"/>
    <x v="9"/>
    <s v="United States"/>
    <n v="20000"/>
    <s v="http://blocgame.com/stats.php?id=65388"/>
    <n v="0"/>
    <n v="0"/>
    <n v="18875"/>
    <n v="64.516129032258064"/>
    <n v="51.666666666666664"/>
    <n v="3333.3333333333335"/>
  </r>
  <r>
    <s v="Aggieville"/>
    <s v="JSUDB39"/>
    <x v="0"/>
    <n v="20"/>
    <n v="0"/>
    <x v="4"/>
    <s v="Normal"/>
    <n v="0"/>
    <s v="Standard"/>
    <n v="28"/>
    <n v="3"/>
    <n v="0"/>
    <s v="Free Market"/>
    <n v="310"/>
    <n v="0"/>
    <s v="Untapped"/>
    <n v="90"/>
    <s v="None"/>
    <n v="0"/>
    <x v="7"/>
    <s v="Neutral"/>
    <n v="20000"/>
    <s v="http://blocgame.com/stats.php?id=65611"/>
    <n v="0"/>
    <n v="0"/>
    <n v="18875"/>
    <n v="64.516129032258064"/>
    <n v="51.666666666666664"/>
    <n v="3333.3333333333335"/>
  </r>
  <r>
    <s v="Arabic Egypt"/>
    <s v="Ahmad El-Sulh"/>
    <x v="0"/>
    <n v="20"/>
    <n v="0"/>
    <x v="4"/>
    <s v="Normal"/>
    <n v="0"/>
    <s v="Standard"/>
    <n v="27"/>
    <n v="2"/>
    <n v="0"/>
    <s v="Mixed Economy"/>
    <n v="310"/>
    <n v="0"/>
    <s v="Untapped"/>
    <n v="90"/>
    <s v="None"/>
    <n v="0"/>
    <x v="15"/>
    <s v="Soviet Union"/>
    <n v="20000"/>
    <s v="http://blocgame.com/stats.php?id=65614"/>
    <n v="0"/>
    <n v="0"/>
    <n v="19250"/>
    <n v="64.516129032258064"/>
    <n v="51.666666666666664"/>
    <n v="3333.3333333333335"/>
  </r>
  <r>
    <s v="Ireniwa"/>
    <s v="aerasalum"/>
    <x v="0"/>
    <n v="20"/>
    <n v="0"/>
    <x v="4"/>
    <s v="Normal"/>
    <n v="0"/>
    <s v="Standard"/>
    <n v="27"/>
    <n v="2"/>
    <n v="0"/>
    <s v="Central Planning"/>
    <n v="310"/>
    <n v="0"/>
    <s v="Untapped"/>
    <n v="90"/>
    <s v="None"/>
    <n v="0"/>
    <x v="18"/>
    <s v="Neutral"/>
    <n v="20000"/>
    <s v="http://blocgame.com/stats.php?id=65615"/>
    <n v="0"/>
    <n v="0"/>
    <n v="19250"/>
    <n v="64.516129032258064"/>
    <n v="51.666666666666664"/>
    <n v="3333.3333333333335"/>
  </r>
  <r>
    <s v="Macadonia"/>
    <s v="Bigmac4261"/>
    <x v="0"/>
    <n v="20"/>
    <n v="0"/>
    <x v="4"/>
    <s v="Normal"/>
    <n v="0"/>
    <s v="Standard"/>
    <n v="24"/>
    <n v="2"/>
    <n v="0"/>
    <s v="Free Market"/>
    <n v="310"/>
    <n v="0"/>
    <s v="Untapped"/>
    <n v="90"/>
    <s v="None"/>
    <n v="0"/>
    <x v="0"/>
    <s v="Neutral"/>
    <n v="20000"/>
    <s v="http://blocgame.com/stats.php?id=65619"/>
    <n v="0"/>
    <n v="0"/>
    <n v="19250"/>
    <n v="64.516129032258064"/>
    <n v="51.666666666666664"/>
    <n v="3333.3333333333335"/>
  </r>
  <r>
    <s v="Sint-Manuel"/>
    <s v="delaijah"/>
    <x v="0"/>
    <n v="20"/>
    <n v="0"/>
    <x v="4"/>
    <s v="Normal"/>
    <n v="0"/>
    <s v="Standard"/>
    <n v="23"/>
    <n v="2"/>
    <n v="0"/>
    <s v="Central Planning"/>
    <n v="310"/>
    <n v="0"/>
    <s v="Untapped"/>
    <n v="90"/>
    <s v="None"/>
    <n v="0"/>
    <x v="7"/>
    <s v="Neutral"/>
    <n v="20000"/>
    <s v="http://blocgame.com/stats.php?id=65620"/>
    <n v="0"/>
    <n v="0"/>
    <n v="19250"/>
    <n v="64.516129032258064"/>
    <n v="51.666666666666664"/>
    <n v="3333.3333333333335"/>
  </r>
  <r>
    <s v="Aseania"/>
    <s v="Defiance"/>
    <x v="0"/>
    <n v="20"/>
    <n v="0"/>
    <x v="4"/>
    <s v="Normal"/>
    <n v="0"/>
    <s v="Standard"/>
    <n v="21"/>
    <n v="2"/>
    <n v="0"/>
    <s v="Free Market"/>
    <n v="310"/>
    <n v="0"/>
    <s v="Untapped"/>
    <n v="90"/>
    <s v="None"/>
    <n v="0"/>
    <x v="2"/>
    <s v="Neutral"/>
    <n v="20000"/>
    <s v="http://blocgame.com/stats.php?id=65623"/>
    <n v="0"/>
    <n v="0"/>
    <n v="19250"/>
    <n v="64.516129032258064"/>
    <n v="51.666666666666664"/>
    <n v="3333.3333333333335"/>
  </r>
  <r>
    <s v="HSAS"/>
    <s v="megadog123"/>
    <x v="0"/>
    <n v="20"/>
    <n v="0"/>
    <x v="4"/>
    <s v="Normal"/>
    <n v="0"/>
    <s v="Standard"/>
    <n v="21"/>
    <n v="2"/>
    <n v="0"/>
    <s v="Free Market"/>
    <n v="310"/>
    <n v="0"/>
    <s v="Untapped"/>
    <n v="90"/>
    <s v="None"/>
    <n v="0"/>
    <x v="11"/>
    <s v="Neutral"/>
    <n v="20000"/>
    <s v="http://blocgame.com/stats.php?id=65624"/>
    <n v="0"/>
    <n v="0"/>
    <n v="19250"/>
    <n v="64.516129032258064"/>
    <n v="51.666666666666664"/>
    <n v="3333.3333333333335"/>
  </r>
  <r>
    <s v="Cuckastan"/>
    <s v="joseshookah"/>
    <x v="0"/>
    <n v="9"/>
    <n v="0"/>
    <x v="4"/>
    <s v="Gandhi-like"/>
    <n v="0"/>
    <s v="Poor"/>
    <n v="126"/>
    <n v="2"/>
    <n v="2"/>
    <s v="Central Planning"/>
    <n v="256"/>
    <n v="3962"/>
    <s v="Untapped"/>
    <n v="90"/>
    <s v="None"/>
    <n v="0"/>
    <x v="8"/>
    <s v="Neutral"/>
    <n v="16500"/>
    <s v="http://blocgame.com/stats.php?id=65476"/>
    <n v="0"/>
    <n v="0"/>
    <n v="15000"/>
    <n v="64.453125"/>
    <n v="42.666666666666664"/>
    <n v="2750"/>
  </r>
  <r>
    <s v="Npole"/>
    <s v="Sunder Claws"/>
    <x v="0"/>
    <n v="5"/>
    <n v="0"/>
    <x v="5"/>
    <s v="Pariah"/>
    <n v="0"/>
    <s v="Standard"/>
    <n v="4"/>
    <n v="2"/>
    <n v="2"/>
    <s v="Mixed Economy"/>
    <n v="301"/>
    <n v="2653"/>
    <s v="Plentiful"/>
    <n v="70"/>
    <s v="None"/>
    <n v="0"/>
    <x v="5"/>
    <s v="Soviet Union"/>
    <n v="19397"/>
    <s v="http://blocgame.com/stats.php?id=65586"/>
    <n v="0"/>
    <n v="0"/>
    <n v="17897"/>
    <n v="64.441860465116278"/>
    <n v="50.166666666666664"/>
    <n v="3232.8333333333335"/>
  </r>
  <r>
    <s v="moondontexist"/>
    <s v="wickywickywicked"/>
    <x v="0"/>
    <n v="22"/>
    <n v="0"/>
    <x v="4"/>
    <s v="Normal"/>
    <n v="0"/>
    <s v="Undisciplined Rabble"/>
    <n v="15"/>
    <n v="2"/>
    <n v="1"/>
    <s v="Central Planning"/>
    <n v="306"/>
    <n v="1"/>
    <s v="Untapped"/>
    <n v="90"/>
    <s v="None"/>
    <n v="0"/>
    <x v="19"/>
    <s v="Neutral"/>
    <n v="19700"/>
    <s v="http://blocgame.com/stats.php?id=65628"/>
    <n v="0"/>
    <n v="0"/>
    <n v="18575"/>
    <n v="64.379084967320267"/>
    <n v="51"/>
    <n v="3283.3333333333335"/>
  </r>
  <r>
    <s v="Ferrero"/>
    <s v="WynterFerrero"/>
    <x v="0"/>
    <n v="27"/>
    <n v="0"/>
    <x v="5"/>
    <s v="Good"/>
    <n v="0"/>
    <s v="Elite"/>
    <n v="34"/>
    <n v="2"/>
    <n v="0"/>
    <s v="Central Planning"/>
    <n v="312"/>
    <n v="0"/>
    <s v="Untapped"/>
    <n v="90"/>
    <s v="None"/>
    <n v="0"/>
    <x v="5"/>
    <s v="Neutral"/>
    <n v="20000"/>
    <s v="http://blocgame.com/stats.php?id=65605"/>
    <n v="0"/>
    <n v="0"/>
    <n v="19250"/>
    <n v="64.102564102564102"/>
    <n v="52"/>
    <n v="3333.3333333333335"/>
  </r>
  <r>
    <s v="RioGeneria"/>
    <s v="Sumit-Ali"/>
    <x v="0"/>
    <n v="20"/>
    <n v="0"/>
    <x v="4"/>
    <s v="Good"/>
    <n v="0"/>
    <s v="Elite"/>
    <n v="30"/>
    <n v="2"/>
    <n v="0"/>
    <s v="Free Market"/>
    <n v="312"/>
    <n v="0"/>
    <s v="Untapped"/>
    <n v="90"/>
    <s v="None"/>
    <n v="0"/>
    <x v="9"/>
    <s v="United States"/>
    <n v="20000"/>
    <s v="http://blocgame.com/stats.php?id=65608"/>
    <n v="0"/>
    <n v="0"/>
    <n v="19250"/>
    <n v="64.102564102564102"/>
    <n v="52"/>
    <n v="3333.3333333333335"/>
  </r>
  <r>
    <s v="Portoguesa"/>
    <s v="sithgonnasith"/>
    <x v="0"/>
    <n v="20"/>
    <n v="0"/>
    <x v="4"/>
    <s v="Normal"/>
    <n v="0"/>
    <s v="Standard"/>
    <n v="28"/>
    <n v="2"/>
    <n v="0"/>
    <s v="Mixed Economy"/>
    <n v="312"/>
    <n v="265"/>
    <s v="Untapped"/>
    <n v="90"/>
    <s v="None"/>
    <n v="0"/>
    <x v="7"/>
    <s v="Neutral"/>
    <n v="20000"/>
    <s v="http://blocgame.com/stats.php?id=65613"/>
    <n v="0"/>
    <n v="0"/>
    <n v="19250"/>
    <n v="64.102564102564102"/>
    <n v="52"/>
    <n v="3333.3333333333335"/>
  </r>
  <r>
    <s v="Twinzano"/>
    <s v="Sir Deusthu"/>
    <x v="0"/>
    <n v="31"/>
    <n v="0"/>
    <x v="5"/>
    <s v="Nice"/>
    <n v="0"/>
    <s v="Good"/>
    <n v="72"/>
    <n v="2"/>
    <n v="0"/>
    <s v="Free Market"/>
    <n v="312"/>
    <n v="0"/>
    <s v="Untapped"/>
    <n v="90"/>
    <s v="None"/>
    <n v="0"/>
    <x v="3"/>
    <s v="Neutral"/>
    <n v="20000"/>
    <s v="http://blocgame.com/stats.php?id=65561"/>
    <n v="0"/>
    <n v="0"/>
    <n v="19250"/>
    <n v="64.102564102564102"/>
    <n v="52"/>
    <n v="3333.3333333333335"/>
  </r>
  <r>
    <s v="Hissland"/>
    <s v="Isa Al Hisyam"/>
    <x v="0"/>
    <n v="25"/>
    <n v="0"/>
    <x v="5"/>
    <s v="Good"/>
    <n v="0"/>
    <s v="Elite"/>
    <n v="47"/>
    <n v="2"/>
    <n v="1"/>
    <s v="Mixed Economy"/>
    <n v="314"/>
    <n v="1025"/>
    <s v="Untapped"/>
    <n v="90"/>
    <s v="None"/>
    <n v="0"/>
    <x v="5"/>
    <s v="Soviet Union"/>
    <n v="20000"/>
    <s v="http://blocgame.com/stats.php?id=65588"/>
    <n v="0"/>
    <n v="0"/>
    <n v="18875"/>
    <n v="63.694267515923563"/>
    <n v="52.333333333333336"/>
    <n v="3333.3333333333335"/>
  </r>
  <r>
    <s v="lennyface"/>
    <s v="lennyface"/>
    <x v="0"/>
    <n v="10"/>
    <n v="0"/>
    <x v="4"/>
    <s v="Good"/>
    <n v="0"/>
    <s v="Undisciplined Rabble"/>
    <n v="176"/>
    <n v="2"/>
    <n v="2"/>
    <s v="Mixed Economy"/>
    <n v="314"/>
    <n v="1261"/>
    <s v="Untapped"/>
    <n v="90"/>
    <s v="None"/>
    <n v="0"/>
    <x v="15"/>
    <s v="Neutral"/>
    <n v="20000"/>
    <s v="http://blocgame.com/stats.php?id=64879"/>
    <n v="0"/>
    <n v="0"/>
    <n v="18500"/>
    <n v="63.694267515923563"/>
    <n v="52.333333333333336"/>
    <n v="3333.3333333333335"/>
  </r>
  <r>
    <s v="RedHair"/>
    <s v="RedHairShanks"/>
    <x v="0"/>
    <n v="39"/>
    <n v="0"/>
    <x v="5"/>
    <s v="Nice"/>
    <n v="0"/>
    <s v="Good"/>
    <n v="15"/>
    <n v="5"/>
    <n v="3"/>
    <s v="Central Planning"/>
    <n v="315"/>
    <n v="474"/>
    <s v="Untapped"/>
    <n v="90"/>
    <s v="Small"/>
    <n v="3"/>
    <x v="1"/>
    <s v="Soviet Union"/>
    <n v="20000"/>
    <s v="http://blocgame.com/stats.php?id=65564"/>
    <n v="0"/>
    <n v="0"/>
    <n v="17000"/>
    <n v="63.492063492063494"/>
    <n v="52.5"/>
    <n v="3333.3333333333335"/>
  </r>
  <r>
    <s v="Maribar"/>
    <s v="beazfour"/>
    <x v="0"/>
    <n v="25"/>
    <n v="0"/>
    <x v="5"/>
    <s v="Good"/>
    <n v="0"/>
    <s v="Elite"/>
    <n v="40"/>
    <n v="2"/>
    <n v="0"/>
    <s v="Central Planning"/>
    <n v="315"/>
    <n v="0"/>
    <s v="Untapped"/>
    <n v="90"/>
    <s v="None"/>
    <n v="0"/>
    <x v="2"/>
    <s v="Neutral"/>
    <n v="20000"/>
    <s v="http://blocgame.com/stats.php?id=65604"/>
    <n v="0"/>
    <n v="0"/>
    <n v="19250"/>
    <n v="63.492063492063494"/>
    <n v="52.5"/>
    <n v="3333.3333333333335"/>
  </r>
  <r>
    <s v="Librium"/>
    <s v="George Lutheran"/>
    <x v="0"/>
    <n v="20"/>
    <n v="0"/>
    <x v="4"/>
    <s v="Angelic"/>
    <n v="0"/>
    <s v="Standard"/>
    <n v="110"/>
    <n v="2"/>
    <n v="0"/>
    <s v="Mixed Economy"/>
    <n v="315"/>
    <n v="253"/>
    <s v="Untapped"/>
    <n v="90"/>
    <s v="None"/>
    <n v="0"/>
    <x v="12"/>
    <s v="United States"/>
    <n v="20000"/>
    <s v="http://blocgame.com/stats.php?id=65507"/>
    <n v="0"/>
    <n v="0"/>
    <n v="19250"/>
    <n v="63.492063492063494"/>
    <n v="52.5"/>
    <n v="3333.3333333333335"/>
  </r>
  <r>
    <s v="medoci"/>
    <s v="soyclay"/>
    <x v="0"/>
    <n v="21"/>
    <n v="0"/>
    <x v="5"/>
    <s v="Gandhi-like"/>
    <n v="0"/>
    <s v="Elite"/>
    <n v="160"/>
    <n v="2"/>
    <n v="0"/>
    <s v="Mixed Economy"/>
    <n v="309"/>
    <n v="0"/>
    <s v="Untapped"/>
    <n v="90"/>
    <s v="None"/>
    <n v="0"/>
    <x v="7"/>
    <s v="Neutral"/>
    <n v="19602"/>
    <s v="http://blocgame.com/stats.php?id=65405"/>
    <n v="0"/>
    <n v="0"/>
    <n v="18852"/>
    <n v="63.436893203883493"/>
    <n v="51.5"/>
    <n v="3267"/>
  </r>
  <r>
    <s v="RAIDERS"/>
    <s v="Billy Beamish"/>
    <x v="0"/>
    <n v="27"/>
    <n v="0"/>
    <x v="5"/>
    <s v="Questionable"/>
    <n v="0"/>
    <s v="Elite"/>
    <n v="53"/>
    <n v="3"/>
    <n v="1"/>
    <s v="Free Market"/>
    <n v="316"/>
    <n v="1"/>
    <s v="Untapped"/>
    <n v="90"/>
    <s v="None"/>
    <n v="0"/>
    <x v="7"/>
    <s v="Neutral"/>
    <n v="20000"/>
    <s v="http://blocgame.com/stats.php?id=65587"/>
    <n v="0"/>
    <n v="0"/>
    <n v="18500"/>
    <n v="63.291139240506332"/>
    <n v="52.666666666666664"/>
    <n v="3333.3333333333335"/>
  </r>
  <r>
    <s v="Darkside!45"/>
    <s v="darksidedylanb"/>
    <x v="0"/>
    <n v="23"/>
    <n v="0"/>
    <x v="5"/>
    <s v="Good"/>
    <n v="0"/>
    <s v="Elite"/>
    <n v="52"/>
    <n v="2"/>
    <n v="1"/>
    <s v="Free Market"/>
    <n v="316"/>
    <n v="1"/>
    <s v="Untapped"/>
    <n v="90"/>
    <s v="None"/>
    <n v="0"/>
    <x v="7"/>
    <s v="United States"/>
    <n v="20000"/>
    <s v="http://blocgame.com/stats.php?id=65589"/>
    <n v="0"/>
    <n v="0"/>
    <n v="18875"/>
    <n v="63.291139240506332"/>
    <n v="52.666666666666664"/>
    <n v="3333.3333333333335"/>
  </r>
  <r>
    <s v="Oblex"/>
    <s v="Asterix"/>
    <x v="0"/>
    <n v="25"/>
    <n v="0"/>
    <x v="5"/>
    <s v="Gandhi-like"/>
    <n v="0"/>
    <s v="Elite"/>
    <n v="119"/>
    <n v="2"/>
    <n v="0"/>
    <s v="Free Market"/>
    <n v="316"/>
    <n v="0"/>
    <s v="Untapped"/>
    <n v="90"/>
    <s v="None"/>
    <n v="0"/>
    <x v="3"/>
    <s v="Neutral"/>
    <n v="20000"/>
    <s v="http://blocgame.com/stats.php?id=65499"/>
    <n v="0"/>
    <n v="0"/>
    <n v="19250"/>
    <n v="63.291139240506332"/>
    <n v="52.666666666666664"/>
    <n v="3333.3333333333335"/>
  </r>
  <r>
    <s v="Dwergond"/>
    <s v="owim"/>
    <x v="0"/>
    <n v="7"/>
    <n v="0"/>
    <x v="4"/>
    <s v="Nice"/>
    <n v="0"/>
    <s v="Poor"/>
    <n v="124"/>
    <n v="2"/>
    <n v="0"/>
    <s v="Mixed Economy"/>
    <n v="259"/>
    <n v="4675"/>
    <s v="Untapped"/>
    <n v="90"/>
    <s v="None"/>
    <n v="0"/>
    <x v="0"/>
    <s v="Neutral"/>
    <n v="16367"/>
    <s v="http://blocgame.com/stats.php?id=65483"/>
    <n v="0"/>
    <n v="0"/>
    <n v="15617"/>
    <n v="63.19305019305019"/>
    <n v="43.166666666666664"/>
    <n v="2727.8333333333335"/>
  </r>
  <r>
    <s v="butthurt city"/>
    <s v="spigotblister"/>
    <x v="0"/>
    <n v="10"/>
    <n v="0"/>
    <x v="5"/>
    <s v="Questionable"/>
    <n v="0"/>
    <s v="Elite"/>
    <n v="16"/>
    <n v="2"/>
    <n v="1"/>
    <s v="Mixed Economy"/>
    <n v="307"/>
    <n v="1"/>
    <s v="Untapped"/>
    <n v="90"/>
    <s v="None"/>
    <n v="0"/>
    <x v="19"/>
    <s v="Neutral"/>
    <n v="19400"/>
    <s v="http://blocgame.com/stats.php?id=65601"/>
    <n v="0"/>
    <n v="0"/>
    <n v="18275"/>
    <n v="63.192182410423456"/>
    <n v="51.166666666666664"/>
    <n v="3233.3333333333335"/>
  </r>
  <r>
    <s v="Cavagan"/>
    <s v="Uhon"/>
    <x v="0"/>
    <n v="0"/>
    <n v="0"/>
    <x v="4"/>
    <s v="Nice"/>
    <n v="0"/>
    <s v="Poor"/>
    <n v="1"/>
    <n v="5"/>
    <n v="0"/>
    <s v="Mixed Economy"/>
    <n v="333"/>
    <n v="0"/>
    <s v="Untapped"/>
    <n v="90"/>
    <s v="None"/>
    <n v="0"/>
    <x v="11"/>
    <s v="Neutral"/>
    <n v="21033"/>
    <s v="http://blocgame.com/stats.php?id=65304"/>
    <n v="0"/>
    <n v="0"/>
    <n v="19158"/>
    <n v="63.162162162162161"/>
    <n v="55.5"/>
    <n v="3505.5"/>
  </r>
  <r>
    <s v="Ramen"/>
    <s v="Kim Jong Kardashian"/>
    <x v="39"/>
    <n v="21"/>
    <n v="0"/>
    <x v="5"/>
    <s v="Gandhi-like"/>
    <n v="0"/>
    <s v="Standard"/>
    <n v="32"/>
    <n v="2"/>
    <n v="0"/>
    <s v="Central Planning"/>
    <n v="321"/>
    <n v="0"/>
    <s v="Untapped"/>
    <n v="90"/>
    <s v="Small"/>
    <n v="3"/>
    <x v="1"/>
    <s v="Soviet Union"/>
    <n v="20200"/>
    <s v="http://blocgame.com/stats.php?id=64803"/>
    <n v="0"/>
    <n v="0"/>
    <n v="19450"/>
    <n v="62.928348909657323"/>
    <n v="53.5"/>
    <n v="3366.6666666666665"/>
  </r>
  <r>
    <s v="ragor"/>
    <s v="General Rackhem"/>
    <x v="40"/>
    <n v="27"/>
    <n v="0"/>
    <x v="5"/>
    <s v="Angelic"/>
    <n v="0"/>
    <s v="Elite"/>
    <n v="47"/>
    <n v="3"/>
    <n v="0"/>
    <s v="Free Market"/>
    <n v="318"/>
    <n v="115"/>
    <s v="Untapped"/>
    <n v="90"/>
    <s v="None"/>
    <n v="0"/>
    <x v="12"/>
    <s v="Soviet Union"/>
    <n v="20000"/>
    <s v="http://blocgame.com/stats.php?id=65535"/>
    <n v="0"/>
    <n v="0"/>
    <n v="18875"/>
    <n v="62.893081761006286"/>
    <n v="53"/>
    <n v="3333.3333333333335"/>
  </r>
  <r>
    <s v="Komosalo"/>
    <s v="Jonsa Kola"/>
    <x v="0"/>
    <n v="25"/>
    <n v="0"/>
    <x v="5"/>
    <s v="Gandhi-like"/>
    <n v="0"/>
    <s v="Elite"/>
    <n v="141"/>
    <n v="2"/>
    <n v="0"/>
    <s v="Central Planning"/>
    <n v="318"/>
    <n v="0"/>
    <s v="Untapped"/>
    <n v="90"/>
    <s v="None"/>
    <n v="0"/>
    <x v="2"/>
    <s v="Neutral"/>
    <n v="20000"/>
    <s v="http://blocgame.com/stats.php?id=65454"/>
    <n v="0"/>
    <n v="0"/>
    <n v="19250"/>
    <n v="62.893081761006286"/>
    <n v="53"/>
    <n v="3333.3333333333335"/>
  </r>
  <r>
    <s v="Rope"/>
    <s v="Rough Bondage"/>
    <x v="0"/>
    <n v="20"/>
    <n v="0"/>
    <x v="4"/>
    <s v="Gandhi-like"/>
    <n v="0"/>
    <s v="Poor"/>
    <n v="140"/>
    <n v="2"/>
    <n v="0"/>
    <s v="Mixed Economy"/>
    <n v="318"/>
    <n v="0"/>
    <s v="Untapped"/>
    <n v="90"/>
    <s v="None"/>
    <n v="0"/>
    <x v="14"/>
    <s v="Neutral"/>
    <n v="20000"/>
    <s v="http://blocgame.com/stats.php?id=59114"/>
    <n v="0"/>
    <n v="0"/>
    <n v="19250"/>
    <n v="62.893081761006286"/>
    <n v="53"/>
    <n v="3333.3333333333335"/>
  </r>
  <r>
    <s v="Lefkas"/>
    <s v="Aurelio01"/>
    <x v="0"/>
    <n v="20"/>
    <n v="0"/>
    <x v="4"/>
    <s v="Gandhi-like"/>
    <n v="0"/>
    <s v="Poor"/>
    <n v="147"/>
    <n v="2"/>
    <n v="0"/>
    <s v="Free Market"/>
    <n v="318"/>
    <n v="0"/>
    <s v="Untapped"/>
    <n v="90"/>
    <s v="None"/>
    <n v="0"/>
    <x v="16"/>
    <s v="Neutral"/>
    <n v="20000"/>
    <s v="http://blocgame.com/stats.php?id=65446"/>
    <n v="0"/>
    <n v="0"/>
    <n v="19250"/>
    <n v="62.893081761006286"/>
    <n v="53"/>
    <n v="3333.3333333333335"/>
  </r>
  <r>
    <s v="Randkind"/>
    <s v="RandKind"/>
    <x v="0"/>
    <n v="20"/>
    <n v="0"/>
    <x v="4"/>
    <s v="Gandhi-like"/>
    <n v="0"/>
    <s v="Poor"/>
    <n v="146"/>
    <n v="2"/>
    <n v="0"/>
    <s v="Free Market"/>
    <n v="318"/>
    <n v="0"/>
    <s v="Untapped"/>
    <n v="90"/>
    <s v="None"/>
    <n v="0"/>
    <x v="7"/>
    <s v="Neutral"/>
    <n v="20000"/>
    <s v="http://blocgame.com/stats.php?id=65448"/>
    <n v="0"/>
    <n v="0"/>
    <n v="19250"/>
    <n v="62.893081761006286"/>
    <n v="53"/>
    <n v="3333.3333333333335"/>
  </r>
  <r>
    <s v="Southonia"/>
    <s v="Enceladus"/>
    <x v="0"/>
    <n v="20"/>
    <n v="0"/>
    <x v="4"/>
    <s v="Gandhi-like"/>
    <n v="0"/>
    <s v="Poor"/>
    <n v="141"/>
    <n v="2"/>
    <n v="0"/>
    <s v="Mixed Economy"/>
    <n v="318"/>
    <n v="0"/>
    <s v="Untapped"/>
    <n v="90"/>
    <s v="None"/>
    <n v="0"/>
    <x v="18"/>
    <s v="Neutral"/>
    <n v="20000"/>
    <s v="http://blocgame.com/stats.php?id=65455"/>
    <n v="0"/>
    <n v="0"/>
    <n v="19250"/>
    <n v="62.893081761006286"/>
    <n v="53"/>
    <n v="3333.3333333333335"/>
  </r>
  <r>
    <s v="Leugian"/>
    <s v="LordIsaac"/>
    <x v="0"/>
    <n v="20"/>
    <n v="0"/>
    <x v="4"/>
    <s v="Gandhi-like"/>
    <n v="0"/>
    <s v="Poor"/>
    <n v="141"/>
    <n v="2"/>
    <n v="0"/>
    <s v="Mixed Economy"/>
    <n v="318"/>
    <n v="0"/>
    <s v="Untapped"/>
    <n v="90"/>
    <s v="None"/>
    <n v="0"/>
    <x v="10"/>
    <s v="Neutral"/>
    <n v="20000"/>
    <s v="http://blocgame.com/stats.php?id=65456"/>
    <n v="0"/>
    <n v="0"/>
    <n v="19250"/>
    <n v="62.893081761006286"/>
    <n v="53"/>
    <n v="3333.3333333333335"/>
  </r>
  <r>
    <s v="ktrolster"/>
    <s v="ktrolster"/>
    <x v="0"/>
    <n v="3"/>
    <n v="0"/>
    <x v="4"/>
    <s v="Good"/>
    <n v="0"/>
    <s v="Undisciplined Rabble"/>
    <n v="109"/>
    <n v="2"/>
    <n v="2"/>
    <s v="Mixed Economy"/>
    <n v="318"/>
    <n v="3906"/>
    <s v="Untapped"/>
    <n v="90"/>
    <s v="None"/>
    <n v="0"/>
    <x v="0"/>
    <s v="Neutral"/>
    <n v="20000"/>
    <s v="http://blocgame.com/stats.php?id=64733"/>
    <n v="0"/>
    <n v="0"/>
    <n v="18500"/>
    <n v="62.893081761006286"/>
    <n v="53"/>
    <n v="3333.3333333333335"/>
  </r>
  <r>
    <s v="Cledram"/>
    <s v="Cledo"/>
    <x v="0"/>
    <n v="5"/>
    <n v="0"/>
    <x v="4"/>
    <s v="Angelic"/>
    <n v="0"/>
    <s v="Poor"/>
    <n v="2"/>
    <n v="2"/>
    <n v="0"/>
    <s v="Mixed Economy"/>
    <n v="246"/>
    <n v="0"/>
    <s v="Untapped"/>
    <n v="90"/>
    <s v="None"/>
    <n v="0"/>
    <x v="10"/>
    <s v="Neutral"/>
    <n v="15467"/>
    <s v="http://blocgame.com/stats.php?id=65410"/>
    <n v="0"/>
    <n v="0"/>
    <n v="14717"/>
    <n v="62.873983739837399"/>
    <n v="41"/>
    <n v="2577.8333333333335"/>
  </r>
  <r>
    <s v="dramm"/>
    <s v="dramm"/>
    <x v="0"/>
    <n v="3"/>
    <n v="0"/>
    <x v="4"/>
    <s v="Nice"/>
    <n v="0"/>
    <s v="Undisciplined Rabble"/>
    <n v="1"/>
    <n v="2"/>
    <n v="0"/>
    <s v="Mixed Economy"/>
    <n v="288"/>
    <n v="0"/>
    <s v="Untapped"/>
    <n v="90"/>
    <s v="None"/>
    <n v="0"/>
    <x v="13"/>
    <s v="Neutral"/>
    <n v="18107"/>
    <s v="http://blocgame.com/stats.php?id=65376"/>
    <n v="0"/>
    <n v="0"/>
    <n v="17357"/>
    <n v="62.871527777777779"/>
    <n v="48"/>
    <n v="3017.8333333333335"/>
  </r>
  <r>
    <s v="Bank1"/>
    <s v="Banker1"/>
    <x v="0"/>
    <n v="40"/>
    <n v="0"/>
    <x v="5"/>
    <s v="Gandhi-like"/>
    <n v="0"/>
    <s v="Standard"/>
    <n v="27"/>
    <n v="2"/>
    <n v="13"/>
    <s v="Free Market"/>
    <n v="319"/>
    <n v="1664"/>
    <s v="Untapped"/>
    <n v="90"/>
    <s v="None"/>
    <n v="0"/>
    <x v="6"/>
    <s v="Neutral"/>
    <n v="20000"/>
    <s v="http://blocgame.com/stats.php?id=65300"/>
    <n v="0"/>
    <n v="0"/>
    <n v="14375"/>
    <n v="62.695924764890279"/>
    <n v="53.166666666666664"/>
    <n v="3333.3333333333335"/>
  </r>
  <r>
    <s v="STEM"/>
    <s v="STEMTrump"/>
    <x v="0"/>
    <n v="17"/>
    <n v="0"/>
    <x v="4"/>
    <s v="Normal"/>
    <n v="0"/>
    <s v="Standard"/>
    <n v="1"/>
    <n v="2"/>
    <n v="2"/>
    <s v="Central Planning"/>
    <n v="319"/>
    <n v="1993"/>
    <s v="Untapped"/>
    <n v="90"/>
    <s v="None"/>
    <n v="0"/>
    <x v="8"/>
    <s v="Neutral"/>
    <n v="20000"/>
    <s v="http://blocgame.com/stats.php?id=65598"/>
    <n v="0"/>
    <n v="0"/>
    <n v="18500"/>
    <n v="62.695924764890279"/>
    <n v="53.166666666666664"/>
    <n v="3333.3333333333335"/>
  </r>
  <r>
    <s v="Cergon"/>
    <s v="Dabram"/>
    <x v="0"/>
    <n v="4"/>
    <n v="0"/>
    <x v="4"/>
    <s v="Nice"/>
    <n v="0"/>
    <s v="Undisciplined Rabble"/>
    <n v="1"/>
    <n v="2"/>
    <n v="0"/>
    <s v="Mixed Economy"/>
    <n v="242"/>
    <n v="0"/>
    <s v="Untapped"/>
    <n v="90"/>
    <s v="None"/>
    <n v="0"/>
    <x v="3"/>
    <s v="Neutral"/>
    <n v="15167"/>
    <s v="http://blocgame.com/stats.php?id=65406"/>
    <n v="0"/>
    <n v="0"/>
    <n v="14417"/>
    <n v="62.673553719008261"/>
    <n v="40.333333333333336"/>
    <n v="2527.8333333333335"/>
  </r>
  <r>
    <s v="Atolia"/>
    <s v="Montolini"/>
    <x v="0"/>
    <n v="20"/>
    <n v="0"/>
    <x v="4"/>
    <s v="Good"/>
    <n v="0"/>
    <s v="Standard"/>
    <n v="51"/>
    <n v="2"/>
    <n v="0"/>
    <s v="Central Planning"/>
    <n v="320"/>
    <n v="0"/>
    <s v="Untapped"/>
    <n v="90"/>
    <s v="None"/>
    <n v="0"/>
    <x v="17"/>
    <s v="Neutral"/>
    <n v="20000"/>
    <s v="http://blocgame.com/stats.php?id=57818"/>
    <n v="0"/>
    <n v="0"/>
    <n v="19250"/>
    <n v="62.5"/>
    <n v="53.333333333333336"/>
    <n v="3333.3333333333335"/>
  </r>
  <r>
    <s v="Twerkanasia"/>
    <s v="J_Daddy2.0"/>
    <x v="0"/>
    <n v="20"/>
    <n v="0"/>
    <x v="4"/>
    <s v="Nice"/>
    <n v="0"/>
    <s v="Standard"/>
    <n v="56"/>
    <n v="4"/>
    <n v="1"/>
    <s v="Mixed Economy"/>
    <n v="320"/>
    <n v="1"/>
    <s v="Untapped"/>
    <n v="90"/>
    <s v="None"/>
    <n v="0"/>
    <x v="1"/>
    <s v="Neutral"/>
    <n v="20000"/>
    <s v="http://blocgame.com/stats.php?id=58182"/>
    <n v="0"/>
    <n v="0"/>
    <n v="18125"/>
    <n v="62.5"/>
    <n v="53.333333333333336"/>
    <n v="3333.3333333333335"/>
  </r>
  <r>
    <s v="Mallowerra"/>
    <s v="Benjamin Sutter"/>
    <x v="0"/>
    <n v="20"/>
    <n v="0"/>
    <x v="4"/>
    <s v="Good"/>
    <n v="0"/>
    <s v="Standard"/>
    <n v="49"/>
    <n v="2"/>
    <n v="0"/>
    <s v="Central Planning"/>
    <n v="320"/>
    <n v="0"/>
    <s v="Untapped"/>
    <n v="90"/>
    <s v="None"/>
    <n v="0"/>
    <x v="1"/>
    <s v="Neutral"/>
    <n v="20000"/>
    <s v="http://blocgame.com/stats.php?id=65592"/>
    <n v="0"/>
    <n v="0"/>
    <n v="19250"/>
    <n v="62.5"/>
    <n v="53.333333333333336"/>
    <n v="3333.3333333333335"/>
  </r>
  <r>
    <s v="Myred"/>
    <s v="Constanite"/>
    <x v="0"/>
    <n v="20"/>
    <n v="0"/>
    <x v="4"/>
    <s v="Good"/>
    <n v="0"/>
    <s v="Standard"/>
    <n v="46"/>
    <n v="2"/>
    <n v="0"/>
    <s v="Mixed Economy"/>
    <n v="320"/>
    <n v="0"/>
    <s v="Untapped"/>
    <n v="90"/>
    <s v="None"/>
    <n v="0"/>
    <x v="7"/>
    <s v="Neutral"/>
    <n v="20000"/>
    <s v="http://blocgame.com/stats.php?id=65594"/>
    <n v="0"/>
    <n v="0"/>
    <n v="19250"/>
    <n v="62.5"/>
    <n v="53.333333333333336"/>
    <n v="3333.3333333333335"/>
  </r>
  <r>
    <s v="Venusia"/>
    <s v="Aphrodita"/>
    <x v="0"/>
    <n v="20"/>
    <n v="0"/>
    <x v="4"/>
    <s v="Good"/>
    <n v="0"/>
    <s v="Standard"/>
    <n v="45"/>
    <n v="2"/>
    <n v="0"/>
    <s v="Free Market"/>
    <n v="320"/>
    <n v="0"/>
    <s v="Untapped"/>
    <n v="90"/>
    <s v="None"/>
    <n v="0"/>
    <x v="7"/>
    <s v="Neutral"/>
    <n v="20000"/>
    <s v="http://blocgame.com/stats.php?id=65597"/>
    <n v="0"/>
    <n v="0"/>
    <n v="19250"/>
    <n v="62.5"/>
    <n v="53.333333333333336"/>
    <n v="3333.3333333333335"/>
  </r>
  <r>
    <s v="Firesh"/>
    <s v="Asirito"/>
    <x v="0"/>
    <n v="20"/>
    <n v="0"/>
    <x v="4"/>
    <s v="Nice"/>
    <n v="0"/>
    <s v="Standard"/>
    <n v="57"/>
    <n v="2"/>
    <n v="0"/>
    <s v="Mixed Economy"/>
    <n v="320"/>
    <n v="0"/>
    <s v="Untapped"/>
    <n v="90"/>
    <s v="None"/>
    <n v="0"/>
    <x v="4"/>
    <s v="Neutral"/>
    <n v="20000"/>
    <s v="http://blocgame.com/stats.php?id=65577"/>
    <n v="0"/>
    <n v="0"/>
    <n v="19250"/>
    <n v="62.5"/>
    <n v="53.333333333333336"/>
    <n v="3333.3333333333335"/>
  </r>
  <r>
    <s v="Tabookodak"/>
    <s v="Tabookodak"/>
    <x v="0"/>
    <n v="20"/>
    <n v="0"/>
    <x v="4"/>
    <s v="Good"/>
    <n v="0"/>
    <s v="Standard"/>
    <n v="47"/>
    <n v="2"/>
    <n v="0"/>
    <s v="Free Market"/>
    <n v="320"/>
    <n v="0"/>
    <s v="Untapped"/>
    <n v="90"/>
    <s v="None"/>
    <n v="0"/>
    <x v="3"/>
    <s v="Neutral"/>
    <n v="20000"/>
    <s v="http://blocgame.com/stats.php?id=65593"/>
    <n v="0"/>
    <n v="0"/>
    <n v="19250"/>
    <n v="62.5"/>
    <n v="53.333333333333336"/>
    <n v="3333.3333333333335"/>
  </r>
  <r>
    <s v="Mat_Labu_Dibega"/>
    <s v="Punaimu"/>
    <x v="2"/>
    <n v="25"/>
    <n v="0"/>
    <x v="3"/>
    <s v="Nice"/>
    <n v="0"/>
    <s v="Elite"/>
    <n v="12"/>
    <n v="8"/>
    <n v="2"/>
    <s v="Central Planning"/>
    <n v="321"/>
    <n v="153"/>
    <s v="Untapped"/>
    <n v="90"/>
    <s v="Meagre"/>
    <n v="1.5"/>
    <x v="2"/>
    <s v="Soviet Union"/>
    <n v="20000"/>
    <s v="http://blocgame.com/stats.php?id=65581"/>
    <n v="0"/>
    <n v="0"/>
    <n v="16250"/>
    <n v="62.305295950155767"/>
    <n v="53.5"/>
    <n v="3333.3333333333335"/>
  </r>
  <r>
    <s v="Artic Tusk"/>
    <s v="Nochi"/>
    <x v="0"/>
    <n v="4"/>
    <n v="0"/>
    <x v="5"/>
    <s v="Nice"/>
    <n v="0"/>
    <s v="Elite"/>
    <n v="75"/>
    <n v="5"/>
    <n v="0"/>
    <s v="Mixed Economy"/>
    <n v="312"/>
    <n v="0"/>
    <s v="Untapped"/>
    <n v="90"/>
    <s v="None"/>
    <n v="0"/>
    <x v="1"/>
    <s v="United States"/>
    <n v="19406"/>
    <s v="http://blocgame.com/stats.php?id=50455"/>
    <n v="0"/>
    <n v="0"/>
    <n v="17531"/>
    <n v="62.198717948717949"/>
    <n v="52"/>
    <n v="3234.3333333333335"/>
  </r>
  <r>
    <s v="June"/>
    <s v="June"/>
    <x v="0"/>
    <n v="20"/>
    <n v="0"/>
    <x v="4"/>
    <s v="Good"/>
    <n v="0"/>
    <s v="Standard"/>
    <n v="40"/>
    <n v="3"/>
    <n v="0"/>
    <s v="Central Planning"/>
    <n v="322"/>
    <n v="0"/>
    <s v="Untapped"/>
    <n v="90"/>
    <s v="None"/>
    <n v="0"/>
    <x v="1"/>
    <s v="Neutral"/>
    <n v="20000"/>
    <s v="http://blocgame.com/stats.php?id=65603"/>
    <n v="0"/>
    <n v="0"/>
    <n v="18875"/>
    <n v="62.111801242236027"/>
    <n v="53.666666666666664"/>
    <n v="3333.3333333333335"/>
  </r>
  <r>
    <s v="Italian-Egypt"/>
    <s v="KingDMV"/>
    <x v="41"/>
    <n v="20"/>
    <n v="0"/>
    <x v="4"/>
    <s v="Nice"/>
    <n v="0"/>
    <s v="Standard"/>
    <n v="87"/>
    <n v="2"/>
    <n v="0"/>
    <s v="Mixed Economy"/>
    <n v="323"/>
    <n v="0"/>
    <s v="Untapped"/>
    <n v="90"/>
    <s v="None"/>
    <n v="0"/>
    <x v="15"/>
    <s v="Neutral"/>
    <n v="20000"/>
    <s v="http://blocgame.com/stats.php?id=65542"/>
    <n v="0"/>
    <n v="0"/>
    <n v="19250"/>
    <n v="61.919504643962846"/>
    <n v="53.833333333333336"/>
    <n v="3333.3333333333335"/>
  </r>
  <r>
    <s v="Flarintia"/>
    <s v="Master Alex"/>
    <x v="0"/>
    <n v="6"/>
    <n v="0"/>
    <x v="5"/>
    <s v="Gandhi-like"/>
    <n v="0"/>
    <s v="Elite"/>
    <n v="33"/>
    <n v="3"/>
    <n v="0"/>
    <s v="Free Market"/>
    <n v="320"/>
    <n v="0"/>
    <s v="Untapped"/>
    <n v="90"/>
    <s v="Meagre"/>
    <n v="1.5"/>
    <x v="3"/>
    <s v="Neutral"/>
    <n v="19800"/>
    <s v="http://blocgame.com/stats.php?id=65440"/>
    <n v="1"/>
    <n v="0"/>
    <n v="18675"/>
    <n v="61.875"/>
    <n v="53.333333333333336"/>
    <n v="3300"/>
  </r>
  <r>
    <s v="Draven"/>
    <s v="Rump"/>
    <x v="0"/>
    <n v="19"/>
    <n v="0"/>
    <x v="5"/>
    <s v="Gandhi-like"/>
    <n v="0"/>
    <s v="Elite"/>
    <n v="19"/>
    <n v="4"/>
    <n v="2"/>
    <s v="Central Planning"/>
    <n v="324"/>
    <n v="158"/>
    <s v="Untapped"/>
    <n v="90"/>
    <s v="Meagre"/>
    <n v="1.5"/>
    <x v="19"/>
    <s v="Soviet Union"/>
    <n v="20000"/>
    <s v="http://blocgame.com/stats.php?id=65403"/>
    <n v="0"/>
    <n v="0"/>
    <n v="17750"/>
    <n v="61.728395061728392"/>
    <n v="54"/>
    <n v="3333.3333333333335"/>
  </r>
  <r>
    <s v="Mathiland"/>
    <s v="Mathisbj944"/>
    <x v="0"/>
    <n v="16"/>
    <n v="0"/>
    <x v="4"/>
    <s v="Good"/>
    <n v="0"/>
    <s v="Standard"/>
    <n v="43"/>
    <n v="2"/>
    <n v="1"/>
    <s v="Free Market"/>
    <n v="324"/>
    <n v="152"/>
    <s v="Untapped"/>
    <n v="90"/>
    <s v="None"/>
    <n v="0"/>
    <x v="7"/>
    <s v="United States"/>
    <n v="20000"/>
    <s v="http://blocgame.com/stats.php?id=65599"/>
    <n v="0"/>
    <n v="0"/>
    <n v="18875"/>
    <n v="61.728395061728392"/>
    <n v="54"/>
    <n v="3333.3333333333335"/>
  </r>
  <r>
    <s v="Orania"/>
    <s v="Wilheim"/>
    <x v="0"/>
    <n v="25"/>
    <n v="0"/>
    <x v="5"/>
    <s v="Gandhi-like"/>
    <n v="0"/>
    <s v="Elite"/>
    <n v="130"/>
    <n v="2"/>
    <n v="0"/>
    <s v="Mixed Economy"/>
    <n v="325"/>
    <n v="0"/>
    <s v="Untapped"/>
    <n v="90"/>
    <s v="None"/>
    <n v="0"/>
    <x v="12"/>
    <s v="Neutral"/>
    <n v="20000"/>
    <s v="http://blocgame.com/stats.php?id=51306"/>
    <n v="0"/>
    <n v="0"/>
    <n v="19250"/>
    <n v="61.53846153846154"/>
    <n v="54.166666666666664"/>
    <n v="3333.3333333333335"/>
  </r>
  <r>
    <s v="Belanx"/>
    <s v="Andraxhelm"/>
    <x v="0"/>
    <n v="20"/>
    <n v="0"/>
    <x v="4"/>
    <s v="Gandhi-like"/>
    <n v="0"/>
    <s v="Poor"/>
    <n v="136"/>
    <n v="2"/>
    <n v="0"/>
    <s v="Mixed Economy"/>
    <n v="325"/>
    <n v="0"/>
    <s v="Untapped"/>
    <n v="90"/>
    <s v="None"/>
    <n v="0"/>
    <x v="11"/>
    <s v="Neutral"/>
    <n v="20000"/>
    <s v="http://blocgame.com/stats.php?id=65468"/>
    <n v="0"/>
    <n v="0"/>
    <n v="19250"/>
    <n v="61.53846153846154"/>
    <n v="54.166666666666664"/>
    <n v="3333.3333333333335"/>
  </r>
  <r>
    <s v="Tassam"/>
    <s v="CallumGriffin"/>
    <x v="0"/>
    <n v="20"/>
    <n v="0"/>
    <x v="4"/>
    <s v="Nice"/>
    <n v="0"/>
    <s v="Standard"/>
    <n v="57"/>
    <n v="2"/>
    <n v="0"/>
    <s v="Central Planning"/>
    <n v="325"/>
    <n v="0"/>
    <s v="Untapped"/>
    <n v="90"/>
    <s v="None"/>
    <n v="0"/>
    <x v="17"/>
    <s v="Neutral"/>
    <n v="20000"/>
    <s v="http://blocgame.com/stats.php?id=65578"/>
    <n v="0"/>
    <n v="0"/>
    <n v="19250"/>
    <n v="61.53846153846154"/>
    <n v="54.166666666666664"/>
    <n v="3333.3333333333335"/>
  </r>
  <r>
    <s v="Soviet Reich"/>
    <s v="Owerlord"/>
    <x v="0"/>
    <n v="25"/>
    <n v="0"/>
    <x v="5"/>
    <s v="Nice"/>
    <n v="0"/>
    <s v="Elite"/>
    <n v="54"/>
    <n v="2"/>
    <n v="0"/>
    <s v="Central Planning"/>
    <n v="325"/>
    <n v="0"/>
    <s v="Untapped"/>
    <n v="90"/>
    <s v="None"/>
    <n v="0"/>
    <x v="4"/>
    <s v="Neutral"/>
    <n v="20000"/>
    <s v="http://blocgame.com/stats.php?id=65585"/>
    <n v="0"/>
    <n v="0"/>
    <n v="19250"/>
    <n v="61.53846153846154"/>
    <n v="54.166666666666664"/>
    <n v="3333.3333333333335"/>
  </r>
  <r>
    <s v="Russopolska"/>
    <s v="Emperuke"/>
    <x v="0"/>
    <n v="20"/>
    <n v="0"/>
    <x v="4"/>
    <s v="Gandhi-like"/>
    <n v="0"/>
    <s v="Poor"/>
    <n v="126"/>
    <n v="2"/>
    <n v="0"/>
    <s v="Free Market"/>
    <n v="325"/>
    <n v="0"/>
    <s v="Untapped"/>
    <n v="90"/>
    <s v="None"/>
    <n v="0"/>
    <x v="3"/>
    <s v="Neutral"/>
    <n v="20000"/>
    <s v="http://blocgame.com/stats.php?id=65477"/>
    <n v="0"/>
    <n v="0"/>
    <n v="19250"/>
    <n v="61.53846153846154"/>
    <n v="54.166666666666664"/>
    <n v="3333.3333333333335"/>
  </r>
  <r>
    <s v="Nothingland"/>
    <s v="Arisak"/>
    <x v="0"/>
    <n v="7"/>
    <n v="0"/>
    <x v="4"/>
    <s v="Angelic"/>
    <n v="0"/>
    <s v="Poor"/>
    <n v="107"/>
    <n v="2"/>
    <n v="0"/>
    <s v="Free Market"/>
    <n v="263"/>
    <n v="0"/>
    <s v="Untapped"/>
    <n v="90"/>
    <s v="None"/>
    <n v="0"/>
    <x v="16"/>
    <s v="Neutral"/>
    <n v="16172"/>
    <s v="http://blocgame.com/stats.php?id=65509"/>
    <n v="0"/>
    <n v="0"/>
    <n v="15422"/>
    <n v="61.49049429657795"/>
    <n v="43.833333333333336"/>
    <n v="2695.3333333333335"/>
  </r>
  <r>
    <s v="Nerdiana"/>
    <s v="random Nerd"/>
    <x v="0"/>
    <n v="18"/>
    <n v="0"/>
    <x v="5"/>
    <s v="Questionable"/>
    <n v="0"/>
    <s v="Standard"/>
    <n v="28"/>
    <n v="4"/>
    <n v="2"/>
    <s v="Central Planning"/>
    <n v="381"/>
    <n v="175"/>
    <s v="Untapped"/>
    <n v="90"/>
    <s v="None"/>
    <n v="0"/>
    <x v="15"/>
    <s v="Soviet Union"/>
    <n v="23400"/>
    <s v="http://blocgame.com/stats.php?id=65595"/>
    <n v="0"/>
    <n v="0"/>
    <n v="21150"/>
    <n v="61.417322834645667"/>
    <n v="63.5"/>
    <n v="3900"/>
  </r>
  <r>
    <s v="Mr. Stalin"/>
    <s v="Grandfather Mao"/>
    <x v="0"/>
    <n v="21"/>
    <n v="0"/>
    <x v="4"/>
    <s v="Nice"/>
    <n v="0"/>
    <s v="Standard"/>
    <n v="6"/>
    <n v="0"/>
    <n v="0"/>
    <s v="Mixed Economy"/>
    <n v="316"/>
    <n v="0"/>
    <s v="Untapped"/>
    <n v="90"/>
    <s v="Meagre"/>
    <n v="1.5"/>
    <x v="5"/>
    <s v="Neutral"/>
    <n v="19407"/>
    <s v="http://blocgame.com/stats.php?id=65272"/>
    <n v="0"/>
    <n v="0"/>
    <n v="19407"/>
    <n v="61.414556962025316"/>
    <n v="52.666666666666664"/>
    <n v="3234.5"/>
  </r>
  <r>
    <s v="Allahu Ahkbar"/>
    <s v="Ekko in Paris"/>
    <x v="0"/>
    <n v="28"/>
    <n v="0"/>
    <x v="4"/>
    <s v="Nice"/>
    <n v="0"/>
    <s v="Standard"/>
    <n v="14"/>
    <n v="2"/>
    <n v="1"/>
    <s v="Mixed Economy"/>
    <n v="326"/>
    <n v="0"/>
    <s v="Untapped"/>
    <n v="90"/>
    <s v="None"/>
    <n v="0"/>
    <x v="5"/>
    <s v="Neutral"/>
    <n v="20000"/>
    <s v="http://blocgame.com/stats.php?id=65571"/>
    <n v="0"/>
    <n v="0"/>
    <n v="18875"/>
    <n v="61.349693251533743"/>
    <n v="54.333333333333336"/>
    <n v="3333.3333333333335"/>
  </r>
  <r>
    <s v="xexexex"/>
    <s v="xexpox"/>
    <x v="0"/>
    <n v="0"/>
    <n v="0"/>
    <x v="4"/>
    <s v="Nice"/>
    <n v="0"/>
    <s v="Undisciplined Rabble"/>
    <n v="1"/>
    <n v="2"/>
    <n v="0"/>
    <s v="Central Planning"/>
    <n v="300"/>
    <n v="0"/>
    <s v="Untapped"/>
    <n v="90"/>
    <s v="None"/>
    <n v="0"/>
    <x v="4"/>
    <s v="Neutral"/>
    <n v="18247"/>
    <s v="http://blocgame.com/stats.php?id=65378"/>
    <n v="0"/>
    <n v="0"/>
    <n v="17497"/>
    <n v="60.823333333333331"/>
    <n v="50"/>
    <n v="3041.1666666666665"/>
  </r>
  <r>
    <s v="PC MASTER RACE"/>
    <s v="vExotics"/>
    <x v="0"/>
    <n v="25"/>
    <n v="0"/>
    <x v="5"/>
    <s v="Nice"/>
    <n v="0"/>
    <s v="Elite"/>
    <n v="75"/>
    <n v="2"/>
    <n v="0"/>
    <s v="Free Market"/>
    <n v="330"/>
    <n v="0"/>
    <s v="Untapped"/>
    <n v="90"/>
    <s v="None"/>
    <n v="0"/>
    <x v="1"/>
    <s v="Neutral"/>
    <n v="20000"/>
    <s v="http://blocgame.com/stats.php?id=65555"/>
    <n v="0"/>
    <n v="0"/>
    <n v="19250"/>
    <n v="60.606060606060609"/>
    <n v="55"/>
    <n v="3333.3333333333335"/>
  </r>
  <r>
    <s v="Buddyland"/>
    <s v="favouritemonkey"/>
    <x v="0"/>
    <n v="20"/>
    <n v="0"/>
    <x v="4"/>
    <s v="Gandhi-like"/>
    <n v="0"/>
    <s v="Poor"/>
    <n v="120"/>
    <n v="3"/>
    <n v="0"/>
    <s v="Free Market"/>
    <n v="330"/>
    <n v="0"/>
    <s v="Untapped"/>
    <n v="90"/>
    <s v="None"/>
    <n v="0"/>
    <x v="1"/>
    <s v="Neutral"/>
    <n v="20000"/>
    <s v="http://blocgame.com/stats.php?id=65493"/>
    <n v="0"/>
    <n v="0"/>
    <n v="18875"/>
    <n v="60.606060606060609"/>
    <n v="55"/>
    <n v="3333.3333333333335"/>
  </r>
  <r>
    <s v="DFP"/>
    <s v="marmik144"/>
    <x v="0"/>
    <n v="20"/>
    <n v="0"/>
    <x v="4"/>
    <s v="Nice"/>
    <n v="0"/>
    <s v="Standard"/>
    <n v="77"/>
    <n v="2"/>
    <n v="0"/>
    <s v="Mixed Economy"/>
    <n v="330"/>
    <n v="0"/>
    <s v="Untapped"/>
    <n v="90"/>
    <s v="None"/>
    <n v="0"/>
    <x v="7"/>
    <s v="Neutral"/>
    <n v="20000"/>
    <s v="http://blocgame.com/stats.php?id=65548"/>
    <n v="0"/>
    <n v="0"/>
    <n v="19250"/>
    <n v="60.606060606060609"/>
    <n v="55"/>
    <n v="3333.3333333333335"/>
  </r>
  <r>
    <s v="Triostesia"/>
    <s v="Solon Darwin"/>
    <x v="0"/>
    <n v="20"/>
    <n v="0"/>
    <x v="4"/>
    <s v="Nice"/>
    <n v="0"/>
    <s v="Standard"/>
    <n v="75"/>
    <n v="2"/>
    <n v="0"/>
    <s v="Central Planning"/>
    <n v="330"/>
    <n v="0"/>
    <s v="Untapped"/>
    <n v="90"/>
    <s v="None"/>
    <n v="0"/>
    <x v="7"/>
    <s v="Neutral"/>
    <n v="20000"/>
    <s v="http://blocgame.com/stats.php?id=65556"/>
    <n v="0"/>
    <n v="0"/>
    <n v="19250"/>
    <n v="60.606060606060609"/>
    <n v="55"/>
    <n v="3333.3333333333335"/>
  </r>
  <r>
    <s v="Tanki"/>
    <s v="Crosstheline"/>
    <x v="0"/>
    <n v="20"/>
    <n v="0"/>
    <x v="4"/>
    <s v="Nice"/>
    <n v="0"/>
    <s v="Standard"/>
    <n v="69"/>
    <n v="2"/>
    <n v="0"/>
    <s v="Free Market"/>
    <n v="330"/>
    <n v="0"/>
    <s v="Untapped"/>
    <n v="90"/>
    <s v="None"/>
    <n v="0"/>
    <x v="9"/>
    <s v="Neutral"/>
    <n v="20000"/>
    <s v="http://blocgame.com/stats.php?id=65565"/>
    <n v="0"/>
    <n v="0"/>
    <n v="19250"/>
    <n v="60.606060606060609"/>
    <n v="55"/>
    <n v="3333.3333333333335"/>
  </r>
  <r>
    <s v="Argenta"/>
    <s v="juanb"/>
    <x v="0"/>
    <n v="20"/>
    <n v="0"/>
    <x v="4"/>
    <s v="Nice"/>
    <n v="0"/>
    <s v="Standard"/>
    <n v="61"/>
    <n v="3"/>
    <n v="1"/>
    <s v="Free Market"/>
    <n v="330"/>
    <n v="0"/>
    <s v="Untapped"/>
    <n v="90"/>
    <s v="None"/>
    <n v="0"/>
    <x v="18"/>
    <s v="Neutral"/>
    <n v="20000"/>
    <s v="http://blocgame.com/stats.php?id=65573"/>
    <n v="0"/>
    <n v="0"/>
    <n v="18500"/>
    <n v="60.606060606060609"/>
    <n v="55"/>
    <n v="3333.3333333333335"/>
  </r>
  <r>
    <s v="Meripez"/>
    <s v="Q Smith"/>
    <x v="0"/>
    <n v="16"/>
    <n v="0"/>
    <x v="4"/>
    <s v="Gandhi-like"/>
    <n v="0"/>
    <s v="Standard"/>
    <n v="144"/>
    <n v="2"/>
    <n v="1"/>
    <s v="Central Planning"/>
    <n v="330"/>
    <n v="206"/>
    <s v="Untapped"/>
    <n v="90"/>
    <s v="None"/>
    <n v="0"/>
    <x v="7"/>
    <s v="Soviet Union"/>
    <n v="20000"/>
    <s v="http://blocgame.com/stats.php?id=65451"/>
    <n v="0"/>
    <n v="0"/>
    <n v="18875"/>
    <n v="60.606060606060609"/>
    <n v="55"/>
    <n v="3333.3333333333335"/>
  </r>
  <r>
    <s v="Centurions"/>
    <s v="Awesome"/>
    <x v="0"/>
    <n v="20"/>
    <n v="0"/>
    <x v="4"/>
    <s v="Nice"/>
    <n v="0"/>
    <s v="Standard"/>
    <n v="75"/>
    <n v="2"/>
    <n v="0"/>
    <s v="Mixed Economy"/>
    <n v="330"/>
    <n v="0"/>
    <s v="Untapped"/>
    <n v="90"/>
    <s v="None"/>
    <n v="0"/>
    <x v="3"/>
    <s v="Neutral"/>
    <n v="20000"/>
    <s v="http://blocgame.com/stats.php?id=65551"/>
    <n v="0"/>
    <n v="0"/>
    <n v="19250"/>
    <n v="60.606060606060609"/>
    <n v="55"/>
    <n v="3333.3333333333335"/>
  </r>
  <r>
    <s v="Gubbins :3"/>
    <s v="Gubbins"/>
    <x v="0"/>
    <n v="39"/>
    <n v="0"/>
    <x v="4"/>
    <s v="Gandhi-like"/>
    <n v="0"/>
    <s v="Poor"/>
    <n v="186"/>
    <n v="26"/>
    <n v="1"/>
    <s v="Mixed Economy"/>
    <n v="440"/>
    <n v="0"/>
    <s v="Untapped"/>
    <n v="90"/>
    <s v="None"/>
    <n v="0"/>
    <x v="19"/>
    <s v="Soviet Union"/>
    <n v="26666"/>
    <s v="http://blocgame.com/stats.php?id=46500"/>
    <n v="0"/>
    <n v="0"/>
    <n v="16541"/>
    <n v="60.604545454545452"/>
    <n v="73.333333333333329"/>
    <n v="4444.333333333333"/>
  </r>
  <r>
    <s v="AmTex"/>
    <s v="ktrotter"/>
    <x v="0"/>
    <n v="25"/>
    <n v="0"/>
    <x v="5"/>
    <s v="Questionable"/>
    <n v="0"/>
    <s v="Elite"/>
    <n v="11"/>
    <n v="3"/>
    <n v="1"/>
    <s v="Central Planning"/>
    <n v="332"/>
    <n v="438"/>
    <s v="Untapped"/>
    <n v="90"/>
    <s v="None"/>
    <n v="0"/>
    <x v="7"/>
    <s v="Neutral"/>
    <n v="20000"/>
    <s v="http://blocgame.com/stats.php?id=65568"/>
    <n v="0"/>
    <n v="0"/>
    <n v="18500"/>
    <n v="60.24096385542169"/>
    <n v="55.333333333333336"/>
    <n v="3333.3333333333335"/>
  </r>
  <r>
    <s v="Santa Cruz"/>
    <s v="mateus sousa"/>
    <x v="0"/>
    <n v="22"/>
    <n v="0"/>
    <x v="4"/>
    <s v="Gandhi-like"/>
    <n v="0"/>
    <s v="Poor"/>
    <n v="104"/>
    <n v="3"/>
    <n v="1"/>
    <s v="Free Market"/>
    <n v="332"/>
    <n v="0"/>
    <s v="Untapped"/>
    <n v="90"/>
    <s v="None"/>
    <n v="0"/>
    <x v="18"/>
    <s v="Neutral"/>
    <n v="20000"/>
    <s v="http://blocgame.com/stats.php?id=65484"/>
    <n v="0"/>
    <n v="0"/>
    <n v="18500"/>
    <n v="60.24096385542169"/>
    <n v="55.333333333333336"/>
    <n v="3333.3333333333335"/>
  </r>
  <r>
    <s v="Zocov"/>
    <s v="Salnikov"/>
    <x v="0"/>
    <n v="20"/>
    <n v="0"/>
    <x v="4"/>
    <s v="Angelic"/>
    <n v="0"/>
    <s v="Standard"/>
    <n v="95"/>
    <n v="2"/>
    <n v="0"/>
    <s v="Central Planning"/>
    <n v="332"/>
    <n v="0"/>
    <s v="Untapped"/>
    <n v="90"/>
    <s v="None"/>
    <n v="0"/>
    <x v="1"/>
    <s v="Neutral"/>
    <n v="20000"/>
    <s v="http://blocgame.com/stats.php?id=65529"/>
    <n v="0"/>
    <n v="0"/>
    <n v="19250"/>
    <n v="60.24096385542169"/>
    <n v="55.333333333333336"/>
    <n v="3333.3333333333335"/>
  </r>
  <r>
    <s v="Whiltshire"/>
    <s v="Wishywish"/>
    <x v="0"/>
    <n v="15"/>
    <n v="0"/>
    <x v="5"/>
    <s v="Nice"/>
    <n v="0"/>
    <s v="Elite"/>
    <n v="12"/>
    <n v="4"/>
    <n v="3"/>
    <s v="Central Planning"/>
    <n v="332"/>
    <n v="2811"/>
    <s v="Untapped"/>
    <n v="90"/>
    <s v="None"/>
    <n v="0"/>
    <x v="8"/>
    <s v="Soviet Union"/>
    <n v="20000"/>
    <s v="http://blocgame.com/stats.php?id=65582"/>
    <n v="0"/>
    <n v="0"/>
    <n v="17375"/>
    <n v="60.24096385542169"/>
    <n v="55.333333333333336"/>
    <n v="3333.3333333333335"/>
  </r>
  <r>
    <s v="hidupmumati"/>
    <s v="killerh"/>
    <x v="0"/>
    <n v="5"/>
    <n v="0"/>
    <x v="4"/>
    <s v="Normal"/>
    <n v="0"/>
    <s v="Standard"/>
    <n v="14"/>
    <n v="3"/>
    <n v="0"/>
    <s v="Mixed Economy"/>
    <n v="271"/>
    <n v="0"/>
    <s v="Untapped"/>
    <n v="90"/>
    <s v="None"/>
    <n v="0"/>
    <x v="13"/>
    <s v="Neutral"/>
    <n v="16317"/>
    <s v="http://blocgame.com/stats.php?id=65574"/>
    <n v="0"/>
    <n v="0"/>
    <n v="15192"/>
    <n v="60.210332103321036"/>
    <n v="45.166666666666664"/>
    <n v="2719.5"/>
  </r>
  <r>
    <s v="New Kurdi"/>
    <s v="iiDaveyGuy"/>
    <x v="0"/>
    <n v="20"/>
    <n v="0"/>
    <x v="4"/>
    <s v="Gandhi-like"/>
    <n v="0"/>
    <s v="Poor"/>
    <n v="168"/>
    <n v="3"/>
    <n v="2"/>
    <s v="Central Planning"/>
    <n v="333"/>
    <n v="2"/>
    <s v="Untapped"/>
    <n v="90"/>
    <s v="None"/>
    <n v="0"/>
    <x v="5"/>
    <s v="Neutral"/>
    <n v="20000"/>
    <s v="http://blocgame.com/stats.php?id=65348"/>
    <n v="0"/>
    <n v="0"/>
    <n v="18125"/>
    <n v="60.06006006006006"/>
    <n v="55.5"/>
    <n v="3333.3333333333335"/>
  </r>
  <r>
    <s v="Sebastralasia"/>
    <s v="pinkieseb"/>
    <x v="0"/>
    <n v="20"/>
    <n v="0"/>
    <x v="4"/>
    <s v="Angelic"/>
    <n v="0"/>
    <s v="Standard"/>
    <n v="111"/>
    <n v="2"/>
    <n v="0"/>
    <s v="Mixed Economy"/>
    <n v="333"/>
    <n v="0"/>
    <s v="Untapped"/>
    <n v="90"/>
    <s v="None"/>
    <n v="0"/>
    <x v="1"/>
    <s v="Neutral"/>
    <n v="20000"/>
    <s v="http://blocgame.com/stats.php?id=65506"/>
    <n v="0"/>
    <n v="0"/>
    <n v="19250"/>
    <n v="60.06006006006006"/>
    <n v="55.5"/>
    <n v="3333.3333333333335"/>
  </r>
  <r>
    <s v="Akai"/>
    <s v="MakaiTheMagician"/>
    <x v="0"/>
    <n v="20"/>
    <n v="0"/>
    <x v="4"/>
    <s v="Nice"/>
    <n v="0"/>
    <s v="Standard"/>
    <n v="82"/>
    <n v="2"/>
    <n v="0"/>
    <s v="Free Market"/>
    <n v="333"/>
    <n v="0"/>
    <s v="Untapped"/>
    <n v="90"/>
    <s v="None"/>
    <n v="0"/>
    <x v="16"/>
    <s v="Neutral"/>
    <n v="20000"/>
    <s v="http://blocgame.com/stats.php?id=65547"/>
    <n v="0"/>
    <n v="0"/>
    <n v="19250"/>
    <n v="60.06006006006006"/>
    <n v="55.5"/>
    <n v="3333.3333333333335"/>
  </r>
  <r>
    <s v="Arkaydia"/>
    <s v="Xellinus"/>
    <x v="0"/>
    <n v="25"/>
    <n v="0"/>
    <x v="5"/>
    <s v="Angelic"/>
    <n v="0"/>
    <s v="Elite"/>
    <n v="102"/>
    <n v="2"/>
    <n v="1"/>
    <s v="Central Planning"/>
    <n v="333"/>
    <n v="3788"/>
    <s v="Untapped"/>
    <n v="90"/>
    <s v="None"/>
    <n v="0"/>
    <x v="8"/>
    <s v="Neutral"/>
    <n v="20000"/>
    <s v="http://blocgame.com/stats.php?id=65512"/>
    <n v="0"/>
    <n v="0"/>
    <n v="18875"/>
    <n v="60.06006006006006"/>
    <n v="55.5"/>
    <n v="3333.3333333333335"/>
  </r>
  <r>
    <s v="Potatia"/>
    <s v="Potatomato"/>
    <x v="0"/>
    <n v="20"/>
    <n v="0"/>
    <x v="4"/>
    <s v="Nice"/>
    <n v="0"/>
    <s v="Standard"/>
    <n v="84"/>
    <n v="2"/>
    <n v="0"/>
    <s v="Mixed Economy"/>
    <n v="333"/>
    <n v="0"/>
    <s v="Untapped"/>
    <n v="90"/>
    <s v="None"/>
    <n v="0"/>
    <x v="3"/>
    <s v="Neutral"/>
    <n v="20000"/>
    <s v="http://blocgame.com/stats.php?id=65544"/>
    <n v="0"/>
    <n v="0"/>
    <n v="19250"/>
    <n v="60.06006006006006"/>
    <n v="55.5"/>
    <n v="3333.3333333333335"/>
  </r>
  <r>
    <s v="Azbackastan"/>
    <s v="Gritowski"/>
    <x v="0"/>
    <n v="6"/>
    <n v="0"/>
    <x v="4"/>
    <s v="Normal"/>
    <n v="0"/>
    <s v="Good"/>
    <n v="30"/>
    <n v="3"/>
    <n v="0"/>
    <s v="Central Planning"/>
    <n v="333"/>
    <n v="0"/>
    <s v="Untapped"/>
    <n v="90"/>
    <s v="None"/>
    <n v="0"/>
    <x v="10"/>
    <s v="Soviet Union"/>
    <n v="20000"/>
    <s v="http://blocgame.com/stats.php?id=65609"/>
    <n v="0"/>
    <n v="0"/>
    <n v="18875"/>
    <n v="60.06006006006006"/>
    <n v="55.5"/>
    <n v="3333.3333333333335"/>
  </r>
  <r>
    <s v="Kateriae"/>
    <s v="redsky"/>
    <x v="3"/>
    <n v="107"/>
    <n v="3"/>
    <x v="3"/>
    <s v="Gandhi-like"/>
    <n v="0"/>
    <s v="Good"/>
    <n v="0"/>
    <n v="5"/>
    <n v="4"/>
    <s v="Free Market"/>
    <n v="386"/>
    <n v="412"/>
    <s v="Untapped"/>
    <n v="90"/>
    <s v="Large"/>
    <n v="7.5"/>
    <x v="14"/>
    <s v="United States"/>
    <n v="23174"/>
    <s v="http://blocgame.com/stats.php?id=64503"/>
    <n v="0"/>
    <n v="0"/>
    <n v="19799"/>
    <n v="60.03626943005181"/>
    <n v="64.333333333333329"/>
    <n v="3862.3333333333335"/>
  </r>
  <r>
    <s v="Rhodesovo"/>
    <s v="Jean Latrois"/>
    <x v="0"/>
    <n v="20"/>
    <n v="0"/>
    <x v="4"/>
    <s v="Angelic"/>
    <n v="0"/>
    <s v="Standard"/>
    <n v="93"/>
    <n v="2"/>
    <n v="0"/>
    <s v="Mixed Economy"/>
    <n v="334"/>
    <n v="0"/>
    <s v="Untapped"/>
    <n v="90"/>
    <s v="None"/>
    <n v="0"/>
    <x v="12"/>
    <s v="Neutral"/>
    <n v="20000"/>
    <s v="http://blocgame.com/stats.php?id=55524"/>
    <n v="0"/>
    <n v="0"/>
    <n v="19250"/>
    <n v="59.880239520958085"/>
    <n v="55.666666666666664"/>
    <n v="3333.3333333333335"/>
  </r>
  <r>
    <s v="cumsod002"/>
    <s v="cumsod002"/>
    <x v="0"/>
    <n v="20"/>
    <n v="0"/>
    <x v="4"/>
    <s v="Angelic"/>
    <n v="0"/>
    <s v="Standard"/>
    <n v="98"/>
    <n v="2"/>
    <n v="2"/>
    <s v="Mixed Economy"/>
    <n v="334"/>
    <n v="2608"/>
    <s v="Untapped"/>
    <n v="90"/>
    <s v="None"/>
    <n v="0"/>
    <x v="0"/>
    <s v="Neutral"/>
    <n v="20000"/>
    <s v="http://blocgame.com/stats.php?id=65318"/>
    <n v="0"/>
    <n v="0"/>
    <n v="18500"/>
    <n v="59.880239520958085"/>
    <n v="55.666666666666664"/>
    <n v="3333.3333333333335"/>
  </r>
  <r>
    <s v="cumsod003"/>
    <s v="cumsod003"/>
    <x v="0"/>
    <n v="20"/>
    <n v="0"/>
    <x v="4"/>
    <s v="Angelic"/>
    <n v="0"/>
    <s v="Standard"/>
    <n v="98"/>
    <n v="2"/>
    <n v="2"/>
    <s v="Mixed Economy"/>
    <n v="334"/>
    <n v="4738"/>
    <s v="Untapped"/>
    <n v="90"/>
    <s v="None"/>
    <n v="0"/>
    <x v="0"/>
    <s v="Neutral"/>
    <n v="20000"/>
    <s v="http://blocgame.com/stats.php?id=65319"/>
    <n v="0"/>
    <n v="0"/>
    <n v="18500"/>
    <n v="59.880239520958085"/>
    <n v="55.666666666666664"/>
    <n v="3333.3333333333335"/>
  </r>
  <r>
    <s v="Lantea"/>
    <s v="Lantern Commander"/>
    <x v="0"/>
    <n v="20"/>
    <n v="0"/>
    <x v="4"/>
    <s v="Angelic"/>
    <n v="0"/>
    <s v="Standard"/>
    <n v="95"/>
    <n v="2"/>
    <n v="0"/>
    <s v="Central Planning"/>
    <n v="334"/>
    <n v="0"/>
    <s v="Untapped"/>
    <n v="90"/>
    <s v="None"/>
    <n v="0"/>
    <x v="1"/>
    <s v="Neutral"/>
    <n v="20000"/>
    <s v="http://blocgame.com/stats.php?id=65534"/>
    <n v="0"/>
    <n v="0"/>
    <n v="19250"/>
    <n v="59.880239520958085"/>
    <n v="55.666666666666664"/>
    <n v="3333.3333333333335"/>
  </r>
  <r>
    <s v="Detroia"/>
    <s v="kevcheeseymac"/>
    <x v="0"/>
    <n v="20"/>
    <n v="0"/>
    <x v="4"/>
    <s v="Angelic"/>
    <n v="0"/>
    <s v="Standard"/>
    <n v="94"/>
    <n v="2"/>
    <n v="0"/>
    <s v="Mixed Economy"/>
    <n v="334"/>
    <n v="0"/>
    <s v="Untapped"/>
    <n v="90"/>
    <s v="None"/>
    <n v="0"/>
    <x v="12"/>
    <s v="Neutral"/>
    <n v="20000"/>
    <s v="http://blocgame.com/stats.php?id=65536"/>
    <n v="0"/>
    <n v="0"/>
    <n v="19250"/>
    <n v="59.880239520958085"/>
    <n v="55.666666666666664"/>
    <n v="3333.3333333333335"/>
  </r>
  <r>
    <s v="Sanders"/>
    <s v="sehumme9"/>
    <x v="0"/>
    <n v="20"/>
    <n v="0"/>
    <x v="5"/>
    <s v="Angelic"/>
    <n v="0"/>
    <s v="Standard"/>
    <n v="100"/>
    <n v="2"/>
    <n v="0"/>
    <s v="Mixed Economy"/>
    <n v="334"/>
    <n v="0"/>
    <s v="Untapped"/>
    <n v="90"/>
    <s v="None"/>
    <n v="0"/>
    <x v="3"/>
    <s v="Neutral"/>
    <n v="20000"/>
    <s v="http://blocgame.com/stats.php?id=65517"/>
    <n v="0"/>
    <n v="0"/>
    <n v="19250"/>
    <n v="59.880239520958085"/>
    <n v="55.666666666666664"/>
    <n v="3333.3333333333335"/>
  </r>
  <r>
    <s v="kkkkkiyo"/>
    <s v="killerkkkk"/>
    <x v="0"/>
    <n v="20"/>
    <n v="0"/>
    <x v="4"/>
    <s v="Angelic"/>
    <n v="0"/>
    <s v="Standard"/>
    <n v="95"/>
    <n v="2"/>
    <n v="0"/>
    <s v="Mixed Economy"/>
    <n v="334"/>
    <n v="0"/>
    <s v="Untapped"/>
    <n v="90"/>
    <s v="None"/>
    <n v="0"/>
    <x v="13"/>
    <s v="Neutral"/>
    <n v="20000"/>
    <s v="http://blocgame.com/stats.php?id=65518"/>
    <n v="0"/>
    <n v="0"/>
    <n v="19250"/>
    <n v="59.880239520958085"/>
    <n v="55.666666666666664"/>
    <n v="3333.3333333333335"/>
  </r>
  <r>
    <s v="Staetes"/>
    <s v="Beatlesfanatic"/>
    <x v="0"/>
    <n v="20"/>
    <n v="0"/>
    <x v="4"/>
    <s v="Angelic"/>
    <n v="0"/>
    <s v="Standard"/>
    <n v="91"/>
    <n v="3"/>
    <n v="0"/>
    <s v="Mixed Economy"/>
    <n v="334"/>
    <n v="0"/>
    <s v="Untapped"/>
    <n v="90"/>
    <s v="None"/>
    <n v="0"/>
    <x v="3"/>
    <s v="Neutral"/>
    <n v="20000"/>
    <s v="http://blocgame.com/stats.php?id=65540"/>
    <n v="0"/>
    <n v="0"/>
    <n v="18875"/>
    <n v="59.880239520958085"/>
    <n v="55.666666666666664"/>
    <n v="3333.3333333333335"/>
  </r>
  <r>
    <s v="U.S.A"/>
    <s v="striker4thewin"/>
    <x v="0"/>
    <n v="20"/>
    <n v="0"/>
    <x v="4"/>
    <s v="Nice"/>
    <n v="0"/>
    <s v="Standard"/>
    <n v="76"/>
    <n v="2"/>
    <n v="0"/>
    <s v="Mixed Economy"/>
    <n v="335"/>
    <n v="0"/>
    <s v="Untapped"/>
    <n v="90"/>
    <s v="None"/>
    <n v="0"/>
    <x v="1"/>
    <s v="Neutral"/>
    <n v="20000"/>
    <s v="http://blocgame.com/stats.php?id=65553"/>
    <n v="0"/>
    <n v="0"/>
    <n v="19250"/>
    <n v="59.701492537313435"/>
    <n v="55.833333333333336"/>
    <n v="3333.3333333333335"/>
  </r>
  <r>
    <s v="Homunculi"/>
    <s v="happymealkid"/>
    <x v="0"/>
    <n v="20"/>
    <n v="0"/>
    <x v="4"/>
    <s v="Nice"/>
    <n v="0"/>
    <s v="Standard"/>
    <n v="73"/>
    <n v="2"/>
    <n v="0"/>
    <s v="Mixed Economy"/>
    <n v="335"/>
    <n v="0"/>
    <s v="Untapped"/>
    <n v="90"/>
    <s v="None"/>
    <n v="0"/>
    <x v="10"/>
    <s v="Neutral"/>
    <n v="20000"/>
    <s v="http://blocgame.com/stats.php?id=65559"/>
    <n v="0"/>
    <n v="0"/>
    <n v="19250"/>
    <n v="59.701492537313435"/>
    <n v="55.833333333333336"/>
    <n v="3333.3333333333335"/>
  </r>
  <r>
    <s v="Siorafrica"/>
    <s v="Sioraf as Na Cillini"/>
    <x v="0"/>
    <n v="20"/>
    <n v="0"/>
    <x v="4"/>
    <s v="Questionable"/>
    <n v="0"/>
    <s v="Standard"/>
    <n v="52"/>
    <n v="2"/>
    <n v="0"/>
    <s v="Central Planning"/>
    <n v="336"/>
    <n v="0"/>
    <s v="Untapped"/>
    <n v="90"/>
    <s v="None"/>
    <n v="0"/>
    <x v="7"/>
    <s v="United States"/>
    <n v="20000"/>
    <s v="http://blocgame.com/stats.php?id=65580"/>
    <n v="0"/>
    <n v="0"/>
    <n v="19250"/>
    <n v="59.523809523809526"/>
    <n v="56"/>
    <n v="3333.3333333333335"/>
  </r>
  <r>
    <s v="Urena"/>
    <s v="Ablam"/>
    <x v="0"/>
    <n v="7"/>
    <n v="0"/>
    <x v="4"/>
    <s v="Good"/>
    <n v="0"/>
    <s v="Standard"/>
    <n v="2"/>
    <n v="2"/>
    <n v="0"/>
    <s v="Mixed Economy"/>
    <n v="270"/>
    <n v="0"/>
    <s v="Untapped"/>
    <n v="90"/>
    <s v="None"/>
    <n v="0"/>
    <x v="18"/>
    <s v="Neutral"/>
    <n v="16067"/>
    <s v="http://blocgame.com/stats.php?id=65526"/>
    <n v="0"/>
    <n v="0"/>
    <n v="15317"/>
    <n v="59.507407407407406"/>
    <n v="45"/>
    <n v="2677.8333333333335"/>
  </r>
  <r>
    <s v="Search..."/>
    <s v="Adrof Hitrer"/>
    <x v="3"/>
    <n v="34"/>
    <n v="0"/>
    <x v="5"/>
    <s v="Questionable"/>
    <n v="0"/>
    <s v="Elite"/>
    <n v="3"/>
    <n v="9"/>
    <n v="3"/>
    <s v="Central Planning"/>
    <n v="454"/>
    <n v="425"/>
    <s v="Untapped"/>
    <n v="90"/>
    <s v="Small"/>
    <n v="3"/>
    <x v="16"/>
    <s v="Soviet Union"/>
    <n v="26956"/>
    <s v="http://blocgame.com/stats.php?id=65549"/>
    <n v="0"/>
    <n v="0"/>
    <n v="22456"/>
    <n v="59.374449339207047"/>
    <n v="75.666666666666671"/>
    <n v="4492.666666666667"/>
  </r>
  <r>
    <s v="Bullington"/>
    <s v="mnbull"/>
    <x v="0"/>
    <n v="9"/>
    <n v="0"/>
    <x v="4"/>
    <s v="Normal"/>
    <n v="0"/>
    <s v="Standard"/>
    <n v="1"/>
    <n v="2"/>
    <n v="0"/>
    <s v="Mixed Economy"/>
    <n v="276"/>
    <n v="0"/>
    <s v="Untapped"/>
    <n v="90"/>
    <s v="None"/>
    <n v="0"/>
    <x v="14"/>
    <s v="Neutral"/>
    <n v="16367"/>
    <s v="http://blocgame.com/stats.php?id=65600"/>
    <n v="0"/>
    <n v="0"/>
    <n v="15617"/>
    <n v="59.300724637681157"/>
    <n v="46"/>
    <n v="2727.8333333333335"/>
  </r>
  <r>
    <s v="Gehenna"/>
    <s v="Z-set"/>
    <x v="0"/>
    <n v="39"/>
    <n v="0"/>
    <x v="4"/>
    <s v="Gandhi-like"/>
    <n v="0"/>
    <s v="Good"/>
    <n v="12"/>
    <n v="5"/>
    <n v="1"/>
    <s v="Central Planning"/>
    <n v="503"/>
    <n v="209"/>
    <s v="Untapped"/>
    <n v="90"/>
    <s v="Small"/>
    <n v="3"/>
    <x v="8"/>
    <s v="Soviet Union"/>
    <n v="29791"/>
    <s v="http://blocgame.com/stats.php?id=65435"/>
    <n v="0"/>
    <n v="0"/>
    <n v="27541"/>
    <n v="59.226640159045722"/>
    <n v="83.833333333333329"/>
    <n v="4965.166666666667"/>
  </r>
  <r>
    <s v="Liberalia"/>
    <s v="Cole the Liberal"/>
    <x v="42"/>
    <n v="22"/>
    <n v="0"/>
    <x v="4"/>
    <s v="Gandhi-like"/>
    <n v="0"/>
    <s v="Poor"/>
    <n v="27"/>
    <n v="2"/>
    <n v="0"/>
    <s v="Free Market"/>
    <n v="338"/>
    <n v="410"/>
    <s v="Untapped"/>
    <n v="90"/>
    <s v="None"/>
    <n v="0"/>
    <x v="14"/>
    <s v="United States"/>
    <n v="20000"/>
    <s v="http://blocgame.com/stats.php?id=65279"/>
    <n v="0"/>
    <n v="0"/>
    <n v="19250"/>
    <n v="59.171597633136095"/>
    <n v="56.333333333333336"/>
    <n v="3333.3333333333335"/>
  </r>
  <r>
    <s v="cverg"/>
    <s v="cverg"/>
    <x v="0"/>
    <n v="2"/>
    <n v="0"/>
    <x v="4"/>
    <s v="Good"/>
    <n v="0"/>
    <s v="Poor"/>
    <n v="1"/>
    <n v="4"/>
    <n v="0"/>
    <s v="Mixed Economy"/>
    <n v="252"/>
    <n v="0"/>
    <s v="Untapped"/>
    <n v="90"/>
    <s v="None"/>
    <n v="0"/>
    <x v="3"/>
    <s v="Neutral"/>
    <n v="14867"/>
    <s v="http://blocgame.com/stats.php?id=65374"/>
    <n v="0"/>
    <n v="0"/>
    <n v="13367"/>
    <n v="58.996031746031747"/>
    <n v="42"/>
    <n v="2477.8333333333335"/>
  </r>
  <r>
    <s v="Xman"/>
    <s v="Man31"/>
    <x v="0"/>
    <n v="0"/>
    <n v="0"/>
    <x v="5"/>
    <s v="Gandhi-like"/>
    <n v="0"/>
    <s v="Undisciplined Rabble"/>
    <n v="18"/>
    <n v="4"/>
    <n v="1"/>
    <s v="Central Planning"/>
    <n v="406"/>
    <n v="403"/>
    <s v="Untapped"/>
    <n v="90"/>
    <s v="None"/>
    <n v="0"/>
    <x v="3"/>
    <s v="Soviet Union"/>
    <n v="23944"/>
    <s v="http://blocgame.com/stats.php?id=65268"/>
    <n v="0"/>
    <n v="0"/>
    <n v="22069"/>
    <n v="58.975369458128078"/>
    <n v="67.666666666666671"/>
    <n v="3990.6666666666665"/>
  </r>
  <r>
    <s v="Wo\\\'ruin"/>
    <s v="Ajaxian"/>
    <x v="0"/>
    <n v="12"/>
    <n v="0"/>
    <x v="4"/>
    <s v="Questionable"/>
    <n v="0"/>
    <s v="Standard"/>
    <n v="29"/>
    <n v="2"/>
    <n v="0"/>
    <s v="Central Planning"/>
    <n v="336"/>
    <n v="1354"/>
    <s v="Untapped"/>
    <n v="90"/>
    <s v="Meagre"/>
    <n v="1.5"/>
    <x v="0"/>
    <s v="Neutral"/>
    <n v="19800"/>
    <s v="http://blocgame.com/stats.php?id=65550"/>
    <n v="0"/>
    <n v="0"/>
    <n v="19050"/>
    <n v="58.928571428571431"/>
    <n v="56"/>
    <n v="3300"/>
  </r>
  <r>
    <s v="Kambololand"/>
    <s v="xxx_lord_farquaad_xxx"/>
    <x v="0"/>
    <n v="22"/>
    <n v="0"/>
    <x v="4"/>
    <s v="Gandhi-like"/>
    <n v="0"/>
    <s v="Poor"/>
    <n v="118"/>
    <n v="2"/>
    <n v="0"/>
    <s v="Mixed Economy"/>
    <n v="340"/>
    <n v="0"/>
    <s v="Untapped"/>
    <n v="90"/>
    <s v="None"/>
    <n v="0"/>
    <x v="18"/>
    <s v="Neutral"/>
    <n v="20000"/>
    <s v="http://blocgame.com/stats.php?id=65495"/>
    <n v="0"/>
    <n v="0"/>
    <n v="19250"/>
    <n v="58.823529411764703"/>
    <n v="56.666666666666664"/>
    <n v="3333.3333333333335"/>
  </r>
  <r>
    <s v="tarkistan"/>
    <s v="Mr.Perfecto"/>
    <x v="0"/>
    <n v="14"/>
    <n v="0"/>
    <x v="5"/>
    <s v="Nice"/>
    <n v="0"/>
    <s v="Standard"/>
    <n v="20"/>
    <n v="3"/>
    <n v="2"/>
    <s v="Free Market"/>
    <n v="341"/>
    <n v="3745"/>
    <s v="Untapped"/>
    <n v="90"/>
    <s v="Meagre"/>
    <n v="1.5"/>
    <x v="8"/>
    <s v="United States"/>
    <n v="20000"/>
    <s v="http://blocgame.com/stats.php?id=65471"/>
    <n v="0"/>
    <n v="0"/>
    <n v="18125"/>
    <n v="58.651026392961874"/>
    <n v="56.833333333333336"/>
    <n v="3333.3333333333335"/>
  </r>
  <r>
    <s v="Maki"/>
    <s v="Shinonon_"/>
    <x v="0"/>
    <n v="20"/>
    <n v="0"/>
    <x v="5"/>
    <s v="Nice"/>
    <n v="0"/>
    <s v="Standard"/>
    <n v="27"/>
    <n v="4"/>
    <n v="0"/>
    <s v="Central Planning"/>
    <n v="341"/>
    <n v="0"/>
    <s v="Untapped"/>
    <n v="90"/>
    <s v="Meagre"/>
    <n v="1.5"/>
    <x v="1"/>
    <s v="Soviet Union"/>
    <n v="20000"/>
    <s v="http://blocgame.com/stats.php?id=65554"/>
    <n v="0"/>
    <n v="0"/>
    <n v="18500"/>
    <n v="58.651026392961874"/>
    <n v="56.833333333333336"/>
    <n v="3333.3333333333335"/>
  </r>
  <r>
    <s v="Heremon"/>
    <s v="Kushala"/>
    <x v="0"/>
    <n v="2"/>
    <n v="0"/>
    <x v="5"/>
    <s v="Good"/>
    <n v="0"/>
    <s v="Elite"/>
    <n v="1"/>
    <n v="4"/>
    <n v="0"/>
    <s v="Mixed Economy"/>
    <n v="356"/>
    <n v="0"/>
    <s v="Untapped"/>
    <n v="90"/>
    <s v="None"/>
    <n v="0"/>
    <x v="2"/>
    <s v="Neutral"/>
    <n v="20868"/>
    <s v="http://blocgame.com/stats.php?id=65298"/>
    <n v="0"/>
    <n v="0"/>
    <n v="19368"/>
    <n v="58.617977528089888"/>
    <n v="59.333333333333336"/>
    <n v="3478"/>
  </r>
  <r>
    <s v="Bernington"/>
    <s v="DylanBucey"/>
    <x v="0"/>
    <n v="6"/>
    <n v="0"/>
    <x v="4"/>
    <s v="Gandhi-like"/>
    <n v="0"/>
    <s v="Poor"/>
    <n v="117"/>
    <n v="2"/>
    <n v="0"/>
    <s v="Mixed Economy"/>
    <n v="280"/>
    <n v="0"/>
    <s v="Untapped"/>
    <n v="90"/>
    <s v="None"/>
    <n v="0"/>
    <x v="7"/>
    <s v="Neutral"/>
    <n v="16335"/>
    <s v="http://blocgame.com/stats.php?id=65501"/>
    <n v="0"/>
    <n v="0"/>
    <n v="15585"/>
    <n v="58.339285714285715"/>
    <n v="46.666666666666664"/>
    <n v="2722.5"/>
  </r>
  <r>
    <s v="Anarchist Japan"/>
    <s v="Tracyn"/>
    <x v="0"/>
    <n v="20"/>
    <n v="0"/>
    <x v="5"/>
    <s v="Gandhi-like"/>
    <n v="0"/>
    <s v="Poor"/>
    <n v="187"/>
    <n v="4"/>
    <n v="1"/>
    <s v="Central Planning"/>
    <n v="343"/>
    <n v="1"/>
    <s v="Untapped"/>
    <n v="90"/>
    <s v="Meagre"/>
    <n v="1.5"/>
    <x v="1"/>
    <s v="Soviet Union"/>
    <n v="20000"/>
    <s v="http://blocgame.com/stats.php?id=65224"/>
    <n v="0"/>
    <n v="0"/>
    <n v="18125"/>
    <n v="58.309037900874635"/>
    <n v="57.166666666666664"/>
    <n v="3333.3333333333335"/>
  </r>
  <r>
    <s v="Miowword"/>
    <s v="Miowkiller"/>
    <x v="2"/>
    <n v="0"/>
    <n v="0"/>
    <x v="5"/>
    <s v="Isolated"/>
    <n v="0"/>
    <s v="Poor"/>
    <n v="5"/>
    <n v="6"/>
    <n v="1"/>
    <s v="Mixed Economy"/>
    <n v="648"/>
    <n v="524"/>
    <s v="Plentiful"/>
    <n v="70"/>
    <s v="Meagre"/>
    <n v="1.5"/>
    <x v="13"/>
    <s v="Soviet Union"/>
    <n v="37697"/>
    <s v="http://blocgame.com/stats.php?id=65572"/>
    <n v="0"/>
    <n v="0"/>
    <n v="35072"/>
    <n v="58.174382716049379"/>
    <n v="108"/>
    <n v="6282.833333333333"/>
  </r>
  <r>
    <s v="Well Bad"/>
    <s v="nogoodnastynegro"/>
    <x v="3"/>
    <n v="69"/>
    <n v="0"/>
    <x v="5"/>
    <s v="Angelic"/>
    <n v="0"/>
    <s v="Standard"/>
    <n v="15"/>
    <n v="9"/>
    <n v="7"/>
    <s v="Central Planning"/>
    <n v="714"/>
    <n v="384"/>
    <s v="Untapped"/>
    <n v="90"/>
    <s v="Large"/>
    <n v="7.5"/>
    <x v="19"/>
    <s v="Soviet Union"/>
    <n v="41394"/>
    <s v="http://blocgame.com/stats.php?id=65032"/>
    <n v="0"/>
    <n v="0"/>
    <n v="35394"/>
    <n v="57.974789915966383"/>
    <n v="119"/>
    <n v="6899"/>
  </r>
  <r>
    <s v="CBLRUPL"/>
    <s v="wladwo"/>
    <x v="17"/>
    <n v="20"/>
    <n v="0"/>
    <x v="4"/>
    <s v="Gandhi-like"/>
    <n v="0"/>
    <s v="Poor"/>
    <n v="37"/>
    <n v="4"/>
    <n v="0"/>
    <s v="Central Planning"/>
    <n v="345"/>
    <n v="0"/>
    <s v="Untapped"/>
    <n v="90"/>
    <s v="None"/>
    <n v="0"/>
    <x v="3"/>
    <s v="Soviet Union"/>
    <n v="20000"/>
    <s v="http://blocgame.com/stats.php?id=65434"/>
    <n v="0"/>
    <n v="0"/>
    <n v="18500"/>
    <n v="57.971014492753625"/>
    <n v="57.5"/>
    <n v="3333.3333333333335"/>
  </r>
  <r>
    <s v="Igguana"/>
    <s v="Yerram"/>
    <x v="3"/>
    <n v="58"/>
    <n v="0"/>
    <x v="5"/>
    <s v="Nice"/>
    <n v="0"/>
    <s v="Standard"/>
    <n v="13"/>
    <n v="12"/>
    <n v="3"/>
    <s v="Central Planning"/>
    <n v="483"/>
    <n v="53"/>
    <s v="Untapped"/>
    <n v="90"/>
    <s v="Meagre"/>
    <n v="1.5"/>
    <x v="1"/>
    <s v="Soviet Union"/>
    <n v="27990"/>
    <s v="http://blocgame.com/stats.php?id=65310"/>
    <n v="0"/>
    <n v="0"/>
    <n v="22365"/>
    <n v="57.950310559006212"/>
    <n v="80.5"/>
    <n v="4665"/>
  </r>
  <r>
    <s v="Musso"/>
    <s v="Yerp"/>
    <x v="0"/>
    <n v="4"/>
    <n v="0"/>
    <x v="4"/>
    <s v="Good"/>
    <n v="0"/>
    <s v="Undisciplined Rabble"/>
    <n v="173"/>
    <n v="2"/>
    <n v="0"/>
    <s v="Mixed Economy"/>
    <n v="326"/>
    <n v="0"/>
    <s v="Untapped"/>
    <n v="90"/>
    <s v="None"/>
    <n v="0"/>
    <x v="18"/>
    <s v="Neutral"/>
    <n v="18800"/>
    <s v="http://blocgame.com/stats.php?id=64809"/>
    <n v="0"/>
    <n v="0"/>
    <n v="18050"/>
    <n v="57.668711656441715"/>
    <n v="54.333333333333336"/>
    <n v="3133.3333333333335"/>
  </r>
  <r>
    <s v="Louisiana"/>
    <s v="King Babin I"/>
    <x v="0"/>
    <n v="20"/>
    <n v="0"/>
    <x v="4"/>
    <s v="Angelic"/>
    <n v="0"/>
    <s v="Standard"/>
    <n v="96"/>
    <n v="2"/>
    <n v="0"/>
    <s v="Central Planning"/>
    <n v="347"/>
    <n v="0"/>
    <s v="Untapped"/>
    <n v="90"/>
    <s v="None"/>
    <n v="0"/>
    <x v="9"/>
    <s v="Neutral"/>
    <n v="20000"/>
    <s v="http://blocgame.com/stats.php?id=65532"/>
    <n v="0"/>
    <n v="0"/>
    <n v="19250"/>
    <n v="57.636887608069166"/>
    <n v="57.833333333333336"/>
    <n v="3333.3333333333335"/>
  </r>
  <r>
    <s v="supplyblock"/>
    <s v="supplyblock"/>
    <x v="0"/>
    <n v="18"/>
    <n v="0"/>
    <x v="4"/>
    <s v="Gandhi-like"/>
    <n v="0"/>
    <s v="Undisciplined Rabble"/>
    <n v="109"/>
    <n v="2"/>
    <n v="2"/>
    <s v="Free Market"/>
    <n v="349"/>
    <n v="3321"/>
    <s v="Untapped"/>
    <n v="90"/>
    <s v="None"/>
    <n v="0"/>
    <x v="0"/>
    <s v="United States"/>
    <n v="20000"/>
    <s v="http://blocgame.com/stats.php?id=64715"/>
    <n v="0"/>
    <n v="0"/>
    <n v="18500"/>
    <n v="57.306590257879655"/>
    <n v="58.166666666666664"/>
    <n v="3333.3333333333335"/>
  </r>
  <r>
    <s v="ninjasinpyjamas"/>
    <s v="ninjasinpyjamas"/>
    <x v="0"/>
    <n v="8"/>
    <n v="0"/>
    <x v="4"/>
    <s v="Gandhi-like"/>
    <n v="0"/>
    <s v="Undisciplined Rabble"/>
    <n v="176"/>
    <n v="2"/>
    <n v="2"/>
    <s v="Free Market"/>
    <n v="349"/>
    <n v="3247"/>
    <s v="Untapped"/>
    <n v="90"/>
    <s v="None"/>
    <n v="0"/>
    <x v="0"/>
    <s v="United States"/>
    <n v="20000"/>
    <s v="http://blocgame.com/stats.php?id=64730"/>
    <n v="0"/>
    <n v="0"/>
    <n v="18500"/>
    <n v="57.306590257879655"/>
    <n v="58.166666666666664"/>
    <n v="3333.3333333333335"/>
  </r>
  <r>
    <s v="Izweababa"/>
    <s v="Xanis Buris"/>
    <x v="0"/>
    <n v="25"/>
    <n v="0"/>
    <x v="5"/>
    <s v="Gandhi-like"/>
    <n v="0"/>
    <s v="Elite"/>
    <n v="97"/>
    <n v="2"/>
    <n v="0"/>
    <s v="Free Market"/>
    <n v="350"/>
    <n v="0"/>
    <s v="Untapped"/>
    <n v="90"/>
    <s v="None"/>
    <n v="0"/>
    <x v="16"/>
    <s v="Neutral"/>
    <n v="20000"/>
    <s v="http://blocgame.com/stats.php?id=65491"/>
    <n v="0"/>
    <n v="0"/>
    <n v="19250"/>
    <n v="57.142857142857146"/>
    <n v="58.333333333333336"/>
    <n v="3333.3333333333335"/>
  </r>
  <r>
    <s v="Ruby Region"/>
    <s v="Darcy7700"/>
    <x v="0"/>
    <n v="20"/>
    <n v="0"/>
    <x v="4"/>
    <s v="Gandhi-like"/>
    <n v="0"/>
    <s v="Poor"/>
    <n v="123"/>
    <n v="2"/>
    <n v="0"/>
    <s v="Free Market"/>
    <n v="350"/>
    <n v="0"/>
    <s v="Untapped"/>
    <n v="90"/>
    <s v="None"/>
    <n v="0"/>
    <x v="6"/>
    <s v="Neutral"/>
    <n v="20000"/>
    <s v="http://blocgame.com/stats.php?id=65487"/>
    <n v="0"/>
    <n v="0"/>
    <n v="19250"/>
    <n v="57.142857142857146"/>
    <n v="58.333333333333336"/>
    <n v="3333.3333333333335"/>
  </r>
  <r>
    <s v="Sander"/>
    <s v="Sanders"/>
    <x v="0"/>
    <n v="20"/>
    <n v="0"/>
    <x v="4"/>
    <s v="Gandhi-like"/>
    <n v="0"/>
    <s v="Poor"/>
    <n v="121"/>
    <n v="2"/>
    <n v="0"/>
    <s v="Mixed Economy"/>
    <n v="350"/>
    <n v="0"/>
    <s v="Untapped"/>
    <n v="90"/>
    <s v="None"/>
    <n v="0"/>
    <x v="18"/>
    <s v="Neutral"/>
    <n v="20000"/>
    <s v="http://blocgame.com/stats.php?id=65489"/>
    <n v="0"/>
    <n v="0"/>
    <n v="19250"/>
    <n v="57.142857142857146"/>
    <n v="58.333333333333336"/>
    <n v="3333.3333333333335"/>
  </r>
  <r>
    <s v="Heindenbergian"/>
    <s v="Meck Jeb"/>
    <x v="0"/>
    <n v="20"/>
    <n v="0"/>
    <x v="4"/>
    <s v="Gandhi-like"/>
    <n v="0"/>
    <s v="Poor"/>
    <n v="118"/>
    <n v="2"/>
    <n v="0"/>
    <s v="Free Market"/>
    <n v="350"/>
    <n v="0"/>
    <s v="Untapped"/>
    <n v="90"/>
    <s v="None"/>
    <n v="0"/>
    <x v="0"/>
    <s v="Soviet Union"/>
    <n v="20000"/>
    <s v="http://blocgame.com/stats.php?id=65497"/>
    <n v="0"/>
    <n v="0"/>
    <n v="19250"/>
    <n v="57.142857142857146"/>
    <n v="58.333333333333336"/>
    <n v="3333.3333333333335"/>
  </r>
  <r>
    <s v="Naasje"/>
    <s v="LucValjean"/>
    <x v="0"/>
    <n v="25"/>
    <n v="0"/>
    <x v="5"/>
    <s v="Gandhi-like"/>
    <n v="0"/>
    <s v="Elite"/>
    <n v="114"/>
    <n v="2"/>
    <n v="0"/>
    <s v="Mixed Economy"/>
    <n v="350"/>
    <n v="0"/>
    <s v="Untapped"/>
    <n v="90"/>
    <s v="None"/>
    <n v="0"/>
    <x v="8"/>
    <s v="Neutral"/>
    <n v="20000"/>
    <s v="http://blocgame.com/stats.php?id=65504"/>
    <n v="0"/>
    <n v="0"/>
    <n v="19250"/>
    <n v="57.142857142857146"/>
    <n v="58.333333333333336"/>
    <n v="3333.3333333333335"/>
  </r>
  <r>
    <s v="Oceanus"/>
    <s v="ZaiWolfgang"/>
    <x v="11"/>
    <n v="30"/>
    <n v="0"/>
    <x v="4"/>
    <s v="Isolated"/>
    <n v="0"/>
    <s v="Undisciplined Rabble"/>
    <n v="45"/>
    <n v="3"/>
    <n v="1"/>
    <s v="Central Planning"/>
    <n v="364"/>
    <n v="141"/>
    <s v="Untapped"/>
    <n v="90"/>
    <s v="Meagre"/>
    <n v="1.5"/>
    <x v="11"/>
    <s v="Soviet Union"/>
    <n v="20788"/>
    <s v="http://blocgame.com/stats.php?id=65462"/>
    <n v="0"/>
    <n v="0"/>
    <n v="19288"/>
    <n v="57.109890109890109"/>
    <n v="60.666666666666664"/>
    <n v="3464.6666666666665"/>
  </r>
  <r>
    <s v="TheReignofFire"/>
    <s v="IgneousAssault"/>
    <x v="0"/>
    <n v="20"/>
    <n v="0"/>
    <x v="4"/>
    <s v="Nice"/>
    <n v="0"/>
    <s v="Standard"/>
    <n v="42"/>
    <n v="3"/>
    <n v="0"/>
    <s v="Central Planning"/>
    <n v="351"/>
    <n v="0"/>
    <s v="Untapped"/>
    <n v="90"/>
    <s v="None"/>
    <n v="0"/>
    <x v="1"/>
    <s v="Neutral"/>
    <n v="20000"/>
    <s v="http://blocgame.com/stats.php?id=65567"/>
    <n v="0"/>
    <n v="0"/>
    <n v="18875"/>
    <n v="56.980056980056979"/>
    <n v="58.5"/>
    <n v="3333.3333333333335"/>
  </r>
  <r>
    <s v="Kaelum"/>
    <s v="Graylon N"/>
    <x v="0"/>
    <n v="18"/>
    <n v="0"/>
    <x v="4"/>
    <s v="Nice"/>
    <n v="0"/>
    <s v="Standard"/>
    <n v="70"/>
    <n v="3"/>
    <n v="0"/>
    <s v="Mixed Economy"/>
    <n v="351"/>
    <n v="0"/>
    <s v="Untapped"/>
    <n v="90"/>
    <s v="None"/>
    <n v="0"/>
    <x v="7"/>
    <s v="Neutral"/>
    <n v="20000"/>
    <s v="http://blocgame.com/stats.php?id=65562"/>
    <n v="0"/>
    <n v="0"/>
    <n v="18875"/>
    <n v="56.980056980056979"/>
    <n v="58.5"/>
    <n v="3333.3333333333335"/>
  </r>
  <r>
    <s v="Marconians"/>
    <s v="MarcusDarnIt"/>
    <x v="0"/>
    <n v="14"/>
    <n v="0"/>
    <x v="4"/>
    <s v="Nice"/>
    <n v="0"/>
    <s v="Standard"/>
    <n v="72"/>
    <n v="2"/>
    <n v="0"/>
    <s v="Central Planning"/>
    <n v="351"/>
    <n v="0"/>
    <s v="Untapped"/>
    <n v="90"/>
    <s v="None"/>
    <n v="0"/>
    <x v="10"/>
    <s v="Neutral"/>
    <n v="20000"/>
    <s v="http://blocgame.com/stats.php?id=65560"/>
    <n v="0"/>
    <n v="0"/>
    <n v="19250"/>
    <n v="56.980056980056979"/>
    <n v="58.5"/>
    <n v="3333.3333333333335"/>
  </r>
  <r>
    <s v="Mikaia"/>
    <s v="Shinon_"/>
    <x v="23"/>
    <n v="25"/>
    <n v="0"/>
    <x v="5"/>
    <s v="Good"/>
    <n v="0"/>
    <s v="Elite"/>
    <n v="27"/>
    <n v="5"/>
    <n v="0"/>
    <s v="Central Planning"/>
    <n v="354"/>
    <n v="0"/>
    <s v="Untapped"/>
    <n v="90"/>
    <s v="Meagre"/>
    <n v="1.5"/>
    <x v="3"/>
    <s v="Neutral"/>
    <n v="20149"/>
    <s v="http://blocgame.com/stats.php?id=65552"/>
    <n v="0"/>
    <n v="0"/>
    <n v="18274"/>
    <n v="56.918079096045197"/>
    <n v="59"/>
    <n v="3358.1666666666665"/>
  </r>
  <r>
    <s v="Al-Ummah"/>
    <s v="Al-Allah"/>
    <x v="9"/>
    <n v="38"/>
    <n v="0"/>
    <x v="5"/>
    <s v="Gandhi-like"/>
    <n v="0"/>
    <s v="Poor"/>
    <n v="8"/>
    <n v="4"/>
    <n v="4"/>
    <s v="Central Planning"/>
    <n v="352"/>
    <n v="2598"/>
    <s v="Untapped"/>
    <n v="90"/>
    <s v="Small"/>
    <n v="3"/>
    <x v="6"/>
    <s v="Soviet Union"/>
    <n v="20000"/>
    <s v="http://blocgame.com/stats.php?id=65404"/>
    <n v="0"/>
    <n v="0"/>
    <n v="17000"/>
    <n v="56.81818181818182"/>
    <n v="58.666666666666664"/>
    <n v="3333.3333333333335"/>
  </r>
  <r>
    <s v="SowrCrem"/>
    <s v="SowrCrem"/>
    <x v="0"/>
    <n v="26"/>
    <n v="0"/>
    <x v="4"/>
    <s v="Gandhi-like"/>
    <n v="0"/>
    <s v="Undisciplined Rabble"/>
    <n v="155"/>
    <n v="2"/>
    <n v="0"/>
    <s v="Mixed Economy"/>
    <n v="352"/>
    <n v="0"/>
    <s v="Untapped"/>
    <n v="90"/>
    <s v="None"/>
    <n v="0"/>
    <x v="2"/>
    <s v="Neutral"/>
    <n v="20000"/>
    <s v="http://blocgame.com/stats.php?id=65431"/>
    <n v="0"/>
    <n v="0"/>
    <n v="19250"/>
    <n v="56.81818181818182"/>
    <n v="58.666666666666664"/>
    <n v="3333.3333333333335"/>
  </r>
  <r>
    <s v="Gragnokish"/>
    <s v="Gragnok"/>
    <x v="0"/>
    <n v="21"/>
    <n v="0"/>
    <x v="5"/>
    <s v="Questionable"/>
    <n v="0"/>
    <s v="Good"/>
    <n v="0"/>
    <n v="3"/>
    <n v="1"/>
    <s v="Mixed Economy"/>
    <n v="359"/>
    <n v="50"/>
    <s v="Untapped"/>
    <n v="90"/>
    <s v="None"/>
    <n v="0"/>
    <x v="2"/>
    <s v="Soviet Union"/>
    <n v="20283"/>
    <s v="http://blocgame.com/stats.php?id=65645"/>
    <n v="0"/>
    <n v="0"/>
    <n v="18783"/>
    <n v="56.49860724233983"/>
    <n v="59.833333333333336"/>
    <n v="3380.5"/>
  </r>
  <r>
    <s v="Nikaii"/>
    <s v="dominikai"/>
    <x v="0"/>
    <n v="20"/>
    <n v="0"/>
    <x v="4"/>
    <s v="Angelic"/>
    <n v="0"/>
    <s v="Standard"/>
    <n v="113"/>
    <n v="2"/>
    <n v="0"/>
    <s v="Central Planning"/>
    <n v="354"/>
    <n v="0"/>
    <s v="Untapped"/>
    <n v="90"/>
    <s v="None"/>
    <n v="0"/>
    <x v="2"/>
    <s v="Neutral"/>
    <n v="20000"/>
    <s v="http://blocgame.com/stats.php?id=65505"/>
    <n v="0"/>
    <n v="0"/>
    <n v="19250"/>
    <n v="56.497175141242941"/>
    <n v="59"/>
    <n v="3333.3333333333335"/>
  </r>
  <r>
    <s v="Jayhawks"/>
    <s v="Emperor Dylan Field"/>
    <x v="0"/>
    <n v="20"/>
    <n v="0"/>
    <x v="4"/>
    <s v="Angelic"/>
    <n v="0"/>
    <s v="Standard"/>
    <n v="102"/>
    <n v="3"/>
    <n v="1"/>
    <s v="Mixed Economy"/>
    <n v="354"/>
    <n v="1"/>
    <s v="Untapped"/>
    <n v="90"/>
    <s v="None"/>
    <n v="0"/>
    <x v="3"/>
    <s v="Neutral"/>
    <n v="20000"/>
    <s v="http://blocgame.com/stats.php?id=65511"/>
    <n v="0"/>
    <n v="0"/>
    <n v="18500"/>
    <n v="56.497175141242941"/>
    <n v="59"/>
    <n v="3333.3333333333335"/>
  </r>
  <r>
    <s v="Mooncrickets"/>
    <s v="Some Spook"/>
    <x v="23"/>
    <n v="4"/>
    <n v="0"/>
    <x v="5"/>
    <s v="Questionable"/>
    <n v="0"/>
    <s v="Undisciplined Rabble"/>
    <n v="16"/>
    <n v="6"/>
    <n v="3"/>
    <s v="Mixed Economy"/>
    <n v="440"/>
    <n v="423"/>
    <s v="Untapped"/>
    <n v="90"/>
    <s v="None"/>
    <n v="0"/>
    <x v="19"/>
    <s v="Neutral"/>
    <n v="24837"/>
    <s v="http://blocgame.com/stats.php?id=65029"/>
    <n v="0"/>
    <n v="0"/>
    <n v="21462"/>
    <n v="56.447727272727271"/>
    <n v="73.333333333333329"/>
    <n v="4139.5"/>
  </r>
  <r>
    <s v="Vatrasta"/>
    <s v="Ryneir Kreig"/>
    <x v="0"/>
    <n v="20"/>
    <n v="0"/>
    <x v="4"/>
    <s v="Gandhi-like"/>
    <n v="0"/>
    <s v="Poor"/>
    <n v="138"/>
    <n v="2"/>
    <n v="0"/>
    <s v="Mixed Economy"/>
    <n v="355"/>
    <n v="0"/>
    <s v="Untapped"/>
    <n v="90"/>
    <s v="None"/>
    <n v="0"/>
    <x v="10"/>
    <s v="Neutral"/>
    <n v="20000"/>
    <s v="http://blocgame.com/stats.php?id=65467"/>
    <n v="0"/>
    <n v="0"/>
    <n v="19250"/>
    <n v="56.338028169014088"/>
    <n v="59.166666666666664"/>
    <n v="3333.3333333333335"/>
  </r>
  <r>
    <s v="fuckoff"/>
    <s v="Therevolutionary"/>
    <x v="0"/>
    <n v="4"/>
    <n v="0"/>
    <x v="4"/>
    <s v="Gandhi-like"/>
    <n v="0"/>
    <s v="Poor"/>
    <n v="120"/>
    <n v="2"/>
    <n v="0"/>
    <s v="Central Planning"/>
    <n v="355"/>
    <n v="0"/>
    <s v="Untapped"/>
    <n v="90"/>
    <s v="None"/>
    <n v="0"/>
    <x v="3"/>
    <s v="Soviet Union"/>
    <n v="20000"/>
    <s v="http://blocgame.com/stats.php?id=65494"/>
    <n v="0"/>
    <n v="0"/>
    <n v="19250"/>
    <n v="56.338028169014088"/>
    <n v="59.166666666666664"/>
    <n v="3333.3333333333335"/>
  </r>
  <r>
    <s v="persmon"/>
    <s v="persmon"/>
    <x v="0"/>
    <n v="8"/>
    <n v="0"/>
    <x v="4"/>
    <s v="Good"/>
    <n v="0"/>
    <s v="Poor"/>
    <n v="1"/>
    <n v="2"/>
    <n v="0"/>
    <s v="Mixed Economy"/>
    <n v="265"/>
    <n v="0"/>
    <s v="Untapped"/>
    <n v="90"/>
    <s v="None"/>
    <n v="0"/>
    <x v="15"/>
    <s v="Neutral"/>
    <n v="14905"/>
    <s v="http://blocgame.com/stats.php?id=65414"/>
    <n v="0"/>
    <n v="0"/>
    <n v="14155"/>
    <n v="56.245283018867923"/>
    <n v="44.166666666666664"/>
    <n v="2484.1666666666665"/>
  </r>
  <r>
    <s v="FuckPIRATES"/>
    <s v="Multi2"/>
    <x v="0"/>
    <n v="16"/>
    <n v="0"/>
    <x v="4"/>
    <s v="Gandhi-like"/>
    <n v="0"/>
    <s v="Undisciplined Rabble"/>
    <n v="75"/>
    <n v="4"/>
    <n v="0"/>
    <s v="Mixed Economy"/>
    <n v="356"/>
    <n v="0"/>
    <s v="Untapped"/>
    <n v="90"/>
    <s v="None"/>
    <n v="0"/>
    <x v="7"/>
    <s v="Neutral"/>
    <n v="20000"/>
    <s v="http://blocgame.com/stats.php?id=65423"/>
    <n v="0"/>
    <n v="0"/>
    <n v="18500"/>
    <n v="56.179775280898873"/>
    <n v="59.333333333333336"/>
    <n v="3333.3333333333335"/>
  </r>
  <r>
    <s v="Little Cayman"/>
    <s v="chairman_chao"/>
    <x v="0"/>
    <n v="25"/>
    <n v="0"/>
    <x v="5"/>
    <s v="Gandhi-like"/>
    <n v="0"/>
    <s v="Elite"/>
    <n v="91"/>
    <n v="2"/>
    <n v="1"/>
    <s v="Mixed Economy"/>
    <n v="364"/>
    <n v="1"/>
    <s v="Untapped"/>
    <n v="90"/>
    <s v="None"/>
    <n v="0"/>
    <x v="7"/>
    <s v="Soviet Union"/>
    <n v="20398"/>
    <s v="http://blocgame.com/stats.php?id=65391"/>
    <n v="0"/>
    <n v="0"/>
    <n v="19273"/>
    <n v="56.03846153846154"/>
    <n v="60.666666666666664"/>
    <n v="3399.6666666666665"/>
  </r>
  <r>
    <s v="hatikuoo"/>
    <s v="hatikuki"/>
    <x v="0"/>
    <n v="5"/>
    <n v="0"/>
    <x v="4"/>
    <s v="Normal"/>
    <n v="0"/>
    <s v="Undisciplined Rabble"/>
    <n v="46"/>
    <n v="2"/>
    <n v="0"/>
    <s v="Mixed Economy"/>
    <n v="235"/>
    <n v="0"/>
    <s v="Untapped"/>
    <n v="90"/>
    <s v="None"/>
    <n v="0"/>
    <x v="13"/>
    <s v="Neutral"/>
    <n v="13159"/>
    <s v="http://blocgame.com/stats.php?id=65575"/>
    <n v="0"/>
    <n v="0"/>
    <n v="12409"/>
    <n v="55.995744680851061"/>
    <n v="39.166666666666664"/>
    <n v="2193.1666666666665"/>
  </r>
  <r>
    <s v="malaysian"/>
    <s v="malaysian"/>
    <x v="15"/>
    <n v="60"/>
    <n v="1"/>
    <x v="3"/>
    <s v="Normal"/>
    <n v="0"/>
    <s v="Good"/>
    <n v="0"/>
    <n v="9"/>
    <n v="0"/>
    <s v="Central Planning"/>
    <n v="411"/>
    <n v="30"/>
    <s v="Untapped"/>
    <n v="90"/>
    <s v="Small"/>
    <n v="3"/>
    <x v="1"/>
    <s v="Neutral"/>
    <n v="22878"/>
    <s v="http://blocgame.com/stats.php?id=65545"/>
    <n v="0"/>
    <n v="0"/>
    <n v="19503"/>
    <n v="55.664233576642339"/>
    <n v="68.5"/>
    <n v="3813"/>
  </r>
  <r>
    <s v="Algilia"/>
    <s v="Silion de la Santa-Maria"/>
    <x v="0"/>
    <n v="22"/>
    <n v="0"/>
    <x v="4"/>
    <s v="Gandhi-like"/>
    <n v="0"/>
    <s v="Poor"/>
    <n v="174"/>
    <n v="2"/>
    <n v="0"/>
    <s v="Mixed Economy"/>
    <n v="360"/>
    <n v="0"/>
    <s v="Untapped"/>
    <n v="90"/>
    <s v="None"/>
    <n v="0"/>
    <x v="18"/>
    <s v="Neutral"/>
    <n v="20000"/>
    <s v="http://blocgame.com/stats.php?id=65358"/>
    <n v="0"/>
    <n v="0"/>
    <n v="19250"/>
    <n v="55.555555555555557"/>
    <n v="60"/>
    <n v="3333.3333333333335"/>
  </r>
  <r>
    <s v="Senegal"/>
    <s v="Chizoba Oluchi"/>
    <x v="0"/>
    <n v="20"/>
    <n v="0"/>
    <x v="4"/>
    <s v="Gandhi-like"/>
    <n v="0"/>
    <s v="Poor"/>
    <n v="144"/>
    <n v="2"/>
    <n v="0"/>
    <s v="Central Planning"/>
    <n v="360"/>
    <n v="0"/>
    <s v="Untapped"/>
    <n v="90"/>
    <s v="None"/>
    <n v="0"/>
    <x v="16"/>
    <s v="Neutral"/>
    <n v="20000"/>
    <s v="http://blocgame.com/stats.php?id=62526"/>
    <n v="0"/>
    <n v="0"/>
    <n v="19250"/>
    <n v="55.555555555555557"/>
    <n v="60"/>
    <n v="3333.3333333333335"/>
  </r>
  <r>
    <s v="Venetelia"/>
    <s v="syridae"/>
    <x v="0"/>
    <n v="20"/>
    <n v="0"/>
    <x v="4"/>
    <s v="Gandhi-like"/>
    <n v="0"/>
    <s v="Poor"/>
    <n v="146"/>
    <n v="2"/>
    <n v="0"/>
    <s v="Free Market"/>
    <n v="360"/>
    <n v="0"/>
    <s v="Untapped"/>
    <n v="90"/>
    <s v="None"/>
    <n v="0"/>
    <x v="7"/>
    <s v="Neutral"/>
    <n v="20000"/>
    <s v="http://blocgame.com/stats.php?id=65447"/>
    <n v="0"/>
    <n v="0"/>
    <n v="19250"/>
    <n v="55.555555555555557"/>
    <n v="60"/>
    <n v="3333.3333333333335"/>
  </r>
  <r>
    <s v="sultallian"/>
    <s v="sultallian"/>
    <x v="0"/>
    <n v="24"/>
    <n v="0"/>
    <x v="3"/>
    <s v="Normal"/>
    <n v="0"/>
    <s v="Undisciplined Rabble"/>
    <n v="7"/>
    <n v="2"/>
    <n v="10"/>
    <s v="Mixed Economy"/>
    <n v="361"/>
    <n v="2948"/>
    <s v="Untapped"/>
    <n v="90"/>
    <s v="None"/>
    <n v="0"/>
    <x v="15"/>
    <s v="Neutral"/>
    <n v="20000"/>
    <s v="http://blocgame.com/stats.php?id=64119"/>
    <n v="0"/>
    <n v="0"/>
    <n v="15500"/>
    <n v="55.401662049861493"/>
    <n v="60.166666666666664"/>
    <n v="3333.3333333333335"/>
  </r>
  <r>
    <s v="Vape"/>
    <s v="amira"/>
    <x v="23"/>
    <n v="57"/>
    <n v="0"/>
    <x v="0"/>
    <s v="Gandhi-like"/>
    <n v="0"/>
    <s v="Elite"/>
    <n v="5"/>
    <n v="12"/>
    <n v="12"/>
    <s v="Central Planning"/>
    <n v="537"/>
    <n v="4225"/>
    <s v="Untapped"/>
    <n v="90"/>
    <s v="Very Powerful"/>
    <n v="10"/>
    <x v="5"/>
    <s v="Soviet Union"/>
    <n v="29707"/>
    <s v="http://blocgame.com/stats.php?id=62642"/>
    <n v="0"/>
    <n v="0"/>
    <n v="20707"/>
    <n v="55.320297951582866"/>
    <n v="89.5"/>
    <n v="4951.166666666667"/>
  </r>
  <r>
    <s v="teamliquid"/>
    <s v="teamliquid"/>
    <x v="0"/>
    <n v="4"/>
    <n v="0"/>
    <x v="4"/>
    <s v="Good"/>
    <n v="0"/>
    <s v="Undisciplined Rabble"/>
    <n v="109"/>
    <n v="2"/>
    <n v="2"/>
    <s v="Mixed Economy"/>
    <n v="363"/>
    <n v="3464"/>
    <s v="Untapped"/>
    <n v="90"/>
    <s v="None"/>
    <n v="0"/>
    <x v="15"/>
    <s v="Neutral"/>
    <n v="20000"/>
    <s v="http://blocgame.com/stats.php?id=64841"/>
    <n v="0"/>
    <n v="0"/>
    <n v="18500"/>
    <n v="55.096418732782368"/>
    <n v="60.5"/>
    <n v="3333.3333333333335"/>
  </r>
  <r>
    <s v="Onyxia"/>
    <s v="Obsid Dahi"/>
    <x v="0"/>
    <n v="9"/>
    <n v="0"/>
    <x v="4"/>
    <s v="Angelic"/>
    <n v="0"/>
    <s v="Standard"/>
    <n v="98"/>
    <n v="2"/>
    <n v="0"/>
    <s v="Mixed Economy"/>
    <n v="298"/>
    <n v="0"/>
    <s v="Untapped"/>
    <n v="90"/>
    <s v="None"/>
    <n v="0"/>
    <x v="8"/>
    <s v="Neutral"/>
    <n v="16335"/>
    <s v="http://blocgame.com/stats.php?id=65523"/>
    <n v="0"/>
    <n v="0"/>
    <n v="15585"/>
    <n v="54.81543624161074"/>
    <n v="49.666666666666664"/>
    <n v="2722.5"/>
  </r>
  <r>
    <s v="Tobiantian"/>
    <s v="tobyryals"/>
    <x v="43"/>
    <n v="23"/>
    <n v="0"/>
    <x v="5"/>
    <s v="Gandhi-like"/>
    <n v="0"/>
    <s v="Elite"/>
    <n v="75"/>
    <n v="2"/>
    <n v="0"/>
    <s v="Central Planning"/>
    <n v="365"/>
    <n v="0"/>
    <s v="Untapped"/>
    <n v="90"/>
    <s v="Meagre"/>
    <n v="1.5"/>
    <x v="8"/>
    <s v="Neutral"/>
    <n v="20000"/>
    <s v="http://blocgame.com/stats.php?id=64432"/>
    <n v="0"/>
    <n v="0"/>
    <n v="19250"/>
    <n v="54.794520547945204"/>
    <n v="60.833333333333336"/>
    <n v="3333.3333333333335"/>
  </r>
  <r>
    <s v="Fuckthosefags"/>
    <s v="Multi6"/>
    <x v="0"/>
    <n v="20"/>
    <n v="0"/>
    <x v="4"/>
    <s v="Gandhi-like"/>
    <n v="0"/>
    <s v="Poor"/>
    <n v="155"/>
    <n v="4"/>
    <n v="0"/>
    <s v="Free Market"/>
    <n v="365"/>
    <n v="0"/>
    <s v="Untapped"/>
    <n v="90"/>
    <s v="None"/>
    <n v="0"/>
    <x v="16"/>
    <s v="Neutral"/>
    <n v="20000"/>
    <s v="http://blocgame.com/stats.php?id=65427"/>
    <n v="0"/>
    <n v="0"/>
    <n v="18500"/>
    <n v="54.794520547945204"/>
    <n v="60.833333333333336"/>
    <n v="3333.3333333333335"/>
  </r>
  <r>
    <s v="Fuckthededgaem"/>
    <s v="Multi9"/>
    <x v="0"/>
    <n v="20"/>
    <n v="0"/>
    <x v="4"/>
    <s v="Gandhi-like"/>
    <n v="0"/>
    <s v="Poor"/>
    <n v="75"/>
    <n v="4"/>
    <n v="0"/>
    <s v="Free Market"/>
    <n v="365"/>
    <n v="0"/>
    <s v="Untapped"/>
    <n v="90"/>
    <s v="None"/>
    <n v="0"/>
    <x v="10"/>
    <s v="Neutral"/>
    <n v="20000"/>
    <s v="http://blocgame.com/stats.php?id=65430"/>
    <n v="0"/>
    <n v="0"/>
    <n v="18500"/>
    <n v="54.794520547945204"/>
    <n v="60.833333333333336"/>
    <n v="3333.3333333333335"/>
  </r>
  <r>
    <s v="Fuckdapipol"/>
    <s v="Multi10"/>
    <x v="0"/>
    <n v="20"/>
    <n v="0"/>
    <x v="5"/>
    <s v="Gandhi-like"/>
    <n v="0"/>
    <s v="Poor"/>
    <n v="155"/>
    <n v="4"/>
    <n v="0"/>
    <s v="Free Market"/>
    <n v="365"/>
    <n v="0"/>
    <s v="Untapped"/>
    <n v="90"/>
    <s v="None"/>
    <n v="0"/>
    <x v="12"/>
    <s v="Neutral"/>
    <n v="20000"/>
    <s v="http://blocgame.com/stats.php?id=65432"/>
    <n v="0"/>
    <n v="0"/>
    <n v="18500"/>
    <n v="54.794520547945204"/>
    <n v="60.833333333333336"/>
    <n v="3333.3333333333335"/>
  </r>
  <r>
    <s v="East Pruthenia"/>
    <s v="Fredicus Rex"/>
    <x v="0"/>
    <n v="20"/>
    <n v="0"/>
    <x v="4"/>
    <s v="Gandhi-like"/>
    <n v="0"/>
    <s v="Poor"/>
    <n v="150"/>
    <n v="2"/>
    <n v="0"/>
    <s v="Free Market"/>
    <n v="365"/>
    <n v="0"/>
    <s v="Untapped"/>
    <n v="90"/>
    <s v="None"/>
    <n v="0"/>
    <x v="0"/>
    <s v="Neutral"/>
    <n v="20000"/>
    <s v="http://blocgame.com/stats.php?id=65438"/>
    <n v="0"/>
    <n v="0"/>
    <n v="19250"/>
    <n v="54.794520547945204"/>
    <n v="60.833333333333336"/>
    <n v="3333.3333333333335"/>
  </r>
  <r>
    <s v="Jaminica"/>
    <s v="Jamie Wasserman"/>
    <x v="0"/>
    <n v="20"/>
    <n v="0"/>
    <x v="4"/>
    <s v="Gandhi-like"/>
    <n v="0"/>
    <s v="Elite"/>
    <n v="150"/>
    <n v="2"/>
    <n v="0"/>
    <s v="Free Market"/>
    <n v="365"/>
    <n v="0"/>
    <s v="Untapped"/>
    <n v="90"/>
    <s v="None"/>
    <n v="0"/>
    <x v="3"/>
    <s v="Neutral"/>
    <n v="20000"/>
    <s v="http://blocgame.com/stats.php?id=65441"/>
    <n v="0"/>
    <n v="0"/>
    <n v="19250"/>
    <n v="54.794520547945204"/>
    <n v="60.833333333333336"/>
    <n v="3333.3333333333335"/>
  </r>
  <r>
    <s v="Avenir"/>
    <s v="Blazephoenix"/>
    <x v="0"/>
    <n v="20"/>
    <n v="0"/>
    <x v="4"/>
    <s v="Gandhi-like"/>
    <n v="0"/>
    <s v="Poor"/>
    <n v="130"/>
    <n v="2"/>
    <n v="0"/>
    <s v="Central Planning"/>
    <n v="366"/>
    <n v="0"/>
    <s v="Untapped"/>
    <n v="90"/>
    <s v="None"/>
    <n v="0"/>
    <x v="13"/>
    <s v="Neutral"/>
    <n v="20000"/>
    <s v="http://blocgame.com/stats.php?id=65473"/>
    <n v="0"/>
    <n v="0"/>
    <n v="19250"/>
    <n v="54.644808743169399"/>
    <n v="61"/>
    <n v="3333.3333333333335"/>
  </r>
  <r>
    <s v="saifullover"/>
    <s v="enickmalam"/>
    <x v="2"/>
    <n v="9"/>
    <n v="0"/>
    <x v="5"/>
    <s v="Normal"/>
    <n v="0"/>
    <s v="Standard"/>
    <n v="83"/>
    <n v="8"/>
    <n v="2"/>
    <s v="Free Market"/>
    <n v="569"/>
    <n v="289"/>
    <s v="Untapped"/>
    <n v="90"/>
    <s v="None"/>
    <n v="0"/>
    <x v="13"/>
    <s v="Neutral"/>
    <n v="31048"/>
    <s v="http://blocgame.com/stats.php?id=65346"/>
    <n v="0"/>
    <n v="0"/>
    <n v="27298"/>
    <n v="54.565905096660806"/>
    <n v="94.833333333333329"/>
    <n v="5174.666666666667"/>
  </r>
  <r>
    <s v="operun"/>
    <s v="vertmon"/>
    <x v="0"/>
    <n v="11"/>
    <n v="0"/>
    <x v="4"/>
    <s v="Good"/>
    <n v="0"/>
    <s v="Undisciplined Rabble"/>
    <n v="1"/>
    <n v="2"/>
    <n v="0"/>
    <s v="Mixed Economy"/>
    <n v="266"/>
    <n v="0"/>
    <s v="Untapped"/>
    <n v="90"/>
    <s v="None"/>
    <n v="0"/>
    <x v="3"/>
    <s v="Neutral"/>
    <n v="14506"/>
    <s v="http://blocgame.com/stats.php?id=65375"/>
    <n v="0"/>
    <n v="0"/>
    <n v="13756"/>
    <n v="54.533834586466163"/>
    <n v="44.333333333333336"/>
    <n v="2417.6666666666665"/>
  </r>
  <r>
    <s v="Propont"/>
    <s v="pier"/>
    <x v="0"/>
    <n v="7"/>
    <n v="0"/>
    <x v="4"/>
    <s v="Good"/>
    <n v="0"/>
    <s v="Standard"/>
    <n v="1"/>
    <n v="2"/>
    <n v="0"/>
    <s v="Mixed Economy"/>
    <n v="296"/>
    <n v="0"/>
    <s v="Untapped"/>
    <n v="90"/>
    <s v="None"/>
    <n v="0"/>
    <x v="0"/>
    <s v="Neutral"/>
    <n v="16067"/>
    <s v="http://blocgame.com/stats.php?id=65525"/>
    <n v="0"/>
    <n v="0"/>
    <n v="15317"/>
    <n v="54.280405405405403"/>
    <n v="49.333333333333336"/>
    <n v="2677.8333333333335"/>
  </r>
  <r>
    <s v="Farmont"/>
    <s v="Glep"/>
    <x v="0"/>
    <n v="5"/>
    <n v="0"/>
    <x v="4"/>
    <s v="Good"/>
    <n v="0"/>
    <s v="Poor"/>
    <n v="0"/>
    <n v="2"/>
    <n v="0"/>
    <s v="Mixed Economy"/>
    <n v="297"/>
    <n v="0"/>
    <s v="Untapped"/>
    <n v="90"/>
    <s v="None"/>
    <n v="0"/>
    <x v="3"/>
    <s v="Neutral"/>
    <n v="16067"/>
    <s v="http://blocgame.com/stats.php?id=65412"/>
    <n v="0"/>
    <n v="0"/>
    <n v="15317"/>
    <n v="54.0976430976431"/>
    <n v="49.5"/>
    <n v="2677.8333333333335"/>
  </r>
  <r>
    <s v="New Gallia"/>
    <s v="Ferdinand de Orar"/>
    <x v="0"/>
    <n v="22"/>
    <n v="0"/>
    <x v="4"/>
    <s v="Gandhi-like"/>
    <n v="0"/>
    <s v="Poor"/>
    <n v="170"/>
    <n v="2"/>
    <n v="0"/>
    <s v="Central Planning"/>
    <n v="370"/>
    <n v="0"/>
    <s v="Untapped"/>
    <n v="90"/>
    <s v="None"/>
    <n v="0"/>
    <x v="7"/>
    <s v="Soviet Union"/>
    <n v="20000"/>
    <s v="http://blocgame.com/stats.php?id=65367"/>
    <n v="0"/>
    <n v="0"/>
    <n v="19250"/>
    <n v="54.054054054054056"/>
    <n v="61.666666666666664"/>
    <n v="3333.3333333333335"/>
  </r>
  <r>
    <s v="Grï¿½o-Parï¿½"/>
    <s v="HerbsterAlencar"/>
    <x v="0"/>
    <n v="20"/>
    <n v="0"/>
    <x v="4"/>
    <s v="Gandhi-like"/>
    <n v="0"/>
    <s v="Poor"/>
    <n v="164"/>
    <n v="2"/>
    <n v="0"/>
    <s v="Free Market"/>
    <n v="370"/>
    <n v="0"/>
    <s v="Untapped"/>
    <n v="90"/>
    <s v="None"/>
    <n v="0"/>
    <x v="11"/>
    <s v="Neutral"/>
    <n v="20000"/>
    <s v="http://blocgame.com/stats.php?id=65386"/>
    <n v="0"/>
    <n v="0"/>
    <n v="19250"/>
    <n v="54.054054054054056"/>
    <n v="61.666666666666664"/>
    <n v="3333.3333333333335"/>
  </r>
  <r>
    <s v="Rothbard"/>
    <s v="Mises123"/>
    <x v="0"/>
    <n v="20"/>
    <n v="0"/>
    <x v="4"/>
    <s v="Gandhi-like"/>
    <n v="0"/>
    <s v="Poor"/>
    <n v="163"/>
    <n v="2"/>
    <n v="0"/>
    <s v="Free Market"/>
    <n v="370"/>
    <n v="0"/>
    <s v="Untapped"/>
    <n v="90"/>
    <s v="None"/>
    <n v="0"/>
    <x v="7"/>
    <s v="Neutral"/>
    <n v="20000"/>
    <s v="http://blocgame.com/stats.php?id=65392"/>
    <n v="0"/>
    <n v="0"/>
    <n v="19250"/>
    <n v="54.054054054054056"/>
    <n v="61.666666666666664"/>
    <n v="3333.3333333333335"/>
  </r>
  <r>
    <s v="Duva"/>
    <s v="Lizabella"/>
    <x v="0"/>
    <n v="20"/>
    <n v="0"/>
    <x v="4"/>
    <s v="Gandhi-like"/>
    <n v="0"/>
    <s v="Poor"/>
    <n v="163"/>
    <n v="2"/>
    <n v="0"/>
    <s v="Mixed Economy"/>
    <n v="370"/>
    <n v="0"/>
    <s v="Untapped"/>
    <n v="90"/>
    <s v="None"/>
    <n v="0"/>
    <x v="0"/>
    <s v="Neutral"/>
    <n v="20000"/>
    <s v="http://blocgame.com/stats.php?id=65395"/>
    <n v="0"/>
    <n v="0"/>
    <n v="19250"/>
    <n v="54.054054054054056"/>
    <n v="61.666666666666664"/>
    <n v="3333.3333333333335"/>
  </r>
  <r>
    <s v="Anairak"/>
    <s v="Said Bashir"/>
    <x v="0"/>
    <n v="20"/>
    <n v="0"/>
    <x v="4"/>
    <s v="Angelic"/>
    <n v="0"/>
    <s v="Poor"/>
    <n v="115"/>
    <n v="2"/>
    <n v="1"/>
    <s v="Central Planning"/>
    <n v="370"/>
    <n v="1"/>
    <s v="Untapped"/>
    <n v="90"/>
    <s v="None"/>
    <n v="0"/>
    <x v="6"/>
    <s v="Neutral"/>
    <n v="20000"/>
    <s v="http://blocgame.com/stats.php?id=65503"/>
    <n v="0"/>
    <n v="0"/>
    <n v="18875"/>
    <n v="54.054054054054056"/>
    <n v="61.666666666666664"/>
    <n v="3333.3333333333335"/>
  </r>
  <r>
    <s v="Muxila"/>
    <s v="muxidada"/>
    <x v="0"/>
    <n v="20"/>
    <n v="0"/>
    <x v="4"/>
    <s v="Gandhi-like"/>
    <n v="0"/>
    <s v="Poor"/>
    <n v="166"/>
    <n v="3"/>
    <n v="0"/>
    <s v="Mixed Economy"/>
    <n v="370"/>
    <n v="0"/>
    <s v="Untapped"/>
    <n v="90"/>
    <s v="None"/>
    <n v="0"/>
    <x v="4"/>
    <s v="Neutral"/>
    <n v="20000"/>
    <s v="http://blocgame.com/stats.php?id=65384"/>
    <n v="0"/>
    <n v="0"/>
    <n v="18875"/>
    <n v="54.054054054054056"/>
    <n v="61.666666666666664"/>
    <n v="3333.3333333333335"/>
  </r>
  <r>
    <s v="landlyly"/>
    <s v="lydi21"/>
    <x v="0"/>
    <n v="10"/>
    <n v="0"/>
    <x v="4"/>
    <s v="Nice"/>
    <n v="0"/>
    <s v="Standard"/>
    <n v="16"/>
    <n v="2"/>
    <n v="0"/>
    <s v="Central Planning"/>
    <n v="354"/>
    <n v="0"/>
    <s v="Untapped"/>
    <n v="90"/>
    <s v="None"/>
    <n v="0"/>
    <x v="5"/>
    <s v="Neutral"/>
    <n v="19100"/>
    <s v="http://blocgame.com/stats.php?id=65557"/>
    <n v="0"/>
    <n v="0"/>
    <n v="18350"/>
    <n v="53.954802259887003"/>
    <n v="59"/>
    <n v="3183.3333333333335"/>
  </r>
  <r>
    <s v="Oderint"/>
    <s v="Mancult"/>
    <x v="21"/>
    <n v="20"/>
    <n v="0"/>
    <x v="5"/>
    <s v="Gandhi-like"/>
    <n v="0"/>
    <s v="Poor"/>
    <n v="104"/>
    <n v="4"/>
    <n v="1"/>
    <s v="Free Market"/>
    <n v="371"/>
    <n v="3045"/>
    <s v="Untapped"/>
    <n v="90"/>
    <s v="None"/>
    <n v="0"/>
    <x v="0"/>
    <s v="Soviet Union"/>
    <n v="20000"/>
    <s v="http://blocgame.com/stats.php?id=65072"/>
    <n v="0"/>
    <n v="0"/>
    <n v="18125"/>
    <n v="53.908355795148246"/>
    <n v="61.833333333333336"/>
    <n v="3333.3333333333335"/>
  </r>
  <r>
    <s v="Sol Society"/>
    <s v="Czar Kenjii"/>
    <x v="25"/>
    <n v="16"/>
    <n v="0"/>
    <x v="5"/>
    <s v="Isolated"/>
    <n v="0"/>
    <s v="Poor"/>
    <n v="4"/>
    <n v="5"/>
    <n v="3"/>
    <s v="Central Planning"/>
    <n v="371"/>
    <n v="195"/>
    <s v="Untapped"/>
    <n v="90"/>
    <s v="Meagre"/>
    <n v="1.5"/>
    <x v="17"/>
    <s v="Soviet Union"/>
    <n v="20000"/>
    <s v="http://blocgame.com/stats.php?id=65496"/>
    <n v="0"/>
    <n v="0"/>
    <n v="17000"/>
    <n v="53.908355795148246"/>
    <n v="61.833333333333336"/>
    <n v="3333.3333333333335"/>
  </r>
  <r>
    <s v="Ravenma"/>
    <s v="President K. Dust"/>
    <x v="0"/>
    <n v="20"/>
    <n v="0"/>
    <x v="4"/>
    <s v="Gandhi-like"/>
    <n v="0"/>
    <s v="Poor"/>
    <n v="183"/>
    <n v="2"/>
    <n v="0"/>
    <s v="Free Market"/>
    <n v="375"/>
    <n v="0"/>
    <s v="Untapped"/>
    <n v="90"/>
    <s v="None"/>
    <n v="0"/>
    <x v="3"/>
    <s v="Neutral"/>
    <n v="20000"/>
    <s v="http://blocgame.com/stats.php?id=65350"/>
    <n v="0"/>
    <n v="0"/>
    <n v="19250"/>
    <n v="53.333333333333336"/>
    <n v="62.5"/>
    <n v="3333.3333333333335"/>
  </r>
  <r>
    <s v="Ipatia"/>
    <s v="Galileo"/>
    <x v="0"/>
    <n v="20"/>
    <n v="0"/>
    <x v="4"/>
    <s v="Gandhi-like"/>
    <n v="0"/>
    <s v="Poor"/>
    <n v="174"/>
    <n v="2"/>
    <n v="0"/>
    <s v="Central Planning"/>
    <n v="375"/>
    <n v="0"/>
    <s v="Untapped"/>
    <n v="90"/>
    <s v="None"/>
    <n v="0"/>
    <x v="3"/>
    <s v="Neutral"/>
    <n v="20000"/>
    <s v="http://blocgame.com/stats.php?id=65359"/>
    <n v="0"/>
    <n v="0"/>
    <n v="19250"/>
    <n v="53.333333333333336"/>
    <n v="62.5"/>
    <n v="3333.3333333333335"/>
  </r>
  <r>
    <s v="Kanem"/>
    <s v="KingQuan"/>
    <x v="0"/>
    <n v="20"/>
    <n v="0"/>
    <x v="5"/>
    <s v="Nice"/>
    <n v="0"/>
    <s v="Poor"/>
    <n v="44"/>
    <n v="2"/>
    <n v="1"/>
    <s v="Central Planning"/>
    <n v="376"/>
    <n v="60"/>
    <s v="Untapped"/>
    <n v="90"/>
    <s v="None"/>
    <n v="0"/>
    <x v="16"/>
    <s v="United States"/>
    <n v="20000"/>
    <s v="http://blocgame.com/stats.php?id=65408"/>
    <n v="0"/>
    <n v="0"/>
    <n v="18875"/>
    <n v="53.191489361702125"/>
    <n v="62.666666666666664"/>
    <n v="3333.3333333333335"/>
  </r>
  <r>
    <s v="Daronsha"/>
    <s v="tiger_swami"/>
    <x v="0"/>
    <n v="16"/>
    <n v="0"/>
    <x v="4"/>
    <s v="Angelic"/>
    <n v="0"/>
    <s v="Poor"/>
    <n v="93"/>
    <n v="2"/>
    <n v="2"/>
    <s v="Mixed Economy"/>
    <n v="376"/>
    <n v="4099"/>
    <s v="Untapped"/>
    <n v="90"/>
    <s v="None"/>
    <n v="0"/>
    <x v="5"/>
    <s v="Neutral"/>
    <n v="20000"/>
    <s v="http://blocgame.com/stats.php?id=65538"/>
    <n v="0"/>
    <n v="0"/>
    <n v="18500"/>
    <n v="53.191489361702125"/>
    <n v="62.666666666666664"/>
    <n v="3333.3333333333335"/>
  </r>
  <r>
    <s v="Chungganation"/>
    <s v="Julgat"/>
    <x v="0"/>
    <n v="20"/>
    <n v="0"/>
    <x v="4"/>
    <s v="Gandhi-like"/>
    <n v="0"/>
    <s v="Poor"/>
    <n v="157"/>
    <n v="2"/>
    <n v="0"/>
    <s v="Free Market"/>
    <n v="378"/>
    <n v="0"/>
    <s v="Untapped"/>
    <n v="90"/>
    <s v="None"/>
    <n v="0"/>
    <x v="1"/>
    <s v="Neutral"/>
    <n v="20000"/>
    <s v="http://blocgame.com/stats.php?id=65419"/>
    <n v="0"/>
    <n v="0"/>
    <n v="19250"/>
    <n v="52.910052910052912"/>
    <n v="63"/>
    <n v="3333.3333333333335"/>
  </r>
  <r>
    <s v="trempon"/>
    <s v="tramptop"/>
    <x v="0"/>
    <n v="6"/>
    <n v="0"/>
    <x v="4"/>
    <s v="Nice"/>
    <n v="0"/>
    <s v="Undisciplined Rabble"/>
    <n v="1"/>
    <n v="2"/>
    <n v="0"/>
    <s v="Mixed Economy"/>
    <n v="286"/>
    <n v="0"/>
    <s v="Untapped"/>
    <n v="90"/>
    <s v="None"/>
    <n v="0"/>
    <x v="13"/>
    <s v="Neutral"/>
    <n v="15124"/>
    <s v="http://blocgame.com/stats.php?id=65379"/>
    <n v="0"/>
    <n v="0"/>
    <n v="14374"/>
    <n v="52.88111888111888"/>
    <n v="47.666666666666664"/>
    <n v="2520.6666666666665"/>
  </r>
  <r>
    <s v="bokunopico"/>
    <s v="bokunopico"/>
    <x v="0"/>
    <n v="6"/>
    <n v="0"/>
    <x v="4"/>
    <s v="Gandhi-like"/>
    <n v="0"/>
    <s v="Undisciplined Rabble"/>
    <n v="109"/>
    <n v="2"/>
    <n v="2"/>
    <s v="Mixed Economy"/>
    <n v="379"/>
    <n v="4128"/>
    <s v="Untapped"/>
    <n v="90"/>
    <s v="None"/>
    <n v="0"/>
    <x v="15"/>
    <s v="Neutral"/>
    <n v="20000"/>
    <s v="http://blocgame.com/stats.php?id=64827"/>
    <n v="0"/>
    <n v="0"/>
    <n v="18500"/>
    <n v="52.770448548812666"/>
    <n v="63.166666666666664"/>
    <n v="3333.3333333333335"/>
  </r>
  <r>
    <s v="Essequibo"/>
    <s v="El Presidente Matrix"/>
    <x v="25"/>
    <n v="10"/>
    <n v="0"/>
    <x v="5"/>
    <s v="Gandhi-like"/>
    <n v="0"/>
    <s v="Elite"/>
    <n v="4"/>
    <n v="4"/>
    <n v="1"/>
    <s v="Central Planning"/>
    <n v="316"/>
    <n v="350"/>
    <n v="0"/>
    <n v="40"/>
    <s v="None"/>
    <n v="0"/>
    <x v="17"/>
    <s v="Soviet Union"/>
    <n v="16667"/>
    <s v="http://blocgame.com/stats.php?id=65459"/>
    <n v="0"/>
    <n v="0"/>
    <n v="14792"/>
    <n v="52.743670886075947"/>
    <n v="52.666666666666664"/>
    <n v="2777.8333333333335"/>
  </r>
  <r>
    <s v="disapoitmentt"/>
    <s v="Zen1234"/>
    <x v="0"/>
    <n v="20"/>
    <n v="0"/>
    <x v="5"/>
    <s v="Gandhi-like"/>
    <n v="0"/>
    <s v="Standard"/>
    <n v="29"/>
    <n v="10"/>
    <n v="2"/>
    <s v="Mixed Economy"/>
    <n v="380"/>
    <n v="0"/>
    <s v="Untapped"/>
    <n v="90"/>
    <s v="None"/>
    <n v="0"/>
    <x v="3"/>
    <s v="Neutral"/>
    <n v="20000"/>
    <s v="http://blocgame.com/stats.php?id=65221"/>
    <n v="0"/>
    <n v="0"/>
    <n v="15500"/>
    <n v="52.631578947368418"/>
    <n v="63.333333333333336"/>
    <n v="3333.3333333333335"/>
  </r>
  <r>
    <s v="zadistan"/>
    <s v="zmaster"/>
    <x v="23"/>
    <n v="3"/>
    <n v="0"/>
    <x v="3"/>
    <s v="Good"/>
    <n v="0"/>
    <s v="Elite"/>
    <n v="0"/>
    <n v="10"/>
    <n v="5"/>
    <s v="Central Planning"/>
    <n v="497"/>
    <n v="4442"/>
    <n v="0"/>
    <n v="40"/>
    <s v="None"/>
    <n v="0"/>
    <x v="5"/>
    <s v="Soviet Union"/>
    <n v="26059"/>
    <s v="http://blocgame.com/stats.php?id=65342"/>
    <n v="0"/>
    <n v="0"/>
    <n v="20434"/>
    <n v="52.432595573440643"/>
    <n v="82.833333333333329"/>
    <n v="4343.166666666667"/>
  </r>
  <r>
    <s v="Nine Inches"/>
    <s v="Ronald Jeremy"/>
    <x v="0"/>
    <n v="20"/>
    <n v="0"/>
    <x v="4"/>
    <s v="Gandhi-like"/>
    <n v="0"/>
    <s v="Poor"/>
    <n v="161"/>
    <n v="2"/>
    <n v="0"/>
    <s v="Central Planning"/>
    <n v="383"/>
    <n v="0"/>
    <s v="Untapped"/>
    <n v="90"/>
    <s v="None"/>
    <n v="0"/>
    <x v="7"/>
    <s v="Neutral"/>
    <n v="20000"/>
    <s v="http://blocgame.com/stats.php?id=65397"/>
    <n v="0"/>
    <n v="0"/>
    <n v="19250"/>
    <n v="52.219321148825067"/>
    <n v="63.833333333333336"/>
    <n v="3333.3333333333335"/>
  </r>
  <r>
    <s v="Rejkistan"/>
    <s v="sasuke0925"/>
    <x v="0"/>
    <n v="20"/>
    <n v="0"/>
    <x v="4"/>
    <s v="Gandhi-like"/>
    <n v="0"/>
    <s v="Poor"/>
    <n v="162"/>
    <n v="2"/>
    <n v="0"/>
    <s v="Mixed Economy"/>
    <n v="383"/>
    <n v="0"/>
    <s v="Untapped"/>
    <n v="90"/>
    <s v="None"/>
    <n v="0"/>
    <x v="17"/>
    <s v="Neutral"/>
    <n v="20000"/>
    <s v="http://blocgame.com/stats.php?id=65398"/>
    <n v="0"/>
    <n v="0"/>
    <n v="19250"/>
    <n v="52.219321148825067"/>
    <n v="63.833333333333336"/>
    <n v="3333.3333333333335"/>
  </r>
  <r>
    <s v="Saumbet"/>
    <s v="Naven"/>
    <x v="0"/>
    <n v="20"/>
    <n v="0"/>
    <x v="4"/>
    <s v="Gandhi-like"/>
    <n v="0"/>
    <s v="Poor"/>
    <n v="161"/>
    <n v="2"/>
    <n v="0"/>
    <s v="Mixed Economy"/>
    <n v="383"/>
    <n v="0"/>
    <s v="Untapped"/>
    <n v="90"/>
    <s v="None"/>
    <n v="0"/>
    <x v="8"/>
    <s v="Neutral"/>
    <n v="20000"/>
    <s v="http://blocgame.com/stats.php?id=50961"/>
    <n v="0"/>
    <n v="0"/>
    <n v="19250"/>
    <n v="52.219321148825067"/>
    <n v="63.833333333333336"/>
    <n v="3333.3333333333335"/>
  </r>
  <r>
    <s v="The inquisitors"/>
    <s v="inquisiters"/>
    <x v="0"/>
    <n v="30"/>
    <n v="0"/>
    <x v="5"/>
    <s v="Gandhi-like"/>
    <n v="0"/>
    <s v="Elite"/>
    <n v="10"/>
    <n v="4"/>
    <n v="2"/>
    <s v="Free Market"/>
    <n v="386"/>
    <n v="0"/>
    <s v="Untapped"/>
    <n v="90"/>
    <s v="Meagre"/>
    <n v="1.5"/>
    <x v="1"/>
    <s v="United States"/>
    <n v="20000"/>
    <s v="http://blocgame.com/stats.php?id=65222"/>
    <n v="0"/>
    <n v="0"/>
    <n v="17750"/>
    <n v="51.813471502590673"/>
    <n v="64.333333333333329"/>
    <n v="3333.3333333333335"/>
  </r>
  <r>
    <s v="Mook"/>
    <s v="mookie"/>
    <x v="0"/>
    <n v="20"/>
    <n v="0"/>
    <x v="4"/>
    <s v="Gandhi-like"/>
    <n v="0"/>
    <s v="Poor"/>
    <n v="127"/>
    <n v="3"/>
    <n v="1"/>
    <s v="Mixed Economy"/>
    <n v="387"/>
    <n v="81"/>
    <s v="Untapped"/>
    <n v="90"/>
    <s v="None"/>
    <n v="0"/>
    <x v="7"/>
    <s v="Neutral"/>
    <n v="20000"/>
    <s v="http://blocgame.com/stats.php?id=65353"/>
    <n v="0"/>
    <n v="0"/>
    <n v="18500"/>
    <n v="51.679586563307495"/>
    <n v="64.5"/>
    <n v="3333.3333333333335"/>
  </r>
  <r>
    <s v="Costapilia"/>
    <s v="Iridom"/>
    <x v="3"/>
    <n v="69"/>
    <n v="0"/>
    <x v="5"/>
    <s v="Gandhi-like"/>
    <n v="0"/>
    <s v="Standard"/>
    <n v="0"/>
    <n v="12"/>
    <n v="5"/>
    <s v="Mixed Economy"/>
    <n v="472"/>
    <n v="1957"/>
    <n v="0"/>
    <n v="40"/>
    <s v="None"/>
    <n v="0"/>
    <x v="5"/>
    <s v="Soviet Union"/>
    <n v="24388"/>
    <s v="http://blocgame.com/stats.php?id=65400"/>
    <n v="0"/>
    <n v="0"/>
    <n v="18013"/>
    <n v="51.66949152542373"/>
    <n v="78.666666666666671"/>
    <n v="4064.6666666666665"/>
  </r>
  <r>
    <s v="Zaetoria"/>
    <s v="Reaper_1911"/>
    <x v="0"/>
    <n v="25"/>
    <n v="0"/>
    <x v="5"/>
    <s v="Gandhi-like"/>
    <n v="0"/>
    <s v="Good"/>
    <n v="121"/>
    <n v="2"/>
    <n v="0"/>
    <s v="Free Market"/>
    <n v="392"/>
    <n v="440"/>
    <s v="Untapped"/>
    <n v="90"/>
    <s v="Meagre"/>
    <n v="1.5"/>
    <x v="1"/>
    <s v="Soviet Union"/>
    <n v="20000"/>
    <s v="http://blocgame.com/stats.php?id=64999"/>
    <n v="0"/>
    <n v="0"/>
    <n v="19250"/>
    <n v="51.020408163265309"/>
    <n v="65.333333333333329"/>
    <n v="3333.3333333333335"/>
  </r>
  <r>
    <s v="Falamata"/>
    <s v="Hansfuergo"/>
    <x v="5"/>
    <n v="72"/>
    <n v="1"/>
    <x v="3"/>
    <s v="Angelic"/>
    <n v="0"/>
    <s v="Undisciplined Rabble"/>
    <n v="2"/>
    <n v="37"/>
    <n v="10"/>
    <s v="Central Planning"/>
    <n v="1114"/>
    <n v="10"/>
    <s v="Untapped"/>
    <n v="90"/>
    <s v="Powerful"/>
    <n v="9"/>
    <x v="17"/>
    <s v="Neutral"/>
    <n v="56518"/>
    <s v="http://blocgame.com/stats.php?id=62057"/>
    <n v="1"/>
    <n v="0"/>
    <n v="38893"/>
    <n v="50.734290843806107"/>
    <n v="185.66666666666666"/>
    <n v="9419.6666666666661"/>
  </r>
  <r>
    <s v="Perdonema"/>
    <s v="Perdonem"/>
    <x v="0"/>
    <n v="8"/>
    <n v="0"/>
    <x v="4"/>
    <s v="Good"/>
    <n v="0"/>
    <s v="Poor"/>
    <n v="1"/>
    <n v="2"/>
    <n v="0"/>
    <s v="Mixed Economy"/>
    <n v="302"/>
    <n v="0"/>
    <s v="Untapped"/>
    <n v="90"/>
    <s v="None"/>
    <n v="0"/>
    <x v="0"/>
    <s v="Neutral"/>
    <n v="15304"/>
    <s v="http://blocgame.com/stats.php?id=65416"/>
    <n v="0"/>
    <n v="0"/>
    <n v="14554"/>
    <n v="50.675496688741724"/>
    <n v="50.333333333333336"/>
    <n v="2550.6666666666665"/>
  </r>
  <r>
    <s v="Davestan"/>
    <s v="DaveRock"/>
    <x v="0"/>
    <n v="9"/>
    <n v="0"/>
    <x v="4"/>
    <s v="Normal"/>
    <n v="0"/>
    <s v="Good"/>
    <n v="182"/>
    <n v="2"/>
    <n v="0"/>
    <s v="Mixed Economy"/>
    <n v="389"/>
    <n v="0"/>
    <s v="Untapped"/>
    <n v="90"/>
    <s v="None"/>
    <n v="0"/>
    <x v="11"/>
    <s v="Neutral"/>
    <n v="19700"/>
    <s v="http://blocgame.com/stats.php?id=64491"/>
    <n v="0"/>
    <n v="0"/>
    <n v="18950"/>
    <n v="50.642673521850902"/>
    <n v="64.833333333333329"/>
    <n v="3283.3333333333335"/>
  </r>
  <r>
    <s v="afreecafreecs"/>
    <s v="afreecafreecs"/>
    <x v="0"/>
    <n v="4"/>
    <n v="0"/>
    <x v="4"/>
    <s v="Angelic"/>
    <n v="0"/>
    <s v="Undisciplined Rabble"/>
    <n v="177"/>
    <n v="2"/>
    <n v="2"/>
    <s v="Mixed Economy"/>
    <n v="395"/>
    <n v="4804"/>
    <s v="Untapped"/>
    <n v="90"/>
    <s v="None"/>
    <n v="0"/>
    <x v="0"/>
    <s v="Neutral"/>
    <n v="20000"/>
    <s v="http://blocgame.com/stats.php?id=64734"/>
    <n v="0"/>
    <n v="0"/>
    <n v="18500"/>
    <n v="50.632911392405063"/>
    <n v="65.833333333333329"/>
    <n v="3333.3333333333335"/>
  </r>
  <r>
    <s v="Nazi Empire"/>
    <s v="Fuhrer Stafford"/>
    <x v="0"/>
    <n v="38"/>
    <n v="0"/>
    <x v="5"/>
    <s v="Gandhi-like"/>
    <n v="0"/>
    <s v="Standard"/>
    <n v="124"/>
    <n v="5"/>
    <n v="2"/>
    <s v="Central Planning"/>
    <n v="396"/>
    <n v="248"/>
    <s v="Untapped"/>
    <n v="90"/>
    <s v="Mediocre"/>
    <n v="4.5"/>
    <x v="7"/>
    <s v="Neutral"/>
    <n v="20000"/>
    <s v="http://blocgame.com/stats.php?id=64819"/>
    <n v="0"/>
    <n v="0"/>
    <n v="17375"/>
    <n v="50.505050505050505"/>
    <n v="66"/>
    <n v="3333.3333333333335"/>
  </r>
  <r>
    <s v="richtexan"/>
    <s v="richtexan"/>
    <x v="0"/>
    <n v="6"/>
    <n v="0"/>
    <x v="4"/>
    <s v="Nice"/>
    <n v="0"/>
    <s v="Undisciplined Rabble"/>
    <n v="109"/>
    <n v="2"/>
    <n v="2"/>
    <s v="Mixed Economy"/>
    <n v="399"/>
    <n v="4118"/>
    <s v="Untapped"/>
    <n v="90"/>
    <s v="None"/>
    <n v="0"/>
    <x v="0"/>
    <s v="Neutral"/>
    <n v="20000"/>
    <s v="http://blocgame.com/stats.php?id=64711"/>
    <n v="0"/>
    <n v="0"/>
    <n v="18500"/>
    <n v="50.125313283208023"/>
    <n v="66.5"/>
    <n v="3333.3333333333335"/>
  </r>
  <r>
    <s v="Gombak"/>
    <s v="ArericH"/>
    <x v="0"/>
    <n v="25"/>
    <n v="0"/>
    <x v="5"/>
    <s v="Gandhi-like"/>
    <n v="0"/>
    <s v="Good"/>
    <n v="44"/>
    <n v="3"/>
    <n v="2"/>
    <s v="Central Planning"/>
    <n v="400"/>
    <n v="105"/>
    <s v="Untapped"/>
    <n v="90"/>
    <s v="Meagre"/>
    <n v="1.5"/>
    <x v="1"/>
    <s v="Neutral"/>
    <n v="20000"/>
    <s v="http://blocgame.com/stats.php?id=60568"/>
    <n v="0"/>
    <n v="0"/>
    <n v="18125"/>
    <n v="50"/>
    <n v="66.666666666666671"/>
    <n v="3333.3333333333335"/>
  </r>
  <r>
    <s v="ASIATICA"/>
    <s v="KaBaar"/>
    <x v="0"/>
    <n v="8"/>
    <n v="0"/>
    <x v="4"/>
    <s v="Gandhi-like"/>
    <n v="0"/>
    <s v="Undisciplined Rabble"/>
    <n v="21"/>
    <n v="3"/>
    <n v="3"/>
    <s v="Central Planning"/>
    <n v="330"/>
    <n v="1349"/>
    <s v="Untapped"/>
    <n v="90"/>
    <s v="Meagre"/>
    <n v="1.5"/>
    <x v="15"/>
    <s v="Soviet Union"/>
    <n v="16500"/>
    <s v="http://blocgame.com/stats.php?id=65294"/>
    <n v="0"/>
    <n v="0"/>
    <n v="14250"/>
    <n v="50"/>
    <n v="55"/>
    <n v="2750"/>
  </r>
  <r>
    <s v="Mortdecai"/>
    <s v="mortdecai"/>
    <x v="2"/>
    <n v="33"/>
    <n v="0"/>
    <x v="3"/>
    <s v="Nice"/>
    <n v="0"/>
    <s v="Undisciplined Rabble"/>
    <n v="16"/>
    <n v="5"/>
    <n v="4"/>
    <s v="Mixed Economy"/>
    <n v="327"/>
    <n v="1153"/>
    <s v="Near Depletion"/>
    <n v="10"/>
    <s v="Mediocre"/>
    <n v="4.5"/>
    <x v="5"/>
    <s v="Soviet Union"/>
    <n v="16335"/>
    <s v="http://blocgame.com/stats.php?id=65055"/>
    <n v="0"/>
    <n v="0"/>
    <n v="12960"/>
    <n v="49.954128440366972"/>
    <n v="54.5"/>
    <n v="2722.5"/>
  </r>
  <r>
    <s v="dbeedell"/>
    <s v="dbeedell"/>
    <x v="0"/>
    <n v="18"/>
    <n v="0"/>
    <x v="4"/>
    <s v="Gandhi-like"/>
    <n v="0"/>
    <s v="Undisciplined Rabble"/>
    <n v="176"/>
    <n v="2"/>
    <n v="2"/>
    <s v="Free Market"/>
    <n v="401"/>
    <n v="1967"/>
    <s v="Untapped"/>
    <n v="90"/>
    <s v="None"/>
    <n v="0"/>
    <x v="15"/>
    <s v="United States"/>
    <n v="20000"/>
    <s v="http://blocgame.com/stats.php?id=64830"/>
    <n v="0"/>
    <n v="0"/>
    <n v="18500"/>
    <n v="49.875311720698257"/>
    <n v="66.833333333333329"/>
    <n v="3333.3333333333335"/>
  </r>
  <r>
    <s v="tsmyellowstar"/>
    <s v="tsmyellowstar"/>
    <x v="0"/>
    <n v="14"/>
    <n v="0"/>
    <x v="4"/>
    <s v="Nice"/>
    <n v="0"/>
    <s v="Undisciplined Rabble"/>
    <n v="176"/>
    <n v="2"/>
    <n v="2"/>
    <s v="Mixed Economy"/>
    <n v="407"/>
    <n v="4247"/>
    <s v="Untapped"/>
    <n v="90"/>
    <s v="None"/>
    <n v="0"/>
    <x v="15"/>
    <s v="Neutral"/>
    <n v="20000"/>
    <s v="http://blocgame.com/stats.php?id=64852"/>
    <n v="0"/>
    <n v="0"/>
    <n v="18500"/>
    <n v="49.140049140049143"/>
    <n v="67.833333333333329"/>
    <n v="3333.3333333333335"/>
  </r>
  <r>
    <s v="Katkitia"/>
    <s v="greensky"/>
    <x v="2"/>
    <n v="53"/>
    <n v="0"/>
    <x v="3"/>
    <s v="Gandhi-like"/>
    <n v="0"/>
    <s v="Undisciplined Rabble"/>
    <n v="29"/>
    <n v="4"/>
    <n v="2"/>
    <s v="Central Planning"/>
    <n v="408"/>
    <n v="4203"/>
    <s v="Untapped"/>
    <n v="90"/>
    <s v="Small"/>
    <n v="3"/>
    <x v="15"/>
    <s v="United States"/>
    <n v="20000"/>
    <s v="http://blocgame.com/stats.php?id=64545"/>
    <n v="0"/>
    <n v="0"/>
    <n v="17750"/>
    <n v="49.019607843137258"/>
    <n v="68"/>
    <n v="3333.3333333333335"/>
  </r>
  <r>
    <s v="Grupon"/>
    <s v="Gramp"/>
    <x v="0"/>
    <n v="5"/>
    <n v="0"/>
    <x v="4"/>
    <s v="Normal"/>
    <n v="0"/>
    <s v="Undisciplined Rabble"/>
    <n v="1"/>
    <n v="2"/>
    <n v="0"/>
    <s v="Central Planning"/>
    <n v="328"/>
    <n v="0"/>
    <s v="Untapped"/>
    <n v="90"/>
    <s v="None"/>
    <n v="0"/>
    <x v="15"/>
    <s v="Neutral"/>
    <n v="16067"/>
    <s v="http://blocgame.com/stats.php?id=65524"/>
    <n v="0"/>
    <n v="0"/>
    <n v="15317"/>
    <n v="48.984756097560975"/>
    <n v="54.666666666666664"/>
    <n v="2677.8333333333335"/>
  </r>
  <r>
    <s v="beyondthesummit"/>
    <s v="beyondthesummit"/>
    <x v="0"/>
    <n v="5"/>
    <n v="0"/>
    <x v="4"/>
    <s v="Nice"/>
    <n v="0"/>
    <s v="Undisciplined Rabble"/>
    <n v="109"/>
    <n v="3"/>
    <n v="2"/>
    <s v="Mixed Economy"/>
    <n v="332"/>
    <n v="1313"/>
    <s v="Untapped"/>
    <n v="90"/>
    <s v="None"/>
    <n v="0"/>
    <x v="0"/>
    <s v="Neutral"/>
    <n v="16167"/>
    <s v="http://blocgame.com/stats.php?id=64320"/>
    <n v="0"/>
    <n v="0"/>
    <n v="14292"/>
    <n v="48.695783132530117"/>
    <n v="55.333333333333336"/>
    <n v="2694.5"/>
  </r>
  <r>
    <s v="briton"/>
    <s v="bres"/>
    <x v="0"/>
    <n v="10"/>
    <n v="0"/>
    <x v="4"/>
    <s v="Nice"/>
    <n v="0"/>
    <s v="Poor"/>
    <n v="1"/>
    <n v="2"/>
    <n v="0"/>
    <s v="Mixed Economy"/>
    <n v="274"/>
    <n v="0"/>
    <s v="Untapped"/>
    <n v="90"/>
    <s v="None"/>
    <n v="0"/>
    <x v="14"/>
    <s v="Neutral"/>
    <n v="13256"/>
    <s v="http://blocgame.com/stats.php?id=65480"/>
    <n v="0"/>
    <n v="0"/>
    <n v="12506"/>
    <n v="48.379562043795623"/>
    <n v="45.666666666666664"/>
    <n v="2209.3333333333335"/>
  </r>
  <r>
    <s v="Maos"/>
    <s v="alkaokaoakoako"/>
    <x v="0"/>
    <n v="2"/>
    <n v="0"/>
    <x v="4"/>
    <s v="Good"/>
    <n v="0"/>
    <s v="Elite"/>
    <n v="182"/>
    <n v="2"/>
    <n v="0"/>
    <s v="Mixed Economy"/>
    <n v="408"/>
    <n v="0"/>
    <s v="Untapped"/>
    <n v="90"/>
    <s v="None"/>
    <n v="0"/>
    <x v="9"/>
    <s v="Neutral"/>
    <n v="19700"/>
    <s v="http://blocgame.com/stats.php?id=64483"/>
    <n v="0"/>
    <n v="0"/>
    <n v="18950"/>
    <n v="48.284313725490193"/>
    <n v="68"/>
    <n v="3283.3333333333335"/>
  </r>
  <r>
    <s v="La Cruz"/>
    <s v="Ghost"/>
    <x v="0"/>
    <n v="2"/>
    <n v="0"/>
    <x v="4"/>
    <s v="Good"/>
    <n v="0"/>
    <s v="Undisciplined Rabble"/>
    <n v="182"/>
    <n v="2"/>
    <n v="0"/>
    <s v="Mixed Economy"/>
    <n v="408"/>
    <n v="0"/>
    <s v="Untapped"/>
    <n v="90"/>
    <s v="None"/>
    <n v="0"/>
    <x v="18"/>
    <s v="Neutral"/>
    <n v="19700"/>
    <s v="http://blocgame.com/stats.php?id=64490"/>
    <n v="0"/>
    <n v="0"/>
    <n v="18950"/>
    <n v="48.284313725490193"/>
    <n v="68"/>
    <n v="3283.3333333333335"/>
  </r>
  <r>
    <s v="Oil Island"/>
    <s v="OilMagoo"/>
    <x v="0"/>
    <n v="10"/>
    <n v="0"/>
    <x v="3"/>
    <s v="Normal"/>
    <n v="0"/>
    <s v="Undisciplined Rabble"/>
    <n v="5"/>
    <n v="10"/>
    <n v="17"/>
    <s v="Mixed Economy"/>
    <n v="491"/>
    <n v="2860"/>
    <n v="0"/>
    <n v="40"/>
    <s v="None"/>
    <n v="0"/>
    <x v="5"/>
    <s v="Neutral"/>
    <n v="23704"/>
    <s v="http://blocgame.com/stats.php?id=65520"/>
    <n v="0"/>
    <n v="0"/>
    <n v="13579"/>
    <n v="48.276985743380855"/>
    <n v="81.833333333333329"/>
    <n v="3950.6666666666665"/>
  </r>
  <r>
    <s v="Turkiena"/>
    <s v="Gï¿½rkem Can"/>
    <x v="0"/>
    <n v="6"/>
    <n v="0"/>
    <x v="4"/>
    <s v="Gandhi-like"/>
    <n v="0"/>
    <s v="Poor"/>
    <n v="124"/>
    <n v="2"/>
    <n v="0"/>
    <s v="Mixed Economy"/>
    <n v="339"/>
    <n v="0"/>
    <s v="Untapped"/>
    <n v="90"/>
    <s v="None"/>
    <n v="0"/>
    <x v="5"/>
    <s v="Neutral"/>
    <n v="16335"/>
    <s v="http://blocgame.com/stats.php?id=65481"/>
    <n v="0"/>
    <n v="0"/>
    <n v="15585"/>
    <n v="48.185840707964601"/>
    <n v="56.5"/>
    <n v="2722.5"/>
  </r>
  <r>
    <s v="rendang"/>
    <s v="pokok"/>
    <x v="2"/>
    <n v="41"/>
    <n v="0"/>
    <x v="3"/>
    <s v="Angelic"/>
    <n v="0"/>
    <s v="Undisciplined Rabble"/>
    <n v="4"/>
    <n v="13"/>
    <n v="1"/>
    <s v="Free Market"/>
    <n v="582"/>
    <n v="89"/>
    <n v="0"/>
    <n v="40"/>
    <s v="Mediocre"/>
    <n v="4.5"/>
    <x v="3"/>
    <s v="United States"/>
    <n v="28023"/>
    <s v="http://blocgame.com/stats.php?id=64630"/>
    <n v="0"/>
    <n v="0"/>
    <n v="22773"/>
    <n v="48.149484536082475"/>
    <n v="97"/>
    <n v="4670.5"/>
  </r>
  <r>
    <s v="Weeabo Island"/>
    <s v="misterjohnson"/>
    <x v="1"/>
    <n v="13"/>
    <n v="0"/>
    <x v="4"/>
    <s v="Nice"/>
    <n v="0"/>
    <s v="Standard"/>
    <n v="16"/>
    <n v="8"/>
    <n v="10"/>
    <s v="Central Planning"/>
    <n v="621"/>
    <n v="3232"/>
    <s v="Untapped"/>
    <n v="90"/>
    <s v="Powerful"/>
    <n v="9"/>
    <x v="8"/>
    <s v="Soviet Union"/>
    <n v="29837"/>
    <s v="http://blocgame.com/stats.php?id=64179"/>
    <n v="0"/>
    <n v="0"/>
    <n v="23087"/>
    <n v="48.046698872785832"/>
    <n v="103.5"/>
    <n v="4972.833333333333"/>
  </r>
  <r>
    <s v="Ridon"/>
    <s v="prep"/>
    <x v="0"/>
    <n v="6"/>
    <n v="0"/>
    <x v="4"/>
    <s v="Good"/>
    <n v="0"/>
    <s v="Poor"/>
    <n v="98"/>
    <n v="2"/>
    <n v="0"/>
    <s v="Mixed Economy"/>
    <n v="323"/>
    <n v="0"/>
    <s v="Untapped"/>
    <n v="90"/>
    <s v="None"/>
    <n v="0"/>
    <x v="16"/>
    <s v="Neutral"/>
    <n v="15507"/>
    <s v="http://blocgame.com/stats.php?id=65418"/>
    <n v="0"/>
    <n v="0"/>
    <n v="14757"/>
    <n v="48.009287925696597"/>
    <n v="53.833333333333336"/>
    <n v="2584.5"/>
  </r>
  <r>
    <s v="New Diogris"/>
    <s v="Diogris"/>
    <x v="0"/>
    <n v="21"/>
    <n v="0"/>
    <x v="3"/>
    <s v="Gandhi-like"/>
    <n v="0"/>
    <s v="Good"/>
    <n v="24"/>
    <n v="5"/>
    <n v="0"/>
    <s v="Central Planning"/>
    <n v="350"/>
    <n v="65"/>
    <s v="Untapped"/>
    <n v="90"/>
    <s v="Meagre"/>
    <n v="1.5"/>
    <x v="16"/>
    <s v="Soviet Union"/>
    <n v="16735"/>
    <s v="http://blocgame.com/stats.php?id=64964"/>
    <n v="0"/>
    <n v="0"/>
    <n v="14860"/>
    <n v="47.814285714285717"/>
    <n v="58.333333333333336"/>
    <n v="2789.1666666666665"/>
  </r>
  <r>
    <s v="Fuckyouall"/>
    <s v="Multi4"/>
    <x v="0"/>
    <n v="10"/>
    <n v="0"/>
    <x v="4"/>
    <s v="Gandhi-like"/>
    <n v="0"/>
    <s v="Poor"/>
    <n v="75"/>
    <n v="4"/>
    <n v="0"/>
    <s v="Free Market"/>
    <n v="420"/>
    <n v="0"/>
    <s v="Untapped"/>
    <n v="90"/>
    <s v="None"/>
    <n v="0"/>
    <x v="11"/>
    <s v="Neutral"/>
    <n v="20000"/>
    <s v="http://blocgame.com/stats.php?id=65425"/>
    <n v="0"/>
    <n v="0"/>
    <n v="18500"/>
    <n v="47.61904761904762"/>
    <n v="70"/>
    <n v="3333.3333333333335"/>
  </r>
  <r>
    <s v="Fuckthemhard"/>
    <s v="Multi5"/>
    <x v="0"/>
    <n v="10"/>
    <n v="0"/>
    <x v="4"/>
    <s v="Gandhi-like"/>
    <n v="0"/>
    <s v="Poor"/>
    <n v="75"/>
    <n v="4"/>
    <n v="0"/>
    <s v="Free Market"/>
    <n v="420"/>
    <n v="0"/>
    <s v="Untapped"/>
    <n v="90"/>
    <s v="None"/>
    <n v="0"/>
    <x v="18"/>
    <s v="Neutral"/>
    <n v="20000"/>
    <s v="http://blocgame.com/stats.php?id=65426"/>
    <n v="0"/>
    <n v="0"/>
    <n v="18500"/>
    <n v="47.61904761904762"/>
    <n v="70"/>
    <n v="3333.3333333333335"/>
  </r>
  <r>
    <s v="East Orinoco"/>
    <s v="Ordco245"/>
    <x v="0"/>
    <n v="25"/>
    <n v="0"/>
    <x v="5"/>
    <s v="Gandhi-like"/>
    <n v="0"/>
    <s v="Elite"/>
    <n v="47"/>
    <n v="2"/>
    <n v="1"/>
    <s v="Mixed Economy"/>
    <n v="422"/>
    <n v="79"/>
    <s v="Untapped"/>
    <n v="90"/>
    <s v="None"/>
    <n v="0"/>
    <x v="17"/>
    <s v="United States"/>
    <n v="20000"/>
    <s v="http://blocgame.com/stats.php?id=65287"/>
    <n v="0"/>
    <n v="0"/>
    <n v="18875"/>
    <n v="47.393364928909953"/>
    <n v="70.333333333333329"/>
    <n v="3333.3333333333335"/>
  </r>
  <r>
    <s v="giff2gd"/>
    <s v="giff2gd"/>
    <x v="0"/>
    <n v="18"/>
    <n v="0"/>
    <x v="4"/>
    <s v="Gandhi-like"/>
    <n v="0"/>
    <s v="Undisciplined Rabble"/>
    <n v="109"/>
    <n v="2"/>
    <n v="2"/>
    <s v="Free Market"/>
    <n v="422"/>
    <n v="2864"/>
    <s v="Untapped"/>
    <n v="90"/>
    <s v="None"/>
    <n v="0"/>
    <x v="15"/>
    <s v="United States"/>
    <n v="20000"/>
    <s v="http://blocgame.com/stats.php?id=64878"/>
    <n v="0"/>
    <n v="0"/>
    <n v="18500"/>
    <n v="47.393364928909953"/>
    <n v="70.333333333333329"/>
    <n v="3333.3333333333335"/>
  </r>
  <r>
    <s v="Regginland"/>
    <s v="Reggin"/>
    <x v="0"/>
    <n v="10"/>
    <n v="0"/>
    <x v="4"/>
    <s v="Nice"/>
    <n v="0"/>
    <s v="Undisciplined Rabble"/>
    <n v="1"/>
    <n v="2"/>
    <n v="0"/>
    <s v="Mixed Economy"/>
    <n v="324"/>
    <n v="0"/>
    <s v="Plentiful"/>
    <n v="70"/>
    <s v="None"/>
    <n v="0"/>
    <x v="14"/>
    <s v="Neutral"/>
    <n v="15342"/>
    <s v="http://blocgame.com/stats.php?id=65417"/>
    <n v="0"/>
    <n v="0"/>
    <n v="14592"/>
    <n v="47.351851851851855"/>
    <n v="54"/>
    <n v="2557"/>
  </r>
  <r>
    <s v="laclippers"/>
    <s v="laclippers"/>
    <x v="0"/>
    <n v="6"/>
    <n v="0"/>
    <x v="4"/>
    <s v="Normal"/>
    <n v="0"/>
    <s v="Undisciplined Rabble"/>
    <n v="109"/>
    <n v="2"/>
    <n v="2"/>
    <s v="Mixed Economy"/>
    <n v="423"/>
    <n v="2570"/>
    <s v="Untapped"/>
    <n v="90"/>
    <s v="None"/>
    <n v="0"/>
    <x v="0"/>
    <s v="Neutral"/>
    <n v="20000"/>
    <s v="http://blocgame.com/stats.php?id=64706"/>
    <n v="0"/>
    <n v="0"/>
    <n v="18500"/>
    <n v="47.281323877068559"/>
    <n v="70.5"/>
    <n v="3333.3333333333335"/>
  </r>
  <r>
    <s v="marshawnlynch"/>
    <s v="marshawnlynch"/>
    <x v="0"/>
    <n v="14"/>
    <n v="0"/>
    <x v="4"/>
    <s v="Normal"/>
    <n v="0"/>
    <s v="Undisciplined Rabble"/>
    <n v="177"/>
    <n v="2"/>
    <n v="2"/>
    <s v="Mixed Economy"/>
    <n v="424"/>
    <n v="3844"/>
    <s v="Untapped"/>
    <n v="90"/>
    <s v="None"/>
    <n v="0"/>
    <x v="0"/>
    <s v="Neutral"/>
    <n v="20000"/>
    <s v="http://blocgame.com/stats.php?id=64709"/>
    <n v="0"/>
    <n v="0"/>
    <n v="18500"/>
    <n v="47.169811320754718"/>
    <n v="70.666666666666671"/>
    <n v="3333.3333333333335"/>
  </r>
  <r>
    <s v="egsumail"/>
    <s v="egsumail"/>
    <x v="0"/>
    <n v="10"/>
    <n v="0"/>
    <x v="4"/>
    <s v="Nice"/>
    <n v="0"/>
    <s v="Undisciplined Rabble"/>
    <n v="109"/>
    <n v="2"/>
    <n v="2"/>
    <s v="Mixed Economy"/>
    <n v="350"/>
    <n v="895"/>
    <s v="Untapped"/>
    <n v="90"/>
    <s v="None"/>
    <n v="0"/>
    <x v="15"/>
    <s v="Neutral"/>
    <n v="16500"/>
    <s v="http://blocgame.com/stats.php?id=64848"/>
    <n v="0"/>
    <n v="0"/>
    <n v="15000"/>
    <n v="47.142857142857146"/>
    <n v="58.333333333333336"/>
    <n v="2750"/>
  </r>
  <r>
    <s v="Fuckmefuckyou"/>
    <s v="Multi8"/>
    <x v="0"/>
    <n v="6"/>
    <n v="0"/>
    <x v="6"/>
    <s v="Angelic"/>
    <n v="0"/>
    <s v="Poor"/>
    <n v="75"/>
    <n v="4"/>
    <n v="0"/>
    <s v="Free Market"/>
    <n v="350"/>
    <n v="0"/>
    <s v="Untapped"/>
    <n v="90"/>
    <s v="None"/>
    <n v="0"/>
    <x v="19"/>
    <s v="Neutral"/>
    <n v="16500"/>
    <s v="http://blocgame.com/stats.php?id=65429"/>
    <n v="0"/>
    <n v="0"/>
    <n v="15000"/>
    <n v="47.142857142857146"/>
    <n v="58.333333333333336"/>
    <n v="2750"/>
  </r>
  <r>
    <s v="Sovietistan"/>
    <s v="Russian Guyovich"/>
    <x v="18"/>
    <n v="20"/>
    <n v="0"/>
    <x v="5"/>
    <s v="Gandhi-like"/>
    <n v="0"/>
    <s v="Poor"/>
    <n v="28"/>
    <n v="9"/>
    <n v="2"/>
    <s v="Central Planning"/>
    <n v="427"/>
    <n v="4263"/>
    <s v="Untapped"/>
    <n v="90"/>
    <s v="Meagre"/>
    <n v="1.5"/>
    <x v="8"/>
    <s v="Soviet Union"/>
    <n v="20000"/>
    <s v="http://blocgame.com/stats.php?id=65241"/>
    <n v="0"/>
    <n v="0"/>
    <n v="15875"/>
    <n v="46.838407494145201"/>
    <n v="71.166666666666671"/>
    <n v="3333.3333333333335"/>
  </r>
  <r>
    <s v="sourlove"/>
    <s v="Ilovedyou"/>
    <x v="3"/>
    <n v="20"/>
    <n v="0"/>
    <x v="4"/>
    <s v="Gandhi-like"/>
    <n v="0"/>
    <s v="Poor"/>
    <n v="29"/>
    <n v="12"/>
    <n v="1"/>
    <s v="Mixed Economy"/>
    <n v="428"/>
    <n v="81"/>
    <s v="Untapped"/>
    <n v="90"/>
    <s v="None"/>
    <n v="0"/>
    <x v="10"/>
    <s v="Neutral"/>
    <n v="20000"/>
    <s v="http://blocgame.com/stats.php?id=65227"/>
    <n v="0"/>
    <n v="0"/>
    <n v="15125"/>
    <n v="46.728971962616825"/>
    <n v="71.333333333333329"/>
    <n v="3333.3333333333335"/>
  </r>
  <r>
    <s v="swymer"/>
    <s v="castheman"/>
    <x v="44"/>
    <n v="9"/>
    <n v="0"/>
    <x v="5"/>
    <s v="Gandhi-like"/>
    <n v="0"/>
    <s v="Undisciplined Rabble"/>
    <n v="147"/>
    <n v="5"/>
    <n v="2"/>
    <s v="Mixed Economy"/>
    <n v="488"/>
    <n v="224"/>
    <s v="Near Depletion"/>
    <n v="10"/>
    <s v="Meagre"/>
    <n v="1.5"/>
    <x v="18"/>
    <s v="Neutral"/>
    <n v="22800"/>
    <s v="http://blocgame.com/stats.php?id=65084"/>
    <n v="0"/>
    <n v="0"/>
    <n v="20175"/>
    <n v="46.721311475409834"/>
    <n v="81.333333333333329"/>
    <n v="3800"/>
  </r>
  <r>
    <s v="Kavkaz"/>
    <s v="Steparenko"/>
    <x v="1"/>
    <n v="39"/>
    <n v="0"/>
    <x v="5"/>
    <s v="Gandhi-like"/>
    <n v="0"/>
    <s v="Poor"/>
    <n v="15"/>
    <n v="3"/>
    <n v="2"/>
    <s v="Central Planning"/>
    <n v="430"/>
    <n v="4046"/>
    <s v="Untapped"/>
    <n v="90"/>
    <s v="Mediocre"/>
    <n v="4.5"/>
    <x v="8"/>
    <s v="Soviet Union"/>
    <n v="20000"/>
    <s v="http://blocgame.com/stats.php?id=65330"/>
    <n v="0"/>
    <n v="0"/>
    <n v="18125"/>
    <n v="46.511627906976742"/>
    <n v="71.666666666666671"/>
    <n v="3333.3333333333335"/>
  </r>
  <r>
    <s v="Medazzaland"/>
    <s v="pennepenne"/>
    <x v="0"/>
    <n v="8"/>
    <n v="0"/>
    <x v="4"/>
    <s v="Gandhi-like"/>
    <n v="0"/>
    <s v="Standard"/>
    <n v="77"/>
    <n v="4"/>
    <n v="0"/>
    <s v="Central Planning"/>
    <n v="348"/>
    <n v="0"/>
    <s v="Untapped"/>
    <n v="90"/>
    <s v="None"/>
    <n v="0"/>
    <x v="7"/>
    <s v="Soviet Union"/>
    <n v="16172"/>
    <s v="http://blocgame.com/stats.php?id=65479"/>
    <n v="0"/>
    <n v="0"/>
    <n v="14672"/>
    <n v="46.47126436781609"/>
    <n v="58"/>
    <n v="2695.3333333333335"/>
  </r>
  <r>
    <s v="SovietUnion"/>
    <s v="Joseph Brezhnev"/>
    <x v="0"/>
    <n v="18"/>
    <n v="0"/>
    <x v="4"/>
    <s v="Gandhi-like"/>
    <n v="0"/>
    <s v="Standard"/>
    <n v="146"/>
    <n v="3"/>
    <n v="0"/>
    <s v="Mixed Economy"/>
    <n v="434"/>
    <n v="0"/>
    <s v="Untapped"/>
    <n v="90"/>
    <s v="None"/>
    <n v="0"/>
    <x v="3"/>
    <s v="Neutral"/>
    <n v="20000"/>
    <s v="http://blocgame.com/stats.php?id=65422"/>
    <n v="0"/>
    <n v="0"/>
    <n v="18875"/>
    <n v="46.082949308755758"/>
    <n v="72.333333333333329"/>
    <n v="3333.3333333333335"/>
  </r>
  <r>
    <s v="Delcona"/>
    <s v="sumit13"/>
    <x v="0"/>
    <n v="10"/>
    <n v="0"/>
    <x v="5"/>
    <s v="Gandhi-like"/>
    <n v="0"/>
    <s v="Good"/>
    <n v="55"/>
    <n v="2"/>
    <n v="0"/>
    <s v="Central Planning"/>
    <n v="364"/>
    <n v="0"/>
    <s v="Untapped"/>
    <n v="90"/>
    <s v="Meagre"/>
    <n v="1.5"/>
    <x v="4"/>
    <s v="Neutral"/>
    <n v="16750"/>
    <s v="http://blocgame.com/stats.php?id=62790"/>
    <n v="0"/>
    <n v="0"/>
    <n v="16000"/>
    <n v="46.016483516483518"/>
    <n v="60.666666666666664"/>
    <n v="2791.6666666666665"/>
  </r>
  <r>
    <s v="hahahgila"/>
    <s v="bencigila"/>
    <x v="0"/>
    <n v="7"/>
    <n v="0"/>
    <x v="5"/>
    <s v="Angelic"/>
    <n v="0"/>
    <s v="Elite"/>
    <n v="132"/>
    <n v="2"/>
    <n v="0"/>
    <s v="Mixed Economy"/>
    <n v="354"/>
    <n v="0"/>
    <s v="Untapped"/>
    <n v="90"/>
    <s v="None"/>
    <n v="0"/>
    <x v="13"/>
    <s v="Neutral"/>
    <n v="16253"/>
    <s v="http://blocgame.com/stats.php?id=65469"/>
    <n v="0"/>
    <n v="0"/>
    <n v="15503"/>
    <n v="45.912429378531073"/>
    <n v="59"/>
    <n v="2708.8333333333335"/>
  </r>
  <r>
    <s v="Azamkadamman"/>
    <s v="Chessebuglerman"/>
    <x v="0"/>
    <n v="8"/>
    <n v="0"/>
    <x v="5"/>
    <s v="Gandhi-like"/>
    <n v="0"/>
    <s v="Elite"/>
    <n v="148"/>
    <n v="2"/>
    <n v="0"/>
    <s v="Central Planning"/>
    <n v="353"/>
    <n v="0"/>
    <s v="Untapped"/>
    <n v="90"/>
    <s v="None"/>
    <n v="0"/>
    <x v="3"/>
    <s v="Neutral"/>
    <n v="16172"/>
    <s v="http://blocgame.com/stats.php?id=65444"/>
    <n v="0"/>
    <n v="0"/>
    <n v="15422"/>
    <n v="45.813031161473084"/>
    <n v="58.833333333333336"/>
    <n v="2695.3333333333335"/>
  </r>
  <r>
    <s v="newbeerpg"/>
    <s v="newbeerpg"/>
    <x v="0"/>
    <n v="10"/>
    <n v="0"/>
    <x v="4"/>
    <s v="Normal"/>
    <n v="0"/>
    <s v="Undisciplined Rabble"/>
    <n v="176"/>
    <n v="2"/>
    <n v="2"/>
    <s v="Mixed Economy"/>
    <n v="441"/>
    <n v="1347"/>
    <s v="Untapped"/>
    <n v="90"/>
    <s v="None"/>
    <n v="0"/>
    <x v="15"/>
    <s v="Neutral"/>
    <n v="20000"/>
    <s v="http://blocgame.com/stats.php?id=64880"/>
    <n v="0"/>
    <n v="0"/>
    <n v="18500"/>
    <n v="45.351473922902493"/>
    <n v="73.5"/>
    <n v="3333.3333333333335"/>
  </r>
  <r>
    <s v="Qara Qoyunlu"/>
    <s v="Pole"/>
    <x v="0"/>
    <n v="0"/>
    <n v="0"/>
    <x v="4"/>
    <s v="Good"/>
    <n v="0"/>
    <s v="Elite"/>
    <n v="182"/>
    <n v="2"/>
    <n v="0"/>
    <s v="Mixed Economy"/>
    <n v="435"/>
    <n v="0"/>
    <s v="Untapped"/>
    <n v="90"/>
    <s v="None"/>
    <n v="0"/>
    <x v="18"/>
    <s v="Neutral"/>
    <n v="19700"/>
    <s v="http://blocgame.com/stats.php?id=64487"/>
    <n v="0"/>
    <n v="0"/>
    <n v="18950"/>
    <n v="45.287356321839077"/>
    <n v="72.5"/>
    <n v="3283.3333333333335"/>
  </r>
  <r>
    <s v="GODLESS BLACKS"/>
    <s v="Ingrate119"/>
    <x v="0"/>
    <n v="6"/>
    <n v="0"/>
    <x v="4"/>
    <s v="Questionable"/>
    <n v="0"/>
    <s v="Undisciplined Rabble"/>
    <n v="16"/>
    <n v="9"/>
    <n v="1"/>
    <s v="Mixed Economy"/>
    <n v="421"/>
    <n v="295"/>
    <s v="Untapped"/>
    <n v="90"/>
    <s v="None"/>
    <n v="0"/>
    <x v="19"/>
    <s v="Neutral"/>
    <n v="18945"/>
    <s v="http://blocgame.com/stats.php?id=65030"/>
    <n v="0"/>
    <n v="0"/>
    <n v="15195"/>
    <n v="45"/>
    <n v="70.166666666666671"/>
    <n v="3157.5"/>
  </r>
  <r>
    <s v="Lombar"/>
    <s v="Vanos"/>
    <x v="0"/>
    <n v="2"/>
    <n v="0"/>
    <x v="4"/>
    <s v="Normal"/>
    <n v="0"/>
    <s v="Undisciplined Rabble"/>
    <n v="182"/>
    <n v="2"/>
    <n v="0"/>
    <s v="Mixed Economy"/>
    <n v="439"/>
    <n v="0"/>
    <s v="Untapped"/>
    <n v="90"/>
    <s v="None"/>
    <n v="0"/>
    <x v="9"/>
    <s v="Neutral"/>
    <n v="19700"/>
    <s v="http://blocgame.com/stats.php?id=64489"/>
    <n v="0"/>
    <n v="0"/>
    <n v="18950"/>
    <n v="44.874715261958997"/>
    <n v="73.166666666666671"/>
    <n v="3283.3333333333335"/>
  </r>
  <r>
    <s v="ratdotabestdota"/>
    <s v="ratdotabestdota"/>
    <x v="0"/>
    <n v="4"/>
    <n v="0"/>
    <x v="4"/>
    <s v="Questionable"/>
    <n v="0"/>
    <s v="Undisciplined Rabble"/>
    <n v="110"/>
    <n v="2"/>
    <n v="2"/>
    <s v="Mixed Economy"/>
    <n v="350"/>
    <n v="1702"/>
    <s v="Untapped"/>
    <n v="90"/>
    <s v="None"/>
    <n v="0"/>
    <x v="0"/>
    <s v="Neutral"/>
    <n v="15617"/>
    <s v="http://blocgame.com/stats.php?id=64316"/>
    <n v="0"/>
    <n v="0"/>
    <n v="14117"/>
    <n v="44.62"/>
    <n v="58.333333333333336"/>
    <n v="2602.8333333333335"/>
  </r>
  <r>
    <s v="Fradda"/>
    <s v="Lermond"/>
    <x v="0"/>
    <n v="9"/>
    <n v="0"/>
    <x v="4"/>
    <s v="Good"/>
    <n v="0"/>
    <s v="Undisciplined Rabble"/>
    <n v="1"/>
    <n v="2"/>
    <n v="0"/>
    <s v="Mixed Economy"/>
    <n v="291"/>
    <n v="0"/>
    <s v="Untapped"/>
    <n v="90"/>
    <s v="None"/>
    <n v="0"/>
    <x v="17"/>
    <s v="Neutral"/>
    <n v="12890"/>
    <s v="http://blocgame.com/stats.php?id=65411"/>
    <n v="0"/>
    <n v="0"/>
    <n v="12140"/>
    <n v="44.295532646048109"/>
    <n v="48.5"/>
    <n v="2148.3333333333335"/>
  </r>
  <r>
    <s v="Digital Sphere"/>
    <s v="Such1337Hax0r"/>
    <x v="0"/>
    <n v="19"/>
    <n v="0"/>
    <x v="5"/>
    <s v="Gandhi-like"/>
    <n v="0"/>
    <s v="Good"/>
    <n v="2"/>
    <n v="3"/>
    <n v="1"/>
    <s v="Mixed Economy"/>
    <n v="448"/>
    <n v="2705"/>
    <s v="Untapped"/>
    <n v="90"/>
    <s v="None"/>
    <n v="0"/>
    <x v="6"/>
    <s v="Neutral"/>
    <n v="19609"/>
    <s v="http://blocgame.com/stats.php?id=65202"/>
    <n v="0"/>
    <n v="0"/>
    <n v="18109"/>
    <n v="43.770089285714285"/>
    <n v="74.666666666666671"/>
    <n v="3268.1666666666665"/>
  </r>
  <r>
    <s v="cjentus"/>
    <s v="cjentus"/>
    <x v="0"/>
    <n v="4"/>
    <n v="0"/>
    <x v="4"/>
    <s v="Nice"/>
    <n v="0"/>
    <s v="Undisciplined Rabble"/>
    <n v="176"/>
    <n v="2"/>
    <n v="2"/>
    <s v="Mixed Economy"/>
    <n v="457"/>
    <n v="3222"/>
    <s v="Untapped"/>
    <n v="90"/>
    <s v="None"/>
    <n v="0"/>
    <x v="0"/>
    <s v="Neutral"/>
    <n v="20000"/>
    <s v="http://blocgame.com/stats.php?id=64735"/>
    <n v="0"/>
    <n v="0"/>
    <n v="18500"/>
    <n v="43.763676148796499"/>
    <n v="76.166666666666671"/>
    <n v="3333.3333333333335"/>
  </r>
  <r>
    <s v="Rising Dawn"/>
    <s v="White Light"/>
    <x v="8"/>
    <n v="66"/>
    <n v="0"/>
    <x v="3"/>
    <s v="Gandhi-like"/>
    <n v="0"/>
    <s v="Good"/>
    <n v="2"/>
    <n v="17"/>
    <n v="5"/>
    <s v="Free Market"/>
    <n v="822"/>
    <n v="279"/>
    <n v="0"/>
    <n v="40"/>
    <s v="Large"/>
    <n v="7.5"/>
    <x v="18"/>
    <s v="United States"/>
    <n v="35810"/>
    <s v="http://blocgame.com/stats.php?id=64681"/>
    <n v="0"/>
    <n v="0"/>
    <n v="27560"/>
    <n v="43.564476885644766"/>
    <n v="137"/>
    <n v="5968.333333333333"/>
  </r>
  <r>
    <s v="outplayed"/>
    <s v="outplayed"/>
    <x v="0"/>
    <n v="10"/>
    <n v="0"/>
    <x v="4"/>
    <s v="Angelic"/>
    <n v="0"/>
    <s v="Undisciplined Rabble"/>
    <n v="177"/>
    <n v="2"/>
    <n v="2"/>
    <s v="Mixed Economy"/>
    <n v="463"/>
    <n v="2532"/>
    <s v="Untapped"/>
    <n v="90"/>
    <s v="None"/>
    <n v="0"/>
    <x v="0"/>
    <s v="Neutral"/>
    <n v="20000"/>
    <s v="http://blocgame.com/stats.php?id=64714"/>
    <n v="0"/>
    <n v="0"/>
    <n v="18500"/>
    <n v="43.196544276457885"/>
    <n v="77.166666666666671"/>
    <n v="3333.3333333333335"/>
  </r>
  <r>
    <s v="Military101"/>
    <s v="Militaryruler"/>
    <x v="0"/>
    <n v="8"/>
    <n v="0"/>
    <x v="5"/>
    <s v="Questionable"/>
    <n v="0"/>
    <s v="Undisciplined Rabble"/>
    <n v="110"/>
    <n v="2"/>
    <n v="0"/>
    <s v="Mixed Economy"/>
    <n v="461"/>
    <n v="0"/>
    <s v="Untapped"/>
    <n v="90"/>
    <s v="Meagre"/>
    <n v="1.5"/>
    <x v="0"/>
    <s v="Neutral"/>
    <n v="19700"/>
    <s v="http://blocgame.com/stats.php?id=64273"/>
    <n v="0"/>
    <n v="0"/>
    <n v="18950"/>
    <n v="42.733188720173537"/>
    <n v="76.833333333333329"/>
    <n v="3283.3333333333335"/>
  </r>
  <r>
    <s v="Rinish"/>
    <s v="Semmus"/>
    <x v="0"/>
    <n v="20"/>
    <n v="0"/>
    <x v="4"/>
    <s v="Nice"/>
    <n v="0"/>
    <s v="Elite"/>
    <n v="0"/>
    <n v="2"/>
    <n v="2"/>
    <s v="Mixed Economy"/>
    <n v="505"/>
    <n v="3741"/>
    <s v="Near Depletion"/>
    <n v="10"/>
    <s v="Meagre"/>
    <n v="1.5"/>
    <x v="15"/>
    <s v="United States"/>
    <n v="21553"/>
    <s v="http://blocgame.com/stats.php?id=65415"/>
    <n v="0"/>
    <n v="0"/>
    <n v="20053"/>
    <n v="42.679207920792081"/>
    <n v="84.166666666666671"/>
    <n v="3592.1666666666665"/>
  </r>
  <r>
    <s v="G.D.P"/>
    <s v="G.D. Product"/>
    <x v="0"/>
    <n v="4"/>
    <n v="0"/>
    <x v="4"/>
    <s v="Gandhi-like"/>
    <n v="0"/>
    <s v="Poor"/>
    <n v="11"/>
    <n v="8"/>
    <n v="8"/>
    <s v="Free Market"/>
    <n v="550"/>
    <n v="3950"/>
    <s v="Untapped"/>
    <n v="90"/>
    <s v="None"/>
    <n v="0"/>
    <x v="5"/>
    <s v="United States"/>
    <n v="23300"/>
    <s v="http://blocgame.com/stats.php?id=65312"/>
    <n v="0"/>
    <n v="0"/>
    <n v="17300"/>
    <n v="42.363636363636367"/>
    <n v="91.666666666666671"/>
    <n v="3883.3333333333335"/>
  </r>
  <r>
    <s v="Fuckyourself"/>
    <s v="Multi7"/>
    <x v="0"/>
    <n v="8"/>
    <n v="0"/>
    <x v="4"/>
    <s v="Gandhi-like"/>
    <n v="0"/>
    <s v="Poor"/>
    <n v="75"/>
    <n v="4"/>
    <n v="0"/>
    <s v="Free Market"/>
    <n v="392"/>
    <n v="0"/>
    <s v="Untapped"/>
    <n v="90"/>
    <s v="None"/>
    <n v="0"/>
    <x v="14"/>
    <s v="Neutral"/>
    <n v="16500"/>
    <s v="http://blocgame.com/stats.php?id=65428"/>
    <n v="0"/>
    <n v="0"/>
    <n v="15000"/>
    <n v="42.091836734693878"/>
    <n v="65.333333333333329"/>
    <n v="2750"/>
  </r>
  <r>
    <s v="Ivania-Xavieria"/>
    <s v="ivangates91"/>
    <x v="0"/>
    <n v="10"/>
    <n v="0"/>
    <x v="4"/>
    <s v="Gandhi-like"/>
    <n v="0"/>
    <s v="Standard"/>
    <n v="170"/>
    <n v="2"/>
    <n v="0"/>
    <s v="Mixed Economy"/>
    <n v="393"/>
    <n v="0"/>
    <s v="Untapped"/>
    <n v="90"/>
    <s v="None"/>
    <n v="0"/>
    <x v="2"/>
    <s v="United States"/>
    <n v="16500"/>
    <s v="http://blocgame.com/stats.php?id=65369"/>
    <n v="0"/>
    <n v="0"/>
    <n v="15750"/>
    <n v="41.984732824427482"/>
    <n v="65.5"/>
    <n v="2750"/>
  </r>
  <r>
    <s v="Billonesia"/>
    <s v="Bilal the Great"/>
    <x v="0"/>
    <n v="9"/>
    <n v="0"/>
    <x v="5"/>
    <s v="Gandhi-like"/>
    <n v="0"/>
    <s v="Elite"/>
    <n v="143"/>
    <n v="2"/>
    <n v="1"/>
    <s v="Mixed Economy"/>
    <n v="390"/>
    <n v="283"/>
    <s v="Untapped"/>
    <n v="90"/>
    <s v="None"/>
    <n v="0"/>
    <x v="2"/>
    <s v="United States"/>
    <n v="16335"/>
    <s v="http://blocgame.com/stats.php?id=42928"/>
    <n v="0"/>
    <n v="0"/>
    <n v="15210"/>
    <n v="41.884615384615387"/>
    <n v="65"/>
    <n v="2722.5"/>
  </r>
  <r>
    <s v="mexicanwall"/>
    <s v="mexicanwall"/>
    <x v="0"/>
    <n v="2"/>
    <n v="0"/>
    <x v="5"/>
    <s v="Questionable"/>
    <n v="0"/>
    <s v="Poor"/>
    <n v="109"/>
    <n v="2"/>
    <n v="0"/>
    <s v="Mixed Economy"/>
    <n v="391"/>
    <n v="0"/>
    <s v="Untapped"/>
    <n v="90"/>
    <s v="None"/>
    <n v="0"/>
    <x v="3"/>
    <s v="Neutral"/>
    <n v="16335"/>
    <s v="http://blocgame.com/stats.php?id=64294"/>
    <n v="0"/>
    <n v="0"/>
    <n v="15585"/>
    <n v="41.777493606138108"/>
    <n v="65.166666666666671"/>
    <n v="2722.5"/>
  </r>
  <r>
    <s v="teamsolomid"/>
    <s v="teamsolomid"/>
    <x v="0"/>
    <n v="3"/>
    <n v="0"/>
    <x v="4"/>
    <s v="Questionable"/>
    <n v="0"/>
    <s v="Undisciplined Rabble"/>
    <n v="176"/>
    <n v="2"/>
    <n v="2"/>
    <s v="Mixed Economy"/>
    <n v="480"/>
    <n v="2800"/>
    <s v="Untapped"/>
    <n v="90"/>
    <s v="None"/>
    <n v="0"/>
    <x v="0"/>
    <s v="Neutral"/>
    <n v="20000"/>
    <s v="http://blocgame.com/stats.php?id=64732"/>
    <n v="0"/>
    <n v="0"/>
    <n v="18500"/>
    <n v="41.666666666666664"/>
    <n v="80"/>
    <n v="3333.3333333333335"/>
  </r>
  <r>
    <s v="Yamaguchi Gumi"/>
    <s v="Yudai"/>
    <x v="0"/>
    <n v="20"/>
    <n v="0"/>
    <x v="4"/>
    <s v="Gandhi-like"/>
    <n v="0"/>
    <s v="Poor"/>
    <n v="113"/>
    <n v="8"/>
    <n v="0"/>
    <s v="Central Planning"/>
    <n v="486"/>
    <n v="0"/>
    <s v="Untapped"/>
    <n v="90"/>
    <s v="None"/>
    <n v="0"/>
    <x v="1"/>
    <s v="Soviet Union"/>
    <n v="20000"/>
    <s v="http://blocgame.com/stats.php?id=65092"/>
    <n v="0"/>
    <n v="0"/>
    <n v="17000"/>
    <n v="41.152263374485599"/>
    <n v="81"/>
    <n v="3333.3333333333335"/>
  </r>
  <r>
    <s v="xivers"/>
    <s v="xivers"/>
    <x v="0"/>
    <n v="29"/>
    <n v="0"/>
    <x v="5"/>
    <s v="Nice"/>
    <n v="0"/>
    <s v="Undisciplined Rabble"/>
    <n v="0"/>
    <n v="2"/>
    <n v="0"/>
    <s v="Mixed Economy"/>
    <n v="304"/>
    <n v="0"/>
    <n v="0"/>
    <n v="40"/>
    <s v="None"/>
    <n v="0"/>
    <x v="15"/>
    <s v="Neutral"/>
    <n v="12506"/>
    <s v="http://blocgame.com/stats.php?id=65413"/>
    <n v="0"/>
    <n v="0"/>
    <n v="11756"/>
    <n v="41.138157894736842"/>
    <n v="50.666666666666664"/>
    <n v="2084.3333333333335"/>
  </r>
  <r>
    <s v="Musania"/>
    <s v="ChrisMoose"/>
    <x v="0"/>
    <n v="5"/>
    <n v="0"/>
    <x v="5"/>
    <s v="Angelic"/>
    <n v="0"/>
    <s v="Elite"/>
    <n v="100"/>
    <n v="3"/>
    <n v="0"/>
    <s v="Free Market"/>
    <n v="475"/>
    <n v="435"/>
    <s v="Untapped"/>
    <n v="90"/>
    <s v="Meagre"/>
    <n v="1.5"/>
    <x v="3"/>
    <s v="United States"/>
    <n v="19388"/>
    <s v="http://blocgame.com/stats.php?id=65288"/>
    <n v="0"/>
    <n v="0"/>
    <n v="18263"/>
    <n v="40.816842105263156"/>
    <n v="79.166666666666671"/>
    <n v="3231.3333333333335"/>
  </r>
  <r>
    <s v="Capitol"/>
    <s v="PresidentSnow"/>
    <x v="0"/>
    <n v="7"/>
    <n v="0"/>
    <x v="4"/>
    <s v="Gandhi-like"/>
    <n v="0"/>
    <s v="Poor"/>
    <n v="152"/>
    <n v="2"/>
    <n v="0"/>
    <s v="Mixed Economy"/>
    <n v="401"/>
    <n v="0"/>
    <s v="Untapped"/>
    <n v="90"/>
    <s v="None"/>
    <n v="0"/>
    <x v="7"/>
    <s v="Neutral"/>
    <n v="16335"/>
    <s v="http://blocgame.com/stats.php?id=65436"/>
    <n v="0"/>
    <n v="0"/>
    <n v="15585"/>
    <n v="40.735660847880297"/>
    <n v="66.833333333333329"/>
    <n v="2722.5"/>
  </r>
  <r>
    <s v="Ladekiano"/>
    <s v="ApexSean666"/>
    <x v="0"/>
    <n v="6"/>
    <n v="0"/>
    <x v="4"/>
    <s v="Gandhi-like"/>
    <n v="0"/>
    <s v="Good"/>
    <n v="79"/>
    <n v="2"/>
    <n v="0"/>
    <s v="Central Planning"/>
    <n v="502"/>
    <n v="0"/>
    <s v="Untapped"/>
    <n v="90"/>
    <s v="None"/>
    <n v="0"/>
    <x v="9"/>
    <s v="United States"/>
    <n v="20284"/>
    <s v="http://blocgame.com/stats.php?id=65097"/>
    <n v="0"/>
    <n v="0"/>
    <n v="19534"/>
    <n v="40.406374501992033"/>
    <n v="83.666666666666671"/>
    <n v="3380.6666666666665"/>
  </r>
  <r>
    <s v="Togunia"/>
    <s v="Toguno"/>
    <x v="45"/>
    <n v="20"/>
    <n v="0"/>
    <x v="5"/>
    <s v="Nice"/>
    <n v="0"/>
    <s v="Good"/>
    <n v="104"/>
    <n v="9"/>
    <n v="5"/>
    <s v="Mixed Economy"/>
    <n v="601"/>
    <n v="1"/>
    <s v="Untapped"/>
    <n v="90"/>
    <s v="Small"/>
    <n v="3"/>
    <x v="14"/>
    <s v="Neutral"/>
    <n v="24063"/>
    <s v="http://blocgame.com/stats.php?id=65131"/>
    <n v="0"/>
    <n v="0"/>
    <n v="18813"/>
    <n v="40.038269550748751"/>
    <n v="100.16666666666667"/>
    <n v="4010.5"/>
  </r>
  <r>
    <s v="Lork"/>
    <s v="Naple"/>
    <x v="0"/>
    <n v="2"/>
    <n v="0"/>
    <x v="4"/>
    <s v="Good"/>
    <n v="0"/>
    <s v="Undisciplined Rabble"/>
    <n v="182"/>
    <n v="2"/>
    <n v="0"/>
    <s v="Mixed Economy"/>
    <n v="485"/>
    <n v="0"/>
    <s v="Untapped"/>
    <n v="90"/>
    <s v="None"/>
    <n v="0"/>
    <x v="7"/>
    <s v="Neutral"/>
    <n v="19400"/>
    <s v="http://blocgame.com/stats.php?id=64526"/>
    <n v="0"/>
    <n v="0"/>
    <n v="18650"/>
    <n v="40"/>
    <n v="80.833333333333329"/>
    <n v="3233.3333333333335"/>
  </r>
  <r>
    <s v="Snoram"/>
    <s v="Uvanov"/>
    <x v="0"/>
    <n v="4"/>
    <n v="0"/>
    <x v="4"/>
    <s v="Good"/>
    <n v="0"/>
    <s v="Undisciplined Rabble"/>
    <n v="1"/>
    <n v="2"/>
    <n v="0"/>
    <s v="Mixed Economy"/>
    <n v="316"/>
    <n v="0"/>
    <s v="Untapped"/>
    <n v="90"/>
    <s v="None"/>
    <n v="0"/>
    <x v="10"/>
    <s v="Neutral"/>
    <n v="12590"/>
    <s v="http://blocgame.com/stats.php?id=65409"/>
    <n v="0"/>
    <n v="0"/>
    <n v="11840"/>
    <n v="39.841772151898731"/>
    <n v="52.666666666666664"/>
    <n v="2098.3333333333335"/>
  </r>
  <r>
    <s v="Colovia"/>
    <s v="Rexgre"/>
    <x v="0"/>
    <n v="20"/>
    <n v="0"/>
    <x v="4"/>
    <s v="Gandhi-like"/>
    <n v="0"/>
    <s v="Standard"/>
    <n v="177"/>
    <n v="3"/>
    <n v="1"/>
    <s v="Free Market"/>
    <n v="502"/>
    <n v="0"/>
    <s v="Untapped"/>
    <n v="90"/>
    <s v="None"/>
    <n v="0"/>
    <x v="9"/>
    <s v="United States"/>
    <n v="20000"/>
    <s v="http://blocgame.com/stats.php?id=65313"/>
    <n v="0"/>
    <n v="0"/>
    <n v="18500"/>
    <n v="39.840637450199203"/>
    <n v="83.666666666666671"/>
    <n v="3333.3333333333335"/>
  </r>
  <r>
    <s v="Kremufkowo"/>
    <s v="Pawlacz2gmd"/>
    <x v="17"/>
    <n v="5"/>
    <n v="0"/>
    <x v="5"/>
    <s v="Good"/>
    <n v="0"/>
    <s v="Elite"/>
    <n v="2"/>
    <n v="10"/>
    <n v="3"/>
    <s v="Central Planning"/>
    <n v="499"/>
    <n v="335"/>
    <s v="Near Depletion"/>
    <n v="10"/>
    <s v="None"/>
    <n v="0"/>
    <x v="3"/>
    <s v="Soviet Union"/>
    <n v="19520"/>
    <s v="http://blocgame.com/stats.php?id=65136"/>
    <n v="0"/>
    <n v="0"/>
    <n v="14645"/>
    <n v="39.118236472945888"/>
    <n v="83.166666666666671"/>
    <n v="3253.3333333333335"/>
  </r>
  <r>
    <s v="Brytopia"/>
    <s v="bjackson_seller"/>
    <x v="0"/>
    <n v="7"/>
    <n v="0"/>
    <x v="5"/>
    <s v="Normal"/>
    <n v="0"/>
    <s v="Standard"/>
    <n v="164"/>
    <n v="3"/>
    <n v="1"/>
    <s v="Mixed Economy"/>
    <n v="335"/>
    <n v="35"/>
    <s v="Untapped"/>
    <n v="90"/>
    <s v="Meagre"/>
    <n v="1.5"/>
    <x v="9"/>
    <s v="Neutral"/>
    <n v="13077"/>
    <s v="http://blocgame.com/stats.php?id=65021"/>
    <n v="0"/>
    <n v="0"/>
    <n v="11577"/>
    <n v="39.035820895522392"/>
    <n v="55.833333333333336"/>
    <n v="2179.5"/>
  </r>
  <r>
    <s v="Tom and Jerry"/>
    <s v="Tom and Jerry"/>
    <x v="0"/>
    <n v="2"/>
    <n v="0"/>
    <x v="5"/>
    <s v="Good"/>
    <n v="0"/>
    <s v="Poor"/>
    <n v="109"/>
    <n v="2"/>
    <n v="0"/>
    <s v="Mixed Economy"/>
    <n v="353"/>
    <n v="0"/>
    <s v="Untapped"/>
    <n v="90"/>
    <s v="None"/>
    <n v="0"/>
    <x v="3"/>
    <s v="Neutral"/>
    <n v="13613"/>
    <s v="http://blocgame.com/stats.php?id=64288"/>
    <n v="0"/>
    <n v="0"/>
    <n v="12863"/>
    <n v="38.563739376770535"/>
    <n v="58.833333333333336"/>
    <n v="2268.8333333333335"/>
  </r>
  <r>
    <s v="santau"/>
    <s v="tujutuju"/>
    <x v="2"/>
    <n v="101"/>
    <n v="0"/>
    <x v="5"/>
    <s v="Gandhi-like"/>
    <n v="0"/>
    <s v="Standard"/>
    <n v="0"/>
    <n v="18"/>
    <n v="6"/>
    <s v="Mixed Economy"/>
    <n v="1040"/>
    <n v="5573"/>
    <n v="0"/>
    <n v="40"/>
    <s v="Large"/>
    <n v="7.5"/>
    <x v="6"/>
    <s v="Soviet Union"/>
    <n v="40078"/>
    <s v="http://blocgame.com/stats.php?id=64416"/>
    <n v="0"/>
    <n v="0"/>
    <n v="31078"/>
    <n v="38.536538461538463"/>
    <n v="173.33333333333334"/>
    <n v="6679.666666666667"/>
  </r>
  <r>
    <s v="United Arab"/>
    <s v="King Punta Cana"/>
    <x v="0"/>
    <n v="28"/>
    <n v="0"/>
    <x v="5"/>
    <s v="Normal"/>
    <n v="0"/>
    <s v="Undisciplined Rabble"/>
    <n v="115"/>
    <n v="2"/>
    <n v="0"/>
    <s v="Mixed Economy"/>
    <n v="424"/>
    <n v="0"/>
    <s v="Untapped"/>
    <n v="90"/>
    <s v="Meagre"/>
    <n v="1.5"/>
    <x v="5"/>
    <s v="Neutral"/>
    <n v="16335"/>
    <s v="http://blocgame.com/stats.php?id=60407"/>
    <n v="0"/>
    <n v="0"/>
    <n v="15585"/>
    <n v="38.525943396226417"/>
    <n v="70.666666666666671"/>
    <n v="2722.5"/>
  </r>
  <r>
    <s v="Karipuley"/>
    <s v="mapley"/>
    <x v="2"/>
    <n v="118"/>
    <n v="11"/>
    <x v="3"/>
    <s v="Gandhi-like"/>
    <n v="0"/>
    <s v="Undisciplined Rabble"/>
    <n v="32"/>
    <n v="10"/>
    <n v="6"/>
    <s v="Central Planning"/>
    <n v="906"/>
    <n v="227"/>
    <n v="0"/>
    <n v="40"/>
    <s v="Very Powerful"/>
    <n v="10"/>
    <x v="1"/>
    <s v="Neutral"/>
    <n v="34835"/>
    <s v="http://blocgame.com/stats.php?id=64454"/>
    <n v="0"/>
    <n v="0"/>
    <n v="28835"/>
    <n v="38.449227373068432"/>
    <n v="151"/>
    <n v="5805.833333333333"/>
  </r>
  <r>
    <s v="nbaworthy"/>
    <s v="nbaworthy"/>
    <x v="0"/>
    <n v="6"/>
    <n v="0"/>
    <x v="5"/>
    <s v="Good"/>
    <n v="0"/>
    <s v="Poor"/>
    <n v="109"/>
    <n v="2"/>
    <n v="0"/>
    <s v="Mixed Economy"/>
    <n v="524"/>
    <n v="0"/>
    <s v="Untapped"/>
    <n v="90"/>
    <s v="Mediocre"/>
    <n v="4.5"/>
    <x v="3"/>
    <s v="Neutral"/>
    <n v="20000"/>
    <s v="http://blocgame.com/stats.php?id=64295"/>
    <n v="0"/>
    <n v="0"/>
    <n v="19250"/>
    <n v="38.167938931297712"/>
    <n v="87.333333333333329"/>
    <n v="3333.3333333333335"/>
  </r>
  <r>
    <s v="bovian"/>
    <s v="bos21"/>
    <x v="0"/>
    <n v="4"/>
    <n v="0"/>
    <x v="5"/>
    <s v="Questionable"/>
    <n v="0"/>
    <s v="Poor"/>
    <n v="17"/>
    <n v="3"/>
    <n v="1"/>
    <s v="Mixed Economy"/>
    <n v="276"/>
    <n v="1804"/>
    <s v="Untapped"/>
    <n v="90"/>
    <s v="None"/>
    <n v="0"/>
    <x v="0"/>
    <s v="Neutral"/>
    <n v="10513"/>
    <s v="http://blocgame.com/stats.php?id=65151"/>
    <n v="0"/>
    <n v="0"/>
    <n v="9013"/>
    <n v="38.090579710144929"/>
    <n v="46"/>
    <n v="1752.1666666666667"/>
  </r>
  <r>
    <s v="Velum"/>
    <s v="Bosmos"/>
    <x v="0"/>
    <n v="5"/>
    <n v="0"/>
    <x v="4"/>
    <s v="Questionable"/>
    <n v="0"/>
    <s v="Undisciplined Rabble"/>
    <n v="173"/>
    <n v="2"/>
    <n v="0"/>
    <s v="Mixed Economy"/>
    <n v="418"/>
    <n v="0"/>
    <s v="Untapped"/>
    <n v="90"/>
    <s v="None"/>
    <n v="0"/>
    <x v="11"/>
    <s v="Neutral"/>
    <n v="15917"/>
    <s v="http://blocgame.com/stats.php?id=64811"/>
    <n v="0"/>
    <n v="0"/>
    <n v="15167"/>
    <n v="38.078947368421055"/>
    <n v="69.666666666666671"/>
    <n v="2652.8333333333335"/>
  </r>
  <r>
    <s v="Miribia"/>
    <s v="trowaphoenix"/>
    <x v="46"/>
    <n v="20"/>
    <n v="0"/>
    <x v="5"/>
    <s v="Gandhi-like"/>
    <n v="0"/>
    <s v="Poor"/>
    <n v="161"/>
    <n v="2"/>
    <n v="2"/>
    <s v="Central Planning"/>
    <n v="533"/>
    <n v="295"/>
    <s v="Untapped"/>
    <n v="90"/>
    <s v="Small"/>
    <n v="3"/>
    <x v="9"/>
    <s v="Neutral"/>
    <n v="20000"/>
    <s v="http://blocgame.com/stats.php?id=54560"/>
    <n v="0"/>
    <n v="0"/>
    <n v="18500"/>
    <n v="37.523452157598499"/>
    <n v="88.833333333333329"/>
    <n v="3333.3333333333335"/>
  </r>
  <r>
    <s v="Copilandia"/>
    <s v="Genghis Copi"/>
    <x v="0"/>
    <n v="43"/>
    <n v="0"/>
    <x v="3"/>
    <s v="Nice"/>
    <n v="0"/>
    <s v="Elite"/>
    <n v="16"/>
    <n v="7"/>
    <n v="1"/>
    <s v="Central Planning"/>
    <n v="800"/>
    <n v="311"/>
    <s v="Untapped"/>
    <n v="90"/>
    <s v="Small"/>
    <n v="3"/>
    <x v="17"/>
    <s v="Soviet Union"/>
    <n v="29529"/>
    <s v="http://blocgame.com/stats.php?id=65165"/>
    <n v="1"/>
    <n v="0"/>
    <n v="26529"/>
    <n v="36.911250000000003"/>
    <n v="133.33333333333334"/>
    <n v="4921.5"/>
  </r>
  <r>
    <s v="Peutschland"/>
    <s v="Pocci"/>
    <x v="3"/>
    <n v="93"/>
    <n v="0"/>
    <x v="3"/>
    <s v="Gandhi-like"/>
    <n v="0"/>
    <s v="Standard"/>
    <n v="24"/>
    <n v="3"/>
    <n v="2"/>
    <s v="Free Market"/>
    <n v="650"/>
    <n v="4271"/>
    <s v="Untapped"/>
    <n v="90"/>
    <s v="Powerful"/>
    <n v="9"/>
    <x v="8"/>
    <s v="Soviet Union"/>
    <n v="23990"/>
    <s v="http://blocgame.com/stats.php?id=63261"/>
    <n v="0"/>
    <n v="0"/>
    <n v="22115"/>
    <n v="36.907692307692308"/>
    <n v="108.33333333333333"/>
    <n v="3998.3333333333335"/>
  </r>
  <r>
    <s v="Ching_chang"/>
    <s v="cunhug"/>
    <x v="0"/>
    <n v="9"/>
    <n v="0"/>
    <x v="5"/>
    <s v="Gandhi-like"/>
    <n v="0"/>
    <s v="Elite"/>
    <n v="167"/>
    <n v="2"/>
    <n v="0"/>
    <s v="Central Planning"/>
    <n v="456"/>
    <n v="0"/>
    <s v="Untapped"/>
    <n v="90"/>
    <s v="None"/>
    <n v="0"/>
    <x v="3"/>
    <s v="Neutral"/>
    <n v="16655"/>
    <s v="http://blocgame.com/stats.php?id=65377"/>
    <n v="0"/>
    <n v="0"/>
    <n v="15905"/>
    <n v="36.524122807017541"/>
    <n v="76"/>
    <n v="2775.8333333333335"/>
  </r>
  <r>
    <s v="deicide"/>
    <s v="THE AVENGER213"/>
    <x v="19"/>
    <n v="19"/>
    <n v="0"/>
    <x v="5"/>
    <s v="Gandhi-like"/>
    <n v="0"/>
    <s v="Undisciplined Rabble"/>
    <n v="101"/>
    <n v="3"/>
    <n v="3"/>
    <s v="Central Planning"/>
    <n v="460"/>
    <n v="1544"/>
    <s v="Untapped"/>
    <n v="90"/>
    <s v="Somewhat Large"/>
    <n v="6"/>
    <x v="8"/>
    <s v="Soviet Union"/>
    <n v="16172"/>
    <s v="http://blocgame.com/stats.php?id=64818"/>
    <n v="0"/>
    <n v="0"/>
    <n v="13922"/>
    <n v="35.156521739130433"/>
    <n v="76.666666666666671"/>
    <n v="2695.3333333333335"/>
  </r>
  <r>
    <s v="Guardianship"/>
    <s v="The Protector"/>
    <x v="0"/>
    <n v="3"/>
    <n v="0"/>
    <x v="4"/>
    <s v="Questionable"/>
    <n v="0"/>
    <s v="Poor"/>
    <n v="11"/>
    <n v="3"/>
    <n v="1"/>
    <s v="Mixed Economy"/>
    <n v="260"/>
    <n v="2527"/>
    <s v="Untapped"/>
    <n v="90"/>
    <s v="Meagre"/>
    <n v="1.5"/>
    <x v="5"/>
    <s v="Neutral"/>
    <n v="9101"/>
    <s v="http://blocgame.com/stats.php?id=65314"/>
    <n v="0"/>
    <n v="0"/>
    <n v="7601"/>
    <n v="35.003846153846155"/>
    <n v="43.333333333333336"/>
    <n v="1516.8333333333333"/>
  </r>
  <r>
    <s v="Cheesistonia"/>
    <s v="Aidan Jackson"/>
    <x v="47"/>
    <n v="9"/>
    <n v="0"/>
    <x v="4"/>
    <s v="Gandhi-like"/>
    <n v="0"/>
    <s v="Poor"/>
    <n v="166"/>
    <n v="2"/>
    <n v="0"/>
    <s v="Free Market"/>
    <n v="470"/>
    <n v="0"/>
    <s v="Untapped"/>
    <n v="90"/>
    <s v="None"/>
    <n v="0"/>
    <x v="3"/>
    <s v="Neutral"/>
    <n v="16335"/>
    <s v="http://blocgame.com/stats.php?id=65381"/>
    <n v="0"/>
    <n v="0"/>
    <n v="15585"/>
    <n v="34.755319148936174"/>
    <n v="78.333333333333329"/>
    <n v="2722.5"/>
  </r>
  <r>
    <s v="Trade Economics"/>
    <s v="Gen. Internet"/>
    <x v="0"/>
    <n v="9"/>
    <n v="0"/>
    <x v="4"/>
    <s v="Gandhi-like"/>
    <n v="0"/>
    <s v="Standard"/>
    <n v="75"/>
    <n v="5"/>
    <n v="1"/>
    <s v="Mixed Economy"/>
    <n v="659"/>
    <n v="274"/>
    <s v="Untapped"/>
    <n v="90"/>
    <s v="Meagre"/>
    <n v="1.5"/>
    <x v="7"/>
    <s v="Neutral"/>
    <n v="22816"/>
    <s v="http://blocgame.com/stats.php?id=65164"/>
    <n v="0"/>
    <n v="0"/>
    <n v="20566"/>
    <n v="34.622154779969648"/>
    <n v="109.83333333333333"/>
    <n v="3802.6666666666665"/>
  </r>
  <r>
    <s v="Colomba"/>
    <s v="Musol"/>
    <x v="0"/>
    <n v="2"/>
    <n v="0"/>
    <x v="4"/>
    <s v="Good"/>
    <n v="0"/>
    <s v="Good"/>
    <n v="182"/>
    <n v="2"/>
    <n v="0"/>
    <s v="Mixed Economy"/>
    <n v="468"/>
    <n v="0"/>
    <s v="Untapped"/>
    <n v="90"/>
    <s v="None"/>
    <n v="0"/>
    <x v="17"/>
    <s v="Neutral"/>
    <n v="16167"/>
    <s v="http://blocgame.com/stats.php?id=64530"/>
    <n v="0"/>
    <n v="0"/>
    <n v="15417"/>
    <n v="34.544871794871796"/>
    <n v="78"/>
    <n v="2694.5"/>
  </r>
  <r>
    <s v="Pizzarriba"/>
    <s v="Speedy Gonzales"/>
    <x v="29"/>
    <n v="5"/>
    <n v="0"/>
    <x v="5"/>
    <s v="Normal"/>
    <n v="0"/>
    <s v="Standard"/>
    <n v="49"/>
    <n v="2"/>
    <n v="0"/>
    <s v="Mixed Economy"/>
    <n v="406"/>
    <n v="0"/>
    <s v="Untapped"/>
    <n v="90"/>
    <s v="None"/>
    <n v="0"/>
    <x v="7"/>
    <s v="Neutral"/>
    <n v="13751"/>
    <s v="http://blocgame.com/stats.php?id=62957"/>
    <n v="0"/>
    <n v="0"/>
    <n v="13001"/>
    <n v="33.869458128078819"/>
    <n v="67.666666666666671"/>
    <n v="2291.8333333333335"/>
  </r>
  <r>
    <s v="Kelvenia"/>
    <s v="Lance Adams"/>
    <x v="0"/>
    <n v="2"/>
    <n v="0"/>
    <x v="5"/>
    <s v="Normal"/>
    <n v="0"/>
    <s v="Undisciplined Rabble"/>
    <n v="18"/>
    <n v="2"/>
    <n v="0"/>
    <s v="Mixed Economy"/>
    <n v="408"/>
    <n v="0"/>
    <s v="Untapped"/>
    <n v="90"/>
    <s v="None"/>
    <n v="0"/>
    <x v="11"/>
    <s v="Neutral"/>
    <n v="13750"/>
    <s v="http://blocgame.com/stats.php?id=61410"/>
    <n v="0"/>
    <n v="0"/>
    <n v="13000"/>
    <n v="33.700980392156865"/>
    <n v="68"/>
    <n v="2291.6666666666665"/>
  </r>
  <r>
    <s v="Hogwr"/>
    <s v="Erebor"/>
    <x v="0"/>
    <n v="2"/>
    <n v="0"/>
    <x v="4"/>
    <s v="Normal"/>
    <n v="0"/>
    <s v="Undisciplined Rabble"/>
    <n v="173"/>
    <n v="2"/>
    <n v="0"/>
    <s v="Mixed Economy"/>
    <n v="463"/>
    <n v="0"/>
    <s v="Untapped"/>
    <n v="90"/>
    <s v="None"/>
    <n v="0"/>
    <x v="18"/>
    <s v="Neutral"/>
    <n v="15600"/>
    <s v="http://blocgame.com/stats.php?id=64807"/>
    <n v="0"/>
    <n v="0"/>
    <n v="14850"/>
    <n v="33.693304535637147"/>
    <n v="77.166666666666671"/>
    <n v="2600"/>
  </r>
  <r>
    <s v="Sg Api"/>
    <s v="Alienboy"/>
    <x v="2"/>
    <n v="57"/>
    <n v="0"/>
    <x v="3"/>
    <s v="Gandhi-like"/>
    <n v="0"/>
    <s v="Standard"/>
    <n v="9"/>
    <n v="9"/>
    <n v="5"/>
    <s v="Central Planning"/>
    <n v="632"/>
    <n v="585"/>
    <s v="Untapped"/>
    <n v="90"/>
    <s v="Very Powerful"/>
    <n v="10"/>
    <x v="1"/>
    <s v="Soviet Union"/>
    <n v="21101"/>
    <s v="http://blocgame.com/stats.php?id=64798"/>
    <n v="0"/>
    <n v="0"/>
    <n v="15851"/>
    <n v="33.3876582278481"/>
    <n v="105.33333333333333"/>
    <n v="3516.8333333333335"/>
  </r>
  <r>
    <s v="Alcomindz"/>
    <s v="MRcl"/>
    <x v="0"/>
    <n v="9"/>
    <n v="0"/>
    <x v="4"/>
    <s v="Gandhi-like"/>
    <n v="0"/>
    <s v="Poor"/>
    <n v="181"/>
    <n v="2"/>
    <n v="0"/>
    <s v="Mixed Economy"/>
    <n v="502"/>
    <n v="0"/>
    <s v="Untapped"/>
    <n v="90"/>
    <s v="None"/>
    <n v="0"/>
    <x v="6"/>
    <s v="Neutral"/>
    <n v="16500"/>
    <s v="http://blocgame.com/stats.php?id=65351"/>
    <n v="0"/>
    <n v="0"/>
    <n v="15750"/>
    <n v="32.86852589641434"/>
    <n v="83.666666666666671"/>
    <n v="2750"/>
  </r>
  <r>
    <s v="Jigaboo Tribe"/>
    <s v="Spearchucker Jones"/>
    <x v="9"/>
    <n v="89"/>
    <n v="0"/>
    <x v="5"/>
    <s v="Angelic"/>
    <n v="0"/>
    <s v="Good"/>
    <n v="15"/>
    <n v="8"/>
    <n v="2"/>
    <s v="Central Planning"/>
    <n v="574"/>
    <n v="477"/>
    <n v="0"/>
    <n v="40"/>
    <s v="None"/>
    <n v="0"/>
    <x v="19"/>
    <s v="Soviet Union"/>
    <n v="18753"/>
    <s v="http://blocgame.com/stats.php?id=65027"/>
    <n v="0"/>
    <n v="0"/>
    <n v="15003"/>
    <n v="32.670731707317074"/>
    <n v="95.666666666666671"/>
    <n v="3125.5"/>
  </r>
  <r>
    <s v="Mazov"/>
    <s v="Noiver"/>
    <x v="0"/>
    <n v="3"/>
    <n v="0"/>
    <x v="4"/>
    <s v="Good"/>
    <n v="0"/>
    <s v="Undisciplined Rabble"/>
    <n v="182"/>
    <n v="2"/>
    <n v="0"/>
    <s v="Mixed Economy"/>
    <n v="505"/>
    <n v="0"/>
    <s v="Untapped"/>
    <n v="90"/>
    <s v="None"/>
    <n v="0"/>
    <x v="11"/>
    <s v="Neutral"/>
    <n v="16417"/>
    <s v="http://blocgame.com/stats.php?id=64533"/>
    <n v="0"/>
    <n v="0"/>
    <n v="15667"/>
    <n v="32.508910891089108"/>
    <n v="84.166666666666671"/>
    <n v="2736.1666666666665"/>
  </r>
  <r>
    <s v="Rerum"/>
    <s v="Rickard"/>
    <x v="0"/>
    <n v="3"/>
    <n v="0"/>
    <x v="4"/>
    <s v="Good"/>
    <n v="0"/>
    <s v="Good"/>
    <n v="182"/>
    <n v="2"/>
    <n v="0"/>
    <s v="Mixed Economy"/>
    <n v="488"/>
    <n v="0"/>
    <s v="Untapped"/>
    <n v="90"/>
    <s v="None"/>
    <n v="0"/>
    <x v="17"/>
    <s v="Neutral"/>
    <n v="15767"/>
    <s v="http://blocgame.com/stats.php?id=64531"/>
    <n v="0"/>
    <n v="0"/>
    <n v="15017"/>
    <n v="32.309426229508198"/>
    <n v="81.333333333333329"/>
    <n v="2627.8333333333335"/>
  </r>
  <r>
    <s v="TPInc."/>
    <s v="cledes123"/>
    <x v="5"/>
    <n v="28"/>
    <n v="0"/>
    <x v="5"/>
    <s v="Gandhi-like"/>
    <n v="0"/>
    <s v="Good"/>
    <n v="20"/>
    <n v="3"/>
    <n v="0"/>
    <s v="Free Market"/>
    <n v="620"/>
    <n v="130"/>
    <s v="Untapped"/>
    <n v="90"/>
    <s v="Small"/>
    <n v="3"/>
    <x v="7"/>
    <s v="United States"/>
    <n v="20000"/>
    <s v="http://blocgame.com/stats.php?id=65102"/>
    <n v="0"/>
    <n v="0"/>
    <n v="18875"/>
    <n v="32.258064516129032"/>
    <n v="103.33333333333333"/>
    <n v="3333.3333333333335"/>
  </r>
  <r>
    <s v="Asgurd"/>
    <s v="oneiljack"/>
    <x v="3"/>
    <n v="25"/>
    <n v="0"/>
    <x v="3"/>
    <s v="Gandhi-like"/>
    <n v="0"/>
    <s v="Standard"/>
    <n v="2"/>
    <n v="3"/>
    <n v="3"/>
    <s v="Mixed Economy"/>
    <n v="745"/>
    <n v="448"/>
    <s v="Untapped"/>
    <n v="90"/>
    <s v="Large"/>
    <n v="7.5"/>
    <x v="13"/>
    <s v="Soviet Union"/>
    <n v="23985"/>
    <s v="http://blocgame.com/stats.php?id=64960"/>
    <n v="0"/>
    <n v="0"/>
    <n v="21735"/>
    <n v="32.194630872483224"/>
    <n v="124.16666666666667"/>
    <n v="3997.5"/>
  </r>
  <r>
    <s v="Gondollin"/>
    <s v="Aragorn of Aragon"/>
    <x v="0"/>
    <n v="3"/>
    <n v="0"/>
    <x v="4"/>
    <s v="Isolated"/>
    <n v="0"/>
    <s v="Undisciplined Rabble"/>
    <n v="6"/>
    <n v="2"/>
    <n v="0"/>
    <s v="Mixed Economy"/>
    <n v="338"/>
    <n v="0"/>
    <s v="Untapped"/>
    <n v="90"/>
    <s v="None"/>
    <n v="0"/>
    <x v="17"/>
    <s v="Neutral"/>
    <n v="10834"/>
    <s v="http://blocgame.com/stats.php?id=65003"/>
    <n v="0"/>
    <n v="0"/>
    <n v="10084"/>
    <n v="32.053254437869825"/>
    <n v="56.333333333333336"/>
    <n v="1805.6666666666667"/>
  </r>
  <r>
    <s v="Monarch"/>
    <s v="King Jack"/>
    <x v="0"/>
    <n v="7"/>
    <n v="0"/>
    <x v="5"/>
    <s v="Questionable"/>
    <n v="0"/>
    <s v="Undisciplined Rabble"/>
    <n v="27"/>
    <n v="3"/>
    <n v="1"/>
    <s v="Mixed Economy"/>
    <n v="335"/>
    <n v="5307"/>
    <s v="Untapped"/>
    <n v="90"/>
    <s v="None"/>
    <n v="0"/>
    <x v="5"/>
    <s v="Neutral"/>
    <n v="10623"/>
    <s v="http://blocgame.com/stats.php?id=65150"/>
    <n v="0"/>
    <n v="0"/>
    <n v="9123"/>
    <n v="31.710447761194029"/>
    <n v="55.833333333333336"/>
    <n v="1770.5"/>
  </r>
  <r>
    <s v="militaryjunta"/>
    <s v="militaryjunta"/>
    <x v="0"/>
    <n v="2"/>
    <n v="0"/>
    <x v="5"/>
    <s v="Normal"/>
    <n v="0"/>
    <s v="Poor"/>
    <n v="109"/>
    <n v="2"/>
    <n v="0"/>
    <s v="Mixed Economy"/>
    <n v="522"/>
    <n v="0"/>
    <s v="Untapped"/>
    <n v="90"/>
    <s v="None"/>
    <n v="0"/>
    <x v="3"/>
    <s v="Neutral"/>
    <n v="16500"/>
    <s v="http://blocgame.com/stats.php?id=64290"/>
    <n v="0"/>
    <n v="0"/>
    <n v="15750"/>
    <n v="31.609195402298852"/>
    <n v="87"/>
    <n v="2750"/>
  </r>
  <r>
    <s v="Lipo2"/>
    <s v="Muys"/>
    <x v="0"/>
    <n v="4"/>
    <n v="0"/>
    <x v="4"/>
    <s v="Normal"/>
    <n v="0"/>
    <s v="Undisciplined Rabble"/>
    <n v="173"/>
    <n v="2"/>
    <n v="0"/>
    <s v="Mixed Economy"/>
    <n v="401"/>
    <n v="0"/>
    <s v="Untapped"/>
    <n v="90"/>
    <s v="None"/>
    <n v="0"/>
    <x v="18"/>
    <s v="Neutral"/>
    <n v="12603"/>
    <s v="http://blocgame.com/stats.php?id=64808"/>
    <n v="0"/>
    <n v="0"/>
    <n v="11853"/>
    <n v="31.428927680798004"/>
    <n v="66.833333333333329"/>
    <n v="2100.5"/>
  </r>
  <r>
    <s v="Nueva Coasta"/>
    <s v="PresidenteChango"/>
    <x v="0"/>
    <n v="16"/>
    <n v="0"/>
    <x v="5"/>
    <s v="Gandhi-like"/>
    <n v="0"/>
    <s v="Standard"/>
    <n v="95"/>
    <n v="3"/>
    <n v="1"/>
    <s v="Central Planning"/>
    <n v="644"/>
    <n v="433"/>
    <s v="Untapped"/>
    <n v="90"/>
    <s v="Meagre"/>
    <n v="1.5"/>
    <x v="9"/>
    <s v="Soviet Union"/>
    <n v="20000"/>
    <s v="http://blocgame.com/stats.php?id=65037"/>
    <n v="0"/>
    <n v="0"/>
    <n v="18500"/>
    <n v="31.055900621118013"/>
    <n v="107.33333333333333"/>
    <n v="3333.3333333333335"/>
  </r>
  <r>
    <s v="Les"/>
    <s v="Rott"/>
    <x v="0"/>
    <n v="4"/>
    <n v="0"/>
    <x v="4"/>
    <s v="Questionable"/>
    <n v="0"/>
    <s v="Undisciplined Rabble"/>
    <n v="182"/>
    <n v="2"/>
    <n v="0"/>
    <s v="Mixed Economy"/>
    <n v="532"/>
    <n v="0"/>
    <s v="Untapped"/>
    <n v="90"/>
    <s v="None"/>
    <n v="0"/>
    <x v="17"/>
    <s v="Neutral"/>
    <n v="16417"/>
    <s v="http://blocgame.com/stats.php?id=64486"/>
    <n v="0"/>
    <n v="0"/>
    <n v="15667"/>
    <n v="30.859022556390979"/>
    <n v="88.666666666666671"/>
    <n v="2736.1666666666665"/>
  </r>
  <r>
    <s v="Scythia"/>
    <s v="ScytheMassakur"/>
    <x v="0"/>
    <n v="2"/>
    <n v="0"/>
    <x v="4"/>
    <s v="Gandhi-like"/>
    <n v="0"/>
    <s v="Standard"/>
    <n v="30"/>
    <n v="3"/>
    <n v="1"/>
    <s v="Mixed Economy"/>
    <n v="528"/>
    <n v="1543"/>
    <s v="Untapped"/>
    <n v="90"/>
    <s v="Meagre"/>
    <n v="1.5"/>
    <x v="6"/>
    <s v="Neutral"/>
    <n v="16243"/>
    <s v="http://blocgame.com/stats.php?id=65215"/>
    <n v="0"/>
    <n v="0"/>
    <n v="14743"/>
    <n v="30.763257575757574"/>
    <n v="88"/>
    <n v="2707.1666666666665"/>
  </r>
  <r>
    <s v="Cocacola"/>
    <s v="AwesomeNathan6669"/>
    <x v="0"/>
    <n v="8"/>
    <n v="0"/>
    <x v="5"/>
    <s v="Gandhi-like"/>
    <n v="0"/>
    <s v="Elite"/>
    <n v="170"/>
    <n v="2"/>
    <n v="0"/>
    <s v="Central Planning"/>
    <n v="543"/>
    <n v="51"/>
    <s v="Untapped"/>
    <n v="90"/>
    <s v="None"/>
    <n v="0"/>
    <x v="2"/>
    <s v="Soviet Union"/>
    <n v="16500"/>
    <s v="http://blocgame.com/stats.php?id=65352"/>
    <n v="0"/>
    <n v="0"/>
    <n v="15750"/>
    <n v="30.386740331491712"/>
    <n v="90.5"/>
    <n v="2750"/>
  </r>
  <r>
    <s v="the Thots"/>
    <s v="Stalin the Thot"/>
    <x v="0"/>
    <n v="7"/>
    <n v="0"/>
    <x v="4"/>
    <s v="Gandhi-like"/>
    <n v="0"/>
    <s v="Poor"/>
    <n v="174"/>
    <n v="2"/>
    <n v="1"/>
    <s v="Mixed Economy"/>
    <n v="540"/>
    <n v="157"/>
    <s v="Untapped"/>
    <n v="90"/>
    <s v="None"/>
    <n v="0"/>
    <x v="11"/>
    <s v="Neutral"/>
    <n v="16335"/>
    <s v="http://blocgame.com/stats.php?id=65357"/>
    <n v="0"/>
    <n v="0"/>
    <n v="15210"/>
    <n v="30.25"/>
    <n v="90"/>
    <n v="2722.5"/>
  </r>
  <r>
    <s v="osfrog"/>
    <s v="osfrog"/>
    <x v="0"/>
    <n v="4"/>
    <n v="0"/>
    <x v="4"/>
    <s v="Questionable"/>
    <n v="0"/>
    <s v="Undisciplined Rabble"/>
    <n v="109"/>
    <n v="2"/>
    <n v="2"/>
    <s v="Mixed Economy"/>
    <n v="447"/>
    <n v="2087"/>
    <s v="Untapped"/>
    <n v="90"/>
    <s v="None"/>
    <n v="0"/>
    <x v="0"/>
    <s v="Neutral"/>
    <n v="13500"/>
    <s v="http://blocgame.com/stats.php?id=64344"/>
    <n v="0"/>
    <n v="0"/>
    <n v="12000"/>
    <n v="30.201342281879196"/>
    <n v="74.5"/>
    <n v="2250"/>
  </r>
  <r>
    <s v="Twoni"/>
    <s v="Mawusi Selumdudu"/>
    <x v="0"/>
    <n v="10"/>
    <n v="0"/>
    <x v="4"/>
    <s v="Gandhi-like"/>
    <n v="0"/>
    <s v="Poor"/>
    <n v="57"/>
    <n v="2"/>
    <n v="0"/>
    <s v="Mixed Economy"/>
    <n v="458"/>
    <n v="0"/>
    <s v="Untapped"/>
    <n v="90"/>
    <s v="None"/>
    <n v="0"/>
    <x v="14"/>
    <s v="Neutral"/>
    <n v="13613"/>
    <s v="http://blocgame.com/stats.php?id=65303"/>
    <n v="0"/>
    <n v="0"/>
    <n v="12863"/>
    <n v="29.722707423580786"/>
    <n v="76.333333333333329"/>
    <n v="2268.8333333333335"/>
  </r>
  <r>
    <s v="Strongburnz"/>
    <s v="SamzWater"/>
    <x v="0"/>
    <n v="9"/>
    <n v="0"/>
    <x v="4"/>
    <s v="Gandhi-like"/>
    <n v="0"/>
    <s v="Undisciplined Rabble"/>
    <n v="181"/>
    <n v="2"/>
    <n v="0"/>
    <s v="Mixed Economy"/>
    <n v="553"/>
    <n v="0"/>
    <s v="Untapped"/>
    <n v="90"/>
    <s v="None"/>
    <n v="0"/>
    <x v="3"/>
    <s v="Neutral"/>
    <n v="16335"/>
    <s v="http://blocgame.com/stats.php?id=59220"/>
    <n v="0"/>
    <n v="0"/>
    <n v="15585"/>
    <n v="29.538878842676311"/>
    <n v="92.166666666666671"/>
    <n v="2722.5"/>
  </r>
  <r>
    <s v="New Gloryhole"/>
    <s v="Doctor Feng"/>
    <x v="14"/>
    <n v="27"/>
    <n v="0"/>
    <x v="5"/>
    <s v="Good"/>
    <n v="0"/>
    <s v="Undisciplined Rabble"/>
    <n v="15"/>
    <n v="10"/>
    <n v="5"/>
    <s v="Mixed Economy"/>
    <n v="604"/>
    <n v="5"/>
    <s v="Plentiful"/>
    <n v="70"/>
    <s v="Meagre"/>
    <n v="1.5"/>
    <x v="19"/>
    <s v="Neutral"/>
    <n v="17811"/>
    <s v="http://blocgame.com/stats.php?id=64578"/>
    <n v="0"/>
    <n v="0"/>
    <n v="12186"/>
    <n v="29.48841059602649"/>
    <n v="100.66666666666667"/>
    <n v="2968.5"/>
  </r>
  <r>
    <s v="Lantany"/>
    <s v="Colchiz"/>
    <x v="0"/>
    <n v="2"/>
    <n v="0"/>
    <x v="4"/>
    <s v="Questionable"/>
    <n v="0"/>
    <s v="Good"/>
    <n v="182"/>
    <n v="2"/>
    <n v="0"/>
    <s v="Mixed Economy"/>
    <n v="447"/>
    <n v="0"/>
    <s v="Untapped"/>
    <n v="90"/>
    <s v="None"/>
    <n v="0"/>
    <x v="17"/>
    <s v="Neutral"/>
    <n v="13140"/>
    <s v="http://blocgame.com/stats.php?id=64529"/>
    <n v="0"/>
    <n v="0"/>
    <n v="12390"/>
    <n v="29.395973154362416"/>
    <n v="74.5"/>
    <n v="2190"/>
  </r>
  <r>
    <s v="Monsanto"/>
    <s v="Yuris"/>
    <x v="0"/>
    <n v="5"/>
    <n v="0"/>
    <x v="4"/>
    <s v="Good"/>
    <n v="0"/>
    <s v="Undisciplined Rabble"/>
    <n v="181"/>
    <n v="2"/>
    <n v="0"/>
    <s v="Mixed Economy"/>
    <n v="559"/>
    <n v="0"/>
    <s v="Untapped"/>
    <n v="90"/>
    <s v="None"/>
    <n v="0"/>
    <x v="7"/>
    <s v="Neutral"/>
    <n v="16417"/>
    <s v="http://blocgame.com/stats.php?id=64494"/>
    <n v="0"/>
    <n v="0"/>
    <n v="15667"/>
    <n v="29.36851520572451"/>
    <n v="93.166666666666671"/>
    <n v="2736.1666666666665"/>
  </r>
  <r>
    <s v="mylifeformeme"/>
    <s v="mylifeformeme"/>
    <x v="0"/>
    <n v="8"/>
    <n v="0"/>
    <x v="4"/>
    <s v="Gandhi-like"/>
    <n v="0"/>
    <s v="Undisciplined Rabble"/>
    <n v="176"/>
    <n v="2"/>
    <n v="2"/>
    <s v="Free Market"/>
    <n v="563"/>
    <n v="3959"/>
    <s v="Untapped"/>
    <n v="90"/>
    <s v="None"/>
    <n v="0"/>
    <x v="15"/>
    <s v="United States"/>
    <n v="16500"/>
    <s v="http://blocgame.com/stats.php?id=64829"/>
    <n v="0"/>
    <n v="0"/>
    <n v="15000"/>
    <n v="29.307282415630549"/>
    <n v="93.833333333333329"/>
    <n v="2750"/>
  </r>
  <r>
    <s v="Travland"/>
    <s v="Jon Cruz el grande"/>
    <x v="48"/>
    <n v="25"/>
    <n v="0"/>
    <x v="5"/>
    <s v="Nice"/>
    <n v="0"/>
    <s v="Good"/>
    <n v="25"/>
    <n v="6"/>
    <n v="3"/>
    <s v="Central Planning"/>
    <n v="835"/>
    <n v="471"/>
    <s v="Untapped"/>
    <n v="90"/>
    <s v="Small"/>
    <n v="3"/>
    <x v="9"/>
    <s v="Soviet Union"/>
    <n v="24219"/>
    <s v="http://blocgame.com/stats.php?id=65087"/>
    <n v="0"/>
    <n v="0"/>
    <n v="20844"/>
    <n v="29.004790419161676"/>
    <n v="139.16666666666666"/>
    <n v="4036.5"/>
  </r>
  <r>
    <s v="lolwuts"/>
    <s v="mpetersen2"/>
    <x v="0"/>
    <n v="3"/>
    <n v="0"/>
    <x v="4"/>
    <s v="Questionable"/>
    <n v="0"/>
    <s v="Undisciplined Rabble"/>
    <n v="80"/>
    <n v="2"/>
    <n v="0"/>
    <s v="Mixed Economy"/>
    <n v="528"/>
    <n v="30"/>
    <s v="Untapped"/>
    <n v="90"/>
    <s v="None"/>
    <n v="0"/>
    <x v="12"/>
    <s v="Neutral"/>
    <n v="15211"/>
    <s v="http://blocgame.com/stats.php?id=64704"/>
    <n v="0"/>
    <n v="0"/>
    <n v="14461"/>
    <n v="28.808712121212121"/>
    <n v="88"/>
    <n v="2535.1666666666665"/>
  </r>
  <r>
    <s v="alyasan"/>
    <s v="alyas"/>
    <x v="0"/>
    <n v="42"/>
    <n v="0"/>
    <x v="3"/>
    <s v="Gandhi-like"/>
    <n v="0"/>
    <s v="Good"/>
    <n v="0"/>
    <n v="14"/>
    <n v="3"/>
    <s v="Mixed Economy"/>
    <n v="815"/>
    <n v="180"/>
    <n v="0"/>
    <n v="40"/>
    <s v="Somewhat Large"/>
    <n v="6"/>
    <x v="3"/>
    <s v="Soviet Union"/>
    <n v="23468"/>
    <s v="http://blocgame.com/stats.php?id=65091"/>
    <n v="0"/>
    <n v="0"/>
    <n v="17093"/>
    <n v="28.795092024539876"/>
    <n v="135.83333333333334"/>
    <n v="3911.3333333333335"/>
  </r>
  <r>
    <s v="donaldtrump2016"/>
    <s v="donaldtrump2016"/>
    <x v="0"/>
    <n v="5"/>
    <n v="0"/>
    <x v="5"/>
    <s v="Questionable"/>
    <n v="0"/>
    <s v="Undisciplined Rabble"/>
    <n v="109"/>
    <n v="2"/>
    <n v="0"/>
    <s v="Mixed Economy"/>
    <n v="569"/>
    <n v="0"/>
    <s v="Untapped"/>
    <n v="90"/>
    <s v="Meagre"/>
    <n v="1.5"/>
    <x v="3"/>
    <s v="Neutral"/>
    <n v="16236"/>
    <s v="http://blocgame.com/stats.php?id=64293"/>
    <n v="0"/>
    <n v="0"/>
    <n v="15486"/>
    <n v="28.534270650263622"/>
    <n v="94.833333333333329"/>
    <n v="2706"/>
  </r>
  <r>
    <s v="Bratavia"/>
    <s v="Jack Calvin"/>
    <x v="0"/>
    <n v="15"/>
    <n v="0"/>
    <x v="5"/>
    <s v="Angelic"/>
    <n v="0"/>
    <s v="Standard"/>
    <n v="6"/>
    <n v="4"/>
    <n v="0"/>
    <s v="Mixed Economy"/>
    <n v="397"/>
    <n v="150"/>
    <n v="0"/>
    <n v="40"/>
    <s v="None"/>
    <n v="0"/>
    <x v="13"/>
    <s v="Neutral"/>
    <n v="11233"/>
    <s v="http://blocgame.com/stats.php?id=60351"/>
    <n v="0"/>
    <n v="0"/>
    <n v="9733"/>
    <n v="28.29471032745592"/>
    <n v="66.166666666666671"/>
    <n v="1872.1666666666667"/>
  </r>
  <r>
    <s v="Delos"/>
    <s v="Damocles"/>
    <x v="29"/>
    <n v="20"/>
    <n v="0"/>
    <x v="5"/>
    <s v="Gandhi-like"/>
    <n v="0"/>
    <s v="Undisciplined Rabble"/>
    <n v="19"/>
    <n v="3"/>
    <n v="1"/>
    <s v="Central Planning"/>
    <n v="726"/>
    <n v="438"/>
    <s v="Untapped"/>
    <n v="90"/>
    <s v="Meagre"/>
    <n v="1.5"/>
    <x v="17"/>
    <s v="Neutral"/>
    <n v="20000"/>
    <s v="http://blocgame.com/stats.php?id=63002"/>
    <n v="0"/>
    <n v="0"/>
    <n v="18500"/>
    <n v="27.548209366391184"/>
    <n v="121"/>
    <n v="3333.3333333333335"/>
  </r>
  <r>
    <s v="SG UDANG"/>
    <s v="JOHNRAMBO"/>
    <x v="9"/>
    <n v="9"/>
    <n v="0"/>
    <x v="3"/>
    <s v="Angelic"/>
    <n v="0"/>
    <s v="Undisciplined Rabble"/>
    <n v="18"/>
    <n v="5"/>
    <n v="14"/>
    <s v="Mixed Economy"/>
    <n v="607"/>
    <n v="1509"/>
    <s v="Untapped"/>
    <n v="90"/>
    <s v="Small"/>
    <n v="3"/>
    <x v="6"/>
    <s v="Soviet Union"/>
    <n v="16667"/>
    <s v="http://blocgame.com/stats.php?id=65074"/>
    <n v="0"/>
    <n v="0"/>
    <n v="9542"/>
    <n v="27.457990115321252"/>
    <n v="101.16666666666667"/>
    <n v="2777.8333333333335"/>
  </r>
  <r>
    <s v="Casa del Nolano"/>
    <s v="jnolat09"/>
    <x v="3"/>
    <n v="52"/>
    <n v="0"/>
    <x v="0"/>
    <s v="Gandhi-like"/>
    <n v="0"/>
    <s v="Standard"/>
    <n v="9"/>
    <n v="6"/>
    <n v="4"/>
    <s v="Free Market"/>
    <n v="729"/>
    <n v="51"/>
    <s v="Untapped"/>
    <n v="90"/>
    <s v="None"/>
    <n v="0"/>
    <x v="2"/>
    <s v="Neutral"/>
    <n v="20000"/>
    <s v="http://blocgame.com/stats.php?id=45936"/>
    <n v="0"/>
    <n v="0"/>
    <n v="16250"/>
    <n v="27.434842249657063"/>
    <n v="121.5"/>
    <n v="3333.3333333333335"/>
  </r>
  <r>
    <s v="argentina"/>
    <s v="argentina"/>
    <x v="29"/>
    <n v="8"/>
    <n v="0"/>
    <x v="5"/>
    <s v="Gandhi-like"/>
    <n v="0"/>
    <s v="Undisciplined Rabble"/>
    <n v="159"/>
    <n v="16"/>
    <n v="1"/>
    <s v="Mixed Economy"/>
    <n v="585"/>
    <n v="341"/>
    <s v="Untapped"/>
    <n v="90"/>
    <s v="None"/>
    <n v="0"/>
    <x v="7"/>
    <s v="Soviet Union"/>
    <n v="16010"/>
    <s v="http://blocgame.com/stats.php?id=39074"/>
    <n v="0"/>
    <n v="0"/>
    <n v="9635"/>
    <n v="27.367521367521366"/>
    <n v="97.5"/>
    <n v="2668.3333333333335"/>
  </r>
  <r>
    <s v="galapagos1"/>
    <s v="galapagos1"/>
    <x v="0"/>
    <n v="2"/>
    <n v="0"/>
    <x v="4"/>
    <s v="Questionable"/>
    <n v="0"/>
    <s v="Undisciplined Rabble"/>
    <n v="177"/>
    <n v="2"/>
    <n v="2"/>
    <s v="Mixed Economy"/>
    <n v="478"/>
    <n v="1217"/>
    <s v="Untapped"/>
    <n v="90"/>
    <s v="None"/>
    <n v="0"/>
    <x v="0"/>
    <s v="Neutral"/>
    <n v="13063"/>
    <s v="http://blocgame.com/stats.php?id=64361"/>
    <n v="0"/>
    <n v="0"/>
    <n v="11563"/>
    <n v="27.328451882845187"/>
    <n v="79.666666666666671"/>
    <n v="2177.1666666666665"/>
  </r>
  <r>
    <s v="New Granada"/>
    <s v="Huey Long"/>
    <x v="3"/>
    <n v="110"/>
    <n v="0"/>
    <x v="3"/>
    <s v="Gandhi-like"/>
    <n v="0"/>
    <s v="Elite"/>
    <n v="91"/>
    <n v="21"/>
    <n v="7"/>
    <s v="Mixed Economy"/>
    <n v="1103"/>
    <n v="288"/>
    <s v="Untapped"/>
    <n v="90"/>
    <s v="Very Powerful"/>
    <n v="10"/>
    <x v="18"/>
    <s v="United States"/>
    <n v="29677"/>
    <s v="http://blocgame.com/stats.php?id=63401"/>
    <n v="0"/>
    <n v="0"/>
    <n v="19177"/>
    <n v="26.905711695376247"/>
    <n v="183.83333333333334"/>
    <n v="4946.166666666667"/>
  </r>
  <r>
    <s v="davidandgoliath"/>
    <s v="davidandgoliath"/>
    <x v="0"/>
    <n v="5"/>
    <n v="0"/>
    <x v="5"/>
    <s v="Good"/>
    <n v="0"/>
    <s v="Good"/>
    <n v="177"/>
    <n v="2"/>
    <n v="0"/>
    <s v="Mixed Economy"/>
    <n v="508"/>
    <n v="0"/>
    <s v="Untapped"/>
    <n v="90"/>
    <s v="None"/>
    <n v="0"/>
    <x v="3"/>
    <s v="Neutral"/>
    <n v="13613"/>
    <s v="http://blocgame.com/stats.php?id=64292"/>
    <n v="0"/>
    <n v="0"/>
    <n v="12863"/>
    <n v="26.797244094488189"/>
    <n v="84.666666666666671"/>
    <n v="2268.8333333333335"/>
  </r>
  <r>
    <s v="NiGhTsLaYeR"/>
    <s v="NiGhTsLaYeR"/>
    <x v="0"/>
    <n v="5"/>
    <n v="0"/>
    <x v="5"/>
    <s v="Questionable"/>
    <n v="0"/>
    <s v="Undisciplined Rabble"/>
    <n v="25"/>
    <n v="3"/>
    <n v="1"/>
    <s v="Mixed Economy"/>
    <n v="607"/>
    <n v="1"/>
    <s v="Plentiful"/>
    <n v="70"/>
    <s v="None"/>
    <n v="0"/>
    <x v="3"/>
    <s v="Neutral"/>
    <n v="16246"/>
    <s v="http://blocgame.com/stats.php?id=65040"/>
    <n v="0"/>
    <n v="0"/>
    <n v="14746"/>
    <n v="26.764415156507415"/>
    <n v="101.16666666666667"/>
    <n v="2707.6666666666665"/>
  </r>
  <r>
    <s v="Nascour"/>
    <s v="POlos"/>
    <x v="0"/>
    <n v="3"/>
    <n v="0"/>
    <x v="4"/>
    <s v="Good"/>
    <n v="0"/>
    <s v="Standard"/>
    <n v="173"/>
    <n v="2"/>
    <n v="0"/>
    <s v="Mixed Economy"/>
    <n v="598"/>
    <n v="0"/>
    <s v="Untapped"/>
    <n v="90"/>
    <s v="None"/>
    <n v="0"/>
    <x v="9"/>
    <s v="Neutral"/>
    <n v="15917"/>
    <s v="http://blocgame.com/stats.php?id=64525"/>
    <n v="0"/>
    <n v="0"/>
    <n v="15167"/>
    <n v="26.61705685618729"/>
    <n v="99.666666666666671"/>
    <n v="2652.8333333333335"/>
  </r>
  <r>
    <s v="Niematah"/>
    <s v="Dmitri Boris"/>
    <x v="0"/>
    <n v="21"/>
    <n v="0"/>
    <x v="3"/>
    <s v="Isolated"/>
    <n v="0"/>
    <s v="Good"/>
    <n v="3"/>
    <n v="4"/>
    <n v="2"/>
    <s v="Central Planning"/>
    <n v="494"/>
    <n v="81"/>
    <s v="Near Depletion"/>
    <n v="10"/>
    <s v="Mediocre"/>
    <n v="4.5"/>
    <x v="3"/>
    <s v="Soviet Union"/>
    <n v="13078"/>
    <s v="http://blocgame.com/stats.php?id=65111"/>
    <n v="0"/>
    <n v="0"/>
    <n v="10828"/>
    <n v="26.473684210526315"/>
    <n v="82.333333333333329"/>
    <n v="2179.6666666666665"/>
  </r>
  <r>
    <s v="Airmahal"/>
    <s v="Limtat"/>
    <x v="0"/>
    <n v="7"/>
    <n v="0"/>
    <x v="5"/>
    <s v="Gandhi-like"/>
    <n v="0"/>
    <s v="Undisciplined Rabble"/>
    <n v="35"/>
    <n v="5"/>
    <n v="1"/>
    <s v="Mixed Economy"/>
    <n v="607"/>
    <n v="392"/>
    <n v="0"/>
    <n v="40"/>
    <s v="Meagre"/>
    <n v="1.5"/>
    <x v="1"/>
    <s v="Neutral"/>
    <n v="16010"/>
    <s v="http://blocgame.com/stats.php?id=65073"/>
    <n v="0"/>
    <n v="0"/>
    <n v="13760"/>
    <n v="26.375617792421746"/>
    <n v="101.16666666666667"/>
    <n v="2668.3333333333335"/>
  </r>
  <r>
    <s v="Slayer Kingdoms"/>
    <s v="Musashi"/>
    <x v="11"/>
    <n v="19"/>
    <n v="0"/>
    <x v="5"/>
    <s v="Good"/>
    <n v="0"/>
    <s v="Undisciplined Rabble"/>
    <n v="0"/>
    <n v="6"/>
    <n v="2"/>
    <s v="Mixed Economy"/>
    <n v="629"/>
    <n v="222"/>
    <s v="Plentiful"/>
    <n v="70"/>
    <s v="Mediocre"/>
    <n v="4.5"/>
    <x v="3"/>
    <s v="Neutral"/>
    <n v="16538"/>
    <s v="http://blocgame.com/stats.php?id=65155"/>
    <n v="0"/>
    <n v="0"/>
    <n v="13538"/>
    <n v="26.292527821939586"/>
    <n v="104.83333333333333"/>
    <n v="2756.3333333333335"/>
  </r>
  <r>
    <s v="nadota"/>
    <s v="nadota"/>
    <x v="0"/>
    <n v="18"/>
    <n v="0"/>
    <x v="4"/>
    <s v="Gandhi-like"/>
    <n v="0"/>
    <s v="Undisciplined Rabble"/>
    <n v="109"/>
    <n v="2"/>
    <n v="2"/>
    <s v="Free Market"/>
    <n v="765"/>
    <n v="2404"/>
    <s v="Untapped"/>
    <n v="90"/>
    <s v="None"/>
    <n v="0"/>
    <x v="15"/>
    <s v="United States"/>
    <n v="20000"/>
    <s v="http://blocgame.com/stats.php?id=64838"/>
    <n v="0"/>
    <n v="0"/>
    <n v="18500"/>
    <n v="26.143790849673202"/>
    <n v="127.5"/>
    <n v="3333.3333333333335"/>
  </r>
  <r>
    <s v="Luce"/>
    <s v="Hopp"/>
    <x v="0"/>
    <n v="1"/>
    <n v="0"/>
    <x v="4"/>
    <s v="Questionable"/>
    <n v="0"/>
    <s v="Elite"/>
    <n v="182"/>
    <n v="2"/>
    <n v="0"/>
    <s v="Mixed Economy"/>
    <n v="617"/>
    <n v="0"/>
    <s v="Untapped"/>
    <n v="90"/>
    <s v="None"/>
    <n v="0"/>
    <x v="9"/>
    <s v="Neutral"/>
    <n v="16117"/>
    <s v="http://blocgame.com/stats.php?id=64492"/>
    <n v="0"/>
    <n v="0"/>
    <n v="15367"/>
    <n v="26.121555915721231"/>
    <n v="102.83333333333333"/>
    <n v="2686.1666666666665"/>
  </r>
  <r>
    <s v="masterspy"/>
    <s v="masterspy"/>
    <x v="0"/>
    <n v="3"/>
    <n v="0"/>
    <x v="5"/>
    <s v="Angelic"/>
    <n v="0"/>
    <s v="Poor"/>
    <n v="109"/>
    <n v="2"/>
    <n v="0"/>
    <s v="Mixed Economy"/>
    <n v="645"/>
    <n v="0"/>
    <s v="Untapped"/>
    <n v="90"/>
    <s v="Mediocre"/>
    <n v="4.5"/>
    <x v="3"/>
    <s v="Neutral"/>
    <n v="16500"/>
    <s v="http://blocgame.com/stats.php?id=64274"/>
    <n v="0"/>
    <n v="0"/>
    <n v="15750"/>
    <n v="25.581395348837209"/>
    <n v="107.5"/>
    <n v="2750"/>
  </r>
  <r>
    <s v="bosspizzpls"/>
    <s v="bosspizzpls"/>
    <x v="0"/>
    <n v="2"/>
    <n v="0"/>
    <x v="5"/>
    <s v="Questionable"/>
    <n v="0"/>
    <s v="Poor"/>
    <n v="109"/>
    <n v="2"/>
    <n v="0"/>
    <s v="Mixed Economy"/>
    <n v="460"/>
    <n v="0"/>
    <s v="Untapped"/>
    <n v="90"/>
    <s v="Meagre"/>
    <n v="1.5"/>
    <x v="3"/>
    <s v="Neutral"/>
    <n v="11459"/>
    <s v="http://blocgame.com/stats.php?id=64296"/>
    <n v="0"/>
    <n v="0"/>
    <n v="10709"/>
    <n v="24.910869565217393"/>
    <n v="76.666666666666671"/>
    <n v="1909.8333333333333"/>
  </r>
  <r>
    <s v="jaydensmith"/>
    <s v="jaydensmith"/>
    <x v="0"/>
    <n v="18"/>
    <n v="0"/>
    <x v="4"/>
    <s v="Gandhi-like"/>
    <n v="0"/>
    <s v="Undisciplined Rabble"/>
    <n v="109"/>
    <n v="2"/>
    <n v="2"/>
    <s v="Free Market"/>
    <n v="813"/>
    <n v="1648"/>
    <s v="Untapped"/>
    <n v="90"/>
    <s v="None"/>
    <n v="0"/>
    <x v="15"/>
    <s v="United States"/>
    <n v="20000"/>
    <s v="http://blocgame.com/stats.php?id=64831"/>
    <n v="0"/>
    <n v="0"/>
    <n v="18500"/>
    <n v="24.600246002460025"/>
    <n v="135.5"/>
    <n v="3333.3333333333335"/>
  </r>
  <r>
    <s v="Rzechovxlovkia"/>
    <s v="M.Hariz"/>
    <x v="6"/>
    <n v="7"/>
    <n v="0"/>
    <x v="5"/>
    <s v="Gandhi-like"/>
    <n v="0"/>
    <s v="Good"/>
    <n v="57"/>
    <n v="2"/>
    <n v="0"/>
    <s v="Central Planning"/>
    <n v="549"/>
    <n v="0"/>
    <s v="Untapped"/>
    <n v="90"/>
    <s v="None"/>
    <n v="0"/>
    <x v="5"/>
    <s v="Neutral"/>
    <n v="13477"/>
    <s v="http://blocgame.com/stats.php?id=61967"/>
    <n v="0"/>
    <n v="0"/>
    <n v="12727"/>
    <n v="24.548269581056466"/>
    <n v="91.5"/>
    <n v="2246.1666666666665"/>
  </r>
  <r>
    <s v="Amirica"/>
    <s v="serb_"/>
    <x v="0"/>
    <n v="9"/>
    <n v="0"/>
    <x v="4"/>
    <s v="Gandhi-like"/>
    <n v="0"/>
    <s v="Poor"/>
    <n v="74"/>
    <n v="3"/>
    <n v="1"/>
    <s v="Mixed Economy"/>
    <n v="575"/>
    <n v="1"/>
    <s v="Untapped"/>
    <n v="90"/>
    <s v="None"/>
    <n v="0"/>
    <x v="6"/>
    <s v="Soviet Union"/>
    <n v="13613"/>
    <s v="http://blocgame.com/stats.php?id=65107"/>
    <n v="0"/>
    <n v="0"/>
    <n v="12113"/>
    <n v="23.674782608695651"/>
    <n v="95.833333333333329"/>
    <n v="2268.8333333333335"/>
  </r>
  <r>
    <s v="Puncak Alam"/>
    <s v="Abg Ami"/>
    <x v="0"/>
    <n v="4"/>
    <n v="0"/>
    <x v="5"/>
    <s v="Questionable"/>
    <n v="0"/>
    <s v="Good"/>
    <n v="34"/>
    <n v="2"/>
    <n v="1"/>
    <s v="Mixed Economy"/>
    <n v="484"/>
    <n v="0"/>
    <s v="Untapped"/>
    <n v="90"/>
    <s v="None"/>
    <n v="0"/>
    <x v="13"/>
    <s v="Neutral"/>
    <n v="11231"/>
    <s v="http://blocgame.com/stats.php?id=60373"/>
    <n v="0"/>
    <n v="0"/>
    <n v="10106"/>
    <n v="23.204545454545453"/>
    <n v="80.666666666666671"/>
    <n v="1871.8333333333333"/>
  </r>
  <r>
    <s v="Misto"/>
    <s v="Polly21"/>
    <x v="0"/>
    <n v="8"/>
    <n v="0"/>
    <x v="4"/>
    <s v="Questionable"/>
    <n v="0"/>
    <s v="Undisciplined Rabble"/>
    <n v="182"/>
    <n v="2"/>
    <n v="0"/>
    <s v="Mixed Economy"/>
    <n v="563"/>
    <n v="0"/>
    <s v="Untapped"/>
    <n v="90"/>
    <s v="None"/>
    <n v="0"/>
    <x v="11"/>
    <s v="Neutral"/>
    <n v="13056"/>
    <s v="http://blocgame.com/stats.php?id=64812"/>
    <n v="0"/>
    <n v="0"/>
    <n v="12306"/>
    <n v="23.190053285968027"/>
    <n v="93.833333333333329"/>
    <n v="2176"/>
  </r>
  <r>
    <s v="Kritch"/>
    <s v="Zorn"/>
    <x v="8"/>
    <n v="0"/>
    <n v="1"/>
    <x v="0"/>
    <s v="Gandhi-like"/>
    <n v="0"/>
    <s v="Undisciplined Rabble"/>
    <n v="7"/>
    <n v="0"/>
    <n v="0"/>
    <s v="Central Planning"/>
    <n v="2010"/>
    <n v="233"/>
    <s v="Near Depletion"/>
    <n v="10"/>
    <s v="None"/>
    <n v="0"/>
    <x v="4"/>
    <s v="Soviet Union"/>
    <n v="46184"/>
    <s v="http://blocgame.com/stats.php?id=63155"/>
    <n v="0"/>
    <n v="0"/>
    <n v="46184"/>
    <n v="22.977114427860698"/>
    <n v="335"/>
    <n v="7697.333333333333"/>
  </r>
  <r>
    <s v="sixpool"/>
    <s v="sixpool"/>
    <x v="0"/>
    <n v="2"/>
    <n v="0"/>
    <x v="4"/>
    <s v="Normal"/>
    <n v="0"/>
    <s v="Undisciplined Rabble"/>
    <n v="109"/>
    <n v="2"/>
    <n v="2"/>
    <s v="Mixed Economy"/>
    <n v="489"/>
    <n v="559"/>
    <s v="Untapped"/>
    <n v="90"/>
    <s v="None"/>
    <n v="0"/>
    <x v="0"/>
    <s v="Neutral"/>
    <n v="11159"/>
    <s v="http://blocgame.com/stats.php?id=64331"/>
    <n v="0"/>
    <n v="0"/>
    <n v="9659"/>
    <n v="22.820040899795501"/>
    <n v="81.5"/>
    <n v="1859.8333333333333"/>
  </r>
  <r>
    <s v="New Guineaa"/>
    <s v="kemwe"/>
    <x v="0"/>
    <n v="7"/>
    <n v="0"/>
    <x v="4"/>
    <s v="Gandhi-like"/>
    <n v="0"/>
    <s v="Poor"/>
    <n v="40"/>
    <n v="7"/>
    <n v="1"/>
    <s v="Mixed Economy"/>
    <n v="493"/>
    <n v="102"/>
    <s v="Untapped"/>
    <n v="90"/>
    <s v="None"/>
    <n v="0"/>
    <x v="14"/>
    <s v="Neutral"/>
    <n v="11063"/>
    <s v="http://blocgame.com/stats.php?id=65239"/>
    <n v="0"/>
    <n v="0"/>
    <n v="8063"/>
    <n v="22.440162271805274"/>
    <n v="82.166666666666671"/>
    <n v="1843.8333333333333"/>
  </r>
  <r>
    <s v="Alpha"/>
    <s v="Ryguy1005"/>
    <x v="0"/>
    <n v="61"/>
    <n v="0"/>
    <x v="5"/>
    <s v="Mad Dog"/>
    <n v="0"/>
    <s v="Standard"/>
    <n v="0"/>
    <n v="4"/>
    <n v="3"/>
    <s v="Central Planning"/>
    <n v="1213"/>
    <n v="30"/>
    <s v="Plentiful"/>
    <n v="70"/>
    <s v="Somewhat Large"/>
    <n v="6"/>
    <x v="17"/>
    <s v="United States"/>
    <n v="27142"/>
    <s v="http://blocgame.com/stats.php?id=64279"/>
    <n v="0"/>
    <n v="0"/>
    <n v="24517"/>
    <n v="22.375927452596866"/>
    <n v="202.16666666666666"/>
    <n v="4523.666666666667"/>
  </r>
  <r>
    <s v="Kikiko"/>
    <s v="Zikiko"/>
    <x v="0"/>
    <n v="8"/>
    <n v="0"/>
    <x v="5"/>
    <s v="Gandhi-like"/>
    <n v="0"/>
    <s v="Undisciplined Rabble"/>
    <n v="18"/>
    <n v="3"/>
    <n v="6"/>
    <s v="Central Planning"/>
    <n v="571"/>
    <n v="2604"/>
    <s v="Untapped"/>
    <n v="90"/>
    <s v="Mediocre"/>
    <n v="4.5"/>
    <x v="8"/>
    <s v="Soviet Union"/>
    <n v="12624"/>
    <s v="http://blocgame.com/stats.php?id=65271"/>
    <n v="0"/>
    <n v="0"/>
    <n v="9249"/>
    <n v="22.108581436077056"/>
    <n v="95.166666666666671"/>
    <n v="2104"/>
  </r>
  <r>
    <s v="damnbro"/>
    <s v="mpetersen3"/>
    <x v="0"/>
    <n v="9"/>
    <n v="0"/>
    <x v="4"/>
    <s v="Good"/>
    <n v="0"/>
    <s v="Undisciplined Rabble"/>
    <n v="80"/>
    <n v="2"/>
    <n v="0"/>
    <s v="Mixed Economy"/>
    <n v="684"/>
    <n v="0"/>
    <s v="Untapped"/>
    <n v="90"/>
    <s v="None"/>
    <n v="0"/>
    <x v="12"/>
    <s v="Neutral"/>
    <n v="15025"/>
    <s v="http://blocgame.com/stats.php?id=64705"/>
    <n v="0"/>
    <n v="0"/>
    <n v="14275"/>
    <n v="21.966374269005847"/>
    <n v="114"/>
    <n v="2504.1666666666665"/>
  </r>
  <r>
    <s v="Minnes"/>
    <s v="Manoz"/>
    <x v="0"/>
    <n v="4"/>
    <n v="0"/>
    <x v="4"/>
    <s v="Angelic"/>
    <n v="0"/>
    <s v="Undisciplined Rabble"/>
    <n v="173"/>
    <n v="2"/>
    <n v="0"/>
    <s v="Mixed Economy"/>
    <n v="614"/>
    <n v="0"/>
    <s v="Untapped"/>
    <n v="90"/>
    <s v="None"/>
    <n v="0"/>
    <x v="17"/>
    <s v="Neutral"/>
    <n v="13132"/>
    <s v="http://blocgame.com/stats.php?id=64814"/>
    <n v="0"/>
    <n v="0"/>
    <n v="12382"/>
    <n v="21.387622149837135"/>
    <n v="102.33333333333333"/>
    <n v="2188.6666666666665"/>
  </r>
  <r>
    <s v="Radimostan"/>
    <s v="ondralukas"/>
    <x v="5"/>
    <n v="10"/>
    <n v="0"/>
    <x v="5"/>
    <s v="Gandhi-like"/>
    <n v="0"/>
    <s v="Standard"/>
    <n v="102"/>
    <n v="6"/>
    <n v="1"/>
    <s v="Central Planning"/>
    <n v="747"/>
    <n v="112"/>
    <s v="Untapped"/>
    <n v="90"/>
    <s v="Meagre"/>
    <n v="1.5"/>
    <x v="1"/>
    <s v="Soviet Union"/>
    <n v="15850"/>
    <s v="http://blocgame.com/stats.php?id=62926"/>
    <n v="0"/>
    <n v="0"/>
    <n v="13225"/>
    <n v="21.218206157965195"/>
    <n v="124.5"/>
    <n v="2641.6666666666665"/>
  </r>
  <r>
    <s v="thuglife"/>
    <s v="thuglife"/>
    <x v="0"/>
    <n v="9"/>
    <n v="0"/>
    <x v="4"/>
    <s v="Gandhi-like"/>
    <n v="0"/>
    <s v="Undisciplined Rabble"/>
    <n v="176"/>
    <n v="2"/>
    <n v="2"/>
    <s v="Free Market"/>
    <n v="667"/>
    <n v="1116"/>
    <s v="Untapped"/>
    <n v="90"/>
    <s v="None"/>
    <n v="0"/>
    <x v="15"/>
    <s v="United States"/>
    <n v="13613"/>
    <s v="http://blocgame.com/stats.php?id=64840"/>
    <n v="0"/>
    <n v="0"/>
    <n v="12113"/>
    <n v="20.409295352323838"/>
    <n v="111.16666666666667"/>
    <n v="2268.8333333333335"/>
  </r>
  <r>
    <s v="Booyakasha"/>
    <s v="Pennypenny"/>
    <x v="0"/>
    <n v="10"/>
    <n v="0"/>
    <x v="5"/>
    <s v="Gandhi-like"/>
    <n v="0"/>
    <s v="Standard"/>
    <n v="77"/>
    <n v="2"/>
    <n v="2"/>
    <s v="Central Planning"/>
    <n v="552"/>
    <n v="1641"/>
    <s v="Untapped"/>
    <n v="90"/>
    <s v="None"/>
    <n v="0"/>
    <x v="5"/>
    <s v="Neutral"/>
    <n v="11231"/>
    <s v="http://blocgame.com/stats.php?id=43208"/>
    <n v="0"/>
    <n v="0"/>
    <n v="9731"/>
    <n v="20.346014492753625"/>
    <n v="92"/>
    <n v="1871.8333333333333"/>
  </r>
  <r>
    <s v="Perez"/>
    <s v="Niola"/>
    <x v="0"/>
    <n v="3"/>
    <n v="0"/>
    <x v="4"/>
    <s v="Good"/>
    <n v="0"/>
    <s v="Undisciplined Rabble"/>
    <n v="182"/>
    <n v="2"/>
    <n v="0"/>
    <s v="Mixed Economy"/>
    <n v="545"/>
    <n v="0"/>
    <s v="Untapped"/>
    <n v="90"/>
    <s v="None"/>
    <n v="0"/>
    <x v="7"/>
    <s v="Neutral"/>
    <n v="11080"/>
    <s v="http://blocgame.com/stats.php?id=64527"/>
    <n v="0"/>
    <n v="0"/>
    <n v="10330"/>
    <n v="20.330275229357799"/>
    <n v="90.833333333333329"/>
    <n v="1846.6666666666667"/>
  </r>
  <r>
    <s v="gloriousleader1"/>
    <s v="gloriousleader1"/>
    <x v="0"/>
    <n v="4"/>
    <n v="0"/>
    <x v="5"/>
    <s v="Questionable"/>
    <n v="0"/>
    <s v="Poor"/>
    <n v="177"/>
    <n v="2"/>
    <n v="0"/>
    <s v="Mixed Economy"/>
    <n v="471"/>
    <n v="0"/>
    <s v="Untapped"/>
    <n v="90"/>
    <s v="None"/>
    <n v="0"/>
    <x v="3"/>
    <s v="Neutral"/>
    <n v="9455"/>
    <s v="http://blocgame.com/stats.php?id=64299"/>
    <n v="0"/>
    <n v="0"/>
    <n v="8705"/>
    <n v="20.074309978768579"/>
    <n v="78.5"/>
    <n v="1575.8333333333333"/>
  </r>
  <r>
    <s v="Pindostan"/>
    <s v="Khaet"/>
    <x v="0"/>
    <n v="9"/>
    <n v="0"/>
    <x v="5"/>
    <s v="Gandhi-like"/>
    <n v="0"/>
    <s v="Undisciplined Rabble"/>
    <n v="174"/>
    <n v="2"/>
    <n v="0"/>
    <s v="Free Market"/>
    <n v="823"/>
    <n v="180"/>
    <s v="Untapped"/>
    <n v="90"/>
    <s v="None"/>
    <n v="0"/>
    <x v="13"/>
    <s v="Neutral"/>
    <n v="16172"/>
    <s v="http://blocgame.com/stats.php?id=65187"/>
    <n v="0"/>
    <n v="0"/>
    <n v="15422"/>
    <n v="19.650060753341435"/>
    <n v="137.16666666666666"/>
    <n v="2695.3333333333335"/>
  </r>
  <r>
    <s v="jarheadwarriors"/>
    <s v="nexusraider"/>
    <x v="0"/>
    <n v="2"/>
    <n v="0"/>
    <x v="4"/>
    <s v="Questionable"/>
    <n v="0"/>
    <s v="Undisciplined Rabble"/>
    <n v="80"/>
    <n v="4"/>
    <n v="2"/>
    <s v="Mixed Economy"/>
    <n v="564"/>
    <n v="55"/>
    <s v="Untapped"/>
    <n v="90"/>
    <s v="None"/>
    <n v="0"/>
    <x v="12"/>
    <s v="Neutral"/>
    <n v="11081"/>
    <s v="http://blocgame.com/stats.php?id=64228"/>
    <n v="0"/>
    <n v="0"/>
    <n v="8831"/>
    <n v="19.647163120567377"/>
    <n v="94"/>
    <n v="1846.8333333333333"/>
  </r>
  <r>
    <s v="landoffensive"/>
    <s v="landoffensive"/>
    <x v="0"/>
    <n v="4"/>
    <n v="0"/>
    <x v="5"/>
    <s v="Good"/>
    <n v="0"/>
    <s v="Undisciplined Rabble"/>
    <n v="109"/>
    <n v="2"/>
    <n v="0"/>
    <s v="Mixed Economy"/>
    <n v="654"/>
    <n v="40"/>
    <s v="Untapped"/>
    <n v="90"/>
    <s v="Mediocre"/>
    <n v="4.5"/>
    <x v="3"/>
    <s v="Neutral"/>
    <n v="12614"/>
    <s v="http://blocgame.com/stats.php?id=64291"/>
    <n v="0"/>
    <n v="0"/>
    <n v="11864"/>
    <n v="19.287461773700304"/>
    <n v="109"/>
    <n v="2102.3333333333335"/>
  </r>
  <r>
    <s v="wildestislands"/>
    <s v="wildestislands"/>
    <x v="0"/>
    <n v="3"/>
    <n v="0"/>
    <x v="4"/>
    <s v="Questionable"/>
    <n v="0"/>
    <s v="Undisciplined Rabble"/>
    <n v="109"/>
    <n v="2"/>
    <n v="2"/>
    <s v="Mixed Economy"/>
    <n v="717"/>
    <n v="3329"/>
    <s v="Untapped"/>
    <n v="90"/>
    <s v="None"/>
    <n v="0"/>
    <x v="0"/>
    <s v="Neutral"/>
    <n v="13365"/>
    <s v="http://blocgame.com/stats.php?id=64354"/>
    <n v="0"/>
    <n v="0"/>
    <n v="11865"/>
    <n v="18.640167364016737"/>
    <n v="119.5"/>
    <n v="2227.5"/>
  </r>
  <r>
    <s v="Lopon"/>
    <s v="Olomg"/>
    <x v="0"/>
    <n v="1"/>
    <n v="0"/>
    <x v="5"/>
    <s v="Good"/>
    <n v="0"/>
    <s v="Elite"/>
    <n v="182"/>
    <n v="2"/>
    <n v="0"/>
    <s v="Mixed Economy"/>
    <n v="565"/>
    <n v="0"/>
    <s v="Untapped"/>
    <n v="90"/>
    <s v="None"/>
    <n v="0"/>
    <x v="11"/>
    <s v="Neutral"/>
    <n v="10530"/>
    <s v="http://blocgame.com/stats.php?id=64532"/>
    <n v="0"/>
    <n v="0"/>
    <n v="9780"/>
    <n v="18.63716814159292"/>
    <n v="94.166666666666671"/>
    <n v="1755"/>
  </r>
  <r>
    <s v="Vorose"/>
    <s v="Tellmo"/>
    <x v="0"/>
    <n v="4"/>
    <n v="0"/>
    <x v="4"/>
    <s v="Normal"/>
    <n v="0"/>
    <s v="Good"/>
    <n v="182"/>
    <n v="2"/>
    <n v="0"/>
    <s v="Mixed Economy"/>
    <n v="579"/>
    <n v="0"/>
    <s v="Untapped"/>
    <n v="90"/>
    <s v="None"/>
    <n v="0"/>
    <x v="18"/>
    <s v="Neutral"/>
    <n v="10722"/>
    <s v="http://blocgame.com/stats.php?id=64535"/>
    <n v="0"/>
    <n v="0"/>
    <n v="9972"/>
    <n v="18.518134715025905"/>
    <n v="96.5"/>
    <n v="1787"/>
  </r>
  <r>
    <s v="Warispeace"/>
    <s v="Warispeace"/>
    <x v="0"/>
    <n v="2"/>
    <n v="0"/>
    <x v="5"/>
    <s v="Questionable"/>
    <n v="0"/>
    <s v="Poor"/>
    <n v="109"/>
    <n v="2"/>
    <n v="0"/>
    <s v="Mixed Economy"/>
    <n v="739"/>
    <n v="0"/>
    <s v="Untapped"/>
    <n v="90"/>
    <s v="None"/>
    <n v="0"/>
    <x v="3"/>
    <s v="Neutral"/>
    <n v="13613"/>
    <s v="http://blocgame.com/stats.php?id=64278"/>
    <n v="0"/>
    <n v="0"/>
    <n v="12863"/>
    <n v="18.420838971583219"/>
    <n v="123.16666666666667"/>
    <n v="2268.8333333333335"/>
  </r>
  <r>
    <s v="South Colombia"/>
    <s v="Mavi"/>
    <x v="0"/>
    <n v="4"/>
    <n v="0"/>
    <x v="4"/>
    <s v="Questionable"/>
    <n v="0"/>
    <s v="Undisciplined Rabble"/>
    <n v="182"/>
    <n v="2"/>
    <n v="0"/>
    <s v="Mixed Economy"/>
    <n v="742"/>
    <n v="0"/>
    <s v="Untapped"/>
    <n v="90"/>
    <s v="None"/>
    <n v="0"/>
    <x v="17"/>
    <s v="Neutral"/>
    <n v="13640"/>
    <s v="http://blocgame.com/stats.php?id=64488"/>
    <n v="0"/>
    <n v="0"/>
    <n v="12890"/>
    <n v="18.382749326145554"/>
    <n v="123.66666666666667"/>
    <n v="2273.3333333333335"/>
  </r>
  <r>
    <s v="Calimisfits"/>
    <s v="Kay0404"/>
    <x v="49"/>
    <n v="26"/>
    <n v="0"/>
    <x v="5"/>
    <s v="Gandhi-like"/>
    <n v="0"/>
    <s v="Good"/>
    <n v="29"/>
    <n v="2"/>
    <n v="0"/>
    <s v="Central Planning"/>
    <n v="876"/>
    <n v="0"/>
    <s v="Untapped"/>
    <n v="90"/>
    <s v="None"/>
    <n v="0"/>
    <x v="12"/>
    <s v="Soviet Union"/>
    <n v="16010"/>
    <s v="http://blocgame.com/stats.php?id=65122"/>
    <n v="0"/>
    <n v="0"/>
    <n v="15260"/>
    <n v="18.276255707762559"/>
    <n v="146"/>
    <n v="2668.3333333333335"/>
  </r>
  <r>
    <s v="Newasher"/>
    <s v="Adenauer"/>
    <x v="0"/>
    <n v="6"/>
    <n v="0"/>
    <x v="4"/>
    <s v="Gandhi-like"/>
    <n v="0"/>
    <s v="Elite"/>
    <n v="70"/>
    <n v="3"/>
    <n v="1"/>
    <s v="Free Market"/>
    <n v="745"/>
    <n v="142"/>
    <s v="Untapped"/>
    <n v="90"/>
    <s v="None"/>
    <n v="0"/>
    <x v="2"/>
    <s v="Neutral"/>
    <n v="13613"/>
    <s v="http://blocgame.com/stats.php?id=64940"/>
    <n v="0"/>
    <n v="0"/>
    <n v="12113"/>
    <n v="18.272483221476509"/>
    <n v="124.16666666666667"/>
    <n v="2268.8333333333335"/>
  </r>
  <r>
    <s v="basetrade"/>
    <s v="basetrade"/>
    <x v="0"/>
    <n v="2"/>
    <n v="0"/>
    <x v="4"/>
    <s v="Normal"/>
    <n v="0"/>
    <s v="Undisciplined Rabble"/>
    <n v="177"/>
    <n v="2"/>
    <n v="2"/>
    <s v="Mixed Economy"/>
    <n v="608"/>
    <n v="500"/>
    <s v="Untapped"/>
    <n v="90"/>
    <s v="None"/>
    <n v="0"/>
    <x v="0"/>
    <s v="Neutral"/>
    <n v="11045"/>
    <s v="http://blocgame.com/stats.php?id=64329"/>
    <n v="0"/>
    <n v="0"/>
    <n v="9545"/>
    <n v="18.16611842105263"/>
    <n v="101.33333333333333"/>
    <n v="1840.8333333333333"/>
  </r>
  <r>
    <s v="Flodden"/>
    <s v="[ENG] Stickyguy"/>
    <x v="0"/>
    <n v="9"/>
    <n v="0"/>
    <x v="5"/>
    <s v="Gandhi-like"/>
    <n v="0"/>
    <s v="Good"/>
    <n v="100"/>
    <n v="2"/>
    <n v="1"/>
    <s v="Free Market"/>
    <n v="1037"/>
    <n v="26"/>
    <s v="Untapped"/>
    <n v="90"/>
    <s v="Small"/>
    <n v="3"/>
    <x v="7"/>
    <s v="United States"/>
    <n v="18730"/>
    <s v="http://blocgame.com/stats.php?id=65046"/>
    <n v="0"/>
    <n v="0"/>
    <n v="17605"/>
    <n v="18.061716489874637"/>
    <n v="172.83333333333334"/>
    <n v="3121.6666666666665"/>
  </r>
  <r>
    <s v="Farm001"/>
    <s v="Farmer001"/>
    <x v="0"/>
    <n v="6"/>
    <n v="0"/>
    <x v="5"/>
    <s v="Questionable"/>
    <n v="0"/>
    <s v="Standard"/>
    <n v="110"/>
    <n v="3"/>
    <n v="2"/>
    <s v="Mixed Economy"/>
    <n v="516"/>
    <n v="1638"/>
    <s v="Untapped"/>
    <n v="90"/>
    <s v="Mediocre"/>
    <n v="4.5"/>
    <x v="0"/>
    <s v="Neutral"/>
    <n v="9245"/>
    <s v="http://blocgame.com/stats.php?id=64270"/>
    <n v="0"/>
    <n v="0"/>
    <n v="7370"/>
    <n v="17.916666666666668"/>
    <n v="86"/>
    <n v="1540.8333333333333"/>
  </r>
  <r>
    <s v="Hussenia"/>
    <s v="Vilhalm"/>
    <x v="0"/>
    <n v="3"/>
    <n v="0"/>
    <x v="5"/>
    <s v="Good"/>
    <n v="0"/>
    <s v="Good"/>
    <n v="182"/>
    <n v="2"/>
    <n v="0"/>
    <s v="Mixed Economy"/>
    <n v="636"/>
    <n v="0"/>
    <s v="Untapped"/>
    <n v="90"/>
    <s v="None"/>
    <n v="0"/>
    <x v="17"/>
    <s v="Neutral"/>
    <n v="10943"/>
    <s v="http://blocgame.com/stats.php?id=64528"/>
    <n v="0"/>
    <n v="0"/>
    <n v="10193"/>
    <n v="17.205974842767297"/>
    <n v="106"/>
    <n v="1823.8333333333333"/>
  </r>
  <r>
    <s v="Kryzikstan"/>
    <s v="Carl Barrett"/>
    <x v="23"/>
    <n v="107"/>
    <n v="3"/>
    <x v="3"/>
    <s v="Gandhi-like"/>
    <n v="0"/>
    <s v="Good"/>
    <n v="1"/>
    <n v="18"/>
    <n v="18"/>
    <s v="Central Planning"/>
    <n v="1921"/>
    <n v="6239"/>
    <s v="Near Depletion"/>
    <n v="10"/>
    <s v="Large"/>
    <n v="7.5"/>
    <x v="15"/>
    <s v="Soviet Union"/>
    <n v="32930"/>
    <s v="http://blocgame.com/stats.php?id=64855"/>
    <n v="0"/>
    <n v="0"/>
    <n v="19430"/>
    <n v="17.142113482561165"/>
    <n v="320.16666666666669"/>
    <n v="5488.333333333333"/>
  </r>
  <r>
    <s v="Tesoro"/>
    <s v="Ughiur"/>
    <x v="0"/>
    <n v="5"/>
    <n v="0"/>
    <x v="4"/>
    <s v="Nice"/>
    <n v="0"/>
    <s v="Good"/>
    <n v="173"/>
    <n v="2"/>
    <n v="0"/>
    <s v="Mixed Economy"/>
    <n v="657"/>
    <n v="0"/>
    <s v="Untapped"/>
    <n v="90"/>
    <s v="None"/>
    <n v="0"/>
    <x v="9"/>
    <s v="Neutral"/>
    <n v="11020"/>
    <s v="http://blocgame.com/stats.php?id=64524"/>
    <n v="0"/>
    <n v="0"/>
    <n v="10270"/>
    <n v="16.773211567732115"/>
    <n v="109.5"/>
    <n v="1836.6666666666667"/>
  </r>
  <r>
    <s v="cancerpls"/>
    <s v="cancerpls"/>
    <x v="0"/>
    <n v="3"/>
    <n v="0"/>
    <x v="5"/>
    <s v="Good"/>
    <n v="0"/>
    <s v="Poor"/>
    <n v="177"/>
    <n v="2"/>
    <n v="0"/>
    <s v="Mixed Economy"/>
    <n v="690"/>
    <n v="0"/>
    <s v="Untapped"/>
    <n v="90"/>
    <s v="None"/>
    <n v="0"/>
    <x v="3"/>
    <s v="Neutral"/>
    <n v="11345"/>
    <s v="http://blocgame.com/stats.php?id=64297"/>
    <n v="0"/>
    <n v="0"/>
    <n v="10595"/>
    <n v="16.442028985507246"/>
    <n v="115"/>
    <n v="1890.8333333333333"/>
  </r>
  <r>
    <s v="GRAVYPIPE"/>
    <s v="ElDeuce"/>
    <x v="6"/>
    <n v="48"/>
    <n v="0"/>
    <x v="5"/>
    <s v="Angelic"/>
    <n v="0"/>
    <s v="Undisciplined Rabble"/>
    <n v="22"/>
    <n v="6"/>
    <n v="9"/>
    <s v="Mixed Economy"/>
    <n v="768"/>
    <n v="1543"/>
    <n v="0"/>
    <n v="40"/>
    <s v="None"/>
    <n v="0"/>
    <x v="8"/>
    <s v="Neutral"/>
    <n v="12607"/>
    <s v="http://blocgame.com/stats.php?id=64560"/>
    <n v="0"/>
    <n v="0"/>
    <n v="6982"/>
    <n v="16.415364583333332"/>
    <n v="128"/>
    <n v="2101.1666666666665"/>
  </r>
  <r>
    <s v="Snowden"/>
    <s v="GeekyOtaku"/>
    <x v="0"/>
    <n v="5"/>
    <n v="0"/>
    <x v="5"/>
    <s v="Gandhi-like"/>
    <n v="0"/>
    <s v="Good"/>
    <n v="0"/>
    <n v="7"/>
    <n v="1"/>
    <s v="Central Planning"/>
    <n v="924"/>
    <n v="263"/>
    <s v="Plentiful"/>
    <n v="70"/>
    <s v="None"/>
    <n v="0"/>
    <x v="14"/>
    <s v="Soviet Union"/>
    <n v="15076"/>
    <s v="http://blocgame.com/stats.php?id=65100"/>
    <n v="0"/>
    <n v="0"/>
    <n v="12076"/>
    <n v="16.316017316017316"/>
    <n v="154"/>
    <n v="2512.6666666666665"/>
  </r>
  <r>
    <s v="bombingsymy"/>
    <s v="Tahla6969"/>
    <x v="0"/>
    <n v="10"/>
    <n v="0"/>
    <x v="5"/>
    <s v="Questionable"/>
    <n v="0"/>
    <s v="Undisciplined Rabble"/>
    <n v="29"/>
    <n v="3"/>
    <n v="1"/>
    <s v="Mixed Economy"/>
    <n v="417"/>
    <n v="155"/>
    <n v="0"/>
    <n v="40"/>
    <s v="None"/>
    <n v="0"/>
    <x v="1"/>
    <s v="Neutral"/>
    <n v="6677"/>
    <s v="http://blocgame.com/stats.php?id=64477"/>
    <n v="0"/>
    <n v="0"/>
    <n v="5177"/>
    <n v="16.01199040767386"/>
    <n v="69.5"/>
    <n v="1112.8333333333333"/>
  </r>
  <r>
    <s v="nerfprotoss"/>
    <s v="nerfprotoss"/>
    <x v="0"/>
    <n v="2"/>
    <n v="0"/>
    <x v="4"/>
    <s v="Questionable"/>
    <n v="0"/>
    <s v="Undisciplined Rabble"/>
    <n v="177"/>
    <n v="2"/>
    <n v="2"/>
    <s v="Mixed Economy"/>
    <n v="691"/>
    <n v="2228"/>
    <s v="Untapped"/>
    <n v="90"/>
    <s v="None"/>
    <n v="0"/>
    <x v="0"/>
    <s v="Neutral"/>
    <n v="11045"/>
    <s v="http://blocgame.com/stats.php?id=64362"/>
    <n v="0"/>
    <n v="0"/>
    <n v="9545"/>
    <n v="15.984081041968162"/>
    <n v="115.16666666666667"/>
    <n v="1840.8333333333333"/>
  </r>
  <r>
    <s v="Del"/>
    <s v="arnoldNYAAAA"/>
    <x v="0"/>
    <n v="10"/>
    <n v="0"/>
    <x v="4"/>
    <s v="Gandhi-like"/>
    <n v="0"/>
    <s v="Elite"/>
    <n v="34"/>
    <n v="2"/>
    <n v="0"/>
    <s v="Central Planning"/>
    <n v="717"/>
    <n v="0"/>
    <s v="Untapped"/>
    <n v="90"/>
    <s v="Meagre"/>
    <n v="1.5"/>
    <x v="6"/>
    <s v="Neutral"/>
    <n v="11345"/>
    <s v="http://blocgame.com/stats.php?id=59586"/>
    <n v="0"/>
    <n v="0"/>
    <n v="10595"/>
    <n v="15.822873082287309"/>
    <n v="119.5"/>
    <n v="1890.8333333333333"/>
  </r>
  <r>
    <s v="Koligras"/>
    <s v="PM Jack Stolov"/>
    <x v="0"/>
    <n v="8"/>
    <n v="0"/>
    <x v="4"/>
    <s v="Questionable"/>
    <n v="0"/>
    <s v="Undisciplined Rabble"/>
    <n v="36"/>
    <n v="2"/>
    <n v="1"/>
    <s v="Mixed Economy"/>
    <n v="685"/>
    <n v="1660"/>
    <s v="Untapped"/>
    <n v="90"/>
    <s v="None"/>
    <n v="0"/>
    <x v="6"/>
    <s v="Neutral"/>
    <n v="10520"/>
    <s v="http://blocgame.com/stats.php?id=64741"/>
    <n v="0"/>
    <n v="0"/>
    <n v="9395"/>
    <n v="15.357664233576642"/>
    <n v="114.16666666666667"/>
    <n v="1753.3333333333333"/>
  </r>
  <r>
    <s v="hatchblock"/>
    <s v="hatchblock"/>
    <x v="0"/>
    <n v="5"/>
    <n v="0"/>
    <x v="4"/>
    <s v="Normal"/>
    <n v="0"/>
    <s v="Undisciplined Rabble"/>
    <n v="109"/>
    <n v="2"/>
    <n v="2"/>
    <s v="Mixed Economy"/>
    <n v="762"/>
    <n v="1216"/>
    <s v="Untapped"/>
    <n v="90"/>
    <s v="None"/>
    <n v="0"/>
    <x v="0"/>
    <s v="Neutral"/>
    <n v="11325"/>
    <s v="http://blocgame.com/stats.php?id=64353"/>
    <n v="0"/>
    <n v="0"/>
    <n v="9825"/>
    <n v="14.862204724409448"/>
    <n v="127"/>
    <n v="1887.5"/>
  </r>
  <r>
    <s v="Kryzirstan"/>
    <s v="Carl Coleman"/>
    <x v="0"/>
    <n v="8"/>
    <n v="0"/>
    <x v="4"/>
    <s v="Angelic"/>
    <n v="0"/>
    <s v="Undisciplined Rabble"/>
    <n v="84"/>
    <n v="2"/>
    <n v="1"/>
    <s v="Mixed Economy"/>
    <n v="441"/>
    <n v="2303"/>
    <s v="Untapped"/>
    <n v="90"/>
    <s v="None"/>
    <n v="0"/>
    <x v="15"/>
    <s v="Neutral"/>
    <n v="6480"/>
    <s v="http://blocgame.com/stats.php?id=64854"/>
    <n v="0"/>
    <n v="0"/>
    <n v="5355"/>
    <n v="14.693877551020408"/>
    <n v="73.5"/>
    <n v="1080"/>
  </r>
  <r>
    <s v="Lakepointe"/>
    <s v="jphwsu"/>
    <x v="0"/>
    <n v="9"/>
    <n v="0"/>
    <x v="5"/>
    <s v="Nice"/>
    <n v="0"/>
    <s v="Standard"/>
    <n v="97"/>
    <n v="8"/>
    <n v="4"/>
    <s v="Free Market"/>
    <n v="919"/>
    <n v="20"/>
    <s v="Untapped"/>
    <n v="90"/>
    <s v="Meagre"/>
    <n v="1.5"/>
    <x v="18"/>
    <s v="United States"/>
    <n v="13435"/>
    <s v="http://blocgame.com/stats.php?id=64908"/>
    <n v="0"/>
    <n v="0"/>
    <n v="8935"/>
    <n v="14.619151251360174"/>
    <n v="153.16666666666666"/>
    <n v="2239.1666666666665"/>
  </r>
  <r>
    <s v="Necessidades"/>
    <s v="mae ana"/>
    <x v="0"/>
    <n v="6"/>
    <n v="0"/>
    <x v="3"/>
    <s v="Good"/>
    <n v="0"/>
    <s v="Undisciplined Rabble"/>
    <n v="57"/>
    <n v="5"/>
    <n v="0"/>
    <s v="Mixed Economy"/>
    <n v="782"/>
    <n v="65"/>
    <s v="Untapped"/>
    <n v="90"/>
    <s v="None"/>
    <n v="0"/>
    <x v="7"/>
    <s v="Neutral"/>
    <n v="11288"/>
    <s v="http://blocgame.com/stats.php?id=63925"/>
    <n v="0"/>
    <n v="0"/>
    <n v="9413"/>
    <n v="14.434782608695652"/>
    <n v="130.33333333333334"/>
    <n v="1881.3333333333333"/>
  </r>
  <r>
    <s v="Selayang"/>
    <s v="mhmz89"/>
    <x v="2"/>
    <n v="41"/>
    <n v="0"/>
    <x v="0"/>
    <s v="Gandhi-like"/>
    <n v="0"/>
    <s v="Standard"/>
    <n v="44"/>
    <n v="8"/>
    <n v="4"/>
    <s v="Central Planning"/>
    <n v="1324"/>
    <n v="174"/>
    <s v="Untapped"/>
    <n v="90"/>
    <s v="Very Powerful"/>
    <n v="10"/>
    <x v="2"/>
    <s v="Neutral"/>
    <n v="18832"/>
    <s v="http://blocgame.com/stats.php?id=60642"/>
    <n v="0"/>
    <n v="0"/>
    <n v="14332"/>
    <n v="14.223564954682779"/>
    <n v="220.66666666666666"/>
    <n v="3138.6666666666665"/>
  </r>
  <r>
    <s v="CivilRights"/>
    <s v="DorothyMays"/>
    <x v="1"/>
    <n v="8"/>
    <n v="0"/>
    <x v="3"/>
    <s v="Gandhi-like"/>
    <n v="0"/>
    <s v="Undisciplined Rabble"/>
    <n v="29"/>
    <n v="4"/>
    <n v="1"/>
    <s v="Mixed Economy"/>
    <n v="1171"/>
    <n v="127"/>
    <s v="Untapped"/>
    <n v="90"/>
    <s v="None"/>
    <n v="0"/>
    <x v="16"/>
    <s v="Neutral"/>
    <n v="16500"/>
    <s v="http://blocgame.com/stats.php?id=64740"/>
    <n v="0"/>
    <n v="0"/>
    <n v="14625"/>
    <n v="14.090520922288642"/>
    <n v="195.16666666666666"/>
    <n v="2750"/>
  </r>
  <r>
    <s v="molo"/>
    <s v="Klovis"/>
    <x v="0"/>
    <n v="7"/>
    <n v="0"/>
    <x v="4"/>
    <s v="Normal"/>
    <n v="0"/>
    <s v="Undisciplined Rabble"/>
    <n v="182"/>
    <n v="2"/>
    <n v="0"/>
    <s v="Mixed Economy"/>
    <n v="827"/>
    <n v="0"/>
    <s v="Untapped"/>
    <n v="90"/>
    <s v="None"/>
    <n v="0"/>
    <x v="11"/>
    <s v="Neutral"/>
    <n v="11367"/>
    <s v="http://blocgame.com/stats.php?id=64485"/>
    <n v="0"/>
    <n v="0"/>
    <n v="10617"/>
    <n v="13.744860943168078"/>
    <n v="137.83333333333334"/>
    <n v="1894.5"/>
  </r>
  <r>
    <s v="Chrome"/>
    <s v="edmfan"/>
    <x v="3"/>
    <n v="115"/>
    <n v="0"/>
    <x v="0"/>
    <s v="Gandhi-like"/>
    <n v="0"/>
    <s v="Poor"/>
    <n v="5"/>
    <n v="35"/>
    <n v="20"/>
    <s v="Free Market"/>
    <n v="2407"/>
    <n v="2300"/>
    <n v="0"/>
    <n v="40"/>
    <s v="Powerful"/>
    <n v="9"/>
    <x v="5"/>
    <s v="Soviet Union"/>
    <n v="32851"/>
    <s v="http://blocgame.com/stats.php?id=62534"/>
    <n v="0"/>
    <n v="0"/>
    <n v="12226"/>
    <n v="13.64810968009971"/>
    <n v="401.16666666666669"/>
    <n v="5475.166666666667"/>
  </r>
  <r>
    <s v="eddylane"/>
    <s v="eddylane1"/>
    <x v="0"/>
    <n v="25"/>
    <n v="0"/>
    <x v="5"/>
    <s v="Good"/>
    <n v="0"/>
    <s v="Elite"/>
    <n v="0"/>
    <n v="9"/>
    <n v="6"/>
    <s v="Central Planning"/>
    <n v="959"/>
    <n v="1161"/>
    <s v="Depleted"/>
    <n v="0"/>
    <s v="Meagre"/>
    <n v="1.5"/>
    <x v="15"/>
    <s v="Soviet Union"/>
    <n v="12740"/>
    <s v="http://blocgame.com/stats.php?id=64920"/>
    <n v="0"/>
    <n v="0"/>
    <n v="7115"/>
    <n v="13.284671532846716"/>
    <n v="159.83333333333334"/>
    <n v="2123.3333333333335"/>
  </r>
  <r>
    <s v="deathtotyrants"/>
    <s v="deathtotyrants"/>
    <x v="0"/>
    <n v="2"/>
    <n v="0"/>
    <x v="4"/>
    <s v="Questionable"/>
    <n v="0"/>
    <s v="Undisciplined Rabble"/>
    <n v="177"/>
    <n v="2"/>
    <n v="2"/>
    <s v="Mixed Economy"/>
    <n v="668"/>
    <n v="1932"/>
    <s v="Untapped"/>
    <n v="90"/>
    <s v="None"/>
    <n v="0"/>
    <x v="0"/>
    <s v="Neutral"/>
    <n v="8855"/>
    <s v="http://blocgame.com/stats.php?id=64328"/>
    <n v="0"/>
    <n v="0"/>
    <n v="7355"/>
    <n v="13.255988023952096"/>
    <n v="111.33333333333333"/>
    <n v="1475.8333333333333"/>
  </r>
  <r>
    <s v="merlinidota"/>
    <s v="merlinidota"/>
    <x v="0"/>
    <n v="8"/>
    <n v="0"/>
    <x v="4"/>
    <s v="Normal"/>
    <n v="0"/>
    <s v="Undisciplined Rabble"/>
    <n v="109"/>
    <n v="2"/>
    <n v="2"/>
    <s v="Mixed Economy"/>
    <n v="604"/>
    <n v="1804"/>
    <s v="Untapped"/>
    <n v="90"/>
    <s v="None"/>
    <n v="0"/>
    <x v="15"/>
    <s v="Neutral"/>
    <n v="7880"/>
    <s v="http://blocgame.com/stats.php?id=64846"/>
    <n v="0"/>
    <n v="0"/>
    <n v="6380"/>
    <n v="13.04635761589404"/>
    <n v="100.66666666666667"/>
    <n v="1313.3333333333333"/>
  </r>
  <r>
    <s v="Androzia"/>
    <s v="Androz"/>
    <x v="10"/>
    <n v="9"/>
    <n v="0"/>
    <x v="3"/>
    <s v="Mad Dog"/>
    <n v="0"/>
    <s v="Undisciplined Rabble"/>
    <n v="15"/>
    <n v="8"/>
    <n v="7"/>
    <s v="Free Market"/>
    <n v="1130"/>
    <n v="2950"/>
    <n v="0"/>
    <n v="40"/>
    <s v="Small"/>
    <n v="3"/>
    <x v="0"/>
    <s v="Soviet Union"/>
    <n v="14484"/>
    <s v="http://blocgame.com/stats.php?id=61584"/>
    <n v="0"/>
    <n v="0"/>
    <n v="8859"/>
    <n v="12.817699115044247"/>
    <n v="188.33333333333334"/>
    <n v="2414"/>
  </r>
  <r>
    <s v="Guatemala."/>
    <s v="grazioso"/>
    <x v="0"/>
    <n v="6"/>
    <n v="0"/>
    <x v="4"/>
    <s v="Gandhi-like"/>
    <n v="0"/>
    <s v="Poor"/>
    <n v="145"/>
    <n v="4"/>
    <n v="2"/>
    <s v="Mixed Economy"/>
    <n v="1102"/>
    <n v="2"/>
    <s v="Untapped"/>
    <n v="90"/>
    <s v="None"/>
    <n v="0"/>
    <x v="9"/>
    <s v="Soviet Union"/>
    <n v="13477"/>
    <s v="http://blocgame.com/stats.php?id=60701"/>
    <n v="0"/>
    <n v="0"/>
    <n v="11227"/>
    <n v="12.229582577132486"/>
    <n v="183.66666666666666"/>
    <n v="2246.1666666666665"/>
  </r>
  <r>
    <s v="Treso"/>
    <s v="Jkrowl"/>
    <x v="0"/>
    <n v="4"/>
    <n v="0"/>
    <x v="4"/>
    <s v="Questionable"/>
    <n v="0"/>
    <s v="Good"/>
    <n v="182"/>
    <n v="2"/>
    <n v="0"/>
    <s v="Mixed Economy"/>
    <n v="764"/>
    <n v="0"/>
    <s v="Untapped"/>
    <n v="90"/>
    <s v="None"/>
    <n v="0"/>
    <x v="11"/>
    <s v="Neutral"/>
    <n v="9293"/>
    <s v="http://blocgame.com/stats.php?id=64534"/>
    <n v="0"/>
    <n v="0"/>
    <n v="8543"/>
    <n v="12.163612565445026"/>
    <n v="127.33333333333333"/>
    <n v="1548.8333333333333"/>
  </r>
  <r>
    <s v="balemu1987"/>
    <s v="balemu1987"/>
    <x v="0"/>
    <n v="14"/>
    <n v="0"/>
    <x v="5"/>
    <s v="Normal"/>
    <n v="0"/>
    <s v="Undisciplined Rabble"/>
    <n v="8"/>
    <n v="2"/>
    <n v="1"/>
    <s v="Mixed Economy"/>
    <n v="654"/>
    <n v="28"/>
    <s v="Untapped"/>
    <n v="90"/>
    <s v="None"/>
    <n v="0"/>
    <x v="13"/>
    <s v="Neutral"/>
    <n v="7481"/>
    <s v="http://blocgame.com/stats.php?id=63972"/>
    <n v="0"/>
    <n v="0"/>
    <n v="6356"/>
    <n v="11.438837920489297"/>
    <n v="109"/>
    <n v="1246.8333333333333"/>
  </r>
  <r>
    <s v="balancedgame"/>
    <s v="balancedgame"/>
    <x v="0"/>
    <n v="2"/>
    <n v="0"/>
    <x v="4"/>
    <s v="Questionable"/>
    <n v="0"/>
    <s v="Undisciplined Rabble"/>
    <n v="177"/>
    <n v="2"/>
    <n v="2"/>
    <s v="Mixed Economy"/>
    <n v="957"/>
    <n v="1729"/>
    <s v="Untapped"/>
    <n v="90"/>
    <s v="None"/>
    <n v="0"/>
    <x v="0"/>
    <s v="Neutral"/>
    <n v="10931"/>
    <s v="http://blocgame.com/stats.php?id=64345"/>
    <n v="0"/>
    <n v="0"/>
    <n v="9431"/>
    <n v="11.422152560083594"/>
    <n v="159.5"/>
    <n v="1821.8333333333333"/>
  </r>
  <r>
    <s v="icenation"/>
    <s v="icenation"/>
    <x v="0"/>
    <n v="4"/>
    <n v="0"/>
    <x v="4"/>
    <s v="Normal"/>
    <n v="0"/>
    <s v="Undisciplined Rabble"/>
    <n v="109"/>
    <n v="2"/>
    <n v="2"/>
    <s v="Mixed Economy"/>
    <n v="972"/>
    <n v="916"/>
    <s v="Untapped"/>
    <n v="90"/>
    <s v="None"/>
    <n v="0"/>
    <x v="0"/>
    <s v="Neutral"/>
    <n v="11045"/>
    <s v="http://blocgame.com/stats.php?id=64337"/>
    <n v="0"/>
    <n v="0"/>
    <n v="9545"/>
    <n v="11.363168724279836"/>
    <n v="162"/>
    <n v="1840.8333333333333"/>
  </r>
  <r>
    <s v="Jaymes"/>
    <s v="Jaymes1122"/>
    <x v="0"/>
    <n v="8"/>
    <n v="0"/>
    <x v="5"/>
    <s v="Gandhi-like"/>
    <n v="0"/>
    <s v="Good"/>
    <n v="127"/>
    <n v="7"/>
    <n v="4"/>
    <s v="Mixed Economy"/>
    <n v="993"/>
    <n v="153"/>
    <s v="Untapped"/>
    <n v="90"/>
    <s v="None"/>
    <n v="0"/>
    <x v="4"/>
    <s v="United States"/>
    <n v="11225"/>
    <s v="http://blocgame.com/stats.php?id=64779"/>
    <n v="0"/>
    <n v="0"/>
    <n v="7100"/>
    <n v="11.304128902316213"/>
    <n v="165.5"/>
    <n v="1870.8333333333333"/>
  </r>
  <r>
    <s v="superpower"/>
    <s v="super"/>
    <x v="2"/>
    <n v="9"/>
    <n v="0"/>
    <x v="3"/>
    <s v="Mad Dog"/>
    <n v="0"/>
    <s v="Poor"/>
    <n v="0"/>
    <n v="14"/>
    <n v="5"/>
    <s v="Mixed Economy"/>
    <n v="671"/>
    <n v="1064"/>
    <s v="Untapped"/>
    <n v="90"/>
    <s v="None"/>
    <n v="0"/>
    <x v="8"/>
    <s v="Neutral"/>
    <n v="7476"/>
    <s v="http://blocgame.com/stats.php?id=64012"/>
    <n v="0"/>
    <n v="0"/>
    <n v="351"/>
    <n v="11.141579731743667"/>
    <n v="111.83333333333333"/>
    <n v="1246"/>
  </r>
  <r>
    <s v="Melaka"/>
    <s v="Hang Tuah"/>
    <x v="1"/>
    <n v="98"/>
    <n v="0"/>
    <x v="1"/>
    <s v="Gandhi-like"/>
    <n v="0"/>
    <s v="Standard"/>
    <n v="7"/>
    <n v="17"/>
    <n v="5"/>
    <s v="Central Planning"/>
    <n v="2228"/>
    <n v="78"/>
    <s v="Untapped"/>
    <n v="90"/>
    <s v="Very Powerful"/>
    <n v="10"/>
    <x v="2"/>
    <s v="Soviet Union"/>
    <n v="23876"/>
    <s v="http://blocgame.com/stats.php?id=57146"/>
    <n v="0"/>
    <n v="0"/>
    <n v="15626"/>
    <n v="10.716337522441652"/>
    <n v="371.33333333333331"/>
    <n v="3979.3333333333335"/>
  </r>
  <r>
    <s v="switzerdouch"/>
    <s v="yaboimtndew"/>
    <x v="0"/>
    <n v="2"/>
    <n v="0"/>
    <x v="3"/>
    <s v="Good"/>
    <n v="0"/>
    <s v="Undisciplined Rabble"/>
    <n v="3"/>
    <n v="2"/>
    <n v="0"/>
    <s v="Mixed Economy"/>
    <n v="422"/>
    <n v="101"/>
    <s v="Untapped"/>
    <n v="90"/>
    <s v="None"/>
    <n v="0"/>
    <x v="9"/>
    <s v="Neutral"/>
    <n v="4445"/>
    <s v="http://blocgame.com/stats.php?id=58997"/>
    <n v="0"/>
    <n v="0"/>
    <n v="3695"/>
    <n v="10.533175355450236"/>
    <n v="70.333333333333329"/>
    <n v="740.83333333333337"/>
  </r>
  <r>
    <s v="Anfield"/>
    <s v="p0ssyb0ss"/>
    <x v="0"/>
    <n v="26"/>
    <n v="0"/>
    <x v="3"/>
    <s v="Normal"/>
    <n v="0"/>
    <s v="Undisciplined Rabble"/>
    <n v="179"/>
    <n v="2"/>
    <n v="0"/>
    <s v="Mixed Economy"/>
    <n v="1086"/>
    <n v="0"/>
    <n v="0"/>
    <n v="40"/>
    <s v="None"/>
    <n v="0"/>
    <x v="3"/>
    <s v="Neutral"/>
    <n v="11121"/>
    <s v="http://blocgame.com/stats.php?id=64538"/>
    <n v="0"/>
    <n v="0"/>
    <n v="10371"/>
    <n v="10.240331491712707"/>
    <n v="181"/>
    <n v="1853.5"/>
  </r>
  <r>
    <s v="WP Kuala Lumpur"/>
    <s v="Soeharto"/>
    <x v="5"/>
    <n v="3"/>
    <n v="0"/>
    <x v="4"/>
    <s v="Normal"/>
    <n v="0"/>
    <s v="Undisciplined Rabble"/>
    <n v="54"/>
    <n v="2"/>
    <n v="0"/>
    <s v="Mixed Economy"/>
    <n v="525"/>
    <n v="0"/>
    <s v="Untapped"/>
    <n v="90"/>
    <s v="None"/>
    <n v="0"/>
    <x v="2"/>
    <s v="Neutral"/>
    <n v="5364"/>
    <s v="http://blocgame.com/stats.php?id=61633"/>
    <n v="0"/>
    <n v="0"/>
    <n v="4614"/>
    <n v="10.217142857142857"/>
    <n v="87.5"/>
    <n v="894"/>
  </r>
  <r>
    <s v="Smoking Bandit"/>
    <s v="RENTAKA"/>
    <x v="0"/>
    <n v="12"/>
    <n v="0"/>
    <x v="5"/>
    <s v="Nice"/>
    <n v="0"/>
    <s v="Undisciplined Rabble"/>
    <n v="50"/>
    <n v="4"/>
    <n v="6"/>
    <s v="Mixed Economy"/>
    <n v="710"/>
    <n v="632"/>
    <s v="Untapped"/>
    <n v="90"/>
    <s v="Somewhat Large"/>
    <n v="6"/>
    <x v="15"/>
    <s v="Neutral"/>
    <n v="6957"/>
    <s v="http://blocgame.com/stats.php?id=60611"/>
    <n v="0"/>
    <n v="0"/>
    <n v="3207"/>
    <n v="9.7985915492957751"/>
    <n v="118.33333333333333"/>
    <n v="1159.5"/>
  </r>
  <r>
    <s v="Fanboys"/>
    <s v="Steve Jobs"/>
    <x v="23"/>
    <n v="6"/>
    <n v="0"/>
    <x v="3"/>
    <s v="Gandhi-like"/>
    <n v="0"/>
    <s v="Undisciplined Rabble"/>
    <n v="66"/>
    <n v="9"/>
    <n v="7"/>
    <s v="Central Planning"/>
    <n v="1167"/>
    <n v="960"/>
    <s v="Untapped"/>
    <n v="90"/>
    <s v="None"/>
    <n v="0"/>
    <x v="15"/>
    <s v="Soviet Union"/>
    <n v="11345"/>
    <s v="http://blocgame.com/stats.php?id=64178"/>
    <n v="0"/>
    <n v="0"/>
    <n v="5345"/>
    <n v="9.7215081405312773"/>
    <n v="194.5"/>
    <n v="1890.8333333333333"/>
  </r>
  <r>
    <s v="charlesxavier"/>
    <s v="charlesxavier"/>
    <x v="0"/>
    <n v="4"/>
    <n v="0"/>
    <x v="4"/>
    <s v="Normal"/>
    <n v="0"/>
    <s v="Undisciplined Rabble"/>
    <n v="109"/>
    <n v="2"/>
    <n v="2"/>
    <s v="Mixed Economy"/>
    <n v="982"/>
    <n v="602"/>
    <s v="Untapped"/>
    <n v="90"/>
    <s v="None"/>
    <n v="0"/>
    <x v="0"/>
    <s v="Neutral"/>
    <n v="9113"/>
    <s v="http://blocgame.com/stats.php?id=64355"/>
    <n v="0"/>
    <n v="0"/>
    <n v="7613"/>
    <n v="9.2800407331975556"/>
    <n v="163.66666666666666"/>
    <n v="1518.8333333333333"/>
  </r>
  <r>
    <s v="Mexiga"/>
    <s v="Zuniga"/>
    <x v="0"/>
    <n v="8"/>
    <n v="0"/>
    <x v="5"/>
    <s v="Gandhi-like"/>
    <n v="0"/>
    <s v="Good"/>
    <n v="161"/>
    <n v="7"/>
    <n v="3"/>
    <s v="Central Planning"/>
    <n v="1240"/>
    <n v="3"/>
    <s v="Untapped"/>
    <n v="90"/>
    <s v="Meagre"/>
    <n v="1.5"/>
    <x v="11"/>
    <s v="United States"/>
    <n v="11231"/>
    <s v="http://blocgame.com/stats.php?id=64627"/>
    <n v="0"/>
    <n v="0"/>
    <n v="7481"/>
    <n v="9.0572580645161285"/>
    <n v="206.66666666666666"/>
    <n v="1871.8333333333333"/>
  </r>
  <r>
    <s v="Great Poverty"/>
    <s v="SamoGrrr"/>
    <x v="0"/>
    <n v="4"/>
    <n v="0"/>
    <x v="4"/>
    <s v="Questionable"/>
    <n v="0"/>
    <s v="Undisciplined Rabble"/>
    <n v="99"/>
    <n v="2"/>
    <n v="0"/>
    <s v="Mixed Economy"/>
    <n v="861"/>
    <n v="0"/>
    <s v="Untapped"/>
    <n v="90"/>
    <s v="None"/>
    <n v="0"/>
    <x v="10"/>
    <s v="Neutral"/>
    <n v="7645"/>
    <s v="http://blocgame.com/stats.php?id=52440"/>
    <n v="0"/>
    <n v="0"/>
    <n v="6895"/>
    <n v="8.8792102206736345"/>
    <n v="143.5"/>
    <n v="1274.1666666666667"/>
  </r>
  <r>
    <s v="Wick"/>
    <s v="goku69587"/>
    <x v="0"/>
    <n v="8"/>
    <n v="0"/>
    <x v="3"/>
    <s v="Questionable"/>
    <n v="0"/>
    <s v="Undisciplined Rabble"/>
    <n v="71"/>
    <n v="3"/>
    <n v="2"/>
    <s v="Mixed Economy"/>
    <n v="715"/>
    <n v="1660"/>
    <s v="Untapped"/>
    <n v="90"/>
    <s v="Mediocre"/>
    <n v="4.5"/>
    <x v="5"/>
    <s v="Neutral"/>
    <n v="6185"/>
    <s v="http://blocgame.com/stats.php?id=62241"/>
    <n v="0"/>
    <n v="0"/>
    <n v="4310"/>
    <n v="8.65034965034965"/>
    <n v="119.16666666666667"/>
    <n v="1030.8333333333333"/>
  </r>
  <r>
    <s v="FuckPussyStan"/>
    <s v="AutisticNigger"/>
    <x v="23"/>
    <n v="4"/>
    <n v="0"/>
    <x v="3"/>
    <s v="Questionable"/>
    <n v="0"/>
    <s v="Elite"/>
    <n v="6"/>
    <n v="3"/>
    <n v="3"/>
    <s v="Mixed Economy"/>
    <n v="636"/>
    <n v="3"/>
    <n v="0"/>
    <n v="40"/>
    <s v="None"/>
    <n v="0"/>
    <x v="6"/>
    <s v="Neutral"/>
    <n v="5485"/>
    <s v="http://blocgame.com/stats.php?id=64781"/>
    <n v="0"/>
    <n v="0"/>
    <n v="3235"/>
    <n v="8.6242138364779866"/>
    <n v="106"/>
    <n v="914.16666666666663"/>
  </r>
  <r>
    <s v="hollywoodundead"/>
    <s v="batmanthing2222"/>
    <x v="0"/>
    <n v="2"/>
    <n v="0"/>
    <x v="5"/>
    <s v="Normal"/>
    <n v="0"/>
    <s v="Undisciplined Rabble"/>
    <n v="26"/>
    <n v="6"/>
    <n v="2"/>
    <s v="Mixed Economy"/>
    <n v="517"/>
    <n v="6377"/>
    <s v="Untapped"/>
    <n v="90"/>
    <s v="None"/>
    <n v="0"/>
    <x v="5"/>
    <s v="Neutral"/>
    <n v="4339"/>
    <s v="http://blocgame.com/stats.php?id=59629"/>
    <n v="0"/>
    <n v="0"/>
    <n v="1339"/>
    <n v="8.392649903288202"/>
    <n v="86.166666666666671"/>
    <n v="723.16666666666663"/>
  </r>
  <r>
    <s v="rajallian"/>
    <s v="rajallian"/>
    <x v="0"/>
    <n v="8"/>
    <n v="0"/>
    <x v="5"/>
    <s v="Normal"/>
    <n v="0"/>
    <s v="Undisciplined Rabble"/>
    <n v="7"/>
    <n v="2"/>
    <n v="9"/>
    <s v="Mixed Economy"/>
    <n v="513"/>
    <n v="436"/>
    <s v="Untapped"/>
    <n v="90"/>
    <s v="None"/>
    <n v="0"/>
    <x v="8"/>
    <s v="Neutral"/>
    <n v="4167"/>
    <s v="http://blocgame.com/stats.php?id=64144"/>
    <n v="0"/>
    <n v="0"/>
    <n v="42"/>
    <n v="8.1228070175438596"/>
    <n v="85.5"/>
    <n v="694.5"/>
  </r>
  <r>
    <s v="kutu_babi"/>
    <s v="Kasspars"/>
    <x v="0"/>
    <n v="10"/>
    <n v="0"/>
    <x v="3"/>
    <s v="Normal"/>
    <n v="0"/>
    <s v="Undisciplined Rabble"/>
    <n v="15"/>
    <n v="3"/>
    <n v="1"/>
    <s v="Mixed Economy"/>
    <n v="945"/>
    <n v="74"/>
    <s v="Untapped"/>
    <n v="90"/>
    <s v="Meagre"/>
    <n v="1.5"/>
    <x v="1"/>
    <s v="Soviet Union"/>
    <n v="7637"/>
    <s v="http://blocgame.com/stats.php?id=64636"/>
    <n v="0"/>
    <n v="0"/>
    <n v="6137"/>
    <n v="8.0814814814814806"/>
    <n v="157.5"/>
    <n v="1272.8333333333333"/>
  </r>
  <r>
    <s v="Lahanation"/>
    <s v="Sahanation"/>
    <x v="5"/>
    <n v="2"/>
    <n v="0"/>
    <x v="5"/>
    <s v="Normal"/>
    <n v="0"/>
    <s v="Undisciplined Rabble"/>
    <n v="54"/>
    <n v="4"/>
    <n v="2"/>
    <s v="Mixed Economy"/>
    <n v="825"/>
    <n v="2"/>
    <s v="Untapped"/>
    <n v="90"/>
    <s v="Meagre"/>
    <n v="1.5"/>
    <x v="2"/>
    <s v="Neutral"/>
    <n v="6633"/>
    <s v="http://blocgame.com/stats.php?id=60391"/>
    <n v="0"/>
    <n v="0"/>
    <n v="4383"/>
    <n v="8.0399999999999991"/>
    <n v="137.5"/>
    <n v="1105.5"/>
  </r>
  <r>
    <s v="ismaillian"/>
    <s v="ismaillian"/>
    <x v="0"/>
    <n v="7"/>
    <n v="0"/>
    <x v="5"/>
    <s v="Normal"/>
    <n v="0"/>
    <s v="Undisciplined Rabble"/>
    <n v="7"/>
    <n v="2"/>
    <n v="8"/>
    <s v="Mixed Economy"/>
    <n v="552"/>
    <n v="658"/>
    <s v="Untapped"/>
    <n v="90"/>
    <s v="None"/>
    <n v="0"/>
    <x v="5"/>
    <s v="Neutral"/>
    <n v="4382"/>
    <s v="http://blocgame.com/stats.php?id=64081"/>
    <n v="0"/>
    <n v="0"/>
    <n v="632"/>
    <n v="7.9384057971014492"/>
    <n v="92"/>
    <n v="730.33333333333337"/>
  </r>
  <r>
    <s v="Butt Munch Land"/>
    <s v="Butt Munch"/>
    <x v="0"/>
    <n v="10"/>
    <n v="0"/>
    <x v="5"/>
    <s v="Normal"/>
    <n v="0"/>
    <s v="Undisciplined Rabble"/>
    <n v="3"/>
    <n v="4"/>
    <n v="2"/>
    <s v="Mixed Economy"/>
    <n v="469"/>
    <n v="2"/>
    <s v="Untapped"/>
    <n v="90"/>
    <s v="None"/>
    <n v="0"/>
    <x v="9"/>
    <s v="Neutral"/>
    <n v="3705"/>
    <s v="http://blocgame.com/stats.php?id=58540"/>
    <n v="0"/>
    <n v="0"/>
    <n v="1455"/>
    <n v="7.8997867803837956"/>
    <n v="78.166666666666671"/>
    <n v="617.5"/>
  </r>
  <r>
    <s v="Velts"/>
    <s v="Melvin Potts"/>
    <x v="0"/>
    <n v="4"/>
    <n v="0"/>
    <x v="4"/>
    <s v="Questionable"/>
    <n v="0"/>
    <s v="Undisciplined Rabble"/>
    <n v="18"/>
    <n v="2"/>
    <n v="0"/>
    <s v="Mixed Economy"/>
    <n v="604"/>
    <n v="0"/>
    <s v="Untapped"/>
    <n v="90"/>
    <s v="None"/>
    <n v="0"/>
    <x v="5"/>
    <s v="Neutral"/>
    <n v="4561"/>
    <s v="http://blocgame.com/stats.php?id=61389"/>
    <n v="0"/>
    <n v="0"/>
    <n v="3811"/>
    <n v="7.5513245033112586"/>
    <n v="100.66666666666667"/>
    <n v="760.16666666666663"/>
  </r>
  <r>
    <s v="Yarzulem"/>
    <s v="Azeth Meron"/>
    <x v="0"/>
    <n v="12"/>
    <n v="0"/>
    <x v="5"/>
    <s v="Gandhi-like"/>
    <n v="0"/>
    <s v="Poor"/>
    <n v="6"/>
    <n v="6"/>
    <n v="0"/>
    <s v="Free Market"/>
    <n v="1200"/>
    <n v="0"/>
    <s v="Untapped"/>
    <n v="90"/>
    <s v="Meagre"/>
    <n v="1.5"/>
    <x v="2"/>
    <s v="United States"/>
    <n v="8992"/>
    <s v="http://blocgame.com/stats.php?id=64887"/>
    <n v="0"/>
    <n v="0"/>
    <n v="6742"/>
    <n v="7.4933333333333332"/>
    <n v="200"/>
    <n v="1498.6666666666667"/>
  </r>
  <r>
    <s v="Abel"/>
    <s v="ProtoGoomba"/>
    <x v="3"/>
    <n v="69"/>
    <n v="0"/>
    <x v="0"/>
    <s v="Gandhi-like"/>
    <n v="0"/>
    <s v="Elite"/>
    <n v="4"/>
    <n v="11"/>
    <n v="8"/>
    <s v="Central Planning"/>
    <n v="1852"/>
    <n v="2501"/>
    <s v="Near Depletion"/>
    <n v="10"/>
    <s v="Powerful"/>
    <n v="9"/>
    <x v="0"/>
    <s v="Soviet Union"/>
    <n v="13103"/>
    <s v="http://blocgame.com/stats.php?id=64248"/>
    <n v="0"/>
    <n v="0"/>
    <n v="5978"/>
    <n v="7.0750539956803458"/>
    <n v="308.66666666666669"/>
    <n v="2183.8333333333335"/>
  </r>
  <r>
    <s v="RATHKEALE"/>
    <s v="Rathkeale"/>
    <x v="0"/>
    <n v="10"/>
    <n v="0"/>
    <x v="3"/>
    <s v="Angelic"/>
    <n v="0"/>
    <s v="Elite"/>
    <n v="68"/>
    <n v="2"/>
    <n v="1"/>
    <s v="Central Planning"/>
    <n v="1080"/>
    <n v="1167"/>
    <n v="0"/>
    <n v="40"/>
    <s v="Mediocre"/>
    <n v="4.5"/>
    <x v="6"/>
    <s v="United States"/>
    <n v="7594"/>
    <s v="http://blocgame.com/stats.php?id=55636"/>
    <n v="0"/>
    <n v="0"/>
    <n v="6469"/>
    <n v="7.0314814814814817"/>
    <n v="180"/>
    <n v="1265.6666666666667"/>
  </r>
  <r>
    <s v="Lyon"/>
    <s v="Corpsegrinder"/>
    <x v="0"/>
    <n v="9"/>
    <n v="0"/>
    <x v="3"/>
    <s v="Normal"/>
    <n v="0"/>
    <s v="Good"/>
    <n v="17"/>
    <n v="6"/>
    <n v="3"/>
    <s v="Mixed Economy"/>
    <n v="1381"/>
    <n v="35"/>
    <s v="Untapped"/>
    <n v="90"/>
    <s v="Mediocre"/>
    <n v="4.5"/>
    <x v="17"/>
    <s v="Neutral"/>
    <n v="8991"/>
    <s v="http://blocgame.com/stats.php?id=57382"/>
    <n v="0"/>
    <n v="0"/>
    <n v="5616"/>
    <n v="6.5104996379435196"/>
    <n v="230.16666666666666"/>
    <n v="1498.5"/>
  </r>
  <r>
    <s v="Fedorians"/>
    <s v="LeMemeMaster"/>
    <x v="32"/>
    <n v="9"/>
    <n v="0"/>
    <x v="5"/>
    <s v="Gandhi-like"/>
    <n v="0"/>
    <s v="Standard"/>
    <n v="99"/>
    <n v="3"/>
    <n v="2"/>
    <s v="Central Planning"/>
    <n v="2556"/>
    <n v="0"/>
    <s v="Untapped"/>
    <n v="90"/>
    <s v="Meagre"/>
    <n v="1.5"/>
    <x v="3"/>
    <s v="Soviet Union"/>
    <n v="16335"/>
    <s v="http://blocgame.com/stats.php?id=64028"/>
    <n v="0"/>
    <n v="0"/>
    <n v="14460"/>
    <n v="6.390845070422535"/>
    <n v="426"/>
    <n v="2722.5"/>
  </r>
  <r>
    <s v="Serbiastan"/>
    <s v="Milosevic"/>
    <x v="0"/>
    <n v="1"/>
    <n v="0"/>
    <x v="3"/>
    <s v="Questionable"/>
    <n v="0"/>
    <s v="Elite"/>
    <n v="6"/>
    <n v="2"/>
    <n v="0"/>
    <s v="Mixed Economy"/>
    <n v="525"/>
    <n v="0"/>
    <n v="0"/>
    <n v="40"/>
    <s v="None"/>
    <n v="0"/>
    <x v="5"/>
    <s v="Neutral"/>
    <n v="3230"/>
    <s v="http://blocgame.com/stats.php?id=64114"/>
    <n v="0"/>
    <n v="0"/>
    <n v="2480"/>
    <n v="6.1523809523809527"/>
    <n v="87.5"/>
    <n v="538.33333333333337"/>
  </r>
  <r>
    <s v="Hidin"/>
    <s v="Hidin"/>
    <x v="0"/>
    <n v="3"/>
    <n v="0"/>
    <x v="5"/>
    <s v="Questionable"/>
    <n v="0"/>
    <s v="Undisciplined Rabble"/>
    <n v="140"/>
    <n v="2"/>
    <n v="1"/>
    <s v="Mixed Economy"/>
    <n v="449"/>
    <n v="40"/>
    <s v="Untapped"/>
    <n v="90"/>
    <s v="None"/>
    <n v="0"/>
    <x v="2"/>
    <s v="Neutral"/>
    <n v="2663"/>
    <s v="http://blocgame.com/stats.php?id=64108"/>
    <n v="0"/>
    <n v="0"/>
    <n v="1538"/>
    <n v="5.9309576837416484"/>
    <n v="74.833333333333329"/>
    <n v="443.83333333333331"/>
  </r>
  <r>
    <s v="Retardia"/>
    <s v="tot547"/>
    <x v="0"/>
    <n v="10"/>
    <n v="0"/>
    <x v="3"/>
    <s v="Gandhi-like"/>
    <n v="0"/>
    <s v="Standard"/>
    <n v="36"/>
    <n v="3"/>
    <n v="0"/>
    <s v="Mixed Economy"/>
    <n v="1517"/>
    <n v="0"/>
    <s v="Untapped"/>
    <n v="90"/>
    <s v="None"/>
    <n v="0"/>
    <x v="1"/>
    <s v="Neutral"/>
    <n v="8903"/>
    <s v="http://blocgame.com/stats.php?id=41553"/>
    <n v="0"/>
    <n v="0"/>
    <n v="7778"/>
    <n v="5.8688200395517471"/>
    <n v="252.83333333333334"/>
    <n v="1483.8333333333333"/>
  </r>
  <r>
    <s v="BerkeVille"/>
    <s v="VintageTanker"/>
    <x v="0"/>
    <n v="4"/>
    <n v="0"/>
    <x v="5"/>
    <s v="Good"/>
    <n v="0"/>
    <s v="Undisciplined Rabble"/>
    <n v="57"/>
    <n v="2"/>
    <n v="0"/>
    <s v="Central Planning"/>
    <n v="714"/>
    <n v="0"/>
    <s v="Untapped"/>
    <n v="90"/>
    <s v="None"/>
    <n v="0"/>
    <x v="12"/>
    <s v="Neutral"/>
    <n v="4189"/>
    <s v="http://blocgame.com/stats.php?id=59187"/>
    <n v="0"/>
    <n v="0"/>
    <n v="3439"/>
    <n v="5.8669467787114842"/>
    <n v="119"/>
    <n v="698.16666666666663"/>
  </r>
  <r>
    <s v="Fantastica"/>
    <s v="Tantayo"/>
    <x v="0"/>
    <n v="10"/>
    <n v="0"/>
    <x v="5"/>
    <s v="Mad Dog"/>
    <n v="0"/>
    <s v="Standard"/>
    <n v="26"/>
    <n v="4"/>
    <n v="4"/>
    <s v="Mixed Economy"/>
    <n v="1324"/>
    <n v="191"/>
    <s v="Untapped"/>
    <n v="90"/>
    <s v="Small"/>
    <n v="3"/>
    <x v="3"/>
    <s v="Neutral"/>
    <n v="7591"/>
    <s v="http://blocgame.com/stats.php?id=60828"/>
    <n v="0"/>
    <n v="0"/>
    <n v="4591"/>
    <n v="5.7333836858006046"/>
    <n v="220.66666666666666"/>
    <n v="1265.1666666666667"/>
  </r>
  <r>
    <s v="Firestar"/>
    <s v="koll1987"/>
    <x v="0"/>
    <n v="7"/>
    <n v="0"/>
    <x v="4"/>
    <s v="Questionable"/>
    <n v="0"/>
    <s v="Elite"/>
    <n v="3"/>
    <n v="3"/>
    <n v="1"/>
    <s v="Mixed Economy"/>
    <n v="249"/>
    <n v="1"/>
    <s v="Untapped"/>
    <n v="90"/>
    <s v="None"/>
    <n v="0"/>
    <x v="2"/>
    <s v="Neutral"/>
    <n v="1418"/>
    <s v="http://blocgame.com/stats.php?id=64695"/>
    <n v="0"/>
    <n v="0"/>
    <n v="-82"/>
    <n v="5.6947791164658632"/>
    <n v="41.5"/>
    <n v="236.33333333333334"/>
  </r>
  <r>
    <s v="Lothlï¿½rien001"/>
    <s v="Galadriel001"/>
    <x v="0"/>
    <n v="2"/>
    <n v="0"/>
    <x v="4"/>
    <s v="Questionable"/>
    <n v="0"/>
    <s v="Undisciplined Rabble"/>
    <n v="110"/>
    <n v="3"/>
    <n v="3"/>
    <s v="Mixed Economy"/>
    <n v="579"/>
    <n v="1477"/>
    <s v="Untapped"/>
    <n v="90"/>
    <s v="None"/>
    <n v="0"/>
    <x v="0"/>
    <s v="Neutral"/>
    <n v="3242"/>
    <s v="http://blocgame.com/stats.php?id=64167"/>
    <n v="0"/>
    <n v="0"/>
    <n v="992"/>
    <n v="5.5993091537132988"/>
    <n v="96.5"/>
    <n v="540.33333333333337"/>
  </r>
  <r>
    <s v="Slavistan"/>
    <s v="JosipBrozTito"/>
    <x v="0"/>
    <n v="1"/>
    <n v="0"/>
    <x v="5"/>
    <s v="Questionable"/>
    <n v="0"/>
    <s v="Elite"/>
    <n v="6"/>
    <n v="3"/>
    <n v="3"/>
    <s v="Mixed Economy"/>
    <n v="396"/>
    <n v="3"/>
    <s v="Plentiful"/>
    <n v="70"/>
    <s v="None"/>
    <n v="0"/>
    <x v="5"/>
    <s v="Neutral"/>
    <n v="2217"/>
    <s v="http://blocgame.com/stats.php?id=64113"/>
    <n v="0"/>
    <n v="0"/>
    <n v="-33"/>
    <n v="5.5984848484848486"/>
    <n v="66"/>
    <n v="369.5"/>
  </r>
  <r>
    <s v="Saudi Arabia"/>
    <s v="Ayatollah Khajik"/>
    <x v="9"/>
    <n v="43"/>
    <n v="0"/>
    <x v="0"/>
    <s v="Gandhi-like"/>
    <n v="0"/>
    <s v="Undisciplined Rabble"/>
    <n v="25"/>
    <n v="14"/>
    <n v="4"/>
    <s v="Central Planning"/>
    <n v="1237"/>
    <n v="587"/>
    <s v="Near Depletion"/>
    <n v="10"/>
    <s v="Meagre"/>
    <n v="1.5"/>
    <x v="5"/>
    <s v="Soviet Union"/>
    <n v="6910"/>
    <s v="http://blocgame.com/stats.php?id=40653"/>
    <n v="0"/>
    <n v="0"/>
    <n v="160"/>
    <n v="5.5860953920776071"/>
    <n v="206.16666666666666"/>
    <n v="1151.6666666666667"/>
  </r>
  <r>
    <s v="Arganava"/>
    <s v="Abdul Hamid Muhammad"/>
    <x v="0"/>
    <n v="10"/>
    <n v="0"/>
    <x v="5"/>
    <s v="Normal"/>
    <n v="0"/>
    <s v="Undisciplined Rabble"/>
    <n v="61"/>
    <n v="3"/>
    <n v="1"/>
    <s v="Mixed Economy"/>
    <n v="757"/>
    <n v="1"/>
    <s v="Untapped"/>
    <n v="90"/>
    <s v="Meagre"/>
    <n v="1.5"/>
    <x v="2"/>
    <s v="Neutral"/>
    <n v="4209"/>
    <s v="http://blocgame.com/stats.php?id=62223"/>
    <n v="0"/>
    <n v="0"/>
    <n v="2709"/>
    <n v="5.560105680317041"/>
    <n v="126.16666666666667"/>
    <n v="701.5"/>
  </r>
  <r>
    <s v="bulipliisia"/>
    <s v="wolfman955"/>
    <x v="50"/>
    <n v="20"/>
    <n v="0"/>
    <x v="3"/>
    <s v="Normal"/>
    <n v="0"/>
    <s v="Poor"/>
    <n v="34"/>
    <n v="3"/>
    <n v="1"/>
    <s v="Mixed Economy"/>
    <n v="1171"/>
    <n v="506"/>
    <s v="Untapped"/>
    <n v="90"/>
    <s v="Meagre"/>
    <n v="1.5"/>
    <x v="1"/>
    <s v="United States"/>
    <n v="6500"/>
    <s v="http://blocgame.com/stats.php?id=64186"/>
    <n v="0"/>
    <n v="0"/>
    <n v="5000"/>
    <n v="5.5508112724167376"/>
    <n v="195.16666666666666"/>
    <n v="1083.3333333333333"/>
  </r>
  <r>
    <s v="Madurolandia"/>
    <s v="Nicolas Maduro"/>
    <x v="0"/>
    <n v="10"/>
    <n v="0"/>
    <x v="5"/>
    <s v="Gandhi-like"/>
    <n v="0"/>
    <s v="Standard"/>
    <n v="150"/>
    <n v="2"/>
    <n v="4"/>
    <s v="Central Planning"/>
    <n v="1291"/>
    <n v="1195"/>
    <s v="Untapped"/>
    <n v="90"/>
    <s v="Meagre"/>
    <n v="1.5"/>
    <x v="15"/>
    <s v="Neutral"/>
    <n v="7058"/>
    <s v="http://blocgame.com/stats.php?id=64366"/>
    <n v="0"/>
    <n v="0"/>
    <n v="4808"/>
    <n v="5.4670797831138653"/>
    <n v="215.16666666666666"/>
    <n v="1176.3333333333333"/>
  </r>
  <r>
    <s v="ARABOBIA"/>
    <s v="King Boobooboobsies"/>
    <x v="0"/>
    <n v="2"/>
    <n v="0"/>
    <x v="3"/>
    <s v="Normal"/>
    <n v="0"/>
    <s v="Undisciplined Rabble"/>
    <n v="29"/>
    <n v="4"/>
    <n v="4"/>
    <s v="Mixed Economy"/>
    <n v="599"/>
    <n v="103"/>
    <s v="Untapped"/>
    <n v="90"/>
    <s v="None"/>
    <n v="0"/>
    <x v="5"/>
    <s v="Neutral"/>
    <n v="3013"/>
    <s v="http://blocgame.com/stats.php?id=62683"/>
    <n v="0"/>
    <n v="0"/>
    <n v="13"/>
    <n v="5.030050083472454"/>
    <n v="99.833333333333329"/>
    <n v="502.16666666666669"/>
  </r>
  <r>
    <s v="Yidi Gao"/>
    <s v="Clayton Gao"/>
    <x v="0"/>
    <n v="10"/>
    <n v="0"/>
    <x v="5"/>
    <s v="Normal"/>
    <n v="0"/>
    <s v="Poor"/>
    <n v="6"/>
    <n v="0"/>
    <n v="0"/>
    <s v="Mixed Economy"/>
    <n v="1072"/>
    <n v="0"/>
    <s v="Untapped"/>
    <n v="90"/>
    <s v="None"/>
    <n v="0"/>
    <x v="3"/>
    <s v="Neutral"/>
    <n v="5258"/>
    <s v="http://blocgame.com/stats.php?id=64426"/>
    <n v="0"/>
    <n v="0"/>
    <n v="5258"/>
    <n v="4.9048507462686564"/>
    <n v="178.66666666666666"/>
    <n v="876.33333333333337"/>
  </r>
  <r>
    <s v="Derpkins"/>
    <s v="Mr. Derp"/>
    <x v="0"/>
    <n v="10"/>
    <n v="0"/>
    <x v="5"/>
    <s v="Gandhi-like"/>
    <n v="0"/>
    <s v="Elite"/>
    <n v="100"/>
    <n v="4"/>
    <n v="4"/>
    <s v="Central Planning"/>
    <n v="1642"/>
    <n v="356"/>
    <s v="Untapped"/>
    <n v="90"/>
    <s v="Somewhat Large"/>
    <n v="6"/>
    <x v="1"/>
    <s v="Neutral"/>
    <n v="8025"/>
    <s v="http://blocgame.com/stats.php?id=59737"/>
    <n v="0"/>
    <n v="0"/>
    <n v="5025"/>
    <n v="4.8873325213154688"/>
    <n v="273.66666666666669"/>
    <n v="1337.5"/>
  </r>
  <r>
    <s v="Sulon Grande"/>
    <s v="Sulon the Defiler"/>
    <x v="4"/>
    <n v="0"/>
    <n v="0"/>
    <x v="5"/>
    <s v="Good"/>
    <n v="0"/>
    <s v="Undisciplined Rabble"/>
    <n v="13"/>
    <n v="4"/>
    <n v="2"/>
    <s v="Mixed Economy"/>
    <n v="1575"/>
    <n v="1831"/>
    <n v="0"/>
    <n v="40"/>
    <s v="None"/>
    <n v="0"/>
    <x v="0"/>
    <s v="Soviet Union"/>
    <n v="7645"/>
    <s v="http://blocgame.com/stats.php?id=61038"/>
    <n v="0"/>
    <n v="0"/>
    <n v="5395"/>
    <n v="4.8539682539682536"/>
    <n v="262.5"/>
    <n v="1274.1666666666667"/>
  </r>
  <r>
    <s v="Lamerique"/>
    <s v="Jamie Lopez"/>
    <x v="0"/>
    <n v="10"/>
    <n v="0"/>
    <x v="5"/>
    <s v="Gandhi-like"/>
    <n v="0"/>
    <s v="Undisciplined Rabble"/>
    <n v="178"/>
    <n v="4"/>
    <n v="1"/>
    <s v="Central Planning"/>
    <n v="1670"/>
    <n v="0"/>
    <s v="Untapped"/>
    <n v="90"/>
    <s v="None"/>
    <n v="0"/>
    <x v="7"/>
    <s v="Neutral"/>
    <n v="7800"/>
    <s v="http://blocgame.com/stats.php?id=64104"/>
    <n v="0"/>
    <n v="0"/>
    <n v="5925"/>
    <n v="4.6706586826347305"/>
    <n v="278.33333333333331"/>
    <n v="1300"/>
  </r>
  <r>
    <s v="Zepplin"/>
    <s v="Hammer"/>
    <x v="0"/>
    <n v="5"/>
    <n v="0"/>
    <x v="5"/>
    <s v="Gandhi-like"/>
    <n v="0"/>
    <s v="Poor"/>
    <n v="167"/>
    <n v="6"/>
    <n v="2"/>
    <s v="Central Planning"/>
    <n v="1764"/>
    <n v="1626"/>
    <s v="Untapped"/>
    <n v="90"/>
    <s v="None"/>
    <n v="0"/>
    <x v="8"/>
    <s v="Soviet Union"/>
    <n v="7646"/>
    <s v="http://blocgame.com/stats.php?id=64512"/>
    <n v="0"/>
    <n v="0"/>
    <n v="4646"/>
    <n v="4.3344671201814062"/>
    <n v="294"/>
    <n v="1274.3333333333333"/>
  </r>
  <r>
    <s v="Nahrin"/>
    <s v="Mahzuz Al-Qanun"/>
    <x v="0"/>
    <n v="7"/>
    <n v="0"/>
    <x v="3"/>
    <s v="Good"/>
    <n v="0"/>
    <s v="Undisciplined Rabble"/>
    <n v="26"/>
    <n v="3"/>
    <n v="2"/>
    <s v="Mixed Economy"/>
    <n v="1272"/>
    <n v="139"/>
    <s v="Untapped"/>
    <n v="90"/>
    <s v="Small"/>
    <n v="3"/>
    <x v="2"/>
    <s v="Neutral"/>
    <n v="5103"/>
    <s v="http://blocgame.com/stats.php?id=62160"/>
    <n v="0"/>
    <n v="0"/>
    <n v="3228"/>
    <n v="4.0117924528301883"/>
    <n v="212"/>
    <n v="850.5"/>
  </r>
  <r>
    <s v="Inferia"/>
    <s v="Alexkovisk"/>
    <x v="14"/>
    <n v="9"/>
    <n v="0"/>
    <x v="3"/>
    <s v="Gandhi-like"/>
    <n v="0"/>
    <s v="Poor"/>
    <n v="7"/>
    <n v="4"/>
    <n v="3"/>
    <s v="Mixed Economy"/>
    <n v="1895"/>
    <n v="72"/>
    <s v="Untapped"/>
    <n v="90"/>
    <s v="Small"/>
    <n v="3"/>
    <x v="9"/>
    <s v="Neutral"/>
    <n v="7204"/>
    <s v="http://blocgame.com/stats.php?id=60789"/>
    <n v="0"/>
    <n v="0"/>
    <n v="4579"/>
    <n v="3.8015831134564642"/>
    <n v="315.83333333333331"/>
    <n v="1200.6666666666667"/>
  </r>
  <r>
    <s v="Free Vietnam"/>
    <s v="dragonexis99"/>
    <x v="5"/>
    <n v="10"/>
    <n v="0"/>
    <x v="3"/>
    <s v="Gandhi-like"/>
    <n v="0"/>
    <s v="Standard"/>
    <n v="94"/>
    <n v="9"/>
    <n v="8"/>
    <s v="Central Planning"/>
    <n v="2044"/>
    <n v="8"/>
    <s v="Untapped"/>
    <n v="90"/>
    <s v="Somewhat Large"/>
    <n v="6"/>
    <x v="13"/>
    <s v="Neutral"/>
    <n v="7595"/>
    <s v="http://blocgame.com/stats.php?id=60426"/>
    <n v="0"/>
    <n v="0"/>
    <n v="1220"/>
    <n v="3.7157534246575343"/>
    <n v="340.66666666666669"/>
    <n v="1265.8333333333333"/>
  </r>
  <r>
    <s v="Nueva Galicia"/>
    <s v="FedericoDionisi"/>
    <x v="29"/>
    <n v="10"/>
    <n v="0"/>
    <x v="3"/>
    <s v="Gandhi-like"/>
    <n v="0"/>
    <s v="Standard"/>
    <n v="167"/>
    <n v="8"/>
    <n v="3"/>
    <s v="Central Planning"/>
    <n v="3180"/>
    <n v="3"/>
    <s v="Untapped"/>
    <n v="90"/>
    <s v="Powerful"/>
    <n v="9"/>
    <x v="18"/>
    <s v="Soviet Union"/>
    <n v="10867"/>
    <s v="http://blocgame.com/stats.php?id=60349"/>
    <n v="0"/>
    <n v="0"/>
    <n v="6742"/>
    <n v="3.4172955974842769"/>
    <n v="530"/>
    <n v="1811.1666666666667"/>
  </r>
  <r>
    <s v="Kongasi"/>
    <s v="Din Diallo"/>
    <x v="0"/>
    <n v="7"/>
    <n v="0"/>
    <x v="5"/>
    <s v="Normal"/>
    <n v="0"/>
    <s v="Undisciplined Rabble"/>
    <n v="10"/>
    <n v="2"/>
    <n v="0"/>
    <s v="Mixed Economy"/>
    <n v="944"/>
    <n v="0"/>
    <s v="Untapped"/>
    <n v="90"/>
    <s v="None"/>
    <n v="0"/>
    <x v="10"/>
    <s v="Neutral"/>
    <n v="3013"/>
    <s v="http://blocgame.com/stats.php?id=58832"/>
    <n v="0"/>
    <n v="0"/>
    <n v="2263"/>
    <n v="3.1917372881355934"/>
    <n v="157.33333333333334"/>
    <n v="502.16666666666669"/>
  </r>
  <r>
    <s v="fishball"/>
    <s v="fishballfish6"/>
    <x v="0"/>
    <n v="2"/>
    <n v="0"/>
    <x v="5"/>
    <s v="Normal"/>
    <n v="0"/>
    <s v="Undisciplined Rabble"/>
    <n v="8"/>
    <n v="3"/>
    <n v="2"/>
    <s v="Mixed Economy"/>
    <n v="726"/>
    <n v="2"/>
    <s v="Untapped"/>
    <n v="90"/>
    <s v="None"/>
    <n v="0"/>
    <x v="1"/>
    <s v="Neutral"/>
    <n v="2207"/>
    <s v="http://blocgame.com/stats.php?id=61050"/>
    <n v="0"/>
    <n v="0"/>
    <n v="332"/>
    <n v="3.0399449035812673"/>
    <n v="121"/>
    <n v="367.83333333333331"/>
  </r>
  <r>
    <s v="BaniMelayu"/>
    <s v="PlayboyMelayu"/>
    <x v="15"/>
    <n v="10"/>
    <n v="0"/>
    <x v="5"/>
    <s v="Normal"/>
    <n v="0"/>
    <s v="Undisciplined Rabble"/>
    <n v="1"/>
    <n v="2"/>
    <n v="3"/>
    <s v="Central Planning"/>
    <n v="713"/>
    <n v="199"/>
    <s v="Near Depletion"/>
    <n v="10"/>
    <s v="Meagre"/>
    <n v="1.5"/>
    <x v="4"/>
    <s v="Neutral"/>
    <n v="2160"/>
    <s v="http://blocgame.com/stats.php?id=61862"/>
    <n v="0"/>
    <n v="0"/>
    <n v="285"/>
    <n v="3.0294530154277699"/>
    <n v="118.83333333333333"/>
    <n v="360"/>
  </r>
  <r>
    <s v="zener diode"/>
    <s v="zdiode1"/>
    <x v="0"/>
    <n v="8"/>
    <n v="0"/>
    <x v="5"/>
    <s v="Normal"/>
    <n v="0"/>
    <s v="Undisciplined Rabble"/>
    <n v="7"/>
    <n v="2"/>
    <n v="0"/>
    <s v="Mixed Economy"/>
    <n v="698"/>
    <n v="0"/>
    <s v="Untapped"/>
    <n v="90"/>
    <s v="None"/>
    <n v="0"/>
    <x v="3"/>
    <s v="Neutral"/>
    <n v="2055"/>
    <s v="http://blocgame.com/stats.php?id=61908"/>
    <n v="0"/>
    <n v="0"/>
    <n v="1305"/>
    <n v="2.9441260744985671"/>
    <n v="116.33333333333333"/>
    <n v="342.5"/>
  </r>
  <r>
    <s v="Kulunkjin"/>
    <s v="Areum ling"/>
    <x v="6"/>
    <n v="36"/>
    <n v="0"/>
    <x v="5"/>
    <s v="Gandhi-like"/>
    <n v="0"/>
    <s v="Standard"/>
    <n v="46"/>
    <n v="6"/>
    <n v="6"/>
    <s v="Central Planning"/>
    <n v="2480"/>
    <n v="6"/>
    <s v="Untapped"/>
    <n v="90"/>
    <s v="Mediocre"/>
    <n v="4.5"/>
    <x v="1"/>
    <s v="Soviet Union"/>
    <n v="6753"/>
    <s v="http://blocgame.com/stats.php?id=62604"/>
    <n v="0"/>
    <n v="0"/>
    <n v="2253"/>
    <n v="2.7229838709677421"/>
    <n v="413.33333333333331"/>
    <n v="1125.5"/>
  </r>
  <r>
    <s v="DZ Djeich"/>
    <s v="StratoDZ"/>
    <x v="9"/>
    <n v="12"/>
    <n v="0"/>
    <x v="3"/>
    <s v="Gandhi-like"/>
    <n v="0"/>
    <s v="Standard"/>
    <n v="9"/>
    <n v="6"/>
    <n v="7"/>
    <s v="Mixed Economy"/>
    <n v="1878"/>
    <n v="693"/>
    <s v="Untapped"/>
    <n v="90"/>
    <s v="Mediocre"/>
    <n v="4.5"/>
    <x v="0"/>
    <s v="Soviet Union"/>
    <n v="5025"/>
    <s v="http://blocgame.com/stats.php?id=61408"/>
    <n v="0"/>
    <n v="0"/>
    <n v="150"/>
    <n v="2.6757188498402558"/>
    <n v="313"/>
    <n v="837.5"/>
  </r>
  <r>
    <s v="Ireldan"/>
    <s v="QDAWG"/>
    <x v="0"/>
    <n v="3"/>
    <n v="0"/>
    <x v="5"/>
    <s v="Questionable"/>
    <n v="0"/>
    <s v="Undisciplined Rabble"/>
    <n v="160"/>
    <n v="2"/>
    <n v="0"/>
    <s v="Mixed Economy"/>
    <n v="613"/>
    <n v="0"/>
    <s v="Untapped"/>
    <n v="90"/>
    <s v="None"/>
    <n v="0"/>
    <x v="13"/>
    <s v="Neutral"/>
    <n v="1615"/>
    <s v="http://blocgame.com/stats.php?id=64011"/>
    <n v="0"/>
    <n v="0"/>
    <n v="865"/>
    <n v="2.6345840130505711"/>
    <n v="102.16666666666667"/>
    <n v="269.16666666666669"/>
  </r>
  <r>
    <s v="Oilpotamia"/>
    <s v="WarZone115"/>
    <x v="6"/>
    <n v="0"/>
    <n v="1"/>
    <x v="3"/>
    <s v="Gandhi-like"/>
    <n v="0"/>
    <s v="Elite"/>
    <n v="31"/>
    <n v="7"/>
    <n v="8"/>
    <s v="Mixed Economy"/>
    <n v="2949"/>
    <n v="1431"/>
    <n v="0"/>
    <n v="40"/>
    <s v="None"/>
    <n v="0"/>
    <x v="15"/>
    <s v="United States"/>
    <n v="7469"/>
    <s v="http://blocgame.com/stats.php?id=64020"/>
    <n v="0"/>
    <n v="0"/>
    <n v="1844"/>
    <n v="2.532722956934554"/>
    <n v="491.5"/>
    <n v="1244.8333333333333"/>
  </r>
  <r>
    <s v="Satan kingdom"/>
    <s v="alistan1987"/>
    <x v="0"/>
    <n v="5"/>
    <n v="0"/>
    <x v="5"/>
    <s v="Normal"/>
    <n v="0"/>
    <s v="Undisciplined Rabble"/>
    <n v="8"/>
    <n v="2"/>
    <n v="0"/>
    <s v="Mixed Economy"/>
    <n v="559"/>
    <n v="0"/>
    <s v="Untapped"/>
    <n v="90"/>
    <s v="None"/>
    <n v="0"/>
    <x v="2"/>
    <s v="Neutral"/>
    <n v="1399"/>
    <s v="http://blocgame.com/stats.php?id=60809"/>
    <n v="0"/>
    <n v="0"/>
    <n v="649"/>
    <n v="2.5026833631484795"/>
    <n v="93.166666666666671"/>
    <n v="233.16666666666666"/>
  </r>
  <r>
    <s v="yeeeet"/>
    <s v="yoloswaggins"/>
    <x v="0"/>
    <n v="9"/>
    <n v="0"/>
    <x v="3"/>
    <s v="Good"/>
    <n v="0"/>
    <s v="Undisciplined Rabble"/>
    <n v="3"/>
    <n v="2"/>
    <n v="0"/>
    <s v="Mixed Economy"/>
    <n v="418"/>
    <n v="664"/>
    <s v="Untapped"/>
    <n v="90"/>
    <s v="None"/>
    <n v="0"/>
    <x v="15"/>
    <s v="Neutral"/>
    <n v="1031"/>
    <s v="http://blocgame.com/stats.php?id=59818"/>
    <n v="0"/>
    <n v="0"/>
    <n v="281"/>
    <n v="2.4665071770334928"/>
    <n v="69.666666666666671"/>
    <n v="171.83333333333334"/>
  </r>
  <r>
    <s v="Aroucia"/>
    <s v="Pleeb"/>
    <x v="0"/>
    <n v="8"/>
    <n v="0"/>
    <x v="5"/>
    <s v="Questionable"/>
    <n v="0"/>
    <s v="Undisciplined Rabble"/>
    <n v="3"/>
    <n v="2"/>
    <n v="1"/>
    <s v="Mixed Economy"/>
    <n v="754"/>
    <n v="19"/>
    <s v="Untapped"/>
    <n v="90"/>
    <s v="None"/>
    <n v="0"/>
    <x v="9"/>
    <s v="Neutral"/>
    <n v="1834"/>
    <s v="http://blocgame.com/stats.php?id=59585"/>
    <n v="0"/>
    <n v="0"/>
    <n v="709"/>
    <n v="2.4323607427055705"/>
    <n v="125.66666666666667"/>
    <n v="305.66666666666669"/>
  </r>
  <r>
    <s v="Egoria"/>
    <s v="Evil_sethoss"/>
    <x v="0"/>
    <n v="37"/>
    <n v="0"/>
    <x v="5"/>
    <s v="Gandhi-like"/>
    <n v="0"/>
    <s v="Undisciplined Rabble"/>
    <n v="4"/>
    <n v="5"/>
    <n v="3"/>
    <s v="Central Planning"/>
    <n v="1736"/>
    <n v="78"/>
    <s v="Plentiful"/>
    <n v="70"/>
    <s v="Meagre"/>
    <n v="1.5"/>
    <x v="9"/>
    <s v="Neutral"/>
    <n v="3405"/>
    <s v="http://blocgame.com/stats.php?id=54726"/>
    <n v="0"/>
    <n v="0"/>
    <n v="405"/>
    <n v="1.961405529953917"/>
    <n v="289.33333333333331"/>
    <n v="567.5"/>
  </r>
  <r>
    <s v="Cancer"/>
    <s v="Stolen"/>
    <x v="3"/>
    <n v="10"/>
    <n v="0"/>
    <x v="0"/>
    <s v="Gandhi-like"/>
    <n v="0"/>
    <s v="Elite"/>
    <n v="6"/>
    <n v="3"/>
    <n v="5"/>
    <s v="Central Planning"/>
    <n v="3371"/>
    <n v="1707"/>
    <s v="Untapped"/>
    <n v="90"/>
    <s v="Mediocre"/>
    <n v="4.5"/>
    <x v="8"/>
    <s v="Neutral"/>
    <n v="6184"/>
    <s v="http://blocgame.com/stats.php?id=58745"/>
    <n v="0"/>
    <n v="0"/>
    <n v="3184"/>
    <n v="1.8344704835360428"/>
    <n v="561.83333333333337"/>
    <n v="1030.6666666666667"/>
  </r>
  <r>
    <s v="RIPERINO"/>
    <s v="RIPERINO"/>
    <x v="11"/>
    <n v="8"/>
    <n v="0"/>
    <x v="3"/>
    <s v="Nice"/>
    <n v="0"/>
    <s v="Undisciplined Rabble"/>
    <n v="5"/>
    <n v="4"/>
    <n v="1"/>
    <s v="Mixed Economy"/>
    <n v="1267"/>
    <n v="26"/>
    <s v="Untapped"/>
    <n v="90"/>
    <s v="None"/>
    <n v="0"/>
    <x v="3"/>
    <s v="Neutral"/>
    <n v="2109"/>
    <s v="http://blocgame.com/stats.php?id=64163"/>
    <n v="0"/>
    <n v="0"/>
    <n v="234"/>
    <n v="1.6645619573796369"/>
    <n v="211.16666666666666"/>
    <n v="351.5"/>
  </r>
  <r>
    <s v="The UCOA"/>
    <s v="Stephanobroburg123"/>
    <x v="0"/>
    <n v="9"/>
    <n v="0"/>
    <x v="0"/>
    <s v="Gandhi-like"/>
    <n v="0"/>
    <s v="Elite"/>
    <n v="21"/>
    <n v="7"/>
    <n v="0"/>
    <s v="Central Planning"/>
    <n v="1863"/>
    <n v="0"/>
    <s v="Untapped"/>
    <n v="90"/>
    <s v="None"/>
    <n v="0"/>
    <x v="1"/>
    <s v="Neutral"/>
    <n v="2810"/>
    <s v="http://blocgame.com/stats.php?id=54240"/>
    <n v="0"/>
    <n v="0"/>
    <n v="185"/>
    <n v="1.5083199141170156"/>
    <n v="310.5"/>
    <n v="468.33333333333331"/>
  </r>
  <r>
    <s v="rio de la plata"/>
    <s v="karl franz"/>
    <x v="51"/>
    <n v="6"/>
    <n v="0"/>
    <x v="3"/>
    <s v="Questionable"/>
    <n v="0"/>
    <s v="Good"/>
    <n v="150"/>
    <n v="4"/>
    <n v="1"/>
    <s v="Mixed Economy"/>
    <n v="2414"/>
    <n v="130"/>
    <s v="Untapped"/>
    <n v="90"/>
    <s v="None"/>
    <n v="0"/>
    <x v="18"/>
    <s v="Neutral"/>
    <n v="3370"/>
    <s v="http://blocgame.com/stats.php?id=63051"/>
    <n v="0"/>
    <n v="0"/>
    <n v="1495"/>
    <n v="1.3960231980115989"/>
    <n v="402.33333333333331"/>
    <n v="561.66666666666663"/>
  </r>
  <r>
    <s v="Yar"/>
    <s v="Johnny Depth"/>
    <x v="0"/>
    <n v="7"/>
    <n v="0"/>
    <x v="5"/>
    <s v="Normal"/>
    <n v="0"/>
    <s v="Undisciplined Rabble"/>
    <n v="5"/>
    <n v="2"/>
    <n v="1"/>
    <s v="Mixed Economy"/>
    <n v="928"/>
    <n v="1"/>
    <s v="Untapped"/>
    <n v="90"/>
    <s v="None"/>
    <n v="0"/>
    <x v="2"/>
    <s v="Neutral"/>
    <n v="1225"/>
    <s v="http://blocgame.com/stats.php?id=62769"/>
    <n v="0"/>
    <n v="0"/>
    <n v="100"/>
    <n v="1.3200431034482758"/>
    <n v="154.66666666666666"/>
    <n v="204.16666666666666"/>
  </r>
  <r>
    <s v="Kyranistan"/>
    <s v="Michael Hussain"/>
    <x v="0"/>
    <n v="4"/>
    <n v="0"/>
    <x v="5"/>
    <s v="Angelic"/>
    <n v="0"/>
    <s v="Undisciplined Rabble"/>
    <n v="6"/>
    <n v="3"/>
    <n v="3"/>
    <s v="Mixed Economy"/>
    <n v="2018"/>
    <n v="854"/>
    <s v="Near Depletion"/>
    <n v="10"/>
    <s v="Mediocre"/>
    <n v="4.5"/>
    <x v="8"/>
    <s v="Neutral"/>
    <n v="2573"/>
    <s v="http://blocgame.com/stats.php?id=61263"/>
    <n v="0"/>
    <n v="0"/>
    <n v="323"/>
    <n v="1.2750247770069376"/>
    <n v="336.33333333333331"/>
    <n v="428.83333333333331"/>
  </r>
  <r>
    <s v="fotamorgana"/>
    <s v="nadim"/>
    <x v="0"/>
    <n v="2"/>
    <n v="0"/>
    <x v="3"/>
    <s v="Questionable"/>
    <n v="0"/>
    <s v="Poor"/>
    <n v="11"/>
    <n v="3"/>
    <n v="3"/>
    <s v="Mixed Economy"/>
    <n v="1871"/>
    <n v="20"/>
    <s v="Untapped"/>
    <n v="90"/>
    <s v="Meagre"/>
    <n v="1.5"/>
    <x v="2"/>
    <s v="Neutral"/>
    <n v="2292"/>
    <s v="http://blocgame.com/stats.php?id=62833"/>
    <n v="0"/>
    <n v="0"/>
    <n v="42"/>
    <n v="1.225013361838589"/>
    <n v="311.83333333333331"/>
    <n v="382"/>
  </r>
  <r>
    <s v="Labuair"/>
    <s v="Kultur mayor"/>
    <x v="2"/>
    <n v="11"/>
    <n v="0"/>
    <x v="5"/>
    <s v="Questionable"/>
    <n v="0"/>
    <s v="Elite"/>
    <n v="23"/>
    <n v="2"/>
    <n v="3"/>
    <s v="Mixed Economy"/>
    <n v="1702"/>
    <n v="183"/>
    <s v="Near Depletion"/>
    <n v="10"/>
    <s v="None"/>
    <n v="0"/>
    <x v="13"/>
    <s v="United States"/>
    <n v="1992"/>
    <s v="http://blocgame.com/stats.php?id=62573"/>
    <n v="0"/>
    <n v="0"/>
    <n v="117"/>
    <n v="1.1703877790834312"/>
    <n v="283.66666666666669"/>
    <n v="332"/>
  </r>
  <r>
    <s v="United-Muslims"/>
    <s v="Karim"/>
    <x v="6"/>
    <n v="5"/>
    <n v="0"/>
    <x v="5"/>
    <s v="Questionable"/>
    <n v="0"/>
    <s v="Standard"/>
    <n v="46"/>
    <n v="4"/>
    <n v="0"/>
    <s v="Mixed Economy"/>
    <n v="1556"/>
    <n v="0"/>
    <s v="Untapped"/>
    <n v="90"/>
    <s v="None"/>
    <n v="0"/>
    <x v="6"/>
    <s v="Neutral"/>
    <n v="1728"/>
    <s v="http://blocgame.com/stats.php?id=61674"/>
    <n v="0"/>
    <n v="0"/>
    <n v="228"/>
    <n v="1.1105398457583548"/>
    <n v="259.33333333333331"/>
    <n v="288"/>
  </r>
  <r>
    <s v="Darkplace"/>
    <s v="BlackAngel"/>
    <x v="0"/>
    <n v="6"/>
    <n v="0"/>
    <x v="5"/>
    <s v="Normal"/>
    <n v="0"/>
    <s v="Standard"/>
    <n v="47"/>
    <n v="1"/>
    <n v="0"/>
    <s v="Mixed Economy"/>
    <n v="658"/>
    <n v="0"/>
    <s v="Untapped"/>
    <n v="90"/>
    <s v="None"/>
    <n v="0"/>
    <x v="5"/>
    <s v="Neutral"/>
    <n v="676"/>
    <s v="http://blocgame.com/stats.php?id=62234"/>
    <n v="0"/>
    <n v="0"/>
    <n v="301"/>
    <n v="1.027355623100304"/>
    <n v="109.66666666666667"/>
    <n v="112.66666666666667"/>
  </r>
  <r>
    <s v="ZumbaZumbi"/>
    <s v="PakuPakis"/>
    <x v="2"/>
    <n v="26"/>
    <n v="0"/>
    <x v="3"/>
    <s v="Gandhi-like"/>
    <n v="0"/>
    <s v="Elite"/>
    <n v="17"/>
    <n v="4"/>
    <n v="2"/>
    <s v="Free Market"/>
    <n v="2382"/>
    <n v="2"/>
    <s v="Near Depletion"/>
    <n v="10"/>
    <s v="Very Powerful"/>
    <n v="10"/>
    <x v="12"/>
    <s v="United States"/>
    <n v="2366"/>
    <s v="http://blocgame.com/stats.php?id=61482"/>
    <n v="0"/>
    <n v="0"/>
    <n v="116"/>
    <n v="0.99328295549958023"/>
    <n v="397"/>
    <n v="394.33333333333331"/>
  </r>
  <r>
    <s v="Rebel Scum"/>
    <s v="Swipa"/>
    <x v="0"/>
    <n v="7"/>
    <n v="0"/>
    <x v="3"/>
    <s v="Good"/>
    <n v="0"/>
    <s v="Good"/>
    <n v="67"/>
    <n v="3"/>
    <n v="2"/>
    <s v="Mixed Economy"/>
    <n v="1677"/>
    <n v="139"/>
    <s v="Untapped"/>
    <n v="90"/>
    <s v="Mediocre"/>
    <n v="4.5"/>
    <x v="5"/>
    <s v="Neutral"/>
    <n v="1660"/>
    <s v="http://blocgame.com/stats.php?id=63844"/>
    <n v="0"/>
    <n v="0"/>
    <n v="-215"/>
    <n v="0.98986285032796661"/>
    <n v="279.5"/>
    <n v="276.66666666666669"/>
  </r>
  <r>
    <s v="jongos"/>
    <s v="barros"/>
    <x v="0"/>
    <n v="10"/>
    <n v="0"/>
    <x v="3"/>
    <s v="Good"/>
    <n v="0"/>
    <s v="Undisciplined Rabble"/>
    <n v="17"/>
    <n v="1"/>
    <n v="2"/>
    <s v="Mixed Economy"/>
    <n v="1034"/>
    <n v="2"/>
    <s v="Untapped"/>
    <n v="90"/>
    <s v="Small"/>
    <n v="3"/>
    <x v="2"/>
    <s v="United States"/>
    <n v="1012"/>
    <s v="http://blocgame.com/stats.php?id=61892"/>
    <n v="0"/>
    <n v="0"/>
    <n v="-113"/>
    <n v="0.97872340425531912"/>
    <n v="172.33333333333334"/>
    <n v="168.66666666666666"/>
  </r>
  <r>
    <s v="kinabalu"/>
    <s v="fatimah"/>
    <x v="0"/>
    <n v="6"/>
    <n v="0"/>
    <x v="5"/>
    <s v="Gandhi-like"/>
    <n v="0"/>
    <s v="Standard"/>
    <n v="183"/>
    <n v="2"/>
    <n v="3"/>
    <s v="Central Planning"/>
    <n v="2796"/>
    <n v="369"/>
    <s v="Untapped"/>
    <n v="90"/>
    <s v="Meagre"/>
    <n v="1.5"/>
    <x v="5"/>
    <s v="Neutral"/>
    <n v="1859"/>
    <s v="http://blocgame.com/stats.php?id=62887"/>
    <n v="0"/>
    <n v="0"/>
    <n v="-16"/>
    <n v="0.66487839771101576"/>
    <n v="466"/>
    <n v="309.83333333333331"/>
  </r>
  <r>
    <s v="Thiepia"/>
    <s v="RulerKing"/>
    <x v="0"/>
    <n v="2"/>
    <n v="0"/>
    <x v="5"/>
    <s v="Good"/>
    <n v="0"/>
    <s v="Undisciplined Rabble"/>
    <n v="160"/>
    <n v="1"/>
    <n v="0"/>
    <s v="Mixed Economy"/>
    <n v="684"/>
    <n v="0"/>
    <s v="Untapped"/>
    <n v="90"/>
    <s v="None"/>
    <n v="0"/>
    <x v="13"/>
    <s v="Neutral"/>
    <n v="411"/>
    <s v="http://blocgame.com/stats.php?id=63846"/>
    <n v="0"/>
    <n v="0"/>
    <n v="36"/>
    <n v="0.60087719298245612"/>
    <n v="114"/>
    <n v="68.5"/>
  </r>
  <r>
    <s v="MayMay"/>
    <s v="MayMay"/>
    <x v="0"/>
    <n v="23"/>
    <n v="0"/>
    <x v="3"/>
    <s v="Isolated"/>
    <n v="0"/>
    <s v="Undisciplined Rabble"/>
    <n v="5"/>
    <n v="0"/>
    <n v="0"/>
    <s v="Mixed Economy"/>
    <n v="685"/>
    <n v="0"/>
    <s v="Plentiful"/>
    <n v="70"/>
    <s v="None"/>
    <n v="0"/>
    <x v="13"/>
    <s v="Neutral"/>
    <n v="244"/>
    <s v="http://blocgame.com/stats.php?id=63712"/>
    <n v="0"/>
    <n v="0"/>
    <n v="244"/>
    <n v="0.35620437956204382"/>
    <n v="114.16666666666667"/>
    <n v="40.666666666666664"/>
  </r>
  <r>
    <s v="Alorian"/>
    <s v="Azril91"/>
    <x v="0"/>
    <n v="5"/>
    <n v="0"/>
    <x v="3"/>
    <s v="Good"/>
    <n v="0"/>
    <s v="Standard"/>
    <n v="40"/>
    <n v="1"/>
    <n v="0"/>
    <s v="Mixed Economy"/>
    <n v="1150"/>
    <n v="23"/>
    <n v="0"/>
    <n v="40"/>
    <s v="None"/>
    <n v="0"/>
    <x v="1"/>
    <s v="Soviet Union"/>
    <n v="378"/>
    <s v="http://blocgame.com/stats.php?id=61749"/>
    <n v="0"/>
    <n v="0"/>
    <n v="3"/>
    <n v="0.32869565217391306"/>
    <n v="191.66666666666666"/>
    <n v="63"/>
  </r>
  <r>
    <s v="Tendong"/>
    <s v="kijang"/>
    <x v="0"/>
    <n v="4"/>
    <n v="0"/>
    <x v="5"/>
    <s v="Normal"/>
    <n v="0"/>
    <s v="Undisciplined Rabble"/>
    <n v="17"/>
    <n v="0"/>
    <n v="1"/>
    <s v="Mixed Economy"/>
    <n v="643"/>
    <n v="0"/>
    <s v="Untapped"/>
    <n v="90"/>
    <s v="None"/>
    <n v="0"/>
    <x v="1"/>
    <s v="Neutral"/>
    <n v="210"/>
    <s v="http://blocgame.com/stats.php?id=62178"/>
    <n v="0"/>
    <n v="0"/>
    <n v="-165"/>
    <n v="0.32659409020217728"/>
    <n v="107.16666666666667"/>
    <n v="35"/>
  </r>
  <r>
    <s v="Toron"/>
    <s v="Ragnar Gojie"/>
    <x v="0"/>
    <n v="10"/>
    <n v="0"/>
    <x v="4"/>
    <s v="Normal"/>
    <n v="0"/>
    <s v="Undisciplined Rabble"/>
    <n v="15"/>
    <n v="0"/>
    <n v="0"/>
    <s v="Mixed Economy"/>
    <n v="878"/>
    <n v="0"/>
    <s v="Untapped"/>
    <n v="90"/>
    <s v="None"/>
    <n v="0"/>
    <x v="3"/>
    <s v="Neutral"/>
    <n v="258"/>
    <s v="http://blocgame.com/stats.php?id=63275"/>
    <n v="0"/>
    <n v="0"/>
    <n v="258"/>
    <n v="0.29384965831435078"/>
    <n v="146.33333333333334"/>
    <n v="43"/>
  </r>
  <r>
    <s v="Mont Blanc"/>
    <s v="Tesco"/>
    <x v="0"/>
    <n v="22"/>
    <n v="0"/>
    <x v="3"/>
    <s v="Nice"/>
    <n v="0"/>
    <s v="Undisciplined Rabble"/>
    <n v="40"/>
    <n v="0"/>
    <n v="0"/>
    <s v="Mixed Economy"/>
    <n v="1277"/>
    <n v="106"/>
    <s v="Plentiful"/>
    <n v="70"/>
    <s v="None"/>
    <n v="0"/>
    <x v="5"/>
    <s v="Neutral"/>
    <n v="170"/>
    <s v="http://blocgame.com/stats.php?id=62644"/>
    <n v="0"/>
    <n v="0"/>
    <n v="170"/>
    <n v="0.13312451057165231"/>
    <n v="212.83333333333334"/>
    <n v="28.3333333333333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3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R14" firstHeaderRow="0" firstDataRow="1" firstDataCol="1"/>
  <pivotFields count="29">
    <pivotField dataField="1" showAll="0"/>
    <pivotField showAll="0"/>
    <pivotField axis="axisRow" showAll="0">
      <items count="53">
        <item x="0"/>
        <item x="4"/>
        <item h="1" x="29"/>
        <item x="1"/>
        <item x="2"/>
        <item x="6"/>
        <item x="5"/>
        <item x="9"/>
        <item x="3"/>
        <item h="1" x="7"/>
        <item h="1" x="32"/>
        <item h="1" x="16"/>
        <item h="1" x="19"/>
        <item x="23"/>
        <item h="1" x="27"/>
        <item h="1" x="28"/>
        <item x="14"/>
        <item h="1" x="21"/>
        <item h="1" x="48"/>
        <item h="1" x="44"/>
        <item h="1" x="24"/>
        <item h="1" x="51"/>
        <item h="1" x="45"/>
        <item h="1" x="49"/>
        <item h="1" x="46"/>
        <item h="1" x="22"/>
        <item h="1" x="11"/>
        <item h="1" x="13"/>
        <item h="1" x="31"/>
        <item h="1" x="33"/>
        <item h="1" x="18"/>
        <item h="1" x="17"/>
        <item h="1" x="39"/>
        <item h="1" x="42"/>
        <item h="1" x="26"/>
        <item h="1" x="36"/>
        <item h="1" x="25"/>
        <item h="1" x="37"/>
        <item h="1" x="35"/>
        <item h="1" x="47"/>
        <item h="1" x="10"/>
        <item h="1" x="50"/>
        <item h="1" x="12"/>
        <item h="1" x="40"/>
        <item h="1" x="41"/>
        <item h="1" x="34"/>
        <item x="8"/>
        <item h="1" x="20"/>
        <item h="1" x="43"/>
        <item h="1" x="30"/>
        <item h="1" x="15"/>
        <item h="1" x="38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3"/>
    </i>
    <i>
      <x v="16"/>
    </i>
    <i>
      <x v="46"/>
    </i>
    <i t="grand">
      <x/>
    </i>
  </rowItems>
  <colFields count="1">
    <field x="-2"/>
  </colFields>
  <colItems count="1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</colItems>
  <dataFields count="17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9"/>
            <x v="11"/>
            <x v="12"/>
            <x v="13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9"/>
            <x v="11"/>
            <x v="12"/>
            <x v="13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3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9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5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6"/>
          </reference>
        </references>
      </pivotArea>
    </format>
  </formats>
  <conditionalFormats count="50">
    <conditionalFormat priority="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46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2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8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6"/>
              <x v="25"/>
            </reference>
          </references>
        </pivotArea>
      </pivotAreas>
    </conditionalFormat>
    <conditionalFormat priority="41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2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4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5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6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7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49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0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2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3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4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5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6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8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  <conditionalFormat priority="59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2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J4:O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G21" firstHeaderRow="1" firstDataRow="2" firstDataCol="1" rowPageCount="1" colPageCount="1"/>
  <pivotFields count="29">
    <pivotField dataField="1" showAll="0"/>
    <pivotField showAll="0"/>
    <pivotField axis="axisPage" showAll="0">
      <items count="53">
        <item x="0"/>
        <item x="4"/>
        <item x="29"/>
        <item x="31"/>
        <item x="1"/>
        <item x="2"/>
        <item x="6"/>
        <item x="5"/>
        <item x="9"/>
        <item x="3"/>
        <item x="7"/>
        <item x="32"/>
        <item x="16"/>
        <item x="8"/>
        <item x="10"/>
        <item x="11"/>
        <item x="12"/>
        <item x="13"/>
        <item x="14"/>
        <item x="1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showAll="0"/>
    <pivotField showAll="0"/>
    <pivotField axis="axisCol" showAll="0">
      <items count="8">
        <item n="19th century" x="4"/>
        <item n="1stWWS" x="5"/>
        <item n="2ndWWS" x="3"/>
        <item x="1"/>
        <item x="0"/>
        <item x="2"/>
        <item x="6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" item="1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1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S4:W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11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1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9">
    <pivotField dataField="1" showAll="0"/>
    <pivotField showAll="0"/>
    <pivotField axis="axisPage" showAll="0">
      <items count="53">
        <item x="0"/>
        <item x="4"/>
        <item x="29"/>
        <item x="32"/>
        <item x="1"/>
        <item x="2"/>
        <item x="6"/>
        <item x="5"/>
        <item x="9"/>
        <item x="3"/>
        <item x="7"/>
        <item x="16"/>
        <item x="27"/>
        <item x="23"/>
        <item x="19"/>
        <item x="12"/>
        <item x="28"/>
        <item x="22"/>
        <item x="11"/>
        <item x="51"/>
        <item x="14"/>
        <item x="24"/>
        <item x="21"/>
        <item x="46"/>
        <item x="44"/>
        <item x="45"/>
        <item x="48"/>
        <item x="49"/>
        <item x="13"/>
        <item x="31"/>
        <item x="33"/>
        <item x="17"/>
        <item x="18"/>
        <item x="39"/>
        <item x="42"/>
        <item x="8"/>
        <item x="10"/>
        <item x="15"/>
        <item x="20"/>
        <item x="30"/>
        <item x="26"/>
        <item x="25"/>
        <item x="50"/>
        <item x="47"/>
        <item x="43"/>
        <item x="41"/>
        <item x="40"/>
        <item x="38"/>
        <item x="36"/>
        <item x="37"/>
        <item x="35"/>
        <item x="34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1"/>
        <item x="5"/>
        <item x="0"/>
        <item x="7"/>
        <item x="3"/>
        <item x="10"/>
        <item x="19"/>
        <item x="2"/>
        <item x="15"/>
        <item x="17"/>
        <item x="14"/>
        <item x="13"/>
        <item x="9"/>
        <item x="6"/>
        <item x="1"/>
        <item x="8"/>
        <item x="12"/>
        <item x="18"/>
        <item x="4"/>
        <item x="16"/>
        <item t="default"/>
      </items>
    </pivotField>
    <pivotField showAll="0"/>
    <pivotField numFmtId="1" showAll="0" defaultSubtotal="0"/>
    <pivotField showAll="0"/>
    <pivotField numFmtId="1" showAll="0"/>
    <pivotField numFmtId="1" showAll="0"/>
    <pivotField numFmtId="1" showAll="0"/>
    <pivotField numFmtId="2" showAl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327"/>
  <sheetViews>
    <sheetView topLeftCell="B1" zoomScaleNormal="100" workbookViewId="0">
      <pane ySplit="1" topLeftCell="A1290" activePane="bottomLeft" state="frozen"/>
      <selection pane="bottomLeft" activeCell="I8" sqref="I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4.28515625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7.28515625" style="8" customWidth="1"/>
    <col min="25" max="25" width="9.28515625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2957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12</v>
      </c>
      <c r="R1" t="s">
        <v>13</v>
      </c>
      <c r="S1" t="s">
        <v>2958</v>
      </c>
      <c r="T1" t="s">
        <v>14</v>
      </c>
      <c r="U1" t="s">
        <v>1748</v>
      </c>
      <c r="V1" s="8" t="s">
        <v>3324</v>
      </c>
      <c r="W1" t="s">
        <v>16</v>
      </c>
      <c r="X1" t="s">
        <v>11</v>
      </c>
      <c r="Y1" t="s">
        <v>2048</v>
      </c>
      <c r="Z1" t="s">
        <v>2049</v>
      </c>
      <c r="AA1" t="s">
        <v>2152</v>
      </c>
      <c r="AB1" t="s">
        <v>2780</v>
      </c>
      <c r="AC1" t="s">
        <v>3164</v>
      </c>
    </row>
    <row r="2" spans="1:29" x14ac:dyDescent="0.25">
      <c r="A2" t="str">
        <f>feed!A183</f>
        <v>Cuttlefish</v>
      </c>
      <c r="B2" t="str">
        <f>feed!B183</f>
        <v>DruidOfDiscord</v>
      </c>
      <c r="C2" t="str">
        <f>feed!C183</f>
        <v>Interpol</v>
      </c>
      <c r="D2">
        <f>SUMPRODUCT(MID(0&amp;feed!D183,LARGE(INDEX(ISNUMBER(--MID(feed!D183,ROW($1:$19),1))*
ROW($1:$19),0),ROW($1:$19))+1,1)*10^ROW($1:$19)/10)</f>
        <v>51</v>
      </c>
      <c r="E2">
        <f>SUMPRODUCT(MID(0&amp;feed!E183,LARGE(INDEX(ISNUMBER(--MID(feed!E183,ROW($1:$19),1))*
ROW($1:$19),0),ROW($1:$19))+1,1)*10^ROW($1:$19)/10)</f>
        <v>1</v>
      </c>
      <c r="F2" t="str">
        <f>feed!F183</f>
        <v>Second World War surplus</v>
      </c>
      <c r="G2" t="str">
        <f>feed!G183</f>
        <v>Nice</v>
      </c>
      <c r="H2">
        <f>SUMPRODUCT(MID(0&amp;feed!H183,LARGE(INDEX(ISNUMBER(--MID(feed!H183,ROW($1:$19),1))*
ROW($1:$19),0),ROW($1:$19))+1,1)*10^ROW($1:$19)/10)</f>
        <v>2</v>
      </c>
      <c r="I2" t="str">
        <f>feed!I183</f>
        <v>Elite</v>
      </c>
      <c r="J2">
        <f>SUMPRODUCT(MID(0&amp;feed!J183,LARGE(INDEX(ISNUMBER(--MID(feed!J183,ROW($1:$19),1))*
ROW($1:$19),0),ROW($1:$19))+1,1)*10^ROW($1:$19)/10)</f>
        <v>2</v>
      </c>
      <c r="K2">
        <f>SUMPRODUCT(MID(0&amp;feed!K183,LARGE(INDEX(ISNUMBER(--MID(feed!K183,ROW($1:$19),1))*
ROW($1:$19),0),ROW($1:$19))+1,1)*10^ROW($1:$19)/10)</f>
        <v>4</v>
      </c>
      <c r="L2">
        <f>SUMPRODUCT(MID(0&amp;feed!L183,LARGE(INDEX(ISNUMBER(--MID(feed!L183,ROW($1:$19),1))*
ROW($1:$19),0),ROW($1:$19))+1,1)*10^ROW($1:$19)/10)</f>
        <v>3</v>
      </c>
      <c r="M2" t="str">
        <f>feed!M183</f>
        <v>Central Planning</v>
      </c>
      <c r="N2">
        <f>SUMPRODUCT(MID(0&amp;feed!N183,LARGE(INDEX(ISNUMBER(--MID(feed!N183,ROW($1:$5),1))*
ROW($1:$5),0),ROW($1:$5))+1,1)*10^ROW($1:$5)/10)</f>
        <v>2568</v>
      </c>
      <c r="O2">
        <f>SUMPRODUCT(MID(0&amp;feed!O183,LARGE(INDEX(ISNUMBER(--MID(feed!O183,ROW($1:$5),1))*
ROW($1:$5),0),ROW($1:$5))+1,1)*10^ROW($1:$5)/10)</f>
        <v>245</v>
      </c>
      <c r="P2" t="str">
        <f>feed!P183</f>
        <v>Untapped</v>
      </c>
      <c r="Q2">
        <f t="shared" ref="Q2:Q65" si="0">IF(P2=0,40, IF(P2="Depleted",0, IF(P2="Near Depletion",10, IF(P2="Plentiful",70, IF(P2="Untapped",90,"Error")))))</f>
        <v>90</v>
      </c>
      <c r="R2" t="str">
        <f>feed!Q183</f>
        <v>Very Powerful</v>
      </c>
      <c r="S2">
        <f t="shared" ref="S2:S65" si="1">IF(R2="None",0, IF(R2="Meagre",1.5, IF(R2="Small",3, IF(R2="Mediocre",4.5, IF(R2="Somewhat Large",6, IF(R2="Large",7.5, IF(R2="Powerful",9, IF(R2="Very Powerful",10,"Error"))))))))</f>
        <v>10</v>
      </c>
      <c r="T2" t="str">
        <f>feed!R183</f>
        <v>Pacific Rim</v>
      </c>
      <c r="U2" t="str">
        <f>feed!S183</f>
        <v>United States</v>
      </c>
      <c r="V2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27304</v>
      </c>
      <c r="W2" t="str">
        <f>feed!U183</f>
        <v>http://blocgame.com/stats.php?id=63884</v>
      </c>
      <c r="X2" s="4">
        <f>SUMPRODUCT(MID(0&amp;feed!V183,LARGE(INDEX(ISNUMBER(--MID(feed!V183,ROW($1:$5),1))*
ROW($1:$5),0),ROW($1:$5))+1,1)*10^ROW($1:$5)/10)</f>
        <v>0</v>
      </c>
      <c r="Y2">
        <f>feed!W183</f>
        <v>0</v>
      </c>
      <c r="Z2" s="4">
        <f t="shared" ref="Z2:Z65" si="2">V2-H2*750-K2*375-L2*375</f>
        <v>23179</v>
      </c>
      <c r="AA2" s="8">
        <f t="shared" ref="AA2:AA65" si="3">V2/N2</f>
        <v>10.632398753894082</v>
      </c>
      <c r="AB2" s="4">
        <f t="shared" ref="AB2:AB65" si="4">N2/6</f>
        <v>428</v>
      </c>
      <c r="AC2" s="4">
        <f t="shared" ref="AC2:AC65" si="5">V2/6</f>
        <v>4550.666666666667</v>
      </c>
    </row>
    <row r="3" spans="1:29" x14ac:dyDescent="0.25">
      <c r="A3" t="str">
        <f>feed!A430</f>
        <v>New Abyssinia</v>
      </c>
      <c r="B3" t="str">
        <f>feed!B430</f>
        <v>GenesisEra</v>
      </c>
      <c r="C3">
        <f>feed!C430</f>
        <v>0</v>
      </c>
      <c r="D3">
        <f>SUMPRODUCT(MID(0&amp;feed!D430,LARGE(INDEX(ISNUMBER(--MID(feed!D430,ROW($1:$19),1))*
ROW($1:$19),0),ROW($1:$19))+1,1)*10^ROW($1:$19)/10)</f>
        <v>8</v>
      </c>
      <c r="E3">
        <f>SUMPRODUCT(MID(0&amp;feed!E430,LARGE(INDEX(ISNUMBER(--MID(feed!E430,ROW($1:$19),1))*
ROW($1:$19),0),ROW($1:$19))+1,1)*10^ROW($1:$19)/10)</f>
        <v>0</v>
      </c>
      <c r="F3" t="str">
        <f>feed!F430</f>
        <v>First World War surplus</v>
      </c>
      <c r="G3" t="str">
        <f>feed!G430</f>
        <v>Gandhi-like</v>
      </c>
      <c r="H3">
        <f>SUMPRODUCT(MID(0&amp;feed!H430,LARGE(INDEX(ISNUMBER(--MID(feed!H430,ROW($1:$19),1))*
ROW($1:$19),0),ROW($1:$19))+1,1)*10^ROW($1:$19)/10)</f>
        <v>1</v>
      </c>
      <c r="I3" t="str">
        <f>feed!I430</f>
        <v>Good</v>
      </c>
      <c r="J3">
        <f>SUMPRODUCT(MID(0&amp;feed!J430,LARGE(INDEX(ISNUMBER(--MID(feed!J430,ROW($1:$19),1))*
ROW($1:$19),0),ROW($1:$19))+1,1)*10^ROW($1:$19)/10)</f>
        <v>55</v>
      </c>
      <c r="K3">
        <f>SUMPRODUCT(MID(0&amp;feed!K430,LARGE(INDEX(ISNUMBER(--MID(feed!K430,ROW($1:$19),1))*
ROW($1:$19),0),ROW($1:$19))+1,1)*10^ROW($1:$19)/10)</f>
        <v>4</v>
      </c>
      <c r="L3">
        <f>SUMPRODUCT(MID(0&amp;feed!L430,LARGE(INDEX(ISNUMBER(--MID(feed!L430,ROW($1:$19),1))*
ROW($1:$19),0),ROW($1:$19))+1,1)*10^ROW($1:$19)/10)</f>
        <v>3</v>
      </c>
      <c r="M3" t="str">
        <f>feed!M430</f>
        <v>Mixed Economy</v>
      </c>
      <c r="N3">
        <f>SUMPRODUCT(MID(0&amp;feed!N430,LARGE(INDEX(ISNUMBER(--MID(feed!N430,ROW($1:$5),1))*
ROW($1:$5),0),ROW($1:$5))+1,1)*10^ROW($1:$5)/10)</f>
        <v>1476</v>
      </c>
      <c r="O3">
        <f>SUMPRODUCT(MID(0&amp;feed!O430,LARGE(INDEX(ISNUMBER(--MID(feed!O430,ROW($1:$5),1))*
ROW($1:$5),0),ROW($1:$5))+1,1)*10^ROW($1:$5)/10)</f>
        <v>282</v>
      </c>
      <c r="P3">
        <f>feed!P430</f>
        <v>0</v>
      </c>
      <c r="Q3">
        <f t="shared" si="0"/>
        <v>40</v>
      </c>
      <c r="R3" t="str">
        <f>feed!Q430</f>
        <v>Meagre</v>
      </c>
      <c r="S3">
        <f t="shared" si="1"/>
        <v>1.5</v>
      </c>
      <c r="T3" t="str">
        <f>feed!R430</f>
        <v>East Africa</v>
      </c>
      <c r="U3" t="str">
        <f>feed!S430</f>
        <v>Neutral</v>
      </c>
      <c r="V3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10967</v>
      </c>
      <c r="W3" t="str">
        <f>feed!U430</f>
        <v>http://blocgame.com/stats.php?id=42676</v>
      </c>
      <c r="X3" s="4">
        <f>SUMPRODUCT(MID(0&amp;feed!V430,LARGE(INDEX(ISNUMBER(--MID(feed!V430,ROW($1:$5),1))*
ROW($1:$5),0),ROW($1:$5))+1,1)*10^ROW($1:$5)/10)</f>
        <v>0</v>
      </c>
      <c r="Y3">
        <f>feed!W430</f>
        <v>0</v>
      </c>
      <c r="Z3" s="4">
        <f t="shared" si="2"/>
        <v>7592</v>
      </c>
      <c r="AA3" s="8">
        <f t="shared" si="3"/>
        <v>7.4302168021680215</v>
      </c>
      <c r="AB3" s="4">
        <f t="shared" si="4"/>
        <v>246</v>
      </c>
      <c r="AC3" s="4">
        <f t="shared" si="5"/>
        <v>1827.8333333333333</v>
      </c>
    </row>
    <row r="4" spans="1:29" x14ac:dyDescent="0.25">
      <c r="A4" t="str">
        <f>feed!A299</f>
        <v>Zinlandia</v>
      </c>
      <c r="B4" t="str">
        <f>feed!B299</f>
        <v>Alaah</v>
      </c>
      <c r="C4">
        <f>feed!C299</f>
        <v>0</v>
      </c>
      <c r="D4">
        <f>SUMPRODUCT(MID(0&amp;feed!D299,LARGE(INDEX(ISNUMBER(--MID(feed!D299,ROW($1:$19),1))*
ROW($1:$19),0),ROW($1:$19))+1,1)*10^ROW($1:$19)/10)</f>
        <v>9</v>
      </c>
      <c r="E4">
        <f>SUMPRODUCT(MID(0&amp;feed!E299,LARGE(INDEX(ISNUMBER(--MID(feed!E299,ROW($1:$19),1))*
ROW($1:$19),0),ROW($1:$19))+1,1)*10^ROW($1:$19)/10)</f>
        <v>6</v>
      </c>
      <c r="F4" t="str">
        <f>feed!F299</f>
        <v>Korean War surplus</v>
      </c>
      <c r="G4" t="str">
        <f>feed!G299</f>
        <v>Gandhi-like</v>
      </c>
      <c r="H4">
        <f>SUMPRODUCT(MID(0&amp;feed!H299,LARGE(INDEX(ISNUMBER(--MID(feed!H299,ROW($1:$19),1))*
ROW($1:$19),0),ROW($1:$19))+1,1)*10^ROW($1:$19)/10)</f>
        <v>3</v>
      </c>
      <c r="I4" t="str">
        <f>feed!I299</f>
        <v>Good</v>
      </c>
      <c r="J4">
        <f>SUMPRODUCT(MID(0&amp;feed!J299,LARGE(INDEX(ISNUMBER(--MID(feed!J299,ROW($1:$19),1))*
ROW($1:$19),0),ROW($1:$19))+1,1)*10^ROW($1:$19)/10)</f>
        <v>76</v>
      </c>
      <c r="K4">
        <f>SUMPRODUCT(MID(0&amp;feed!K299,LARGE(INDEX(ISNUMBER(--MID(feed!K299,ROW($1:$19),1))*
ROW($1:$19),0),ROW($1:$19))+1,1)*10^ROW($1:$19)/10)</f>
        <v>40</v>
      </c>
      <c r="L4">
        <f>SUMPRODUCT(MID(0&amp;feed!L299,LARGE(INDEX(ISNUMBER(--MID(feed!L299,ROW($1:$19),1))*
ROW($1:$19),0),ROW($1:$19))+1,1)*10^ROW($1:$19)/10)</f>
        <v>7</v>
      </c>
      <c r="M4" t="str">
        <f>feed!M299</f>
        <v>Central Planning</v>
      </c>
      <c r="N4">
        <f>SUMPRODUCT(MID(0&amp;feed!N299,LARGE(INDEX(ISNUMBER(--MID(feed!N299,ROW($1:$5),1))*
ROW($1:$5),0),ROW($1:$5))+1,1)*10^ROW($1:$5)/10)</f>
        <v>1993</v>
      </c>
      <c r="O4">
        <f>SUMPRODUCT(MID(0&amp;feed!O299,LARGE(INDEX(ISNUMBER(--MID(feed!O299,ROW($1:$5),1))*
ROW($1:$5),0),ROW($1:$5))+1,1)*10^ROW($1:$5)/10)</f>
        <v>0</v>
      </c>
      <c r="P4" t="str">
        <f>feed!P299</f>
        <v>Untapped</v>
      </c>
      <c r="Q4">
        <f t="shared" si="0"/>
        <v>90</v>
      </c>
      <c r="R4" t="str">
        <f>feed!Q299</f>
        <v>Powerful</v>
      </c>
      <c r="S4">
        <f t="shared" si="1"/>
        <v>9</v>
      </c>
      <c r="T4" t="str">
        <f>feed!R299</f>
        <v>Amazonia</v>
      </c>
      <c r="U4" t="str">
        <f>feed!S299</f>
        <v>Soviet Union</v>
      </c>
      <c r="V4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27298</v>
      </c>
      <c r="W4" t="str">
        <f>feed!U299</f>
        <v>http://blocgame.com/stats.php?id=45831</v>
      </c>
      <c r="X4" s="4">
        <f>SUMPRODUCT(MID(0&amp;feed!V299,LARGE(INDEX(ISNUMBER(--MID(feed!V299,ROW($1:$5),1))*
ROW($1:$5),0),ROW($1:$5))+1,1)*10^ROW($1:$5)/10)</f>
        <v>0</v>
      </c>
      <c r="Y4">
        <f>feed!W299</f>
        <v>0</v>
      </c>
      <c r="Z4" s="4">
        <f t="shared" si="2"/>
        <v>7423</v>
      </c>
      <c r="AA4" s="8">
        <f t="shared" si="3"/>
        <v>13.696939287506272</v>
      </c>
      <c r="AB4" s="4">
        <f t="shared" si="4"/>
        <v>332.16666666666669</v>
      </c>
      <c r="AC4" s="4">
        <f t="shared" si="5"/>
        <v>4549.666666666667</v>
      </c>
    </row>
    <row r="5" spans="1:29" x14ac:dyDescent="0.25">
      <c r="A5" t="str">
        <f>feed!A263</f>
        <v>Aeter</v>
      </c>
      <c r="B5" t="str">
        <f>feed!B263</f>
        <v>Anima6778</v>
      </c>
      <c r="C5" t="str">
        <f>feed!C263</f>
        <v>The Order</v>
      </c>
      <c r="D5">
        <f>SUMPRODUCT(MID(0&amp;feed!D263,LARGE(INDEX(ISNUMBER(--MID(feed!D263,ROW($1:$19),1))*
ROW($1:$19),0),ROW($1:$19))+1,1)*10^ROW($1:$19)/10)</f>
        <v>81</v>
      </c>
      <c r="E5">
        <f>SUMPRODUCT(MID(0&amp;feed!E263,LARGE(INDEX(ISNUMBER(--MID(feed!E263,ROW($1:$19),1))*
ROW($1:$19),0),ROW($1:$19))+1,1)*10^ROW($1:$19)/10)</f>
        <v>5</v>
      </c>
      <c r="F5" t="str">
        <f>feed!F263</f>
        <v>Vietnam War surplus</v>
      </c>
      <c r="G5" t="str">
        <f>feed!G263</f>
        <v>Gandhi-like</v>
      </c>
      <c r="H5">
        <f>SUMPRODUCT(MID(0&amp;feed!H264,LARGE(INDEX(ISNUMBER(--MID(feed!H264,ROW($1:$19),1))*
ROW($1:$19),0),ROW($1:$19))+1,1)*10^ROW($1:$19)/10)</f>
        <v>2</v>
      </c>
      <c r="I5" t="str">
        <f>feed!I263</f>
        <v>Elite</v>
      </c>
      <c r="J5">
        <f>SUMPRODUCT(MID(0&amp;feed!J263,LARGE(INDEX(ISNUMBER(--MID(feed!J263,ROW($1:$19),1))*
ROW($1:$19),0),ROW($1:$19))+1,1)*10^ROW($1:$19)/10)</f>
        <v>14</v>
      </c>
      <c r="K5">
        <f>SUMPRODUCT(MID(0&amp;feed!K263,LARGE(INDEX(ISNUMBER(--MID(feed!K263,ROW($1:$19),1))*
ROW($1:$19),0),ROW($1:$19))+1,1)*10^ROW($1:$19)/10)</f>
        <v>29</v>
      </c>
      <c r="L5">
        <f>SUMPRODUCT(MID(0&amp;feed!L263,LARGE(INDEX(ISNUMBER(--MID(feed!L263,ROW($1:$19),1))*
ROW($1:$19),0),ROW($1:$19))+1,1)*10^ROW($1:$19)/10)</f>
        <v>10</v>
      </c>
      <c r="M5" t="str">
        <f>feed!M263</f>
        <v>Central Planning</v>
      </c>
      <c r="N5">
        <f>SUMPRODUCT(MID(0&amp;feed!N263,LARGE(INDEX(ISNUMBER(--MID(feed!N263,ROW($1:$5),1))*
ROW($1:$5),0),ROW($1:$5))+1,1)*10^ROW($1:$5)/10)</f>
        <v>2161</v>
      </c>
      <c r="O5">
        <f>SUMPRODUCT(MID(0&amp;feed!O263,LARGE(INDEX(ISNUMBER(--MID(feed!O263,ROW($1:$5),1))*
ROW($1:$5),0),ROW($1:$5))+1,1)*10^ROW($1:$5)/10)</f>
        <v>211</v>
      </c>
      <c r="P5" t="str">
        <f>feed!P263</f>
        <v>Untapped</v>
      </c>
      <c r="Q5">
        <f t="shared" si="0"/>
        <v>90</v>
      </c>
      <c r="R5" t="str">
        <f>feed!Q263</f>
        <v>Very Powerful</v>
      </c>
      <c r="S5">
        <f t="shared" si="1"/>
        <v>10</v>
      </c>
      <c r="T5" t="str">
        <f>feed!R263</f>
        <v>Congo</v>
      </c>
      <c r="U5" t="str">
        <f>feed!S263</f>
        <v>Soviet Union</v>
      </c>
      <c r="V5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48248</v>
      </c>
      <c r="W5" t="str">
        <f>feed!U263</f>
        <v>http://blocgame.com/stats.php?id=61960</v>
      </c>
      <c r="X5" s="4">
        <f>SUMPRODUCT(MID(0&amp;feed!V263,LARGE(INDEX(ISNUMBER(--MID(feed!V263,ROW($1:$5),1))*
ROW($1:$5),0),ROW($1:$5))+1,1)*10^ROW($1:$5)/10)</f>
        <v>0</v>
      </c>
      <c r="Y5">
        <f>feed!W263</f>
        <v>0</v>
      </c>
      <c r="Z5" s="4">
        <f t="shared" si="2"/>
        <v>32123</v>
      </c>
      <c r="AA5" s="8">
        <f t="shared" si="3"/>
        <v>22.326700601573346</v>
      </c>
      <c r="AB5" s="4">
        <f t="shared" si="4"/>
        <v>360.16666666666669</v>
      </c>
      <c r="AC5" s="4">
        <f t="shared" si="5"/>
        <v>8041.333333333333</v>
      </c>
    </row>
    <row r="6" spans="1:29" x14ac:dyDescent="0.25">
      <c r="A6" t="str">
        <f>feed!A5</f>
        <v>USSR</v>
      </c>
      <c r="B6" t="str">
        <f>feed!B5</f>
        <v>CommissarBrian</v>
      </c>
      <c r="C6" t="str">
        <f>feed!C5</f>
        <v>The Order</v>
      </c>
      <c r="D6">
        <f>SUMPRODUCT(MID(0&amp;feed!D5,LARGE(INDEX(ISNUMBER(--MID(feed!D5,ROW($1:$19),1))*
ROW($1:$19),0),ROW($1:$19))+1,1)*10^ROW($1:$19)/10)</f>
        <v>49</v>
      </c>
      <c r="E6">
        <f>SUMPRODUCT(MID(0&amp;feed!E5,LARGE(INDEX(ISNUMBER(--MID(feed!E5,ROW($1:$19),1))*
ROW($1:$19),0),ROW($1:$19))+1,1)*10^ROW($1:$19)/10)</f>
        <v>0</v>
      </c>
      <c r="F6" t="str">
        <f>feed!F5</f>
        <v>Korean War surplus</v>
      </c>
      <c r="G6" t="str">
        <f>feed!G5</f>
        <v>Angelic</v>
      </c>
      <c r="H6">
        <f>SUMPRODUCT(MID(0&amp;feed!H5,LARGE(INDEX(ISNUMBER(--MID(feed!H5,ROW($1:$19),1))*
ROW($1:$19),0),ROW($1:$19))+1,1)*10^ROW($1:$19)/10)</f>
        <v>9</v>
      </c>
      <c r="I6" t="str">
        <f>feed!I5</f>
        <v>Elite</v>
      </c>
      <c r="J6">
        <f>SUMPRODUCT(MID(0&amp;feed!J5,LARGE(INDEX(ISNUMBER(--MID(feed!J5,ROW($1:$19),1))*
ROW($1:$19),0),ROW($1:$19))+1,1)*10^ROW($1:$19)/10)</f>
        <v>1</v>
      </c>
      <c r="K6">
        <f>SUMPRODUCT(MID(0&amp;feed!K5,LARGE(INDEX(ISNUMBER(--MID(feed!K5,ROW($1:$19),1))*
ROW($1:$19),0),ROW($1:$19))+1,1)*10^ROW($1:$19)/10)</f>
        <v>39</v>
      </c>
      <c r="L6">
        <f>SUMPRODUCT(MID(0&amp;feed!L5,LARGE(INDEX(ISNUMBER(--MID(feed!L5,ROW($1:$19),1))*
ROW($1:$19),0),ROW($1:$19))+1,1)*10^ROW($1:$19)/10)</f>
        <v>9</v>
      </c>
      <c r="M6" t="str">
        <f>feed!M5</f>
        <v>Central Planning</v>
      </c>
      <c r="N6">
        <f>SUMPRODUCT(MID(0&amp;feed!N5,LARGE(INDEX(ISNUMBER(--MID(feed!N5,ROW($1:$5),1))*
ROW($1:$5),0),ROW($1:$5))+1,1)*10^ROW($1:$5)/10)</f>
        <v>5335</v>
      </c>
      <c r="O6">
        <f>SUMPRODUCT(MID(0&amp;feed!O5,LARGE(INDEX(ISNUMBER(--MID(feed!O5,ROW($1:$5),1))*
ROW($1:$5),0),ROW($1:$5))+1,1)*10^ROW($1:$5)/10)</f>
        <v>71</v>
      </c>
      <c r="P6" t="str">
        <f>feed!P5</f>
        <v>Untapped</v>
      </c>
      <c r="Q6">
        <f t="shared" si="0"/>
        <v>90</v>
      </c>
      <c r="R6" t="str">
        <f>feed!Q5</f>
        <v>Very Powerful</v>
      </c>
      <c r="S6">
        <f t="shared" si="1"/>
        <v>10</v>
      </c>
      <c r="T6" t="str">
        <f>feed!R5</f>
        <v>China</v>
      </c>
      <c r="U6" t="str">
        <f>feed!S5</f>
        <v>Soviet Union</v>
      </c>
      <c r="V6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48636</v>
      </c>
      <c r="W6" t="str">
        <f>feed!U5</f>
        <v>http://blocgame.com/stats.php?id=54182</v>
      </c>
      <c r="X6" s="4">
        <f>SUMPRODUCT(MID(0&amp;feed!V5,LARGE(INDEX(ISNUMBER(--MID(feed!V5,ROW($1:$5),1))*
ROW($1:$5),0),ROW($1:$5))+1,1)*10^ROW($1:$5)/10)</f>
        <v>0</v>
      </c>
      <c r="Y6">
        <f>feed!W5</f>
        <v>0</v>
      </c>
      <c r="Z6" s="4">
        <f t="shared" si="2"/>
        <v>23886</v>
      </c>
      <c r="AA6" s="8">
        <f t="shared" si="3"/>
        <v>9.1164011246485472</v>
      </c>
      <c r="AB6" s="4">
        <f t="shared" si="4"/>
        <v>889.16666666666663</v>
      </c>
      <c r="AC6" s="4">
        <f t="shared" si="5"/>
        <v>8106</v>
      </c>
    </row>
    <row r="7" spans="1:29" x14ac:dyDescent="0.25">
      <c r="A7" t="str">
        <f>feed!A903</f>
        <v>Mooncrickets</v>
      </c>
      <c r="B7" t="str">
        <f>feed!B903</f>
        <v>Some Spook</v>
      </c>
      <c r="C7" t="str">
        <f>feed!C903</f>
        <v>Socialist Arab Union</v>
      </c>
      <c r="D7">
        <f>SUMPRODUCT(MID(0&amp;feed!D903,LARGE(INDEX(ISNUMBER(--MID(feed!D903,ROW($1:$19),1))*
ROW($1:$19),0),ROW($1:$19))+1,1)*10^ROW($1:$19)/10)</f>
        <v>4</v>
      </c>
      <c r="E7">
        <f>SUMPRODUCT(MID(0&amp;feed!E903,LARGE(INDEX(ISNUMBER(--MID(feed!E903,ROW($1:$19),1))*
ROW($1:$19),0),ROW($1:$19))+1,1)*10^ROW($1:$19)/10)</f>
        <v>0</v>
      </c>
      <c r="F7" t="str">
        <f>feed!F903</f>
        <v>First World War surplus</v>
      </c>
      <c r="G7" t="str">
        <f>feed!G903</f>
        <v>Normal</v>
      </c>
      <c r="H7">
        <f>SUMPRODUCT(MID(0&amp;feed!H903,LARGE(INDEX(ISNUMBER(--MID(feed!H903,ROW($1:$19),1))*
ROW($1:$19),0),ROW($1:$19))+1,1)*10^ROW($1:$19)/10)</f>
        <v>0</v>
      </c>
      <c r="I7" t="str">
        <f>feed!I903</f>
        <v>Undisciplined Rabble</v>
      </c>
      <c r="J7">
        <f>SUMPRODUCT(MID(0&amp;feed!J903,LARGE(INDEX(ISNUMBER(--MID(feed!J903,ROW($1:$19),1))*
ROW($1:$19),0),ROW($1:$19))+1,1)*10^ROW($1:$19)/10)</f>
        <v>11</v>
      </c>
      <c r="K7">
        <f>SUMPRODUCT(MID(0&amp;feed!K903,LARGE(INDEX(ISNUMBER(--MID(feed!K903,ROW($1:$19),1))*
ROW($1:$19),0),ROW($1:$19))+1,1)*10^ROW($1:$19)/10)</f>
        <v>6</v>
      </c>
      <c r="L7">
        <f>SUMPRODUCT(MID(0&amp;feed!L903,LARGE(INDEX(ISNUMBER(--MID(feed!L903,ROW($1:$19),1))*
ROW($1:$19),0),ROW($1:$19))+1,1)*10^ROW($1:$19)/10)</f>
        <v>3</v>
      </c>
      <c r="M7" t="str">
        <f>feed!M903</f>
        <v>Mixed Economy</v>
      </c>
      <c r="N7">
        <f>SUMPRODUCT(MID(0&amp;feed!N903,LARGE(INDEX(ISNUMBER(--MID(feed!N903,ROW($1:$5),1))*
ROW($1:$5),0),ROW($1:$5))+1,1)*10^ROW($1:$5)/10)</f>
        <v>439</v>
      </c>
      <c r="O7">
        <f>SUMPRODUCT(MID(0&amp;feed!O903,LARGE(INDEX(ISNUMBER(--MID(feed!O903,ROW($1:$5),1))*
ROW($1:$5),0),ROW($1:$5))+1,1)*10^ROW($1:$5)/10)</f>
        <v>417</v>
      </c>
      <c r="P7" t="str">
        <f>feed!P903</f>
        <v>Untapped</v>
      </c>
      <c r="Q7">
        <f t="shared" si="0"/>
        <v>90</v>
      </c>
      <c r="R7" t="str">
        <f>feed!Q903</f>
        <v>None</v>
      </c>
      <c r="S7">
        <f t="shared" si="1"/>
        <v>0</v>
      </c>
      <c r="T7" t="str">
        <f>feed!R903</f>
        <v>East Africa</v>
      </c>
      <c r="U7" t="str">
        <f>feed!S903</f>
        <v>Neutral</v>
      </c>
      <c r="V7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24837</v>
      </c>
      <c r="W7" t="str">
        <f>feed!U903</f>
        <v>http://blocgame.com/stats.php?id=65029</v>
      </c>
      <c r="X7" s="4">
        <f>SUMPRODUCT(MID(0&amp;feed!V903,LARGE(INDEX(ISNUMBER(--MID(feed!V903,ROW($1:$5),1))*
ROW($1:$5),0),ROW($1:$5))+1,1)*10^ROW($1:$5)/10)</f>
        <v>0</v>
      </c>
      <c r="Y7">
        <f>feed!W903</f>
        <v>0</v>
      </c>
      <c r="Z7" s="4">
        <f t="shared" si="2"/>
        <v>21462</v>
      </c>
      <c r="AA7" s="8">
        <f t="shared" si="3"/>
        <v>56.57630979498861</v>
      </c>
      <c r="AB7" s="4">
        <f t="shared" si="4"/>
        <v>73.166666666666671</v>
      </c>
      <c r="AC7" s="4">
        <f t="shared" si="5"/>
        <v>4139.5</v>
      </c>
    </row>
    <row r="8" spans="1:29" x14ac:dyDescent="0.25">
      <c r="A8" t="str">
        <f>feed!A129</f>
        <v>Persona-Grata</v>
      </c>
      <c r="B8" t="str">
        <f>feed!B129</f>
        <v>syafiqsudin</v>
      </c>
      <c r="C8" t="str">
        <f>feed!C129</f>
        <v>PIRATES</v>
      </c>
      <c r="D8">
        <f>SUMPRODUCT(MID(0&amp;feed!D129,LARGE(INDEX(ISNUMBER(--MID(feed!D129,ROW($1:$19),1))*
ROW($1:$19),0),ROW($1:$19))+1,1)*10^ROW($1:$19)/10)</f>
        <v>33</v>
      </c>
      <c r="E8">
        <f>SUMPRODUCT(MID(0&amp;feed!E129,LARGE(INDEX(ISNUMBER(--MID(feed!E129,ROW($1:$19),1))*
ROW($1:$19),0),ROW($1:$19))+1,1)*10^ROW($1:$19)/10)</f>
        <v>8</v>
      </c>
      <c r="F8" t="str">
        <f>feed!F129</f>
        <v>Korean War surplus</v>
      </c>
      <c r="G8" t="str">
        <f>feed!G129</f>
        <v>Gandhi-like</v>
      </c>
      <c r="H8">
        <f>SUMPRODUCT(MID(0&amp;feed!H129,LARGE(INDEX(ISNUMBER(--MID(feed!H129,ROW($1:$19),1))*
ROW($1:$19),0),ROW($1:$19))+1,1)*10^ROW($1:$19)/10)</f>
        <v>3</v>
      </c>
      <c r="I8" t="str">
        <f>feed!I129</f>
        <v>Good</v>
      </c>
      <c r="J8">
        <f>SUMPRODUCT(MID(0&amp;feed!J129,LARGE(INDEX(ISNUMBER(--MID(feed!J129,ROW($1:$19),1))*
ROW($1:$19),0),ROW($1:$19))+1,1)*10^ROW($1:$19)/10)</f>
        <v>15</v>
      </c>
      <c r="K8">
        <f>SUMPRODUCT(MID(0&amp;feed!K129,LARGE(INDEX(ISNUMBER(--MID(feed!K129,ROW($1:$19),1))*
ROW($1:$19),0),ROW($1:$19))+1,1)*10^ROW($1:$19)/10)</f>
        <v>24</v>
      </c>
      <c r="L8">
        <f>SUMPRODUCT(MID(0&amp;feed!L129,LARGE(INDEX(ISNUMBER(--MID(feed!L129,ROW($1:$19),1))*
ROW($1:$19),0),ROW($1:$19))+1,1)*10^ROW($1:$19)/10)</f>
        <v>13</v>
      </c>
      <c r="M8" t="str">
        <f>feed!M129</f>
        <v>Central Planning</v>
      </c>
      <c r="N8">
        <f>SUMPRODUCT(MID(0&amp;feed!N129,LARGE(INDEX(ISNUMBER(--MID(feed!N129,ROW($1:$5),1))*
ROW($1:$5),0),ROW($1:$5))+1,1)*10^ROW($1:$5)/10)</f>
        <v>2902</v>
      </c>
      <c r="O8">
        <f>SUMPRODUCT(MID(0&amp;feed!O129,LARGE(INDEX(ISNUMBER(--MID(feed!O129,ROW($1:$5),1))*
ROW($1:$5),0),ROW($1:$5))+1,1)*10^ROW($1:$5)/10)</f>
        <v>394</v>
      </c>
      <c r="P8" t="str">
        <f>feed!P129</f>
        <v>Untapped</v>
      </c>
      <c r="Q8">
        <f t="shared" si="0"/>
        <v>90</v>
      </c>
      <c r="R8" t="str">
        <f>feed!Q129</f>
        <v>Large</v>
      </c>
      <c r="S8">
        <f t="shared" si="1"/>
        <v>7.5</v>
      </c>
      <c r="T8" t="str">
        <f>feed!R129</f>
        <v>East Indies</v>
      </c>
      <c r="U8" t="str">
        <f>feed!S129</f>
        <v>Soviet Union</v>
      </c>
      <c r="V8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34775</v>
      </c>
      <c r="W8" t="str">
        <f>feed!U129</f>
        <v>http://blocgame.com/stats.php?id=60788</v>
      </c>
      <c r="X8" s="4">
        <f>SUMPRODUCT(MID(0&amp;feed!V129,LARGE(INDEX(ISNUMBER(--MID(feed!V129,ROW($1:$5),1))*
ROW($1:$5),0),ROW($1:$5))+1,1)*10^ROW($1:$5)/10)</f>
        <v>0</v>
      </c>
      <c r="Y8">
        <f>feed!W129</f>
        <v>0</v>
      </c>
      <c r="Z8" s="4">
        <f t="shared" si="2"/>
        <v>18650</v>
      </c>
      <c r="AA8" s="8">
        <f t="shared" si="3"/>
        <v>11.983115093039283</v>
      </c>
      <c r="AB8" s="4">
        <f t="shared" si="4"/>
        <v>483.66666666666669</v>
      </c>
      <c r="AC8" s="4">
        <f t="shared" si="5"/>
        <v>5795.833333333333</v>
      </c>
    </row>
    <row r="9" spans="1:29" x14ac:dyDescent="0.25">
      <c r="A9" t="str">
        <f>feed!A44</f>
        <v>temasik</v>
      </c>
      <c r="B9" t="str">
        <f>feed!B44</f>
        <v>lawrence</v>
      </c>
      <c r="C9" t="str">
        <f>feed!C44</f>
        <v>SPQR</v>
      </c>
      <c r="D9">
        <f>SUMPRODUCT(MID(0&amp;feed!D44,LARGE(INDEX(ISNUMBER(--MID(feed!D44,ROW($1:$19),1))*
ROW($1:$19),0),ROW($1:$19))+1,1)*10^ROW($1:$19)/10)</f>
        <v>14</v>
      </c>
      <c r="E9">
        <f>SUMPRODUCT(MID(0&amp;feed!E44,LARGE(INDEX(ISNUMBER(--MID(feed!E44,ROW($1:$19),1))*
ROW($1:$19),0),ROW($1:$19))+1,1)*10^ROW($1:$19)/10)</f>
        <v>0</v>
      </c>
      <c r="F9" t="str">
        <f>feed!F44</f>
        <v>Second World War surplus</v>
      </c>
      <c r="G9" t="str">
        <f>feed!G44</f>
        <v>Gandhi-like</v>
      </c>
      <c r="H9">
        <f>SUMPRODUCT(MID(0&amp;feed!H44,LARGE(INDEX(ISNUMBER(--MID(feed!H44,ROW($1:$19),1))*
ROW($1:$19),0),ROW($1:$19))+1,1)*10^ROW($1:$19)/10)</f>
        <v>3</v>
      </c>
      <c r="I9" t="str">
        <f>feed!I44</f>
        <v>Elite</v>
      </c>
      <c r="J9">
        <f>SUMPRODUCT(MID(0&amp;feed!J44,LARGE(INDEX(ISNUMBER(--MID(feed!J44,ROW($1:$19),1))*
ROW($1:$19),0),ROW($1:$19))+1,1)*10^ROW($1:$19)/10)</f>
        <v>5</v>
      </c>
      <c r="K9">
        <f>SUMPRODUCT(MID(0&amp;feed!K44,LARGE(INDEX(ISNUMBER(--MID(feed!K44,ROW($1:$19),1))*
ROW($1:$19),0),ROW($1:$19))+1,1)*10^ROW($1:$19)/10)</f>
        <v>4</v>
      </c>
      <c r="L9">
        <f>SUMPRODUCT(MID(0&amp;feed!L44,LARGE(INDEX(ISNUMBER(--MID(feed!L44,ROW($1:$19),1))*
ROW($1:$19),0),ROW($1:$19))+1,1)*10^ROW($1:$19)/10)</f>
        <v>4</v>
      </c>
      <c r="M9" t="str">
        <f>feed!M44</f>
        <v>Central Planning</v>
      </c>
      <c r="N9">
        <f>SUMPRODUCT(MID(0&amp;feed!N44,LARGE(INDEX(ISNUMBER(--MID(feed!N44,ROW($1:$5),1))*
ROW($1:$5),0),ROW($1:$5))+1,1)*10^ROW($1:$5)/10)</f>
        <v>3900</v>
      </c>
      <c r="O9">
        <f>SUMPRODUCT(MID(0&amp;feed!O44,LARGE(INDEX(ISNUMBER(--MID(feed!O44,ROW($1:$5),1))*
ROW($1:$5),0),ROW($1:$5))+1,1)*10^ROW($1:$5)/10)</f>
        <v>349</v>
      </c>
      <c r="P9">
        <f>feed!P44</f>
        <v>0</v>
      </c>
      <c r="Q9">
        <f t="shared" si="0"/>
        <v>40</v>
      </c>
      <c r="R9" t="str">
        <f>feed!Q44</f>
        <v>Mediocre</v>
      </c>
      <c r="S9">
        <f t="shared" si="1"/>
        <v>4.5</v>
      </c>
      <c r="T9" t="str">
        <f>feed!R44</f>
        <v>East Indies</v>
      </c>
      <c r="U9" t="str">
        <f>feed!S44</f>
        <v>United States</v>
      </c>
      <c r="V9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7951</v>
      </c>
      <c r="W9" t="str">
        <f>feed!U44</f>
        <v>http://blocgame.com/stats.php?id=62827</v>
      </c>
      <c r="X9" s="4">
        <f>SUMPRODUCT(MID(0&amp;feed!V44,LARGE(INDEX(ISNUMBER(--MID(feed!V44,ROW($1:$5),1))*
ROW($1:$5),0),ROW($1:$5))+1,1)*10^ROW($1:$5)/10)</f>
        <v>0</v>
      </c>
      <c r="Y9">
        <f>feed!W44</f>
        <v>0</v>
      </c>
      <c r="Z9" s="4">
        <f t="shared" si="2"/>
        <v>2701</v>
      </c>
      <c r="AA9" s="8">
        <f t="shared" si="3"/>
        <v>2.0387179487179488</v>
      </c>
      <c r="AB9" s="4">
        <f t="shared" si="4"/>
        <v>650</v>
      </c>
      <c r="AC9" s="4">
        <f t="shared" si="5"/>
        <v>1325.1666666666667</v>
      </c>
    </row>
    <row r="10" spans="1:29" x14ac:dyDescent="0.25">
      <c r="A10" t="str">
        <f>feed!A43</f>
        <v>Tamarlania</v>
      </c>
      <c r="B10" t="str">
        <f>feed!B43</f>
        <v>Vagrant</v>
      </c>
      <c r="C10" t="str">
        <f>feed!C43</f>
        <v>The Order</v>
      </c>
      <c r="D10">
        <f>SUMPRODUCT(MID(0&amp;feed!D43,LARGE(INDEX(ISNUMBER(--MID(feed!D43,ROW($1:$19),1))*
ROW($1:$19),0),ROW($1:$19))+1,1)*10^ROW($1:$19)/10)</f>
        <v>133</v>
      </c>
      <c r="E10">
        <f>SUMPRODUCT(MID(0&amp;feed!E43,LARGE(INDEX(ISNUMBER(--MID(feed!E43,ROW($1:$19),1))*
ROW($1:$19),0),ROW($1:$19))+1,1)*10^ROW($1:$19)/10)</f>
        <v>51</v>
      </c>
      <c r="F10" t="str">
        <f>feed!F43</f>
        <v>Korean War surplus</v>
      </c>
      <c r="G10" t="str">
        <f>feed!G43</f>
        <v>Angelic</v>
      </c>
      <c r="H10">
        <f>SUMPRODUCT(MID(0&amp;feed!H43,LARGE(INDEX(ISNUMBER(--MID(feed!H43,ROW($1:$19),1))*
ROW($1:$19),0),ROW($1:$19))+1,1)*10^ROW($1:$19)/10)</f>
        <v>8</v>
      </c>
      <c r="I10" t="str">
        <f>feed!I43</f>
        <v>Elite</v>
      </c>
      <c r="J10">
        <f>SUMPRODUCT(MID(0&amp;feed!J43,LARGE(INDEX(ISNUMBER(--MID(feed!J43,ROW($1:$19),1))*
ROW($1:$19),0),ROW($1:$19))+1,1)*10^ROW($1:$19)/10)</f>
        <v>0</v>
      </c>
      <c r="K10">
        <f>SUMPRODUCT(MID(0&amp;feed!K43,LARGE(INDEX(ISNUMBER(--MID(feed!K43,ROW($1:$19),1))*
ROW($1:$19),0),ROW($1:$19))+1,1)*10^ROW($1:$19)/10)</f>
        <v>74</v>
      </c>
      <c r="L10">
        <f>SUMPRODUCT(MID(0&amp;feed!L43,LARGE(INDEX(ISNUMBER(--MID(feed!L43,ROW($1:$19),1))*
ROW($1:$19),0),ROW($1:$19))+1,1)*10^ROW($1:$19)/10)</f>
        <v>67</v>
      </c>
      <c r="M10" t="str">
        <f>feed!M43</f>
        <v>Free Market</v>
      </c>
      <c r="N10">
        <f>SUMPRODUCT(MID(0&amp;feed!N43,LARGE(INDEX(ISNUMBER(--MID(feed!N43,ROW($1:$5),1))*
ROW($1:$5),0),ROW($1:$5))+1,1)*10^ROW($1:$5)/10)</f>
        <v>3908</v>
      </c>
      <c r="O10">
        <f>SUMPRODUCT(MID(0&amp;feed!O43,LARGE(INDEX(ISNUMBER(--MID(feed!O43,ROW($1:$5),1))*
ROW($1:$5),0),ROW($1:$5))+1,1)*10^ROW($1:$5)/10)</f>
        <v>2461</v>
      </c>
      <c r="P10" t="str">
        <f>feed!P43</f>
        <v>Untapped</v>
      </c>
      <c r="Q10">
        <f t="shared" si="0"/>
        <v>90</v>
      </c>
      <c r="R10" t="str">
        <f>feed!Q43</f>
        <v>Very Powerful</v>
      </c>
      <c r="S10">
        <f t="shared" si="1"/>
        <v>10</v>
      </c>
      <c r="T10" t="str">
        <f>feed!R43</f>
        <v>Mesopotamia</v>
      </c>
      <c r="U10" t="str">
        <f>feed!S43</f>
        <v>Neutral</v>
      </c>
      <c r="V10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60219</v>
      </c>
      <c r="W10" t="str">
        <f>feed!U43</f>
        <v>http://blocgame.com/stats.php?id=61626</v>
      </c>
      <c r="X10" s="4">
        <f>SUMPRODUCT(MID(0&amp;feed!V43,LARGE(INDEX(ISNUMBER(--MID(feed!V43,ROW($1:$5),1))*
ROW($1:$5),0),ROW($1:$5))+1,1)*10^ROW($1:$5)/10)</f>
        <v>0</v>
      </c>
      <c r="Y10">
        <f>feed!W43</f>
        <v>0.05</v>
      </c>
      <c r="Z10" s="4">
        <f t="shared" si="2"/>
        <v>1344</v>
      </c>
      <c r="AA10" s="8">
        <f t="shared" si="3"/>
        <v>15.409160696008188</v>
      </c>
      <c r="AB10" s="4">
        <f t="shared" si="4"/>
        <v>651.33333333333337</v>
      </c>
      <c r="AC10" s="4">
        <f t="shared" si="5"/>
        <v>10036.5</v>
      </c>
    </row>
    <row r="11" spans="1:29" x14ac:dyDescent="0.25">
      <c r="A11" t="str">
        <f>feed!A18</f>
        <v>Cirno</v>
      </c>
      <c r="B11" t="str">
        <f>feed!B18</f>
        <v>jc99</v>
      </c>
      <c r="C11" t="str">
        <f>feed!C18</f>
        <v>The Federal Colonies</v>
      </c>
      <c r="D11">
        <f>SUMPRODUCT(MID(0&amp;feed!D18,LARGE(INDEX(ISNUMBER(--MID(feed!D18,ROW($1:$19),1))*
ROW($1:$19),0),ROW($1:$19))+1,1)*10^ROW($1:$19)/10)</f>
        <v>159</v>
      </c>
      <c r="E11">
        <f>SUMPRODUCT(MID(0&amp;feed!E18,LARGE(INDEX(ISNUMBER(--MID(feed!E18,ROW($1:$19),1))*
ROW($1:$19),0),ROW($1:$19))+1,1)*10^ROW($1:$19)/10)</f>
        <v>10</v>
      </c>
      <c r="F11" t="str">
        <f>feed!F18</f>
        <v>Second World War surplus</v>
      </c>
      <c r="G11" t="str">
        <f>feed!G18</f>
        <v>Gandhi-like</v>
      </c>
      <c r="H11">
        <f>SUMPRODUCT(MID(0&amp;feed!H18,LARGE(INDEX(ISNUMBER(--MID(feed!H18,ROW($1:$19),1))*
ROW($1:$19),0),ROW($1:$19))+1,1)*10^ROW($1:$19)/10)</f>
        <v>8</v>
      </c>
      <c r="I11" t="str">
        <f>feed!I18</f>
        <v>Standard</v>
      </c>
      <c r="J11">
        <f>SUMPRODUCT(MID(0&amp;feed!J18,LARGE(INDEX(ISNUMBER(--MID(feed!J18,ROW($1:$19),1))*
ROW($1:$19),0),ROW($1:$19))+1,1)*10^ROW($1:$19)/10)</f>
        <v>1</v>
      </c>
      <c r="K11">
        <f>SUMPRODUCT(MID(0&amp;feed!K18,LARGE(INDEX(ISNUMBER(--MID(feed!K18,ROW($1:$19),1))*
ROW($1:$19),0),ROW($1:$19))+1,1)*10^ROW($1:$19)/10)</f>
        <v>34</v>
      </c>
      <c r="L11">
        <f>SUMPRODUCT(MID(0&amp;feed!L18,LARGE(INDEX(ISNUMBER(--MID(feed!L18,ROW($1:$19),1))*
ROW($1:$19),0),ROW($1:$19))+1,1)*10^ROW($1:$19)/10)</f>
        <v>2</v>
      </c>
      <c r="M11" t="str">
        <f>feed!M18</f>
        <v>Central Planning</v>
      </c>
      <c r="N11">
        <f>SUMPRODUCT(MID(0&amp;feed!N18,LARGE(INDEX(ISNUMBER(--MID(feed!N18,ROW($1:$5),1))*
ROW($1:$5),0),ROW($1:$5))+1,1)*10^ROW($1:$5)/10)</f>
        <v>4439</v>
      </c>
      <c r="O11">
        <f>SUMPRODUCT(MID(0&amp;feed!O18,LARGE(INDEX(ISNUMBER(--MID(feed!O18,ROW($1:$5),1))*
ROW($1:$5),0),ROW($1:$5))+1,1)*10^ROW($1:$5)/10)</f>
        <v>172</v>
      </c>
      <c r="P11" t="str">
        <f>feed!P18</f>
        <v>Plentiful</v>
      </c>
      <c r="Q11">
        <f t="shared" si="0"/>
        <v>70</v>
      </c>
      <c r="R11" t="str">
        <f>feed!Q18</f>
        <v>Very Powerful</v>
      </c>
      <c r="S11">
        <f t="shared" si="1"/>
        <v>10</v>
      </c>
      <c r="T11" t="str">
        <f>feed!R18</f>
        <v>Caribbean</v>
      </c>
      <c r="U11" t="str">
        <f>feed!S18</f>
        <v>Soviet Union</v>
      </c>
      <c r="V11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41625</v>
      </c>
      <c r="W11" t="str">
        <f>feed!U18</f>
        <v>http://blocgame.com/stats.php?id=43375</v>
      </c>
      <c r="X11" s="4">
        <f>SUMPRODUCT(MID(0&amp;feed!V18,LARGE(INDEX(ISNUMBER(--MID(feed!V18,ROW($1:$5),1))*
ROW($1:$5),0),ROW($1:$5))+1,1)*10^ROW($1:$5)/10)</f>
        <v>1</v>
      </c>
      <c r="Y11">
        <f>feed!W18</f>
        <v>0</v>
      </c>
      <c r="Z11" s="4">
        <f t="shared" si="2"/>
        <v>22125</v>
      </c>
      <c r="AA11" s="8">
        <f t="shared" si="3"/>
        <v>9.3771119621536378</v>
      </c>
      <c r="AB11" s="4">
        <f t="shared" si="4"/>
        <v>739.83333333333337</v>
      </c>
      <c r="AC11" s="4">
        <f t="shared" si="5"/>
        <v>6937.5</v>
      </c>
    </row>
    <row r="12" spans="1:29" x14ac:dyDescent="0.25">
      <c r="A12" t="str">
        <f>feed!A62</f>
        <v>Eastasia</v>
      </c>
      <c r="B12" t="str">
        <f>feed!B62</f>
        <v>accounts being deleted</v>
      </c>
      <c r="C12" t="str">
        <f>feed!C62</f>
        <v>The Order</v>
      </c>
      <c r="D12">
        <f>SUMPRODUCT(MID(0&amp;feed!D62,LARGE(INDEX(ISNUMBER(--MID(feed!D62,ROW($1:$19),1))*
ROW($1:$19),0),ROW($1:$19))+1,1)*10^ROW($1:$19)/10)</f>
        <v>96</v>
      </c>
      <c r="E12">
        <f>SUMPRODUCT(MID(0&amp;feed!E62,LARGE(INDEX(ISNUMBER(--MID(feed!E62,ROW($1:$19),1))*
ROW($1:$19),0),ROW($1:$19))+1,1)*10^ROW($1:$19)/10)</f>
        <v>7</v>
      </c>
      <c r="F12" t="str">
        <f>feed!F62</f>
        <v>Korean War surplus</v>
      </c>
      <c r="G12" t="str">
        <f>feed!G62</f>
        <v>Gandhi-like</v>
      </c>
      <c r="H12">
        <f>SUMPRODUCT(MID(0&amp;feed!H63,LARGE(INDEX(ISNUMBER(--MID(feed!H63,ROW($1:$19),1))*
ROW($1:$19),0),ROW($1:$19))+1,1)*10^ROW($1:$19)/10)</f>
        <v>2</v>
      </c>
      <c r="I12" t="str">
        <f>feed!I62</f>
        <v>Elite</v>
      </c>
      <c r="J12">
        <f>SUMPRODUCT(MID(0&amp;feed!J62,LARGE(INDEX(ISNUMBER(--MID(feed!J62,ROW($1:$19),1))*
ROW($1:$19),0),ROW($1:$19))+1,1)*10^ROW($1:$19)/10)</f>
        <v>8</v>
      </c>
      <c r="K12">
        <f>SUMPRODUCT(MID(0&amp;feed!K62,LARGE(INDEX(ISNUMBER(--MID(feed!K62,ROW($1:$19),1))*
ROW($1:$19),0),ROW($1:$19))+1,1)*10^ROW($1:$19)/10)</f>
        <v>12</v>
      </c>
      <c r="L12">
        <f>SUMPRODUCT(MID(0&amp;feed!L62,LARGE(INDEX(ISNUMBER(--MID(feed!L62,ROW($1:$19),1))*
ROW($1:$19),0),ROW($1:$19))+1,1)*10^ROW($1:$19)/10)</f>
        <v>7</v>
      </c>
      <c r="M12" t="str">
        <f>feed!M62</f>
        <v>Central Planning</v>
      </c>
      <c r="N12">
        <f>SUMPRODUCT(MID(0&amp;feed!N62,LARGE(INDEX(ISNUMBER(--MID(feed!N62,ROW($1:$5),1))*
ROW($1:$5),0),ROW($1:$5))+1,1)*10^ROW($1:$5)/10)</f>
        <v>3561</v>
      </c>
      <c r="O12">
        <f>SUMPRODUCT(MID(0&amp;feed!O62,LARGE(INDEX(ISNUMBER(--MID(feed!O62,ROW($1:$5),1))*
ROW($1:$5),0),ROW($1:$5))+1,1)*10^ROW($1:$5)/10)</f>
        <v>654</v>
      </c>
      <c r="P12" t="str">
        <f>feed!P62</f>
        <v>Untapped</v>
      </c>
      <c r="Q12">
        <f t="shared" si="0"/>
        <v>90</v>
      </c>
      <c r="R12" t="str">
        <f>feed!Q62</f>
        <v>Large</v>
      </c>
      <c r="S12">
        <f t="shared" si="1"/>
        <v>7.5</v>
      </c>
      <c r="T12" t="str">
        <f>feed!R62</f>
        <v>Pacific Rim</v>
      </c>
      <c r="U12" t="str">
        <f>feed!S62</f>
        <v>Soviet Union</v>
      </c>
      <c r="V1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35599</v>
      </c>
      <c r="W12" t="str">
        <f>feed!U62</f>
        <v>http://blocgame.com/stats.php?id=63527</v>
      </c>
      <c r="X12" s="4">
        <f>SUMPRODUCT(MID(0&amp;feed!V62,LARGE(INDEX(ISNUMBER(--MID(feed!V62,ROW($1:$5),1))*
ROW($1:$5),0),ROW($1:$5))+1,1)*10^ROW($1:$5)/10)</f>
        <v>0</v>
      </c>
      <c r="Y12">
        <f>feed!W62</f>
        <v>0</v>
      </c>
      <c r="Z12" s="4">
        <f t="shared" si="2"/>
        <v>26974</v>
      </c>
      <c r="AA12" s="8">
        <f t="shared" si="3"/>
        <v>9.9969109800617808</v>
      </c>
      <c r="AB12" s="4">
        <f t="shared" si="4"/>
        <v>593.5</v>
      </c>
      <c r="AC12" s="4">
        <f t="shared" si="5"/>
        <v>5933.166666666667</v>
      </c>
    </row>
    <row r="13" spans="1:29" x14ac:dyDescent="0.25">
      <c r="A13" t="str">
        <f>feed!A308</f>
        <v>KaleCepo</v>
      </c>
      <c r="B13" t="str">
        <f>feed!B308</f>
        <v>sultan lee</v>
      </c>
      <c r="C13" t="str">
        <f>feed!C308</f>
        <v>PIRATES</v>
      </c>
      <c r="D13">
        <f>SUMPRODUCT(MID(0&amp;feed!D308,LARGE(INDEX(ISNUMBER(--MID(feed!D308,ROW($1:$19),1))*
ROW($1:$19),0),ROW($1:$19))+1,1)*10^ROW($1:$19)/10)</f>
        <v>237</v>
      </c>
      <c r="E13">
        <f>SUMPRODUCT(MID(0&amp;feed!E308,LARGE(INDEX(ISNUMBER(--MID(feed!E308,ROW($1:$19),1))*
ROW($1:$19),0),ROW($1:$19))+1,1)*10^ROW($1:$19)/10)</f>
        <v>22</v>
      </c>
      <c r="F13" t="str">
        <f>feed!F308</f>
        <v>Almost Modern</v>
      </c>
      <c r="G13" t="str">
        <f>feed!G308</f>
        <v>Gandhi-like</v>
      </c>
      <c r="H13">
        <f>SUMPRODUCT(MID(0&amp;feed!H308,LARGE(INDEX(ISNUMBER(--MID(feed!H308,ROW($1:$19),1))*
ROW($1:$19),0),ROW($1:$19))+1,1)*10^ROW($1:$19)/10)</f>
        <v>9</v>
      </c>
      <c r="I13" t="str">
        <f>feed!I308</f>
        <v>Good</v>
      </c>
      <c r="J13">
        <f>SUMPRODUCT(MID(0&amp;feed!J308,LARGE(INDEX(ISNUMBER(--MID(feed!J308,ROW($1:$19),1))*
ROW($1:$19),0),ROW($1:$19))+1,1)*10^ROW($1:$19)/10)</f>
        <v>5</v>
      </c>
      <c r="K13">
        <f>SUMPRODUCT(MID(0&amp;feed!K308,LARGE(INDEX(ISNUMBER(--MID(feed!K308,ROW($1:$19),1))*
ROW($1:$19),0),ROW($1:$19))+1,1)*10^ROW($1:$19)/10)</f>
        <v>118</v>
      </c>
      <c r="L13">
        <f>SUMPRODUCT(MID(0&amp;feed!L308,LARGE(INDEX(ISNUMBER(--MID(feed!L308,ROW($1:$19),1))*
ROW($1:$19),0),ROW($1:$19))+1,1)*10^ROW($1:$19)/10)</f>
        <v>15</v>
      </c>
      <c r="M13" t="str">
        <f>feed!M308</f>
        <v>Free Market</v>
      </c>
      <c r="N13">
        <f>SUMPRODUCT(MID(0&amp;feed!N308,LARGE(INDEX(ISNUMBER(--MID(feed!N308,ROW($1:$5),1))*
ROW($1:$5),0),ROW($1:$5))+1,1)*10^ROW($1:$5)/10)</f>
        <v>1946</v>
      </c>
      <c r="O13">
        <f>SUMPRODUCT(MID(0&amp;feed!O308,LARGE(INDEX(ISNUMBER(--MID(feed!O308,ROW($1:$5),1))*
ROW($1:$5),0),ROW($1:$5))+1,1)*10^ROW($1:$5)/10)</f>
        <v>101</v>
      </c>
      <c r="P13" t="str">
        <f>feed!P308</f>
        <v>Untapped</v>
      </c>
      <c r="Q13">
        <f t="shared" si="0"/>
        <v>90</v>
      </c>
      <c r="R13" t="str">
        <f>feed!Q308</f>
        <v>Very Powerful</v>
      </c>
      <c r="S13">
        <f t="shared" si="1"/>
        <v>10</v>
      </c>
      <c r="T13" t="str">
        <f>feed!R308</f>
        <v>East Indies</v>
      </c>
      <c r="U13" t="str">
        <f>feed!S308</f>
        <v>United States</v>
      </c>
      <c r="V13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93019</v>
      </c>
      <c r="W13" t="str">
        <f>feed!U308</f>
        <v>http://blocgame.com/stats.php?id=60711</v>
      </c>
      <c r="X13" s="4">
        <f>SUMPRODUCT(MID(0&amp;feed!V308,LARGE(INDEX(ISNUMBER(--MID(feed!V308,ROW($1:$5),1))*
ROW($1:$5),0),ROW($1:$5))+1,1)*10^ROW($1:$5)/10)</f>
        <v>0</v>
      </c>
      <c r="Y13">
        <f>feed!W308</f>
        <v>0</v>
      </c>
      <c r="Z13" s="4">
        <f t="shared" si="2"/>
        <v>36394</v>
      </c>
      <c r="AA13" s="8">
        <f t="shared" si="3"/>
        <v>47.800102774922919</v>
      </c>
      <c r="AB13" s="4">
        <f t="shared" si="4"/>
        <v>324.33333333333331</v>
      </c>
      <c r="AC13" s="4">
        <f t="shared" si="5"/>
        <v>15503.166666666666</v>
      </c>
    </row>
    <row r="14" spans="1:29" x14ac:dyDescent="0.25">
      <c r="A14" t="str">
        <f>feed!A418</f>
        <v>Samsayum</v>
      </c>
      <c r="B14" t="str">
        <f>feed!B418</f>
        <v>Kadetdeen86</v>
      </c>
      <c r="C14" t="str">
        <f>feed!C418</f>
        <v>SPQR</v>
      </c>
      <c r="D14">
        <f>SUMPRODUCT(MID(0&amp;feed!D418,LARGE(INDEX(ISNUMBER(--MID(feed!D418,ROW($1:$19),1))*
ROW($1:$19),0),ROW($1:$19))+1,1)*10^ROW($1:$19)/10)</f>
        <v>31</v>
      </c>
      <c r="E14">
        <f>SUMPRODUCT(MID(0&amp;feed!E418,LARGE(INDEX(ISNUMBER(--MID(feed!E418,ROW($1:$19),1))*
ROW($1:$19),0),ROW($1:$19))+1,1)*10^ROW($1:$19)/10)</f>
        <v>2</v>
      </c>
      <c r="F14" t="str">
        <f>feed!F418</f>
        <v>Second World War surplus</v>
      </c>
      <c r="G14" t="str">
        <f>feed!G418</f>
        <v>Gandhi-like</v>
      </c>
      <c r="H14">
        <f>SUMPRODUCT(MID(0&amp;feed!H418,LARGE(INDEX(ISNUMBER(--MID(feed!H418,ROW($1:$19),1))*
ROW($1:$19),0),ROW($1:$19))+1,1)*10^ROW($1:$19)/10)</f>
        <v>1</v>
      </c>
      <c r="I14" t="str">
        <f>feed!I418</f>
        <v>Standard</v>
      </c>
      <c r="J14">
        <f>SUMPRODUCT(MID(0&amp;feed!J418,LARGE(INDEX(ISNUMBER(--MID(feed!J418,ROW($1:$19),1))*
ROW($1:$19),0),ROW($1:$19))+1,1)*10^ROW($1:$19)/10)</f>
        <v>30</v>
      </c>
      <c r="K14">
        <f>SUMPRODUCT(MID(0&amp;feed!K418,LARGE(INDEX(ISNUMBER(--MID(feed!K418,ROW($1:$19),1))*
ROW($1:$19),0),ROW($1:$19))+1,1)*10^ROW($1:$19)/10)</f>
        <v>15</v>
      </c>
      <c r="L14">
        <f>SUMPRODUCT(MID(0&amp;feed!L418,LARGE(INDEX(ISNUMBER(--MID(feed!L418,ROW($1:$19),1))*
ROW($1:$19),0),ROW($1:$19))+1,1)*10^ROW($1:$19)/10)</f>
        <v>7</v>
      </c>
      <c r="M14" t="str">
        <f>feed!M418</f>
        <v>Mixed Economy</v>
      </c>
      <c r="N14">
        <f>SUMPRODUCT(MID(0&amp;feed!N418,LARGE(INDEX(ISNUMBER(--MID(feed!N418,ROW($1:$5),1))*
ROW($1:$5),0),ROW($1:$5))+1,1)*10^ROW($1:$5)/10)</f>
        <v>1519</v>
      </c>
      <c r="O14">
        <f>SUMPRODUCT(MID(0&amp;feed!O418,LARGE(INDEX(ISNUMBER(--MID(feed!O418,ROW($1:$5),1))*
ROW($1:$5),0),ROW($1:$5))+1,1)*10^ROW($1:$5)/10)</f>
        <v>0</v>
      </c>
      <c r="P14" t="str">
        <f>feed!P418</f>
        <v>Near Depletion</v>
      </c>
      <c r="Q14">
        <f t="shared" si="0"/>
        <v>10</v>
      </c>
      <c r="R14" t="str">
        <f>feed!Q418</f>
        <v>Large</v>
      </c>
      <c r="S14">
        <f t="shared" si="1"/>
        <v>7.5</v>
      </c>
      <c r="T14" t="str">
        <f>feed!R418</f>
        <v>East Indies</v>
      </c>
      <c r="U14" t="str">
        <f>feed!S418</f>
        <v>Soviet Union</v>
      </c>
      <c r="V14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19472</v>
      </c>
      <c r="W14" t="str">
        <f>feed!U418</f>
        <v>http://blocgame.com/stats.php?id=63640</v>
      </c>
      <c r="X14" s="4">
        <f>SUMPRODUCT(MID(0&amp;feed!V418,LARGE(INDEX(ISNUMBER(--MID(feed!V418,ROW($1:$5),1))*
ROW($1:$5),0),ROW($1:$5))+1,1)*10^ROW($1:$5)/10)</f>
        <v>0</v>
      </c>
      <c r="Y14">
        <f>feed!W418</f>
        <v>0</v>
      </c>
      <c r="Z14" s="4">
        <f t="shared" si="2"/>
        <v>10472</v>
      </c>
      <c r="AA14" s="8">
        <f t="shared" si="3"/>
        <v>12.818959842001316</v>
      </c>
      <c r="AB14" s="4">
        <f t="shared" si="4"/>
        <v>253.16666666666666</v>
      </c>
      <c r="AC14" s="4">
        <f t="shared" si="5"/>
        <v>3245.3333333333335</v>
      </c>
    </row>
    <row r="15" spans="1:29" x14ac:dyDescent="0.25">
      <c r="A15" t="str">
        <f>feed!A415</f>
        <v>Titiwangsa</v>
      </c>
      <c r="B15" t="str">
        <f>feed!B415</f>
        <v>Orga</v>
      </c>
      <c r="C15" t="str">
        <f>feed!C415</f>
        <v>PIRATES</v>
      </c>
      <c r="D15">
        <f>SUMPRODUCT(MID(0&amp;feed!D415,LARGE(INDEX(ISNUMBER(--MID(feed!D415,ROW($1:$19),1))*
ROW($1:$19),0),ROW($1:$19))+1,1)*10^ROW($1:$19)/10)</f>
        <v>58</v>
      </c>
      <c r="E15">
        <f>SUMPRODUCT(MID(0&amp;feed!E415,LARGE(INDEX(ISNUMBER(--MID(feed!E415,ROW($1:$19),1))*
ROW($1:$19),0),ROW($1:$19))+1,1)*10^ROW($1:$19)/10)</f>
        <v>2</v>
      </c>
      <c r="F15" t="str">
        <f>feed!F415</f>
        <v>Second World War surplus</v>
      </c>
      <c r="G15" t="str">
        <f>feed!G415</f>
        <v>Nice</v>
      </c>
      <c r="H15">
        <f>SUMPRODUCT(MID(0&amp;feed!H415,LARGE(INDEX(ISNUMBER(--MID(feed!H415,ROW($1:$19),1))*
ROW($1:$19),0),ROW($1:$19))+1,1)*10^ROW($1:$19)/10)</f>
        <v>2</v>
      </c>
      <c r="I15" t="str">
        <f>feed!I415</f>
        <v>Standard</v>
      </c>
      <c r="J15">
        <f>SUMPRODUCT(MID(0&amp;feed!J415,LARGE(INDEX(ISNUMBER(--MID(feed!J415,ROW($1:$19),1))*
ROW($1:$19),0),ROW($1:$19))+1,1)*10^ROW($1:$19)/10)</f>
        <v>57</v>
      </c>
      <c r="K15">
        <f>SUMPRODUCT(MID(0&amp;feed!K415,LARGE(INDEX(ISNUMBER(--MID(feed!K415,ROW($1:$19),1))*
ROW($1:$19),0),ROW($1:$19))+1,1)*10^ROW($1:$19)/10)</f>
        <v>8</v>
      </c>
      <c r="L15">
        <f>SUMPRODUCT(MID(0&amp;feed!L415,LARGE(INDEX(ISNUMBER(--MID(feed!L415,ROW($1:$19),1))*
ROW($1:$19),0),ROW($1:$19))+1,1)*10^ROW($1:$19)/10)</f>
        <v>6</v>
      </c>
      <c r="M15" t="str">
        <f>feed!M415</f>
        <v>Central Planning</v>
      </c>
      <c r="N15">
        <f>SUMPRODUCT(MID(0&amp;feed!N415,LARGE(INDEX(ISNUMBER(--MID(feed!N415,ROW($1:$5),1))*
ROW($1:$5),0),ROW($1:$5))+1,1)*10^ROW($1:$5)/10)</f>
        <v>1523</v>
      </c>
      <c r="O15">
        <f>SUMPRODUCT(MID(0&amp;feed!O415,LARGE(INDEX(ISNUMBER(--MID(feed!O415,ROW($1:$5),1))*
ROW($1:$5),0),ROW($1:$5))+1,1)*10^ROW($1:$5)/10)</f>
        <v>6</v>
      </c>
      <c r="P15" t="str">
        <f>feed!P415</f>
        <v>Untapped</v>
      </c>
      <c r="Q15">
        <f t="shared" si="0"/>
        <v>90</v>
      </c>
      <c r="R15" t="str">
        <f>feed!Q415</f>
        <v>Powerful</v>
      </c>
      <c r="S15">
        <f t="shared" si="1"/>
        <v>9</v>
      </c>
      <c r="T15" t="str">
        <f>feed!R415</f>
        <v>East Indies</v>
      </c>
      <c r="U15" t="str">
        <f>feed!S415</f>
        <v>Soviet Union</v>
      </c>
      <c r="V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18368</v>
      </c>
      <c r="W15" t="str">
        <f>feed!U415</f>
        <v>http://blocgame.com/stats.php?id=61596</v>
      </c>
      <c r="X15" s="4">
        <f>SUMPRODUCT(MID(0&amp;feed!V415,LARGE(INDEX(ISNUMBER(--MID(feed!V415,ROW($1:$5),1))*
ROW($1:$5),0),ROW($1:$5))+1,1)*10^ROW($1:$5)/10)</f>
        <v>0</v>
      </c>
      <c r="Y15">
        <f>feed!W415</f>
        <v>0</v>
      </c>
      <c r="Z15" s="4">
        <f t="shared" si="2"/>
        <v>11618</v>
      </c>
      <c r="AA15" s="8">
        <f t="shared" si="3"/>
        <v>12.060407091267235</v>
      </c>
      <c r="AB15" s="4">
        <f t="shared" si="4"/>
        <v>253.83333333333334</v>
      </c>
      <c r="AC15" s="4">
        <f t="shared" si="5"/>
        <v>3061.3333333333335</v>
      </c>
    </row>
    <row r="16" spans="1:29" x14ac:dyDescent="0.25">
      <c r="A16" t="str">
        <f>feed!A74</f>
        <v>kweensnkans</v>
      </c>
      <c r="B16" t="str">
        <f>feed!B74</f>
        <v>Jamal T.Ice cube</v>
      </c>
      <c r="C16">
        <f>feed!C74</f>
        <v>0</v>
      </c>
      <c r="D16">
        <f>SUMPRODUCT(MID(0&amp;feed!D74,LARGE(INDEX(ISNUMBER(--MID(feed!D74,ROW($1:$19),1))*
ROW($1:$19),0),ROW($1:$19))+1,1)*10^ROW($1:$19)/10)</f>
        <v>38</v>
      </c>
      <c r="E16">
        <f>SUMPRODUCT(MID(0&amp;feed!E74,LARGE(INDEX(ISNUMBER(--MID(feed!E74,ROW($1:$19),1))*
ROW($1:$19),0),ROW($1:$19))+1,1)*10^ROW($1:$19)/10)</f>
        <v>0</v>
      </c>
      <c r="F16" t="str">
        <f>feed!F74</f>
        <v>Second World War surplus</v>
      </c>
      <c r="G16" t="str">
        <f>feed!G74</f>
        <v>Gandhi-like</v>
      </c>
      <c r="H16">
        <f>SUMPRODUCT(MID(0&amp;feed!H74,LARGE(INDEX(ISNUMBER(--MID(feed!H74,ROW($1:$19),1))*
ROW($1:$19),0),ROW($1:$19))+1,1)*10^ROW($1:$19)/10)</f>
        <v>1</v>
      </c>
      <c r="I16" t="str">
        <f>feed!I74</f>
        <v>Good</v>
      </c>
      <c r="J16">
        <f>SUMPRODUCT(MID(0&amp;feed!J74,LARGE(INDEX(ISNUMBER(--MID(feed!J74,ROW($1:$19),1))*
ROW($1:$19),0),ROW($1:$19))+1,1)*10^ROW($1:$19)/10)</f>
        <v>68</v>
      </c>
      <c r="K16">
        <f>SUMPRODUCT(MID(0&amp;feed!K74,LARGE(INDEX(ISNUMBER(--MID(feed!K74,ROW($1:$19),1))*
ROW($1:$19),0),ROW($1:$19))+1,1)*10^ROW($1:$19)/10)</f>
        <v>7</v>
      </c>
      <c r="L16">
        <f>SUMPRODUCT(MID(0&amp;feed!L74,LARGE(INDEX(ISNUMBER(--MID(feed!L74,ROW($1:$19),1))*
ROW($1:$19),0),ROW($1:$19))+1,1)*10^ROW($1:$19)/10)</f>
        <v>4</v>
      </c>
      <c r="M16" t="str">
        <f>feed!M74</f>
        <v>Free Market</v>
      </c>
      <c r="N16">
        <f>SUMPRODUCT(MID(0&amp;feed!N74,LARGE(INDEX(ISNUMBER(--MID(feed!N74,ROW($1:$5),1))*
ROW($1:$5),0),ROW($1:$5))+1,1)*10^ROW($1:$5)/10)</f>
        <v>3432</v>
      </c>
      <c r="O16">
        <f>SUMPRODUCT(MID(0&amp;feed!O74,LARGE(INDEX(ISNUMBER(--MID(feed!O74,ROW($1:$5),1))*
ROW($1:$5),0),ROW($1:$5))+1,1)*10^ROW($1:$5)/10)</f>
        <v>2843</v>
      </c>
      <c r="P16" t="str">
        <f>feed!P74</f>
        <v>Untapped</v>
      </c>
      <c r="Q16">
        <f t="shared" si="0"/>
        <v>90</v>
      </c>
      <c r="R16" t="str">
        <f>feed!Q74</f>
        <v>Mediocre</v>
      </c>
      <c r="S16">
        <f t="shared" si="1"/>
        <v>4.5</v>
      </c>
      <c r="T16" t="str">
        <f>feed!R74</f>
        <v>Egypt</v>
      </c>
      <c r="U16" t="str">
        <f>feed!S74</f>
        <v>United States</v>
      </c>
      <c r="V16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17149</v>
      </c>
      <c r="W16" t="str">
        <f>feed!U74</f>
        <v>http://blocgame.com/stats.php?id=63345</v>
      </c>
      <c r="X16" s="4">
        <f>SUMPRODUCT(MID(0&amp;feed!V74,LARGE(INDEX(ISNUMBER(--MID(feed!V74,ROW($1:$5),1))*
ROW($1:$5),0),ROW($1:$5))+1,1)*10^ROW($1:$5)/10)</f>
        <v>0</v>
      </c>
      <c r="Y16">
        <f>feed!W74</f>
        <v>0</v>
      </c>
      <c r="Z16" s="4">
        <f t="shared" si="2"/>
        <v>12274</v>
      </c>
      <c r="AA16" s="8">
        <f t="shared" si="3"/>
        <v>4.9967948717948714</v>
      </c>
      <c r="AB16" s="4">
        <f t="shared" si="4"/>
        <v>572</v>
      </c>
      <c r="AC16" s="4">
        <f t="shared" si="5"/>
        <v>2858.1666666666665</v>
      </c>
    </row>
    <row r="17" spans="1:29" x14ac:dyDescent="0.25">
      <c r="A17" t="str">
        <f>feed!A126</f>
        <v>Communistutopia</v>
      </c>
      <c r="B17" t="str">
        <f>feed!B126</f>
        <v>Bill Broskis</v>
      </c>
      <c r="C17" t="str">
        <f>feed!C126</f>
        <v>The Order</v>
      </c>
      <c r="D17">
        <f>SUMPRODUCT(MID(0&amp;feed!D126,LARGE(INDEX(ISNUMBER(--MID(feed!D126,ROW($1:$19),1))*
ROW($1:$19),0),ROW($1:$19))+1,1)*10^ROW($1:$19)/10)</f>
        <v>98</v>
      </c>
      <c r="E17">
        <f>SUMPRODUCT(MID(0&amp;feed!E126,LARGE(INDEX(ISNUMBER(--MID(feed!E126,ROW($1:$19),1))*
ROW($1:$19),0),ROW($1:$19))+1,1)*10^ROW($1:$19)/10)</f>
        <v>10</v>
      </c>
      <c r="F17" t="str">
        <f>feed!F126</f>
        <v>Korean War surplus</v>
      </c>
      <c r="G17" t="str">
        <f>feed!G126</f>
        <v>Gandhi-like</v>
      </c>
      <c r="H17">
        <f>SUMPRODUCT(MID(0&amp;feed!H126,LARGE(INDEX(ISNUMBER(--MID(feed!H126,ROW($1:$19),1))*
ROW($1:$19),0),ROW($1:$19))+1,1)*10^ROW($1:$19)/10)</f>
        <v>4</v>
      </c>
      <c r="I17" t="str">
        <f>feed!I126</f>
        <v>Elite</v>
      </c>
      <c r="J17">
        <f>SUMPRODUCT(MID(0&amp;feed!J126,LARGE(INDEX(ISNUMBER(--MID(feed!J126,ROW($1:$19),1))*
ROW($1:$19),0),ROW($1:$19))+1,1)*10^ROW($1:$19)/10)</f>
        <v>4</v>
      </c>
      <c r="K17">
        <f>SUMPRODUCT(MID(0&amp;feed!K126,LARGE(INDEX(ISNUMBER(--MID(feed!K126,ROW($1:$19),1))*
ROW($1:$19),0),ROW($1:$19))+1,1)*10^ROW($1:$19)/10)</f>
        <v>14</v>
      </c>
      <c r="L17">
        <f>SUMPRODUCT(MID(0&amp;feed!L126,LARGE(INDEX(ISNUMBER(--MID(feed!L126,ROW($1:$19),1))*
ROW($1:$19),0),ROW($1:$19))+1,1)*10^ROW($1:$19)/10)</f>
        <v>11</v>
      </c>
      <c r="M17" t="str">
        <f>feed!M126</f>
        <v>Central Planning</v>
      </c>
      <c r="N17">
        <f>SUMPRODUCT(MID(0&amp;feed!N126,LARGE(INDEX(ISNUMBER(--MID(feed!N126,ROW($1:$5),1))*
ROW($1:$5),0),ROW($1:$5))+1,1)*10^ROW($1:$5)/10)</f>
        <v>2948</v>
      </c>
      <c r="O17">
        <f>SUMPRODUCT(MID(0&amp;feed!O126,LARGE(INDEX(ISNUMBER(--MID(feed!O126,ROW($1:$5),1))*
ROW($1:$5),0),ROW($1:$5))+1,1)*10^ROW($1:$5)/10)</f>
        <v>7759</v>
      </c>
      <c r="P17" t="str">
        <f>feed!P126</f>
        <v>Untapped</v>
      </c>
      <c r="Q17">
        <f t="shared" si="0"/>
        <v>90</v>
      </c>
      <c r="R17" t="str">
        <f>feed!Q126</f>
        <v>Powerful</v>
      </c>
      <c r="S17">
        <f t="shared" si="1"/>
        <v>9</v>
      </c>
      <c r="T17" t="str">
        <f>feed!R126</f>
        <v>Persia</v>
      </c>
      <c r="U17" t="str">
        <f>feed!S126</f>
        <v>Soviet Union</v>
      </c>
      <c r="V17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32240</v>
      </c>
      <c r="W17" t="str">
        <f>feed!U126</f>
        <v>http://blocgame.com/stats.php?id=49796</v>
      </c>
      <c r="X17" s="4">
        <f>SUMPRODUCT(MID(0&amp;feed!V126,LARGE(INDEX(ISNUMBER(--MID(feed!V126,ROW($1:$5),1))*
ROW($1:$5),0),ROW($1:$5))+1,1)*10^ROW($1:$5)/10)</f>
        <v>0</v>
      </c>
      <c r="Y17">
        <f>feed!W126</f>
        <v>0</v>
      </c>
      <c r="Z17" s="4">
        <f t="shared" si="2"/>
        <v>19865</v>
      </c>
      <c r="AA17" s="8">
        <f t="shared" si="3"/>
        <v>10.936227951153324</v>
      </c>
      <c r="AB17" s="4">
        <f t="shared" si="4"/>
        <v>491.33333333333331</v>
      </c>
      <c r="AC17" s="4">
        <f t="shared" si="5"/>
        <v>5373.333333333333</v>
      </c>
    </row>
    <row r="18" spans="1:29" x14ac:dyDescent="0.25">
      <c r="A18" t="str">
        <f>feed!A22</f>
        <v>Conferan</v>
      </c>
      <c r="B18" t="str">
        <f>feed!B22</f>
        <v>Cryptox</v>
      </c>
      <c r="C18" t="str">
        <f>feed!C22</f>
        <v>The Order</v>
      </c>
      <c r="D18">
        <f>SUMPRODUCT(MID(0&amp;feed!D22,LARGE(INDEX(ISNUMBER(--MID(feed!D22,ROW($1:$19),1))*
ROW($1:$19),0),ROW($1:$19))+1,1)*10^ROW($1:$19)/10)</f>
        <v>178</v>
      </c>
      <c r="E18">
        <f>SUMPRODUCT(MID(0&amp;feed!E22,LARGE(INDEX(ISNUMBER(--MID(feed!E22,ROW($1:$19),1))*
ROW($1:$19),0),ROW($1:$19))+1,1)*10^ROW($1:$19)/10)</f>
        <v>10</v>
      </c>
      <c r="F18" t="str">
        <f>feed!F22</f>
        <v>Korean War surplus</v>
      </c>
      <c r="G18" t="str">
        <f>feed!G22</f>
        <v>Gandhi-like</v>
      </c>
      <c r="H18">
        <f>SUMPRODUCT(MID(0&amp;feed!H22,LARGE(INDEX(ISNUMBER(--MID(feed!H22,ROW($1:$19),1))*
ROW($1:$19),0),ROW($1:$19))+1,1)*10^ROW($1:$19)/10)</f>
        <v>4</v>
      </c>
      <c r="I18" t="str">
        <f>feed!I22</f>
        <v>Elite</v>
      </c>
      <c r="J18">
        <f>SUMPRODUCT(MID(0&amp;feed!J22,LARGE(INDEX(ISNUMBER(--MID(feed!J22,ROW($1:$19),1))*
ROW($1:$19),0),ROW($1:$19))+1,1)*10^ROW($1:$19)/10)</f>
        <v>3</v>
      </c>
      <c r="K18">
        <f>SUMPRODUCT(MID(0&amp;feed!K22,LARGE(INDEX(ISNUMBER(--MID(feed!K22,ROW($1:$19),1))*
ROW($1:$19),0),ROW($1:$19))+1,1)*10^ROW($1:$19)/10)</f>
        <v>21</v>
      </c>
      <c r="L18">
        <f>SUMPRODUCT(MID(0&amp;feed!L22,LARGE(INDEX(ISNUMBER(--MID(feed!L22,ROW($1:$19),1))*
ROW($1:$19),0),ROW($1:$19))+1,1)*10^ROW($1:$19)/10)</f>
        <v>7</v>
      </c>
      <c r="M18" t="str">
        <f>feed!M22</f>
        <v>Central Planning</v>
      </c>
      <c r="N18">
        <f>SUMPRODUCT(MID(0&amp;feed!N22,LARGE(INDEX(ISNUMBER(--MID(feed!N22,ROW($1:$5),1))*
ROW($1:$5),0),ROW($1:$5))+1,1)*10^ROW($1:$5)/10)</f>
        <v>4240</v>
      </c>
      <c r="O18">
        <f>SUMPRODUCT(MID(0&amp;feed!O22,LARGE(INDEX(ISNUMBER(--MID(feed!O22,ROW($1:$5),1))*
ROW($1:$5),0),ROW($1:$5))+1,1)*10^ROW($1:$5)/10)</f>
        <v>167</v>
      </c>
      <c r="P18" t="str">
        <f>feed!P22</f>
        <v>Untapped</v>
      </c>
      <c r="Q18">
        <f t="shared" si="0"/>
        <v>90</v>
      </c>
      <c r="R18" t="str">
        <f>feed!Q22</f>
        <v>Very Powerful</v>
      </c>
      <c r="S18">
        <f t="shared" si="1"/>
        <v>10</v>
      </c>
      <c r="T18" t="str">
        <f>feed!R22</f>
        <v>East Indies</v>
      </c>
      <c r="U18" t="str">
        <f>feed!S22</f>
        <v>Soviet Union</v>
      </c>
      <c r="V18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61230</v>
      </c>
      <c r="W18" t="str">
        <f>feed!U22</f>
        <v>http://blocgame.com/stats.php?id=56710</v>
      </c>
      <c r="X18" s="4">
        <f>SUMPRODUCT(MID(0&amp;feed!V22,LARGE(INDEX(ISNUMBER(--MID(feed!V22,ROW($1:$5),1))*
ROW($1:$5),0),ROW($1:$5))+1,1)*10^ROW($1:$5)/10)</f>
        <v>0</v>
      </c>
      <c r="Y18">
        <f>feed!W22</f>
        <v>0</v>
      </c>
      <c r="Z18" s="4">
        <f t="shared" si="2"/>
        <v>47730</v>
      </c>
      <c r="AA18" s="8">
        <f t="shared" si="3"/>
        <v>14.441037735849056</v>
      </c>
      <c r="AB18" s="4">
        <f t="shared" si="4"/>
        <v>706.66666666666663</v>
      </c>
      <c r="AC18" s="4">
        <f t="shared" si="5"/>
        <v>10205</v>
      </c>
    </row>
    <row r="19" spans="1:29" x14ac:dyDescent="0.25">
      <c r="A19" t="str">
        <f>feed!A4</f>
        <v>Jemut</v>
      </c>
      <c r="B19" t="str">
        <f>feed!B4</f>
        <v>iwaniman/Ferozz</v>
      </c>
      <c r="C19" t="str">
        <f>feed!C4</f>
        <v>PIRATES</v>
      </c>
      <c r="D19">
        <f>SUMPRODUCT(MID(0&amp;feed!D4,LARGE(INDEX(ISNUMBER(--MID(feed!D4,ROW($1:$19),1))*
ROW($1:$19),0),ROW($1:$19))+1,1)*10^ROW($1:$19)/10)</f>
        <v>45</v>
      </c>
      <c r="E19">
        <f>SUMPRODUCT(MID(0&amp;feed!E4,LARGE(INDEX(ISNUMBER(--MID(feed!E4,ROW($1:$19),1))*
ROW($1:$19),0),ROW($1:$19))+1,1)*10^ROW($1:$19)/10)</f>
        <v>8</v>
      </c>
      <c r="F19" t="str">
        <f>feed!F4</f>
        <v>Korean War surplus</v>
      </c>
      <c r="G19" t="str">
        <f>feed!G4</f>
        <v>Normal</v>
      </c>
      <c r="H19">
        <f>SUMPRODUCT(MID(0&amp;feed!H4,LARGE(INDEX(ISNUMBER(--MID(feed!H4,ROW($1:$19),1))*
ROW($1:$19),0),ROW($1:$19))+1,1)*10^ROW($1:$19)/10)</f>
        <v>7</v>
      </c>
      <c r="I19" t="str">
        <f>feed!I4</f>
        <v>Good</v>
      </c>
      <c r="J19">
        <f>SUMPRODUCT(MID(0&amp;feed!J4,LARGE(INDEX(ISNUMBER(--MID(feed!J4,ROW($1:$19),1))*
ROW($1:$19),0),ROW($1:$19))+1,1)*10^ROW($1:$19)/10)</f>
        <v>9</v>
      </c>
      <c r="K19">
        <f>SUMPRODUCT(MID(0&amp;feed!K4,LARGE(INDEX(ISNUMBER(--MID(feed!K4,ROW($1:$19),1))*
ROW($1:$19),0),ROW($1:$19))+1,1)*10^ROW($1:$19)/10)</f>
        <v>27</v>
      </c>
      <c r="L19">
        <f>SUMPRODUCT(MID(0&amp;feed!L4,LARGE(INDEX(ISNUMBER(--MID(feed!L4,ROW($1:$19),1))*
ROW($1:$19),0),ROW($1:$19))+1,1)*10^ROW($1:$19)/10)</f>
        <v>17</v>
      </c>
      <c r="M19" t="str">
        <f>feed!M4</f>
        <v>Free Market</v>
      </c>
      <c r="N19">
        <f>SUMPRODUCT(MID(0&amp;feed!N4,LARGE(INDEX(ISNUMBER(--MID(feed!N4,ROW($1:$5),1))*
ROW($1:$5),0),ROW($1:$5))+1,1)*10^ROW($1:$5)/10)</f>
        <v>5377</v>
      </c>
      <c r="O19">
        <f>SUMPRODUCT(MID(0&amp;feed!O4,LARGE(INDEX(ISNUMBER(--MID(feed!O4,ROW($1:$5),1))*
ROW($1:$5),0),ROW($1:$5))+1,1)*10^ROW($1:$5)/10)</f>
        <v>177</v>
      </c>
      <c r="P19" t="str">
        <f>feed!P4</f>
        <v>Untapped</v>
      </c>
      <c r="Q19">
        <f t="shared" si="0"/>
        <v>90</v>
      </c>
      <c r="R19" t="str">
        <f>feed!Q4</f>
        <v>Very Powerful</v>
      </c>
      <c r="S19">
        <f t="shared" si="1"/>
        <v>10</v>
      </c>
      <c r="T19" t="str">
        <f>feed!R4</f>
        <v>East Indies</v>
      </c>
      <c r="U19" t="str">
        <f>feed!S4</f>
        <v>Neutral</v>
      </c>
      <c r="V19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52270</v>
      </c>
      <c r="W19" t="str">
        <f>feed!U4</f>
        <v>http://blocgame.com/stats.php?id=61811</v>
      </c>
      <c r="X19" s="4">
        <f>SUMPRODUCT(MID(0&amp;feed!V4,LARGE(INDEX(ISNUMBER(--MID(feed!V4,ROW($1:$5),1))*
ROW($1:$5),0),ROW($1:$5))+1,1)*10^ROW($1:$5)/10)</f>
        <v>0</v>
      </c>
      <c r="Y19">
        <f>feed!W4</f>
        <v>0</v>
      </c>
      <c r="Z19" s="4">
        <f t="shared" si="2"/>
        <v>30520</v>
      </c>
      <c r="AA19" s="8">
        <f t="shared" si="3"/>
        <v>9.7210340338478698</v>
      </c>
      <c r="AB19" s="4">
        <f t="shared" si="4"/>
        <v>896.16666666666663</v>
      </c>
      <c r="AC19" s="4">
        <f t="shared" si="5"/>
        <v>8711.6666666666661</v>
      </c>
    </row>
    <row r="20" spans="1:29" x14ac:dyDescent="0.25">
      <c r="A20" t="str">
        <f>feed!A2</f>
        <v>Tuonela</v>
      </c>
      <c r="B20" t="str">
        <f>feed!B2</f>
        <v>Beelzebub</v>
      </c>
      <c r="C20" t="str">
        <f>feed!C2</f>
        <v>The Order</v>
      </c>
      <c r="D20">
        <f>SUMPRODUCT(MID(0&amp;feed!D2,LARGE(INDEX(ISNUMBER(--MID(feed!D2,ROW($1:$19),1))*
ROW($1:$19),0),ROW($1:$19))+1,1)*10^ROW($1:$19)/10)</f>
        <v>115</v>
      </c>
      <c r="E20">
        <f>SUMPRODUCT(MID(0&amp;feed!E2,LARGE(INDEX(ISNUMBER(--MID(feed!E2,ROW($1:$19),1))*
ROW($1:$19),0),ROW($1:$19))+1,1)*10^ROW($1:$19)/10)</f>
        <v>9</v>
      </c>
      <c r="F20" t="str">
        <f>feed!F2</f>
        <v>Korean War surplus</v>
      </c>
      <c r="G20" t="str">
        <f>feed!G2</f>
        <v>Gandhi-like</v>
      </c>
      <c r="H20">
        <f>SUMPRODUCT(MID(0&amp;feed!H2,LARGE(INDEX(ISNUMBER(--MID(feed!H2,ROW($1:$19),1))*
ROW($1:$19),0),ROW($1:$19))+1,1)*10^ROW($1:$19)/10)</f>
        <v>7</v>
      </c>
      <c r="I20" t="str">
        <f>feed!I2</f>
        <v>Good</v>
      </c>
      <c r="J20">
        <f>SUMPRODUCT(MID(0&amp;feed!J2,LARGE(INDEX(ISNUMBER(--MID(feed!J2,ROW($1:$19),1))*
ROW($1:$19),0),ROW($1:$19))+1,1)*10^ROW($1:$19)/10)</f>
        <v>0</v>
      </c>
      <c r="K20">
        <f>SUMPRODUCT(MID(0&amp;feed!K2,LARGE(INDEX(ISNUMBER(--MID(feed!K2,ROW($1:$19),1))*
ROW($1:$19),0),ROW($1:$19))+1,1)*10^ROW($1:$19)/10)</f>
        <v>45</v>
      </c>
      <c r="L20">
        <f>SUMPRODUCT(MID(0&amp;feed!L2,LARGE(INDEX(ISNUMBER(--MID(feed!L2,ROW($1:$19),1))*
ROW($1:$19),0),ROW($1:$19))+1,1)*10^ROW($1:$19)/10)</f>
        <v>3</v>
      </c>
      <c r="M20" t="str">
        <f>feed!M2</f>
        <v>Central Planning</v>
      </c>
      <c r="N20">
        <f>SUMPRODUCT(MID(0&amp;feed!N2,LARGE(INDEX(ISNUMBER(--MID(feed!N2,ROW($1:$5),1))*
ROW($1:$5),0),ROW($1:$5))+1,1)*10^ROW($1:$5)/10)</f>
        <v>6869</v>
      </c>
      <c r="O20">
        <f>SUMPRODUCT(MID(0&amp;feed!O2,LARGE(INDEX(ISNUMBER(--MID(feed!O2,ROW($1:$5),1))*
ROW($1:$5),0),ROW($1:$5))+1,1)*10^ROW($1:$5)/10)</f>
        <v>303</v>
      </c>
      <c r="P20" t="str">
        <f>feed!P2</f>
        <v>Untapped</v>
      </c>
      <c r="Q20">
        <f t="shared" si="0"/>
        <v>90</v>
      </c>
      <c r="R20" t="str">
        <f>feed!Q2</f>
        <v>Very Powerful</v>
      </c>
      <c r="S20">
        <f t="shared" si="1"/>
        <v>10</v>
      </c>
      <c r="T20" t="str">
        <f>feed!R2</f>
        <v>The Subcontinent</v>
      </c>
      <c r="U20" t="str">
        <f>feed!S2</f>
        <v>Soviet Union</v>
      </c>
      <c r="V20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62884</v>
      </c>
      <c r="W20" t="str">
        <f>feed!U2</f>
        <v>http://blocgame.com/stats.php?id=389</v>
      </c>
      <c r="X20" s="4">
        <f>SUMPRODUCT(MID(0&amp;feed!V2,LARGE(INDEX(ISNUMBER(--MID(feed!V2,ROW($1:$5),1))*
ROW($1:$5),0),ROW($1:$5))+1,1)*10^ROW($1:$5)/10)</f>
        <v>0</v>
      </c>
      <c r="Y20">
        <f>feed!W2</f>
        <v>0</v>
      </c>
      <c r="Z20" s="4">
        <f t="shared" si="2"/>
        <v>39634</v>
      </c>
      <c r="AA20" s="8">
        <f t="shared" si="3"/>
        <v>9.1547532391905655</v>
      </c>
      <c r="AB20" s="4">
        <f t="shared" si="4"/>
        <v>1144.8333333333333</v>
      </c>
      <c r="AC20" s="4">
        <f t="shared" si="5"/>
        <v>10480.666666666666</v>
      </c>
    </row>
    <row r="21" spans="1:29" x14ac:dyDescent="0.25">
      <c r="A21" t="str">
        <f>feed!A645</f>
        <v>Clearwater</v>
      </c>
      <c r="B21" t="str">
        <f>feed!B645</f>
        <v>Creedence</v>
      </c>
      <c r="C21">
        <f>feed!C645</f>
        <v>0</v>
      </c>
      <c r="D21">
        <f>SUMPRODUCT(MID(0&amp;feed!D645,LARGE(INDEX(ISNUMBER(--MID(feed!D645,ROW($1:$19),1))*
ROW($1:$19),0),ROW($1:$19))+1,1)*10^ROW($1:$19)/10)</f>
        <v>3</v>
      </c>
      <c r="E21">
        <f>SUMPRODUCT(MID(0&amp;feed!E645,LARGE(INDEX(ISNUMBER(--MID(feed!E645,ROW($1:$19),1))*
ROW($1:$19),0),ROW($1:$19))+1,1)*10^ROW($1:$19)/10)</f>
        <v>0</v>
      </c>
      <c r="F21" t="str">
        <f>feed!F645</f>
        <v>Second World War surplus</v>
      </c>
      <c r="G21" t="str">
        <f>feed!G645</f>
        <v>Questionable</v>
      </c>
      <c r="H21">
        <f>SUMPRODUCT(MID(0&amp;feed!H645,LARGE(INDEX(ISNUMBER(--MID(feed!H645,ROW($1:$19),1))*
ROW($1:$19),0),ROW($1:$19))+1,1)*10^ROW($1:$19)/10)</f>
        <v>1</v>
      </c>
      <c r="I21" t="str">
        <f>feed!I645</f>
        <v>Undisciplined Rabble</v>
      </c>
      <c r="J21">
        <f>SUMPRODUCT(MID(0&amp;feed!J645,LARGE(INDEX(ISNUMBER(--MID(feed!J645,ROW($1:$19),1))*
ROW($1:$19),0),ROW($1:$19))+1,1)*10^ROW($1:$19)/10)</f>
        <v>74</v>
      </c>
      <c r="K21">
        <f>SUMPRODUCT(MID(0&amp;feed!K645,LARGE(INDEX(ISNUMBER(--MID(feed!K645,ROW($1:$19),1))*
ROW($1:$19),0),ROW($1:$19))+1,1)*10^ROW($1:$19)/10)</f>
        <v>9</v>
      </c>
      <c r="L21">
        <f>SUMPRODUCT(MID(0&amp;feed!L645,LARGE(INDEX(ISNUMBER(--MID(feed!L645,ROW($1:$19),1))*
ROW($1:$19),0),ROW($1:$19))+1,1)*10^ROW($1:$19)/10)</f>
        <v>0</v>
      </c>
      <c r="M21" t="str">
        <f>feed!M645</f>
        <v>Mixed Economy</v>
      </c>
      <c r="N21">
        <f>SUMPRODUCT(MID(0&amp;feed!N645,LARGE(INDEX(ISNUMBER(--MID(feed!N645,ROW($1:$5),1))*
ROW($1:$5),0),ROW($1:$5))+1,1)*10^ROW($1:$5)/10)</f>
        <v>884</v>
      </c>
      <c r="O21">
        <f>SUMPRODUCT(MID(0&amp;feed!O645,LARGE(INDEX(ISNUMBER(--MID(feed!O645,ROW($1:$5),1))*
ROW($1:$5),0),ROW($1:$5))+1,1)*10^ROW($1:$5)/10)</f>
        <v>0</v>
      </c>
      <c r="P21" t="str">
        <f>feed!P645</f>
        <v>Untapped</v>
      </c>
      <c r="Q21">
        <f t="shared" si="0"/>
        <v>90</v>
      </c>
      <c r="R21" t="str">
        <f>feed!Q645</f>
        <v>None</v>
      </c>
      <c r="S21">
        <f t="shared" si="1"/>
        <v>0</v>
      </c>
      <c r="T21" t="str">
        <f>feed!R645</f>
        <v>Indochina</v>
      </c>
      <c r="U21" t="str">
        <f>feed!S645</f>
        <v>Neutral</v>
      </c>
      <c r="V21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3855</v>
      </c>
      <c r="W21" t="str">
        <f>feed!U645</f>
        <v>http://blocgame.com/stats.php?id=64249</v>
      </c>
      <c r="X21" s="4">
        <f>SUMPRODUCT(MID(0&amp;feed!V645,LARGE(INDEX(ISNUMBER(--MID(feed!V645,ROW($1:$5),1))*
ROW($1:$5),0),ROW($1:$5))+1,1)*10^ROW($1:$5)/10)</f>
        <v>0</v>
      </c>
      <c r="Y21">
        <f>feed!W645</f>
        <v>0</v>
      </c>
      <c r="Z21" s="4">
        <f t="shared" si="2"/>
        <v>-270</v>
      </c>
      <c r="AA21" s="8">
        <f t="shared" si="3"/>
        <v>4.3608597285067869</v>
      </c>
      <c r="AB21" s="4">
        <f t="shared" si="4"/>
        <v>147.33333333333334</v>
      </c>
      <c r="AC21" s="4">
        <f t="shared" si="5"/>
        <v>642.5</v>
      </c>
    </row>
    <row r="22" spans="1:29" x14ac:dyDescent="0.25">
      <c r="A22" t="str">
        <f>feed!A696</f>
        <v>Calimisfits</v>
      </c>
      <c r="B22" t="str">
        <f>feed!B696</f>
        <v>Kay0404</v>
      </c>
      <c r="C22" t="str">
        <f>feed!C696</f>
        <v>KEMS4495</v>
      </c>
      <c r="D22">
        <f>SUMPRODUCT(MID(0&amp;feed!D696,LARGE(INDEX(ISNUMBER(--MID(feed!D696,ROW($1:$19),1))*
ROW($1:$19),0),ROW($1:$19))+1,1)*10^ROW($1:$19)/10)</f>
        <v>10</v>
      </c>
      <c r="E22">
        <f>SUMPRODUCT(MID(0&amp;feed!E696,LARGE(INDEX(ISNUMBER(--MID(feed!E696,ROW($1:$19),1))*
ROW($1:$19),0),ROW($1:$19))+1,1)*10^ROW($1:$19)/10)</f>
        <v>0</v>
      </c>
      <c r="F22" t="str">
        <f>feed!F696</f>
        <v>First World War surplus</v>
      </c>
      <c r="G22" t="str">
        <f>feed!G696</f>
        <v>Gandhi-like</v>
      </c>
      <c r="H22">
        <f>SUMPRODUCT(MID(0&amp;feed!H696,LARGE(INDEX(ISNUMBER(--MID(feed!H696,ROW($1:$19),1))*
ROW($1:$19),0),ROW($1:$19))+1,1)*10^ROW($1:$19)/10)</f>
        <v>0</v>
      </c>
      <c r="I22" t="str">
        <f>feed!I696</f>
        <v>Good</v>
      </c>
      <c r="J22">
        <f>SUMPRODUCT(MID(0&amp;feed!J696,LARGE(INDEX(ISNUMBER(--MID(feed!J696,ROW($1:$19),1))*
ROW($1:$19),0),ROW($1:$19))+1,1)*10^ROW($1:$19)/10)</f>
        <v>51</v>
      </c>
      <c r="K22">
        <f>SUMPRODUCT(MID(0&amp;feed!K696,LARGE(INDEX(ISNUMBER(--MID(feed!K696,ROW($1:$19),1))*
ROW($1:$19),0),ROW($1:$19))+1,1)*10^ROW($1:$19)/10)</f>
        <v>2</v>
      </c>
      <c r="L22">
        <f>SUMPRODUCT(MID(0&amp;feed!L696,LARGE(INDEX(ISNUMBER(--MID(feed!L696,ROW($1:$19),1))*
ROW($1:$19),0),ROW($1:$19))+1,1)*10^ROW($1:$19)/10)</f>
        <v>0</v>
      </c>
      <c r="M22" t="str">
        <f>feed!M696</f>
        <v>Central Planning</v>
      </c>
      <c r="N22">
        <f>SUMPRODUCT(MID(0&amp;feed!N696,LARGE(INDEX(ISNUMBER(--MID(feed!N696,ROW($1:$5),1))*
ROW($1:$5),0),ROW($1:$5))+1,1)*10^ROW($1:$5)/10)</f>
        <v>790</v>
      </c>
      <c r="O22">
        <f>SUMPRODUCT(MID(0&amp;feed!O696,LARGE(INDEX(ISNUMBER(--MID(feed!O696,ROW($1:$5),1))*
ROW($1:$5),0),ROW($1:$5))+1,1)*10^ROW($1:$5)/10)</f>
        <v>0</v>
      </c>
      <c r="P22" t="str">
        <f>feed!P696</f>
        <v>Untapped</v>
      </c>
      <c r="Q22">
        <f t="shared" si="0"/>
        <v>90</v>
      </c>
      <c r="R22" t="str">
        <f>feed!Q696</f>
        <v>None</v>
      </c>
      <c r="S22">
        <f t="shared" si="1"/>
        <v>0</v>
      </c>
      <c r="T22" t="str">
        <f>feed!R696</f>
        <v>Southern Africa</v>
      </c>
      <c r="U22" t="str">
        <f>feed!S696</f>
        <v>Soviet Union</v>
      </c>
      <c r="V22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13209</v>
      </c>
      <c r="W22" t="str">
        <f>feed!U696</f>
        <v>http://blocgame.com/stats.php?id=65122</v>
      </c>
      <c r="X22" s="4">
        <f>SUMPRODUCT(MID(0&amp;feed!V696,LARGE(INDEX(ISNUMBER(--MID(feed!V696,ROW($1:$5),1))*
ROW($1:$5),0),ROW($1:$5))+1,1)*10^ROW($1:$5)/10)</f>
        <v>0</v>
      </c>
      <c r="Y22">
        <f>feed!W696</f>
        <v>0</v>
      </c>
      <c r="Z22" s="4">
        <f t="shared" si="2"/>
        <v>12459</v>
      </c>
      <c r="AA22" s="8">
        <f t="shared" si="3"/>
        <v>16.720253164556961</v>
      </c>
      <c r="AB22" s="4">
        <f t="shared" si="4"/>
        <v>131.66666666666666</v>
      </c>
      <c r="AC22" s="4">
        <f t="shared" si="5"/>
        <v>2201.5</v>
      </c>
    </row>
    <row r="23" spans="1:29" x14ac:dyDescent="0.25">
      <c r="A23" t="str">
        <f>feed!A332</f>
        <v>Kek Slovakia</v>
      </c>
      <c r="B23" t="str">
        <f>feed!B332</f>
        <v>Fidel Kekstro</v>
      </c>
      <c r="C23" t="str">
        <f>feed!C332</f>
        <v>The Order</v>
      </c>
      <c r="D23">
        <f>SUMPRODUCT(MID(0&amp;feed!D332,LARGE(INDEX(ISNUMBER(--MID(feed!D332,ROW($1:$19),1))*
ROW($1:$19),0),ROW($1:$19))+1,1)*10^ROW($1:$19)/10)</f>
        <v>100</v>
      </c>
      <c r="E23">
        <f>SUMPRODUCT(MID(0&amp;feed!E332,LARGE(INDEX(ISNUMBER(--MID(feed!E332,ROW($1:$19),1))*
ROW($1:$19),0),ROW($1:$19))+1,1)*10^ROW($1:$19)/10)</f>
        <v>10</v>
      </c>
      <c r="F23" t="str">
        <f>feed!F332</f>
        <v>Second World War surplus</v>
      </c>
      <c r="G23" t="str">
        <f>feed!G332</f>
        <v>Gandhi-like</v>
      </c>
      <c r="H23">
        <f>SUMPRODUCT(MID(0&amp;feed!H332,LARGE(INDEX(ISNUMBER(--MID(feed!H332,ROW($1:$19),1))*
ROW($1:$19),0),ROW($1:$19))+1,1)*10^ROW($1:$19)/10)</f>
        <v>3</v>
      </c>
      <c r="I23" t="str">
        <f>feed!I332</f>
        <v>Good</v>
      </c>
      <c r="J23">
        <f>SUMPRODUCT(MID(0&amp;feed!J332,LARGE(INDEX(ISNUMBER(--MID(feed!J332,ROW($1:$19),1))*
ROW($1:$19),0),ROW($1:$19))+1,1)*10^ROW($1:$19)/10)</f>
        <v>142</v>
      </c>
      <c r="K23">
        <f>SUMPRODUCT(MID(0&amp;feed!K332,LARGE(INDEX(ISNUMBER(--MID(feed!K332,ROW($1:$19),1))*
ROW($1:$19),0),ROW($1:$19))+1,1)*10^ROW($1:$19)/10)</f>
        <v>33</v>
      </c>
      <c r="L23">
        <f>SUMPRODUCT(MID(0&amp;feed!L332,LARGE(INDEX(ISNUMBER(--MID(feed!L332,ROW($1:$19),1))*
ROW($1:$19),0),ROW($1:$19))+1,1)*10^ROW($1:$19)/10)</f>
        <v>23</v>
      </c>
      <c r="M23" t="str">
        <f>feed!M332</f>
        <v>Central Planning</v>
      </c>
      <c r="N23">
        <f>SUMPRODUCT(MID(0&amp;feed!N332,LARGE(INDEX(ISNUMBER(--MID(feed!N332,ROW($1:$5),1))*
ROW($1:$5),0),ROW($1:$5))+1,1)*10^ROW($1:$5)/10)</f>
        <v>1834</v>
      </c>
      <c r="O23">
        <f>SUMPRODUCT(MID(0&amp;feed!O332,LARGE(INDEX(ISNUMBER(--MID(feed!O332,ROW($1:$5),1))*
ROW($1:$5),0),ROW($1:$5))+1,1)*10^ROW($1:$5)/10)</f>
        <v>161</v>
      </c>
      <c r="P23" t="str">
        <f>feed!P332</f>
        <v>Untapped</v>
      </c>
      <c r="Q23">
        <f t="shared" si="0"/>
        <v>90</v>
      </c>
      <c r="R23" t="str">
        <f>feed!Q332</f>
        <v>Very Powerful</v>
      </c>
      <c r="S23">
        <f t="shared" si="1"/>
        <v>10</v>
      </c>
      <c r="T23" t="str">
        <f>feed!R332</f>
        <v>Pacific Rim</v>
      </c>
      <c r="U23" t="str">
        <f>feed!S332</f>
        <v>Soviet Union</v>
      </c>
      <c r="V23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40300</v>
      </c>
      <c r="W23" t="str">
        <f>feed!U332</f>
        <v>http://blocgame.com/stats.php?id=63462</v>
      </c>
      <c r="X23" s="4">
        <f>SUMPRODUCT(MID(0&amp;feed!V332,LARGE(INDEX(ISNUMBER(--MID(feed!V332,ROW($1:$5),1))*
ROW($1:$5),0),ROW($1:$5))+1,1)*10^ROW($1:$5)/10)</f>
        <v>0</v>
      </c>
      <c r="Y23">
        <f>feed!W332</f>
        <v>0</v>
      </c>
      <c r="Z23" s="4">
        <f t="shared" si="2"/>
        <v>17050</v>
      </c>
      <c r="AA23" s="8">
        <f t="shared" si="3"/>
        <v>21.973827699018539</v>
      </c>
      <c r="AB23" s="4">
        <f t="shared" si="4"/>
        <v>305.66666666666669</v>
      </c>
      <c r="AC23" s="4">
        <f t="shared" si="5"/>
        <v>6716.666666666667</v>
      </c>
    </row>
    <row r="24" spans="1:29" x14ac:dyDescent="0.25">
      <c r="A24" t="str">
        <f>feed!A667</f>
        <v>Necessidades</v>
      </c>
      <c r="B24" t="str">
        <f>feed!B667</f>
        <v>mae ana</v>
      </c>
      <c r="C24">
        <f>feed!C667</f>
        <v>0</v>
      </c>
      <c r="D24">
        <f>SUMPRODUCT(MID(0&amp;feed!D667,LARGE(INDEX(ISNUMBER(--MID(feed!D667,ROW($1:$19),1))*
ROW($1:$19),0),ROW($1:$19))+1,1)*10^ROW($1:$19)/10)</f>
        <v>6</v>
      </c>
      <c r="E24">
        <f>SUMPRODUCT(MID(0&amp;feed!E667,LARGE(INDEX(ISNUMBER(--MID(feed!E667,ROW($1:$19),1))*
ROW($1:$19),0),ROW($1:$19))+1,1)*10^ROW($1:$19)/10)</f>
        <v>0</v>
      </c>
      <c r="F24" t="str">
        <f>feed!F667</f>
        <v>Second World War surplus</v>
      </c>
      <c r="G24" t="str">
        <f>feed!G667</f>
        <v>Good</v>
      </c>
      <c r="H24">
        <f>SUMPRODUCT(MID(0&amp;feed!H667,LARGE(INDEX(ISNUMBER(--MID(feed!H667,ROW($1:$19),1))*
ROW($1:$19),0),ROW($1:$19))+1,1)*10^ROW($1:$19)/10)</f>
        <v>0</v>
      </c>
      <c r="I24" t="str">
        <f>feed!I667</f>
        <v>Undisciplined Rabble</v>
      </c>
      <c r="J24">
        <f>SUMPRODUCT(MID(0&amp;feed!J667,LARGE(INDEX(ISNUMBER(--MID(feed!J667,ROW($1:$19),1))*
ROW($1:$19),0),ROW($1:$19))+1,1)*10^ROW($1:$19)/10)</f>
        <v>79</v>
      </c>
      <c r="K24">
        <f>SUMPRODUCT(MID(0&amp;feed!K667,LARGE(INDEX(ISNUMBER(--MID(feed!K667,ROW($1:$19),1))*
ROW($1:$19),0),ROW($1:$19))+1,1)*10^ROW($1:$19)/10)</f>
        <v>5</v>
      </c>
      <c r="L24">
        <f>SUMPRODUCT(MID(0&amp;feed!L667,LARGE(INDEX(ISNUMBER(--MID(feed!L667,ROW($1:$19),1))*
ROW($1:$19),0),ROW($1:$19))+1,1)*10^ROW($1:$19)/10)</f>
        <v>0</v>
      </c>
      <c r="M24" t="str">
        <f>feed!M667</f>
        <v>Mixed Economy</v>
      </c>
      <c r="N24">
        <f>SUMPRODUCT(MID(0&amp;feed!N667,LARGE(INDEX(ISNUMBER(--MID(feed!N667,ROW($1:$5),1))*
ROW($1:$5),0),ROW($1:$5))+1,1)*10^ROW($1:$5)/10)</f>
        <v>830</v>
      </c>
      <c r="O24">
        <f>SUMPRODUCT(MID(0&amp;feed!O667,LARGE(INDEX(ISNUMBER(--MID(feed!O667,ROW($1:$5),1))*
ROW($1:$5),0),ROW($1:$5))+1,1)*10^ROW($1:$5)/10)</f>
        <v>65</v>
      </c>
      <c r="P24" t="str">
        <f>feed!P667</f>
        <v>Untapped</v>
      </c>
      <c r="Q24">
        <f t="shared" si="0"/>
        <v>90</v>
      </c>
      <c r="R24" t="str">
        <f>feed!Q667</f>
        <v>None</v>
      </c>
      <c r="S24">
        <f t="shared" si="1"/>
        <v>0</v>
      </c>
      <c r="T24" t="str">
        <f>feed!R667</f>
        <v>Caribbean</v>
      </c>
      <c r="U24" t="str">
        <f>feed!S667</f>
        <v>Neutral</v>
      </c>
      <c r="V24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11288</v>
      </c>
      <c r="W24" t="str">
        <f>feed!U667</f>
        <v>http://blocgame.com/stats.php?id=63925</v>
      </c>
      <c r="X24" s="4">
        <f>SUMPRODUCT(MID(0&amp;feed!V667,LARGE(INDEX(ISNUMBER(--MID(feed!V667,ROW($1:$5),1))*
ROW($1:$5),0),ROW($1:$5))+1,1)*10^ROW($1:$5)/10)</f>
        <v>0</v>
      </c>
      <c r="Y24">
        <f>feed!W667</f>
        <v>0</v>
      </c>
      <c r="Z24" s="4">
        <f t="shared" si="2"/>
        <v>9413</v>
      </c>
      <c r="AA24" s="8">
        <f t="shared" si="3"/>
        <v>13.6</v>
      </c>
      <c r="AB24" s="4">
        <f t="shared" si="4"/>
        <v>138.33333333333334</v>
      </c>
      <c r="AC24" s="4">
        <f t="shared" si="5"/>
        <v>1881.3333333333333</v>
      </c>
    </row>
    <row r="25" spans="1:29" x14ac:dyDescent="0.25">
      <c r="A25" t="str">
        <f>feed!A241</f>
        <v>Kyranistan</v>
      </c>
      <c r="B25" t="str">
        <f>feed!B241</f>
        <v>Michael Hussain</v>
      </c>
      <c r="C25">
        <f>feed!C241</f>
        <v>0</v>
      </c>
      <c r="D25">
        <f>SUMPRODUCT(MID(0&amp;feed!D241,LARGE(INDEX(ISNUMBER(--MID(feed!D241,ROW($1:$19),1))*
ROW($1:$19),0),ROW($1:$19))+1,1)*10^ROW($1:$19)/10)</f>
        <v>4</v>
      </c>
      <c r="E25">
        <f>SUMPRODUCT(MID(0&amp;feed!E241,LARGE(INDEX(ISNUMBER(--MID(feed!E241,ROW($1:$19),1))*
ROW($1:$19),0),ROW($1:$19))+1,1)*10^ROW($1:$19)/10)</f>
        <v>0</v>
      </c>
      <c r="F25" t="str">
        <f>feed!F241</f>
        <v>First World War surplus</v>
      </c>
      <c r="G25" t="str">
        <f>feed!G241</f>
        <v>Gandhi-like</v>
      </c>
      <c r="H25">
        <f>SUMPRODUCT(MID(0&amp;feed!H241,LARGE(INDEX(ISNUMBER(--MID(feed!H241,ROW($1:$19),1))*
ROW($1:$19),0),ROW($1:$19))+1,1)*10^ROW($1:$19)/10)</f>
        <v>0</v>
      </c>
      <c r="I25" t="str">
        <f>feed!I241</f>
        <v>Undisciplined Rabble</v>
      </c>
      <c r="J25">
        <f>SUMPRODUCT(MID(0&amp;feed!J241,LARGE(INDEX(ISNUMBER(--MID(feed!J241,ROW($1:$19),1))*
ROW($1:$19),0),ROW($1:$19))+1,1)*10^ROW($1:$19)/10)</f>
        <v>28</v>
      </c>
      <c r="K25">
        <f>SUMPRODUCT(MID(0&amp;feed!K241,LARGE(INDEX(ISNUMBER(--MID(feed!K241,ROW($1:$19),1))*
ROW($1:$19),0),ROW($1:$19))+1,1)*10^ROW($1:$19)/10)</f>
        <v>3</v>
      </c>
      <c r="L25">
        <f>SUMPRODUCT(MID(0&amp;feed!L241,LARGE(INDEX(ISNUMBER(--MID(feed!L241,ROW($1:$19),1))*
ROW($1:$19),0),ROW($1:$19))+1,1)*10^ROW($1:$19)/10)</f>
        <v>3</v>
      </c>
      <c r="M25" t="str">
        <f>feed!M241</f>
        <v>Mixed Economy</v>
      </c>
      <c r="N25">
        <f>SUMPRODUCT(MID(0&amp;feed!N241,LARGE(INDEX(ISNUMBER(--MID(feed!N241,ROW($1:$5),1))*
ROW($1:$5),0),ROW($1:$5))+1,1)*10^ROW($1:$5)/10)</f>
        <v>2274</v>
      </c>
      <c r="O25">
        <f>SUMPRODUCT(MID(0&amp;feed!O241,LARGE(INDEX(ISNUMBER(--MID(feed!O241,ROW($1:$5),1))*
ROW($1:$5),0),ROW($1:$5))+1,1)*10^ROW($1:$5)/10)</f>
        <v>848</v>
      </c>
      <c r="P25" t="str">
        <f>feed!P241</f>
        <v>Near Depletion</v>
      </c>
      <c r="Q25">
        <f t="shared" si="0"/>
        <v>10</v>
      </c>
      <c r="R25" t="str">
        <f>feed!Q241</f>
        <v>Mediocre</v>
      </c>
      <c r="S25">
        <f t="shared" si="1"/>
        <v>4.5</v>
      </c>
      <c r="T25" t="str">
        <f>feed!R241</f>
        <v>Persia</v>
      </c>
      <c r="U25" t="str">
        <f>feed!S241</f>
        <v>Neutral</v>
      </c>
      <c r="V25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2573</v>
      </c>
      <c r="W25" t="str">
        <f>feed!U241</f>
        <v>http://blocgame.com/stats.php?id=61263</v>
      </c>
      <c r="X25" s="4">
        <f>SUMPRODUCT(MID(0&amp;feed!V241,LARGE(INDEX(ISNUMBER(--MID(feed!V241,ROW($1:$5),1))*
ROW($1:$5),0),ROW($1:$5))+1,1)*10^ROW($1:$5)/10)</f>
        <v>0</v>
      </c>
      <c r="Y25">
        <f>feed!W241</f>
        <v>0</v>
      </c>
      <c r="Z25" s="4">
        <f t="shared" si="2"/>
        <v>323</v>
      </c>
      <c r="AA25" s="8">
        <f t="shared" si="3"/>
        <v>1.1314863676341249</v>
      </c>
      <c r="AB25" s="4">
        <f t="shared" si="4"/>
        <v>379</v>
      </c>
      <c r="AC25" s="4">
        <f t="shared" si="5"/>
        <v>428.83333333333331</v>
      </c>
    </row>
    <row r="26" spans="1:29" x14ac:dyDescent="0.25">
      <c r="A26" t="str">
        <f>feed!A207</f>
        <v>Vorcs</v>
      </c>
      <c r="B26" t="str">
        <f>feed!B207</f>
        <v>Aiman Nizam</v>
      </c>
      <c r="C26" t="str">
        <f>feed!C207</f>
        <v>PIRATES</v>
      </c>
      <c r="D26">
        <f>SUMPRODUCT(MID(0&amp;feed!D207,LARGE(INDEX(ISNUMBER(--MID(feed!D207,ROW($1:$19),1))*
ROW($1:$19),0),ROW($1:$19))+1,1)*10^ROW($1:$19)/10)</f>
        <v>157</v>
      </c>
      <c r="E26">
        <f>SUMPRODUCT(MID(0&amp;feed!E207,LARGE(INDEX(ISNUMBER(--MID(feed!E207,ROW($1:$19),1))*
ROW($1:$19),0),ROW($1:$19))+1,1)*10^ROW($1:$19)/10)</f>
        <v>22</v>
      </c>
      <c r="F26" t="str">
        <f>feed!F207</f>
        <v>Vietnam War surplus</v>
      </c>
      <c r="G26" t="str">
        <f>feed!G207</f>
        <v>Gandhi-like</v>
      </c>
      <c r="H26">
        <f>SUMPRODUCT(MID(0&amp;feed!H207,LARGE(INDEX(ISNUMBER(--MID(feed!H207,ROW($1:$19),1))*
ROW($1:$19),0),ROW($1:$19))+1,1)*10^ROW($1:$19)/10)</f>
        <v>5</v>
      </c>
      <c r="I26" t="str">
        <f>feed!I207</f>
        <v>Elite</v>
      </c>
      <c r="J26">
        <f>SUMPRODUCT(MID(0&amp;feed!J207,LARGE(INDEX(ISNUMBER(--MID(feed!J207,ROW($1:$19),1))*
ROW($1:$19),0),ROW($1:$19))+1,1)*10^ROW($1:$19)/10)</f>
        <v>0</v>
      </c>
      <c r="K26">
        <f>SUMPRODUCT(MID(0&amp;feed!K207,LARGE(INDEX(ISNUMBER(--MID(feed!K207,ROW($1:$19),1))*
ROW($1:$19),0),ROW($1:$19))+1,1)*10^ROW($1:$19)/10)</f>
        <v>19</v>
      </c>
      <c r="L26">
        <f>SUMPRODUCT(MID(0&amp;feed!L207,LARGE(INDEX(ISNUMBER(--MID(feed!L207,ROW($1:$19),1))*
ROW($1:$19),0),ROW($1:$19))+1,1)*10^ROW($1:$19)/10)</f>
        <v>13</v>
      </c>
      <c r="M26" t="str">
        <f>feed!M207</f>
        <v>Central Planning</v>
      </c>
      <c r="N26">
        <f>SUMPRODUCT(MID(0&amp;feed!N207,LARGE(INDEX(ISNUMBER(--MID(feed!N207,ROW($1:$5),1))*
ROW($1:$5),0),ROW($1:$5))+1,1)*10^ROW($1:$5)/10)</f>
        <v>2439</v>
      </c>
      <c r="O26">
        <f>SUMPRODUCT(MID(0&amp;feed!O207,LARGE(INDEX(ISNUMBER(--MID(feed!O207,ROW($1:$5),1))*
ROW($1:$5),0),ROW($1:$5))+1,1)*10^ROW($1:$5)/10)</f>
        <v>299</v>
      </c>
      <c r="P26" t="str">
        <f>feed!P207</f>
        <v>Untapped</v>
      </c>
      <c r="Q26">
        <f t="shared" si="0"/>
        <v>90</v>
      </c>
      <c r="R26" t="str">
        <f>feed!Q207</f>
        <v>Very Powerful</v>
      </c>
      <c r="S26">
        <f t="shared" si="1"/>
        <v>10</v>
      </c>
      <c r="T26" t="str">
        <f>feed!R207</f>
        <v>East Indies</v>
      </c>
      <c r="U26" t="str">
        <f>feed!S207</f>
        <v>Soviet Union</v>
      </c>
      <c r="V26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41163</v>
      </c>
      <c r="W26" t="str">
        <f>feed!U207</f>
        <v>http://blocgame.com/stats.php?id=61955</v>
      </c>
      <c r="X26" s="4">
        <f>SUMPRODUCT(MID(0&amp;feed!V207,LARGE(INDEX(ISNUMBER(--MID(feed!V207,ROW($1:$5),1))*
ROW($1:$5),0),ROW($1:$5))+1,1)*10^ROW($1:$5)/10)</f>
        <v>0</v>
      </c>
      <c r="Y26">
        <f>feed!W207</f>
        <v>0</v>
      </c>
      <c r="Z26" s="4">
        <f t="shared" si="2"/>
        <v>25413</v>
      </c>
      <c r="AA26" s="8">
        <f t="shared" si="3"/>
        <v>16.876998769987701</v>
      </c>
      <c r="AB26" s="4">
        <f t="shared" si="4"/>
        <v>406.5</v>
      </c>
      <c r="AC26" s="4">
        <f t="shared" si="5"/>
        <v>6860.5</v>
      </c>
    </row>
    <row r="27" spans="1:29" x14ac:dyDescent="0.25">
      <c r="A27" t="str">
        <f>feed!A476</f>
        <v>Rockstead</v>
      </c>
      <c r="B27" t="str">
        <f>feed!B476</f>
        <v>ArMaGeDdOn</v>
      </c>
      <c r="C27" t="str">
        <f>feed!C476</f>
        <v>The Order</v>
      </c>
      <c r="D27">
        <f>SUMPRODUCT(MID(0&amp;feed!D476,LARGE(INDEX(ISNUMBER(--MID(feed!D476,ROW($1:$19),1))*
ROW($1:$19),0),ROW($1:$19))+1,1)*10^ROW($1:$19)/10)</f>
        <v>76</v>
      </c>
      <c r="E27">
        <f>SUMPRODUCT(MID(0&amp;feed!E476,LARGE(INDEX(ISNUMBER(--MID(feed!E476,ROW($1:$19),1))*
ROW($1:$19),0),ROW($1:$19))+1,1)*10^ROW($1:$19)/10)</f>
        <v>0</v>
      </c>
      <c r="F27" t="str">
        <f>feed!F476</f>
        <v>Korean War surplus</v>
      </c>
      <c r="G27" t="str">
        <f>feed!G476</f>
        <v>Gandhi-like</v>
      </c>
      <c r="H27">
        <f>SUMPRODUCT(MID(0&amp;feed!H476,LARGE(INDEX(ISNUMBER(--MID(feed!H476,ROW($1:$19),1))*
ROW($1:$19),0),ROW($1:$19))+1,1)*10^ROW($1:$19)/10)</f>
        <v>3</v>
      </c>
      <c r="I27" t="str">
        <f>feed!I476</f>
        <v>Good</v>
      </c>
      <c r="J27">
        <f>SUMPRODUCT(MID(0&amp;feed!J476,LARGE(INDEX(ISNUMBER(--MID(feed!J476,ROW($1:$19),1))*
ROW($1:$19),0),ROW($1:$19))+1,1)*10^ROW($1:$19)/10)</f>
        <v>8</v>
      </c>
      <c r="K27">
        <f>SUMPRODUCT(MID(0&amp;feed!K476,LARGE(INDEX(ISNUMBER(--MID(feed!K476,ROW($1:$19),1))*
ROW($1:$19),0),ROW($1:$19))+1,1)*10^ROW($1:$19)/10)</f>
        <v>25</v>
      </c>
      <c r="L27">
        <f>SUMPRODUCT(MID(0&amp;feed!L476,LARGE(INDEX(ISNUMBER(--MID(feed!L476,ROW($1:$19),1))*
ROW($1:$19),0),ROW($1:$19))+1,1)*10^ROW($1:$19)/10)</f>
        <v>11</v>
      </c>
      <c r="M27" t="str">
        <f>feed!M476</f>
        <v>Central Planning</v>
      </c>
      <c r="N27">
        <f>SUMPRODUCT(MID(0&amp;feed!N476,LARGE(INDEX(ISNUMBER(--MID(feed!N476,ROW($1:$5),1))*
ROW($1:$5),0),ROW($1:$5))+1,1)*10^ROW($1:$5)/10)</f>
        <v>1314</v>
      </c>
      <c r="O27">
        <f>SUMPRODUCT(MID(0&amp;feed!O476,LARGE(INDEX(ISNUMBER(--MID(feed!O476,ROW($1:$5),1))*
ROW($1:$5),0),ROW($1:$5))+1,1)*10^ROW($1:$5)/10)</f>
        <v>11</v>
      </c>
      <c r="P27" t="str">
        <f>feed!P476</f>
        <v>Untapped</v>
      </c>
      <c r="Q27">
        <f t="shared" si="0"/>
        <v>90</v>
      </c>
      <c r="R27" t="str">
        <f>feed!Q476</f>
        <v>Very Powerful</v>
      </c>
      <c r="S27">
        <f t="shared" si="1"/>
        <v>10</v>
      </c>
      <c r="T27" t="str">
        <f>feed!R476</f>
        <v>Pacific Rim</v>
      </c>
      <c r="U27" t="str">
        <f>feed!S476</f>
        <v>Soviet Union</v>
      </c>
      <c r="V27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19602</v>
      </c>
      <c r="W27" t="str">
        <f>feed!U476</f>
        <v>http://blocgame.com/stats.php?id=62622</v>
      </c>
      <c r="X27" s="4">
        <f>SUMPRODUCT(MID(0&amp;feed!V476,LARGE(INDEX(ISNUMBER(--MID(feed!V476,ROW($1:$5),1))*
ROW($1:$5),0),ROW($1:$5))+1,1)*10^ROW($1:$5)/10)</f>
        <v>0</v>
      </c>
      <c r="Y27">
        <f>feed!W476</f>
        <v>0</v>
      </c>
      <c r="Z27" s="4">
        <f t="shared" si="2"/>
        <v>3852</v>
      </c>
      <c r="AA27" s="8">
        <f t="shared" si="3"/>
        <v>14.917808219178083</v>
      </c>
      <c r="AB27" s="4">
        <f t="shared" si="4"/>
        <v>219</v>
      </c>
      <c r="AC27" s="4">
        <f t="shared" si="5"/>
        <v>3267</v>
      </c>
    </row>
    <row r="28" spans="1:29" x14ac:dyDescent="0.25">
      <c r="A28" t="str">
        <f>feed!A186</f>
        <v>Pemakan Dunia</v>
      </c>
      <c r="B28" t="str">
        <f>feed!B186</f>
        <v>P3M4k4N 2Nia</v>
      </c>
      <c r="C28" t="str">
        <f>feed!C186</f>
        <v>PIRATES</v>
      </c>
      <c r="D28">
        <f>SUMPRODUCT(MID(0&amp;feed!D186,LARGE(INDEX(ISNUMBER(--MID(feed!D186,ROW($1:$19),1))*
ROW($1:$19),0),ROW($1:$19))+1,1)*10^ROW($1:$19)/10)</f>
        <v>81</v>
      </c>
      <c r="E28">
        <f>SUMPRODUCT(MID(0&amp;feed!E186,LARGE(INDEX(ISNUMBER(--MID(feed!E186,ROW($1:$19),1))*
ROW($1:$19),0),ROW($1:$19))+1,1)*10^ROW($1:$19)/10)</f>
        <v>12</v>
      </c>
      <c r="F28" t="str">
        <f>feed!F186</f>
        <v>Korean War surplus</v>
      </c>
      <c r="G28" t="str">
        <f>feed!G186</f>
        <v>Gandhi-like</v>
      </c>
      <c r="H28">
        <f>SUMPRODUCT(MID(0&amp;feed!H186,LARGE(INDEX(ISNUMBER(--MID(feed!H186,ROW($1:$19),1))*
ROW($1:$19),0),ROW($1:$19))+1,1)*10^ROW($1:$19)/10)</f>
        <v>5</v>
      </c>
      <c r="I28" t="str">
        <f>feed!I186</f>
        <v>Poor</v>
      </c>
      <c r="J28">
        <f>SUMPRODUCT(MID(0&amp;feed!J186,LARGE(INDEX(ISNUMBER(--MID(feed!J186,ROW($1:$19),1))*
ROW($1:$19),0),ROW($1:$19))+1,1)*10^ROW($1:$19)/10)</f>
        <v>76</v>
      </c>
      <c r="K28">
        <f>SUMPRODUCT(MID(0&amp;feed!K186,LARGE(INDEX(ISNUMBER(--MID(feed!K186,ROW($1:$19),1))*
ROW($1:$19),0),ROW($1:$19))+1,1)*10^ROW($1:$19)/10)</f>
        <v>19</v>
      </c>
      <c r="L28">
        <f>SUMPRODUCT(MID(0&amp;feed!L186,LARGE(INDEX(ISNUMBER(--MID(feed!L186,ROW($1:$19),1))*
ROW($1:$19),0),ROW($1:$19))+1,1)*10^ROW($1:$19)/10)</f>
        <v>14</v>
      </c>
      <c r="M28" t="str">
        <f>feed!M186</f>
        <v>Free Market</v>
      </c>
      <c r="N28">
        <f>SUMPRODUCT(MID(0&amp;feed!N186,LARGE(INDEX(ISNUMBER(--MID(feed!N186,ROW($1:$5),1))*
ROW($1:$5),0),ROW($1:$5))+1,1)*10^ROW($1:$5)/10)</f>
        <v>2545</v>
      </c>
      <c r="O28">
        <f>SUMPRODUCT(MID(0&amp;feed!O186,LARGE(INDEX(ISNUMBER(--MID(feed!O186,ROW($1:$5),1))*
ROW($1:$5),0),ROW($1:$5))+1,1)*10^ROW($1:$5)/10)</f>
        <v>0</v>
      </c>
      <c r="P28" t="str">
        <f>feed!P186</f>
        <v>Untapped</v>
      </c>
      <c r="Q28">
        <f t="shared" si="0"/>
        <v>90</v>
      </c>
      <c r="R28" t="str">
        <f>feed!Q186</f>
        <v>Powerful</v>
      </c>
      <c r="S28">
        <f t="shared" si="1"/>
        <v>9</v>
      </c>
      <c r="T28" t="str">
        <f>feed!R186</f>
        <v>East Indies</v>
      </c>
      <c r="U28" t="str">
        <f>feed!S186</f>
        <v>Neutral</v>
      </c>
      <c r="V28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29523</v>
      </c>
      <c r="W28" t="str">
        <f>feed!U186</f>
        <v>http://blocgame.com/stats.php?id=61189</v>
      </c>
      <c r="X28" s="4">
        <f>SUMPRODUCT(MID(0&amp;feed!V186,LARGE(INDEX(ISNUMBER(--MID(feed!V186,ROW($1:$5),1))*
ROW($1:$5),0),ROW($1:$5))+1,1)*10^ROW($1:$5)/10)</f>
        <v>0</v>
      </c>
      <c r="Y28">
        <f>feed!W186</f>
        <v>0</v>
      </c>
      <c r="Z28" s="4">
        <f t="shared" si="2"/>
        <v>13398</v>
      </c>
      <c r="AA28" s="8">
        <f t="shared" si="3"/>
        <v>11.600392927308448</v>
      </c>
      <c r="AB28" s="4">
        <f t="shared" si="4"/>
        <v>424.16666666666669</v>
      </c>
      <c r="AC28" s="4">
        <f t="shared" si="5"/>
        <v>4920.5</v>
      </c>
    </row>
    <row r="29" spans="1:29" x14ac:dyDescent="0.25">
      <c r="A29" t="str">
        <f>feed!A641</f>
        <v>Travland</v>
      </c>
      <c r="B29" t="str">
        <f>feed!B641</f>
        <v>Jon Cruz el grande</v>
      </c>
      <c r="C29" t="str">
        <f>feed!C641</f>
        <v>O.N.S.S.</v>
      </c>
      <c r="D29">
        <f>SUMPRODUCT(MID(0&amp;feed!D641,LARGE(INDEX(ISNUMBER(--MID(feed!D641,ROW($1:$19),1))*
ROW($1:$19),0),ROW($1:$19))+1,1)*10^ROW($1:$19)/10)</f>
        <v>25</v>
      </c>
      <c r="E29">
        <f>SUMPRODUCT(MID(0&amp;feed!E641,LARGE(INDEX(ISNUMBER(--MID(feed!E641,ROW($1:$19),1))*
ROW($1:$19),0),ROW($1:$19))+1,1)*10^ROW($1:$19)/10)</f>
        <v>0</v>
      </c>
      <c r="F29" t="str">
        <f>feed!F641</f>
        <v>First World War surplus</v>
      </c>
      <c r="G29" t="str">
        <f>feed!G641</f>
        <v>Angelic</v>
      </c>
      <c r="H29">
        <f>SUMPRODUCT(MID(0&amp;feed!H641,LARGE(INDEX(ISNUMBER(--MID(feed!H641,ROW($1:$19),1))*
ROW($1:$19),0),ROW($1:$19))+1,1)*10^ROW($1:$19)/10)</f>
        <v>0</v>
      </c>
      <c r="I29" t="str">
        <f>feed!I641</f>
        <v>Elite</v>
      </c>
      <c r="J29">
        <f>SUMPRODUCT(MID(0&amp;feed!J641,LARGE(INDEX(ISNUMBER(--MID(feed!J641,ROW($1:$19),1))*
ROW($1:$19),0),ROW($1:$19))+1,1)*10^ROW($1:$19)/10)</f>
        <v>4</v>
      </c>
      <c r="K29">
        <f>SUMPRODUCT(MID(0&amp;feed!K641,LARGE(INDEX(ISNUMBER(--MID(feed!K641,ROW($1:$19),1))*
ROW($1:$19),0),ROW($1:$19))+1,1)*10^ROW($1:$19)/10)</f>
        <v>6</v>
      </c>
      <c r="L29">
        <f>SUMPRODUCT(MID(0&amp;feed!L641,LARGE(INDEX(ISNUMBER(--MID(feed!L641,ROW($1:$19),1))*
ROW($1:$19),0),ROW($1:$19))+1,1)*10^ROW($1:$19)/10)</f>
        <v>3</v>
      </c>
      <c r="M29" t="str">
        <f>feed!M641</f>
        <v>Central Planning</v>
      </c>
      <c r="N29">
        <f>SUMPRODUCT(MID(0&amp;feed!N641,LARGE(INDEX(ISNUMBER(--MID(feed!N641,ROW($1:$5),1))*
ROW($1:$5),0),ROW($1:$5))+1,1)*10^ROW($1:$5)/10)</f>
        <v>889</v>
      </c>
      <c r="O29">
        <f>SUMPRODUCT(MID(0&amp;feed!O641,LARGE(INDEX(ISNUMBER(--MID(feed!O641,ROW($1:$5),1))*
ROW($1:$5),0),ROW($1:$5))+1,1)*10^ROW($1:$5)/10)</f>
        <v>465</v>
      </c>
      <c r="P29" t="str">
        <f>feed!P641</f>
        <v>Untapped</v>
      </c>
      <c r="Q29">
        <f t="shared" si="0"/>
        <v>90</v>
      </c>
      <c r="R29" t="str">
        <f>feed!Q641</f>
        <v>Mediocre</v>
      </c>
      <c r="S29">
        <f t="shared" si="1"/>
        <v>4.5</v>
      </c>
      <c r="T29" t="str">
        <f>feed!R641</f>
        <v>Mesoamerica</v>
      </c>
      <c r="U29" t="str">
        <f>feed!S641</f>
        <v>Soviet Union</v>
      </c>
      <c r="V29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24421</v>
      </c>
      <c r="W29" t="str">
        <f>feed!U641</f>
        <v>http://blocgame.com/stats.php?id=65087</v>
      </c>
      <c r="X29" s="4">
        <f>SUMPRODUCT(MID(0&amp;feed!V641,LARGE(INDEX(ISNUMBER(--MID(feed!V641,ROW($1:$5),1))*
ROW($1:$5),0),ROW($1:$5))+1,1)*10^ROW($1:$5)/10)</f>
        <v>0</v>
      </c>
      <c r="Y29">
        <f>feed!W641</f>
        <v>0</v>
      </c>
      <c r="Z29" s="4">
        <f t="shared" si="2"/>
        <v>21046</v>
      </c>
      <c r="AA29" s="8">
        <f t="shared" si="3"/>
        <v>27.470191226096738</v>
      </c>
      <c r="AB29" s="4">
        <f t="shared" si="4"/>
        <v>148.16666666666666</v>
      </c>
      <c r="AC29" s="4">
        <f t="shared" si="5"/>
        <v>4070.1666666666665</v>
      </c>
    </row>
    <row r="30" spans="1:29" x14ac:dyDescent="0.25">
      <c r="A30" t="str">
        <f>feed!A236</f>
        <v>Novaya</v>
      </c>
      <c r="B30" t="str">
        <f>feed!B236</f>
        <v>ScarletMarines</v>
      </c>
      <c r="C30" t="str">
        <f>feed!C236</f>
        <v>The Order</v>
      </c>
      <c r="D30">
        <f>SUMPRODUCT(MID(0&amp;feed!D236,LARGE(INDEX(ISNUMBER(--MID(feed!D236,ROW($1:$19),1))*
ROW($1:$19),0),ROW($1:$19))+1,1)*10^ROW($1:$19)/10)</f>
        <v>47</v>
      </c>
      <c r="E30">
        <f>SUMPRODUCT(MID(0&amp;feed!E236,LARGE(INDEX(ISNUMBER(--MID(feed!E236,ROW($1:$19),1))*
ROW($1:$19),0),ROW($1:$19))+1,1)*10^ROW($1:$19)/10)</f>
        <v>5</v>
      </c>
      <c r="F30" t="str">
        <f>feed!F236</f>
        <v>Korean War surplus</v>
      </c>
      <c r="G30" t="str">
        <f>feed!G236</f>
        <v>Gandhi-like</v>
      </c>
      <c r="H30">
        <f>SUMPRODUCT(MID(0&amp;feed!H236,LARGE(INDEX(ISNUMBER(--MID(feed!H236,ROW($1:$19),1))*
ROW($1:$19),0),ROW($1:$19))+1,1)*10^ROW($1:$19)/10)</f>
        <v>2</v>
      </c>
      <c r="I30" t="str">
        <f>feed!I236</f>
        <v>Elite</v>
      </c>
      <c r="J30">
        <f>SUMPRODUCT(MID(0&amp;feed!J236,LARGE(INDEX(ISNUMBER(--MID(feed!J236,ROW($1:$19),1))*
ROW($1:$19),0),ROW($1:$19))+1,1)*10^ROW($1:$19)/10)</f>
        <v>19</v>
      </c>
      <c r="K30">
        <f>SUMPRODUCT(MID(0&amp;feed!K236,LARGE(INDEX(ISNUMBER(--MID(feed!K236,ROW($1:$19),1))*
ROW($1:$19),0),ROW($1:$19))+1,1)*10^ROW($1:$19)/10)</f>
        <v>5</v>
      </c>
      <c r="L30">
        <f>SUMPRODUCT(MID(0&amp;feed!L236,LARGE(INDEX(ISNUMBER(--MID(feed!L236,ROW($1:$19),1))*
ROW($1:$19),0),ROW($1:$19))+1,1)*10^ROW($1:$19)/10)</f>
        <v>5</v>
      </c>
      <c r="M30" t="str">
        <f>feed!M236</f>
        <v>Central Planning</v>
      </c>
      <c r="N30">
        <f>SUMPRODUCT(MID(0&amp;feed!N236,LARGE(INDEX(ISNUMBER(--MID(feed!N236,ROW($1:$5),1))*
ROW($1:$5),0),ROW($1:$5))+1,1)*10^ROW($1:$5)/10)</f>
        <v>2295</v>
      </c>
      <c r="O30">
        <f>SUMPRODUCT(MID(0&amp;feed!O236,LARGE(INDEX(ISNUMBER(--MID(feed!O236,ROW($1:$5),1))*
ROW($1:$5),0),ROW($1:$5))+1,1)*10^ROW($1:$5)/10)</f>
        <v>394</v>
      </c>
      <c r="P30" t="str">
        <f>feed!P236</f>
        <v>Untapped</v>
      </c>
      <c r="Q30">
        <f t="shared" si="0"/>
        <v>90</v>
      </c>
      <c r="R30" t="str">
        <f>feed!Q236</f>
        <v>Mediocre</v>
      </c>
      <c r="S30">
        <f t="shared" si="1"/>
        <v>4.5</v>
      </c>
      <c r="T30" t="str">
        <f>feed!R236</f>
        <v>Pacific Rim</v>
      </c>
      <c r="U30" t="str">
        <f>feed!S236</f>
        <v>Neutral</v>
      </c>
      <c r="V30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20100</v>
      </c>
      <c r="W30" t="str">
        <f>feed!U236</f>
        <v>http://blocgame.com/stats.php?id=62840</v>
      </c>
      <c r="X30" s="4">
        <f>SUMPRODUCT(MID(0&amp;feed!V236,LARGE(INDEX(ISNUMBER(--MID(feed!V236,ROW($1:$5),1))*
ROW($1:$5),0),ROW($1:$5))+1,1)*10^ROW($1:$5)/10)</f>
        <v>0</v>
      </c>
      <c r="Y30">
        <f>feed!W236</f>
        <v>0</v>
      </c>
      <c r="Z30" s="4">
        <f t="shared" si="2"/>
        <v>14850</v>
      </c>
      <c r="AA30" s="8">
        <f t="shared" si="3"/>
        <v>8.7581699346405237</v>
      </c>
      <c r="AB30" s="4">
        <f t="shared" si="4"/>
        <v>382.5</v>
      </c>
      <c r="AC30" s="4">
        <f t="shared" si="5"/>
        <v>3350</v>
      </c>
    </row>
    <row r="31" spans="1:29" x14ac:dyDescent="0.25">
      <c r="A31" t="str">
        <f>feed!A270</f>
        <v>kobisbunga</v>
      </c>
      <c r="B31" t="str">
        <f>feed!B270</f>
        <v>kobis</v>
      </c>
      <c r="C31" t="str">
        <f>feed!C270</f>
        <v>Brotherhood of Nod</v>
      </c>
      <c r="D31">
        <f>SUMPRODUCT(MID(0&amp;feed!D270,LARGE(INDEX(ISNUMBER(--MID(feed!D270,ROW($1:$19),1))*
ROW($1:$19),0),ROW($1:$19))+1,1)*10^ROW($1:$19)/10)</f>
        <v>65</v>
      </c>
      <c r="E31">
        <f>SUMPRODUCT(MID(0&amp;feed!E270,LARGE(INDEX(ISNUMBER(--MID(feed!E270,ROW($1:$19),1))*
ROW($1:$19),0),ROW($1:$19))+1,1)*10^ROW($1:$19)/10)</f>
        <v>0</v>
      </c>
      <c r="F31" t="str">
        <f>feed!F270</f>
        <v>Second World War surplus</v>
      </c>
      <c r="G31" t="str">
        <f>feed!G270</f>
        <v>Gandhi-like</v>
      </c>
      <c r="H31">
        <f>SUMPRODUCT(MID(0&amp;feed!H270,LARGE(INDEX(ISNUMBER(--MID(feed!H270,ROW($1:$19),1))*
ROW($1:$19),0),ROW($1:$19))+1,1)*10^ROW($1:$19)/10)</f>
        <v>1</v>
      </c>
      <c r="I31" t="str">
        <f>feed!I270</f>
        <v>Good</v>
      </c>
      <c r="J31">
        <f>SUMPRODUCT(MID(0&amp;feed!J270,LARGE(INDEX(ISNUMBER(--MID(feed!J270,ROW($1:$19),1))*
ROW($1:$19),0),ROW($1:$19))+1,1)*10^ROW($1:$19)/10)</f>
        <v>57</v>
      </c>
      <c r="K31">
        <f>SUMPRODUCT(MID(0&amp;feed!K270,LARGE(INDEX(ISNUMBER(--MID(feed!K270,ROW($1:$19),1))*
ROW($1:$19),0),ROW($1:$19))+1,1)*10^ROW($1:$19)/10)</f>
        <v>5</v>
      </c>
      <c r="L31">
        <f>SUMPRODUCT(MID(0&amp;feed!L270,LARGE(INDEX(ISNUMBER(--MID(feed!L270,ROW($1:$19),1))*
ROW($1:$19),0),ROW($1:$19))+1,1)*10^ROW($1:$19)/10)</f>
        <v>3</v>
      </c>
      <c r="M31" t="str">
        <f>feed!M270</f>
        <v>Mixed Economy</v>
      </c>
      <c r="N31">
        <f>SUMPRODUCT(MID(0&amp;feed!N270,LARGE(INDEX(ISNUMBER(--MID(feed!N270,ROW($1:$5),1))*
ROW($1:$5),0),ROW($1:$5))+1,1)*10^ROW($1:$5)/10)</f>
        <v>2142</v>
      </c>
      <c r="O31">
        <f>SUMPRODUCT(MID(0&amp;feed!O270,LARGE(INDEX(ISNUMBER(--MID(feed!O270,ROW($1:$5),1))*
ROW($1:$5),0),ROW($1:$5))+1,1)*10^ROW($1:$5)/10)</f>
        <v>60</v>
      </c>
      <c r="P31" t="str">
        <f>feed!P270</f>
        <v>Untapped</v>
      </c>
      <c r="Q31">
        <f t="shared" si="0"/>
        <v>90</v>
      </c>
      <c r="R31" t="str">
        <f>feed!Q270</f>
        <v>Large</v>
      </c>
      <c r="S31">
        <f t="shared" si="1"/>
        <v>7.5</v>
      </c>
      <c r="T31" t="str">
        <f>feed!R270</f>
        <v>East Indies</v>
      </c>
      <c r="U31" t="str">
        <f>feed!S270</f>
        <v>United States</v>
      </c>
      <c r="V31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14548</v>
      </c>
      <c r="W31" t="str">
        <f>feed!U270</f>
        <v>http://blocgame.com/stats.php?id=61609</v>
      </c>
      <c r="X31" s="4">
        <f>SUMPRODUCT(MID(0&amp;feed!V270,LARGE(INDEX(ISNUMBER(--MID(feed!V270,ROW($1:$5),1))*
ROW($1:$5),0),ROW($1:$5))+1,1)*10^ROW($1:$5)/10)</f>
        <v>0</v>
      </c>
      <c r="Y31">
        <f>feed!W270</f>
        <v>0</v>
      </c>
      <c r="Z31" s="4">
        <f t="shared" si="2"/>
        <v>10798</v>
      </c>
      <c r="AA31" s="8">
        <f t="shared" si="3"/>
        <v>6.791783380018674</v>
      </c>
      <c r="AB31" s="4">
        <f t="shared" si="4"/>
        <v>357</v>
      </c>
      <c r="AC31" s="4">
        <f t="shared" si="5"/>
        <v>2424.6666666666665</v>
      </c>
    </row>
    <row r="32" spans="1:29" x14ac:dyDescent="0.25">
      <c r="A32" t="str">
        <f>feed!A100</f>
        <v>Pan-demo-nium</v>
      </c>
      <c r="B32" t="str">
        <f>feed!B100</f>
        <v>Raja</v>
      </c>
      <c r="C32" t="str">
        <f>feed!C100</f>
        <v>The Order</v>
      </c>
      <c r="D32">
        <f>SUMPRODUCT(MID(0&amp;feed!D100,LARGE(INDEX(ISNUMBER(--MID(feed!D100,ROW($1:$19),1))*
ROW($1:$19),0),ROW($1:$19))+1,1)*10^ROW($1:$19)/10)</f>
        <v>89</v>
      </c>
      <c r="E32">
        <f>SUMPRODUCT(MID(0&amp;feed!E100,LARGE(INDEX(ISNUMBER(--MID(feed!E100,ROW($1:$19),1))*
ROW($1:$19),0),ROW($1:$19))+1,1)*10^ROW($1:$19)/10)</f>
        <v>8</v>
      </c>
      <c r="F32" t="str">
        <f>feed!F100</f>
        <v>Second World War surplus</v>
      </c>
      <c r="G32" t="str">
        <f>feed!G100</f>
        <v>Nice</v>
      </c>
      <c r="H32">
        <f>SUMPRODUCT(MID(0&amp;feed!H100,LARGE(INDEX(ISNUMBER(--MID(feed!H100,ROW($1:$19),1))*
ROW($1:$19),0),ROW($1:$19))+1,1)*10^ROW($1:$19)/10)</f>
        <v>5</v>
      </c>
      <c r="I32" t="str">
        <f>feed!I100</f>
        <v>Poor</v>
      </c>
      <c r="J32">
        <f>SUMPRODUCT(MID(0&amp;feed!J100,LARGE(INDEX(ISNUMBER(--MID(feed!J100,ROW($1:$19),1))*
ROW($1:$19),0),ROW($1:$19))+1,1)*10^ROW($1:$19)/10)</f>
        <v>1</v>
      </c>
      <c r="K32">
        <f>SUMPRODUCT(MID(0&amp;feed!K100,LARGE(INDEX(ISNUMBER(--MID(feed!K100,ROW($1:$19),1))*
ROW($1:$19),0),ROW($1:$19))+1,1)*10^ROW($1:$19)/10)</f>
        <v>11</v>
      </c>
      <c r="L32">
        <f>SUMPRODUCT(MID(0&amp;feed!L100,LARGE(INDEX(ISNUMBER(--MID(feed!L100,ROW($1:$19),1))*
ROW($1:$19),0),ROW($1:$19))+1,1)*10^ROW($1:$19)/10)</f>
        <v>2</v>
      </c>
      <c r="M32" t="str">
        <f>feed!M100</f>
        <v>Central Planning</v>
      </c>
      <c r="N32">
        <f>SUMPRODUCT(MID(0&amp;feed!N100,LARGE(INDEX(ISNUMBER(--MID(feed!N100,ROW($1:$5),1))*
ROW($1:$5),0),ROW($1:$5))+1,1)*10^ROW($1:$5)/10)</f>
        <v>3190</v>
      </c>
      <c r="O32">
        <f>SUMPRODUCT(MID(0&amp;feed!O100,LARGE(INDEX(ISNUMBER(--MID(feed!O100,ROW($1:$5),1))*
ROW($1:$5),0),ROW($1:$5))+1,1)*10^ROW($1:$5)/10)</f>
        <v>194</v>
      </c>
      <c r="P32">
        <f>feed!P100</f>
        <v>0</v>
      </c>
      <c r="Q32">
        <f t="shared" si="0"/>
        <v>40</v>
      </c>
      <c r="R32" t="str">
        <f>feed!Q100</f>
        <v>Large</v>
      </c>
      <c r="S32">
        <f t="shared" si="1"/>
        <v>7.5</v>
      </c>
      <c r="T32" t="str">
        <f>feed!R100</f>
        <v>The Subcontinent</v>
      </c>
      <c r="U32" t="str">
        <f>feed!S100</f>
        <v>Soviet Union</v>
      </c>
      <c r="V32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23954</v>
      </c>
      <c r="W32" t="str">
        <f>feed!U100</f>
        <v>http://blocgame.com/stats.php?id=63195</v>
      </c>
      <c r="X32" s="4">
        <f>SUMPRODUCT(MID(0&amp;feed!V100,LARGE(INDEX(ISNUMBER(--MID(feed!V100,ROW($1:$5),1))*
ROW($1:$5),0),ROW($1:$5))+1,1)*10^ROW($1:$5)/10)</f>
        <v>0</v>
      </c>
      <c r="Y32">
        <f>feed!W100</f>
        <v>0</v>
      </c>
      <c r="Z32" s="4">
        <f t="shared" si="2"/>
        <v>15329</v>
      </c>
      <c r="AA32" s="8">
        <f t="shared" si="3"/>
        <v>7.5090909090909088</v>
      </c>
      <c r="AB32" s="4">
        <f t="shared" si="4"/>
        <v>531.66666666666663</v>
      </c>
      <c r="AC32" s="4">
        <f t="shared" si="5"/>
        <v>3992.3333333333335</v>
      </c>
    </row>
    <row r="33" spans="1:29" x14ac:dyDescent="0.25">
      <c r="A33" t="str">
        <f>feed!A151</f>
        <v>oliverhard</v>
      </c>
      <c r="B33" t="str">
        <f>feed!B151</f>
        <v>oliver hardwick</v>
      </c>
      <c r="C33" t="str">
        <f>feed!C151</f>
        <v>The Order</v>
      </c>
      <c r="D33">
        <f>SUMPRODUCT(MID(0&amp;feed!D151,LARGE(INDEX(ISNUMBER(--MID(feed!D151,ROW($1:$19),1))*
ROW($1:$19),0),ROW($1:$19))+1,1)*10^ROW($1:$19)/10)</f>
        <v>58</v>
      </c>
      <c r="E33">
        <f>SUMPRODUCT(MID(0&amp;feed!E151,LARGE(INDEX(ISNUMBER(--MID(feed!E151,ROW($1:$19),1))*
ROW($1:$19),0),ROW($1:$19))+1,1)*10^ROW($1:$19)/10)</f>
        <v>3</v>
      </c>
      <c r="F33" t="str">
        <f>feed!F151</f>
        <v>Second World War surplus</v>
      </c>
      <c r="G33" t="str">
        <f>feed!G151</f>
        <v>Good</v>
      </c>
      <c r="H33">
        <f>SUMPRODUCT(MID(0&amp;feed!H151,LARGE(INDEX(ISNUMBER(--MID(feed!H151,ROW($1:$19),1))*
ROW($1:$19),0),ROW($1:$19))+1,1)*10^ROW($1:$19)/10)</f>
        <v>5</v>
      </c>
      <c r="I33" t="str">
        <f>feed!I151</f>
        <v>Elite</v>
      </c>
      <c r="J33">
        <f>SUMPRODUCT(MID(0&amp;feed!J151,LARGE(INDEX(ISNUMBER(--MID(feed!J151,ROW($1:$19),1))*
ROW($1:$19),0),ROW($1:$19))+1,1)*10^ROW($1:$19)/10)</f>
        <v>0</v>
      </c>
      <c r="K33">
        <f>SUMPRODUCT(MID(0&amp;feed!K151,LARGE(INDEX(ISNUMBER(--MID(feed!K151,ROW($1:$19),1))*
ROW($1:$19),0),ROW($1:$19))+1,1)*10^ROW($1:$19)/10)</f>
        <v>25</v>
      </c>
      <c r="L33">
        <f>SUMPRODUCT(MID(0&amp;feed!L151,LARGE(INDEX(ISNUMBER(--MID(feed!L151,ROW($1:$19),1))*
ROW($1:$19),0),ROW($1:$19))+1,1)*10^ROW($1:$19)/10)</f>
        <v>14</v>
      </c>
      <c r="M33" t="str">
        <f>feed!M151</f>
        <v>Mixed Economy</v>
      </c>
      <c r="N33">
        <f>SUMPRODUCT(MID(0&amp;feed!N151,LARGE(INDEX(ISNUMBER(--MID(feed!N151,ROW($1:$5),1))*
ROW($1:$5),0),ROW($1:$5))+1,1)*10^ROW($1:$5)/10)</f>
        <v>2774</v>
      </c>
      <c r="O33">
        <f>SUMPRODUCT(MID(0&amp;feed!O151,LARGE(INDEX(ISNUMBER(--MID(feed!O151,ROW($1:$5),1))*
ROW($1:$5),0),ROW($1:$5))+1,1)*10^ROW($1:$5)/10)</f>
        <v>1978</v>
      </c>
      <c r="P33" t="str">
        <f>feed!P151</f>
        <v>Plentiful</v>
      </c>
      <c r="Q33">
        <f t="shared" si="0"/>
        <v>70</v>
      </c>
      <c r="R33" t="str">
        <f>feed!Q151</f>
        <v>Very Powerful</v>
      </c>
      <c r="S33">
        <f t="shared" si="1"/>
        <v>10</v>
      </c>
      <c r="T33" t="str">
        <f>feed!R151</f>
        <v>Persia</v>
      </c>
      <c r="U33" t="str">
        <f>feed!S151</f>
        <v>Soviet Union</v>
      </c>
      <c r="V33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29550</v>
      </c>
      <c r="W33" t="str">
        <f>feed!U151</f>
        <v>http://blocgame.com/stats.php?id=53822</v>
      </c>
      <c r="X33" s="4">
        <f>SUMPRODUCT(MID(0&amp;feed!V151,LARGE(INDEX(ISNUMBER(--MID(feed!V151,ROW($1:$5),1))*
ROW($1:$5),0),ROW($1:$5))+1,1)*10^ROW($1:$5)/10)</f>
        <v>0</v>
      </c>
      <c r="Y33">
        <f>feed!W151</f>
        <v>0</v>
      </c>
      <c r="Z33" s="4">
        <f t="shared" si="2"/>
        <v>11175</v>
      </c>
      <c r="AA33" s="8">
        <f t="shared" si="3"/>
        <v>10.652487382840663</v>
      </c>
      <c r="AB33" s="4">
        <f t="shared" si="4"/>
        <v>462.33333333333331</v>
      </c>
      <c r="AC33" s="4">
        <f t="shared" si="5"/>
        <v>4925</v>
      </c>
    </row>
    <row r="34" spans="1:29" x14ac:dyDescent="0.25">
      <c r="A34" t="str">
        <f>feed!A374</f>
        <v>Antartica</v>
      </c>
      <c r="B34" t="str">
        <f>feed!B374</f>
        <v>X-DZ-X</v>
      </c>
      <c r="C34" t="str">
        <f>feed!C374</f>
        <v>The Khilafah</v>
      </c>
      <c r="D34">
        <f>SUMPRODUCT(MID(0&amp;feed!D374,LARGE(INDEX(ISNUMBER(--MID(feed!D374,ROW($1:$19),1))*
ROW($1:$19),0),ROW($1:$19))+1,1)*10^ROW($1:$19)/10)</f>
        <v>113</v>
      </c>
      <c r="E34">
        <f>SUMPRODUCT(MID(0&amp;feed!E374,LARGE(INDEX(ISNUMBER(--MID(feed!E374,ROW($1:$19),1))*
ROW($1:$19),0),ROW($1:$19))+1,1)*10^ROW($1:$19)/10)</f>
        <v>2</v>
      </c>
      <c r="F34" t="str">
        <f>feed!F374</f>
        <v>Second World War surplus</v>
      </c>
      <c r="G34" t="str">
        <f>feed!G374</f>
        <v>Angelic</v>
      </c>
      <c r="H34">
        <f>SUMPRODUCT(MID(0&amp;feed!H374,LARGE(INDEX(ISNUMBER(--MID(feed!H374,ROW($1:$19),1))*
ROW($1:$19),0),ROW($1:$19))+1,1)*10^ROW($1:$19)/10)</f>
        <v>3</v>
      </c>
      <c r="I34" t="str">
        <f>feed!I374</f>
        <v>Standard</v>
      </c>
      <c r="J34">
        <f>SUMPRODUCT(MID(0&amp;feed!J374,LARGE(INDEX(ISNUMBER(--MID(feed!J374,ROW($1:$19),1))*
ROW($1:$19),0),ROW($1:$19))+1,1)*10^ROW($1:$19)/10)</f>
        <v>1</v>
      </c>
      <c r="K34">
        <f>SUMPRODUCT(MID(0&amp;feed!K374,LARGE(INDEX(ISNUMBER(--MID(feed!K374,ROW($1:$19),1))*
ROW($1:$19),0),ROW($1:$19))+1,1)*10^ROW($1:$19)/10)</f>
        <v>15</v>
      </c>
      <c r="L34">
        <f>SUMPRODUCT(MID(0&amp;feed!L374,LARGE(INDEX(ISNUMBER(--MID(feed!L374,ROW($1:$19),1))*
ROW($1:$19),0),ROW($1:$19))+1,1)*10^ROW($1:$19)/10)</f>
        <v>12</v>
      </c>
      <c r="M34" t="str">
        <f>feed!M374</f>
        <v>Central Planning</v>
      </c>
      <c r="N34">
        <f>SUMPRODUCT(MID(0&amp;feed!N374,LARGE(INDEX(ISNUMBER(--MID(feed!N374,ROW($1:$5),1))*
ROW($1:$5),0),ROW($1:$5))+1,1)*10^ROW($1:$5)/10)</f>
        <v>1651</v>
      </c>
      <c r="O34">
        <f>SUMPRODUCT(MID(0&amp;feed!O374,LARGE(INDEX(ISNUMBER(--MID(feed!O374,ROW($1:$5),1))*
ROW($1:$5),0),ROW($1:$5))+1,1)*10^ROW($1:$5)/10)</f>
        <v>4716</v>
      </c>
      <c r="P34" t="str">
        <f>feed!P374</f>
        <v>Plentiful</v>
      </c>
      <c r="Q34">
        <f t="shared" si="0"/>
        <v>70</v>
      </c>
      <c r="R34" t="str">
        <f>feed!Q374</f>
        <v>Large</v>
      </c>
      <c r="S34">
        <f t="shared" si="1"/>
        <v>7.5</v>
      </c>
      <c r="T34" t="str">
        <f>feed!R374</f>
        <v>Atlas</v>
      </c>
      <c r="U34" t="str">
        <f>feed!S374</f>
        <v>Soviet Union</v>
      </c>
      <c r="V3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31385</v>
      </c>
      <c r="W34" t="str">
        <f>feed!U374</f>
        <v>http://blocgame.com/stats.php?id=64669</v>
      </c>
      <c r="X34" s="4">
        <f>SUMPRODUCT(MID(0&amp;feed!V374,LARGE(INDEX(ISNUMBER(--MID(feed!V374,ROW($1:$5),1))*
ROW($1:$5),0),ROW($1:$5))+1,1)*10^ROW($1:$5)/10)</f>
        <v>0</v>
      </c>
      <c r="Y34">
        <f>feed!W374</f>
        <v>0</v>
      </c>
      <c r="Z34" s="4">
        <f t="shared" si="2"/>
        <v>19010</v>
      </c>
      <c r="AA34" s="8">
        <f t="shared" si="3"/>
        <v>19.009691096305268</v>
      </c>
      <c r="AB34" s="4">
        <f t="shared" si="4"/>
        <v>275.16666666666669</v>
      </c>
      <c r="AC34" s="4">
        <f t="shared" si="5"/>
        <v>5230.833333333333</v>
      </c>
    </row>
    <row r="35" spans="1:29" x14ac:dyDescent="0.25">
      <c r="A35" t="str">
        <f>feed!A269</f>
        <v>Sarnath</v>
      </c>
      <c r="B35" t="str">
        <f>feed!B269</f>
        <v>Gnai-Kah</v>
      </c>
      <c r="C35" t="str">
        <f>feed!C269</f>
        <v>The Federal Colonies</v>
      </c>
      <c r="D35">
        <f>SUMPRODUCT(MID(0&amp;feed!D269,LARGE(INDEX(ISNUMBER(--MID(feed!D269,ROW($1:$19),1))*
ROW($1:$19),0),ROW($1:$19))+1,1)*10^ROW($1:$19)/10)</f>
        <v>75</v>
      </c>
      <c r="E35">
        <f>SUMPRODUCT(MID(0&amp;feed!E269,LARGE(INDEX(ISNUMBER(--MID(feed!E269,ROW($1:$19),1))*
ROW($1:$19),0),ROW($1:$19))+1,1)*10^ROW($1:$19)/10)</f>
        <v>0</v>
      </c>
      <c r="F35" t="str">
        <f>feed!F269</f>
        <v>Korean War surplus</v>
      </c>
      <c r="G35" t="str">
        <f>feed!G269</f>
        <v>Gandhi-like</v>
      </c>
      <c r="H35">
        <f>SUMPRODUCT(MID(0&amp;feed!H269,LARGE(INDEX(ISNUMBER(--MID(feed!H269,ROW($1:$19),1))*
ROW($1:$19),0),ROW($1:$19))+1,1)*10^ROW($1:$19)/10)</f>
        <v>2</v>
      </c>
      <c r="I35" t="str">
        <f>feed!I269</f>
        <v>Elite</v>
      </c>
      <c r="J35">
        <f>SUMPRODUCT(MID(0&amp;feed!J269,LARGE(INDEX(ISNUMBER(--MID(feed!J269,ROW($1:$19),1))*
ROW($1:$19),0),ROW($1:$19))+1,1)*10^ROW($1:$19)/10)</f>
        <v>25</v>
      </c>
      <c r="K35">
        <f>SUMPRODUCT(MID(0&amp;feed!K269,LARGE(INDEX(ISNUMBER(--MID(feed!K269,ROW($1:$19),1))*
ROW($1:$19),0),ROW($1:$19))+1,1)*10^ROW($1:$19)/10)</f>
        <v>19</v>
      </c>
      <c r="L35">
        <f>SUMPRODUCT(MID(0&amp;feed!L269,LARGE(INDEX(ISNUMBER(--MID(feed!L269,ROW($1:$19),1))*
ROW($1:$19),0),ROW($1:$19))+1,1)*10^ROW($1:$19)/10)</f>
        <v>10</v>
      </c>
      <c r="M35" t="str">
        <f>feed!M269</f>
        <v>Free Market</v>
      </c>
      <c r="N35">
        <f>SUMPRODUCT(MID(0&amp;feed!N269,LARGE(INDEX(ISNUMBER(--MID(feed!N269,ROW($1:$5),1))*
ROW($1:$5),0),ROW($1:$5))+1,1)*10^ROW($1:$5)/10)</f>
        <v>2143</v>
      </c>
      <c r="O35">
        <f>SUMPRODUCT(MID(0&amp;feed!O269,LARGE(INDEX(ISNUMBER(--MID(feed!O269,ROW($1:$5),1))*
ROW($1:$5),0),ROW($1:$5))+1,1)*10^ROW($1:$5)/10)</f>
        <v>973</v>
      </c>
      <c r="P35" t="str">
        <f>feed!P269</f>
        <v>Untapped</v>
      </c>
      <c r="Q35">
        <f t="shared" si="0"/>
        <v>90</v>
      </c>
      <c r="R35" t="str">
        <f>feed!Q269</f>
        <v>Somewhat Large</v>
      </c>
      <c r="S35">
        <f t="shared" si="1"/>
        <v>6</v>
      </c>
      <c r="T35" t="str">
        <f>feed!R269</f>
        <v>Arabia</v>
      </c>
      <c r="U35" t="str">
        <f>feed!S269</f>
        <v>United States</v>
      </c>
      <c r="V35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16159</v>
      </c>
      <c r="W35" t="str">
        <f>feed!U269</f>
        <v>http://blocgame.com/stats.php?id=62981</v>
      </c>
      <c r="X35" s="4">
        <f>SUMPRODUCT(MID(0&amp;feed!V269,LARGE(INDEX(ISNUMBER(--MID(feed!V269,ROW($1:$5),1))*
ROW($1:$5),0),ROW($1:$5))+1,1)*10^ROW($1:$5)/10)</f>
        <v>0</v>
      </c>
      <c r="Y35">
        <f>feed!W269</f>
        <v>0</v>
      </c>
      <c r="Z35" s="4">
        <f t="shared" si="2"/>
        <v>3784</v>
      </c>
      <c r="AA35" s="8">
        <f t="shared" si="3"/>
        <v>7.5403639757349508</v>
      </c>
      <c r="AB35" s="4">
        <f t="shared" si="4"/>
        <v>357.16666666666669</v>
      </c>
      <c r="AC35" s="4">
        <f t="shared" si="5"/>
        <v>2693.1666666666665</v>
      </c>
    </row>
    <row r="36" spans="1:29" x14ac:dyDescent="0.25">
      <c r="A36" t="str">
        <f>feed!A42</f>
        <v>Junoma</v>
      </c>
      <c r="B36" t="str">
        <f>feed!B42</f>
        <v>VicReyes</v>
      </c>
      <c r="C36">
        <f>feed!C42</f>
        <v>0</v>
      </c>
      <c r="D36">
        <f>SUMPRODUCT(MID(0&amp;feed!D42,LARGE(INDEX(ISNUMBER(--MID(feed!D42,ROW($1:$19),1))*
ROW($1:$19),0),ROW($1:$19))+1,1)*10^ROW($1:$19)/10)</f>
        <v>5</v>
      </c>
      <c r="E36">
        <f>SUMPRODUCT(MID(0&amp;feed!E42,LARGE(INDEX(ISNUMBER(--MID(feed!E42,ROW($1:$19),1))*
ROW($1:$19),0),ROW($1:$19))+1,1)*10^ROW($1:$19)/10)</f>
        <v>2</v>
      </c>
      <c r="F36" t="str">
        <f>feed!F42</f>
        <v>Korean War surplus</v>
      </c>
      <c r="G36" t="str">
        <f>feed!G42</f>
        <v>Gandhi-like</v>
      </c>
      <c r="H36">
        <f>SUMPRODUCT(MID(0&amp;feed!H42,LARGE(INDEX(ISNUMBER(--MID(feed!H42,ROW($1:$19),1))*
ROW($1:$19),0),ROW($1:$19))+1,1)*10^ROW($1:$19)/10)</f>
        <v>3</v>
      </c>
      <c r="I36" t="str">
        <f>feed!I42</f>
        <v>Standard</v>
      </c>
      <c r="J36">
        <f>SUMPRODUCT(MID(0&amp;feed!J42,LARGE(INDEX(ISNUMBER(--MID(feed!J42,ROW($1:$19),1))*
ROW($1:$19),0),ROW($1:$19))+1,1)*10^ROW($1:$19)/10)</f>
        <v>16</v>
      </c>
      <c r="K36">
        <f>SUMPRODUCT(MID(0&amp;feed!K42,LARGE(INDEX(ISNUMBER(--MID(feed!K42,ROW($1:$19),1))*
ROW($1:$19),0),ROW($1:$19))+1,1)*10^ROW($1:$19)/10)</f>
        <v>23</v>
      </c>
      <c r="L36">
        <f>SUMPRODUCT(MID(0&amp;feed!L42,LARGE(INDEX(ISNUMBER(--MID(feed!L42,ROW($1:$19),1))*
ROW($1:$19),0),ROW($1:$19))+1,1)*10^ROW($1:$19)/10)</f>
        <v>5</v>
      </c>
      <c r="M36" t="str">
        <f>feed!M42</f>
        <v>Free Market</v>
      </c>
      <c r="N36">
        <f>SUMPRODUCT(MID(0&amp;feed!N42,LARGE(INDEX(ISNUMBER(--MID(feed!N42,ROW($1:$5),1))*
ROW($1:$5),0),ROW($1:$5))+1,1)*10^ROW($1:$5)/10)</f>
        <v>3916</v>
      </c>
      <c r="O36">
        <f>SUMPRODUCT(MID(0&amp;feed!O42,LARGE(INDEX(ISNUMBER(--MID(feed!O42,ROW($1:$5),1))*
ROW($1:$5),0),ROW($1:$5))+1,1)*10^ROW($1:$5)/10)</f>
        <v>126</v>
      </c>
      <c r="P36" t="str">
        <f>feed!P42</f>
        <v>Untapped</v>
      </c>
      <c r="Q36">
        <f t="shared" si="0"/>
        <v>90</v>
      </c>
      <c r="R36" t="str">
        <f>feed!Q42</f>
        <v>Powerful</v>
      </c>
      <c r="S36">
        <f t="shared" si="1"/>
        <v>9</v>
      </c>
      <c r="T36" t="str">
        <f>feed!R42</f>
        <v>Southern Cone</v>
      </c>
      <c r="U36" t="str">
        <f>feed!S42</f>
        <v>United States</v>
      </c>
      <c r="V36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26391</v>
      </c>
      <c r="W36" t="str">
        <f>feed!U42</f>
        <v>http://blocgame.com/stats.php?id=40349</v>
      </c>
      <c r="X36" s="4">
        <f>SUMPRODUCT(MID(0&amp;feed!V42,LARGE(INDEX(ISNUMBER(--MID(feed!V42,ROW($1:$5),1))*
ROW($1:$5),0),ROW($1:$5))+1,1)*10^ROW($1:$5)/10)</f>
        <v>0</v>
      </c>
      <c r="Y36">
        <f>feed!W42</f>
        <v>0</v>
      </c>
      <c r="Z36" s="4">
        <f t="shared" si="2"/>
        <v>13641</v>
      </c>
      <c r="AA36" s="8">
        <f t="shared" si="3"/>
        <v>6.7392747701736466</v>
      </c>
      <c r="AB36" s="4">
        <f t="shared" si="4"/>
        <v>652.66666666666663</v>
      </c>
      <c r="AC36" s="4">
        <f t="shared" si="5"/>
        <v>4398.5</v>
      </c>
    </row>
    <row r="37" spans="1:29" x14ac:dyDescent="0.25">
      <c r="A37" t="str">
        <f>feed!A91</f>
        <v>Lepkonia</v>
      </c>
      <c r="B37" t="str">
        <f>feed!B91</f>
        <v>Raguixxx</v>
      </c>
      <c r="C37" t="str">
        <f>feed!C91</f>
        <v>Interpol</v>
      </c>
      <c r="D37">
        <f>SUMPRODUCT(MID(0&amp;feed!D91,LARGE(INDEX(ISNUMBER(--MID(feed!D91,ROW($1:$19),1))*
ROW($1:$19),0),ROW($1:$19))+1,1)*10^ROW($1:$19)/10)</f>
        <v>91</v>
      </c>
      <c r="E37">
        <f>SUMPRODUCT(MID(0&amp;feed!E91,LARGE(INDEX(ISNUMBER(--MID(feed!E91,ROW($1:$19),1))*
ROW($1:$19),0),ROW($1:$19))+1,1)*10^ROW($1:$19)/10)</f>
        <v>3</v>
      </c>
      <c r="F37" t="str">
        <f>feed!F91</f>
        <v>Korean War surplus</v>
      </c>
      <c r="G37" t="str">
        <f>feed!G91</f>
        <v>Gandhi-like</v>
      </c>
      <c r="H37">
        <f>SUMPRODUCT(MID(0&amp;feed!H91,LARGE(INDEX(ISNUMBER(--MID(feed!H91,ROW($1:$19),1))*
ROW($1:$19),0),ROW($1:$19))+1,1)*10^ROW($1:$19)/10)</f>
        <v>4</v>
      </c>
      <c r="I37" t="str">
        <f>feed!I91</f>
        <v>Elite</v>
      </c>
      <c r="J37">
        <f>SUMPRODUCT(MID(0&amp;feed!J91,LARGE(INDEX(ISNUMBER(--MID(feed!J91,ROW($1:$19),1))*
ROW($1:$19),0),ROW($1:$19))+1,1)*10^ROW($1:$19)/10)</f>
        <v>3</v>
      </c>
      <c r="K37">
        <f>SUMPRODUCT(MID(0&amp;feed!K91,LARGE(INDEX(ISNUMBER(--MID(feed!K91,ROW($1:$19),1))*
ROW($1:$19),0),ROW($1:$19))+1,1)*10^ROW($1:$19)/10)</f>
        <v>44</v>
      </c>
      <c r="L37">
        <f>SUMPRODUCT(MID(0&amp;feed!L91,LARGE(INDEX(ISNUMBER(--MID(feed!L91,ROW($1:$19),1))*
ROW($1:$19),0),ROW($1:$19))+1,1)*10^ROW($1:$19)/10)</f>
        <v>11</v>
      </c>
      <c r="M37" t="str">
        <f>feed!M91</f>
        <v>Central Planning</v>
      </c>
      <c r="N37">
        <f>SUMPRODUCT(MID(0&amp;feed!N91,LARGE(INDEX(ISNUMBER(--MID(feed!N91,ROW($1:$5),1))*
ROW($1:$5),0),ROW($1:$5))+1,1)*10^ROW($1:$5)/10)</f>
        <v>3274</v>
      </c>
      <c r="O37">
        <f>SUMPRODUCT(MID(0&amp;feed!O91,LARGE(INDEX(ISNUMBER(--MID(feed!O91,ROW($1:$5),1))*
ROW($1:$5),0),ROW($1:$5))+1,1)*10^ROW($1:$5)/10)</f>
        <v>110</v>
      </c>
      <c r="P37" t="str">
        <f>feed!P91</f>
        <v>Untapped</v>
      </c>
      <c r="Q37">
        <f t="shared" si="0"/>
        <v>90</v>
      </c>
      <c r="R37" t="str">
        <f>feed!Q91</f>
        <v>Powerful</v>
      </c>
      <c r="S37">
        <f t="shared" si="1"/>
        <v>9</v>
      </c>
      <c r="T37" t="str">
        <f>feed!R91</f>
        <v>Southern Cone</v>
      </c>
      <c r="U37" t="str">
        <f>feed!S91</f>
        <v>Soviet Union</v>
      </c>
      <c r="V37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51835</v>
      </c>
      <c r="W37" t="str">
        <f>feed!U91</f>
        <v>http://blocgame.com/stats.php?id=55854</v>
      </c>
      <c r="X37" s="4">
        <f>SUMPRODUCT(MID(0&amp;feed!V91,LARGE(INDEX(ISNUMBER(--MID(feed!V91,ROW($1:$5),1))*
ROW($1:$5),0),ROW($1:$5))+1,1)*10^ROW($1:$5)/10)</f>
        <v>0</v>
      </c>
      <c r="Y37">
        <f>feed!W91</f>
        <v>0</v>
      </c>
      <c r="Z37" s="4">
        <f t="shared" si="2"/>
        <v>28210</v>
      </c>
      <c r="AA37" s="8">
        <f t="shared" si="3"/>
        <v>15.832315210751375</v>
      </c>
      <c r="AB37" s="4">
        <f t="shared" si="4"/>
        <v>545.66666666666663</v>
      </c>
      <c r="AC37" s="4">
        <f t="shared" si="5"/>
        <v>8639.1666666666661</v>
      </c>
    </row>
    <row r="38" spans="1:29" x14ac:dyDescent="0.25">
      <c r="A38" t="str">
        <f>feed!A137</f>
        <v>MakanBudak</v>
      </c>
      <c r="B38" t="str">
        <f>feed!B137</f>
        <v>amirulfaizal</v>
      </c>
      <c r="C38" t="str">
        <f>feed!C137</f>
        <v>The Order</v>
      </c>
      <c r="D38">
        <f>SUMPRODUCT(MID(0&amp;feed!D137,LARGE(INDEX(ISNUMBER(--MID(feed!D137,ROW($1:$19),1))*
ROW($1:$19),0),ROW($1:$19))+1,1)*10^ROW($1:$19)/10)</f>
        <v>31</v>
      </c>
      <c r="E38">
        <f>SUMPRODUCT(MID(0&amp;feed!E137,LARGE(INDEX(ISNUMBER(--MID(feed!E137,ROW($1:$19),1))*
ROW($1:$19),0),ROW($1:$19))+1,1)*10^ROW($1:$19)/10)</f>
        <v>0</v>
      </c>
      <c r="F38" t="str">
        <f>feed!F137</f>
        <v>Second World War surplus</v>
      </c>
      <c r="G38" t="str">
        <f>feed!G137</f>
        <v>Gandhi-like</v>
      </c>
      <c r="H38">
        <f>SUMPRODUCT(MID(0&amp;feed!H137,LARGE(INDEX(ISNUMBER(--MID(feed!H137,ROW($1:$19),1))*
ROW($1:$19),0),ROW($1:$19))+1,1)*10^ROW($1:$19)/10)</f>
        <v>1</v>
      </c>
      <c r="I38" t="str">
        <f>feed!I137</f>
        <v>Elite</v>
      </c>
      <c r="J38">
        <f>SUMPRODUCT(MID(0&amp;feed!J137,LARGE(INDEX(ISNUMBER(--MID(feed!J137,ROW($1:$19),1))*
ROW($1:$19),0),ROW($1:$19))+1,1)*10^ROW($1:$19)/10)</f>
        <v>12</v>
      </c>
      <c r="K38">
        <f>SUMPRODUCT(MID(0&amp;feed!K137,LARGE(INDEX(ISNUMBER(--MID(feed!K137,ROW($1:$19),1))*
ROW($1:$19),0),ROW($1:$19))+1,1)*10^ROW($1:$19)/10)</f>
        <v>7</v>
      </c>
      <c r="L38">
        <f>SUMPRODUCT(MID(0&amp;feed!L137,LARGE(INDEX(ISNUMBER(--MID(feed!L137,ROW($1:$19),1))*
ROW($1:$19),0),ROW($1:$19))+1,1)*10^ROW($1:$19)/10)</f>
        <v>4</v>
      </c>
      <c r="M38" t="str">
        <f>feed!M137</f>
        <v>Central Planning</v>
      </c>
      <c r="N38">
        <f>SUMPRODUCT(MID(0&amp;feed!N137,LARGE(INDEX(ISNUMBER(--MID(feed!N137,ROW($1:$5),1))*
ROW($1:$5),0),ROW($1:$5))+1,1)*10^ROW($1:$5)/10)</f>
        <v>2848</v>
      </c>
      <c r="O38">
        <f>SUMPRODUCT(MID(0&amp;feed!O137,LARGE(INDEX(ISNUMBER(--MID(feed!O137,ROW($1:$5),1))*
ROW($1:$5),0),ROW($1:$5))+1,1)*10^ROW($1:$5)/10)</f>
        <v>207</v>
      </c>
      <c r="P38" t="str">
        <f>feed!P137</f>
        <v>Untapped</v>
      </c>
      <c r="Q38">
        <f t="shared" si="0"/>
        <v>90</v>
      </c>
      <c r="R38" t="str">
        <f>feed!Q137</f>
        <v>Somewhat Large</v>
      </c>
      <c r="S38">
        <f t="shared" si="1"/>
        <v>6</v>
      </c>
      <c r="T38" t="str">
        <f>feed!R137</f>
        <v>East Indies</v>
      </c>
      <c r="U38" t="str">
        <f>feed!S137</f>
        <v>Neutral</v>
      </c>
      <c r="V38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6246</v>
      </c>
      <c r="W38" t="str">
        <f>feed!U137</f>
        <v>http://blocgame.com/stats.php?id=60748</v>
      </c>
      <c r="X38" s="4">
        <f>SUMPRODUCT(MID(0&amp;feed!V137,LARGE(INDEX(ISNUMBER(--MID(feed!V137,ROW($1:$5),1))*
ROW($1:$5),0),ROW($1:$5))+1,1)*10^ROW($1:$5)/10)</f>
        <v>0</v>
      </c>
      <c r="Y38">
        <f>feed!W137</f>
        <v>0</v>
      </c>
      <c r="Z38" s="4">
        <f t="shared" si="2"/>
        <v>1371</v>
      </c>
      <c r="AA38" s="8">
        <f t="shared" si="3"/>
        <v>2.19311797752809</v>
      </c>
      <c r="AB38" s="4">
        <f t="shared" si="4"/>
        <v>474.66666666666669</v>
      </c>
      <c r="AC38" s="4">
        <f t="shared" si="5"/>
        <v>1041</v>
      </c>
    </row>
    <row r="39" spans="1:29" x14ac:dyDescent="0.25">
      <c r="A39" t="str">
        <f>feed!A106</f>
        <v>Silverra</v>
      </c>
      <c r="B39" t="str">
        <f>feed!B106</f>
        <v>chohakkai</v>
      </c>
      <c r="C39" t="str">
        <f>feed!C106</f>
        <v>PIRATES</v>
      </c>
      <c r="D39">
        <f>SUMPRODUCT(MID(0&amp;feed!D106,LARGE(INDEX(ISNUMBER(--MID(feed!D106,ROW($1:$19),1))*
ROW($1:$19),0),ROW($1:$19))+1,1)*10^ROW($1:$19)/10)</f>
        <v>41</v>
      </c>
      <c r="E39">
        <f>SUMPRODUCT(MID(0&amp;feed!E106,LARGE(INDEX(ISNUMBER(--MID(feed!E106,ROW($1:$19),1))*
ROW($1:$19),0),ROW($1:$19))+1,1)*10^ROW($1:$19)/10)</f>
        <v>10</v>
      </c>
      <c r="F39" t="str">
        <f>feed!F106</f>
        <v>Second World War surplus</v>
      </c>
      <c r="G39" t="str">
        <f>feed!G106</f>
        <v>Good</v>
      </c>
      <c r="H39">
        <f>SUMPRODUCT(MID(0&amp;feed!H106,LARGE(INDEX(ISNUMBER(--MID(feed!H106,ROW($1:$19),1))*
ROW($1:$19),0),ROW($1:$19))+1,1)*10^ROW($1:$19)/10)</f>
        <v>3</v>
      </c>
      <c r="I39" t="str">
        <f>feed!I106</f>
        <v>Elite</v>
      </c>
      <c r="J39">
        <f>SUMPRODUCT(MID(0&amp;feed!J106,LARGE(INDEX(ISNUMBER(--MID(feed!J106,ROW($1:$19),1))*
ROW($1:$19),0),ROW($1:$19))+1,1)*10^ROW($1:$19)/10)</f>
        <v>19</v>
      </c>
      <c r="K39">
        <f>SUMPRODUCT(MID(0&amp;feed!K106,LARGE(INDEX(ISNUMBER(--MID(feed!K106,ROW($1:$19),1))*
ROW($1:$19),0),ROW($1:$19))+1,1)*10^ROW($1:$19)/10)</f>
        <v>9</v>
      </c>
      <c r="L39">
        <f>SUMPRODUCT(MID(0&amp;feed!L106,LARGE(INDEX(ISNUMBER(--MID(feed!L106,ROW($1:$19),1))*
ROW($1:$19),0),ROW($1:$19))+1,1)*10^ROW($1:$19)/10)</f>
        <v>7</v>
      </c>
      <c r="M39" t="str">
        <f>feed!M106</f>
        <v>Mixed Economy</v>
      </c>
      <c r="N39">
        <f>SUMPRODUCT(MID(0&amp;feed!N106,LARGE(INDEX(ISNUMBER(--MID(feed!N106,ROW($1:$5),1))*
ROW($1:$5),0),ROW($1:$5))+1,1)*10^ROW($1:$5)/10)</f>
        <v>3133</v>
      </c>
      <c r="O39">
        <f>SUMPRODUCT(MID(0&amp;feed!O106,LARGE(INDEX(ISNUMBER(--MID(feed!O106,ROW($1:$5),1))*
ROW($1:$5),0),ROW($1:$5))+1,1)*10^ROW($1:$5)/10)</f>
        <v>42</v>
      </c>
      <c r="P39" t="str">
        <f>feed!P106</f>
        <v>Near Depletion</v>
      </c>
      <c r="Q39">
        <f t="shared" si="0"/>
        <v>10</v>
      </c>
      <c r="R39" t="str">
        <f>feed!Q106</f>
        <v>Mediocre</v>
      </c>
      <c r="S39">
        <f t="shared" si="1"/>
        <v>4.5</v>
      </c>
      <c r="T39" t="str">
        <f>feed!R106</f>
        <v>East Indies</v>
      </c>
      <c r="U39" t="str">
        <f>feed!S106</f>
        <v>United States</v>
      </c>
      <c r="V39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13343</v>
      </c>
      <c r="W39" t="str">
        <f>feed!U106</f>
        <v>http://blocgame.com/stats.php?id=61729</v>
      </c>
      <c r="X39" s="4">
        <f>SUMPRODUCT(MID(0&amp;feed!V106,LARGE(INDEX(ISNUMBER(--MID(feed!V106,ROW($1:$5),1))*
ROW($1:$5),0),ROW($1:$5))+1,1)*10^ROW($1:$5)/10)</f>
        <v>0</v>
      </c>
      <c r="Y39">
        <f>feed!W106</f>
        <v>0</v>
      </c>
      <c r="Z39" s="4">
        <f t="shared" si="2"/>
        <v>5093</v>
      </c>
      <c r="AA39" s="8">
        <f t="shared" si="3"/>
        <v>4.2588573252473667</v>
      </c>
      <c r="AB39" s="4">
        <f t="shared" si="4"/>
        <v>522.16666666666663</v>
      </c>
      <c r="AC39" s="4">
        <f t="shared" si="5"/>
        <v>2223.8333333333335</v>
      </c>
    </row>
    <row r="40" spans="1:29" x14ac:dyDescent="0.25">
      <c r="A40" t="str">
        <f>feed!A138</f>
        <v>Dess</v>
      </c>
      <c r="B40" t="str">
        <f>feed!B138</f>
        <v>Raktai</v>
      </c>
      <c r="C40" t="str">
        <f>feed!C138</f>
        <v>The Order</v>
      </c>
      <c r="D40">
        <f>SUMPRODUCT(MID(0&amp;feed!D138,LARGE(INDEX(ISNUMBER(--MID(feed!D138,ROW($1:$19),1))*
ROW($1:$19),0),ROW($1:$19))+1,1)*10^ROW($1:$19)/10)</f>
        <v>111</v>
      </c>
      <c r="E40">
        <f>SUMPRODUCT(MID(0&amp;feed!E138,LARGE(INDEX(ISNUMBER(--MID(feed!E138,ROW($1:$19),1))*
ROW($1:$19),0),ROW($1:$19))+1,1)*10^ROW($1:$19)/10)</f>
        <v>11</v>
      </c>
      <c r="F40" t="str">
        <f>feed!F138</f>
        <v>Korean War surplus</v>
      </c>
      <c r="G40" t="str">
        <f>feed!G138</f>
        <v>Gandhi-like</v>
      </c>
      <c r="H40">
        <f>SUMPRODUCT(MID(0&amp;feed!H138,LARGE(INDEX(ISNUMBER(--MID(feed!H138,ROW($1:$19),1))*
ROW($1:$19),0),ROW($1:$19))+1,1)*10^ROW($1:$19)/10)</f>
        <v>8</v>
      </c>
      <c r="I40" t="str">
        <f>feed!I138</f>
        <v>Standard</v>
      </c>
      <c r="J40">
        <f>SUMPRODUCT(MID(0&amp;feed!J138,LARGE(INDEX(ISNUMBER(--MID(feed!J138,ROW($1:$19),1))*
ROW($1:$19),0),ROW($1:$19))+1,1)*10^ROW($1:$19)/10)</f>
        <v>1</v>
      </c>
      <c r="K40">
        <f>SUMPRODUCT(MID(0&amp;feed!K138,LARGE(INDEX(ISNUMBER(--MID(feed!K138,ROW($1:$19),1))*
ROW($1:$19),0),ROW($1:$19))+1,1)*10^ROW($1:$19)/10)</f>
        <v>48</v>
      </c>
      <c r="L40">
        <f>SUMPRODUCT(MID(0&amp;feed!L138,LARGE(INDEX(ISNUMBER(--MID(feed!L138,ROW($1:$19),1))*
ROW($1:$19),0),ROW($1:$19))+1,1)*10^ROW($1:$19)/10)</f>
        <v>3</v>
      </c>
      <c r="M40" t="str">
        <f>feed!M138</f>
        <v>Free Market</v>
      </c>
      <c r="N40">
        <f>SUMPRODUCT(MID(0&amp;feed!N138,LARGE(INDEX(ISNUMBER(--MID(feed!N138,ROW($1:$5),1))*
ROW($1:$5),0),ROW($1:$5))+1,1)*10^ROW($1:$5)/10)</f>
        <v>2847</v>
      </c>
      <c r="O40">
        <f>SUMPRODUCT(MID(0&amp;feed!O138,LARGE(INDEX(ISNUMBER(--MID(feed!O138,ROW($1:$5),1))*
ROW($1:$5),0),ROW($1:$5))+1,1)*10^ROW($1:$5)/10)</f>
        <v>100</v>
      </c>
      <c r="P40" t="str">
        <f>feed!P138</f>
        <v>Near Depletion</v>
      </c>
      <c r="Q40">
        <f t="shared" si="0"/>
        <v>10</v>
      </c>
      <c r="R40" t="str">
        <f>feed!Q138</f>
        <v>Very Powerful</v>
      </c>
      <c r="S40">
        <f t="shared" si="1"/>
        <v>10</v>
      </c>
      <c r="T40" t="str">
        <f>feed!R138</f>
        <v>Pacific Rim</v>
      </c>
      <c r="U40" t="str">
        <f>feed!S138</f>
        <v>United States</v>
      </c>
      <c r="V40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70256</v>
      </c>
      <c r="W40" t="str">
        <f>feed!U138</f>
        <v>http://blocgame.com/stats.php?id=63586</v>
      </c>
      <c r="X40" s="4">
        <f>SUMPRODUCT(MID(0&amp;feed!V138,LARGE(INDEX(ISNUMBER(--MID(feed!V138,ROW($1:$5),1))*
ROW($1:$5),0),ROW($1:$5))+1,1)*10^ROW($1:$5)/10)</f>
        <v>0</v>
      </c>
      <c r="Y40">
        <f>feed!W138</f>
        <v>0</v>
      </c>
      <c r="Z40" s="4">
        <f t="shared" si="2"/>
        <v>45131</v>
      </c>
      <c r="AA40" s="8">
        <f t="shared" si="3"/>
        <v>24.677204074464349</v>
      </c>
      <c r="AB40" s="4">
        <f t="shared" si="4"/>
        <v>474.5</v>
      </c>
      <c r="AC40" s="4">
        <f t="shared" si="5"/>
        <v>11709.333333333334</v>
      </c>
    </row>
    <row r="41" spans="1:29" x14ac:dyDescent="0.25">
      <c r="A41" t="str">
        <f>feed!A9</f>
        <v>Morovistan</v>
      </c>
      <c r="B41" t="str">
        <f>feed!B9</f>
        <v>Gustave Bergher</v>
      </c>
      <c r="C41" t="str">
        <f>feed!C9</f>
        <v>SPQR</v>
      </c>
      <c r="D41">
        <f>SUMPRODUCT(MID(0&amp;feed!D9,LARGE(INDEX(ISNUMBER(--MID(feed!D9,ROW($1:$19),1))*
ROW($1:$19),0),ROW($1:$19))+1,1)*10^ROW($1:$19)/10)</f>
        <v>98</v>
      </c>
      <c r="E41">
        <f>SUMPRODUCT(MID(0&amp;feed!E9,LARGE(INDEX(ISNUMBER(--MID(feed!E9,ROW($1:$19),1))*
ROW($1:$19),0),ROW($1:$19))+1,1)*10^ROW($1:$19)/10)</f>
        <v>3</v>
      </c>
      <c r="F41" t="str">
        <f>feed!F9</f>
        <v>Korean War surplus</v>
      </c>
      <c r="G41" t="str">
        <f>feed!G9</f>
        <v>Gandhi-like</v>
      </c>
      <c r="H41">
        <f>SUMPRODUCT(MID(0&amp;feed!H9,LARGE(INDEX(ISNUMBER(--MID(feed!H9,ROW($1:$19),1))*
ROW($1:$19),0),ROW($1:$19))+1,1)*10^ROW($1:$19)/10)</f>
        <v>3</v>
      </c>
      <c r="I41" t="str">
        <f>feed!I9</f>
        <v>Good</v>
      </c>
      <c r="J41">
        <f>SUMPRODUCT(MID(0&amp;feed!J9,LARGE(INDEX(ISNUMBER(--MID(feed!J9,ROW($1:$19),1))*
ROW($1:$19),0),ROW($1:$19))+1,1)*10^ROW($1:$19)/10)</f>
        <v>3</v>
      </c>
      <c r="K41">
        <f>SUMPRODUCT(MID(0&amp;feed!K9,LARGE(INDEX(ISNUMBER(--MID(feed!K9,ROW($1:$19),1))*
ROW($1:$19),0),ROW($1:$19))+1,1)*10^ROW($1:$19)/10)</f>
        <v>25</v>
      </c>
      <c r="L41">
        <f>SUMPRODUCT(MID(0&amp;feed!L9,LARGE(INDEX(ISNUMBER(--MID(feed!L9,ROW($1:$19),1))*
ROW($1:$19),0),ROW($1:$19))+1,1)*10^ROW($1:$19)/10)</f>
        <v>19</v>
      </c>
      <c r="M41" t="str">
        <f>feed!M9</f>
        <v>Central Planning</v>
      </c>
      <c r="N41">
        <f>SUMPRODUCT(MID(0&amp;feed!N9,LARGE(INDEX(ISNUMBER(--MID(feed!N9,ROW($1:$5),1))*
ROW($1:$5),0),ROW($1:$5))+1,1)*10^ROW($1:$5)/10)</f>
        <v>4983</v>
      </c>
      <c r="O41">
        <f>SUMPRODUCT(MID(0&amp;feed!O9,LARGE(INDEX(ISNUMBER(--MID(feed!O9,ROW($1:$5),1))*
ROW($1:$5),0),ROW($1:$5))+1,1)*10^ROW($1:$5)/10)</f>
        <v>4811</v>
      </c>
      <c r="P41" t="str">
        <f>feed!P9</f>
        <v>Untapped</v>
      </c>
      <c r="Q41">
        <f t="shared" si="0"/>
        <v>90</v>
      </c>
      <c r="R41" t="str">
        <f>feed!Q9</f>
        <v>Very Powerful</v>
      </c>
      <c r="S41">
        <f t="shared" si="1"/>
        <v>10</v>
      </c>
      <c r="T41" t="str">
        <f>feed!R9</f>
        <v>Mesopotamia</v>
      </c>
      <c r="U41" t="str">
        <f>feed!S9</f>
        <v>Soviet Union</v>
      </c>
      <c r="V41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31247</v>
      </c>
      <c r="W41" t="str">
        <f>feed!U9</f>
        <v>http://blocgame.com/stats.php?id=62905</v>
      </c>
      <c r="X41" s="4">
        <f>SUMPRODUCT(MID(0&amp;feed!V9,LARGE(INDEX(ISNUMBER(--MID(feed!V9,ROW($1:$5),1))*
ROW($1:$5),0),ROW($1:$5))+1,1)*10^ROW($1:$5)/10)</f>
        <v>0</v>
      </c>
      <c r="Y41">
        <f>feed!W9</f>
        <v>0</v>
      </c>
      <c r="Z41" s="4">
        <f t="shared" si="2"/>
        <v>12497</v>
      </c>
      <c r="AA41" s="8">
        <f t="shared" si="3"/>
        <v>6.2707204495283966</v>
      </c>
      <c r="AB41" s="4">
        <f t="shared" si="4"/>
        <v>830.5</v>
      </c>
      <c r="AC41" s="4">
        <f t="shared" si="5"/>
        <v>5207.833333333333</v>
      </c>
    </row>
    <row r="42" spans="1:29" x14ac:dyDescent="0.25">
      <c r="A42" t="str">
        <f>feed!A932</f>
        <v>Bombay</v>
      </c>
      <c r="B42" t="str">
        <f>feed!B932</f>
        <v>Bombay</v>
      </c>
      <c r="C42" t="str">
        <f>feed!C932</f>
        <v>Interpol</v>
      </c>
      <c r="D42">
        <f>SUMPRODUCT(MID(0&amp;feed!D932,LARGE(INDEX(ISNUMBER(--MID(feed!D932,ROW($1:$19),1))*
ROW($1:$19),0),ROW($1:$19))+1,1)*10^ROW($1:$19)/10)</f>
        <v>56</v>
      </c>
      <c r="E42">
        <f>SUMPRODUCT(MID(0&amp;feed!E932,LARGE(INDEX(ISNUMBER(--MID(feed!E932,ROW($1:$19),1))*
ROW($1:$19),0),ROW($1:$19))+1,1)*10^ROW($1:$19)/10)</f>
        <v>0</v>
      </c>
      <c r="F42" t="str">
        <f>feed!F932</f>
        <v>First World War surplus</v>
      </c>
      <c r="G42" t="str">
        <f>feed!G932</f>
        <v>Gandhi-like</v>
      </c>
      <c r="H42">
        <f>SUMPRODUCT(MID(0&amp;feed!H932,LARGE(INDEX(ISNUMBER(--MID(feed!H932,ROW($1:$19),1))*
ROW($1:$19),0),ROW($1:$19))+1,1)*10^ROW($1:$19)/10)</f>
        <v>2</v>
      </c>
      <c r="I42" t="str">
        <f>feed!I932</f>
        <v>Standard</v>
      </c>
      <c r="J42">
        <f>SUMPRODUCT(MID(0&amp;feed!J932,LARGE(INDEX(ISNUMBER(--MID(feed!J932,ROW($1:$19),1))*
ROW($1:$19),0),ROW($1:$19))+1,1)*10^ROW($1:$19)/10)</f>
        <v>43</v>
      </c>
      <c r="K42">
        <f>SUMPRODUCT(MID(0&amp;feed!K932,LARGE(INDEX(ISNUMBER(--MID(feed!K932,ROW($1:$19),1))*
ROW($1:$19),0),ROW($1:$19))+1,1)*10^ROW($1:$19)/10)</f>
        <v>13</v>
      </c>
      <c r="L42">
        <f>SUMPRODUCT(MID(0&amp;feed!L932,LARGE(INDEX(ISNUMBER(--MID(feed!L932,ROW($1:$19),1))*
ROW($1:$19),0),ROW($1:$19))+1,1)*10^ROW($1:$19)/10)</f>
        <v>5</v>
      </c>
      <c r="M42" t="str">
        <f>feed!M932</f>
        <v>Central Planning</v>
      </c>
      <c r="N42">
        <f>SUMPRODUCT(MID(0&amp;feed!N932,LARGE(INDEX(ISNUMBER(--MID(feed!N932,ROW($1:$5),1))*
ROW($1:$5),0),ROW($1:$5))+1,1)*10^ROW($1:$5)/10)</f>
        <v>402</v>
      </c>
      <c r="O42">
        <f>SUMPRODUCT(MID(0&amp;feed!O932,LARGE(INDEX(ISNUMBER(--MID(feed!O932,ROW($1:$5),1))*
ROW($1:$5),0),ROW($1:$5))+1,1)*10^ROW($1:$5)/10)</f>
        <v>3575</v>
      </c>
      <c r="P42" t="str">
        <f>feed!P932</f>
        <v>Untapped</v>
      </c>
      <c r="Q42">
        <f t="shared" si="0"/>
        <v>90</v>
      </c>
      <c r="R42" t="str">
        <f>feed!Q932</f>
        <v>Meagre</v>
      </c>
      <c r="S42">
        <f t="shared" si="1"/>
        <v>1.5</v>
      </c>
      <c r="T42" t="str">
        <f>feed!R932</f>
        <v>Arabia</v>
      </c>
      <c r="U42" t="str">
        <f>feed!S932</f>
        <v>Soviet Union</v>
      </c>
      <c r="V4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27986</v>
      </c>
      <c r="W42" t="str">
        <f>feed!U932</f>
        <v>http://blocgame.com/stats.php?id=51989</v>
      </c>
      <c r="X42" s="4">
        <f>SUMPRODUCT(MID(0&amp;feed!V932,LARGE(INDEX(ISNUMBER(--MID(feed!V932,ROW($1:$5),1))*
ROW($1:$5),0),ROW($1:$5))+1,1)*10^ROW($1:$5)/10)</f>
        <v>0</v>
      </c>
      <c r="Y42">
        <f>feed!W932</f>
        <v>0</v>
      </c>
      <c r="Z42" s="4">
        <f t="shared" si="2"/>
        <v>19736</v>
      </c>
      <c r="AA42" s="8">
        <f t="shared" si="3"/>
        <v>69.616915422885569</v>
      </c>
      <c r="AB42" s="4">
        <f t="shared" si="4"/>
        <v>67</v>
      </c>
      <c r="AC42" s="4">
        <f t="shared" si="5"/>
        <v>4664.333333333333</v>
      </c>
    </row>
    <row r="43" spans="1:29" x14ac:dyDescent="0.25">
      <c r="A43" t="str">
        <f>feed!A725</f>
        <v>Guiabras</v>
      </c>
      <c r="B43" t="str">
        <f>feed!B725</f>
        <v>Guilherme Pires</v>
      </c>
      <c r="C43" t="str">
        <f>feed!C725</f>
        <v>Che Guevara League</v>
      </c>
      <c r="D43">
        <f>SUMPRODUCT(MID(0&amp;feed!D725,LARGE(INDEX(ISNUMBER(--MID(feed!D725,ROW($1:$19),1))*
ROW($1:$19),0),ROW($1:$19))+1,1)*10^ROW($1:$19)/10)</f>
        <v>6</v>
      </c>
      <c r="E43">
        <f>SUMPRODUCT(MID(0&amp;feed!E725,LARGE(INDEX(ISNUMBER(--MID(feed!E725,ROW($1:$19),1))*
ROW($1:$19),0),ROW($1:$19))+1,1)*10^ROW($1:$19)/10)</f>
        <v>0</v>
      </c>
      <c r="F43" t="str">
        <f>feed!F725</f>
        <v>First World War surplus</v>
      </c>
      <c r="G43" t="str">
        <f>feed!G725</f>
        <v>Gandhi-like</v>
      </c>
      <c r="H43">
        <f>SUMPRODUCT(MID(0&amp;feed!H725,LARGE(INDEX(ISNUMBER(--MID(feed!H725,ROW($1:$19),1))*
ROW($1:$19),0),ROW($1:$19))+1,1)*10^ROW($1:$19)/10)</f>
        <v>1</v>
      </c>
      <c r="I43" t="str">
        <f>feed!I725</f>
        <v>Undisciplined Rabble</v>
      </c>
      <c r="J43">
        <f>SUMPRODUCT(MID(0&amp;feed!J725,LARGE(INDEX(ISNUMBER(--MID(feed!J725,ROW($1:$19),1))*
ROW($1:$19),0),ROW($1:$19))+1,1)*10^ROW($1:$19)/10)</f>
        <v>2</v>
      </c>
      <c r="K43">
        <f>SUMPRODUCT(MID(0&amp;feed!K725,LARGE(INDEX(ISNUMBER(--MID(feed!K725,ROW($1:$19),1))*
ROW($1:$19),0),ROW($1:$19))+1,1)*10^ROW($1:$19)/10)</f>
        <v>1</v>
      </c>
      <c r="L43">
        <f>SUMPRODUCT(MID(0&amp;feed!L725,LARGE(INDEX(ISNUMBER(--MID(feed!L725,ROW($1:$19),1))*
ROW($1:$19),0),ROW($1:$19))+1,1)*10^ROW($1:$19)/10)</f>
        <v>0</v>
      </c>
      <c r="M43" t="str">
        <f>feed!M725</f>
        <v>Mixed Economy</v>
      </c>
      <c r="N43">
        <f>SUMPRODUCT(MID(0&amp;feed!N725,LARGE(INDEX(ISNUMBER(--MID(feed!N725,ROW($1:$5),1))*
ROW($1:$5),0),ROW($1:$5))+1,1)*10^ROW($1:$5)/10)</f>
        <v>729</v>
      </c>
      <c r="O43">
        <f>SUMPRODUCT(MID(0&amp;feed!O725,LARGE(INDEX(ISNUMBER(--MID(feed!O725,ROW($1:$5),1))*
ROW($1:$5),0),ROW($1:$5))+1,1)*10^ROW($1:$5)/10)</f>
        <v>0</v>
      </c>
      <c r="P43" t="str">
        <f>feed!P725</f>
        <v>Untapped</v>
      </c>
      <c r="Q43">
        <f t="shared" si="0"/>
        <v>90</v>
      </c>
      <c r="R43" t="str">
        <f>feed!Q725</f>
        <v>None</v>
      </c>
      <c r="S43">
        <f t="shared" si="1"/>
        <v>0</v>
      </c>
      <c r="T43" t="str">
        <f>feed!R725</f>
        <v>Amazonia</v>
      </c>
      <c r="U43" t="str">
        <f>feed!S725</f>
        <v>Neutral</v>
      </c>
      <c r="V43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11278</v>
      </c>
      <c r="W43" t="str">
        <f>feed!U725</f>
        <v>http://blocgame.com/stats.php?id=64091</v>
      </c>
      <c r="X43" s="4">
        <f>SUMPRODUCT(MID(0&amp;feed!V725,LARGE(INDEX(ISNUMBER(--MID(feed!V725,ROW($1:$5),1))*
ROW($1:$5),0),ROW($1:$5))+1,1)*10^ROW($1:$5)/10)</f>
        <v>0</v>
      </c>
      <c r="Y43">
        <f>feed!W725</f>
        <v>0</v>
      </c>
      <c r="Z43" s="4">
        <f t="shared" si="2"/>
        <v>10153</v>
      </c>
      <c r="AA43" s="8">
        <f t="shared" si="3"/>
        <v>15.470507544581618</v>
      </c>
      <c r="AB43" s="4">
        <f t="shared" si="4"/>
        <v>121.5</v>
      </c>
      <c r="AC43" s="4">
        <f t="shared" si="5"/>
        <v>1879.6666666666667</v>
      </c>
    </row>
    <row r="44" spans="1:29" x14ac:dyDescent="0.25">
      <c r="A44" t="str">
        <f>feed!A699</f>
        <v>Notrealistan</v>
      </c>
      <c r="B44" t="str">
        <f>feed!B699</f>
        <v>braderrrs</v>
      </c>
      <c r="C44" t="str">
        <f>feed!C699</f>
        <v>FuckFishy</v>
      </c>
      <c r="D44">
        <f>SUMPRODUCT(MID(0&amp;feed!D699,LARGE(INDEX(ISNUMBER(--MID(feed!D699,ROW($1:$19),1))*
ROW($1:$19),0),ROW($1:$19))+1,1)*10^ROW($1:$19)/10)</f>
        <v>5</v>
      </c>
      <c r="E44">
        <f>SUMPRODUCT(MID(0&amp;feed!E699,LARGE(INDEX(ISNUMBER(--MID(feed!E699,ROW($1:$19),1))*
ROW($1:$19),0),ROW($1:$19))+1,1)*10^ROW($1:$19)/10)</f>
        <v>0</v>
      </c>
      <c r="F44" t="str">
        <f>feed!F699</f>
        <v>First World War surplus</v>
      </c>
      <c r="G44" t="str">
        <f>feed!G699</f>
        <v>Normal</v>
      </c>
      <c r="H44">
        <f>SUMPRODUCT(MID(0&amp;feed!H699,LARGE(INDEX(ISNUMBER(--MID(feed!H699,ROW($1:$19),1))*
ROW($1:$19),0),ROW($1:$19))+1,1)*10^ROW($1:$19)/10)</f>
        <v>0</v>
      </c>
      <c r="I44" t="str">
        <f>feed!I699</f>
        <v>Elite</v>
      </c>
      <c r="J44">
        <f>SUMPRODUCT(MID(0&amp;feed!J699,LARGE(INDEX(ISNUMBER(--MID(feed!J699,ROW($1:$19),1))*
ROW($1:$19),0),ROW($1:$19))+1,1)*10^ROW($1:$19)/10)</f>
        <v>80</v>
      </c>
      <c r="K44">
        <f>SUMPRODUCT(MID(0&amp;feed!K699,LARGE(INDEX(ISNUMBER(--MID(feed!K699,ROW($1:$19),1))*
ROW($1:$19),0),ROW($1:$19))+1,1)*10^ROW($1:$19)/10)</f>
        <v>2</v>
      </c>
      <c r="L44">
        <f>SUMPRODUCT(MID(0&amp;feed!L699,LARGE(INDEX(ISNUMBER(--MID(feed!L699,ROW($1:$19),1))*
ROW($1:$19),0),ROW($1:$19))+1,1)*10^ROW($1:$19)/10)</f>
        <v>0</v>
      </c>
      <c r="M44" t="str">
        <f>feed!M699</f>
        <v>Central Planning</v>
      </c>
      <c r="N44">
        <f>SUMPRODUCT(MID(0&amp;feed!N699,LARGE(INDEX(ISNUMBER(--MID(feed!N699,ROW($1:$5),1))*
ROW($1:$5),0),ROW($1:$5))+1,1)*10^ROW($1:$5)/10)</f>
        <v>787</v>
      </c>
      <c r="O44">
        <f>SUMPRODUCT(MID(0&amp;feed!O699,LARGE(INDEX(ISNUMBER(--MID(feed!O699,ROW($1:$5),1))*
ROW($1:$5),0),ROW($1:$5))+1,1)*10^ROW($1:$5)/10)</f>
        <v>0</v>
      </c>
      <c r="P44" t="str">
        <f>feed!P699</f>
        <v>Untapped</v>
      </c>
      <c r="Q44">
        <f t="shared" si="0"/>
        <v>90</v>
      </c>
      <c r="R44" t="str">
        <f>feed!Q699</f>
        <v>None</v>
      </c>
      <c r="S44">
        <f t="shared" si="1"/>
        <v>0</v>
      </c>
      <c r="T44" t="str">
        <f>feed!R699</f>
        <v>Arabia</v>
      </c>
      <c r="U44" t="str">
        <f>feed!S699</f>
        <v>Neutral</v>
      </c>
      <c r="V44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9360</v>
      </c>
      <c r="W44" t="str">
        <f>feed!U699</f>
        <v>http://blocgame.com/stats.php?id=64801</v>
      </c>
      <c r="X44" s="4">
        <f>SUMPRODUCT(MID(0&amp;feed!V699,LARGE(INDEX(ISNUMBER(--MID(feed!V699,ROW($1:$5),1))*
ROW($1:$5),0),ROW($1:$5))+1,1)*10^ROW($1:$5)/10)</f>
        <v>0</v>
      </c>
      <c r="Y44">
        <f>feed!W699</f>
        <v>0</v>
      </c>
      <c r="Z44" s="4">
        <f t="shared" si="2"/>
        <v>8610</v>
      </c>
      <c r="AA44" s="8">
        <f t="shared" si="3"/>
        <v>11.893265565438373</v>
      </c>
      <c r="AB44" s="4">
        <f t="shared" si="4"/>
        <v>131.16666666666666</v>
      </c>
      <c r="AC44" s="4">
        <f t="shared" si="5"/>
        <v>1560</v>
      </c>
    </row>
    <row r="45" spans="1:29" x14ac:dyDescent="0.25">
      <c r="A45" t="str">
        <f>feed!A539</f>
        <v>Black Gold</v>
      </c>
      <c r="B45" t="str">
        <f>feed!B539</f>
        <v>SIEG_HEIL</v>
      </c>
      <c r="C45" t="str">
        <f>feed!C539</f>
        <v>The Order</v>
      </c>
      <c r="D45">
        <f>SUMPRODUCT(MID(0&amp;feed!D539,LARGE(INDEX(ISNUMBER(--MID(feed!D539,ROW($1:$19),1))*
ROW($1:$19),0),ROW($1:$19))+1,1)*10^ROW($1:$19)/10)</f>
        <v>45</v>
      </c>
      <c r="E45">
        <f>SUMPRODUCT(MID(0&amp;feed!E539,LARGE(INDEX(ISNUMBER(--MID(feed!E539,ROW($1:$19),1))*
ROW($1:$19),0),ROW($1:$19))+1,1)*10^ROW($1:$19)/10)</f>
        <v>0</v>
      </c>
      <c r="F45" t="str">
        <f>feed!F539</f>
        <v>Korean War surplus</v>
      </c>
      <c r="G45" t="str">
        <f>feed!G539</f>
        <v>Gandhi-like</v>
      </c>
      <c r="H45">
        <f>SUMPRODUCT(MID(0&amp;feed!H539,LARGE(INDEX(ISNUMBER(--MID(feed!H539,ROW($1:$19),1))*
ROW($1:$19),0),ROW($1:$19))+1,1)*10^ROW($1:$19)/10)</f>
        <v>1</v>
      </c>
      <c r="I45" t="str">
        <f>feed!I539</f>
        <v>Good</v>
      </c>
      <c r="J45">
        <f>SUMPRODUCT(MID(0&amp;feed!J539,LARGE(INDEX(ISNUMBER(--MID(feed!J539,ROW($1:$19),1))*
ROW($1:$19),0),ROW($1:$19))+1,1)*10^ROW($1:$19)/10)</f>
        <v>13</v>
      </c>
      <c r="K45">
        <f>SUMPRODUCT(MID(0&amp;feed!K539,LARGE(INDEX(ISNUMBER(--MID(feed!K539,ROW($1:$19),1))*
ROW($1:$19),0),ROW($1:$19))+1,1)*10^ROW($1:$19)/10)</f>
        <v>7</v>
      </c>
      <c r="L45">
        <f>SUMPRODUCT(MID(0&amp;feed!L539,LARGE(INDEX(ISNUMBER(--MID(feed!L539,ROW($1:$19),1))*
ROW($1:$19),0),ROW($1:$19))+1,1)*10^ROW($1:$19)/10)</f>
        <v>11</v>
      </c>
      <c r="M45" t="str">
        <f>feed!M539</f>
        <v>Central Planning</v>
      </c>
      <c r="N45">
        <f>SUMPRODUCT(MID(0&amp;feed!N539,LARGE(INDEX(ISNUMBER(--MID(feed!N539,ROW($1:$5),1))*
ROW($1:$5),0),ROW($1:$5))+1,1)*10^ROW($1:$5)/10)</f>
        <v>1137</v>
      </c>
      <c r="O45">
        <f>SUMPRODUCT(MID(0&amp;feed!O539,LARGE(INDEX(ISNUMBER(--MID(feed!O539,ROW($1:$5),1))*
ROW($1:$5),0),ROW($1:$5))+1,1)*10^ROW($1:$5)/10)</f>
        <v>6617</v>
      </c>
      <c r="P45" t="str">
        <f>feed!P539</f>
        <v>Untapped</v>
      </c>
      <c r="Q45">
        <f t="shared" si="0"/>
        <v>90</v>
      </c>
      <c r="R45" t="str">
        <f>feed!Q539</f>
        <v>Large</v>
      </c>
      <c r="S45">
        <f t="shared" si="1"/>
        <v>7.5</v>
      </c>
      <c r="T45" t="str">
        <f>feed!R539</f>
        <v>Egypt</v>
      </c>
      <c r="U45" t="str">
        <f>feed!S539</f>
        <v>Soviet Union</v>
      </c>
      <c r="V45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42098</v>
      </c>
      <c r="W45" t="str">
        <f>feed!U539</f>
        <v>http://blocgame.com/stats.php?id=64027</v>
      </c>
      <c r="X45" s="4">
        <f>SUMPRODUCT(MID(0&amp;feed!V539,LARGE(INDEX(ISNUMBER(--MID(feed!V539,ROW($1:$5),1))*
ROW($1:$5),0),ROW($1:$5))+1,1)*10^ROW($1:$5)/10)</f>
        <v>0</v>
      </c>
      <c r="Y45">
        <f>feed!W539</f>
        <v>0</v>
      </c>
      <c r="Z45" s="4">
        <f t="shared" si="2"/>
        <v>34598</v>
      </c>
      <c r="AA45" s="8">
        <f t="shared" si="3"/>
        <v>37.025505716798591</v>
      </c>
      <c r="AB45" s="4">
        <f t="shared" si="4"/>
        <v>189.5</v>
      </c>
      <c r="AC45" s="4">
        <f t="shared" si="5"/>
        <v>7016.333333333333</v>
      </c>
    </row>
    <row r="46" spans="1:29" x14ac:dyDescent="0.25">
      <c r="A46" t="str">
        <f>feed!A660</f>
        <v>alyasan</v>
      </c>
      <c r="B46" t="str">
        <f>feed!B660</f>
        <v>alyas</v>
      </c>
      <c r="C46">
        <f>feed!C660</f>
        <v>0</v>
      </c>
      <c r="D46">
        <f>SUMPRODUCT(MID(0&amp;feed!D660,LARGE(INDEX(ISNUMBER(--MID(feed!D660,ROW($1:$19),1))*
ROW($1:$19),0),ROW($1:$19))+1,1)*10^ROW($1:$19)/10)</f>
        <v>42</v>
      </c>
      <c r="E46">
        <f>SUMPRODUCT(MID(0&amp;feed!E660,LARGE(INDEX(ISNUMBER(--MID(feed!E660,ROW($1:$19),1))*
ROW($1:$19),0),ROW($1:$19))+1,1)*10^ROW($1:$19)/10)</f>
        <v>0</v>
      </c>
      <c r="F46" t="str">
        <f>feed!F660</f>
        <v>Second World War surplus</v>
      </c>
      <c r="G46" t="str">
        <f>feed!G660</f>
        <v>Gandhi-like</v>
      </c>
      <c r="H46">
        <f>SUMPRODUCT(MID(0&amp;feed!H660,LARGE(INDEX(ISNUMBER(--MID(feed!H660,ROW($1:$19),1))*
ROW($1:$19),0),ROW($1:$19))+1,1)*10^ROW($1:$19)/10)</f>
        <v>0</v>
      </c>
      <c r="I46" t="str">
        <f>feed!I660</f>
        <v>Good</v>
      </c>
      <c r="J46">
        <f>SUMPRODUCT(MID(0&amp;feed!J660,LARGE(INDEX(ISNUMBER(--MID(feed!J660,ROW($1:$19),1))*
ROW($1:$19),0),ROW($1:$19))+1,1)*10^ROW($1:$19)/10)</f>
        <v>13</v>
      </c>
      <c r="K46">
        <f>SUMPRODUCT(MID(0&amp;feed!K660,LARGE(INDEX(ISNUMBER(--MID(feed!K660,ROW($1:$19),1))*
ROW($1:$19),0),ROW($1:$19))+1,1)*10^ROW($1:$19)/10)</f>
        <v>14</v>
      </c>
      <c r="L46">
        <f>SUMPRODUCT(MID(0&amp;feed!L660,LARGE(INDEX(ISNUMBER(--MID(feed!L660,ROW($1:$19),1))*
ROW($1:$19),0),ROW($1:$19))+1,1)*10^ROW($1:$19)/10)</f>
        <v>3</v>
      </c>
      <c r="M46" t="str">
        <f>feed!M660</f>
        <v>Mixed Economy</v>
      </c>
      <c r="N46">
        <f>SUMPRODUCT(MID(0&amp;feed!N660,LARGE(INDEX(ISNUMBER(--MID(feed!N660,ROW($1:$5),1))*
ROW($1:$5),0),ROW($1:$5))+1,1)*10^ROW($1:$5)/10)</f>
        <v>854</v>
      </c>
      <c r="O46">
        <f>SUMPRODUCT(MID(0&amp;feed!O660,LARGE(INDEX(ISNUMBER(--MID(feed!O660,ROW($1:$5),1))*
ROW($1:$5),0),ROW($1:$5))+1,1)*10^ROW($1:$5)/10)</f>
        <v>174</v>
      </c>
      <c r="P46" t="str">
        <f>feed!P660</f>
        <v>Plentiful</v>
      </c>
      <c r="Q46">
        <f t="shared" si="0"/>
        <v>70</v>
      </c>
      <c r="R46" t="str">
        <f>feed!Q660</f>
        <v>Somewhat Large</v>
      </c>
      <c r="S46">
        <f t="shared" si="1"/>
        <v>6</v>
      </c>
      <c r="T46" t="str">
        <f>feed!R660</f>
        <v>China</v>
      </c>
      <c r="U46" t="str">
        <f>feed!S660</f>
        <v>Soviet Union</v>
      </c>
      <c r="V46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23468</v>
      </c>
      <c r="W46" t="str">
        <f>feed!U660</f>
        <v>http://blocgame.com/stats.php?id=65091</v>
      </c>
      <c r="X46" s="4">
        <f>SUMPRODUCT(MID(0&amp;feed!V660,LARGE(INDEX(ISNUMBER(--MID(feed!V660,ROW($1:$5),1))*
ROW($1:$5),0),ROW($1:$5))+1,1)*10^ROW($1:$5)/10)</f>
        <v>0</v>
      </c>
      <c r="Y46">
        <f>feed!W660</f>
        <v>0</v>
      </c>
      <c r="Z46" s="4">
        <f t="shared" si="2"/>
        <v>17093</v>
      </c>
      <c r="AA46" s="8">
        <f t="shared" si="3"/>
        <v>27.480093676814988</v>
      </c>
      <c r="AB46" s="4">
        <f t="shared" si="4"/>
        <v>142.33333333333334</v>
      </c>
      <c r="AC46" s="4">
        <f t="shared" si="5"/>
        <v>3911.3333333333335</v>
      </c>
    </row>
    <row r="47" spans="1:29" x14ac:dyDescent="0.25">
      <c r="A47" t="str">
        <f>feed!A545</f>
        <v>Seraph</v>
      </c>
      <c r="B47" t="str">
        <f>feed!B545</f>
        <v>Seraph</v>
      </c>
      <c r="C47" t="str">
        <f>feed!C545</f>
        <v>Interpol</v>
      </c>
      <c r="D47">
        <f>SUMPRODUCT(MID(0&amp;feed!D545,LARGE(INDEX(ISNUMBER(--MID(feed!D545,ROW($1:$19),1))*
ROW($1:$19),0),ROW($1:$19))+1,1)*10^ROW($1:$19)/10)</f>
        <v>59</v>
      </c>
      <c r="E47">
        <f>SUMPRODUCT(MID(0&amp;feed!E545,LARGE(INDEX(ISNUMBER(--MID(feed!E545,ROW($1:$19),1))*
ROW($1:$19),0),ROW($1:$19))+1,1)*10^ROW($1:$19)/10)</f>
        <v>1</v>
      </c>
      <c r="F47" t="str">
        <f>feed!F545</f>
        <v>First World War surplus</v>
      </c>
      <c r="G47" t="str">
        <f>feed!G545</f>
        <v>Gandhi-like</v>
      </c>
      <c r="H47">
        <f>SUMPRODUCT(MID(0&amp;feed!H545,LARGE(INDEX(ISNUMBER(--MID(feed!H545,ROW($1:$19),1))*
ROW($1:$19),0),ROW($1:$19))+1,1)*10^ROW($1:$19)/10)</f>
        <v>2</v>
      </c>
      <c r="I47" t="str">
        <f>feed!I545</f>
        <v>Standard</v>
      </c>
      <c r="J47">
        <f>SUMPRODUCT(MID(0&amp;feed!J545,LARGE(INDEX(ISNUMBER(--MID(feed!J545,ROW($1:$19),1))*
ROW($1:$19),0),ROW($1:$19))+1,1)*10^ROW($1:$19)/10)</f>
        <v>0</v>
      </c>
      <c r="K47">
        <f>SUMPRODUCT(MID(0&amp;feed!K545,LARGE(INDEX(ISNUMBER(--MID(feed!K545,ROW($1:$19),1))*
ROW($1:$19),0),ROW($1:$19))+1,1)*10^ROW($1:$19)/10)</f>
        <v>8</v>
      </c>
      <c r="L47">
        <f>SUMPRODUCT(MID(0&amp;feed!L545,LARGE(INDEX(ISNUMBER(--MID(feed!L545,ROW($1:$19),1))*
ROW($1:$19),0),ROW($1:$19))+1,1)*10^ROW($1:$19)/10)</f>
        <v>8</v>
      </c>
      <c r="M47" t="str">
        <f>feed!M545</f>
        <v>Central Planning</v>
      </c>
      <c r="N47">
        <f>SUMPRODUCT(MID(0&amp;feed!N545,LARGE(INDEX(ISNUMBER(--MID(feed!N545,ROW($1:$5),1))*
ROW($1:$5),0),ROW($1:$5))+1,1)*10^ROW($1:$5)/10)</f>
        <v>1128</v>
      </c>
      <c r="O47">
        <f>SUMPRODUCT(MID(0&amp;feed!O545,LARGE(INDEX(ISNUMBER(--MID(feed!O545,ROW($1:$5),1))*
ROW($1:$5),0),ROW($1:$5))+1,1)*10^ROW($1:$5)/10)</f>
        <v>4299</v>
      </c>
      <c r="P47" t="str">
        <f>feed!P545</f>
        <v>Plentiful</v>
      </c>
      <c r="Q47">
        <f t="shared" si="0"/>
        <v>70</v>
      </c>
      <c r="R47" t="str">
        <f>feed!Q545</f>
        <v>Powerful</v>
      </c>
      <c r="S47">
        <f t="shared" si="1"/>
        <v>9</v>
      </c>
      <c r="T47" t="str">
        <f>feed!R545</f>
        <v>Persia</v>
      </c>
      <c r="U47" t="str">
        <f>feed!S545</f>
        <v>Soviet Union</v>
      </c>
      <c r="V47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35614</v>
      </c>
      <c r="W47" t="str">
        <f>feed!U545</f>
        <v>http://blocgame.com/stats.php?id=64949</v>
      </c>
      <c r="X47" s="4">
        <f>SUMPRODUCT(MID(0&amp;feed!V545,LARGE(INDEX(ISNUMBER(--MID(feed!V545,ROW($1:$5),1))*
ROW($1:$5),0),ROW($1:$5))+1,1)*10^ROW($1:$5)/10)</f>
        <v>0</v>
      </c>
      <c r="Y47">
        <f>feed!W545</f>
        <v>0</v>
      </c>
      <c r="Z47" s="4">
        <f t="shared" si="2"/>
        <v>28114</v>
      </c>
      <c r="AA47" s="8">
        <f t="shared" si="3"/>
        <v>31.572695035460992</v>
      </c>
      <c r="AB47" s="4">
        <f t="shared" si="4"/>
        <v>188</v>
      </c>
      <c r="AC47" s="4">
        <f t="shared" si="5"/>
        <v>5935.666666666667</v>
      </c>
    </row>
    <row r="48" spans="1:29" x14ac:dyDescent="0.25">
      <c r="A48" t="str">
        <f>feed!A588</f>
        <v>Agostino</v>
      </c>
      <c r="B48" t="str">
        <f>feed!B588</f>
        <v>Augusto</v>
      </c>
      <c r="C48" t="str">
        <f>feed!C588</f>
        <v>The Order</v>
      </c>
      <c r="D48">
        <f>SUMPRODUCT(MID(0&amp;feed!D588,LARGE(INDEX(ISNUMBER(--MID(feed!D588,ROW($1:$19),1))*
ROW($1:$19),0),ROW($1:$19))+1,1)*10^ROW($1:$19)/10)</f>
        <v>162</v>
      </c>
      <c r="E48">
        <f>SUMPRODUCT(MID(0&amp;feed!E588,LARGE(INDEX(ISNUMBER(--MID(feed!E588,ROW($1:$19),1))*
ROW($1:$19),0),ROW($1:$19))+1,1)*10^ROW($1:$19)/10)</f>
        <v>1</v>
      </c>
      <c r="F48" t="str">
        <f>feed!F588</f>
        <v>Korean War surplus</v>
      </c>
      <c r="G48" t="str">
        <f>feed!G588</f>
        <v>Gandhi-like</v>
      </c>
      <c r="H48">
        <f>SUMPRODUCT(MID(0&amp;feed!H588,LARGE(INDEX(ISNUMBER(--MID(feed!H588,ROW($1:$19),1))*
ROW($1:$19),0),ROW($1:$19))+1,1)*10^ROW($1:$19)/10)</f>
        <v>5</v>
      </c>
      <c r="I48" t="str">
        <f>feed!I588</f>
        <v>Poor</v>
      </c>
      <c r="J48">
        <f>SUMPRODUCT(MID(0&amp;feed!J588,LARGE(INDEX(ISNUMBER(--MID(feed!J588,ROW($1:$19),1))*
ROW($1:$19),0),ROW($1:$19))+1,1)*10^ROW($1:$19)/10)</f>
        <v>0</v>
      </c>
      <c r="K48">
        <f>SUMPRODUCT(MID(0&amp;feed!K588,LARGE(INDEX(ISNUMBER(--MID(feed!K588,ROW($1:$19),1))*
ROW($1:$19),0),ROW($1:$19))+1,1)*10^ROW($1:$19)/10)</f>
        <v>19</v>
      </c>
      <c r="L48">
        <f>SUMPRODUCT(MID(0&amp;feed!L588,LARGE(INDEX(ISNUMBER(--MID(feed!L588,ROW($1:$19),1))*
ROW($1:$19),0),ROW($1:$19))+1,1)*10^ROW($1:$19)/10)</f>
        <v>11</v>
      </c>
      <c r="M48" t="str">
        <f>feed!M588</f>
        <v>Mixed Economy</v>
      </c>
      <c r="N48">
        <f>SUMPRODUCT(MID(0&amp;feed!N588,LARGE(INDEX(ISNUMBER(--MID(feed!N588,ROW($1:$5),1))*
ROW($1:$5),0),ROW($1:$5))+1,1)*10^ROW($1:$5)/10)</f>
        <v>1011</v>
      </c>
      <c r="O48">
        <f>SUMPRODUCT(MID(0&amp;feed!O588,LARGE(INDEX(ISNUMBER(--MID(feed!O588,ROW($1:$5),1))*
ROW($1:$5),0),ROW($1:$5))+1,1)*10^ROW($1:$5)/10)</f>
        <v>7702</v>
      </c>
      <c r="P48">
        <f>feed!P588</f>
        <v>0</v>
      </c>
      <c r="Q48">
        <f t="shared" si="0"/>
        <v>40</v>
      </c>
      <c r="R48" t="str">
        <f>feed!Q588</f>
        <v>Very Powerful</v>
      </c>
      <c r="S48">
        <f t="shared" si="1"/>
        <v>10</v>
      </c>
      <c r="T48" t="str">
        <f>feed!R588</f>
        <v>Atlas</v>
      </c>
      <c r="U48" t="str">
        <f>feed!S588</f>
        <v>Soviet Union</v>
      </c>
      <c r="V4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31242</v>
      </c>
      <c r="W48" t="str">
        <f>feed!U588</f>
        <v>http://blocgame.com/stats.php?id=60229</v>
      </c>
      <c r="X48" s="4">
        <f>SUMPRODUCT(MID(0&amp;feed!V588,LARGE(INDEX(ISNUMBER(--MID(feed!V588,ROW($1:$5),1))*
ROW($1:$5),0),ROW($1:$5))+1,1)*10^ROW($1:$5)/10)</f>
        <v>0</v>
      </c>
      <c r="Y48">
        <f>feed!W588</f>
        <v>0</v>
      </c>
      <c r="Z48" s="4">
        <f t="shared" si="2"/>
        <v>16242</v>
      </c>
      <c r="AA48" s="8">
        <f t="shared" si="3"/>
        <v>30.902077151335313</v>
      </c>
      <c r="AB48" s="4">
        <f t="shared" si="4"/>
        <v>168.5</v>
      </c>
      <c r="AC48" s="4">
        <f t="shared" si="5"/>
        <v>5207</v>
      </c>
    </row>
    <row r="49" spans="1:29" x14ac:dyDescent="0.25">
      <c r="A49" t="str">
        <f>feed!A264</f>
        <v>Arina</v>
      </c>
      <c r="B49" t="str">
        <f>feed!B264</f>
        <v>Hakir</v>
      </c>
      <c r="C49" t="str">
        <f>feed!C264</f>
        <v>Interpol</v>
      </c>
      <c r="D49">
        <f>SUMPRODUCT(MID(0&amp;feed!D264,LARGE(INDEX(ISNUMBER(--MID(feed!D264,ROW($1:$19),1))*
ROW($1:$19),0),ROW($1:$19))+1,1)*10^ROW($1:$19)/10)</f>
        <v>73</v>
      </c>
      <c r="E49">
        <f>SUMPRODUCT(MID(0&amp;feed!E264,LARGE(INDEX(ISNUMBER(--MID(feed!E264,ROW($1:$19),1))*
ROW($1:$19),0),ROW($1:$19))+1,1)*10^ROW($1:$19)/10)</f>
        <v>2</v>
      </c>
      <c r="F49" t="str">
        <f>feed!F264</f>
        <v>Korean War surplus</v>
      </c>
      <c r="G49" t="str">
        <f>feed!G264</f>
        <v>Gandhi-like</v>
      </c>
      <c r="H49">
        <f>SUMPRODUCT(MID(0&amp;feed!H263,LARGE(INDEX(ISNUMBER(--MID(feed!H263,ROW($1:$19),1))*
ROW($1:$19),0),ROW($1:$19))+1,1)*10^ROW($1:$19)/10)</f>
        <v>4</v>
      </c>
      <c r="I49" t="str">
        <f>feed!I264</f>
        <v>Good</v>
      </c>
      <c r="J49">
        <f>SUMPRODUCT(MID(0&amp;feed!J264,LARGE(INDEX(ISNUMBER(--MID(feed!J264,ROW($1:$19),1))*
ROW($1:$19),0),ROW($1:$19))+1,1)*10^ROW($1:$19)/10)</f>
        <v>47</v>
      </c>
      <c r="K49">
        <f>SUMPRODUCT(MID(0&amp;feed!K264,LARGE(INDEX(ISNUMBER(--MID(feed!K264,ROW($1:$19),1))*
ROW($1:$19),0),ROW($1:$19))+1,1)*10^ROW($1:$19)/10)</f>
        <v>13</v>
      </c>
      <c r="L49">
        <f>SUMPRODUCT(MID(0&amp;feed!L264,LARGE(INDEX(ISNUMBER(--MID(feed!L264,ROW($1:$19),1))*
ROW($1:$19),0),ROW($1:$19))+1,1)*10^ROW($1:$19)/10)</f>
        <v>5</v>
      </c>
      <c r="M49" t="str">
        <f>feed!M264</f>
        <v>Free Market</v>
      </c>
      <c r="N49">
        <f>SUMPRODUCT(MID(0&amp;feed!N264,LARGE(INDEX(ISNUMBER(--MID(feed!N264,ROW($1:$5),1))*
ROW($1:$5),0),ROW($1:$5))+1,1)*10^ROW($1:$5)/10)</f>
        <v>2158</v>
      </c>
      <c r="O49">
        <f>SUMPRODUCT(MID(0&amp;feed!O264,LARGE(INDEX(ISNUMBER(--MID(feed!O264,ROW($1:$5),1))*
ROW($1:$5),0),ROW($1:$5))+1,1)*10^ROW($1:$5)/10)</f>
        <v>353</v>
      </c>
      <c r="P49" t="str">
        <f>feed!P264</f>
        <v>Untapped</v>
      </c>
      <c r="Q49">
        <f t="shared" si="0"/>
        <v>90</v>
      </c>
      <c r="R49" t="str">
        <f>feed!Q264</f>
        <v>Very Powerful</v>
      </c>
      <c r="S49">
        <f t="shared" si="1"/>
        <v>10</v>
      </c>
      <c r="T49" t="str">
        <f>feed!R264</f>
        <v>Amazonia</v>
      </c>
      <c r="U49" t="str">
        <f>feed!S264</f>
        <v>United States</v>
      </c>
      <c r="V49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35808</v>
      </c>
      <c r="W49" t="str">
        <f>feed!U264</f>
        <v>http://blocgame.com/stats.php?id=54480</v>
      </c>
      <c r="X49" s="4">
        <f>SUMPRODUCT(MID(0&amp;feed!V264,LARGE(INDEX(ISNUMBER(--MID(feed!V264,ROW($1:$5),1))*
ROW($1:$5),0),ROW($1:$5))+1,1)*10^ROW($1:$5)/10)</f>
        <v>0</v>
      </c>
      <c r="Y49">
        <f>feed!W264</f>
        <v>0</v>
      </c>
      <c r="Z49" s="4">
        <f t="shared" si="2"/>
        <v>26058</v>
      </c>
      <c r="AA49" s="8">
        <f t="shared" si="3"/>
        <v>16.593141797961074</v>
      </c>
      <c r="AB49" s="4">
        <f t="shared" si="4"/>
        <v>359.66666666666669</v>
      </c>
      <c r="AC49" s="4">
        <f t="shared" si="5"/>
        <v>5968</v>
      </c>
    </row>
    <row r="50" spans="1:29" x14ac:dyDescent="0.25">
      <c r="A50" t="str">
        <f>feed!A359</f>
        <v>meowtopia</v>
      </c>
      <c r="B50" t="str">
        <f>feed!B359</f>
        <v>vahalla</v>
      </c>
      <c r="C50" t="str">
        <f>feed!C359</f>
        <v>Interpol</v>
      </c>
      <c r="D50">
        <f>SUMPRODUCT(MID(0&amp;feed!D359,LARGE(INDEX(ISNUMBER(--MID(feed!D359,ROW($1:$19),1))*
ROW($1:$19),0),ROW($1:$19))+1,1)*10^ROW($1:$19)/10)</f>
        <v>28</v>
      </c>
      <c r="E50">
        <f>SUMPRODUCT(MID(0&amp;feed!E359,LARGE(INDEX(ISNUMBER(--MID(feed!E359,ROW($1:$19),1))*
ROW($1:$19),0),ROW($1:$19))+1,1)*10^ROW($1:$19)/10)</f>
        <v>0</v>
      </c>
      <c r="F50" t="str">
        <f>feed!F359</f>
        <v>Second World War surplus</v>
      </c>
      <c r="G50" t="str">
        <f>feed!G359</f>
        <v>Gandhi-like</v>
      </c>
      <c r="H50">
        <f>SUMPRODUCT(MID(0&amp;feed!H359,LARGE(INDEX(ISNUMBER(--MID(feed!H359,ROW($1:$19),1))*
ROW($1:$19),0),ROW($1:$19))+1,1)*10^ROW($1:$19)/10)</f>
        <v>2</v>
      </c>
      <c r="I50" t="str">
        <f>feed!I359</f>
        <v>Standard</v>
      </c>
      <c r="J50">
        <f>SUMPRODUCT(MID(0&amp;feed!J359,LARGE(INDEX(ISNUMBER(--MID(feed!J359,ROW($1:$19),1))*
ROW($1:$19),0),ROW($1:$19))+1,1)*10^ROW($1:$19)/10)</f>
        <v>27</v>
      </c>
      <c r="K50">
        <f>SUMPRODUCT(MID(0&amp;feed!K359,LARGE(INDEX(ISNUMBER(--MID(feed!K359,ROW($1:$19),1))*
ROW($1:$19),0),ROW($1:$19))+1,1)*10^ROW($1:$19)/10)</f>
        <v>14</v>
      </c>
      <c r="L50">
        <f>SUMPRODUCT(MID(0&amp;feed!L359,LARGE(INDEX(ISNUMBER(--MID(feed!L359,ROW($1:$19),1))*
ROW($1:$19),0),ROW($1:$19))+1,1)*10^ROW($1:$19)/10)</f>
        <v>3</v>
      </c>
      <c r="M50" t="str">
        <f>feed!M359</f>
        <v>Free Market</v>
      </c>
      <c r="N50">
        <f>SUMPRODUCT(MID(0&amp;feed!N359,LARGE(INDEX(ISNUMBER(--MID(feed!N359,ROW($1:$5),1))*
ROW($1:$5),0),ROW($1:$5))+1,1)*10^ROW($1:$5)/10)</f>
        <v>1740</v>
      </c>
      <c r="O50">
        <f>SUMPRODUCT(MID(0&amp;feed!O359,LARGE(INDEX(ISNUMBER(--MID(feed!O359,ROW($1:$5),1))*
ROW($1:$5),0),ROW($1:$5))+1,1)*10^ROW($1:$5)/10)</f>
        <v>502</v>
      </c>
      <c r="P50" t="str">
        <f>feed!P359</f>
        <v>Near Depletion</v>
      </c>
      <c r="Q50">
        <f t="shared" si="0"/>
        <v>10</v>
      </c>
      <c r="R50" t="str">
        <f>feed!Q359</f>
        <v>Meagre</v>
      </c>
      <c r="S50">
        <f t="shared" si="1"/>
        <v>1.5</v>
      </c>
      <c r="T50" t="str">
        <f>feed!R359</f>
        <v>East Africa</v>
      </c>
      <c r="U50" t="str">
        <f>feed!S359</f>
        <v>United States</v>
      </c>
      <c r="V50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25291</v>
      </c>
      <c r="W50" t="str">
        <f>feed!U359</f>
        <v>http://blocgame.com/stats.php?id=64994</v>
      </c>
      <c r="X50" s="4">
        <f>SUMPRODUCT(MID(0&amp;feed!V359,LARGE(INDEX(ISNUMBER(--MID(feed!V359,ROW($1:$5),1))*
ROW($1:$5),0),ROW($1:$5))+1,1)*10^ROW($1:$5)/10)</f>
        <v>0</v>
      </c>
      <c r="Y50">
        <f>feed!W359</f>
        <v>0</v>
      </c>
      <c r="Z50" s="4">
        <f t="shared" si="2"/>
        <v>17416</v>
      </c>
      <c r="AA50" s="8">
        <f t="shared" si="3"/>
        <v>14.535057471264368</v>
      </c>
      <c r="AB50" s="4">
        <f t="shared" si="4"/>
        <v>290</v>
      </c>
      <c r="AC50" s="4">
        <f t="shared" si="5"/>
        <v>4215.166666666667</v>
      </c>
    </row>
    <row r="51" spans="1:29" x14ac:dyDescent="0.25">
      <c r="A51" t="str">
        <f>feed!A651</f>
        <v>new shekelstan</v>
      </c>
      <c r="B51" t="str">
        <f>feed!B651</f>
        <v>mrluxx0</v>
      </c>
      <c r="C51" t="str">
        <f>feed!C651</f>
        <v>Brotherhood of Nod</v>
      </c>
      <c r="D51">
        <f>SUMPRODUCT(MID(0&amp;feed!D651,LARGE(INDEX(ISNUMBER(--MID(feed!D651,ROW($1:$19),1))*
ROW($1:$19),0),ROW($1:$19))+1,1)*10^ROW($1:$19)/10)</f>
        <v>118</v>
      </c>
      <c r="E51">
        <f>SUMPRODUCT(MID(0&amp;feed!E651,LARGE(INDEX(ISNUMBER(--MID(feed!E651,ROW($1:$19),1))*
ROW($1:$19),0),ROW($1:$19))+1,1)*10^ROW($1:$19)/10)</f>
        <v>0</v>
      </c>
      <c r="F51" t="str">
        <f>feed!F651</f>
        <v>Second World War surplus</v>
      </c>
      <c r="G51" t="str">
        <f>feed!G651</f>
        <v>Gandhi-like</v>
      </c>
      <c r="H51">
        <f>SUMPRODUCT(MID(0&amp;feed!H652,LARGE(INDEX(ISNUMBER(--MID(feed!H652,ROW($1:$19),1))*
ROW($1:$19),0),ROW($1:$19))+1,1)*10^ROW($1:$19)/10)</f>
        <v>2</v>
      </c>
      <c r="I51" t="str">
        <f>feed!I651</f>
        <v>Standard</v>
      </c>
      <c r="J51">
        <f>SUMPRODUCT(MID(0&amp;feed!J651,LARGE(INDEX(ISNUMBER(--MID(feed!J651,ROW($1:$19),1))*
ROW($1:$19),0),ROW($1:$19))+1,1)*10^ROW($1:$19)/10)</f>
        <v>24</v>
      </c>
      <c r="K51">
        <f>SUMPRODUCT(MID(0&amp;feed!K651,LARGE(INDEX(ISNUMBER(--MID(feed!K651,ROW($1:$19),1))*
ROW($1:$19),0),ROW($1:$19))+1,1)*10^ROW($1:$19)/10)</f>
        <v>21</v>
      </c>
      <c r="L51">
        <f>SUMPRODUCT(MID(0&amp;feed!L651,LARGE(INDEX(ISNUMBER(--MID(feed!L651,ROW($1:$19),1))*
ROW($1:$19),0),ROW($1:$19))+1,1)*10^ROW($1:$19)/10)</f>
        <v>14</v>
      </c>
      <c r="M51" t="str">
        <f>feed!M651</f>
        <v>Free Market</v>
      </c>
      <c r="N51">
        <f>SUMPRODUCT(MID(0&amp;feed!N651,LARGE(INDEX(ISNUMBER(--MID(feed!N651,ROW($1:$5),1))*
ROW($1:$5),0),ROW($1:$5))+1,1)*10^ROW($1:$5)/10)</f>
        <v>873</v>
      </c>
      <c r="O51">
        <f>SUMPRODUCT(MID(0&amp;feed!O651,LARGE(INDEX(ISNUMBER(--MID(feed!O651,ROW($1:$5),1))*
ROW($1:$5),0),ROW($1:$5))+1,1)*10^ROW($1:$5)/10)</f>
        <v>2452</v>
      </c>
      <c r="P51" t="str">
        <f>feed!P651</f>
        <v>Untapped</v>
      </c>
      <c r="Q51">
        <f t="shared" si="0"/>
        <v>90</v>
      </c>
      <c r="R51" t="str">
        <f>feed!Q651</f>
        <v>Very Powerful</v>
      </c>
      <c r="S51">
        <f t="shared" si="1"/>
        <v>10</v>
      </c>
      <c r="T51" t="str">
        <f>feed!R651</f>
        <v>Arabia</v>
      </c>
      <c r="U51" t="str">
        <f>feed!S651</f>
        <v>United States</v>
      </c>
      <c r="V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17254</v>
      </c>
      <c r="W51" t="str">
        <f>feed!U651</f>
        <v>http://blocgame.com/stats.php?id=46292</v>
      </c>
      <c r="X51" s="4">
        <f>SUMPRODUCT(MID(0&amp;feed!V651,LARGE(INDEX(ISNUMBER(--MID(feed!V651,ROW($1:$5),1))*
ROW($1:$5),0),ROW($1:$5))+1,1)*10^ROW($1:$5)/10)</f>
        <v>0</v>
      </c>
      <c r="Y51">
        <f>feed!W651</f>
        <v>0</v>
      </c>
      <c r="Z51" s="4">
        <f t="shared" si="2"/>
        <v>2629</v>
      </c>
      <c r="AA51" s="8">
        <f t="shared" si="3"/>
        <v>19.764032073310425</v>
      </c>
      <c r="AB51" s="4">
        <f t="shared" si="4"/>
        <v>145.5</v>
      </c>
      <c r="AC51" s="4">
        <f t="shared" si="5"/>
        <v>2875.6666666666665</v>
      </c>
    </row>
    <row r="52" spans="1:29" x14ac:dyDescent="0.25">
      <c r="A52" t="str">
        <f>feed!A522</f>
        <v>Sri Mersing</v>
      </c>
      <c r="B52" t="str">
        <f>feed!B522</f>
        <v>Rafiqi12</v>
      </c>
      <c r="C52" t="str">
        <f>feed!C522</f>
        <v>PIRATES</v>
      </c>
      <c r="D52">
        <f>SUMPRODUCT(MID(0&amp;feed!D522,LARGE(INDEX(ISNUMBER(--MID(feed!D522,ROW($1:$19),1))*
ROW($1:$19),0),ROW($1:$19))+1,1)*10^ROW($1:$19)/10)</f>
        <v>134</v>
      </c>
      <c r="E52">
        <f>SUMPRODUCT(MID(0&amp;feed!E522,LARGE(INDEX(ISNUMBER(--MID(feed!E522,ROW($1:$19),1))*
ROW($1:$19),0),ROW($1:$19))+1,1)*10^ROW($1:$19)/10)</f>
        <v>14</v>
      </c>
      <c r="F52" t="str">
        <f>feed!F522</f>
        <v>Korean War surplus</v>
      </c>
      <c r="G52" t="str">
        <f>feed!G522</f>
        <v>Gandhi-like</v>
      </c>
      <c r="H52">
        <f>SUMPRODUCT(MID(0&amp;feed!H522,LARGE(INDEX(ISNUMBER(--MID(feed!H522,ROW($1:$19),1))*
ROW($1:$19),0),ROW($1:$19))+1,1)*10^ROW($1:$19)/10)</f>
        <v>5</v>
      </c>
      <c r="I52" t="str">
        <f>feed!I522</f>
        <v>Standard</v>
      </c>
      <c r="J52">
        <f>SUMPRODUCT(MID(0&amp;feed!J522,LARGE(INDEX(ISNUMBER(--MID(feed!J522,ROW($1:$19),1))*
ROW($1:$19),0),ROW($1:$19))+1,1)*10^ROW($1:$19)/10)</f>
        <v>3</v>
      </c>
      <c r="K52">
        <f>SUMPRODUCT(MID(0&amp;feed!K522,LARGE(INDEX(ISNUMBER(--MID(feed!K522,ROW($1:$19),1))*
ROW($1:$19),0),ROW($1:$19))+1,1)*10^ROW($1:$19)/10)</f>
        <v>29</v>
      </c>
      <c r="L52">
        <f>SUMPRODUCT(MID(0&amp;feed!L522,LARGE(INDEX(ISNUMBER(--MID(feed!L522,ROW($1:$19),1))*
ROW($1:$19),0),ROW($1:$19))+1,1)*10^ROW($1:$19)/10)</f>
        <v>14</v>
      </c>
      <c r="M52" t="str">
        <f>feed!M522</f>
        <v>Central Planning</v>
      </c>
      <c r="N52">
        <f>SUMPRODUCT(MID(0&amp;feed!N522,LARGE(INDEX(ISNUMBER(--MID(feed!N522,ROW($1:$5),1))*
ROW($1:$5),0),ROW($1:$5))+1,1)*10^ROW($1:$5)/10)</f>
        <v>1179</v>
      </c>
      <c r="O52">
        <f>SUMPRODUCT(MID(0&amp;feed!O522,LARGE(INDEX(ISNUMBER(--MID(feed!O522,ROW($1:$5),1))*
ROW($1:$5),0),ROW($1:$5))+1,1)*10^ROW($1:$5)/10)</f>
        <v>423</v>
      </c>
      <c r="P52" t="str">
        <f>feed!P522</f>
        <v>Untapped</v>
      </c>
      <c r="Q52">
        <f t="shared" si="0"/>
        <v>90</v>
      </c>
      <c r="R52" t="str">
        <f>feed!Q522</f>
        <v>Very Powerful</v>
      </c>
      <c r="S52">
        <f t="shared" si="1"/>
        <v>10</v>
      </c>
      <c r="T52" t="str">
        <f>feed!R522</f>
        <v>East Indies</v>
      </c>
      <c r="U52" t="str">
        <f>feed!S522</f>
        <v>Soviet Union</v>
      </c>
      <c r="V5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46736</v>
      </c>
      <c r="W52" t="str">
        <f>feed!U522</f>
        <v>http://blocgame.com/stats.php?id=64413</v>
      </c>
      <c r="X52" s="4">
        <f>SUMPRODUCT(MID(0&amp;feed!V522,LARGE(INDEX(ISNUMBER(--MID(feed!V522,ROW($1:$5),1))*
ROW($1:$5),0),ROW($1:$5))+1,1)*10^ROW($1:$5)/10)</f>
        <v>0</v>
      </c>
      <c r="Y52">
        <f>feed!W522</f>
        <v>0</v>
      </c>
      <c r="Z52" s="4">
        <f t="shared" si="2"/>
        <v>26861</v>
      </c>
      <c r="AA52" s="8">
        <f t="shared" si="3"/>
        <v>39.640373197625109</v>
      </c>
      <c r="AB52" s="4">
        <f t="shared" si="4"/>
        <v>196.5</v>
      </c>
      <c r="AC52" s="4">
        <f t="shared" si="5"/>
        <v>7789.333333333333</v>
      </c>
    </row>
    <row r="53" spans="1:29" x14ac:dyDescent="0.25">
      <c r="A53" t="str">
        <f>feed!A470</f>
        <v>Madurolandia</v>
      </c>
      <c r="B53" t="str">
        <f>feed!B470</f>
        <v>Nicolas Maduro</v>
      </c>
      <c r="C53">
        <f>feed!C470</f>
        <v>0</v>
      </c>
      <c r="D53">
        <f>SUMPRODUCT(MID(0&amp;feed!D470,LARGE(INDEX(ISNUMBER(--MID(feed!D470,ROW($1:$19),1))*
ROW($1:$19),0),ROW($1:$19))+1,1)*10^ROW($1:$19)/10)</f>
        <v>10</v>
      </c>
      <c r="E53">
        <f>SUMPRODUCT(MID(0&amp;feed!E470,LARGE(INDEX(ISNUMBER(--MID(feed!E470,ROW($1:$19),1))*
ROW($1:$19),0),ROW($1:$19))+1,1)*10^ROW($1:$19)/10)</f>
        <v>0</v>
      </c>
      <c r="F53" t="str">
        <f>feed!F470</f>
        <v>First World War surplus</v>
      </c>
      <c r="G53" t="str">
        <f>feed!G470</f>
        <v>Gandhi-like</v>
      </c>
      <c r="H53">
        <f>SUMPRODUCT(MID(0&amp;feed!H470,LARGE(INDEX(ISNUMBER(--MID(feed!H470,ROW($1:$19),1))*
ROW($1:$19),0),ROW($1:$19))+1,1)*10^ROW($1:$19)/10)</f>
        <v>0</v>
      </c>
      <c r="I53" t="str">
        <f>feed!I470</f>
        <v>Standard</v>
      </c>
      <c r="J53">
        <f>SUMPRODUCT(MID(0&amp;feed!J470,LARGE(INDEX(ISNUMBER(--MID(feed!J470,ROW($1:$19),1))*
ROW($1:$19),0),ROW($1:$19))+1,1)*10^ROW($1:$19)/10)</f>
        <v>172</v>
      </c>
      <c r="K53">
        <f>SUMPRODUCT(MID(0&amp;feed!K470,LARGE(INDEX(ISNUMBER(--MID(feed!K470,ROW($1:$19),1))*
ROW($1:$19),0),ROW($1:$19))+1,1)*10^ROW($1:$19)/10)</f>
        <v>2</v>
      </c>
      <c r="L53">
        <f>SUMPRODUCT(MID(0&amp;feed!L470,LARGE(INDEX(ISNUMBER(--MID(feed!L470,ROW($1:$19),1))*
ROW($1:$19),0),ROW($1:$19))+1,1)*10^ROW($1:$19)/10)</f>
        <v>4</v>
      </c>
      <c r="M53" t="str">
        <f>feed!M470</f>
        <v>Central Planning</v>
      </c>
      <c r="N53">
        <f>SUMPRODUCT(MID(0&amp;feed!N470,LARGE(INDEX(ISNUMBER(--MID(feed!N470,ROW($1:$5),1))*
ROW($1:$5),0),ROW($1:$5))+1,1)*10^ROW($1:$5)/10)</f>
        <v>1355</v>
      </c>
      <c r="O53">
        <f>SUMPRODUCT(MID(0&amp;feed!O470,LARGE(INDEX(ISNUMBER(--MID(feed!O470,ROW($1:$5),1))*
ROW($1:$5),0),ROW($1:$5))+1,1)*10^ROW($1:$5)/10)</f>
        <v>1187</v>
      </c>
      <c r="P53" t="str">
        <f>feed!P470</f>
        <v>Untapped</v>
      </c>
      <c r="Q53">
        <f t="shared" si="0"/>
        <v>90</v>
      </c>
      <c r="R53" t="str">
        <f>feed!Q470</f>
        <v>Meagre</v>
      </c>
      <c r="S53">
        <f t="shared" si="1"/>
        <v>1.5</v>
      </c>
      <c r="T53" t="str">
        <f>feed!R470</f>
        <v>Egypt</v>
      </c>
      <c r="U53" t="str">
        <f>feed!S470</f>
        <v>Neutral</v>
      </c>
      <c r="V53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7058</v>
      </c>
      <c r="W53" t="str">
        <f>feed!U470</f>
        <v>http://blocgame.com/stats.php?id=64366</v>
      </c>
      <c r="X53" s="4">
        <f>SUMPRODUCT(MID(0&amp;feed!V470,LARGE(INDEX(ISNUMBER(--MID(feed!V470,ROW($1:$5),1))*
ROW($1:$5),0),ROW($1:$5))+1,1)*10^ROW($1:$5)/10)</f>
        <v>0</v>
      </c>
      <c r="Y53">
        <f>feed!W470</f>
        <v>0</v>
      </c>
      <c r="Z53" s="4">
        <f t="shared" si="2"/>
        <v>4808</v>
      </c>
      <c r="AA53" s="8">
        <f t="shared" si="3"/>
        <v>5.2088560885608857</v>
      </c>
      <c r="AB53" s="4">
        <f t="shared" si="4"/>
        <v>225.83333333333334</v>
      </c>
      <c r="AC53" s="4">
        <f t="shared" si="5"/>
        <v>1176.3333333333333</v>
      </c>
    </row>
    <row r="54" spans="1:29" x14ac:dyDescent="0.25">
      <c r="A54" t="str">
        <f>feed!A370</f>
        <v>Cratela</v>
      </c>
      <c r="B54" t="str">
        <f>feed!B370</f>
        <v>Arthur</v>
      </c>
      <c r="C54" t="str">
        <f>feed!C370</f>
        <v>The Order</v>
      </c>
      <c r="D54">
        <f>SUMPRODUCT(MID(0&amp;feed!D370,LARGE(INDEX(ISNUMBER(--MID(feed!D370,ROW($1:$19),1))*
ROW($1:$19),0),ROW($1:$19))+1,1)*10^ROW($1:$19)/10)</f>
        <v>45</v>
      </c>
      <c r="E54">
        <f>SUMPRODUCT(MID(0&amp;feed!E370,LARGE(INDEX(ISNUMBER(--MID(feed!E370,ROW($1:$19),1))*
ROW($1:$19),0),ROW($1:$19))+1,1)*10^ROW($1:$19)/10)</f>
        <v>0</v>
      </c>
      <c r="F54" t="str">
        <f>feed!F370</f>
        <v>Second World War surplus</v>
      </c>
      <c r="G54" t="str">
        <f>feed!G370</f>
        <v>Gandhi-like</v>
      </c>
      <c r="H54">
        <f>SUMPRODUCT(MID(0&amp;feed!H370,LARGE(INDEX(ISNUMBER(--MID(feed!H370,ROW($1:$19),1))*
ROW($1:$19),0),ROW($1:$19))+1,1)*10^ROW($1:$19)/10)</f>
        <v>2</v>
      </c>
      <c r="I54" t="str">
        <f>feed!I370</f>
        <v>Elite</v>
      </c>
      <c r="J54">
        <f>SUMPRODUCT(MID(0&amp;feed!J370,LARGE(INDEX(ISNUMBER(--MID(feed!J370,ROW($1:$19),1))*
ROW($1:$19),0),ROW($1:$19))+1,1)*10^ROW($1:$19)/10)</f>
        <v>19</v>
      </c>
      <c r="K54">
        <f>SUMPRODUCT(MID(0&amp;feed!K370,LARGE(INDEX(ISNUMBER(--MID(feed!K370,ROW($1:$19),1))*
ROW($1:$19),0),ROW($1:$19))+1,1)*10^ROW($1:$19)/10)</f>
        <v>14</v>
      </c>
      <c r="L54">
        <f>SUMPRODUCT(MID(0&amp;feed!L370,LARGE(INDEX(ISNUMBER(--MID(feed!L370,ROW($1:$19),1))*
ROW($1:$19),0),ROW($1:$19))+1,1)*10^ROW($1:$19)/10)</f>
        <v>10</v>
      </c>
      <c r="M54" t="str">
        <f>feed!M370</f>
        <v>Central Planning</v>
      </c>
      <c r="N54">
        <f>SUMPRODUCT(MID(0&amp;feed!N370,LARGE(INDEX(ISNUMBER(--MID(feed!N370,ROW($1:$5),1))*
ROW($1:$5),0),ROW($1:$5))+1,1)*10^ROW($1:$5)/10)</f>
        <v>1670</v>
      </c>
      <c r="O54">
        <f>SUMPRODUCT(MID(0&amp;feed!O370,LARGE(INDEX(ISNUMBER(--MID(feed!O370,ROW($1:$5),1))*
ROW($1:$5),0),ROW($1:$5))+1,1)*10^ROW($1:$5)/10)</f>
        <v>4424</v>
      </c>
      <c r="P54" t="str">
        <f>feed!P370</f>
        <v>Untapped</v>
      </c>
      <c r="Q54">
        <f t="shared" si="0"/>
        <v>90</v>
      </c>
      <c r="R54" t="str">
        <f>feed!Q370</f>
        <v>Somewhat Large</v>
      </c>
      <c r="S54">
        <f t="shared" si="1"/>
        <v>6</v>
      </c>
      <c r="T54" t="str">
        <f>feed!R370</f>
        <v>Egypt</v>
      </c>
      <c r="U54" t="str">
        <f>feed!S370</f>
        <v>Soviet Union</v>
      </c>
      <c r="V54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40572</v>
      </c>
      <c r="W54" t="str">
        <f>feed!U370</f>
        <v>http://blocgame.com/stats.php?id=61179</v>
      </c>
      <c r="X54" s="4">
        <f>SUMPRODUCT(MID(0&amp;feed!V370,LARGE(INDEX(ISNUMBER(--MID(feed!V370,ROW($1:$5),1))*
ROW($1:$5),0),ROW($1:$5))+1,1)*10^ROW($1:$5)/10)</f>
        <v>0</v>
      </c>
      <c r="Y54">
        <f>feed!W370</f>
        <v>0</v>
      </c>
      <c r="Z54" s="4">
        <f t="shared" si="2"/>
        <v>30072</v>
      </c>
      <c r="AA54" s="8">
        <f t="shared" si="3"/>
        <v>24.294610778443115</v>
      </c>
      <c r="AB54" s="4">
        <f t="shared" si="4"/>
        <v>278.33333333333331</v>
      </c>
      <c r="AC54" s="4">
        <f t="shared" si="5"/>
        <v>6762</v>
      </c>
    </row>
    <row r="55" spans="1:29" x14ac:dyDescent="0.25">
      <c r="A55" t="str">
        <f>feed!A453</f>
        <v>KOHREA</v>
      </c>
      <c r="B55" t="str">
        <f>feed!B453</f>
        <v>Kim Jong Ill</v>
      </c>
      <c r="C55" t="str">
        <f>feed!C453</f>
        <v>The Order</v>
      </c>
      <c r="D55">
        <f>SUMPRODUCT(MID(0&amp;feed!D453,LARGE(INDEX(ISNUMBER(--MID(feed!D453,ROW($1:$19),1))*
ROW($1:$19),0),ROW($1:$19))+1,1)*10^ROW($1:$19)/10)</f>
        <v>47</v>
      </c>
      <c r="E55">
        <f>SUMPRODUCT(MID(0&amp;feed!E453,LARGE(INDEX(ISNUMBER(--MID(feed!E453,ROW($1:$19),1))*
ROW($1:$19),0),ROW($1:$19))+1,1)*10^ROW($1:$19)/10)</f>
        <v>4</v>
      </c>
      <c r="F55" t="str">
        <f>feed!F453</f>
        <v>Korean War surplus</v>
      </c>
      <c r="G55" t="str">
        <f>feed!G453</f>
        <v>Gandhi-like</v>
      </c>
      <c r="H55">
        <f>SUMPRODUCT(MID(0&amp;feed!H453,LARGE(INDEX(ISNUMBER(--MID(feed!H453,ROW($1:$19),1))*
ROW($1:$19),0),ROW($1:$19))+1,1)*10^ROW($1:$19)/10)</f>
        <v>3</v>
      </c>
      <c r="I55" t="str">
        <f>feed!I453</f>
        <v>Elite</v>
      </c>
      <c r="J55">
        <f>SUMPRODUCT(MID(0&amp;feed!J453,LARGE(INDEX(ISNUMBER(--MID(feed!J453,ROW($1:$19),1))*
ROW($1:$19),0),ROW($1:$19))+1,1)*10^ROW($1:$19)/10)</f>
        <v>39</v>
      </c>
      <c r="K55">
        <f>SUMPRODUCT(MID(0&amp;feed!K453,LARGE(INDEX(ISNUMBER(--MID(feed!K453,ROW($1:$19),1))*
ROW($1:$19),0),ROW($1:$19))+1,1)*10^ROW($1:$19)/10)</f>
        <v>24</v>
      </c>
      <c r="L55">
        <f>SUMPRODUCT(MID(0&amp;feed!L453,LARGE(INDEX(ISNUMBER(--MID(feed!L453,ROW($1:$19),1))*
ROW($1:$19),0),ROW($1:$19))+1,1)*10^ROW($1:$19)/10)</f>
        <v>12</v>
      </c>
      <c r="M55" t="str">
        <f>feed!M453</f>
        <v>Central Planning</v>
      </c>
      <c r="N55">
        <f>SUMPRODUCT(MID(0&amp;feed!N453,LARGE(INDEX(ISNUMBER(--MID(feed!N453,ROW($1:$5),1))*
ROW($1:$5),0),ROW($1:$5))+1,1)*10^ROW($1:$5)/10)</f>
        <v>1400</v>
      </c>
      <c r="O55">
        <f>SUMPRODUCT(MID(0&amp;feed!O453,LARGE(INDEX(ISNUMBER(--MID(feed!O453,ROW($1:$5),1))*
ROW($1:$5),0),ROW($1:$5))+1,1)*10^ROW($1:$5)/10)</f>
        <v>141</v>
      </c>
      <c r="P55" t="str">
        <f>feed!P453</f>
        <v>Untapped</v>
      </c>
      <c r="Q55">
        <f t="shared" si="0"/>
        <v>90</v>
      </c>
      <c r="R55" t="str">
        <f>feed!Q453</f>
        <v>Mediocre</v>
      </c>
      <c r="S55">
        <f t="shared" si="1"/>
        <v>4.5</v>
      </c>
      <c r="T55" t="str">
        <f>feed!R453</f>
        <v>China</v>
      </c>
      <c r="U55" t="str">
        <f>feed!S453</f>
        <v>Soviet Union</v>
      </c>
      <c r="V55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26486</v>
      </c>
      <c r="W55" t="str">
        <f>feed!U453</f>
        <v>http://blocgame.com/stats.php?id=63926</v>
      </c>
      <c r="X55" s="4">
        <f>SUMPRODUCT(MID(0&amp;feed!V453,LARGE(INDEX(ISNUMBER(--MID(feed!V453,ROW($1:$5),1))*
ROW($1:$5),0),ROW($1:$5))+1,1)*10^ROW($1:$5)/10)</f>
        <v>0</v>
      </c>
      <c r="Y55">
        <f>feed!W453</f>
        <v>0</v>
      </c>
      <c r="Z55" s="4">
        <f t="shared" si="2"/>
        <v>10736</v>
      </c>
      <c r="AA55" s="8">
        <f t="shared" si="3"/>
        <v>18.918571428571429</v>
      </c>
      <c r="AB55" s="4">
        <f t="shared" si="4"/>
        <v>233.33333333333334</v>
      </c>
      <c r="AC55" s="4">
        <f t="shared" si="5"/>
        <v>4414.333333333333</v>
      </c>
    </row>
    <row r="56" spans="1:29" x14ac:dyDescent="0.25">
      <c r="A56" t="str">
        <f>feed!A348</f>
        <v>Derpkins</v>
      </c>
      <c r="B56" t="str">
        <f>feed!B348</f>
        <v>Mr. Derp</v>
      </c>
      <c r="C56">
        <f>feed!C348</f>
        <v>0</v>
      </c>
      <c r="D56">
        <f>SUMPRODUCT(MID(0&amp;feed!D348,LARGE(INDEX(ISNUMBER(--MID(feed!D348,ROW($1:$19),1))*
ROW($1:$19),0),ROW($1:$19))+1,1)*10^ROW($1:$19)/10)</f>
        <v>10</v>
      </c>
      <c r="E56">
        <f>SUMPRODUCT(MID(0&amp;feed!E348,LARGE(INDEX(ISNUMBER(--MID(feed!E348,ROW($1:$19),1))*
ROW($1:$19),0),ROW($1:$19))+1,1)*10^ROW($1:$19)/10)</f>
        <v>0</v>
      </c>
      <c r="F56" t="str">
        <f>feed!F348</f>
        <v>First World War surplus</v>
      </c>
      <c r="G56" t="str">
        <f>feed!G348</f>
        <v>Gandhi-like</v>
      </c>
      <c r="H56">
        <f>SUMPRODUCT(MID(0&amp;feed!H348,LARGE(INDEX(ISNUMBER(--MID(feed!H348,ROW($1:$19),1))*
ROW($1:$19),0),ROW($1:$19))+1,1)*10^ROW($1:$19)/10)</f>
        <v>0</v>
      </c>
      <c r="I56" t="str">
        <f>feed!I348</f>
        <v>Elite</v>
      </c>
      <c r="J56">
        <f>SUMPRODUCT(MID(0&amp;feed!J348,LARGE(INDEX(ISNUMBER(--MID(feed!J348,ROW($1:$19),1))*
ROW($1:$19),0),ROW($1:$19))+1,1)*10^ROW($1:$19)/10)</f>
        <v>122</v>
      </c>
      <c r="K56">
        <f>SUMPRODUCT(MID(0&amp;feed!K348,LARGE(INDEX(ISNUMBER(--MID(feed!K348,ROW($1:$19),1))*
ROW($1:$19),0),ROW($1:$19))+1,1)*10^ROW($1:$19)/10)</f>
        <v>4</v>
      </c>
      <c r="L56">
        <f>SUMPRODUCT(MID(0&amp;feed!L348,LARGE(INDEX(ISNUMBER(--MID(feed!L348,ROW($1:$19),1))*
ROW($1:$19),0),ROW($1:$19))+1,1)*10^ROW($1:$19)/10)</f>
        <v>4</v>
      </c>
      <c r="M56" t="str">
        <f>feed!M348</f>
        <v>Central Planning</v>
      </c>
      <c r="N56">
        <f>SUMPRODUCT(MID(0&amp;feed!N348,LARGE(INDEX(ISNUMBER(--MID(feed!N348,ROW($1:$5),1))*
ROW($1:$5),0),ROW($1:$5))+1,1)*10^ROW($1:$5)/10)</f>
        <v>1773</v>
      </c>
      <c r="O56">
        <f>SUMPRODUCT(MID(0&amp;feed!O348,LARGE(INDEX(ISNUMBER(--MID(feed!O348,ROW($1:$5),1))*
ROW($1:$5),0),ROW($1:$5))+1,1)*10^ROW($1:$5)/10)</f>
        <v>348</v>
      </c>
      <c r="P56" t="str">
        <f>feed!P348</f>
        <v>Untapped</v>
      </c>
      <c r="Q56">
        <f t="shared" si="0"/>
        <v>90</v>
      </c>
      <c r="R56" t="str">
        <f>feed!Q348</f>
        <v>Somewhat Large</v>
      </c>
      <c r="S56">
        <f t="shared" si="1"/>
        <v>6</v>
      </c>
      <c r="T56" t="str">
        <f>feed!R348</f>
        <v>Pacific Rim</v>
      </c>
      <c r="U56" t="str">
        <f>feed!S348</f>
        <v>Neutral</v>
      </c>
      <c r="V56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8025</v>
      </c>
      <c r="W56" t="str">
        <f>feed!U348</f>
        <v>http://blocgame.com/stats.php?id=59737</v>
      </c>
      <c r="X56" s="4">
        <f>SUMPRODUCT(MID(0&amp;feed!V348,LARGE(INDEX(ISNUMBER(--MID(feed!V348,ROW($1:$5),1))*
ROW($1:$5),0),ROW($1:$5))+1,1)*10^ROW($1:$5)/10)</f>
        <v>0</v>
      </c>
      <c r="Y56">
        <f>feed!W348</f>
        <v>0</v>
      </c>
      <c r="Z56" s="4">
        <f t="shared" si="2"/>
        <v>5025</v>
      </c>
      <c r="AA56" s="8">
        <f t="shared" si="3"/>
        <v>4.5262267343485618</v>
      </c>
      <c r="AB56" s="4">
        <f t="shared" si="4"/>
        <v>295.5</v>
      </c>
      <c r="AC56" s="4">
        <f t="shared" si="5"/>
        <v>1337.5</v>
      </c>
    </row>
    <row r="57" spans="1:29" x14ac:dyDescent="0.25">
      <c r="A57" t="str">
        <f>feed!A464</f>
        <v>Seixal</v>
      </c>
      <c r="B57" t="str">
        <f>feed!B464</f>
        <v>Erina Volevah</v>
      </c>
      <c r="C57" t="str">
        <f>feed!C464</f>
        <v>Che Guevara League</v>
      </c>
      <c r="D57">
        <f>SUMPRODUCT(MID(0&amp;feed!D464,LARGE(INDEX(ISNUMBER(--MID(feed!D464,ROW($1:$19),1))*
ROW($1:$19),0),ROW($1:$19))+1,1)*10^ROW($1:$19)/10)</f>
        <v>7</v>
      </c>
      <c r="E57">
        <f>SUMPRODUCT(MID(0&amp;feed!E464,LARGE(INDEX(ISNUMBER(--MID(feed!E464,ROW($1:$19),1))*
ROW($1:$19),0),ROW($1:$19))+1,1)*10^ROW($1:$19)/10)</f>
        <v>0</v>
      </c>
      <c r="F57" t="str">
        <f>feed!F464</f>
        <v>Second World War surplus</v>
      </c>
      <c r="G57" t="str">
        <f>feed!G464</f>
        <v>Questionable</v>
      </c>
      <c r="H57">
        <f>SUMPRODUCT(MID(0&amp;feed!H464,LARGE(INDEX(ISNUMBER(--MID(feed!H464,ROW($1:$19),1))*
ROW($1:$19),0),ROW($1:$19))+1,1)*10^ROW($1:$19)/10)</f>
        <v>1</v>
      </c>
      <c r="I57" t="str">
        <f>feed!I464</f>
        <v>Undisciplined Rabble</v>
      </c>
      <c r="J57">
        <f>SUMPRODUCT(MID(0&amp;feed!J464,LARGE(INDEX(ISNUMBER(--MID(feed!J464,ROW($1:$19),1))*
ROW($1:$19),0),ROW($1:$19))+1,1)*10^ROW($1:$19)/10)</f>
        <v>79</v>
      </c>
      <c r="K57">
        <f>SUMPRODUCT(MID(0&amp;feed!K464,LARGE(INDEX(ISNUMBER(--MID(feed!K464,ROW($1:$19),1))*
ROW($1:$19),0),ROW($1:$19))+1,1)*10^ROW($1:$19)/10)</f>
        <v>9</v>
      </c>
      <c r="L57">
        <f>SUMPRODUCT(MID(0&amp;feed!L464,LARGE(INDEX(ISNUMBER(--MID(feed!L464,ROW($1:$19),1))*
ROW($1:$19),0),ROW($1:$19))+1,1)*10^ROW($1:$19)/10)</f>
        <v>1</v>
      </c>
      <c r="M57" t="str">
        <f>feed!M464</f>
        <v>Mixed Economy</v>
      </c>
      <c r="N57">
        <f>SUMPRODUCT(MID(0&amp;feed!N464,LARGE(INDEX(ISNUMBER(--MID(feed!N464,ROW($1:$5),1))*
ROW($1:$5),0),ROW($1:$5))+1,1)*10^ROW($1:$5)/10)</f>
        <v>1370</v>
      </c>
      <c r="O57">
        <f>SUMPRODUCT(MID(0&amp;feed!O464,LARGE(INDEX(ISNUMBER(--MID(feed!O464,ROW($1:$5),1))*
ROW($1:$5),0),ROW($1:$5))+1,1)*10^ROW($1:$5)/10)</f>
        <v>200</v>
      </c>
      <c r="P57" t="str">
        <f>feed!P464</f>
        <v>Untapped</v>
      </c>
      <c r="Q57">
        <f t="shared" si="0"/>
        <v>90</v>
      </c>
      <c r="R57" t="str">
        <f>feed!Q464</f>
        <v>None</v>
      </c>
      <c r="S57">
        <f t="shared" si="1"/>
        <v>0</v>
      </c>
      <c r="T57" t="str">
        <f>feed!R464</f>
        <v>Caribbean</v>
      </c>
      <c r="U57" t="str">
        <f>feed!S464</f>
        <v>Neutral</v>
      </c>
      <c r="V57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9360</v>
      </c>
      <c r="W57" t="str">
        <f>feed!U464</f>
        <v>http://blocgame.com/stats.php?id=64079</v>
      </c>
      <c r="X57" s="4">
        <f>SUMPRODUCT(MID(0&amp;feed!V464,LARGE(INDEX(ISNUMBER(--MID(feed!V464,ROW($1:$5),1))*
ROW($1:$5),0),ROW($1:$5))+1,1)*10^ROW($1:$5)/10)</f>
        <v>0</v>
      </c>
      <c r="Y57">
        <f>feed!W464</f>
        <v>0</v>
      </c>
      <c r="Z57" s="4">
        <f t="shared" si="2"/>
        <v>4860</v>
      </c>
      <c r="AA57" s="8">
        <f t="shared" si="3"/>
        <v>6.8321167883211675</v>
      </c>
      <c r="AB57" s="4">
        <f t="shared" si="4"/>
        <v>228.33333333333334</v>
      </c>
      <c r="AC57" s="4">
        <f t="shared" si="5"/>
        <v>1560</v>
      </c>
    </row>
    <row r="58" spans="1:29" x14ac:dyDescent="0.25">
      <c r="A58" t="str">
        <f>feed!A246</f>
        <v>Courlandia</v>
      </c>
      <c r="B58" t="str">
        <f>feed!B246</f>
        <v>Tzar Simeon III</v>
      </c>
      <c r="C58" t="str">
        <f>feed!C246</f>
        <v>The Order</v>
      </c>
      <c r="D58">
        <f>SUMPRODUCT(MID(0&amp;feed!D246,LARGE(INDEX(ISNUMBER(--MID(feed!D246,ROW($1:$19),1))*
ROW($1:$19),0),ROW($1:$19))+1,1)*10^ROW($1:$19)/10)</f>
        <v>57</v>
      </c>
      <c r="E58">
        <f>SUMPRODUCT(MID(0&amp;feed!E246,LARGE(INDEX(ISNUMBER(--MID(feed!E246,ROW($1:$19),1))*
ROW($1:$19),0),ROW($1:$19))+1,1)*10^ROW($1:$19)/10)</f>
        <v>0</v>
      </c>
      <c r="F58" t="str">
        <f>feed!F246</f>
        <v>Korean War surplus</v>
      </c>
      <c r="G58" t="str">
        <f>feed!G246</f>
        <v>Gandhi-like</v>
      </c>
      <c r="H58">
        <f>SUMPRODUCT(MID(0&amp;feed!H246,LARGE(INDEX(ISNUMBER(--MID(feed!H246,ROW($1:$19),1))*
ROW($1:$19),0),ROW($1:$19))+1,1)*10^ROW($1:$19)/10)</f>
        <v>2</v>
      </c>
      <c r="I58" t="str">
        <f>feed!I246</f>
        <v>Good</v>
      </c>
      <c r="J58">
        <f>SUMPRODUCT(MID(0&amp;feed!J246,LARGE(INDEX(ISNUMBER(--MID(feed!J246,ROW($1:$19),1))*
ROW($1:$19),0),ROW($1:$19))+1,1)*10^ROW($1:$19)/10)</f>
        <v>10</v>
      </c>
      <c r="K58">
        <f>SUMPRODUCT(MID(0&amp;feed!K246,LARGE(INDEX(ISNUMBER(--MID(feed!K246,ROW($1:$19),1))*
ROW($1:$19),0),ROW($1:$19))+1,1)*10^ROW($1:$19)/10)</f>
        <v>13</v>
      </c>
      <c r="L58">
        <f>SUMPRODUCT(MID(0&amp;feed!L246,LARGE(INDEX(ISNUMBER(--MID(feed!L246,ROW($1:$19),1))*
ROW($1:$19),0),ROW($1:$19))+1,1)*10^ROW($1:$19)/10)</f>
        <v>7</v>
      </c>
      <c r="M58" t="str">
        <f>feed!M246</f>
        <v>Central Planning</v>
      </c>
      <c r="N58">
        <f>SUMPRODUCT(MID(0&amp;feed!N246,LARGE(INDEX(ISNUMBER(--MID(feed!N246,ROW($1:$5),1))*
ROW($1:$5),0),ROW($1:$5))+1,1)*10^ROW($1:$5)/10)</f>
        <v>2248</v>
      </c>
      <c r="O58">
        <f>SUMPRODUCT(MID(0&amp;feed!O246,LARGE(INDEX(ISNUMBER(--MID(feed!O246,ROW($1:$5),1))*
ROW($1:$5),0),ROW($1:$5))+1,1)*10^ROW($1:$5)/10)</f>
        <v>0</v>
      </c>
      <c r="P58" t="str">
        <f>feed!P246</f>
        <v>Untapped</v>
      </c>
      <c r="Q58">
        <f t="shared" si="0"/>
        <v>90</v>
      </c>
      <c r="R58" t="str">
        <f>feed!Q246</f>
        <v>Large</v>
      </c>
      <c r="S58">
        <f t="shared" si="1"/>
        <v>7.5</v>
      </c>
      <c r="T58" t="str">
        <f>feed!R246</f>
        <v>Guinea</v>
      </c>
      <c r="U58" t="str">
        <f>feed!S246</f>
        <v>Soviet Union</v>
      </c>
      <c r="V58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16055</v>
      </c>
      <c r="W58" t="str">
        <f>feed!U246</f>
        <v>http://blocgame.com/stats.php?id=64264</v>
      </c>
      <c r="X58" s="4">
        <f>SUMPRODUCT(MID(0&amp;feed!V246,LARGE(INDEX(ISNUMBER(--MID(feed!V246,ROW($1:$5),1))*
ROW($1:$5),0),ROW($1:$5))+1,1)*10^ROW($1:$5)/10)</f>
        <v>1</v>
      </c>
      <c r="Y58">
        <f>feed!W246</f>
        <v>0</v>
      </c>
      <c r="Z58" s="4">
        <f t="shared" si="2"/>
        <v>7055</v>
      </c>
      <c r="AA58" s="8">
        <f t="shared" si="3"/>
        <v>7.1419039145907472</v>
      </c>
      <c r="AB58" s="4">
        <f t="shared" si="4"/>
        <v>374.66666666666669</v>
      </c>
      <c r="AC58" s="4">
        <f t="shared" si="5"/>
        <v>2675.8333333333335</v>
      </c>
    </row>
    <row r="59" spans="1:29" x14ac:dyDescent="0.25">
      <c r="A59" t="str">
        <f>feed!A584</f>
        <v>santau</v>
      </c>
      <c r="B59" t="str">
        <f>feed!B584</f>
        <v>tujutuju</v>
      </c>
      <c r="C59" t="str">
        <f>feed!C584</f>
        <v>PIRATES</v>
      </c>
      <c r="D59">
        <f>SUMPRODUCT(MID(0&amp;feed!D584,LARGE(INDEX(ISNUMBER(--MID(feed!D584,ROW($1:$19),1))*
ROW($1:$19),0),ROW($1:$19))+1,1)*10^ROW($1:$19)/10)</f>
        <v>101</v>
      </c>
      <c r="E59">
        <f>SUMPRODUCT(MID(0&amp;feed!E584,LARGE(INDEX(ISNUMBER(--MID(feed!E584,ROW($1:$19),1))*
ROW($1:$19),0),ROW($1:$19))+1,1)*10^ROW($1:$19)/10)</f>
        <v>0</v>
      </c>
      <c r="F59" t="str">
        <f>feed!F584</f>
        <v>First World War surplus</v>
      </c>
      <c r="G59" t="str">
        <f>feed!G584</f>
        <v>Gandhi-like</v>
      </c>
      <c r="H59">
        <f>SUMPRODUCT(MID(0&amp;feed!H584,LARGE(INDEX(ISNUMBER(--MID(feed!H584,ROW($1:$19),1))*
ROW($1:$19),0),ROW($1:$19))+1,1)*10^ROW($1:$19)/10)</f>
        <v>2</v>
      </c>
      <c r="I59" t="str">
        <f>feed!I584</f>
        <v>Good</v>
      </c>
      <c r="J59">
        <f>SUMPRODUCT(MID(0&amp;feed!J584,LARGE(INDEX(ISNUMBER(--MID(feed!J584,ROW($1:$19),1))*
ROW($1:$19),0),ROW($1:$19))+1,1)*10^ROW($1:$19)/10)</f>
        <v>2</v>
      </c>
      <c r="K59">
        <f>SUMPRODUCT(MID(0&amp;feed!K584,LARGE(INDEX(ISNUMBER(--MID(feed!K584,ROW($1:$19),1))*
ROW($1:$19),0),ROW($1:$19))+1,1)*10^ROW($1:$19)/10)</f>
        <v>18</v>
      </c>
      <c r="L59">
        <f>SUMPRODUCT(MID(0&amp;feed!L584,LARGE(INDEX(ISNUMBER(--MID(feed!L584,ROW($1:$19),1))*
ROW($1:$19),0),ROW($1:$19))+1,1)*10^ROW($1:$19)/10)</f>
        <v>6</v>
      </c>
      <c r="M59" t="str">
        <f>feed!M584</f>
        <v>Mixed Economy</v>
      </c>
      <c r="N59">
        <f>SUMPRODUCT(MID(0&amp;feed!N584,LARGE(INDEX(ISNUMBER(--MID(feed!N584,ROW($1:$5),1))*
ROW($1:$5),0),ROW($1:$5))+1,1)*10^ROW($1:$5)/10)</f>
        <v>1022</v>
      </c>
      <c r="O59">
        <f>SUMPRODUCT(MID(0&amp;feed!O584,LARGE(INDEX(ISNUMBER(--MID(feed!O584,ROW($1:$5),1))*
ROW($1:$5),0),ROW($1:$5))+1,1)*10^ROW($1:$5)/10)</f>
        <v>5561</v>
      </c>
      <c r="P59" t="str">
        <f>feed!P584</f>
        <v>Plentiful</v>
      </c>
      <c r="Q59">
        <f t="shared" si="0"/>
        <v>70</v>
      </c>
      <c r="R59" t="str">
        <f>feed!Q584</f>
        <v>Large</v>
      </c>
      <c r="S59">
        <f t="shared" si="1"/>
        <v>7.5</v>
      </c>
      <c r="T59" t="str">
        <f>feed!R584</f>
        <v>Mesopotamia</v>
      </c>
      <c r="U59" t="str">
        <f>feed!S584</f>
        <v>Soviet Union</v>
      </c>
      <c r="V59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40078</v>
      </c>
      <c r="W59" t="str">
        <f>feed!U584</f>
        <v>http://blocgame.com/stats.php?id=64416</v>
      </c>
      <c r="X59" s="4">
        <f>SUMPRODUCT(MID(0&amp;feed!V584,LARGE(INDEX(ISNUMBER(--MID(feed!V584,ROW($1:$5),1))*
ROW($1:$5),0),ROW($1:$5))+1,1)*10^ROW($1:$5)/10)</f>
        <v>0</v>
      </c>
      <c r="Y59">
        <f>feed!W584</f>
        <v>0</v>
      </c>
      <c r="Z59" s="4">
        <f t="shared" si="2"/>
        <v>29578</v>
      </c>
      <c r="AA59" s="8">
        <f t="shared" si="3"/>
        <v>39.215264187866929</v>
      </c>
      <c r="AB59" s="4">
        <f t="shared" si="4"/>
        <v>170.33333333333334</v>
      </c>
      <c r="AC59" s="4">
        <f t="shared" si="5"/>
        <v>6679.666666666667</v>
      </c>
    </row>
    <row r="60" spans="1:29" x14ac:dyDescent="0.25">
      <c r="A60" t="str">
        <f>feed!A346</f>
        <v>Chaos county</v>
      </c>
      <c r="B60" t="str">
        <f>feed!B346</f>
        <v>Chavo</v>
      </c>
      <c r="C60" t="str">
        <f>feed!C346</f>
        <v>The United Nations</v>
      </c>
      <c r="D60">
        <f>SUMPRODUCT(MID(0&amp;feed!D346,LARGE(INDEX(ISNUMBER(--MID(feed!D346,ROW($1:$19),1))*
ROW($1:$19),0),ROW($1:$19))+1,1)*10^ROW($1:$19)/10)</f>
        <v>90</v>
      </c>
      <c r="E60">
        <f>SUMPRODUCT(MID(0&amp;feed!E346,LARGE(INDEX(ISNUMBER(--MID(feed!E346,ROW($1:$19),1))*
ROW($1:$19),0),ROW($1:$19))+1,1)*10^ROW($1:$19)/10)</f>
        <v>0</v>
      </c>
      <c r="F60" t="str">
        <f>feed!F346</f>
        <v>Korean War surplus</v>
      </c>
      <c r="G60" t="str">
        <f>feed!G346</f>
        <v>Gandhi-like</v>
      </c>
      <c r="H60">
        <f>SUMPRODUCT(MID(0&amp;feed!H346,LARGE(INDEX(ISNUMBER(--MID(feed!H346,ROW($1:$19),1))*
ROW($1:$19),0),ROW($1:$19))+1,1)*10^ROW($1:$19)/10)</f>
        <v>2</v>
      </c>
      <c r="I60" t="str">
        <f>feed!I346</f>
        <v>Elite</v>
      </c>
      <c r="J60">
        <f>SUMPRODUCT(MID(0&amp;feed!J346,LARGE(INDEX(ISNUMBER(--MID(feed!J346,ROW($1:$19),1))*
ROW($1:$19),0),ROW($1:$19))+1,1)*10^ROW($1:$19)/10)</f>
        <v>20</v>
      </c>
      <c r="K60">
        <f>SUMPRODUCT(MID(0&amp;feed!K346,LARGE(INDEX(ISNUMBER(--MID(feed!K346,ROW($1:$19),1))*
ROW($1:$19),0),ROW($1:$19))+1,1)*10^ROW($1:$19)/10)</f>
        <v>13</v>
      </c>
      <c r="L60">
        <f>SUMPRODUCT(MID(0&amp;feed!L346,LARGE(INDEX(ISNUMBER(--MID(feed!L346,ROW($1:$19),1))*
ROW($1:$19),0),ROW($1:$19))+1,1)*10^ROW($1:$19)/10)</f>
        <v>9</v>
      </c>
      <c r="M60" t="str">
        <f>feed!M346</f>
        <v>Mixed Economy</v>
      </c>
      <c r="N60">
        <f>SUMPRODUCT(MID(0&amp;feed!N346,LARGE(INDEX(ISNUMBER(--MID(feed!N346,ROW($1:$5),1))*
ROW($1:$5),0),ROW($1:$5))+1,1)*10^ROW($1:$5)/10)</f>
        <v>1778</v>
      </c>
      <c r="O60">
        <f>SUMPRODUCT(MID(0&amp;feed!O346,LARGE(INDEX(ISNUMBER(--MID(feed!O346,ROW($1:$5),1))*
ROW($1:$5),0),ROW($1:$5))+1,1)*10^ROW($1:$5)/10)</f>
        <v>7579</v>
      </c>
      <c r="P60" t="str">
        <f>feed!P346</f>
        <v>Untapped</v>
      </c>
      <c r="Q60">
        <f t="shared" si="0"/>
        <v>90</v>
      </c>
      <c r="R60" t="str">
        <f>feed!Q346</f>
        <v>Large</v>
      </c>
      <c r="S60">
        <f t="shared" si="1"/>
        <v>7.5</v>
      </c>
      <c r="T60" t="str">
        <f>feed!R346</f>
        <v>Atlas</v>
      </c>
      <c r="U60" t="str">
        <f>feed!S346</f>
        <v>United States</v>
      </c>
      <c r="V60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20000</v>
      </c>
      <c r="W60" t="str">
        <f>feed!U346</f>
        <v>http://blocgame.com/stats.php?id=49736</v>
      </c>
      <c r="X60" s="4">
        <f>SUMPRODUCT(MID(0&amp;feed!V346,LARGE(INDEX(ISNUMBER(--MID(feed!V346,ROW($1:$5),1))*
ROW($1:$5),0),ROW($1:$5))+1,1)*10^ROW($1:$5)/10)</f>
        <v>0</v>
      </c>
      <c r="Y60">
        <f>feed!W346</f>
        <v>0</v>
      </c>
      <c r="Z60" s="4">
        <f t="shared" si="2"/>
        <v>10250</v>
      </c>
      <c r="AA60" s="8">
        <f t="shared" si="3"/>
        <v>11.24859392575928</v>
      </c>
      <c r="AB60" s="4">
        <f t="shared" si="4"/>
        <v>296.33333333333331</v>
      </c>
      <c r="AC60" s="4">
        <f t="shared" si="5"/>
        <v>3333.3333333333335</v>
      </c>
    </row>
    <row r="61" spans="1:29" x14ac:dyDescent="0.25">
      <c r="A61" t="str">
        <f>feed!A379</f>
        <v>Ussk</v>
      </c>
      <c r="B61" t="str">
        <f>feed!B379</f>
        <v>Sabariahhisham</v>
      </c>
      <c r="C61" t="str">
        <f>feed!C379</f>
        <v>PIRATES</v>
      </c>
      <c r="D61">
        <f>SUMPRODUCT(MID(0&amp;feed!D379,LARGE(INDEX(ISNUMBER(--MID(feed!D379,ROW($1:$19),1))*
ROW($1:$19),0),ROW($1:$19))+1,1)*10^ROW($1:$19)/10)</f>
        <v>45</v>
      </c>
      <c r="E61">
        <f>SUMPRODUCT(MID(0&amp;feed!E379,LARGE(INDEX(ISNUMBER(--MID(feed!E379,ROW($1:$19),1))*
ROW($1:$19),0),ROW($1:$19))+1,1)*10^ROW($1:$19)/10)</f>
        <v>0</v>
      </c>
      <c r="F61" t="str">
        <f>feed!F379</f>
        <v>Korean War surplus</v>
      </c>
      <c r="G61" t="str">
        <f>feed!G379</f>
        <v>Angelic</v>
      </c>
      <c r="H61">
        <f>SUMPRODUCT(MID(0&amp;feed!H379,LARGE(INDEX(ISNUMBER(--MID(feed!H379,ROW($1:$19),1))*
ROW($1:$19),0),ROW($1:$19))+1,1)*10^ROW($1:$19)/10)</f>
        <v>3</v>
      </c>
      <c r="I61" t="str">
        <f>feed!I379</f>
        <v>Undisciplined Rabble</v>
      </c>
      <c r="J61">
        <f>SUMPRODUCT(MID(0&amp;feed!J379,LARGE(INDEX(ISNUMBER(--MID(feed!J379,ROW($1:$19),1))*
ROW($1:$19),0),ROW($1:$19))+1,1)*10^ROW($1:$19)/10)</f>
        <v>15</v>
      </c>
      <c r="K61">
        <f>SUMPRODUCT(MID(0&amp;feed!K379,LARGE(INDEX(ISNUMBER(--MID(feed!K379,ROW($1:$19),1))*
ROW($1:$19),0),ROW($1:$19))+1,1)*10^ROW($1:$19)/10)</f>
        <v>8</v>
      </c>
      <c r="L61">
        <f>SUMPRODUCT(MID(0&amp;feed!L379,LARGE(INDEX(ISNUMBER(--MID(feed!L379,ROW($1:$19),1))*
ROW($1:$19),0),ROW($1:$19))+1,1)*10^ROW($1:$19)/10)</f>
        <v>14</v>
      </c>
      <c r="M61" t="str">
        <f>feed!M379</f>
        <v>Free Market</v>
      </c>
      <c r="N61">
        <f>SUMPRODUCT(MID(0&amp;feed!N379,LARGE(INDEX(ISNUMBER(--MID(feed!N379,ROW($1:$5),1))*
ROW($1:$5),0),ROW($1:$5))+1,1)*10^ROW($1:$5)/10)</f>
        <v>1640</v>
      </c>
      <c r="O61">
        <f>SUMPRODUCT(MID(0&amp;feed!O379,LARGE(INDEX(ISNUMBER(--MID(feed!O379,ROW($1:$5),1))*
ROW($1:$5),0),ROW($1:$5))+1,1)*10^ROW($1:$5)/10)</f>
        <v>656</v>
      </c>
      <c r="P61" t="str">
        <f>feed!P379</f>
        <v>Near Depletion</v>
      </c>
      <c r="Q61">
        <f t="shared" si="0"/>
        <v>10</v>
      </c>
      <c r="R61" t="str">
        <f>feed!Q379</f>
        <v>Large</v>
      </c>
      <c r="S61">
        <f t="shared" si="1"/>
        <v>7.5</v>
      </c>
      <c r="T61" t="str">
        <f>feed!R379</f>
        <v>Arabia</v>
      </c>
      <c r="U61" t="str">
        <f>feed!S379</f>
        <v>United States</v>
      </c>
      <c r="V61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15230</v>
      </c>
      <c r="W61" t="str">
        <f>feed!U379</f>
        <v>http://blocgame.com/stats.php?id=62132</v>
      </c>
      <c r="X61" s="4">
        <f>SUMPRODUCT(MID(0&amp;feed!V379,LARGE(INDEX(ISNUMBER(--MID(feed!V379,ROW($1:$5),1))*
ROW($1:$5),0),ROW($1:$5))+1,1)*10^ROW($1:$5)/10)</f>
        <v>0</v>
      </c>
      <c r="Y61">
        <f>feed!W379</f>
        <v>0</v>
      </c>
      <c r="Z61" s="4">
        <f t="shared" si="2"/>
        <v>4730</v>
      </c>
      <c r="AA61" s="8">
        <f t="shared" si="3"/>
        <v>9.286585365853659</v>
      </c>
      <c r="AB61" s="4">
        <f t="shared" si="4"/>
        <v>273.33333333333331</v>
      </c>
      <c r="AC61" s="4">
        <f t="shared" si="5"/>
        <v>2538.3333333333335</v>
      </c>
    </row>
    <row r="62" spans="1:29" x14ac:dyDescent="0.25">
      <c r="A62" t="str">
        <f>feed!A187</f>
        <v>Tyrantia</v>
      </c>
      <c r="B62" t="str">
        <f>feed!B187</f>
        <v>Malakal</v>
      </c>
      <c r="C62" t="str">
        <f>feed!C187</f>
        <v>Interpol</v>
      </c>
      <c r="D62">
        <f>SUMPRODUCT(MID(0&amp;feed!D187,LARGE(INDEX(ISNUMBER(--MID(feed!D187,ROW($1:$19),1))*
ROW($1:$19),0),ROW($1:$19))+1,1)*10^ROW($1:$19)/10)</f>
        <v>127</v>
      </c>
      <c r="E62">
        <f>SUMPRODUCT(MID(0&amp;feed!E187,LARGE(INDEX(ISNUMBER(--MID(feed!E187,ROW($1:$19),1))*
ROW($1:$19),0),ROW($1:$19))+1,1)*10^ROW($1:$19)/10)</f>
        <v>12</v>
      </c>
      <c r="F62" t="str">
        <f>feed!F187</f>
        <v>Korean War surplus</v>
      </c>
      <c r="G62" t="str">
        <f>feed!G187</f>
        <v>Gandhi-like</v>
      </c>
      <c r="H62">
        <f>SUMPRODUCT(MID(0&amp;feed!H187,LARGE(INDEX(ISNUMBER(--MID(feed!H187,ROW($1:$19),1))*
ROW($1:$19),0),ROW($1:$19))+1,1)*10^ROW($1:$19)/10)</f>
        <v>7</v>
      </c>
      <c r="I62" t="str">
        <f>feed!I187</f>
        <v>Good</v>
      </c>
      <c r="J62">
        <f>SUMPRODUCT(MID(0&amp;feed!J187,LARGE(INDEX(ISNUMBER(--MID(feed!J187,ROW($1:$19),1))*
ROW($1:$19),0),ROW($1:$19))+1,1)*10^ROW($1:$19)/10)</f>
        <v>0</v>
      </c>
      <c r="K62">
        <f>SUMPRODUCT(MID(0&amp;feed!K187,LARGE(INDEX(ISNUMBER(--MID(feed!K187,ROW($1:$19),1))*
ROW($1:$19),0),ROW($1:$19))+1,1)*10^ROW($1:$19)/10)</f>
        <v>45</v>
      </c>
      <c r="L62">
        <f>SUMPRODUCT(MID(0&amp;feed!L187,LARGE(INDEX(ISNUMBER(--MID(feed!L187,ROW($1:$19),1))*
ROW($1:$19),0),ROW($1:$19))+1,1)*10^ROW($1:$19)/10)</f>
        <v>27</v>
      </c>
      <c r="M62" t="str">
        <f>feed!M187</f>
        <v>Central Planning</v>
      </c>
      <c r="N62">
        <f>SUMPRODUCT(MID(0&amp;feed!N187,LARGE(INDEX(ISNUMBER(--MID(feed!N187,ROW($1:$5),1))*
ROW($1:$5),0),ROW($1:$5))+1,1)*10^ROW($1:$5)/10)</f>
        <v>2540</v>
      </c>
      <c r="O62">
        <f>SUMPRODUCT(MID(0&amp;feed!O187,LARGE(INDEX(ISNUMBER(--MID(feed!O187,ROW($1:$5),1))*
ROW($1:$5),0),ROW($1:$5))+1,1)*10^ROW($1:$5)/10)</f>
        <v>8566</v>
      </c>
      <c r="P62" t="str">
        <f>feed!P187</f>
        <v>Untapped</v>
      </c>
      <c r="Q62">
        <f t="shared" si="0"/>
        <v>90</v>
      </c>
      <c r="R62" t="str">
        <f>feed!Q187</f>
        <v>Very Powerful</v>
      </c>
      <c r="S62">
        <f t="shared" si="1"/>
        <v>10</v>
      </c>
      <c r="T62" t="str">
        <f>feed!R187</f>
        <v>Arabia</v>
      </c>
      <c r="U62" t="str">
        <f>feed!S187</f>
        <v>Soviet Union</v>
      </c>
      <c r="V62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79537</v>
      </c>
      <c r="W62" t="str">
        <f>feed!U187</f>
        <v>http://blocgame.com/stats.php?id=40238</v>
      </c>
      <c r="X62" s="4">
        <f>SUMPRODUCT(MID(0&amp;feed!V187,LARGE(INDEX(ISNUMBER(--MID(feed!V187,ROW($1:$5),1))*
ROW($1:$5),0),ROW($1:$5))+1,1)*10^ROW($1:$5)/10)</f>
        <v>4</v>
      </c>
      <c r="Y62">
        <f>feed!W187</f>
        <v>0.05</v>
      </c>
      <c r="Z62" s="4">
        <f t="shared" si="2"/>
        <v>47287</v>
      </c>
      <c r="AA62" s="8">
        <f t="shared" si="3"/>
        <v>31.313779527559056</v>
      </c>
      <c r="AB62" s="4">
        <f t="shared" si="4"/>
        <v>423.33333333333331</v>
      </c>
      <c r="AC62" s="4">
        <f t="shared" si="5"/>
        <v>13256.166666666666</v>
      </c>
    </row>
    <row r="63" spans="1:29" x14ac:dyDescent="0.25">
      <c r="A63" t="str">
        <f>feed!A196</f>
        <v>BongoBongoBongo</v>
      </c>
      <c r="B63" t="str">
        <f>feed!B196</f>
        <v>oBerry</v>
      </c>
      <c r="C63" t="str">
        <f>feed!C196</f>
        <v>The Order</v>
      </c>
      <c r="D63">
        <f>SUMPRODUCT(MID(0&amp;feed!D196,LARGE(INDEX(ISNUMBER(--MID(feed!D196,ROW($1:$19),1))*
ROW($1:$19),0),ROW($1:$19))+1,1)*10^ROW($1:$19)/10)</f>
        <v>79</v>
      </c>
      <c r="E63">
        <f>SUMPRODUCT(MID(0&amp;feed!E196,LARGE(INDEX(ISNUMBER(--MID(feed!E196,ROW($1:$19),1))*
ROW($1:$19),0),ROW($1:$19))+1,1)*10^ROW($1:$19)/10)</f>
        <v>6</v>
      </c>
      <c r="F63" t="str">
        <f>feed!F196</f>
        <v>Second World War surplus</v>
      </c>
      <c r="G63" t="str">
        <f>feed!G196</f>
        <v>Nice</v>
      </c>
      <c r="H63">
        <f>SUMPRODUCT(MID(0&amp;feed!H196,LARGE(INDEX(ISNUMBER(--MID(feed!H196,ROW($1:$19),1))*
ROW($1:$19),0),ROW($1:$19))+1,1)*10^ROW($1:$19)/10)</f>
        <v>4</v>
      </c>
      <c r="I63" t="str">
        <f>feed!I196</f>
        <v>Elite</v>
      </c>
      <c r="J63">
        <f>SUMPRODUCT(MID(0&amp;feed!J196,LARGE(INDEX(ISNUMBER(--MID(feed!J196,ROW($1:$19),1))*
ROW($1:$19),0),ROW($1:$19))+1,1)*10^ROW($1:$19)/10)</f>
        <v>15</v>
      </c>
      <c r="K63">
        <f>SUMPRODUCT(MID(0&amp;feed!K196,LARGE(INDEX(ISNUMBER(--MID(feed!K196,ROW($1:$19),1))*
ROW($1:$19),0),ROW($1:$19))+1,1)*10^ROW($1:$19)/10)</f>
        <v>45</v>
      </c>
      <c r="L63">
        <f>SUMPRODUCT(MID(0&amp;feed!L196,LARGE(INDEX(ISNUMBER(--MID(feed!L196,ROW($1:$19),1))*
ROW($1:$19),0),ROW($1:$19))+1,1)*10^ROW($1:$19)/10)</f>
        <v>13</v>
      </c>
      <c r="M63" t="str">
        <f>feed!M196</f>
        <v>Mixed Economy</v>
      </c>
      <c r="N63">
        <f>SUMPRODUCT(MID(0&amp;feed!N196,LARGE(INDEX(ISNUMBER(--MID(feed!N196,ROW($1:$5),1))*
ROW($1:$5),0),ROW($1:$5))+1,1)*10^ROW($1:$5)/10)</f>
        <v>2486</v>
      </c>
      <c r="O63">
        <f>SUMPRODUCT(MID(0&amp;feed!O196,LARGE(INDEX(ISNUMBER(--MID(feed!O196,ROW($1:$5),1))*
ROW($1:$5),0),ROW($1:$5))+1,1)*10^ROW($1:$5)/10)</f>
        <v>44</v>
      </c>
      <c r="P63" t="str">
        <f>feed!P196</f>
        <v>Untapped</v>
      </c>
      <c r="Q63">
        <f t="shared" si="0"/>
        <v>90</v>
      </c>
      <c r="R63" t="str">
        <f>feed!Q196</f>
        <v>Very Powerful</v>
      </c>
      <c r="S63">
        <f t="shared" si="1"/>
        <v>10</v>
      </c>
      <c r="T63" t="str">
        <f>feed!R196</f>
        <v>Congo</v>
      </c>
      <c r="U63" t="str">
        <f>feed!S196</f>
        <v>Soviet Union</v>
      </c>
      <c r="V63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30882</v>
      </c>
      <c r="W63" t="str">
        <f>feed!U196</f>
        <v>http://blocgame.com/stats.php?id=63942</v>
      </c>
      <c r="X63" s="4">
        <f>SUMPRODUCT(MID(0&amp;feed!V196,LARGE(INDEX(ISNUMBER(--MID(feed!V196,ROW($1:$5),1))*
ROW($1:$5),0),ROW($1:$5))+1,1)*10^ROW($1:$5)/10)</f>
        <v>0</v>
      </c>
      <c r="Y63">
        <f>feed!W196</f>
        <v>0</v>
      </c>
      <c r="Z63" s="4">
        <f t="shared" si="2"/>
        <v>6132</v>
      </c>
      <c r="AA63" s="8">
        <f t="shared" si="3"/>
        <v>12.422365245374095</v>
      </c>
      <c r="AB63" s="4">
        <f t="shared" si="4"/>
        <v>414.33333333333331</v>
      </c>
      <c r="AC63" s="4">
        <f t="shared" si="5"/>
        <v>5147</v>
      </c>
    </row>
    <row r="64" spans="1:29" x14ac:dyDescent="0.25">
      <c r="A64" t="str">
        <f>feed!A423</f>
        <v>honk honk</v>
      </c>
      <c r="B64" t="str">
        <f>feed!B423</f>
        <v>Space Hitler</v>
      </c>
      <c r="C64" t="str">
        <f>feed!C423</f>
        <v>The Khilafah</v>
      </c>
      <c r="D64">
        <f>SUMPRODUCT(MID(0&amp;feed!D423,LARGE(INDEX(ISNUMBER(--MID(feed!D423,ROW($1:$19),1))*
ROW($1:$19),0),ROW($1:$19))+1,1)*10^ROW($1:$19)/10)</f>
        <v>13</v>
      </c>
      <c r="E64">
        <f>SUMPRODUCT(MID(0&amp;feed!E423,LARGE(INDEX(ISNUMBER(--MID(feed!E423,ROW($1:$19),1))*
ROW($1:$19),0),ROW($1:$19))+1,1)*10^ROW($1:$19)/10)</f>
        <v>3</v>
      </c>
      <c r="F64" t="str">
        <f>feed!F423</f>
        <v>Second World War surplus</v>
      </c>
      <c r="G64" t="str">
        <f>feed!G423</f>
        <v>Nice</v>
      </c>
      <c r="H64">
        <f>SUMPRODUCT(MID(0&amp;feed!H423,LARGE(INDEX(ISNUMBER(--MID(feed!H423,ROW($1:$19),1))*
ROW($1:$19),0),ROW($1:$19))+1,1)*10^ROW($1:$19)/10)</f>
        <v>3</v>
      </c>
      <c r="I64" t="str">
        <f>feed!I423</f>
        <v>Standard</v>
      </c>
      <c r="J64">
        <f>SUMPRODUCT(MID(0&amp;feed!J423,LARGE(INDEX(ISNUMBER(--MID(feed!J423,ROW($1:$19),1))*
ROW($1:$19),0),ROW($1:$19))+1,1)*10^ROW($1:$19)/10)</f>
        <v>2</v>
      </c>
      <c r="K64">
        <f>SUMPRODUCT(MID(0&amp;feed!K423,LARGE(INDEX(ISNUMBER(--MID(feed!K423,ROW($1:$19),1))*
ROW($1:$19),0),ROW($1:$19))+1,1)*10^ROW($1:$19)/10)</f>
        <v>30</v>
      </c>
      <c r="L64">
        <f>SUMPRODUCT(MID(0&amp;feed!L423,LARGE(INDEX(ISNUMBER(--MID(feed!L423,ROW($1:$19),1))*
ROW($1:$19),0),ROW($1:$19))+1,1)*10^ROW($1:$19)/10)</f>
        <v>16</v>
      </c>
      <c r="M64" t="str">
        <f>feed!M423</f>
        <v>Central Planning</v>
      </c>
      <c r="N64">
        <f>SUMPRODUCT(MID(0&amp;feed!N423,LARGE(INDEX(ISNUMBER(--MID(feed!N423,ROW($1:$5),1))*
ROW($1:$5),0),ROW($1:$5))+1,1)*10^ROW($1:$5)/10)</f>
        <v>1489</v>
      </c>
      <c r="O64">
        <f>SUMPRODUCT(MID(0&amp;feed!O423,LARGE(INDEX(ISNUMBER(--MID(feed!O423,ROW($1:$5),1))*
ROW($1:$5),0),ROW($1:$5))+1,1)*10^ROW($1:$5)/10)</f>
        <v>4050</v>
      </c>
      <c r="P64" t="str">
        <f>feed!P423</f>
        <v>Untapped</v>
      </c>
      <c r="Q64">
        <f t="shared" si="0"/>
        <v>90</v>
      </c>
      <c r="R64" t="str">
        <f>feed!Q423</f>
        <v>Powerful</v>
      </c>
      <c r="S64">
        <f t="shared" si="1"/>
        <v>9</v>
      </c>
      <c r="T64" t="str">
        <f>feed!R423</f>
        <v>Mesopotamia</v>
      </c>
      <c r="U64" t="str">
        <f>feed!S423</f>
        <v>Soviet Union</v>
      </c>
      <c r="V64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36965</v>
      </c>
      <c r="W64" t="str">
        <f>feed!U423</f>
        <v>http://blocgame.com/stats.php?id=63623</v>
      </c>
      <c r="X64" s="4">
        <f>SUMPRODUCT(MID(0&amp;feed!V423,LARGE(INDEX(ISNUMBER(--MID(feed!V423,ROW($1:$5),1))*
ROW($1:$5),0),ROW($1:$5))+1,1)*10^ROW($1:$5)/10)</f>
        <v>0</v>
      </c>
      <c r="Y64">
        <f>feed!W423</f>
        <v>0</v>
      </c>
      <c r="Z64" s="4">
        <f t="shared" si="2"/>
        <v>17465</v>
      </c>
      <c r="AA64" s="8">
        <f t="shared" si="3"/>
        <v>24.825386165211551</v>
      </c>
      <c r="AB64" s="4">
        <f t="shared" si="4"/>
        <v>248.16666666666666</v>
      </c>
      <c r="AC64" s="4">
        <f t="shared" si="5"/>
        <v>6160.833333333333</v>
      </c>
    </row>
    <row r="65" spans="1:29" x14ac:dyDescent="0.25">
      <c r="A65" t="str">
        <f>feed!A342</f>
        <v>Rebel Scum</v>
      </c>
      <c r="B65" t="str">
        <f>feed!B342</f>
        <v>Swipa</v>
      </c>
      <c r="C65">
        <f>feed!C342</f>
        <v>0</v>
      </c>
      <c r="D65">
        <f>SUMPRODUCT(MID(0&amp;feed!D342,LARGE(INDEX(ISNUMBER(--MID(feed!D342,ROW($1:$19),1))*
ROW($1:$19),0),ROW($1:$19))+1,1)*10^ROW($1:$19)/10)</f>
        <v>7</v>
      </c>
      <c r="E65">
        <f>SUMPRODUCT(MID(0&amp;feed!E342,LARGE(INDEX(ISNUMBER(--MID(feed!E342,ROW($1:$19),1))*
ROW($1:$19),0),ROW($1:$19))+1,1)*10^ROW($1:$19)/10)</f>
        <v>0</v>
      </c>
      <c r="F65" t="str">
        <f>feed!F342</f>
        <v>Second World War surplus</v>
      </c>
      <c r="G65" t="str">
        <f>feed!G342</f>
        <v>Nice</v>
      </c>
      <c r="H65">
        <f>SUMPRODUCT(MID(0&amp;feed!H342,LARGE(INDEX(ISNUMBER(--MID(feed!H342,ROW($1:$19),1))*
ROW($1:$19),0),ROW($1:$19))+1,1)*10^ROW($1:$19)/10)</f>
        <v>0</v>
      </c>
      <c r="I65" t="str">
        <f>feed!I342</f>
        <v>Good</v>
      </c>
      <c r="J65">
        <f>SUMPRODUCT(MID(0&amp;feed!J342,LARGE(INDEX(ISNUMBER(--MID(feed!J342,ROW($1:$19),1))*
ROW($1:$19),0),ROW($1:$19))+1,1)*10^ROW($1:$19)/10)</f>
        <v>89</v>
      </c>
      <c r="K65">
        <f>SUMPRODUCT(MID(0&amp;feed!K342,LARGE(INDEX(ISNUMBER(--MID(feed!K342,ROW($1:$19),1))*
ROW($1:$19),0),ROW($1:$19))+1,1)*10^ROW($1:$19)/10)</f>
        <v>3</v>
      </c>
      <c r="L65">
        <f>SUMPRODUCT(MID(0&amp;feed!L342,LARGE(INDEX(ISNUMBER(--MID(feed!L342,ROW($1:$19),1))*
ROW($1:$19),0),ROW($1:$19))+1,1)*10^ROW($1:$19)/10)</f>
        <v>2</v>
      </c>
      <c r="M65" t="str">
        <f>feed!M342</f>
        <v>Mixed Economy</v>
      </c>
      <c r="N65">
        <f>SUMPRODUCT(MID(0&amp;feed!N342,LARGE(INDEX(ISNUMBER(--MID(feed!N342,ROW($1:$5),1))*
ROW($1:$5),0),ROW($1:$5))+1,1)*10^ROW($1:$5)/10)</f>
        <v>1800</v>
      </c>
      <c r="O65">
        <f>SUMPRODUCT(MID(0&amp;feed!O342,LARGE(INDEX(ISNUMBER(--MID(feed!O342,ROW($1:$5),1))*
ROW($1:$5),0),ROW($1:$5))+1,1)*10^ROW($1:$5)/10)</f>
        <v>135</v>
      </c>
      <c r="P65" t="str">
        <f>feed!P342</f>
        <v>Untapped</v>
      </c>
      <c r="Q65">
        <f t="shared" si="0"/>
        <v>90</v>
      </c>
      <c r="R65" t="str">
        <f>feed!Q342</f>
        <v>Mediocre</v>
      </c>
      <c r="S65">
        <f t="shared" si="1"/>
        <v>4.5</v>
      </c>
      <c r="T65" t="str">
        <f>feed!R342</f>
        <v>Arabia</v>
      </c>
      <c r="U65" t="str">
        <f>feed!S342</f>
        <v>Neutral</v>
      </c>
      <c r="V65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1660</v>
      </c>
      <c r="W65" t="str">
        <f>feed!U342</f>
        <v>http://blocgame.com/stats.php?id=63844</v>
      </c>
      <c r="X65" s="4">
        <f>SUMPRODUCT(MID(0&amp;feed!V342,LARGE(INDEX(ISNUMBER(--MID(feed!V342,ROW($1:$5),1))*
ROW($1:$5),0),ROW($1:$5))+1,1)*10^ROW($1:$5)/10)</f>
        <v>0</v>
      </c>
      <c r="Y65">
        <f>feed!W342</f>
        <v>0</v>
      </c>
      <c r="Z65" s="4">
        <f t="shared" si="2"/>
        <v>-215</v>
      </c>
      <c r="AA65" s="8">
        <f t="shared" si="3"/>
        <v>0.92222222222222228</v>
      </c>
      <c r="AB65" s="4">
        <f t="shared" si="4"/>
        <v>300</v>
      </c>
      <c r="AC65" s="4">
        <f t="shared" si="5"/>
        <v>276.66666666666669</v>
      </c>
    </row>
    <row r="66" spans="1:29" x14ac:dyDescent="0.25">
      <c r="A66" t="str">
        <f>feed!A288</f>
        <v>white shadow</v>
      </c>
      <c r="B66" t="str">
        <f>feed!B288</f>
        <v>White Shadow</v>
      </c>
      <c r="C66" t="str">
        <f>feed!C288</f>
        <v>The Order</v>
      </c>
      <c r="D66">
        <f>SUMPRODUCT(MID(0&amp;feed!D288,LARGE(INDEX(ISNUMBER(--MID(feed!D288,ROW($1:$19),1))*
ROW($1:$19),0),ROW($1:$19))+1,1)*10^ROW($1:$19)/10)</f>
        <v>53</v>
      </c>
      <c r="E66">
        <f>SUMPRODUCT(MID(0&amp;feed!E288,LARGE(INDEX(ISNUMBER(--MID(feed!E288,ROW($1:$19),1))*
ROW($1:$19),0),ROW($1:$19))+1,1)*10^ROW($1:$19)/10)</f>
        <v>0</v>
      </c>
      <c r="F66" t="str">
        <f>feed!F288</f>
        <v>Second World War surplus</v>
      </c>
      <c r="G66" t="str">
        <f>feed!G288</f>
        <v>Gandhi-like</v>
      </c>
      <c r="H66">
        <f>SUMPRODUCT(MID(0&amp;feed!H288,LARGE(INDEX(ISNUMBER(--MID(feed!H288,ROW($1:$19),1))*
ROW($1:$19),0),ROW($1:$19))+1,1)*10^ROW($1:$19)/10)</f>
        <v>1</v>
      </c>
      <c r="I66" t="str">
        <f>feed!I288</f>
        <v>Good</v>
      </c>
      <c r="J66">
        <f>SUMPRODUCT(MID(0&amp;feed!J288,LARGE(INDEX(ISNUMBER(--MID(feed!J288,ROW($1:$19),1))*
ROW($1:$19),0),ROW($1:$19))+1,1)*10^ROW($1:$19)/10)</f>
        <v>3</v>
      </c>
      <c r="K66">
        <f>SUMPRODUCT(MID(0&amp;feed!K288,LARGE(INDEX(ISNUMBER(--MID(feed!K288,ROW($1:$19),1))*
ROW($1:$19),0),ROW($1:$19))+1,1)*10^ROW($1:$19)/10)</f>
        <v>24</v>
      </c>
      <c r="L66">
        <f>SUMPRODUCT(MID(0&amp;feed!L288,LARGE(INDEX(ISNUMBER(--MID(feed!L288,ROW($1:$19),1))*
ROW($1:$19),0),ROW($1:$19))+1,1)*10^ROW($1:$19)/10)</f>
        <v>10</v>
      </c>
      <c r="M66" t="str">
        <f>feed!M288</f>
        <v>Free Market</v>
      </c>
      <c r="N66">
        <f>SUMPRODUCT(MID(0&amp;feed!N288,LARGE(INDEX(ISNUMBER(--MID(feed!N288,ROW($1:$5),1))*
ROW($1:$5),0),ROW($1:$5))+1,1)*10^ROW($1:$5)/10)</f>
        <v>2054</v>
      </c>
      <c r="O66">
        <f>SUMPRODUCT(MID(0&amp;feed!O288,LARGE(INDEX(ISNUMBER(--MID(feed!O288,ROW($1:$5),1))*
ROW($1:$5),0),ROW($1:$5))+1,1)*10^ROW($1:$5)/10)</f>
        <v>1609</v>
      </c>
      <c r="P66" t="str">
        <f>feed!P288</f>
        <v>Untapped</v>
      </c>
      <c r="Q66">
        <f t="shared" ref="Q66:Q129" si="6">IF(P66=0,40, IF(P66="Depleted",0, IF(P66="Near Depletion",10, IF(P66="Plentiful",70, IF(P66="Untapped",90,"Error")))))</f>
        <v>90</v>
      </c>
      <c r="R66" t="str">
        <f>feed!Q288</f>
        <v>Mediocre</v>
      </c>
      <c r="S66">
        <f t="shared" ref="S66:S129" si="7">IF(R66="None",0, IF(R66="Meagre",1.5, IF(R66="Small",3, IF(R66="Mediocre",4.5, IF(R66="Somewhat Large",6, IF(R66="Large",7.5, IF(R66="Powerful",9, IF(R66="Very Powerful",10,"Error"))))))))</f>
        <v>4.5</v>
      </c>
      <c r="T66" t="str">
        <f>feed!R288</f>
        <v>Persia</v>
      </c>
      <c r="U66" t="str">
        <f>feed!S288</f>
        <v>United States</v>
      </c>
      <c r="V66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20095</v>
      </c>
      <c r="W66" t="str">
        <f>feed!U288</f>
        <v>http://blocgame.com/stats.php?id=55012</v>
      </c>
      <c r="X66" s="4">
        <f>SUMPRODUCT(MID(0&amp;feed!V288,LARGE(INDEX(ISNUMBER(--MID(feed!V288,ROW($1:$5),1))*
ROW($1:$5),0),ROW($1:$5))+1,1)*10^ROW($1:$5)/10)</f>
        <v>0</v>
      </c>
      <c r="Y66">
        <f>feed!W288</f>
        <v>0</v>
      </c>
      <c r="Z66" s="4">
        <f t="shared" ref="Z66:Z129" si="8">V66-H66*750-K66*375-L66*375</f>
        <v>6595</v>
      </c>
      <c r="AA66" s="8">
        <f t="shared" ref="AA66:AA129" si="9">V66/N66</f>
        <v>9.7833495618305744</v>
      </c>
      <c r="AB66" s="4">
        <f t="shared" ref="AB66:AB129" si="10">N66/6</f>
        <v>342.33333333333331</v>
      </c>
      <c r="AC66" s="4">
        <f t="shared" ref="AC66:AC129" si="11">V66/6</f>
        <v>3349.1666666666665</v>
      </c>
    </row>
    <row r="67" spans="1:29" x14ac:dyDescent="0.25">
      <c r="A67" t="str">
        <f>feed!A211</f>
        <v>AA</v>
      </c>
      <c r="B67" t="str">
        <f>feed!B211</f>
        <v>syljays89</v>
      </c>
      <c r="C67" t="str">
        <f>feed!C211</f>
        <v>PIRATES</v>
      </c>
      <c r="D67">
        <f>SUMPRODUCT(MID(0&amp;feed!D211,LARGE(INDEX(ISNUMBER(--MID(feed!D211,ROW($1:$19),1))*
ROW($1:$19),0),ROW($1:$19))+1,1)*10^ROW($1:$19)/10)</f>
        <v>55</v>
      </c>
      <c r="E67">
        <f>SUMPRODUCT(MID(0&amp;feed!E211,LARGE(INDEX(ISNUMBER(--MID(feed!E211,ROW($1:$19),1))*
ROW($1:$19),0),ROW($1:$19))+1,1)*10^ROW($1:$19)/10)</f>
        <v>6</v>
      </c>
      <c r="F67" t="str">
        <f>feed!F211</f>
        <v>Second World War surplus</v>
      </c>
      <c r="G67" t="str">
        <f>feed!G211</f>
        <v>Gandhi-like</v>
      </c>
      <c r="H67">
        <f>SUMPRODUCT(MID(0&amp;feed!H211,LARGE(INDEX(ISNUMBER(--MID(feed!H211,ROW($1:$19),1))*
ROW($1:$19),0),ROW($1:$19))+1,1)*10^ROW($1:$19)/10)</f>
        <v>3</v>
      </c>
      <c r="I67" t="str">
        <f>feed!I211</f>
        <v>Elite</v>
      </c>
      <c r="J67">
        <f>SUMPRODUCT(MID(0&amp;feed!J211,LARGE(INDEX(ISNUMBER(--MID(feed!J211,ROW($1:$19),1))*
ROW($1:$19),0),ROW($1:$19))+1,1)*10^ROW($1:$19)/10)</f>
        <v>2</v>
      </c>
      <c r="K67">
        <f>SUMPRODUCT(MID(0&amp;feed!K211,LARGE(INDEX(ISNUMBER(--MID(feed!K211,ROW($1:$19),1))*
ROW($1:$19),0),ROW($1:$19))+1,1)*10^ROW($1:$19)/10)</f>
        <v>15</v>
      </c>
      <c r="L67">
        <f>SUMPRODUCT(MID(0&amp;feed!L211,LARGE(INDEX(ISNUMBER(--MID(feed!L211,ROW($1:$19),1))*
ROW($1:$19),0),ROW($1:$19))+1,1)*10^ROW($1:$19)/10)</f>
        <v>14</v>
      </c>
      <c r="M67" t="str">
        <f>feed!M211</f>
        <v>Central Planning</v>
      </c>
      <c r="N67">
        <f>SUMPRODUCT(MID(0&amp;feed!N211,LARGE(INDEX(ISNUMBER(--MID(feed!N211,ROW($1:$5),1))*
ROW($1:$5),0),ROW($1:$5))+1,1)*10^ROW($1:$5)/10)</f>
        <v>2432</v>
      </c>
      <c r="O67">
        <f>SUMPRODUCT(MID(0&amp;feed!O211,LARGE(INDEX(ISNUMBER(--MID(feed!O211,ROW($1:$5),1))*
ROW($1:$5),0),ROW($1:$5))+1,1)*10^ROW($1:$5)/10)</f>
        <v>390</v>
      </c>
      <c r="P67" t="str">
        <f>feed!P211</f>
        <v>Depleted</v>
      </c>
      <c r="Q67">
        <f t="shared" si="6"/>
        <v>0</v>
      </c>
      <c r="R67" t="str">
        <f>feed!Q211</f>
        <v>Powerful</v>
      </c>
      <c r="S67">
        <f t="shared" si="7"/>
        <v>9</v>
      </c>
      <c r="T67" t="str">
        <f>feed!R211</f>
        <v>Pacific Rim</v>
      </c>
      <c r="U67" t="str">
        <f>feed!S211</f>
        <v>Soviet Union</v>
      </c>
      <c r="V67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20503</v>
      </c>
      <c r="W67" t="str">
        <f>feed!U211</f>
        <v>http://blocgame.com/stats.php?id=64255</v>
      </c>
      <c r="X67" s="4">
        <f>SUMPRODUCT(MID(0&amp;feed!V211,LARGE(INDEX(ISNUMBER(--MID(feed!V211,ROW($1:$5),1))*
ROW($1:$5),0),ROW($1:$5))+1,1)*10^ROW($1:$5)/10)</f>
        <v>0</v>
      </c>
      <c r="Y67">
        <f>feed!W211</f>
        <v>0</v>
      </c>
      <c r="Z67" s="4">
        <f t="shared" si="8"/>
        <v>7378</v>
      </c>
      <c r="AA67" s="8">
        <f t="shared" si="9"/>
        <v>8.4305098684210531</v>
      </c>
      <c r="AB67" s="4">
        <f t="shared" si="10"/>
        <v>405.33333333333331</v>
      </c>
      <c r="AC67" s="4">
        <f t="shared" si="11"/>
        <v>3417.1666666666665</v>
      </c>
    </row>
    <row r="68" spans="1:29" x14ac:dyDescent="0.25">
      <c r="A68" t="str">
        <f>feed!A282</f>
        <v>Messer</v>
      </c>
      <c r="B68" t="str">
        <f>feed!B282</f>
        <v>Arathis</v>
      </c>
      <c r="C68" t="str">
        <f>feed!C282</f>
        <v>The Order</v>
      </c>
      <c r="D68">
        <f>SUMPRODUCT(MID(0&amp;feed!D282,LARGE(INDEX(ISNUMBER(--MID(feed!D282,ROW($1:$19),1))*
ROW($1:$19),0),ROW($1:$19))+1,1)*10^ROW($1:$19)/10)</f>
        <v>99</v>
      </c>
      <c r="E68">
        <f>SUMPRODUCT(MID(0&amp;feed!E282,LARGE(INDEX(ISNUMBER(--MID(feed!E282,ROW($1:$19),1))*
ROW($1:$19),0),ROW($1:$19))+1,1)*10^ROW($1:$19)/10)</f>
        <v>1</v>
      </c>
      <c r="F68" t="str">
        <f>feed!F282</f>
        <v>Korean War surplus</v>
      </c>
      <c r="G68" t="str">
        <f>feed!G282</f>
        <v>Gandhi-like</v>
      </c>
      <c r="H68">
        <f>SUMPRODUCT(MID(0&amp;feed!H282,LARGE(INDEX(ISNUMBER(--MID(feed!H282,ROW($1:$19),1))*
ROW($1:$19),0),ROW($1:$19))+1,1)*10^ROW($1:$19)/10)</f>
        <v>3</v>
      </c>
      <c r="I68" t="str">
        <f>feed!I282</f>
        <v>Standard</v>
      </c>
      <c r="J68">
        <f>SUMPRODUCT(MID(0&amp;feed!J282,LARGE(INDEX(ISNUMBER(--MID(feed!J282,ROW($1:$19),1))*
ROW($1:$19),0),ROW($1:$19))+1,1)*10^ROW($1:$19)/10)</f>
        <v>19</v>
      </c>
      <c r="K68">
        <f>SUMPRODUCT(MID(0&amp;feed!K282,LARGE(INDEX(ISNUMBER(--MID(feed!K282,ROW($1:$19),1))*
ROW($1:$19),0),ROW($1:$19))+1,1)*10^ROW($1:$19)/10)</f>
        <v>17</v>
      </c>
      <c r="L68">
        <f>SUMPRODUCT(MID(0&amp;feed!L282,LARGE(INDEX(ISNUMBER(--MID(feed!L282,ROW($1:$19),1))*
ROW($1:$19),0),ROW($1:$19))+1,1)*10^ROW($1:$19)/10)</f>
        <v>4</v>
      </c>
      <c r="M68" t="str">
        <f>feed!M282</f>
        <v>Central Planning</v>
      </c>
      <c r="N68">
        <f>SUMPRODUCT(MID(0&amp;feed!N282,LARGE(INDEX(ISNUMBER(--MID(feed!N282,ROW($1:$5),1))*
ROW($1:$5),0),ROW($1:$5))+1,1)*10^ROW($1:$5)/10)</f>
        <v>2082</v>
      </c>
      <c r="O68">
        <f>SUMPRODUCT(MID(0&amp;feed!O282,LARGE(INDEX(ISNUMBER(--MID(feed!O282,ROW($1:$5),1))*
ROW($1:$5),0),ROW($1:$5))+1,1)*10^ROW($1:$5)/10)</f>
        <v>377</v>
      </c>
      <c r="P68" t="str">
        <f>feed!P282</f>
        <v>Untapped</v>
      </c>
      <c r="Q68">
        <f t="shared" si="6"/>
        <v>90</v>
      </c>
      <c r="R68" t="str">
        <f>feed!Q282</f>
        <v>Very Powerful</v>
      </c>
      <c r="S68">
        <f t="shared" si="7"/>
        <v>10</v>
      </c>
      <c r="T68" t="str">
        <f>feed!R282</f>
        <v>East Indies</v>
      </c>
      <c r="U68" t="str">
        <f>feed!S282</f>
        <v>Soviet Union</v>
      </c>
      <c r="V68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26287</v>
      </c>
      <c r="W68" t="str">
        <f>feed!U282</f>
        <v>http://blocgame.com/stats.php?id=52483</v>
      </c>
      <c r="X68" s="4">
        <f>SUMPRODUCT(MID(0&amp;feed!V282,LARGE(INDEX(ISNUMBER(--MID(feed!V282,ROW($1:$5),1))*
ROW($1:$5),0),ROW($1:$5))+1,1)*10^ROW($1:$5)/10)</f>
        <v>0</v>
      </c>
      <c r="Y68">
        <f>feed!W282</f>
        <v>0</v>
      </c>
      <c r="Z68" s="4">
        <f t="shared" si="8"/>
        <v>16162</v>
      </c>
      <c r="AA68" s="8">
        <f t="shared" si="9"/>
        <v>12.625840537944285</v>
      </c>
      <c r="AB68" s="4">
        <f t="shared" si="10"/>
        <v>347</v>
      </c>
      <c r="AC68" s="4">
        <f t="shared" si="11"/>
        <v>4381.166666666667</v>
      </c>
    </row>
    <row r="69" spans="1:29" x14ac:dyDescent="0.25">
      <c r="A69" t="str">
        <f>feed!A280</f>
        <v>Rararaland</v>
      </c>
      <c r="B69" t="str">
        <f>feed!B280</f>
        <v>Whiskertoes</v>
      </c>
      <c r="C69" t="str">
        <f>feed!C280</f>
        <v>Brotherhood of Nod</v>
      </c>
      <c r="D69">
        <f>SUMPRODUCT(MID(0&amp;feed!D280,LARGE(INDEX(ISNUMBER(--MID(feed!D280,ROW($1:$19),1))*
ROW($1:$19),0),ROW($1:$19))+1,1)*10^ROW($1:$19)/10)</f>
        <v>68</v>
      </c>
      <c r="E69">
        <f>SUMPRODUCT(MID(0&amp;feed!E280,LARGE(INDEX(ISNUMBER(--MID(feed!E280,ROW($1:$19),1))*
ROW($1:$19),0),ROW($1:$19))+1,1)*10^ROW($1:$19)/10)</f>
        <v>4</v>
      </c>
      <c r="F69" t="str">
        <f>feed!F280</f>
        <v>Korean War surplus</v>
      </c>
      <c r="G69" t="str">
        <f>feed!G280</f>
        <v>Gandhi-like</v>
      </c>
      <c r="H69">
        <f>SUMPRODUCT(MID(0&amp;feed!H280,LARGE(INDEX(ISNUMBER(--MID(feed!H280,ROW($1:$19),1))*
ROW($1:$19),0),ROW($1:$19))+1,1)*10^ROW($1:$19)/10)</f>
        <v>2</v>
      </c>
      <c r="I69" t="str">
        <f>feed!I280</f>
        <v>Elite</v>
      </c>
      <c r="J69">
        <f>SUMPRODUCT(MID(0&amp;feed!J280,LARGE(INDEX(ISNUMBER(--MID(feed!J280,ROW($1:$19),1))*
ROW($1:$19),0),ROW($1:$19))+1,1)*10^ROW($1:$19)/10)</f>
        <v>0</v>
      </c>
      <c r="K69">
        <f>SUMPRODUCT(MID(0&amp;feed!K280,LARGE(INDEX(ISNUMBER(--MID(feed!K280,ROW($1:$19),1))*
ROW($1:$19),0),ROW($1:$19))+1,1)*10^ROW($1:$19)/10)</f>
        <v>23</v>
      </c>
      <c r="L69">
        <f>SUMPRODUCT(MID(0&amp;feed!L280,LARGE(INDEX(ISNUMBER(--MID(feed!L280,ROW($1:$19),1))*
ROW($1:$19),0),ROW($1:$19))+1,1)*10^ROW($1:$19)/10)</f>
        <v>17</v>
      </c>
      <c r="M69" t="str">
        <f>feed!M280</f>
        <v>Central Planning</v>
      </c>
      <c r="N69">
        <f>SUMPRODUCT(MID(0&amp;feed!N280,LARGE(INDEX(ISNUMBER(--MID(feed!N280,ROW($1:$5),1))*
ROW($1:$5),0),ROW($1:$5))+1,1)*10^ROW($1:$5)/10)</f>
        <v>2091</v>
      </c>
      <c r="O69">
        <f>SUMPRODUCT(MID(0&amp;feed!O280,LARGE(INDEX(ISNUMBER(--MID(feed!O280,ROW($1:$5),1))*
ROW($1:$5),0),ROW($1:$5))+1,1)*10^ROW($1:$5)/10)</f>
        <v>5241</v>
      </c>
      <c r="P69">
        <f>feed!P280</f>
        <v>0</v>
      </c>
      <c r="Q69">
        <f t="shared" si="6"/>
        <v>40</v>
      </c>
      <c r="R69" t="str">
        <f>feed!Q280</f>
        <v>Very Powerful</v>
      </c>
      <c r="S69">
        <f t="shared" si="7"/>
        <v>10</v>
      </c>
      <c r="T69" t="str">
        <f>feed!R280</f>
        <v>Arabia</v>
      </c>
      <c r="U69" t="str">
        <f>feed!S280</f>
        <v>Soviet Union</v>
      </c>
      <c r="V69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40828</v>
      </c>
      <c r="W69" t="str">
        <f>feed!U280</f>
        <v>http://blocgame.com/stats.php?id=49272</v>
      </c>
      <c r="X69" s="4">
        <f>SUMPRODUCT(MID(0&amp;feed!V280,LARGE(INDEX(ISNUMBER(--MID(feed!V280,ROW($1:$5),1))*
ROW($1:$5),0),ROW($1:$5))+1,1)*10^ROW($1:$5)/10)</f>
        <v>0</v>
      </c>
      <c r="Y69">
        <f>feed!W280</f>
        <v>0</v>
      </c>
      <c r="Z69" s="4">
        <f t="shared" si="8"/>
        <v>24328</v>
      </c>
      <c r="AA69" s="8">
        <f t="shared" si="9"/>
        <v>19.525585844093737</v>
      </c>
      <c r="AB69" s="4">
        <f t="shared" si="10"/>
        <v>348.5</v>
      </c>
      <c r="AC69" s="4">
        <f t="shared" si="11"/>
        <v>6804.666666666667</v>
      </c>
    </row>
    <row r="70" spans="1:29" x14ac:dyDescent="0.25">
      <c r="A70" t="str">
        <f>feed!A214</f>
        <v>Curonia</v>
      </c>
      <c r="B70" t="str">
        <f>feed!B214</f>
        <v>Luke-ms</v>
      </c>
      <c r="C70" t="str">
        <f>feed!C214</f>
        <v>The Order</v>
      </c>
      <c r="D70">
        <f>SUMPRODUCT(MID(0&amp;feed!D214,LARGE(INDEX(ISNUMBER(--MID(feed!D214,ROW($1:$19),1))*
ROW($1:$19),0),ROW($1:$19))+1,1)*10^ROW($1:$19)/10)</f>
        <v>96</v>
      </c>
      <c r="E70">
        <f>SUMPRODUCT(MID(0&amp;feed!E214,LARGE(INDEX(ISNUMBER(--MID(feed!E214,ROW($1:$19),1))*
ROW($1:$19),0),ROW($1:$19))+1,1)*10^ROW($1:$19)/10)</f>
        <v>3</v>
      </c>
      <c r="F70" t="str">
        <f>feed!F214</f>
        <v>Korean War surplus</v>
      </c>
      <c r="G70" t="str">
        <f>feed!G214</f>
        <v>Angelic</v>
      </c>
      <c r="H70">
        <f>SUMPRODUCT(MID(0&amp;feed!H214,LARGE(INDEX(ISNUMBER(--MID(feed!H214,ROW($1:$19),1))*
ROW($1:$19),0),ROW($1:$19))+1,1)*10^ROW($1:$19)/10)</f>
        <v>3</v>
      </c>
      <c r="I70" t="str">
        <f>feed!I214</f>
        <v>Elite</v>
      </c>
      <c r="J70">
        <f>SUMPRODUCT(MID(0&amp;feed!J214,LARGE(INDEX(ISNUMBER(--MID(feed!J214,ROW($1:$19),1))*
ROW($1:$19),0),ROW($1:$19))+1,1)*10^ROW($1:$19)/10)</f>
        <v>0</v>
      </c>
      <c r="K70">
        <f>SUMPRODUCT(MID(0&amp;feed!K214,LARGE(INDEX(ISNUMBER(--MID(feed!K214,ROW($1:$19),1))*
ROW($1:$19),0),ROW($1:$19))+1,1)*10^ROW($1:$19)/10)</f>
        <v>26</v>
      </c>
      <c r="L70">
        <f>SUMPRODUCT(MID(0&amp;feed!L214,LARGE(INDEX(ISNUMBER(--MID(feed!L214,ROW($1:$19),1))*
ROW($1:$19),0),ROW($1:$19))+1,1)*10^ROW($1:$19)/10)</f>
        <v>8</v>
      </c>
      <c r="M70" t="str">
        <f>feed!M214</f>
        <v>Mixed Economy</v>
      </c>
      <c r="N70">
        <f>SUMPRODUCT(MID(0&amp;feed!N214,LARGE(INDEX(ISNUMBER(--MID(feed!N214,ROW($1:$5),1))*
ROW($1:$5),0),ROW($1:$5))+1,1)*10^ROW($1:$5)/10)</f>
        <v>2428</v>
      </c>
      <c r="O70">
        <f>SUMPRODUCT(MID(0&amp;feed!O214,LARGE(INDEX(ISNUMBER(--MID(feed!O214,ROW($1:$5),1))*
ROW($1:$5),0),ROW($1:$5))+1,1)*10^ROW($1:$5)/10)</f>
        <v>602</v>
      </c>
      <c r="P70" t="str">
        <f>feed!P214</f>
        <v>Untapped</v>
      </c>
      <c r="Q70">
        <f t="shared" si="6"/>
        <v>90</v>
      </c>
      <c r="R70" t="str">
        <f>feed!Q214</f>
        <v>Very Powerful</v>
      </c>
      <c r="S70">
        <f t="shared" si="7"/>
        <v>10</v>
      </c>
      <c r="T70" t="str">
        <f>feed!R214</f>
        <v>Southern Cone</v>
      </c>
      <c r="U70" t="str">
        <f>feed!S214</f>
        <v>United States</v>
      </c>
      <c r="V70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43854</v>
      </c>
      <c r="W70" t="str">
        <f>feed!U214</f>
        <v>http://blocgame.com/stats.php?id=63639</v>
      </c>
      <c r="X70" s="4">
        <f>SUMPRODUCT(MID(0&amp;feed!V214,LARGE(INDEX(ISNUMBER(--MID(feed!V214,ROW($1:$5),1))*
ROW($1:$5),0),ROW($1:$5))+1,1)*10^ROW($1:$5)/10)</f>
        <v>0</v>
      </c>
      <c r="Y70">
        <f>feed!W214</f>
        <v>0</v>
      </c>
      <c r="Z70" s="4">
        <f t="shared" si="8"/>
        <v>28854</v>
      </c>
      <c r="AA70" s="8">
        <f t="shared" si="9"/>
        <v>18.06177924217463</v>
      </c>
      <c r="AB70" s="4">
        <f t="shared" si="10"/>
        <v>404.66666666666669</v>
      </c>
      <c r="AC70" s="4">
        <f t="shared" si="11"/>
        <v>7309</v>
      </c>
    </row>
    <row r="71" spans="1:29" x14ac:dyDescent="0.25">
      <c r="A71" t="str">
        <f>feed!A124</f>
        <v>Mangkok</v>
      </c>
      <c r="B71" t="str">
        <f>feed!B124</f>
        <v>MangkukHayun</v>
      </c>
      <c r="C71" t="str">
        <f>feed!C124</f>
        <v>Interpol</v>
      </c>
      <c r="D71">
        <f>SUMPRODUCT(MID(0&amp;feed!D124,LARGE(INDEX(ISNUMBER(--MID(feed!D124,ROW($1:$19),1))*
ROW($1:$19),0),ROW($1:$19))+1,1)*10^ROW($1:$19)/10)</f>
        <v>100</v>
      </c>
      <c r="E71">
        <f>SUMPRODUCT(MID(0&amp;feed!E124,LARGE(INDEX(ISNUMBER(--MID(feed!E124,ROW($1:$19),1))*
ROW($1:$19),0),ROW($1:$19))+1,1)*10^ROW($1:$19)/10)</f>
        <v>2</v>
      </c>
      <c r="F71" t="str">
        <f>feed!F124</f>
        <v>Korean War surplus</v>
      </c>
      <c r="G71" t="str">
        <f>feed!G124</f>
        <v>Gandhi-like</v>
      </c>
      <c r="H71">
        <f>SUMPRODUCT(MID(0&amp;feed!H124,LARGE(INDEX(ISNUMBER(--MID(feed!H124,ROW($1:$19),1))*
ROW($1:$19),0),ROW($1:$19))+1,1)*10^ROW($1:$19)/10)</f>
        <v>4</v>
      </c>
      <c r="I71" t="str">
        <f>feed!I124</f>
        <v>Good</v>
      </c>
      <c r="J71">
        <f>SUMPRODUCT(MID(0&amp;feed!J124,LARGE(INDEX(ISNUMBER(--MID(feed!J124,ROW($1:$19),1))*
ROW($1:$19),0),ROW($1:$19))+1,1)*10^ROW($1:$19)/10)</f>
        <v>12</v>
      </c>
      <c r="K71">
        <f>SUMPRODUCT(MID(0&amp;feed!K124,LARGE(INDEX(ISNUMBER(--MID(feed!K124,ROW($1:$19),1))*
ROW($1:$19),0),ROW($1:$19))+1,1)*10^ROW($1:$19)/10)</f>
        <v>28</v>
      </c>
      <c r="L71">
        <f>SUMPRODUCT(MID(0&amp;feed!L124,LARGE(INDEX(ISNUMBER(--MID(feed!L124,ROW($1:$19),1))*
ROW($1:$19),0),ROW($1:$19))+1,1)*10^ROW($1:$19)/10)</f>
        <v>20</v>
      </c>
      <c r="M71" t="str">
        <f>feed!M124</f>
        <v>Free Market</v>
      </c>
      <c r="N71">
        <f>SUMPRODUCT(MID(0&amp;feed!N124,LARGE(INDEX(ISNUMBER(--MID(feed!N124,ROW($1:$5),1))*
ROW($1:$5),0),ROW($1:$5))+1,1)*10^ROW($1:$5)/10)</f>
        <v>2985</v>
      </c>
      <c r="O71">
        <f>SUMPRODUCT(MID(0&amp;feed!O124,LARGE(INDEX(ISNUMBER(--MID(feed!O124,ROW($1:$5),1))*
ROW($1:$5),0),ROW($1:$5))+1,1)*10^ROW($1:$5)/10)</f>
        <v>85</v>
      </c>
      <c r="P71" t="str">
        <f>feed!P124</f>
        <v>Untapped</v>
      </c>
      <c r="Q71">
        <f t="shared" si="6"/>
        <v>90</v>
      </c>
      <c r="R71" t="str">
        <f>feed!Q124</f>
        <v>Large</v>
      </c>
      <c r="S71">
        <f t="shared" si="7"/>
        <v>7.5</v>
      </c>
      <c r="T71" t="str">
        <f>feed!R124</f>
        <v>East Indies</v>
      </c>
      <c r="U71" t="str">
        <f>feed!S124</f>
        <v>United States</v>
      </c>
      <c r="V71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63712</v>
      </c>
      <c r="W71" t="str">
        <f>feed!U124</f>
        <v>http://blocgame.com/stats.php?id=62210</v>
      </c>
      <c r="X71" s="4">
        <f>SUMPRODUCT(MID(0&amp;feed!V124,LARGE(INDEX(ISNUMBER(--MID(feed!V124,ROW($1:$5),1))*
ROW($1:$5),0),ROW($1:$5))+1,1)*10^ROW($1:$5)/10)</f>
        <v>1</v>
      </c>
      <c r="Y71">
        <f>feed!W124</f>
        <v>0</v>
      </c>
      <c r="Z71" s="4">
        <f t="shared" si="8"/>
        <v>42712</v>
      </c>
      <c r="AA71" s="8">
        <f t="shared" si="9"/>
        <v>21.344053601340033</v>
      </c>
      <c r="AB71" s="4">
        <f t="shared" si="10"/>
        <v>497.5</v>
      </c>
      <c r="AC71" s="4">
        <f t="shared" si="11"/>
        <v>10618.666666666666</v>
      </c>
    </row>
    <row r="72" spans="1:29" x14ac:dyDescent="0.25">
      <c r="A72" t="str">
        <f>feed!A53</f>
        <v>Aryana</v>
      </c>
      <c r="B72" t="str">
        <f>feed!B53</f>
        <v>Williarsk</v>
      </c>
      <c r="C72" t="str">
        <f>feed!C53</f>
        <v>PIRATES</v>
      </c>
      <c r="D72">
        <f>SUMPRODUCT(MID(0&amp;feed!D53,LARGE(INDEX(ISNUMBER(--MID(feed!D53,ROW($1:$19),1))*
ROW($1:$19),0),ROW($1:$19))+1,1)*10^ROW($1:$19)/10)</f>
        <v>55</v>
      </c>
      <c r="E72">
        <f>SUMPRODUCT(MID(0&amp;feed!E53,LARGE(INDEX(ISNUMBER(--MID(feed!E53,ROW($1:$19),1))*
ROW($1:$19),0),ROW($1:$19))+1,1)*10^ROW($1:$19)/10)</f>
        <v>5</v>
      </c>
      <c r="F72" t="str">
        <f>feed!F53</f>
        <v>Second World War surplus</v>
      </c>
      <c r="G72" t="str">
        <f>feed!G53</f>
        <v>Axis of Evil</v>
      </c>
      <c r="H72">
        <f>SUMPRODUCT(MID(0&amp;feed!H53,LARGE(INDEX(ISNUMBER(--MID(feed!H53,ROW($1:$19),1))*
ROW($1:$19),0),ROW($1:$19))+1,1)*10^ROW($1:$19)/10)</f>
        <v>2</v>
      </c>
      <c r="I72" t="str">
        <f>feed!I53</f>
        <v>Elite</v>
      </c>
      <c r="J72">
        <f>SUMPRODUCT(MID(0&amp;feed!J53,LARGE(INDEX(ISNUMBER(--MID(feed!J53,ROW($1:$19),1))*
ROW($1:$19),0),ROW($1:$19))+1,1)*10^ROW($1:$19)/10)</f>
        <v>0</v>
      </c>
      <c r="K72">
        <f>SUMPRODUCT(MID(0&amp;feed!K53,LARGE(INDEX(ISNUMBER(--MID(feed!K53,ROW($1:$19),1))*
ROW($1:$19),0),ROW($1:$19))+1,1)*10^ROW($1:$19)/10)</f>
        <v>32</v>
      </c>
      <c r="L72">
        <f>SUMPRODUCT(MID(0&amp;feed!L53,LARGE(INDEX(ISNUMBER(--MID(feed!L53,ROW($1:$19),1))*
ROW($1:$19),0),ROW($1:$19))+1,1)*10^ROW($1:$19)/10)</f>
        <v>3</v>
      </c>
      <c r="M72" t="str">
        <f>feed!M53</f>
        <v>Central Planning</v>
      </c>
      <c r="N72">
        <f>SUMPRODUCT(MID(0&amp;feed!N53,LARGE(INDEX(ISNUMBER(--MID(feed!N53,ROW($1:$5),1))*
ROW($1:$5),0),ROW($1:$5))+1,1)*10^ROW($1:$5)/10)</f>
        <v>3775</v>
      </c>
      <c r="O72">
        <f>SUMPRODUCT(MID(0&amp;feed!O53,LARGE(INDEX(ISNUMBER(--MID(feed!O53,ROW($1:$5),1))*
ROW($1:$5),0),ROW($1:$5))+1,1)*10^ROW($1:$5)/10)</f>
        <v>108</v>
      </c>
      <c r="P72">
        <f>feed!P53</f>
        <v>0</v>
      </c>
      <c r="Q72">
        <f t="shared" si="6"/>
        <v>40</v>
      </c>
      <c r="R72" t="str">
        <f>feed!Q53</f>
        <v>Very Powerful</v>
      </c>
      <c r="S72">
        <f t="shared" si="7"/>
        <v>10</v>
      </c>
      <c r="T72" t="str">
        <f>feed!R53</f>
        <v>Gran Colombia</v>
      </c>
      <c r="U72" t="str">
        <f>feed!S53</f>
        <v>Soviet Union</v>
      </c>
      <c r="V72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26875</v>
      </c>
      <c r="W72" t="str">
        <f>feed!U53</f>
        <v>http://blocgame.com/stats.php?id=2313</v>
      </c>
      <c r="X72" s="4">
        <f>SUMPRODUCT(MID(0&amp;feed!V53,LARGE(INDEX(ISNUMBER(--MID(feed!V53,ROW($1:$5),1))*
ROW($1:$5),0),ROW($1:$5))+1,1)*10^ROW($1:$5)/10)</f>
        <v>0</v>
      </c>
      <c r="Y72">
        <f>feed!W53</f>
        <v>0</v>
      </c>
      <c r="Z72" s="4">
        <f t="shared" si="8"/>
        <v>12250</v>
      </c>
      <c r="AA72" s="8">
        <f t="shared" si="9"/>
        <v>7.1192052980132452</v>
      </c>
      <c r="AB72" s="4">
        <f t="shared" si="10"/>
        <v>629.16666666666663</v>
      </c>
      <c r="AC72" s="4">
        <f t="shared" si="11"/>
        <v>4479.166666666667</v>
      </c>
    </row>
    <row r="73" spans="1:29" x14ac:dyDescent="0.25">
      <c r="A73" t="str">
        <f>feed!A120</f>
        <v>Mzab</v>
      </c>
      <c r="B73" t="str">
        <f>feed!B120</f>
        <v>Cuma Thurman</v>
      </c>
      <c r="C73">
        <f>feed!C120</f>
        <v>0</v>
      </c>
      <c r="D73">
        <f>SUMPRODUCT(MID(0&amp;feed!D120,LARGE(INDEX(ISNUMBER(--MID(feed!D120,ROW($1:$19),1))*
ROW($1:$19),0),ROW($1:$19))+1,1)*10^ROW($1:$19)/10)</f>
        <v>2</v>
      </c>
      <c r="E73">
        <f>SUMPRODUCT(MID(0&amp;feed!E120,LARGE(INDEX(ISNUMBER(--MID(feed!E120,ROW($1:$19),1))*
ROW($1:$19),0),ROW($1:$19))+1,1)*10^ROW($1:$19)/10)</f>
        <v>0</v>
      </c>
      <c r="F73" t="str">
        <f>feed!F120</f>
        <v>Second World War surplus</v>
      </c>
      <c r="G73" t="str">
        <f>feed!G120</f>
        <v>Gandhi-like</v>
      </c>
      <c r="H73">
        <f>SUMPRODUCT(MID(0&amp;feed!H120,LARGE(INDEX(ISNUMBER(--MID(feed!H120,ROW($1:$19),1))*
ROW($1:$19),0),ROW($1:$19))+1,1)*10^ROW($1:$19)/10)</f>
        <v>3</v>
      </c>
      <c r="I73" t="str">
        <f>feed!I120</f>
        <v>Undisciplined Rabble</v>
      </c>
      <c r="J73">
        <f>SUMPRODUCT(MID(0&amp;feed!J120,LARGE(INDEX(ISNUMBER(--MID(feed!J120,ROW($1:$19),1))*
ROW($1:$19),0),ROW($1:$19))+1,1)*10^ROW($1:$19)/10)</f>
        <v>5</v>
      </c>
      <c r="K73">
        <f>SUMPRODUCT(MID(0&amp;feed!K120,LARGE(INDEX(ISNUMBER(--MID(feed!K120,ROW($1:$19),1))*
ROW($1:$19),0),ROW($1:$19))+1,1)*10^ROW($1:$19)/10)</f>
        <v>28</v>
      </c>
      <c r="L73">
        <f>SUMPRODUCT(MID(0&amp;feed!L120,LARGE(INDEX(ISNUMBER(--MID(feed!L120,ROW($1:$19),1))*
ROW($1:$19),0),ROW($1:$19))+1,1)*10^ROW($1:$19)/10)</f>
        <v>16</v>
      </c>
      <c r="M73" t="str">
        <f>feed!M120</f>
        <v>Mixed Economy</v>
      </c>
      <c r="N73">
        <f>SUMPRODUCT(MID(0&amp;feed!N120,LARGE(INDEX(ISNUMBER(--MID(feed!N120,ROW($1:$5),1))*
ROW($1:$5),0),ROW($1:$5))+1,1)*10^ROW($1:$5)/10)</f>
        <v>3039</v>
      </c>
      <c r="O73">
        <f>SUMPRODUCT(MID(0&amp;feed!O120,LARGE(INDEX(ISNUMBER(--MID(feed!O120,ROW($1:$5),1))*
ROW($1:$5),0),ROW($1:$5))+1,1)*10^ROW($1:$5)/10)</f>
        <v>1899</v>
      </c>
      <c r="P73" t="str">
        <f>feed!P120</f>
        <v>Untapped</v>
      </c>
      <c r="Q73">
        <f t="shared" si="6"/>
        <v>90</v>
      </c>
      <c r="R73" t="str">
        <f>feed!Q120</f>
        <v>None</v>
      </c>
      <c r="S73">
        <f t="shared" si="7"/>
        <v>0</v>
      </c>
      <c r="T73" t="str">
        <f>feed!R120</f>
        <v>Atlas</v>
      </c>
      <c r="U73" t="str">
        <f>feed!S120</f>
        <v>United States</v>
      </c>
      <c r="V73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20790</v>
      </c>
      <c r="W73" t="str">
        <f>feed!U120</f>
        <v>http://blocgame.com/stats.php?id=63775</v>
      </c>
      <c r="X73" s="4">
        <f>SUMPRODUCT(MID(0&amp;feed!V120,LARGE(INDEX(ISNUMBER(--MID(feed!V120,ROW($1:$5),1))*
ROW($1:$5),0),ROW($1:$5))+1,1)*10^ROW($1:$5)/10)</f>
        <v>0</v>
      </c>
      <c r="Y73">
        <f>feed!W120</f>
        <v>0</v>
      </c>
      <c r="Z73" s="4">
        <f t="shared" si="8"/>
        <v>2040</v>
      </c>
      <c r="AA73" s="8">
        <f t="shared" si="9"/>
        <v>6.8410661401776904</v>
      </c>
      <c r="AB73" s="4">
        <f t="shared" si="10"/>
        <v>506.5</v>
      </c>
      <c r="AC73" s="4">
        <f t="shared" si="11"/>
        <v>3465</v>
      </c>
    </row>
    <row r="74" spans="1:29" x14ac:dyDescent="0.25">
      <c r="A74" t="str">
        <f>feed!A140</f>
        <v>Northmarch</v>
      </c>
      <c r="B74" t="str">
        <f>feed!B140</f>
        <v>Elroy</v>
      </c>
      <c r="C74" t="str">
        <f>feed!C140</f>
        <v>PIRATES</v>
      </c>
      <c r="D74">
        <f>SUMPRODUCT(MID(0&amp;feed!D140,LARGE(INDEX(ISNUMBER(--MID(feed!D140,ROW($1:$19),1))*
ROW($1:$19),0),ROW($1:$19))+1,1)*10^ROW($1:$19)/10)</f>
        <v>37</v>
      </c>
      <c r="E74">
        <f>SUMPRODUCT(MID(0&amp;feed!E140,LARGE(INDEX(ISNUMBER(--MID(feed!E140,ROW($1:$19),1))*
ROW($1:$19),0),ROW($1:$19))+1,1)*10^ROW($1:$19)/10)</f>
        <v>1</v>
      </c>
      <c r="F74" t="str">
        <f>feed!F140</f>
        <v>Second World War surplus</v>
      </c>
      <c r="G74" t="str">
        <f>feed!G140</f>
        <v>Gandhi-like</v>
      </c>
      <c r="H74">
        <f>SUMPRODUCT(MID(0&amp;feed!H140,LARGE(INDEX(ISNUMBER(--MID(feed!H140,ROW($1:$19),1))*
ROW($1:$19),0),ROW($1:$19))+1,1)*10^ROW($1:$19)/10)</f>
        <v>3</v>
      </c>
      <c r="I74" t="str">
        <f>feed!I140</f>
        <v>Elite</v>
      </c>
      <c r="J74">
        <f>SUMPRODUCT(MID(0&amp;feed!J140,LARGE(INDEX(ISNUMBER(--MID(feed!J140,ROW($1:$19),1))*
ROW($1:$19),0),ROW($1:$19))+1,1)*10^ROW($1:$19)/10)</f>
        <v>0</v>
      </c>
      <c r="K74">
        <f>SUMPRODUCT(MID(0&amp;feed!K140,LARGE(INDEX(ISNUMBER(--MID(feed!K140,ROW($1:$19),1))*
ROW($1:$19),0),ROW($1:$19))+1,1)*10^ROW($1:$19)/10)</f>
        <v>8</v>
      </c>
      <c r="L74">
        <f>SUMPRODUCT(MID(0&amp;feed!L140,LARGE(INDEX(ISNUMBER(--MID(feed!L140,ROW($1:$19),1))*
ROW($1:$19),0),ROW($1:$19))+1,1)*10^ROW($1:$19)/10)</f>
        <v>0</v>
      </c>
      <c r="M74" t="str">
        <f>feed!M140</f>
        <v>Central Planning</v>
      </c>
      <c r="N74">
        <f>SUMPRODUCT(MID(0&amp;feed!N140,LARGE(INDEX(ISNUMBER(--MID(feed!N140,ROW($1:$5),1))*
ROW($1:$5),0),ROW($1:$5))+1,1)*10^ROW($1:$5)/10)</f>
        <v>2835</v>
      </c>
      <c r="O74">
        <f>SUMPRODUCT(MID(0&amp;feed!O140,LARGE(INDEX(ISNUMBER(--MID(feed!O140,ROW($1:$5),1))*
ROW($1:$5),0),ROW($1:$5))+1,1)*10^ROW($1:$5)/10)</f>
        <v>13</v>
      </c>
      <c r="P74" t="str">
        <f>feed!P140</f>
        <v>Plentiful</v>
      </c>
      <c r="Q74">
        <f t="shared" si="6"/>
        <v>70</v>
      </c>
      <c r="R74" t="str">
        <f>feed!Q140</f>
        <v>Very Powerful</v>
      </c>
      <c r="S74">
        <f t="shared" si="7"/>
        <v>10</v>
      </c>
      <c r="T74" t="str">
        <f>feed!R140</f>
        <v>Caribbean</v>
      </c>
      <c r="U74" t="str">
        <f>feed!S140</f>
        <v>United States</v>
      </c>
      <c r="V74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5661</v>
      </c>
      <c r="W74" t="str">
        <f>feed!U140</f>
        <v>http://blocgame.com/stats.php?id=41629</v>
      </c>
      <c r="X74" s="4">
        <f>SUMPRODUCT(MID(0&amp;feed!V140,LARGE(INDEX(ISNUMBER(--MID(feed!V140,ROW($1:$5),1))*
ROW($1:$5),0),ROW($1:$5))+1,1)*10^ROW($1:$5)/10)</f>
        <v>0</v>
      </c>
      <c r="Y74">
        <f>feed!W140</f>
        <v>0</v>
      </c>
      <c r="Z74" s="4">
        <f t="shared" si="8"/>
        <v>411</v>
      </c>
      <c r="AA74" s="8">
        <f t="shared" si="9"/>
        <v>1.9968253968253968</v>
      </c>
      <c r="AB74" s="4">
        <f t="shared" si="10"/>
        <v>472.5</v>
      </c>
      <c r="AC74" s="4">
        <f t="shared" si="11"/>
        <v>943.5</v>
      </c>
    </row>
    <row r="75" spans="1:29" x14ac:dyDescent="0.25">
      <c r="A75" t="str">
        <f>feed!A328</f>
        <v>Sumchakastan</v>
      </c>
      <c r="B75" t="str">
        <f>feed!B328</f>
        <v>eddik0lol</v>
      </c>
      <c r="C75" t="str">
        <f>feed!C328</f>
        <v>The Khilafah</v>
      </c>
      <c r="D75">
        <f>SUMPRODUCT(MID(0&amp;feed!D328,LARGE(INDEX(ISNUMBER(--MID(feed!D328,ROW($1:$19),1))*
ROW($1:$19),0),ROW($1:$19))+1,1)*10^ROW($1:$19)/10)</f>
        <v>23</v>
      </c>
      <c r="E75">
        <f>SUMPRODUCT(MID(0&amp;feed!E328,LARGE(INDEX(ISNUMBER(--MID(feed!E328,ROW($1:$19),1))*
ROW($1:$19),0),ROW($1:$19))+1,1)*10^ROW($1:$19)/10)</f>
        <v>0</v>
      </c>
      <c r="F75" t="str">
        <f>feed!F328</f>
        <v>Korean War surplus</v>
      </c>
      <c r="G75" t="str">
        <f>feed!G328</f>
        <v>Gandhi-like</v>
      </c>
      <c r="H75">
        <f>SUMPRODUCT(MID(0&amp;feed!H328,LARGE(INDEX(ISNUMBER(--MID(feed!H328,ROW($1:$19),1))*
ROW($1:$19),0),ROW($1:$19))+1,1)*10^ROW($1:$19)/10)</f>
        <v>1</v>
      </c>
      <c r="I75" t="str">
        <f>feed!I328</f>
        <v>Elite</v>
      </c>
      <c r="J75">
        <f>SUMPRODUCT(MID(0&amp;feed!J328,LARGE(INDEX(ISNUMBER(--MID(feed!J328,ROW($1:$19),1))*
ROW($1:$19),0),ROW($1:$19))+1,1)*10^ROW($1:$19)/10)</f>
        <v>7</v>
      </c>
      <c r="K75">
        <f>SUMPRODUCT(MID(0&amp;feed!K328,LARGE(INDEX(ISNUMBER(--MID(feed!K328,ROW($1:$19),1))*
ROW($1:$19),0),ROW($1:$19))+1,1)*10^ROW($1:$19)/10)</f>
        <v>5</v>
      </c>
      <c r="L75">
        <f>SUMPRODUCT(MID(0&amp;feed!L328,LARGE(INDEX(ISNUMBER(--MID(feed!L328,ROW($1:$19),1))*
ROW($1:$19),0),ROW($1:$19))+1,1)*10^ROW($1:$19)/10)</f>
        <v>5</v>
      </c>
      <c r="M75" t="str">
        <f>feed!M328</f>
        <v>Central Planning</v>
      </c>
      <c r="N75">
        <f>SUMPRODUCT(MID(0&amp;feed!N328,LARGE(INDEX(ISNUMBER(--MID(feed!N328,ROW($1:$5),1))*
ROW($1:$5),0),ROW($1:$5))+1,1)*10^ROW($1:$5)/10)</f>
        <v>1857</v>
      </c>
      <c r="O75">
        <f>SUMPRODUCT(MID(0&amp;feed!O328,LARGE(INDEX(ISNUMBER(--MID(feed!O328,ROW($1:$5),1))*
ROW($1:$5),0),ROW($1:$5))+1,1)*10^ROW($1:$5)/10)</f>
        <v>994</v>
      </c>
      <c r="P75" t="str">
        <f>feed!P328</f>
        <v>Near Depletion</v>
      </c>
      <c r="Q75">
        <f t="shared" si="6"/>
        <v>10</v>
      </c>
      <c r="R75" t="str">
        <f>feed!Q328</f>
        <v>Somewhat Large</v>
      </c>
      <c r="S75">
        <f t="shared" si="7"/>
        <v>6</v>
      </c>
      <c r="T75" t="str">
        <f>feed!R328</f>
        <v>Arabia</v>
      </c>
      <c r="U75" t="str">
        <f>feed!S328</f>
        <v>Neutral</v>
      </c>
      <c r="V75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4710</v>
      </c>
      <c r="W75" t="str">
        <f>feed!U328</f>
        <v>http://blocgame.com/stats.php?id=41444</v>
      </c>
      <c r="X75" s="4">
        <f>SUMPRODUCT(MID(0&amp;feed!V328,LARGE(INDEX(ISNUMBER(--MID(feed!V328,ROW($1:$5),1))*
ROW($1:$5),0),ROW($1:$5))+1,1)*10^ROW($1:$5)/10)</f>
        <v>0</v>
      </c>
      <c r="Y75">
        <f>feed!W328</f>
        <v>0</v>
      </c>
      <c r="Z75" s="4">
        <f t="shared" si="8"/>
        <v>210</v>
      </c>
      <c r="AA75" s="8">
        <f t="shared" si="9"/>
        <v>2.5363489499192244</v>
      </c>
      <c r="AB75" s="4">
        <f t="shared" si="10"/>
        <v>309.5</v>
      </c>
      <c r="AC75" s="4">
        <f t="shared" si="11"/>
        <v>785</v>
      </c>
    </row>
    <row r="76" spans="1:29" x14ac:dyDescent="0.25">
      <c r="A76" t="str">
        <f>feed!A217</f>
        <v>rio de la plata</v>
      </c>
      <c r="B76" t="str">
        <f>feed!B217</f>
        <v>karl franz</v>
      </c>
      <c r="C76" t="str">
        <f>feed!C217</f>
        <v>CONFEDERATION</v>
      </c>
      <c r="D76">
        <f>SUMPRODUCT(MID(0&amp;feed!D217,LARGE(INDEX(ISNUMBER(--MID(feed!D217,ROW($1:$19),1))*
ROW($1:$19),0),ROW($1:$19))+1,1)*10^ROW($1:$19)/10)</f>
        <v>6</v>
      </c>
      <c r="E76">
        <f>SUMPRODUCT(MID(0&amp;feed!E217,LARGE(INDEX(ISNUMBER(--MID(feed!E217,ROW($1:$19),1))*
ROW($1:$19),0),ROW($1:$19))+1,1)*10^ROW($1:$19)/10)</f>
        <v>0</v>
      </c>
      <c r="F76" t="str">
        <f>feed!F217</f>
        <v>Second World War surplus</v>
      </c>
      <c r="G76" t="str">
        <f>feed!G217</f>
        <v>Normal</v>
      </c>
      <c r="H76">
        <f>SUMPRODUCT(MID(0&amp;feed!H217,LARGE(INDEX(ISNUMBER(--MID(feed!H217,ROW($1:$19),1))*
ROW($1:$19),0),ROW($1:$19))+1,1)*10^ROW($1:$19)/10)</f>
        <v>0</v>
      </c>
      <c r="I76" t="str">
        <f>feed!I217</f>
        <v>Good</v>
      </c>
      <c r="J76">
        <f>SUMPRODUCT(MID(0&amp;feed!J217,LARGE(INDEX(ISNUMBER(--MID(feed!J217,ROW($1:$19),1))*
ROW($1:$19),0),ROW($1:$19))+1,1)*10^ROW($1:$19)/10)</f>
        <v>172</v>
      </c>
      <c r="K76">
        <f>SUMPRODUCT(MID(0&amp;feed!K217,LARGE(INDEX(ISNUMBER(--MID(feed!K217,ROW($1:$19),1))*
ROW($1:$19),0),ROW($1:$19))+1,1)*10^ROW($1:$19)/10)</f>
        <v>4</v>
      </c>
      <c r="L76">
        <f>SUMPRODUCT(MID(0&amp;feed!L217,LARGE(INDEX(ISNUMBER(--MID(feed!L217,ROW($1:$19),1))*
ROW($1:$19),0),ROW($1:$19))+1,1)*10^ROW($1:$19)/10)</f>
        <v>1</v>
      </c>
      <c r="M76" t="str">
        <f>feed!M217</f>
        <v>Mixed Economy</v>
      </c>
      <c r="N76">
        <f>SUMPRODUCT(MID(0&amp;feed!N217,LARGE(INDEX(ISNUMBER(--MID(feed!N217,ROW($1:$5),1))*
ROW($1:$5),0),ROW($1:$5))+1,1)*10^ROW($1:$5)/10)</f>
        <v>2413</v>
      </c>
      <c r="O76">
        <f>SUMPRODUCT(MID(0&amp;feed!O217,LARGE(INDEX(ISNUMBER(--MID(feed!O217,ROW($1:$5),1))*
ROW($1:$5),0),ROW($1:$5))+1,1)*10^ROW($1:$5)/10)</f>
        <v>128</v>
      </c>
      <c r="P76" t="str">
        <f>feed!P217</f>
        <v>Untapped</v>
      </c>
      <c r="Q76">
        <f t="shared" si="6"/>
        <v>90</v>
      </c>
      <c r="R76" t="str">
        <f>feed!Q217</f>
        <v>None</v>
      </c>
      <c r="S76">
        <f t="shared" si="7"/>
        <v>0</v>
      </c>
      <c r="T76" t="str">
        <f>feed!R217</f>
        <v>Southern Cone</v>
      </c>
      <c r="U76" t="str">
        <f>feed!S217</f>
        <v>Neutral</v>
      </c>
      <c r="V76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3370</v>
      </c>
      <c r="W76" t="str">
        <f>feed!U217</f>
        <v>http://blocgame.com/stats.php?id=63051</v>
      </c>
      <c r="X76" s="4">
        <f>SUMPRODUCT(MID(0&amp;feed!V217,LARGE(INDEX(ISNUMBER(--MID(feed!V217,ROW($1:$5),1))*
ROW($1:$5),0),ROW($1:$5))+1,1)*10^ROW($1:$5)/10)</f>
        <v>0</v>
      </c>
      <c r="Y76">
        <f>feed!W217</f>
        <v>0</v>
      </c>
      <c r="Z76" s="4">
        <f t="shared" si="8"/>
        <v>1495</v>
      </c>
      <c r="AA76" s="8">
        <f t="shared" si="9"/>
        <v>1.3966017405719022</v>
      </c>
      <c r="AB76" s="4">
        <f t="shared" si="10"/>
        <v>402.16666666666669</v>
      </c>
      <c r="AC76" s="4">
        <f t="shared" si="11"/>
        <v>561.66666666666663</v>
      </c>
    </row>
    <row r="77" spans="1:29" x14ac:dyDescent="0.25">
      <c r="A77" t="str">
        <f>feed!A112</f>
        <v>TerapBuduLipis</v>
      </c>
      <c r="B77" t="str">
        <f>feed!B112</f>
        <v>SyedRazi</v>
      </c>
      <c r="C77" t="str">
        <f>feed!C112</f>
        <v>The Order</v>
      </c>
      <c r="D77">
        <f>SUMPRODUCT(MID(0&amp;feed!D112,LARGE(INDEX(ISNUMBER(--MID(feed!D112,ROW($1:$19),1))*
ROW($1:$19),0),ROW($1:$19))+1,1)*10^ROW($1:$19)/10)</f>
        <v>91</v>
      </c>
      <c r="E77">
        <f>SUMPRODUCT(MID(0&amp;feed!E112,LARGE(INDEX(ISNUMBER(--MID(feed!E112,ROW($1:$19),1))*
ROW($1:$19),0),ROW($1:$19))+1,1)*10^ROW($1:$19)/10)</f>
        <v>11</v>
      </c>
      <c r="F77" t="str">
        <f>feed!F112</f>
        <v>Korean War surplus</v>
      </c>
      <c r="G77" t="str">
        <f>feed!G112</f>
        <v>Gandhi-like</v>
      </c>
      <c r="H77">
        <f>SUMPRODUCT(MID(0&amp;feed!H112,LARGE(INDEX(ISNUMBER(--MID(feed!H112,ROW($1:$19),1))*
ROW($1:$19),0),ROW($1:$19))+1,1)*10^ROW($1:$19)/10)</f>
        <v>5</v>
      </c>
      <c r="I77" t="str">
        <f>feed!I112</f>
        <v>Elite</v>
      </c>
      <c r="J77">
        <f>SUMPRODUCT(MID(0&amp;feed!J112,LARGE(INDEX(ISNUMBER(--MID(feed!J112,ROW($1:$19),1))*
ROW($1:$19),0),ROW($1:$19))+1,1)*10^ROW($1:$19)/10)</f>
        <v>4</v>
      </c>
      <c r="K77">
        <f>SUMPRODUCT(MID(0&amp;feed!K112,LARGE(INDEX(ISNUMBER(--MID(feed!K112,ROW($1:$19),1))*
ROW($1:$19),0),ROW($1:$19))+1,1)*10^ROW($1:$19)/10)</f>
        <v>20</v>
      </c>
      <c r="L77">
        <f>SUMPRODUCT(MID(0&amp;feed!L112,LARGE(INDEX(ISNUMBER(--MID(feed!L112,ROW($1:$19),1))*
ROW($1:$19),0),ROW($1:$19))+1,1)*10^ROW($1:$19)/10)</f>
        <v>7</v>
      </c>
      <c r="M77" t="str">
        <f>feed!M112</f>
        <v>Central Planning</v>
      </c>
      <c r="N77">
        <f>SUMPRODUCT(MID(0&amp;feed!N112,LARGE(INDEX(ISNUMBER(--MID(feed!N112,ROW($1:$5),1))*
ROW($1:$5),0),ROW($1:$5))+1,1)*10^ROW($1:$5)/10)</f>
        <v>3091</v>
      </c>
      <c r="O77">
        <f>SUMPRODUCT(MID(0&amp;feed!O112,LARGE(INDEX(ISNUMBER(--MID(feed!O112,ROW($1:$5),1))*
ROW($1:$5),0),ROW($1:$5))+1,1)*10^ROW($1:$5)/10)</f>
        <v>7</v>
      </c>
      <c r="P77">
        <f>feed!P112</f>
        <v>0</v>
      </c>
      <c r="Q77">
        <f t="shared" si="6"/>
        <v>40</v>
      </c>
      <c r="R77" t="str">
        <f>feed!Q112</f>
        <v>Very Powerful</v>
      </c>
      <c r="S77">
        <f t="shared" si="7"/>
        <v>10</v>
      </c>
      <c r="T77" t="str">
        <f>feed!R112</f>
        <v>Indochina</v>
      </c>
      <c r="U77" t="str">
        <f>feed!S112</f>
        <v>Soviet Union</v>
      </c>
      <c r="V77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52328</v>
      </c>
      <c r="W77" t="str">
        <f>feed!U112</f>
        <v>http://blocgame.com/stats.php?id=60513</v>
      </c>
      <c r="X77" s="4">
        <f>SUMPRODUCT(MID(0&amp;feed!V112,LARGE(INDEX(ISNUMBER(--MID(feed!V112,ROW($1:$5),1))*
ROW($1:$5),0),ROW($1:$5))+1,1)*10^ROW($1:$5)/10)</f>
        <v>0</v>
      </c>
      <c r="Y77">
        <f>feed!W112</f>
        <v>0</v>
      </c>
      <c r="Z77" s="4">
        <f t="shared" si="8"/>
        <v>38453</v>
      </c>
      <c r="AA77" s="8">
        <f t="shared" si="9"/>
        <v>16.929149142672273</v>
      </c>
      <c r="AB77" s="4">
        <f t="shared" si="10"/>
        <v>515.16666666666663</v>
      </c>
      <c r="AC77" s="4">
        <f t="shared" si="11"/>
        <v>8721.3333333333339</v>
      </c>
    </row>
    <row r="78" spans="1:29" x14ac:dyDescent="0.25">
      <c r="A78" t="str">
        <f>feed!A336</f>
        <v>Gobi</v>
      </c>
      <c r="B78" t="str">
        <f>feed!B336</f>
        <v>Saint Gobi</v>
      </c>
      <c r="C78" t="str">
        <f>feed!C336</f>
        <v>The Order</v>
      </c>
      <c r="D78">
        <f>SUMPRODUCT(MID(0&amp;feed!D336,LARGE(INDEX(ISNUMBER(--MID(feed!D336,ROW($1:$19),1))*
ROW($1:$19),0),ROW($1:$19))+1,1)*10^ROW($1:$19)/10)</f>
        <v>92</v>
      </c>
      <c r="E78">
        <f>SUMPRODUCT(MID(0&amp;feed!E336,LARGE(INDEX(ISNUMBER(--MID(feed!E336,ROW($1:$19),1))*
ROW($1:$19),0),ROW($1:$19))+1,1)*10^ROW($1:$19)/10)</f>
        <v>7</v>
      </c>
      <c r="F78" t="str">
        <f>feed!F336</f>
        <v>Korean War surplus</v>
      </c>
      <c r="G78" t="str">
        <f>feed!G336</f>
        <v>Angelic</v>
      </c>
      <c r="H78">
        <f>SUMPRODUCT(MID(0&amp;feed!H336,LARGE(INDEX(ISNUMBER(--MID(feed!H336,ROW($1:$19),1))*
ROW($1:$19),0),ROW($1:$19))+1,1)*10^ROW($1:$19)/10)</f>
        <v>4</v>
      </c>
      <c r="I78" t="str">
        <f>feed!I336</f>
        <v>Good</v>
      </c>
      <c r="J78">
        <f>SUMPRODUCT(MID(0&amp;feed!J336,LARGE(INDEX(ISNUMBER(--MID(feed!J336,ROW($1:$19),1))*
ROW($1:$19),0),ROW($1:$19))+1,1)*10^ROW($1:$19)/10)</f>
        <v>5</v>
      </c>
      <c r="K78">
        <f>SUMPRODUCT(MID(0&amp;feed!K336,LARGE(INDEX(ISNUMBER(--MID(feed!K336,ROW($1:$19),1))*
ROW($1:$19),0),ROW($1:$19))+1,1)*10^ROW($1:$19)/10)</f>
        <v>36</v>
      </c>
      <c r="L78">
        <f>SUMPRODUCT(MID(0&amp;feed!L336,LARGE(INDEX(ISNUMBER(--MID(feed!L336,ROW($1:$19),1))*
ROW($1:$19),0),ROW($1:$19))+1,1)*10^ROW($1:$19)/10)</f>
        <v>10</v>
      </c>
      <c r="M78" t="str">
        <f>feed!M336</f>
        <v>Mixed Economy</v>
      </c>
      <c r="N78">
        <f>SUMPRODUCT(MID(0&amp;feed!N336,LARGE(INDEX(ISNUMBER(--MID(feed!N336,ROW($1:$5),1))*
ROW($1:$5),0),ROW($1:$5))+1,1)*10^ROW($1:$5)/10)</f>
        <v>1820</v>
      </c>
      <c r="O78">
        <f>SUMPRODUCT(MID(0&amp;feed!O336,LARGE(INDEX(ISNUMBER(--MID(feed!O336,ROW($1:$5),1))*
ROW($1:$5),0),ROW($1:$5))+1,1)*10^ROW($1:$5)/10)</f>
        <v>210</v>
      </c>
      <c r="P78" t="str">
        <f>feed!P336</f>
        <v>Untapped</v>
      </c>
      <c r="Q78">
        <f t="shared" si="6"/>
        <v>90</v>
      </c>
      <c r="R78" t="str">
        <f>feed!Q336</f>
        <v>Large</v>
      </c>
      <c r="S78">
        <f t="shared" si="7"/>
        <v>7.5</v>
      </c>
      <c r="T78" t="str">
        <f>feed!R336</f>
        <v>Congo</v>
      </c>
      <c r="U78" t="str">
        <f>feed!S336</f>
        <v>United States</v>
      </c>
      <c r="V78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28785</v>
      </c>
      <c r="W78" t="str">
        <f>feed!U336</f>
        <v>http://blocgame.com/stats.php?id=61919</v>
      </c>
      <c r="X78" s="4">
        <f>SUMPRODUCT(MID(0&amp;feed!V336,LARGE(INDEX(ISNUMBER(--MID(feed!V336,ROW($1:$5),1))*
ROW($1:$5),0),ROW($1:$5))+1,1)*10^ROW($1:$5)/10)</f>
        <v>0</v>
      </c>
      <c r="Y78">
        <f>feed!W336</f>
        <v>0</v>
      </c>
      <c r="Z78" s="4">
        <f t="shared" si="8"/>
        <v>8535</v>
      </c>
      <c r="AA78" s="8">
        <f t="shared" si="9"/>
        <v>15.815934065934066</v>
      </c>
      <c r="AB78" s="4">
        <f t="shared" si="10"/>
        <v>303.33333333333331</v>
      </c>
      <c r="AC78" s="4">
        <f t="shared" si="11"/>
        <v>4797.5</v>
      </c>
    </row>
    <row r="79" spans="1:29" x14ac:dyDescent="0.25">
      <c r="A79" t="str">
        <f>feed!A204</f>
        <v>Chrome</v>
      </c>
      <c r="B79" t="str">
        <f>feed!B204</f>
        <v>edmfan</v>
      </c>
      <c r="C79" t="str">
        <f>feed!C204</f>
        <v>The Order</v>
      </c>
      <c r="D79">
        <f>SUMPRODUCT(MID(0&amp;feed!D204,LARGE(INDEX(ISNUMBER(--MID(feed!D204,ROW($1:$19),1))*
ROW($1:$19),0),ROW($1:$19))+1,1)*10^ROW($1:$19)/10)</f>
        <v>115</v>
      </c>
      <c r="E79">
        <f>SUMPRODUCT(MID(0&amp;feed!E204,LARGE(INDEX(ISNUMBER(--MID(feed!E204,ROW($1:$19),1))*
ROW($1:$19),0),ROW($1:$19))+1,1)*10^ROW($1:$19)/10)</f>
        <v>0</v>
      </c>
      <c r="F79" t="str">
        <f>feed!F204</f>
        <v>Korean War surplus</v>
      </c>
      <c r="G79" t="str">
        <f>feed!G204</f>
        <v>Gandhi-like</v>
      </c>
      <c r="H79">
        <f>SUMPRODUCT(MID(0&amp;feed!H204,LARGE(INDEX(ISNUMBER(--MID(feed!H204,ROW($1:$19),1))*
ROW($1:$19),0),ROW($1:$19))+1,1)*10^ROW($1:$19)/10)</f>
        <v>0</v>
      </c>
      <c r="I79" t="str">
        <f>feed!I204</f>
        <v>Poor</v>
      </c>
      <c r="J79">
        <f>SUMPRODUCT(MID(0&amp;feed!J204,LARGE(INDEX(ISNUMBER(--MID(feed!J204,ROW($1:$19),1))*
ROW($1:$19),0),ROW($1:$19))+1,1)*10^ROW($1:$19)/10)</f>
        <v>3</v>
      </c>
      <c r="K79">
        <f>SUMPRODUCT(MID(0&amp;feed!K204,LARGE(INDEX(ISNUMBER(--MID(feed!K204,ROW($1:$19),1))*
ROW($1:$19),0),ROW($1:$19))+1,1)*10^ROW($1:$19)/10)</f>
        <v>35</v>
      </c>
      <c r="L79">
        <f>SUMPRODUCT(MID(0&amp;feed!L204,LARGE(INDEX(ISNUMBER(--MID(feed!L204,ROW($1:$19),1))*
ROW($1:$19),0),ROW($1:$19))+1,1)*10^ROW($1:$19)/10)</f>
        <v>20</v>
      </c>
      <c r="M79" t="str">
        <f>feed!M204</f>
        <v>Free Market</v>
      </c>
      <c r="N79">
        <f>SUMPRODUCT(MID(0&amp;feed!N204,LARGE(INDEX(ISNUMBER(--MID(feed!N204,ROW($1:$5),1))*
ROW($1:$5),0),ROW($1:$5))+1,1)*10^ROW($1:$5)/10)</f>
        <v>2459</v>
      </c>
      <c r="O79">
        <f>SUMPRODUCT(MID(0&amp;feed!O204,LARGE(INDEX(ISNUMBER(--MID(feed!O204,ROW($1:$5),1))*
ROW($1:$5),0),ROW($1:$5))+1,1)*10^ROW($1:$5)/10)</f>
        <v>2260</v>
      </c>
      <c r="P79" t="str">
        <f>feed!P204</f>
        <v>Plentiful</v>
      </c>
      <c r="Q79">
        <f t="shared" si="6"/>
        <v>70</v>
      </c>
      <c r="R79" t="str">
        <f>feed!Q204</f>
        <v>Powerful</v>
      </c>
      <c r="S79">
        <f t="shared" si="7"/>
        <v>9</v>
      </c>
      <c r="T79" t="str">
        <f>feed!R204</f>
        <v>Arabia</v>
      </c>
      <c r="U79" t="str">
        <f>feed!S204</f>
        <v>Soviet Union</v>
      </c>
      <c r="V79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32851</v>
      </c>
      <c r="W79" t="str">
        <f>feed!U204</f>
        <v>http://blocgame.com/stats.php?id=62534</v>
      </c>
      <c r="X79" s="4">
        <f>SUMPRODUCT(MID(0&amp;feed!V204,LARGE(INDEX(ISNUMBER(--MID(feed!V204,ROW($1:$5),1))*
ROW($1:$5),0),ROW($1:$5))+1,1)*10^ROW($1:$5)/10)</f>
        <v>0</v>
      </c>
      <c r="Y79">
        <f>feed!W204</f>
        <v>0</v>
      </c>
      <c r="Z79" s="4">
        <f t="shared" si="8"/>
        <v>12226</v>
      </c>
      <c r="AA79" s="8">
        <f t="shared" si="9"/>
        <v>13.359495729971533</v>
      </c>
      <c r="AB79" s="4">
        <f t="shared" si="10"/>
        <v>409.83333333333331</v>
      </c>
      <c r="AC79" s="4">
        <f t="shared" si="11"/>
        <v>5475.166666666667</v>
      </c>
    </row>
    <row r="80" spans="1:29" x14ac:dyDescent="0.25">
      <c r="A80" t="str">
        <f>feed!A40</f>
        <v>Salamaï¿½a</v>
      </c>
      <c r="B80" t="str">
        <f>feed!B40</f>
        <v>Bacardi</v>
      </c>
      <c r="C80" t="str">
        <f>feed!C40</f>
        <v>The Order</v>
      </c>
      <c r="D80">
        <f>SUMPRODUCT(MID(0&amp;feed!D40,LARGE(INDEX(ISNUMBER(--MID(feed!D40,ROW($1:$19),1))*
ROW($1:$19),0),ROW($1:$19))+1,1)*10^ROW($1:$19)/10)</f>
        <v>71</v>
      </c>
      <c r="E80">
        <f>SUMPRODUCT(MID(0&amp;feed!E40,LARGE(INDEX(ISNUMBER(--MID(feed!E40,ROW($1:$19),1))*
ROW($1:$19),0),ROW($1:$19))+1,1)*10^ROW($1:$19)/10)</f>
        <v>0</v>
      </c>
      <c r="F80" t="str">
        <f>feed!F40</f>
        <v>Second World War surplus</v>
      </c>
      <c r="G80" t="str">
        <f>feed!G40</f>
        <v>Gandhi-like</v>
      </c>
      <c r="H80">
        <f>SUMPRODUCT(MID(0&amp;feed!H40,LARGE(INDEX(ISNUMBER(--MID(feed!H40,ROW($1:$19),1))*
ROW($1:$19),0),ROW($1:$19))+1,1)*10^ROW($1:$19)/10)</f>
        <v>3</v>
      </c>
      <c r="I80" t="str">
        <f>feed!I40</f>
        <v>Good</v>
      </c>
      <c r="J80">
        <f>SUMPRODUCT(MID(0&amp;feed!J40,LARGE(INDEX(ISNUMBER(--MID(feed!J40,ROW($1:$19),1))*
ROW($1:$19),0),ROW($1:$19))+1,1)*10^ROW($1:$19)/10)</f>
        <v>11</v>
      </c>
      <c r="K80">
        <f>SUMPRODUCT(MID(0&amp;feed!K40,LARGE(INDEX(ISNUMBER(--MID(feed!K40,ROW($1:$19),1))*
ROW($1:$19),0),ROW($1:$19))+1,1)*10^ROW($1:$19)/10)</f>
        <v>23</v>
      </c>
      <c r="L80">
        <f>SUMPRODUCT(MID(0&amp;feed!L40,LARGE(INDEX(ISNUMBER(--MID(feed!L40,ROW($1:$19),1))*
ROW($1:$19),0),ROW($1:$19))+1,1)*10^ROW($1:$19)/10)</f>
        <v>8</v>
      </c>
      <c r="M80" t="str">
        <f>feed!M40</f>
        <v>Central Planning</v>
      </c>
      <c r="N80">
        <f>SUMPRODUCT(MID(0&amp;feed!N40,LARGE(INDEX(ISNUMBER(--MID(feed!N40,ROW($1:$5),1))*
ROW($1:$5),0),ROW($1:$5))+1,1)*10^ROW($1:$5)/10)</f>
        <v>3962</v>
      </c>
      <c r="O80">
        <f>SUMPRODUCT(MID(0&amp;feed!O40,LARGE(INDEX(ISNUMBER(--MID(feed!O40,ROW($1:$5),1))*
ROW($1:$5),0),ROW($1:$5))+1,1)*10^ROW($1:$5)/10)</f>
        <v>0</v>
      </c>
      <c r="P80" t="str">
        <f>feed!P40</f>
        <v>Untapped</v>
      </c>
      <c r="Q80">
        <f t="shared" si="6"/>
        <v>90</v>
      </c>
      <c r="R80" t="str">
        <f>feed!Q40</f>
        <v>Large</v>
      </c>
      <c r="S80">
        <f t="shared" si="7"/>
        <v>7.5</v>
      </c>
      <c r="T80" t="str">
        <f>feed!R40</f>
        <v>Southern Cone</v>
      </c>
      <c r="U80" t="str">
        <f>feed!S40</f>
        <v>Soviet Union</v>
      </c>
      <c r="V8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80" t="str">
        <f>feed!U40</f>
        <v>http://blocgame.com/stats.php?id=63383</v>
      </c>
      <c r="X80" s="4">
        <f>SUMPRODUCT(MID(0&amp;feed!V40,LARGE(INDEX(ISNUMBER(--MID(feed!V40,ROW($1:$5),1))*
ROW($1:$5),0),ROW($1:$5))+1,1)*10^ROW($1:$5)/10)</f>
        <v>1</v>
      </c>
      <c r="Y80">
        <f>feed!W40</f>
        <v>0</v>
      </c>
      <c r="Z80" s="4">
        <f t="shared" si="8"/>
        <v>16533</v>
      </c>
      <c r="AA80" s="8">
        <f t="shared" si="9"/>
        <v>7.6749116607773855</v>
      </c>
      <c r="AB80" s="4">
        <f t="shared" si="10"/>
        <v>660.33333333333337</v>
      </c>
      <c r="AC80" s="4">
        <f t="shared" si="11"/>
        <v>5068</v>
      </c>
    </row>
    <row r="81" spans="1:29" x14ac:dyDescent="0.25">
      <c r="A81" t="str">
        <f>feed!A61</f>
        <v>Glubistan</v>
      </c>
      <c r="B81" t="str">
        <f>feed!B61</f>
        <v>Glub</v>
      </c>
      <c r="C81" t="str">
        <f>feed!C61</f>
        <v>SPQR</v>
      </c>
      <c r="D81">
        <f>SUMPRODUCT(MID(0&amp;feed!D61,LARGE(INDEX(ISNUMBER(--MID(feed!D61,ROW($1:$19),1))*
ROW($1:$19),0),ROW($1:$19))+1,1)*10^ROW($1:$19)/10)</f>
        <v>99</v>
      </c>
      <c r="E81">
        <f>SUMPRODUCT(MID(0&amp;feed!E61,LARGE(INDEX(ISNUMBER(--MID(feed!E61,ROW($1:$19),1))*
ROW($1:$19),0),ROW($1:$19))+1,1)*10^ROW($1:$19)/10)</f>
        <v>3</v>
      </c>
      <c r="F81" t="str">
        <f>feed!F61</f>
        <v>Korean War surplus</v>
      </c>
      <c r="G81" t="str">
        <f>feed!G61</f>
        <v>Angelic</v>
      </c>
      <c r="H81">
        <f>SUMPRODUCT(MID(0&amp;feed!H61,LARGE(INDEX(ISNUMBER(--MID(feed!H61,ROW($1:$19),1))*
ROW($1:$19),0),ROW($1:$19))+1,1)*10^ROW($1:$19)/10)</f>
        <v>4</v>
      </c>
      <c r="I81" t="str">
        <f>feed!I61</f>
        <v>Poor</v>
      </c>
      <c r="J81">
        <f>SUMPRODUCT(MID(0&amp;feed!J61,LARGE(INDEX(ISNUMBER(--MID(feed!J61,ROW($1:$19),1))*
ROW($1:$19),0),ROW($1:$19))+1,1)*10^ROW($1:$19)/10)</f>
        <v>0</v>
      </c>
      <c r="K81">
        <f>SUMPRODUCT(MID(0&amp;feed!K61,LARGE(INDEX(ISNUMBER(--MID(feed!K61,ROW($1:$19),1))*
ROW($1:$19),0),ROW($1:$19))+1,1)*10^ROW($1:$19)/10)</f>
        <v>25</v>
      </c>
      <c r="L81">
        <f>SUMPRODUCT(MID(0&amp;feed!L61,LARGE(INDEX(ISNUMBER(--MID(feed!L61,ROW($1:$19),1))*
ROW($1:$19),0),ROW($1:$19))+1,1)*10^ROW($1:$19)/10)</f>
        <v>14</v>
      </c>
      <c r="M81" t="str">
        <f>feed!M61</f>
        <v>Central Planning</v>
      </c>
      <c r="N81">
        <f>SUMPRODUCT(MID(0&amp;feed!N61,LARGE(INDEX(ISNUMBER(--MID(feed!N61,ROW($1:$5),1))*
ROW($1:$5),0),ROW($1:$5))+1,1)*10^ROW($1:$5)/10)</f>
        <v>3577</v>
      </c>
      <c r="O81">
        <f>SUMPRODUCT(MID(0&amp;feed!O61,LARGE(INDEX(ISNUMBER(--MID(feed!O61,ROW($1:$5),1))*
ROW($1:$5),0),ROW($1:$5))+1,1)*10^ROW($1:$5)/10)</f>
        <v>1824</v>
      </c>
      <c r="P81" t="str">
        <f>feed!P61</f>
        <v>Untapped</v>
      </c>
      <c r="Q81">
        <f t="shared" si="6"/>
        <v>90</v>
      </c>
      <c r="R81" t="str">
        <f>feed!Q61</f>
        <v>Very Powerful</v>
      </c>
      <c r="S81">
        <f t="shared" si="7"/>
        <v>10</v>
      </c>
      <c r="T81" t="str">
        <f>feed!R61</f>
        <v>Arabia</v>
      </c>
      <c r="U81" t="str">
        <f>feed!S61</f>
        <v>Soviet Union</v>
      </c>
      <c r="V8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33967</v>
      </c>
      <c r="W81" t="str">
        <f>feed!U61</f>
        <v>http://blocgame.com/stats.php?id=63027</v>
      </c>
      <c r="X81" s="4">
        <f>SUMPRODUCT(MID(0&amp;feed!V61,LARGE(INDEX(ISNUMBER(--MID(feed!V61,ROW($1:$5),1))*
ROW($1:$5),0),ROW($1:$5))+1,1)*10^ROW($1:$5)/10)</f>
        <v>0</v>
      </c>
      <c r="Y81">
        <f>feed!W61</f>
        <v>0</v>
      </c>
      <c r="Z81" s="4">
        <f t="shared" si="8"/>
        <v>16342</v>
      </c>
      <c r="AA81" s="8">
        <f t="shared" si="9"/>
        <v>9.495946323734973</v>
      </c>
      <c r="AB81" s="4">
        <f t="shared" si="10"/>
        <v>596.16666666666663</v>
      </c>
      <c r="AC81" s="4">
        <f t="shared" si="11"/>
        <v>5661.166666666667</v>
      </c>
    </row>
    <row r="82" spans="1:29" x14ac:dyDescent="0.25">
      <c r="A82" t="str">
        <f>feed!A7</f>
        <v>LOCAI</v>
      </c>
      <c r="B82" t="str">
        <f>feed!B7</f>
        <v>Agumentic</v>
      </c>
      <c r="C82" t="str">
        <f>feed!C7</f>
        <v>Brotherhood of Nod</v>
      </c>
      <c r="D82">
        <f>SUMPRODUCT(MID(0&amp;feed!D7,LARGE(INDEX(ISNUMBER(--MID(feed!D7,ROW($1:$19),1))*
ROW($1:$19),0),ROW($1:$19))+1,1)*10^ROW($1:$19)/10)</f>
        <v>82</v>
      </c>
      <c r="E82">
        <f>SUMPRODUCT(MID(0&amp;feed!E7,LARGE(INDEX(ISNUMBER(--MID(feed!E7,ROW($1:$19),1))*
ROW($1:$19),0),ROW($1:$19))+1,1)*10^ROW($1:$19)/10)</f>
        <v>6</v>
      </c>
      <c r="F82" t="str">
        <f>feed!F7</f>
        <v>Korean War surplus</v>
      </c>
      <c r="G82" t="str">
        <f>feed!G7</f>
        <v>Gandhi-like</v>
      </c>
      <c r="H82">
        <f>SUMPRODUCT(MID(0&amp;feed!H7,LARGE(INDEX(ISNUMBER(--MID(feed!H7,ROW($1:$19),1))*
ROW($1:$19),0),ROW($1:$19))+1,1)*10^ROW($1:$19)/10)</f>
        <v>6</v>
      </c>
      <c r="I82" t="str">
        <f>feed!I7</f>
        <v>Elite</v>
      </c>
      <c r="J82">
        <f>SUMPRODUCT(MID(0&amp;feed!J7,LARGE(INDEX(ISNUMBER(--MID(feed!J7,ROW($1:$19),1))*
ROW($1:$19),0),ROW($1:$19))+1,1)*10^ROW($1:$19)/10)</f>
        <v>4</v>
      </c>
      <c r="K82">
        <f>SUMPRODUCT(MID(0&amp;feed!K7,LARGE(INDEX(ISNUMBER(--MID(feed!K7,ROW($1:$19),1))*
ROW($1:$19),0),ROW($1:$19))+1,1)*10^ROW($1:$19)/10)</f>
        <v>12</v>
      </c>
      <c r="L82">
        <f>SUMPRODUCT(MID(0&amp;feed!L7,LARGE(INDEX(ISNUMBER(--MID(feed!L7,ROW($1:$19),1))*
ROW($1:$19),0),ROW($1:$19))+1,1)*10^ROW($1:$19)/10)</f>
        <v>7</v>
      </c>
      <c r="M82" t="str">
        <f>feed!M7</f>
        <v>Free Market</v>
      </c>
      <c r="N82">
        <f>SUMPRODUCT(MID(0&amp;feed!N7,LARGE(INDEX(ISNUMBER(--MID(feed!N7,ROW($1:$5),1))*
ROW($1:$5),0),ROW($1:$5))+1,1)*10^ROW($1:$5)/10)</f>
        <v>5046</v>
      </c>
      <c r="O82">
        <f>SUMPRODUCT(MID(0&amp;feed!O7,LARGE(INDEX(ISNUMBER(--MID(feed!O7,ROW($1:$5),1))*
ROW($1:$5),0),ROW($1:$5))+1,1)*10^ROW($1:$5)/10)</f>
        <v>67</v>
      </c>
      <c r="P82" t="str">
        <f>feed!P7</f>
        <v>Untapped</v>
      </c>
      <c r="Q82">
        <f t="shared" si="6"/>
        <v>90</v>
      </c>
      <c r="R82" t="str">
        <f>feed!Q7</f>
        <v>Powerful</v>
      </c>
      <c r="S82">
        <f t="shared" si="7"/>
        <v>9</v>
      </c>
      <c r="T82" t="str">
        <f>feed!R7</f>
        <v>The Subcontinent</v>
      </c>
      <c r="U82" t="str">
        <f>feed!S7</f>
        <v>United States</v>
      </c>
      <c r="V82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36708</v>
      </c>
      <c r="W82" t="str">
        <f>feed!U7</f>
        <v>http://blocgame.com/stats.php?id=53011</v>
      </c>
      <c r="X82" s="4">
        <f>SUMPRODUCT(MID(0&amp;feed!V7,LARGE(INDEX(ISNUMBER(--MID(feed!V7,ROW($1:$5),1))*
ROW($1:$5),0),ROW($1:$5))+1,1)*10^ROW($1:$5)/10)</f>
        <v>0</v>
      </c>
      <c r="Y82">
        <f>feed!W7</f>
        <v>0</v>
      </c>
      <c r="Z82" s="4">
        <f t="shared" si="8"/>
        <v>25083</v>
      </c>
      <c r="AA82" s="8">
        <f t="shared" si="9"/>
        <v>7.2746730083234246</v>
      </c>
      <c r="AB82" s="4">
        <f t="shared" si="10"/>
        <v>841</v>
      </c>
      <c r="AC82" s="4">
        <f t="shared" si="11"/>
        <v>6118</v>
      </c>
    </row>
    <row r="83" spans="1:29" x14ac:dyDescent="0.25">
      <c r="A83" t="str">
        <f>feed!A119</f>
        <v>al-Bahrayn</v>
      </c>
      <c r="B83" t="str">
        <f>feed!B119</f>
        <v>dbdb</v>
      </c>
      <c r="C83" t="str">
        <f>feed!C119</f>
        <v>The Order</v>
      </c>
      <c r="D83">
        <f>SUMPRODUCT(MID(0&amp;feed!D119,LARGE(INDEX(ISNUMBER(--MID(feed!D119,ROW($1:$19),1))*
ROW($1:$19),0),ROW($1:$19))+1,1)*10^ROW($1:$19)/10)</f>
        <v>98</v>
      </c>
      <c r="E83">
        <f>SUMPRODUCT(MID(0&amp;feed!E119,LARGE(INDEX(ISNUMBER(--MID(feed!E119,ROW($1:$19),1))*
ROW($1:$19),0),ROW($1:$19))+1,1)*10^ROW($1:$19)/10)</f>
        <v>9</v>
      </c>
      <c r="F83" t="str">
        <f>feed!F119</f>
        <v>Korean War surplus</v>
      </c>
      <c r="G83" t="str">
        <f>feed!G119</f>
        <v>Nice</v>
      </c>
      <c r="H83">
        <f>SUMPRODUCT(MID(0&amp;feed!H119,LARGE(INDEX(ISNUMBER(--MID(feed!H119,ROW($1:$19),1))*
ROW($1:$19),0),ROW($1:$19))+1,1)*10^ROW($1:$19)/10)</f>
        <v>3</v>
      </c>
      <c r="I83" t="str">
        <f>feed!I119</f>
        <v>Good</v>
      </c>
      <c r="J83">
        <f>SUMPRODUCT(MID(0&amp;feed!J119,LARGE(INDEX(ISNUMBER(--MID(feed!J119,ROW($1:$19),1))*
ROW($1:$19),0),ROW($1:$19))+1,1)*10^ROW($1:$19)/10)</f>
        <v>1</v>
      </c>
      <c r="K83">
        <f>SUMPRODUCT(MID(0&amp;feed!K119,LARGE(INDEX(ISNUMBER(--MID(feed!K119,ROW($1:$19),1))*
ROW($1:$19),0),ROW($1:$19))+1,1)*10^ROW($1:$19)/10)</f>
        <v>23</v>
      </c>
      <c r="L83">
        <f>SUMPRODUCT(MID(0&amp;feed!L119,LARGE(INDEX(ISNUMBER(--MID(feed!L119,ROW($1:$19),1))*
ROW($1:$19),0),ROW($1:$19))+1,1)*10^ROW($1:$19)/10)</f>
        <v>12</v>
      </c>
      <c r="M83" t="str">
        <f>feed!M119</f>
        <v>Central Planning</v>
      </c>
      <c r="N83">
        <f>SUMPRODUCT(MID(0&amp;feed!N119,LARGE(INDEX(ISNUMBER(--MID(feed!N119,ROW($1:$5),1))*
ROW($1:$5),0),ROW($1:$5))+1,1)*10^ROW($1:$5)/10)</f>
        <v>3044</v>
      </c>
      <c r="O83">
        <f>SUMPRODUCT(MID(0&amp;feed!O119,LARGE(INDEX(ISNUMBER(--MID(feed!O119,ROW($1:$5),1))*
ROW($1:$5),0),ROW($1:$5))+1,1)*10^ROW($1:$5)/10)</f>
        <v>898</v>
      </c>
      <c r="P83" t="str">
        <f>feed!P119</f>
        <v>Plentiful</v>
      </c>
      <c r="Q83">
        <f t="shared" si="6"/>
        <v>70</v>
      </c>
      <c r="R83" t="str">
        <f>feed!Q119</f>
        <v>Powerful</v>
      </c>
      <c r="S83">
        <f t="shared" si="7"/>
        <v>9</v>
      </c>
      <c r="T83" t="str">
        <f>feed!R119</f>
        <v>Mesopotamia</v>
      </c>
      <c r="U83" t="str">
        <f>feed!S119</f>
        <v>Soviet Union</v>
      </c>
      <c r="V83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37685</v>
      </c>
      <c r="W83" t="str">
        <f>feed!U119</f>
        <v>http://blocgame.com/stats.php?id=59775</v>
      </c>
      <c r="X83" s="4">
        <f>SUMPRODUCT(MID(0&amp;feed!V119,LARGE(INDEX(ISNUMBER(--MID(feed!V119,ROW($1:$5),1))*
ROW($1:$5),0),ROW($1:$5))+1,1)*10^ROW($1:$5)/10)</f>
        <v>0</v>
      </c>
      <c r="Y83">
        <f>feed!W119</f>
        <v>0</v>
      </c>
      <c r="Z83" s="4">
        <f t="shared" si="8"/>
        <v>22310</v>
      </c>
      <c r="AA83" s="8">
        <f t="shared" si="9"/>
        <v>12.380091984231274</v>
      </c>
      <c r="AB83" s="4">
        <f t="shared" si="10"/>
        <v>507.33333333333331</v>
      </c>
      <c r="AC83" s="4">
        <f t="shared" si="11"/>
        <v>6280.833333333333</v>
      </c>
    </row>
    <row r="84" spans="1:29" x14ac:dyDescent="0.25">
      <c r="A84" t="str">
        <f>feed!A149</f>
        <v>KakMahRevenge</v>
      </c>
      <c r="B84" t="str">
        <f>feed!B149</f>
        <v>Rosmah</v>
      </c>
      <c r="C84" t="str">
        <f>feed!C149</f>
        <v>The Order</v>
      </c>
      <c r="D84">
        <f>SUMPRODUCT(MID(0&amp;feed!D149,LARGE(INDEX(ISNUMBER(--MID(feed!D149,ROW($1:$19),1))*
ROW($1:$19),0),ROW($1:$19))+1,1)*10^ROW($1:$19)/10)</f>
        <v>72</v>
      </c>
      <c r="E84">
        <f>SUMPRODUCT(MID(0&amp;feed!E149,LARGE(INDEX(ISNUMBER(--MID(feed!E149,ROW($1:$19),1))*
ROW($1:$19),0),ROW($1:$19))+1,1)*10^ROW($1:$19)/10)</f>
        <v>1</v>
      </c>
      <c r="F84" t="str">
        <f>feed!F149</f>
        <v>Second World War surplus</v>
      </c>
      <c r="G84" t="str">
        <f>feed!G149</f>
        <v>Nice</v>
      </c>
      <c r="H84">
        <f>SUMPRODUCT(MID(0&amp;feed!H149,LARGE(INDEX(ISNUMBER(--MID(feed!H149,ROW($1:$19),1))*
ROW($1:$19),0),ROW($1:$19))+1,1)*10^ROW($1:$19)/10)</f>
        <v>3</v>
      </c>
      <c r="I84" t="str">
        <f>feed!I149</f>
        <v>Standard</v>
      </c>
      <c r="J84">
        <f>SUMPRODUCT(MID(0&amp;feed!J149,LARGE(INDEX(ISNUMBER(--MID(feed!J149,ROW($1:$19),1))*
ROW($1:$19),0),ROW($1:$19))+1,1)*10^ROW($1:$19)/10)</f>
        <v>12</v>
      </c>
      <c r="K84">
        <f>SUMPRODUCT(MID(0&amp;feed!K149,LARGE(INDEX(ISNUMBER(--MID(feed!K149,ROW($1:$19),1))*
ROW($1:$19),0),ROW($1:$19))+1,1)*10^ROW($1:$19)/10)</f>
        <v>20</v>
      </c>
      <c r="L84">
        <f>SUMPRODUCT(MID(0&amp;feed!L149,LARGE(INDEX(ISNUMBER(--MID(feed!L149,ROW($1:$19),1))*
ROW($1:$19),0),ROW($1:$19))+1,1)*10^ROW($1:$19)/10)</f>
        <v>12</v>
      </c>
      <c r="M84" t="str">
        <f>feed!M149</f>
        <v>Mixed Economy</v>
      </c>
      <c r="N84">
        <f>SUMPRODUCT(MID(0&amp;feed!N149,LARGE(INDEX(ISNUMBER(--MID(feed!N149,ROW($1:$5),1))*
ROW($1:$5),0),ROW($1:$5))+1,1)*10^ROW($1:$5)/10)</f>
        <v>2801</v>
      </c>
      <c r="O84">
        <f>SUMPRODUCT(MID(0&amp;feed!O149,LARGE(INDEX(ISNUMBER(--MID(feed!O149,ROW($1:$5),1))*
ROW($1:$5),0),ROW($1:$5))+1,1)*10^ROW($1:$5)/10)</f>
        <v>24</v>
      </c>
      <c r="P84">
        <f>feed!P149</f>
        <v>0</v>
      </c>
      <c r="Q84">
        <f t="shared" si="6"/>
        <v>40</v>
      </c>
      <c r="R84" t="str">
        <f>feed!Q149</f>
        <v>Very Powerful</v>
      </c>
      <c r="S84">
        <f t="shared" si="7"/>
        <v>10</v>
      </c>
      <c r="T84" t="str">
        <f>feed!R149</f>
        <v>Indochina</v>
      </c>
      <c r="U84" t="str">
        <f>feed!S149</f>
        <v>United States</v>
      </c>
      <c r="V84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19623</v>
      </c>
      <c r="W84" t="str">
        <f>feed!U149</f>
        <v>http://blocgame.com/stats.php?id=62685</v>
      </c>
      <c r="X84" s="4">
        <f>SUMPRODUCT(MID(0&amp;feed!V149,LARGE(INDEX(ISNUMBER(--MID(feed!V149,ROW($1:$5),1))*
ROW($1:$5),0),ROW($1:$5))+1,1)*10^ROW($1:$5)/10)</f>
        <v>0</v>
      </c>
      <c r="Y84">
        <f>feed!W149</f>
        <v>0</v>
      </c>
      <c r="Z84" s="4">
        <f t="shared" si="8"/>
        <v>5373</v>
      </c>
      <c r="AA84" s="8">
        <f t="shared" si="9"/>
        <v>7.0057122456265617</v>
      </c>
      <c r="AB84" s="4">
        <f t="shared" si="10"/>
        <v>466.83333333333331</v>
      </c>
      <c r="AC84" s="4">
        <f t="shared" si="11"/>
        <v>3270.5</v>
      </c>
    </row>
    <row r="85" spans="1:29" x14ac:dyDescent="0.25">
      <c r="A85" t="str">
        <f>feed!A66</f>
        <v>Valtania</v>
      </c>
      <c r="B85" t="str">
        <f>feed!B66</f>
        <v>Kelvin D. Makumbi</v>
      </c>
      <c r="C85" t="str">
        <f>feed!C66</f>
        <v>Dictators United</v>
      </c>
      <c r="D85">
        <f>SUMPRODUCT(MID(0&amp;feed!D66,LARGE(INDEX(ISNUMBER(--MID(feed!D66,ROW($1:$19),1))*
ROW($1:$19),0),ROW($1:$19))+1,1)*10^ROW($1:$19)/10)</f>
        <v>171</v>
      </c>
      <c r="E85">
        <f>SUMPRODUCT(MID(0&amp;feed!E66,LARGE(INDEX(ISNUMBER(--MID(feed!E66,ROW($1:$19),1))*
ROW($1:$19),0),ROW($1:$19))+1,1)*10^ROW($1:$19)/10)</f>
        <v>9</v>
      </c>
      <c r="F85" t="str">
        <f>feed!F66</f>
        <v>Korean War surplus</v>
      </c>
      <c r="G85" t="str">
        <f>feed!G66</f>
        <v>Nice</v>
      </c>
      <c r="H85">
        <f>SUMPRODUCT(MID(0&amp;feed!H66,LARGE(INDEX(ISNUMBER(--MID(feed!H66,ROW($1:$19),1))*
ROW($1:$19),0),ROW($1:$19))+1,1)*10^ROW($1:$19)/10)</f>
        <v>3</v>
      </c>
      <c r="I85" t="str">
        <f>feed!I66</f>
        <v>Standard</v>
      </c>
      <c r="J85">
        <f>SUMPRODUCT(MID(0&amp;feed!J66,LARGE(INDEX(ISNUMBER(--MID(feed!J66,ROW($1:$19),1))*
ROW($1:$19),0),ROW($1:$19))+1,1)*10^ROW($1:$19)/10)</f>
        <v>0</v>
      </c>
      <c r="K85">
        <f>SUMPRODUCT(MID(0&amp;feed!K66,LARGE(INDEX(ISNUMBER(--MID(feed!K66,ROW($1:$19),1))*
ROW($1:$19),0),ROW($1:$19))+1,1)*10^ROW($1:$19)/10)</f>
        <v>27</v>
      </c>
      <c r="L85">
        <f>SUMPRODUCT(MID(0&amp;feed!L66,LARGE(INDEX(ISNUMBER(--MID(feed!L66,ROW($1:$19),1))*
ROW($1:$19),0),ROW($1:$19))+1,1)*10^ROW($1:$19)/10)</f>
        <v>16</v>
      </c>
      <c r="M85" t="str">
        <f>feed!M66</f>
        <v>Central Planning</v>
      </c>
      <c r="N85">
        <f>SUMPRODUCT(MID(0&amp;feed!N66,LARGE(INDEX(ISNUMBER(--MID(feed!N66,ROW($1:$5),1))*
ROW($1:$5),0),ROW($1:$5))+1,1)*10^ROW($1:$5)/10)</f>
        <v>3549</v>
      </c>
      <c r="O85">
        <f>SUMPRODUCT(MID(0&amp;feed!O66,LARGE(INDEX(ISNUMBER(--MID(feed!O66,ROW($1:$5),1))*
ROW($1:$5),0),ROW($1:$5))+1,1)*10^ROW($1:$5)/10)</f>
        <v>16</v>
      </c>
      <c r="P85" t="str">
        <f>feed!P66</f>
        <v>Near Depletion</v>
      </c>
      <c r="Q85">
        <f t="shared" si="6"/>
        <v>10</v>
      </c>
      <c r="R85" t="str">
        <f>feed!Q66</f>
        <v>Large</v>
      </c>
      <c r="S85">
        <f t="shared" si="7"/>
        <v>7.5</v>
      </c>
      <c r="T85" t="str">
        <f>feed!R66</f>
        <v>Mesoamerica</v>
      </c>
      <c r="U85" t="str">
        <f>feed!S66</f>
        <v>Soviet Union</v>
      </c>
      <c r="V85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44269</v>
      </c>
      <c r="W85" t="str">
        <f>feed!U66</f>
        <v>http://blocgame.com/stats.php?id=62525</v>
      </c>
      <c r="X85" s="4">
        <f>SUMPRODUCT(MID(0&amp;feed!V66,LARGE(INDEX(ISNUMBER(--MID(feed!V66,ROW($1:$5),1))*
ROW($1:$5),0),ROW($1:$5))+1,1)*10^ROW($1:$5)/10)</f>
        <v>0</v>
      </c>
      <c r="Y85">
        <f>feed!W66</f>
        <v>0</v>
      </c>
      <c r="Z85" s="4">
        <f t="shared" si="8"/>
        <v>25894</v>
      </c>
      <c r="AA85" s="8">
        <f t="shared" si="9"/>
        <v>12.473654550577628</v>
      </c>
      <c r="AB85" s="4">
        <f t="shared" si="10"/>
        <v>591.5</v>
      </c>
      <c r="AC85" s="4">
        <f t="shared" si="11"/>
        <v>7378.166666666667</v>
      </c>
    </row>
    <row r="86" spans="1:29" x14ac:dyDescent="0.25">
      <c r="A86" t="str">
        <f>feed!A159</f>
        <v>Based World</v>
      </c>
      <c r="B86" t="str">
        <f>feed!B159</f>
        <v>Lil B</v>
      </c>
      <c r="C86" t="str">
        <f>feed!C159</f>
        <v>SPQR</v>
      </c>
      <c r="D86">
        <f>SUMPRODUCT(MID(0&amp;feed!D159,LARGE(INDEX(ISNUMBER(--MID(feed!D159,ROW($1:$19),1))*
ROW($1:$19),0),ROW($1:$19))+1,1)*10^ROW($1:$19)/10)</f>
        <v>63</v>
      </c>
      <c r="E86">
        <f>SUMPRODUCT(MID(0&amp;feed!E159,LARGE(INDEX(ISNUMBER(--MID(feed!E159,ROW($1:$19),1))*
ROW($1:$19),0),ROW($1:$19))+1,1)*10^ROW($1:$19)/10)</f>
        <v>0</v>
      </c>
      <c r="F86" t="str">
        <f>feed!F159</f>
        <v>Korean War surplus</v>
      </c>
      <c r="G86" t="str">
        <f>feed!G159</f>
        <v>Angelic</v>
      </c>
      <c r="H86">
        <f>SUMPRODUCT(MID(0&amp;feed!H159,LARGE(INDEX(ISNUMBER(--MID(feed!H159,ROW($1:$19),1))*
ROW($1:$19),0),ROW($1:$19))+1,1)*10^ROW($1:$19)/10)</f>
        <v>2</v>
      </c>
      <c r="I86" t="str">
        <f>feed!I159</f>
        <v>Standard</v>
      </c>
      <c r="J86">
        <f>SUMPRODUCT(MID(0&amp;feed!J159,LARGE(INDEX(ISNUMBER(--MID(feed!J159,ROW($1:$19),1))*
ROW($1:$19),0),ROW($1:$19))+1,1)*10^ROW($1:$19)/10)</f>
        <v>6</v>
      </c>
      <c r="K86">
        <f>SUMPRODUCT(MID(0&amp;feed!K159,LARGE(INDEX(ISNUMBER(--MID(feed!K159,ROW($1:$19),1))*
ROW($1:$19),0),ROW($1:$19))+1,1)*10^ROW($1:$19)/10)</f>
        <v>17</v>
      </c>
      <c r="L86">
        <f>SUMPRODUCT(MID(0&amp;feed!L159,LARGE(INDEX(ISNUMBER(--MID(feed!L159,ROW($1:$19),1))*
ROW($1:$19),0),ROW($1:$19))+1,1)*10^ROW($1:$19)/10)</f>
        <v>6</v>
      </c>
      <c r="M86" t="str">
        <f>feed!M159</f>
        <v>Central Planning</v>
      </c>
      <c r="N86">
        <f>SUMPRODUCT(MID(0&amp;feed!N159,LARGE(INDEX(ISNUMBER(--MID(feed!N159,ROW($1:$5),1))*
ROW($1:$5),0),ROW($1:$5))+1,1)*10^ROW($1:$5)/10)</f>
        <v>2712</v>
      </c>
      <c r="O86">
        <f>SUMPRODUCT(MID(0&amp;feed!O159,LARGE(INDEX(ISNUMBER(--MID(feed!O159,ROW($1:$5),1))*
ROW($1:$5),0),ROW($1:$5))+1,1)*10^ROW($1:$5)/10)</f>
        <v>288</v>
      </c>
      <c r="P86" t="str">
        <f>feed!P159</f>
        <v>Untapped</v>
      </c>
      <c r="Q86">
        <f t="shared" si="6"/>
        <v>90</v>
      </c>
      <c r="R86" t="str">
        <f>feed!Q159</f>
        <v>Very Powerful</v>
      </c>
      <c r="S86">
        <f t="shared" si="7"/>
        <v>10</v>
      </c>
      <c r="T86" t="str">
        <f>feed!R159</f>
        <v>The Subcontinent</v>
      </c>
      <c r="U86" t="str">
        <f>feed!S159</f>
        <v>Soviet Union</v>
      </c>
      <c r="V86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21345</v>
      </c>
      <c r="W86" t="str">
        <f>feed!U159</f>
        <v>http://blocgame.com/stats.php?id=58035</v>
      </c>
      <c r="X86" s="4">
        <f>SUMPRODUCT(MID(0&amp;feed!V159,LARGE(INDEX(ISNUMBER(--MID(feed!V159,ROW($1:$5),1))*
ROW($1:$5),0),ROW($1:$5))+1,1)*10^ROW($1:$5)/10)</f>
        <v>0</v>
      </c>
      <c r="Y86">
        <f>feed!W159</f>
        <v>0</v>
      </c>
      <c r="Z86" s="4">
        <f t="shared" si="8"/>
        <v>11220</v>
      </c>
      <c r="AA86" s="8">
        <f t="shared" si="9"/>
        <v>7.8705752212389379</v>
      </c>
      <c r="AB86" s="4">
        <f t="shared" si="10"/>
        <v>452</v>
      </c>
      <c r="AC86" s="4">
        <f t="shared" si="11"/>
        <v>3557.5</v>
      </c>
    </row>
    <row r="87" spans="1:29" x14ac:dyDescent="0.25">
      <c r="A87" t="str">
        <f>feed!A24</f>
        <v>Shambala</v>
      </c>
      <c r="B87" t="str">
        <f>feed!B24</f>
        <v>Feranon</v>
      </c>
      <c r="C87" t="str">
        <f>feed!C24</f>
        <v>Brotherhood of Nod</v>
      </c>
      <c r="D87">
        <f>SUMPRODUCT(MID(0&amp;feed!D24,LARGE(INDEX(ISNUMBER(--MID(feed!D24,ROW($1:$19),1))*
ROW($1:$19),0),ROW($1:$19))+1,1)*10^ROW($1:$19)/10)</f>
        <v>75</v>
      </c>
      <c r="E87">
        <f>SUMPRODUCT(MID(0&amp;feed!E24,LARGE(INDEX(ISNUMBER(--MID(feed!E24,ROW($1:$19),1))*
ROW($1:$19),0),ROW($1:$19))+1,1)*10^ROW($1:$19)/10)</f>
        <v>4</v>
      </c>
      <c r="F87" t="str">
        <f>feed!F24</f>
        <v>Korean War surplus</v>
      </c>
      <c r="G87" t="str">
        <f>feed!G24</f>
        <v>Gandhi-like</v>
      </c>
      <c r="H87">
        <f>SUMPRODUCT(MID(0&amp;feed!H24,LARGE(INDEX(ISNUMBER(--MID(feed!H24,ROW($1:$19),1))*
ROW($1:$19),0),ROW($1:$19))+1,1)*10^ROW($1:$19)/10)</f>
        <v>4</v>
      </c>
      <c r="I87" t="str">
        <f>feed!I24</f>
        <v>Elite</v>
      </c>
      <c r="J87">
        <f>SUMPRODUCT(MID(0&amp;feed!J24,LARGE(INDEX(ISNUMBER(--MID(feed!J24,ROW($1:$19),1))*
ROW($1:$19),0),ROW($1:$19))+1,1)*10^ROW($1:$19)/10)</f>
        <v>5</v>
      </c>
      <c r="K87">
        <f>SUMPRODUCT(MID(0&amp;feed!K24,LARGE(INDEX(ISNUMBER(--MID(feed!K24,ROW($1:$19),1))*
ROW($1:$19),0),ROW($1:$19))+1,1)*10^ROW($1:$19)/10)</f>
        <v>15</v>
      </c>
      <c r="L87">
        <f>SUMPRODUCT(MID(0&amp;feed!L24,LARGE(INDEX(ISNUMBER(--MID(feed!L24,ROW($1:$19),1))*
ROW($1:$19),0),ROW($1:$19))+1,1)*10^ROW($1:$19)/10)</f>
        <v>5</v>
      </c>
      <c r="M87" t="str">
        <f>feed!M24</f>
        <v>Central Planning</v>
      </c>
      <c r="N87">
        <f>SUMPRODUCT(MID(0&amp;feed!N24,LARGE(INDEX(ISNUMBER(--MID(feed!N24,ROW($1:$5),1))*
ROW($1:$5),0),ROW($1:$5))+1,1)*10^ROW($1:$5)/10)</f>
        <v>4180</v>
      </c>
      <c r="O87">
        <f>SUMPRODUCT(MID(0&amp;feed!O24,LARGE(INDEX(ISNUMBER(--MID(feed!O24,ROW($1:$5),1))*
ROW($1:$5),0),ROW($1:$5))+1,1)*10^ROW($1:$5)/10)</f>
        <v>460</v>
      </c>
      <c r="P87" t="str">
        <f>feed!P24</f>
        <v>Untapped</v>
      </c>
      <c r="Q87">
        <f t="shared" si="6"/>
        <v>90</v>
      </c>
      <c r="R87" t="str">
        <f>feed!Q24</f>
        <v>Very Powerful</v>
      </c>
      <c r="S87">
        <f t="shared" si="7"/>
        <v>10</v>
      </c>
      <c r="T87" t="str">
        <f>feed!R24</f>
        <v>Pacific Rim</v>
      </c>
      <c r="U87" t="str">
        <f>feed!S24</f>
        <v>Soviet Union</v>
      </c>
      <c r="V87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29711</v>
      </c>
      <c r="W87" t="str">
        <f>feed!U24</f>
        <v>http://blocgame.com/stats.php?id=41268</v>
      </c>
      <c r="X87" s="4">
        <f>SUMPRODUCT(MID(0&amp;feed!V24,LARGE(INDEX(ISNUMBER(--MID(feed!V24,ROW($1:$5),1))*
ROW($1:$5),0),ROW($1:$5))+1,1)*10^ROW($1:$5)/10)</f>
        <v>0</v>
      </c>
      <c r="Y87">
        <f>feed!W24</f>
        <v>0.05</v>
      </c>
      <c r="Z87" s="4">
        <f t="shared" si="8"/>
        <v>19211</v>
      </c>
      <c r="AA87" s="8">
        <f t="shared" si="9"/>
        <v>7.1078947368421055</v>
      </c>
      <c r="AB87" s="4">
        <f t="shared" si="10"/>
        <v>696.66666666666663</v>
      </c>
      <c r="AC87" s="4">
        <f t="shared" si="11"/>
        <v>4951.833333333333</v>
      </c>
    </row>
    <row r="88" spans="1:29" x14ac:dyDescent="0.25">
      <c r="A88" t="str">
        <f>feed!A103</f>
        <v>KakMahPower</v>
      </c>
      <c r="B88" t="str">
        <f>feed!B103</f>
        <v>tuan tanah kedaun</v>
      </c>
      <c r="C88" t="str">
        <f>feed!C103</f>
        <v>PIRATES</v>
      </c>
      <c r="D88">
        <f>SUMPRODUCT(MID(0&amp;feed!D103,LARGE(INDEX(ISNUMBER(--MID(feed!D103,ROW($1:$19),1))*
ROW($1:$19),0),ROW($1:$19))+1,1)*10^ROW($1:$19)/10)</f>
        <v>136</v>
      </c>
      <c r="E88">
        <f>SUMPRODUCT(MID(0&amp;feed!E103,LARGE(INDEX(ISNUMBER(--MID(feed!E103,ROW($1:$19),1))*
ROW($1:$19),0),ROW($1:$19))+1,1)*10^ROW($1:$19)/10)</f>
        <v>12</v>
      </c>
      <c r="F88" t="str">
        <f>feed!F103</f>
        <v>Second World War surplus</v>
      </c>
      <c r="G88" t="str">
        <f>feed!G103</f>
        <v>Nice</v>
      </c>
      <c r="H88">
        <f>SUMPRODUCT(MID(0&amp;feed!H103,LARGE(INDEX(ISNUMBER(--MID(feed!H103,ROW($1:$19),1))*
ROW($1:$19),0),ROW($1:$19))+1,1)*10^ROW($1:$19)/10)</f>
        <v>3</v>
      </c>
      <c r="I88" t="str">
        <f>feed!I103</f>
        <v>Standard</v>
      </c>
      <c r="J88">
        <f>SUMPRODUCT(MID(0&amp;feed!J103,LARGE(INDEX(ISNUMBER(--MID(feed!J103,ROW($1:$19),1))*
ROW($1:$19),0),ROW($1:$19))+1,1)*10^ROW($1:$19)/10)</f>
        <v>4</v>
      </c>
      <c r="K88">
        <f>SUMPRODUCT(MID(0&amp;feed!K103,LARGE(INDEX(ISNUMBER(--MID(feed!K103,ROW($1:$19),1))*
ROW($1:$19),0),ROW($1:$19))+1,1)*10^ROW($1:$19)/10)</f>
        <v>24</v>
      </c>
      <c r="L88">
        <f>SUMPRODUCT(MID(0&amp;feed!L103,LARGE(INDEX(ISNUMBER(--MID(feed!L103,ROW($1:$19),1))*
ROW($1:$19),0),ROW($1:$19))+1,1)*10^ROW($1:$19)/10)</f>
        <v>0</v>
      </c>
      <c r="M88" t="str">
        <f>feed!M103</f>
        <v>Mixed Economy</v>
      </c>
      <c r="N88">
        <f>SUMPRODUCT(MID(0&amp;feed!N103,LARGE(INDEX(ISNUMBER(--MID(feed!N103,ROW($1:$5),1))*
ROW($1:$5),0),ROW($1:$5))+1,1)*10^ROW($1:$5)/10)</f>
        <v>3166</v>
      </c>
      <c r="O88">
        <f>SUMPRODUCT(MID(0&amp;feed!O103,LARGE(INDEX(ISNUMBER(--MID(feed!O103,ROW($1:$5),1))*
ROW($1:$5),0),ROW($1:$5))+1,1)*10^ROW($1:$5)/10)</f>
        <v>514</v>
      </c>
      <c r="P88">
        <f>feed!P103</f>
        <v>0</v>
      </c>
      <c r="Q88">
        <f t="shared" si="6"/>
        <v>40</v>
      </c>
      <c r="R88" t="str">
        <f>feed!Q103</f>
        <v>Large</v>
      </c>
      <c r="S88">
        <f t="shared" si="7"/>
        <v>7.5</v>
      </c>
      <c r="T88" t="str">
        <f>feed!R103</f>
        <v>Indochina</v>
      </c>
      <c r="U88" t="str">
        <f>feed!S103</f>
        <v>United States</v>
      </c>
      <c r="V88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17439</v>
      </c>
      <c r="W88" t="str">
        <f>feed!U103</f>
        <v>http://blocgame.com/stats.php?id=60656</v>
      </c>
      <c r="X88" s="4">
        <f>SUMPRODUCT(MID(0&amp;feed!V103,LARGE(INDEX(ISNUMBER(--MID(feed!V103,ROW($1:$5),1))*
ROW($1:$5),0),ROW($1:$5))+1,1)*10^ROW($1:$5)/10)</f>
        <v>0</v>
      </c>
      <c r="Y88">
        <f>feed!W103</f>
        <v>0</v>
      </c>
      <c r="Z88" s="4">
        <f t="shared" si="8"/>
        <v>6189</v>
      </c>
      <c r="AA88" s="8">
        <f t="shared" si="9"/>
        <v>5.5082122552116237</v>
      </c>
      <c r="AB88" s="4">
        <f t="shared" si="10"/>
        <v>527.66666666666663</v>
      </c>
      <c r="AC88" s="4">
        <f t="shared" si="11"/>
        <v>2906.5</v>
      </c>
    </row>
    <row r="89" spans="1:29" x14ac:dyDescent="0.25">
      <c r="A89" t="str">
        <f>feed!A34</f>
        <v>Asians</v>
      </c>
      <c r="B89" t="str">
        <f>feed!B34</f>
        <v>bigyihsuan</v>
      </c>
      <c r="C89" t="str">
        <f>feed!C34</f>
        <v>The Order</v>
      </c>
      <c r="D89">
        <f>SUMPRODUCT(MID(0&amp;feed!D34,LARGE(INDEX(ISNUMBER(--MID(feed!D34,ROW($1:$19),1))*
ROW($1:$19),0),ROW($1:$19))+1,1)*10^ROW($1:$19)/10)</f>
        <v>89</v>
      </c>
      <c r="E89">
        <f>SUMPRODUCT(MID(0&amp;feed!E34,LARGE(INDEX(ISNUMBER(--MID(feed!E34,ROW($1:$19),1))*
ROW($1:$19),0),ROW($1:$19))+1,1)*10^ROW($1:$19)/10)</f>
        <v>0</v>
      </c>
      <c r="F89" t="str">
        <f>feed!F34</f>
        <v>Second World War surplus</v>
      </c>
      <c r="G89" t="str">
        <f>feed!G34</f>
        <v>Nice</v>
      </c>
      <c r="H89">
        <f>SUMPRODUCT(MID(0&amp;feed!H34,LARGE(INDEX(ISNUMBER(--MID(feed!H34,ROW($1:$19),1))*
ROW($1:$19),0),ROW($1:$19))+1,1)*10^ROW($1:$19)/10)</f>
        <v>1</v>
      </c>
      <c r="I89" t="str">
        <f>feed!I34</f>
        <v>Standard</v>
      </c>
      <c r="J89">
        <f>SUMPRODUCT(MID(0&amp;feed!J34,LARGE(INDEX(ISNUMBER(--MID(feed!J34,ROW($1:$19),1))*
ROW($1:$19),0),ROW($1:$19))+1,1)*10^ROW($1:$19)/10)</f>
        <v>6</v>
      </c>
      <c r="K89">
        <f>SUMPRODUCT(MID(0&amp;feed!K34,LARGE(INDEX(ISNUMBER(--MID(feed!K34,ROW($1:$19),1))*
ROW($1:$19),0),ROW($1:$19))+1,1)*10^ROW($1:$19)/10)</f>
        <v>11</v>
      </c>
      <c r="L89">
        <f>SUMPRODUCT(MID(0&amp;feed!L34,LARGE(INDEX(ISNUMBER(--MID(feed!L34,ROW($1:$19),1))*
ROW($1:$19),0),ROW($1:$19))+1,1)*10^ROW($1:$19)/10)</f>
        <v>5</v>
      </c>
      <c r="M89" t="str">
        <f>feed!M34</f>
        <v>Mixed Economy</v>
      </c>
      <c r="N89">
        <f>SUMPRODUCT(MID(0&amp;feed!N34,LARGE(INDEX(ISNUMBER(--MID(feed!N34,ROW($1:$5),1))*
ROW($1:$5),0),ROW($1:$5))+1,1)*10^ROW($1:$5)/10)</f>
        <v>4055</v>
      </c>
      <c r="O89">
        <f>SUMPRODUCT(MID(0&amp;feed!O34,LARGE(INDEX(ISNUMBER(--MID(feed!O34,ROW($1:$5),1))*
ROW($1:$5),0),ROW($1:$5))+1,1)*10^ROW($1:$5)/10)</f>
        <v>5</v>
      </c>
      <c r="P89" t="str">
        <f>feed!P34</f>
        <v>Plentiful</v>
      </c>
      <c r="Q89">
        <f t="shared" si="6"/>
        <v>70</v>
      </c>
      <c r="R89" t="str">
        <f>feed!Q34</f>
        <v>Mediocre</v>
      </c>
      <c r="S89">
        <f t="shared" si="7"/>
        <v>4.5</v>
      </c>
      <c r="T89" t="str">
        <f>feed!R34</f>
        <v>Pacific Rim</v>
      </c>
      <c r="U89" t="str">
        <f>feed!S34</f>
        <v>United States</v>
      </c>
      <c r="V89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7387</v>
      </c>
      <c r="W89" t="str">
        <f>feed!U34</f>
        <v>http://blocgame.com/stats.php?id=41551</v>
      </c>
      <c r="X89" s="4">
        <f>SUMPRODUCT(MID(0&amp;feed!V34,LARGE(INDEX(ISNUMBER(--MID(feed!V34,ROW($1:$5),1))*
ROW($1:$5),0),ROW($1:$5))+1,1)*10^ROW($1:$5)/10)</f>
        <v>0</v>
      </c>
      <c r="Y89">
        <f>feed!W34</f>
        <v>0</v>
      </c>
      <c r="Z89" s="4">
        <f t="shared" si="8"/>
        <v>637</v>
      </c>
      <c r="AA89" s="8">
        <f t="shared" si="9"/>
        <v>1.8217016029593094</v>
      </c>
      <c r="AB89" s="4">
        <f t="shared" si="10"/>
        <v>675.83333333333337</v>
      </c>
      <c r="AC89" s="4">
        <f t="shared" si="11"/>
        <v>1231.1666666666667</v>
      </c>
    </row>
    <row r="90" spans="1:29" x14ac:dyDescent="0.25">
      <c r="A90" t="str">
        <f>feed!A65</f>
        <v>nanas</v>
      </c>
      <c r="B90" t="str">
        <f>feed!B65</f>
        <v>nanas batu</v>
      </c>
      <c r="C90" t="str">
        <f>feed!C65</f>
        <v>Misanthropics</v>
      </c>
      <c r="D90">
        <f>SUMPRODUCT(MID(0&amp;feed!D65,LARGE(INDEX(ISNUMBER(--MID(feed!D65,ROW($1:$19),1))*
ROW($1:$19),0),ROW($1:$19))+1,1)*10^ROW($1:$19)/10)</f>
        <v>40</v>
      </c>
      <c r="E90">
        <f>SUMPRODUCT(MID(0&amp;feed!E65,LARGE(INDEX(ISNUMBER(--MID(feed!E65,ROW($1:$19),1))*
ROW($1:$19),0),ROW($1:$19))+1,1)*10^ROW($1:$19)/10)</f>
        <v>0</v>
      </c>
      <c r="F90" t="str">
        <f>feed!F65</f>
        <v>Second World War surplus</v>
      </c>
      <c r="G90" t="str">
        <f>feed!G65</f>
        <v>Gandhi-like</v>
      </c>
      <c r="H90">
        <f>SUMPRODUCT(MID(0&amp;feed!H65,LARGE(INDEX(ISNUMBER(--MID(feed!H65,ROW($1:$19),1))*
ROW($1:$19),0),ROW($1:$19))+1,1)*10^ROW($1:$19)/10)</f>
        <v>2</v>
      </c>
      <c r="I90" t="str">
        <f>feed!I65</f>
        <v>Elite</v>
      </c>
      <c r="J90">
        <f>SUMPRODUCT(MID(0&amp;feed!J65,LARGE(INDEX(ISNUMBER(--MID(feed!J65,ROW($1:$19),1))*
ROW($1:$19),0),ROW($1:$19))+1,1)*10^ROW($1:$19)/10)</f>
        <v>6</v>
      </c>
      <c r="K90">
        <f>SUMPRODUCT(MID(0&amp;feed!K65,LARGE(INDEX(ISNUMBER(--MID(feed!K65,ROW($1:$19),1))*
ROW($1:$19),0),ROW($1:$19))+1,1)*10^ROW($1:$19)/10)</f>
        <v>21</v>
      </c>
      <c r="L90">
        <f>SUMPRODUCT(MID(0&amp;feed!L65,LARGE(INDEX(ISNUMBER(--MID(feed!L65,ROW($1:$19),1))*
ROW($1:$19),0),ROW($1:$19))+1,1)*10^ROW($1:$19)/10)</f>
        <v>7</v>
      </c>
      <c r="M90" t="str">
        <f>feed!M65</f>
        <v>Central Planning</v>
      </c>
      <c r="N90">
        <f>SUMPRODUCT(MID(0&amp;feed!N65,LARGE(INDEX(ISNUMBER(--MID(feed!N65,ROW($1:$5),1))*
ROW($1:$5),0),ROW($1:$5))+1,1)*10^ROW($1:$5)/10)</f>
        <v>3554</v>
      </c>
      <c r="O90">
        <f>SUMPRODUCT(MID(0&amp;feed!O65,LARGE(INDEX(ISNUMBER(--MID(feed!O65,ROW($1:$5),1))*
ROW($1:$5),0),ROW($1:$5))+1,1)*10^ROW($1:$5)/10)</f>
        <v>95</v>
      </c>
      <c r="P90">
        <f>feed!P65</f>
        <v>0</v>
      </c>
      <c r="Q90">
        <f t="shared" si="6"/>
        <v>40</v>
      </c>
      <c r="R90" t="str">
        <f>feed!Q65</f>
        <v>Somewhat Large</v>
      </c>
      <c r="S90">
        <f t="shared" si="7"/>
        <v>6</v>
      </c>
      <c r="T90" t="str">
        <f>feed!R65</f>
        <v>East Indies</v>
      </c>
      <c r="U90" t="str">
        <f>feed!S65</f>
        <v>Neutral</v>
      </c>
      <c r="V90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16750</v>
      </c>
      <c r="W90" t="str">
        <f>feed!U65</f>
        <v>http://blocgame.com/stats.php?id=61809</v>
      </c>
      <c r="X90" s="4">
        <f>SUMPRODUCT(MID(0&amp;feed!V65,LARGE(INDEX(ISNUMBER(--MID(feed!V65,ROW($1:$5),1))*
ROW($1:$5),0),ROW($1:$5))+1,1)*10^ROW($1:$5)/10)</f>
        <v>0</v>
      </c>
      <c r="Y90">
        <f>feed!W65</f>
        <v>0</v>
      </c>
      <c r="Z90" s="4">
        <f t="shared" si="8"/>
        <v>4750</v>
      </c>
      <c r="AA90" s="8">
        <f t="shared" si="9"/>
        <v>4.7129994372537984</v>
      </c>
      <c r="AB90" s="4">
        <f t="shared" si="10"/>
        <v>592.33333333333337</v>
      </c>
      <c r="AC90" s="4">
        <f t="shared" si="11"/>
        <v>2791.6666666666665</v>
      </c>
    </row>
    <row r="91" spans="1:29" x14ac:dyDescent="0.25">
      <c r="A91" t="str">
        <f>feed!A26</f>
        <v>Niggerito</v>
      </c>
      <c r="B91" t="str">
        <f>feed!B26</f>
        <v>Jejomar Binay</v>
      </c>
      <c r="C91" t="str">
        <f>feed!C26</f>
        <v>SPQR</v>
      </c>
      <c r="D91">
        <f>SUMPRODUCT(MID(0&amp;feed!D26,LARGE(INDEX(ISNUMBER(--MID(feed!D26,ROW($1:$19),1))*
ROW($1:$19),0),ROW($1:$19))+1,1)*10^ROW($1:$19)/10)</f>
        <v>130</v>
      </c>
      <c r="E91">
        <f>SUMPRODUCT(MID(0&amp;feed!E26,LARGE(INDEX(ISNUMBER(--MID(feed!E26,ROW($1:$19),1))*
ROW($1:$19),0),ROW($1:$19))+1,1)*10^ROW($1:$19)/10)</f>
        <v>5</v>
      </c>
      <c r="F91" t="str">
        <f>feed!F26</f>
        <v>Korean War surplus</v>
      </c>
      <c r="G91" t="str">
        <f>feed!G26</f>
        <v>Gandhi-like</v>
      </c>
      <c r="H91">
        <f>SUMPRODUCT(MID(0&amp;feed!H26,LARGE(INDEX(ISNUMBER(--MID(feed!H26,ROW($1:$19),1))*
ROW($1:$19),0),ROW($1:$19))+1,1)*10^ROW($1:$19)/10)</f>
        <v>5</v>
      </c>
      <c r="I91" t="str">
        <f>feed!I26</f>
        <v>Good</v>
      </c>
      <c r="J91">
        <f>SUMPRODUCT(MID(0&amp;feed!J26,LARGE(INDEX(ISNUMBER(--MID(feed!J26,ROW($1:$19),1))*
ROW($1:$19),0),ROW($1:$19))+1,1)*10^ROW($1:$19)/10)</f>
        <v>0</v>
      </c>
      <c r="K91">
        <f>SUMPRODUCT(MID(0&amp;feed!K26,LARGE(INDEX(ISNUMBER(--MID(feed!K26,ROW($1:$19),1))*
ROW($1:$19),0),ROW($1:$19))+1,1)*10^ROW($1:$19)/10)</f>
        <v>42</v>
      </c>
      <c r="L91">
        <f>SUMPRODUCT(MID(0&amp;feed!L26,LARGE(INDEX(ISNUMBER(--MID(feed!L26,ROW($1:$19),1))*
ROW($1:$19),0),ROW($1:$19))+1,1)*10^ROW($1:$19)/10)</f>
        <v>5</v>
      </c>
      <c r="M91" t="str">
        <f>feed!M26</f>
        <v>Free Market</v>
      </c>
      <c r="N91">
        <f>SUMPRODUCT(MID(0&amp;feed!N26,LARGE(INDEX(ISNUMBER(--MID(feed!N26,ROW($1:$5),1))*
ROW($1:$5),0),ROW($1:$5))+1,1)*10^ROW($1:$5)/10)</f>
        <v>4176</v>
      </c>
      <c r="O91">
        <f>SUMPRODUCT(MID(0&amp;feed!O26,LARGE(INDEX(ISNUMBER(--MID(feed!O26,ROW($1:$5),1))*
ROW($1:$5),0),ROW($1:$5))+1,1)*10^ROW($1:$5)/10)</f>
        <v>129</v>
      </c>
      <c r="P91" t="str">
        <f>feed!P26</f>
        <v>Untapped</v>
      </c>
      <c r="Q91">
        <f t="shared" si="6"/>
        <v>90</v>
      </c>
      <c r="R91" t="str">
        <f>feed!Q26</f>
        <v>Very Powerful</v>
      </c>
      <c r="S91">
        <f t="shared" si="7"/>
        <v>10</v>
      </c>
      <c r="T91" t="str">
        <f>feed!R26</f>
        <v>East Indies</v>
      </c>
      <c r="U91" t="str">
        <f>feed!S26</f>
        <v>United States</v>
      </c>
      <c r="V91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53168</v>
      </c>
      <c r="W91" t="str">
        <f>feed!U26</f>
        <v>http://blocgame.com/stats.php?id=63087</v>
      </c>
      <c r="X91" s="4">
        <f>SUMPRODUCT(MID(0&amp;feed!V26,LARGE(INDEX(ISNUMBER(--MID(feed!V26,ROW($1:$5),1))*
ROW($1:$5),0),ROW($1:$5))+1,1)*10^ROW($1:$5)/10)</f>
        <v>0</v>
      </c>
      <c r="Y91">
        <f>feed!W26</f>
        <v>0</v>
      </c>
      <c r="Z91" s="4">
        <f t="shared" si="8"/>
        <v>31793</v>
      </c>
      <c r="AA91" s="8">
        <f t="shared" si="9"/>
        <v>12.731800766283525</v>
      </c>
      <c r="AB91" s="4">
        <f t="shared" si="10"/>
        <v>696</v>
      </c>
      <c r="AC91" s="4">
        <f t="shared" si="11"/>
        <v>8861.3333333333339</v>
      </c>
    </row>
    <row r="92" spans="1:29" x14ac:dyDescent="0.25">
      <c r="A92" t="str">
        <f>feed!A158</f>
        <v>Potatopia</v>
      </c>
      <c r="B92" t="str">
        <f>feed!B158</f>
        <v>DoomPotato</v>
      </c>
      <c r="C92" t="str">
        <f>feed!C158</f>
        <v>Brotherhood of Nod</v>
      </c>
      <c r="D92">
        <f>SUMPRODUCT(MID(0&amp;feed!D158,LARGE(INDEX(ISNUMBER(--MID(feed!D158,ROW($1:$19),1))*
ROW($1:$19),0),ROW($1:$19))+1,1)*10^ROW($1:$19)/10)</f>
        <v>98</v>
      </c>
      <c r="E92">
        <f>SUMPRODUCT(MID(0&amp;feed!E158,LARGE(INDEX(ISNUMBER(--MID(feed!E158,ROW($1:$19),1))*
ROW($1:$19),0),ROW($1:$19))+1,1)*10^ROW($1:$19)/10)</f>
        <v>6</v>
      </c>
      <c r="F92" t="str">
        <f>feed!F158</f>
        <v>Vietnam War surplus</v>
      </c>
      <c r="G92" t="str">
        <f>feed!G158</f>
        <v>Gandhi-like</v>
      </c>
      <c r="H92">
        <f>SUMPRODUCT(MID(0&amp;feed!H158,LARGE(INDEX(ISNUMBER(--MID(feed!H158,ROW($1:$19),1))*
ROW($1:$19),0),ROW($1:$19))+1,1)*10^ROW($1:$19)/10)</f>
        <v>3</v>
      </c>
      <c r="I92" t="str">
        <f>feed!I158</f>
        <v>Good</v>
      </c>
      <c r="J92">
        <f>SUMPRODUCT(MID(0&amp;feed!J158,LARGE(INDEX(ISNUMBER(--MID(feed!J158,ROW($1:$19),1))*
ROW($1:$19),0),ROW($1:$19))+1,1)*10^ROW($1:$19)/10)</f>
        <v>2</v>
      </c>
      <c r="K92">
        <f>SUMPRODUCT(MID(0&amp;feed!K158,LARGE(INDEX(ISNUMBER(--MID(feed!K158,ROW($1:$19),1))*
ROW($1:$19),0),ROW($1:$19))+1,1)*10^ROW($1:$19)/10)</f>
        <v>25</v>
      </c>
      <c r="L92">
        <f>SUMPRODUCT(MID(0&amp;feed!L158,LARGE(INDEX(ISNUMBER(--MID(feed!L158,ROW($1:$19),1))*
ROW($1:$19),0),ROW($1:$19))+1,1)*10^ROW($1:$19)/10)</f>
        <v>13</v>
      </c>
      <c r="M92" t="str">
        <f>feed!M158</f>
        <v>Central Planning</v>
      </c>
      <c r="N92">
        <f>SUMPRODUCT(MID(0&amp;feed!N158,LARGE(INDEX(ISNUMBER(--MID(feed!N158,ROW($1:$5),1))*
ROW($1:$5),0),ROW($1:$5))+1,1)*10^ROW($1:$5)/10)</f>
        <v>2717</v>
      </c>
      <c r="O92">
        <f>SUMPRODUCT(MID(0&amp;feed!O158,LARGE(INDEX(ISNUMBER(--MID(feed!O158,ROW($1:$5),1))*
ROW($1:$5),0),ROW($1:$5))+1,1)*10^ROW($1:$5)/10)</f>
        <v>4182</v>
      </c>
      <c r="P92" t="str">
        <f>feed!P158</f>
        <v>Untapped</v>
      </c>
      <c r="Q92">
        <f t="shared" si="6"/>
        <v>90</v>
      </c>
      <c r="R92" t="str">
        <f>feed!Q158</f>
        <v>Very Powerful</v>
      </c>
      <c r="S92">
        <f t="shared" si="7"/>
        <v>10</v>
      </c>
      <c r="T92" t="str">
        <f>feed!R158</f>
        <v>Egypt</v>
      </c>
      <c r="U92" t="str">
        <f>feed!S158</f>
        <v>Soviet Union</v>
      </c>
      <c r="V92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29105</v>
      </c>
      <c r="W92" t="str">
        <f>feed!U158</f>
        <v>http://blocgame.com/stats.php?id=54037</v>
      </c>
      <c r="X92" s="4">
        <f>SUMPRODUCT(MID(0&amp;feed!V158,LARGE(INDEX(ISNUMBER(--MID(feed!V158,ROW($1:$5),1))*
ROW($1:$5),0),ROW($1:$5))+1,1)*10^ROW($1:$5)/10)</f>
        <v>0</v>
      </c>
      <c r="Y92">
        <f>feed!W158</f>
        <v>0</v>
      </c>
      <c r="Z92" s="4">
        <f t="shared" si="8"/>
        <v>12605</v>
      </c>
      <c r="AA92" s="8">
        <f t="shared" si="9"/>
        <v>10.712182554287818</v>
      </c>
      <c r="AB92" s="4">
        <f t="shared" si="10"/>
        <v>452.83333333333331</v>
      </c>
      <c r="AC92" s="4">
        <f t="shared" si="11"/>
        <v>4850.833333333333</v>
      </c>
    </row>
    <row r="93" spans="1:29" x14ac:dyDescent="0.25">
      <c r="A93" t="str">
        <f>feed!A197</f>
        <v>San Palomino</v>
      </c>
      <c r="B93" t="str">
        <f>feed!B197</f>
        <v>Akiravo</v>
      </c>
      <c r="C93" t="str">
        <f>feed!C197</f>
        <v>The Order</v>
      </c>
      <c r="D93">
        <f>SUMPRODUCT(MID(0&amp;feed!D197,LARGE(INDEX(ISNUMBER(--MID(feed!D197,ROW($1:$19),1))*
ROW($1:$19),0),ROW($1:$19))+1,1)*10^ROW($1:$19)/10)</f>
        <v>158</v>
      </c>
      <c r="E93">
        <f>SUMPRODUCT(MID(0&amp;feed!E197,LARGE(INDEX(ISNUMBER(--MID(feed!E197,ROW($1:$19),1))*
ROW($1:$19),0),ROW($1:$19))+1,1)*10^ROW($1:$19)/10)</f>
        <v>4</v>
      </c>
      <c r="F93" t="str">
        <f>feed!F197</f>
        <v>Korean War surplus</v>
      </c>
      <c r="G93" t="str">
        <f>feed!G197</f>
        <v>Gandhi-like</v>
      </c>
      <c r="H93">
        <f>SUMPRODUCT(MID(0&amp;feed!H198,LARGE(INDEX(ISNUMBER(--MID(feed!H198,ROW($1:$19),1))*
ROW($1:$19),0),ROW($1:$19))+1,1)*10^ROW($1:$19)/10)</f>
        <v>5</v>
      </c>
      <c r="I93" t="str">
        <f>feed!I197</f>
        <v>Good</v>
      </c>
      <c r="J93">
        <f>SUMPRODUCT(MID(0&amp;feed!J197,LARGE(INDEX(ISNUMBER(--MID(feed!J197,ROW($1:$19),1))*
ROW($1:$19),0),ROW($1:$19))+1,1)*10^ROW($1:$19)/10)</f>
        <v>6</v>
      </c>
      <c r="K93">
        <f>SUMPRODUCT(MID(0&amp;feed!K197,LARGE(INDEX(ISNUMBER(--MID(feed!K197,ROW($1:$19),1))*
ROW($1:$19),0),ROW($1:$19))+1,1)*10^ROW($1:$19)/10)</f>
        <v>32</v>
      </c>
      <c r="L93">
        <f>SUMPRODUCT(MID(0&amp;feed!L197,LARGE(INDEX(ISNUMBER(--MID(feed!L197,ROW($1:$19),1))*
ROW($1:$19),0),ROW($1:$19))+1,1)*10^ROW($1:$19)/10)</f>
        <v>37</v>
      </c>
      <c r="M93" t="str">
        <f>feed!M197</f>
        <v>Central Planning</v>
      </c>
      <c r="N93">
        <f>SUMPRODUCT(MID(0&amp;feed!N197,LARGE(INDEX(ISNUMBER(--MID(feed!N197,ROW($1:$5),1))*
ROW($1:$5),0),ROW($1:$5))+1,1)*10^ROW($1:$5)/10)</f>
        <v>2485</v>
      </c>
      <c r="O93">
        <f>SUMPRODUCT(MID(0&amp;feed!O197,LARGE(INDEX(ISNUMBER(--MID(feed!O197,ROW($1:$5),1))*
ROW($1:$5),0),ROW($1:$5))+1,1)*10^ROW($1:$5)/10)</f>
        <v>8322</v>
      </c>
      <c r="P93" t="str">
        <f>feed!P197</f>
        <v>Untapped</v>
      </c>
      <c r="Q93">
        <f t="shared" si="6"/>
        <v>90</v>
      </c>
      <c r="R93" t="str">
        <f>feed!Q197</f>
        <v>Very Powerful</v>
      </c>
      <c r="S93">
        <f t="shared" si="7"/>
        <v>10</v>
      </c>
      <c r="T93" t="str">
        <f>feed!R197</f>
        <v>Persia</v>
      </c>
      <c r="U93" t="str">
        <f>feed!S197</f>
        <v>United States</v>
      </c>
      <c r="V93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64948</v>
      </c>
      <c r="W93" t="str">
        <f>feed!U197</f>
        <v>http://blocgame.com/stats.php?id=51103</v>
      </c>
      <c r="X93" s="4">
        <f>SUMPRODUCT(MID(0&amp;feed!V197,LARGE(INDEX(ISNUMBER(--MID(feed!V197,ROW($1:$5),1))*
ROW($1:$5),0),ROW($1:$5))+1,1)*10^ROW($1:$5)/10)</f>
        <v>0</v>
      </c>
      <c r="Y93">
        <f>feed!W197</f>
        <v>0</v>
      </c>
      <c r="Z93" s="4">
        <f t="shared" si="8"/>
        <v>35323</v>
      </c>
      <c r="AA93" s="8">
        <f t="shared" si="9"/>
        <v>26.136016096579478</v>
      </c>
      <c r="AB93" s="4">
        <f t="shared" si="10"/>
        <v>414.16666666666669</v>
      </c>
      <c r="AC93" s="4">
        <f t="shared" si="11"/>
        <v>10824.666666666666</v>
      </c>
    </row>
    <row r="94" spans="1:29" x14ac:dyDescent="0.25">
      <c r="A94" t="str">
        <f>feed!A14</f>
        <v>Uzbekistanstan</v>
      </c>
      <c r="B94" t="str">
        <f>feed!B14</f>
        <v>Shaikh Zayer</v>
      </c>
      <c r="C94" t="str">
        <f>feed!C14</f>
        <v>The Order</v>
      </c>
      <c r="D94">
        <f>SUMPRODUCT(MID(0&amp;feed!D14,LARGE(INDEX(ISNUMBER(--MID(feed!D14,ROW($1:$19),1))*
ROW($1:$19),0),ROW($1:$19))+1,1)*10^ROW($1:$19)/10)</f>
        <v>73</v>
      </c>
      <c r="E94">
        <f>SUMPRODUCT(MID(0&amp;feed!E14,LARGE(INDEX(ISNUMBER(--MID(feed!E14,ROW($1:$19),1))*
ROW($1:$19),0),ROW($1:$19))+1,1)*10^ROW($1:$19)/10)</f>
        <v>8</v>
      </c>
      <c r="F94" t="str">
        <f>feed!F14</f>
        <v>Korean War surplus</v>
      </c>
      <c r="G94" t="str">
        <f>feed!G14</f>
        <v>Gandhi-like</v>
      </c>
      <c r="H94">
        <f>SUMPRODUCT(MID(0&amp;feed!H14,LARGE(INDEX(ISNUMBER(--MID(feed!H14,ROW($1:$19),1))*
ROW($1:$19),0),ROW($1:$19))+1,1)*10^ROW($1:$19)/10)</f>
        <v>5</v>
      </c>
      <c r="I94" t="str">
        <f>feed!I14</f>
        <v>Good</v>
      </c>
      <c r="J94">
        <f>SUMPRODUCT(MID(0&amp;feed!J14,LARGE(INDEX(ISNUMBER(--MID(feed!J14,ROW($1:$19),1))*
ROW($1:$19),0),ROW($1:$19))+1,1)*10^ROW($1:$19)/10)</f>
        <v>1</v>
      </c>
      <c r="K94">
        <f>SUMPRODUCT(MID(0&amp;feed!K14,LARGE(INDEX(ISNUMBER(--MID(feed!K14,ROW($1:$19),1))*
ROW($1:$19),0),ROW($1:$19))+1,1)*10^ROW($1:$19)/10)</f>
        <v>59</v>
      </c>
      <c r="L94">
        <f>SUMPRODUCT(MID(0&amp;feed!L14,LARGE(INDEX(ISNUMBER(--MID(feed!L14,ROW($1:$19),1))*
ROW($1:$19),0),ROW($1:$19))+1,1)*10^ROW($1:$19)/10)</f>
        <v>5</v>
      </c>
      <c r="M94" t="str">
        <f>feed!M14</f>
        <v>Free Market</v>
      </c>
      <c r="N94">
        <f>SUMPRODUCT(MID(0&amp;feed!N14,LARGE(INDEX(ISNUMBER(--MID(feed!N14,ROW($1:$5),1))*
ROW($1:$5),0),ROW($1:$5))+1,1)*10^ROW($1:$5)/10)</f>
        <v>4610</v>
      </c>
      <c r="O94">
        <f>SUMPRODUCT(MID(0&amp;feed!O14,LARGE(INDEX(ISNUMBER(--MID(feed!O14,ROW($1:$5),1))*
ROW($1:$5),0),ROW($1:$5))+1,1)*10^ROW($1:$5)/10)</f>
        <v>165</v>
      </c>
      <c r="P94" t="str">
        <f>feed!P14</f>
        <v>Untapped</v>
      </c>
      <c r="Q94">
        <f t="shared" si="6"/>
        <v>90</v>
      </c>
      <c r="R94" t="str">
        <f>feed!Q14</f>
        <v>Very Powerful</v>
      </c>
      <c r="S94">
        <f t="shared" si="7"/>
        <v>10</v>
      </c>
      <c r="T94" t="str">
        <f>feed!R14</f>
        <v>Congo</v>
      </c>
      <c r="U94" t="str">
        <f>feed!S14</f>
        <v>United States</v>
      </c>
      <c r="V9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42029</v>
      </c>
      <c r="W94" t="str">
        <f>feed!U14</f>
        <v>http://blocgame.com/stats.php?id=47207</v>
      </c>
      <c r="X94" s="4">
        <f>SUMPRODUCT(MID(0&amp;feed!V14,LARGE(INDEX(ISNUMBER(--MID(feed!V14,ROW($1:$5),1))*
ROW($1:$5),0),ROW($1:$5))+1,1)*10^ROW($1:$5)/10)</f>
        <v>0</v>
      </c>
      <c r="Y94">
        <f>feed!W14</f>
        <v>0</v>
      </c>
      <c r="Z94" s="4">
        <f t="shared" si="8"/>
        <v>14279</v>
      </c>
      <c r="AA94" s="8">
        <f t="shared" si="9"/>
        <v>9.1169197396963124</v>
      </c>
      <c r="AB94" s="4">
        <f t="shared" si="10"/>
        <v>768.33333333333337</v>
      </c>
      <c r="AC94" s="4">
        <f t="shared" si="11"/>
        <v>7004.833333333333</v>
      </c>
    </row>
    <row r="95" spans="1:29" x14ac:dyDescent="0.25">
      <c r="A95" t="str">
        <f>feed!A6</f>
        <v>Markovia</v>
      </c>
      <c r="B95" t="str">
        <f>feed!B6</f>
        <v>RDM HC</v>
      </c>
      <c r="C95" t="str">
        <f>feed!C6</f>
        <v>The Federal Colonies</v>
      </c>
      <c r="D95">
        <f>SUMPRODUCT(MID(0&amp;feed!D6,LARGE(INDEX(ISNUMBER(--MID(feed!D6,ROW($1:$19),1))*
ROW($1:$19),0),ROW($1:$19))+1,1)*10^ROW($1:$19)/10)</f>
        <v>149</v>
      </c>
      <c r="E95">
        <f>SUMPRODUCT(MID(0&amp;feed!E6,LARGE(INDEX(ISNUMBER(--MID(feed!E6,ROW($1:$19),1))*
ROW($1:$19),0),ROW($1:$19))+1,1)*10^ROW($1:$19)/10)</f>
        <v>12</v>
      </c>
      <c r="F95" t="str">
        <f>feed!F6</f>
        <v>Korean War surplus</v>
      </c>
      <c r="G95" t="str">
        <f>feed!G6</f>
        <v>Gandhi-like</v>
      </c>
      <c r="H95">
        <f>SUMPRODUCT(MID(0&amp;feed!H6,LARGE(INDEX(ISNUMBER(--MID(feed!H6,ROW($1:$19),1))*
ROW($1:$19),0),ROW($1:$19))+1,1)*10^ROW($1:$19)/10)</f>
        <v>5</v>
      </c>
      <c r="I95" t="str">
        <f>feed!I6</f>
        <v>Elite</v>
      </c>
      <c r="J95">
        <f>SUMPRODUCT(MID(0&amp;feed!J6,LARGE(INDEX(ISNUMBER(--MID(feed!J6,ROW($1:$19),1))*
ROW($1:$19),0),ROW($1:$19))+1,1)*10^ROW($1:$19)/10)</f>
        <v>0</v>
      </c>
      <c r="K95">
        <f>SUMPRODUCT(MID(0&amp;feed!K6,LARGE(INDEX(ISNUMBER(--MID(feed!K6,ROW($1:$19),1))*
ROW($1:$19),0),ROW($1:$19))+1,1)*10^ROW($1:$19)/10)</f>
        <v>37</v>
      </c>
      <c r="L95">
        <f>SUMPRODUCT(MID(0&amp;feed!L6,LARGE(INDEX(ISNUMBER(--MID(feed!L6,ROW($1:$19),1))*
ROW($1:$19),0),ROW($1:$19))+1,1)*10^ROW($1:$19)/10)</f>
        <v>17</v>
      </c>
      <c r="M95" t="str">
        <f>feed!M6</f>
        <v>Free Market</v>
      </c>
      <c r="N95">
        <f>SUMPRODUCT(MID(0&amp;feed!N6,LARGE(INDEX(ISNUMBER(--MID(feed!N6,ROW($1:$5),1))*
ROW($1:$5),0),ROW($1:$5))+1,1)*10^ROW($1:$5)/10)</f>
        <v>5123</v>
      </c>
      <c r="O95">
        <f>SUMPRODUCT(MID(0&amp;feed!O6,LARGE(INDEX(ISNUMBER(--MID(feed!O6,ROW($1:$5),1))*
ROW($1:$5),0),ROW($1:$5))+1,1)*10^ROW($1:$5)/10)</f>
        <v>64</v>
      </c>
      <c r="P95" t="str">
        <f>feed!P6</f>
        <v>Untapped</v>
      </c>
      <c r="Q95">
        <f t="shared" si="6"/>
        <v>90</v>
      </c>
      <c r="R95" t="str">
        <f>feed!Q6</f>
        <v>Very Powerful</v>
      </c>
      <c r="S95">
        <f t="shared" si="7"/>
        <v>10</v>
      </c>
      <c r="T95" t="str">
        <f>feed!R6</f>
        <v>Caribbean</v>
      </c>
      <c r="U95" t="str">
        <f>feed!S6</f>
        <v>United States</v>
      </c>
      <c r="V95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44119</v>
      </c>
      <c r="W95" t="str">
        <f>feed!U6</f>
        <v>http://blocgame.com/stats.php?id=58369</v>
      </c>
      <c r="X95" s="4">
        <f>SUMPRODUCT(MID(0&amp;feed!V6,LARGE(INDEX(ISNUMBER(--MID(feed!V6,ROW($1:$5),1))*
ROW($1:$5),0),ROW($1:$5))+1,1)*10^ROW($1:$5)/10)</f>
        <v>0</v>
      </c>
      <c r="Y95">
        <f>feed!W6</f>
        <v>0</v>
      </c>
      <c r="Z95" s="4">
        <f t="shared" si="8"/>
        <v>20119</v>
      </c>
      <c r="AA95" s="8">
        <f t="shared" si="9"/>
        <v>8.6119461253171963</v>
      </c>
      <c r="AB95" s="4">
        <f t="shared" si="10"/>
        <v>853.83333333333337</v>
      </c>
      <c r="AC95" s="4">
        <f t="shared" si="11"/>
        <v>7353.166666666667</v>
      </c>
    </row>
    <row r="96" spans="1:29" x14ac:dyDescent="0.25">
      <c r="A96" t="str">
        <f>feed!A239</f>
        <v>Viktoria</v>
      </c>
      <c r="B96" t="str">
        <f>feed!B239</f>
        <v>gracious leader skylar</v>
      </c>
      <c r="C96" t="str">
        <f>feed!C239</f>
        <v>The Order</v>
      </c>
      <c r="D96">
        <f>SUMPRODUCT(MID(0&amp;feed!D239,LARGE(INDEX(ISNUMBER(--MID(feed!D239,ROW($1:$19),1))*
ROW($1:$19),0),ROW($1:$19))+1,1)*10^ROW($1:$19)/10)</f>
        <v>82</v>
      </c>
      <c r="E96">
        <f>SUMPRODUCT(MID(0&amp;feed!E239,LARGE(INDEX(ISNUMBER(--MID(feed!E239,ROW($1:$19),1))*
ROW($1:$19),0),ROW($1:$19))+1,1)*10^ROW($1:$19)/10)</f>
        <v>0</v>
      </c>
      <c r="F96" t="str">
        <f>feed!F239</f>
        <v>Korean War surplus</v>
      </c>
      <c r="G96" t="str">
        <f>feed!G239</f>
        <v>Gandhi-like</v>
      </c>
      <c r="H96">
        <f>SUMPRODUCT(MID(0&amp;feed!H239,LARGE(INDEX(ISNUMBER(--MID(feed!H239,ROW($1:$19),1))*
ROW($1:$19),0),ROW($1:$19))+1,1)*10^ROW($1:$19)/10)</f>
        <v>4</v>
      </c>
      <c r="I96" t="str">
        <f>feed!I239</f>
        <v>Good</v>
      </c>
      <c r="J96">
        <f>SUMPRODUCT(MID(0&amp;feed!J239,LARGE(INDEX(ISNUMBER(--MID(feed!J239,ROW($1:$19),1))*
ROW($1:$19),0),ROW($1:$19))+1,1)*10^ROW($1:$19)/10)</f>
        <v>6</v>
      </c>
      <c r="K96">
        <f>SUMPRODUCT(MID(0&amp;feed!K239,LARGE(INDEX(ISNUMBER(--MID(feed!K239,ROW($1:$19),1))*
ROW($1:$19),0),ROW($1:$19))+1,1)*10^ROW($1:$19)/10)</f>
        <v>20</v>
      </c>
      <c r="L96">
        <f>SUMPRODUCT(MID(0&amp;feed!L239,LARGE(INDEX(ISNUMBER(--MID(feed!L239,ROW($1:$19),1))*
ROW($1:$19),0),ROW($1:$19))+1,1)*10^ROW($1:$19)/10)</f>
        <v>7</v>
      </c>
      <c r="M96" t="str">
        <f>feed!M239</f>
        <v>Central Planning</v>
      </c>
      <c r="N96">
        <f>SUMPRODUCT(MID(0&amp;feed!N239,LARGE(INDEX(ISNUMBER(--MID(feed!N239,ROW($1:$5),1))*
ROW($1:$5),0),ROW($1:$5))+1,1)*10^ROW($1:$5)/10)</f>
        <v>2282</v>
      </c>
      <c r="O96">
        <f>SUMPRODUCT(MID(0&amp;feed!O239,LARGE(INDEX(ISNUMBER(--MID(feed!O239,ROW($1:$5),1))*
ROW($1:$5),0),ROW($1:$5))+1,1)*10^ROW($1:$5)/10)</f>
        <v>179</v>
      </c>
      <c r="P96" t="str">
        <f>feed!P239</f>
        <v>Untapped</v>
      </c>
      <c r="Q96">
        <f t="shared" si="6"/>
        <v>90</v>
      </c>
      <c r="R96" t="str">
        <f>feed!Q239</f>
        <v>Very Powerful</v>
      </c>
      <c r="S96">
        <f t="shared" si="7"/>
        <v>10</v>
      </c>
      <c r="T96" t="str">
        <f>feed!R239</f>
        <v>Pacific Rim</v>
      </c>
      <c r="U96" t="str">
        <f>feed!S239</f>
        <v>Soviet Union</v>
      </c>
      <c r="V96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31593</v>
      </c>
      <c r="W96" t="str">
        <f>feed!U239</f>
        <v>http://blocgame.com/stats.php?id=40188</v>
      </c>
      <c r="X96" s="4">
        <f>SUMPRODUCT(MID(0&amp;feed!V239,LARGE(INDEX(ISNUMBER(--MID(feed!V239,ROW($1:$5),1))*
ROW($1:$5),0),ROW($1:$5))+1,1)*10^ROW($1:$5)/10)</f>
        <v>0</v>
      </c>
      <c r="Y96">
        <f>feed!W239</f>
        <v>0</v>
      </c>
      <c r="Z96" s="4">
        <f t="shared" si="8"/>
        <v>18468</v>
      </c>
      <c r="AA96" s="8">
        <f t="shared" si="9"/>
        <v>13.844434706397896</v>
      </c>
      <c r="AB96" s="4">
        <f t="shared" si="10"/>
        <v>380.33333333333331</v>
      </c>
      <c r="AC96" s="4">
        <f t="shared" si="11"/>
        <v>5265.5</v>
      </c>
    </row>
    <row r="97" spans="1:29" x14ac:dyDescent="0.25">
      <c r="A97" t="str">
        <f>feed!A31</f>
        <v>Ken no Taiyou</v>
      </c>
      <c r="B97" t="str">
        <f>feed!B31</f>
        <v>Hikari</v>
      </c>
      <c r="C97" t="str">
        <f>feed!C31</f>
        <v>The Order</v>
      </c>
      <c r="D97">
        <f>SUMPRODUCT(MID(0&amp;feed!D31,LARGE(INDEX(ISNUMBER(--MID(feed!D31,ROW($1:$19),1))*
ROW($1:$19),0),ROW($1:$19))+1,1)*10^ROW($1:$19)/10)</f>
        <v>66</v>
      </c>
      <c r="E97">
        <f>SUMPRODUCT(MID(0&amp;feed!E31,LARGE(INDEX(ISNUMBER(--MID(feed!E31,ROW($1:$19),1))*
ROW($1:$19),0),ROW($1:$19))+1,1)*10^ROW($1:$19)/10)</f>
        <v>10</v>
      </c>
      <c r="F97" t="str">
        <f>feed!F31</f>
        <v>Second World War surplus</v>
      </c>
      <c r="G97" t="str">
        <f>feed!G31</f>
        <v>Gandhi-like</v>
      </c>
      <c r="H97">
        <f>SUMPRODUCT(MID(0&amp;feed!H31,LARGE(INDEX(ISNUMBER(--MID(feed!H31,ROW($1:$19),1))*
ROW($1:$19),0),ROW($1:$19))+1,1)*10^ROW($1:$19)/10)</f>
        <v>5</v>
      </c>
      <c r="I97" t="str">
        <f>feed!I31</f>
        <v>Elite</v>
      </c>
      <c r="J97">
        <f>SUMPRODUCT(MID(0&amp;feed!J31,LARGE(INDEX(ISNUMBER(--MID(feed!J31,ROW($1:$19),1))*
ROW($1:$19),0),ROW($1:$19))+1,1)*10^ROW($1:$19)/10)</f>
        <v>3</v>
      </c>
      <c r="K97">
        <f>SUMPRODUCT(MID(0&amp;feed!K31,LARGE(INDEX(ISNUMBER(--MID(feed!K31,ROW($1:$19),1))*
ROW($1:$19),0),ROW($1:$19))+1,1)*10^ROW($1:$19)/10)</f>
        <v>13</v>
      </c>
      <c r="L97">
        <f>SUMPRODUCT(MID(0&amp;feed!L31,LARGE(INDEX(ISNUMBER(--MID(feed!L31,ROW($1:$19),1))*
ROW($1:$19),0),ROW($1:$19))+1,1)*10^ROW($1:$19)/10)</f>
        <v>33</v>
      </c>
      <c r="M97" t="str">
        <f>feed!M31</f>
        <v>Free Market</v>
      </c>
      <c r="N97">
        <f>SUMPRODUCT(MID(0&amp;feed!N31,LARGE(INDEX(ISNUMBER(--MID(feed!N31,ROW($1:$5),1))*
ROW($1:$5),0),ROW($1:$5))+1,1)*10^ROW($1:$5)/10)</f>
        <v>4101</v>
      </c>
      <c r="O97">
        <f>SUMPRODUCT(MID(0&amp;feed!O31,LARGE(INDEX(ISNUMBER(--MID(feed!O31,ROW($1:$5),1))*
ROW($1:$5),0),ROW($1:$5))+1,1)*10^ROW($1:$5)/10)</f>
        <v>1855</v>
      </c>
      <c r="P97" t="str">
        <f>feed!P31</f>
        <v>Untapped</v>
      </c>
      <c r="Q97">
        <f t="shared" si="6"/>
        <v>90</v>
      </c>
      <c r="R97" t="str">
        <f>feed!Q31</f>
        <v>Very Powerful</v>
      </c>
      <c r="S97">
        <f t="shared" si="7"/>
        <v>10</v>
      </c>
      <c r="T97" t="str">
        <f>feed!R31</f>
        <v>Persia</v>
      </c>
      <c r="U97" t="str">
        <f>feed!S31</f>
        <v>Soviet Union</v>
      </c>
      <c r="V97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32399</v>
      </c>
      <c r="W97" t="str">
        <f>feed!U31</f>
        <v>http://blocgame.com/stats.php?id=64029</v>
      </c>
      <c r="X97" s="4">
        <f>SUMPRODUCT(MID(0&amp;feed!V31,LARGE(INDEX(ISNUMBER(--MID(feed!V31,ROW($1:$5),1))*
ROW($1:$5),0),ROW($1:$5))+1,1)*10^ROW($1:$5)/10)</f>
        <v>0</v>
      </c>
      <c r="Y97">
        <f>feed!W31</f>
        <v>0</v>
      </c>
      <c r="Z97" s="4">
        <f t="shared" si="8"/>
        <v>11399</v>
      </c>
      <c r="AA97" s="8">
        <f t="shared" si="9"/>
        <v>7.9002682272616438</v>
      </c>
      <c r="AB97" s="4">
        <f t="shared" si="10"/>
        <v>683.5</v>
      </c>
      <c r="AC97" s="4">
        <f t="shared" si="11"/>
        <v>5399.833333333333</v>
      </c>
    </row>
    <row r="98" spans="1:29" x14ac:dyDescent="0.25">
      <c r="A98" t="str">
        <f>feed!A29</f>
        <v>SettingMoon</v>
      </c>
      <c r="B98" t="str">
        <f>feed!B29</f>
        <v>Hawk</v>
      </c>
      <c r="C98" t="str">
        <f>feed!C29</f>
        <v>The Order</v>
      </c>
      <c r="D98">
        <f>SUMPRODUCT(MID(0&amp;feed!D29,LARGE(INDEX(ISNUMBER(--MID(feed!D29,ROW($1:$19),1))*
ROW($1:$19),0),ROW($1:$19))+1,1)*10^ROW($1:$19)/10)</f>
        <v>36</v>
      </c>
      <c r="E98">
        <f>SUMPRODUCT(MID(0&amp;feed!E29,LARGE(INDEX(ISNUMBER(--MID(feed!E29,ROW($1:$19),1))*
ROW($1:$19),0),ROW($1:$19))+1,1)*10^ROW($1:$19)/10)</f>
        <v>9</v>
      </c>
      <c r="F98" t="str">
        <f>feed!F29</f>
        <v>Korean War surplus</v>
      </c>
      <c r="G98" t="str">
        <f>feed!G29</f>
        <v>Gandhi-like</v>
      </c>
      <c r="H98">
        <f>SUMPRODUCT(MID(0&amp;feed!H29,LARGE(INDEX(ISNUMBER(--MID(feed!H29,ROW($1:$19),1))*
ROW($1:$19),0),ROW($1:$19))+1,1)*10^ROW($1:$19)/10)</f>
        <v>4</v>
      </c>
      <c r="I98" t="str">
        <f>feed!I29</f>
        <v>Elite</v>
      </c>
      <c r="J98">
        <f>SUMPRODUCT(MID(0&amp;feed!J29,LARGE(INDEX(ISNUMBER(--MID(feed!J29,ROW($1:$19),1))*
ROW($1:$19),0),ROW($1:$19))+1,1)*10^ROW($1:$19)/10)</f>
        <v>7</v>
      </c>
      <c r="K98">
        <f>SUMPRODUCT(MID(0&amp;feed!K29,LARGE(INDEX(ISNUMBER(--MID(feed!K29,ROW($1:$19),1))*
ROW($1:$19),0),ROW($1:$19))+1,1)*10^ROW($1:$19)/10)</f>
        <v>16</v>
      </c>
      <c r="L98">
        <f>SUMPRODUCT(MID(0&amp;feed!L29,LARGE(INDEX(ISNUMBER(--MID(feed!L29,ROW($1:$19),1))*
ROW($1:$19),0),ROW($1:$19))+1,1)*10^ROW($1:$19)/10)</f>
        <v>5</v>
      </c>
      <c r="M98" t="str">
        <f>feed!M29</f>
        <v>Central Planning</v>
      </c>
      <c r="N98">
        <f>SUMPRODUCT(MID(0&amp;feed!N29,LARGE(INDEX(ISNUMBER(--MID(feed!N29,ROW($1:$5),1))*
ROW($1:$5),0),ROW($1:$5))+1,1)*10^ROW($1:$5)/10)</f>
        <v>4155</v>
      </c>
      <c r="O98">
        <f>SUMPRODUCT(MID(0&amp;feed!O29,LARGE(INDEX(ISNUMBER(--MID(feed!O29,ROW($1:$5),1))*
ROW($1:$5),0),ROW($1:$5))+1,1)*10^ROW($1:$5)/10)</f>
        <v>252</v>
      </c>
      <c r="P98" t="str">
        <f>feed!P29</f>
        <v>Untapped</v>
      </c>
      <c r="Q98">
        <f t="shared" si="6"/>
        <v>90</v>
      </c>
      <c r="R98" t="str">
        <f>feed!Q29</f>
        <v>Very Powerful</v>
      </c>
      <c r="S98">
        <f t="shared" si="7"/>
        <v>10</v>
      </c>
      <c r="T98" t="str">
        <f>feed!R29</f>
        <v>East Indies</v>
      </c>
      <c r="U98" t="str">
        <f>feed!S29</f>
        <v>Soviet Union</v>
      </c>
      <c r="V98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18007</v>
      </c>
      <c r="W98" t="str">
        <f>feed!U29</f>
        <v>http://blocgame.com/stats.php?id=62839</v>
      </c>
      <c r="X98" s="4">
        <f>SUMPRODUCT(MID(0&amp;feed!V29,LARGE(INDEX(ISNUMBER(--MID(feed!V29,ROW($1:$5),1))*
ROW($1:$5),0),ROW($1:$5))+1,1)*10^ROW($1:$5)/10)</f>
        <v>0</v>
      </c>
      <c r="Y98">
        <f>feed!W29</f>
        <v>0</v>
      </c>
      <c r="Z98" s="4">
        <f t="shared" si="8"/>
        <v>7132</v>
      </c>
      <c r="AA98" s="8">
        <f t="shared" si="9"/>
        <v>4.3338146811070999</v>
      </c>
      <c r="AB98" s="4">
        <f t="shared" si="10"/>
        <v>692.5</v>
      </c>
      <c r="AC98" s="4">
        <f t="shared" si="11"/>
        <v>3001.1666666666665</v>
      </c>
    </row>
    <row r="99" spans="1:29" x14ac:dyDescent="0.25">
      <c r="A99" t="str">
        <f>feed!A21</f>
        <v>VinnyNation</v>
      </c>
      <c r="B99" t="str">
        <f>feed!B21</f>
        <v>VinnyRuler</v>
      </c>
      <c r="C99" t="str">
        <f>feed!C21</f>
        <v>Brotherhood of Nod</v>
      </c>
      <c r="D99">
        <f>SUMPRODUCT(MID(0&amp;feed!D21,LARGE(INDEX(ISNUMBER(--MID(feed!D21,ROW($1:$19),1))*
ROW($1:$19),0),ROW($1:$19))+1,1)*10^ROW($1:$19)/10)</f>
        <v>71</v>
      </c>
      <c r="E99">
        <f>SUMPRODUCT(MID(0&amp;feed!E21,LARGE(INDEX(ISNUMBER(--MID(feed!E21,ROW($1:$19),1))*
ROW($1:$19),0),ROW($1:$19))+1,1)*10^ROW($1:$19)/10)</f>
        <v>2</v>
      </c>
      <c r="F99" t="str">
        <f>feed!F21</f>
        <v>Korean War surplus</v>
      </c>
      <c r="G99" t="str">
        <f>feed!G21</f>
        <v>Gandhi-like</v>
      </c>
      <c r="H99">
        <f>SUMPRODUCT(MID(0&amp;feed!H21,LARGE(INDEX(ISNUMBER(--MID(feed!H21,ROW($1:$19),1))*
ROW($1:$19),0),ROW($1:$19))+1,1)*10^ROW($1:$19)/10)</f>
        <v>2</v>
      </c>
      <c r="I99" t="str">
        <f>feed!I21</f>
        <v>Elite</v>
      </c>
      <c r="J99">
        <f>SUMPRODUCT(MID(0&amp;feed!J21,LARGE(INDEX(ISNUMBER(--MID(feed!J21,ROW($1:$19),1))*
ROW($1:$19),0),ROW($1:$19))+1,1)*10^ROW($1:$19)/10)</f>
        <v>19</v>
      </c>
      <c r="K99">
        <f>SUMPRODUCT(MID(0&amp;feed!K21,LARGE(INDEX(ISNUMBER(--MID(feed!K21,ROW($1:$19),1))*
ROW($1:$19),0),ROW($1:$19))+1,1)*10^ROW($1:$19)/10)</f>
        <v>16</v>
      </c>
      <c r="L99">
        <f>SUMPRODUCT(MID(0&amp;feed!L21,LARGE(INDEX(ISNUMBER(--MID(feed!L21,ROW($1:$19),1))*
ROW($1:$19),0),ROW($1:$19))+1,1)*10^ROW($1:$19)/10)</f>
        <v>7</v>
      </c>
      <c r="M99" t="str">
        <f>feed!M21</f>
        <v>Central Planning</v>
      </c>
      <c r="N99">
        <f>SUMPRODUCT(MID(0&amp;feed!N21,LARGE(INDEX(ISNUMBER(--MID(feed!N21,ROW($1:$5),1))*
ROW($1:$5),0),ROW($1:$5))+1,1)*10^ROW($1:$5)/10)</f>
        <v>4256</v>
      </c>
      <c r="O99">
        <f>SUMPRODUCT(MID(0&amp;feed!O21,LARGE(INDEX(ISNUMBER(--MID(feed!O21,ROW($1:$5),1))*
ROW($1:$5),0),ROW($1:$5))+1,1)*10^ROW($1:$5)/10)</f>
        <v>188</v>
      </c>
      <c r="P99" t="str">
        <f>feed!P21</f>
        <v>Untapped</v>
      </c>
      <c r="Q99">
        <f t="shared" si="6"/>
        <v>90</v>
      </c>
      <c r="R99" t="str">
        <f>feed!Q21</f>
        <v>Somewhat Large</v>
      </c>
      <c r="S99">
        <f t="shared" si="7"/>
        <v>6</v>
      </c>
      <c r="T99" t="str">
        <f>feed!R21</f>
        <v>Congo</v>
      </c>
      <c r="U99" t="str">
        <f>feed!S21</f>
        <v>Soviet Union</v>
      </c>
      <c r="V99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25007</v>
      </c>
      <c r="W99" t="str">
        <f>feed!U21</f>
        <v>http://blocgame.com/stats.php?id=62972</v>
      </c>
      <c r="X99" s="4">
        <f>SUMPRODUCT(MID(0&amp;feed!V21,LARGE(INDEX(ISNUMBER(--MID(feed!V21,ROW($1:$5),1))*
ROW($1:$5),0),ROW($1:$5))+1,1)*10^ROW($1:$5)/10)</f>
        <v>0</v>
      </c>
      <c r="Y99">
        <f>feed!W21</f>
        <v>0</v>
      </c>
      <c r="Z99" s="4">
        <f t="shared" si="8"/>
        <v>14882</v>
      </c>
      <c r="AA99" s="8">
        <f t="shared" si="9"/>
        <v>5.8757048872180455</v>
      </c>
      <c r="AB99" s="4">
        <f t="shared" si="10"/>
        <v>709.33333333333337</v>
      </c>
      <c r="AC99" s="4">
        <f t="shared" si="11"/>
        <v>4167.833333333333</v>
      </c>
    </row>
    <row r="100" spans="1:29" x14ac:dyDescent="0.25">
      <c r="A100" t="str">
        <f>feed!A171</f>
        <v>Saladah</v>
      </c>
      <c r="B100" t="str">
        <f>feed!B171</f>
        <v>Lannes</v>
      </c>
      <c r="C100" t="str">
        <f>feed!C171</f>
        <v>The Order</v>
      </c>
      <c r="D100">
        <f>SUMPRODUCT(MID(0&amp;feed!D171,LARGE(INDEX(ISNUMBER(--MID(feed!D171,ROW($1:$19),1))*
ROW($1:$19),0),ROW($1:$19))+1,1)*10^ROW($1:$19)/10)</f>
        <v>139</v>
      </c>
      <c r="E100">
        <f>SUMPRODUCT(MID(0&amp;feed!E171,LARGE(INDEX(ISNUMBER(--MID(feed!E171,ROW($1:$19),1))*
ROW($1:$19),0),ROW($1:$19))+1,1)*10^ROW($1:$19)/10)</f>
        <v>1</v>
      </c>
      <c r="F100" t="str">
        <f>feed!F171</f>
        <v>Second World War surplus</v>
      </c>
      <c r="G100" t="str">
        <f>feed!G171</f>
        <v>Good</v>
      </c>
      <c r="H100">
        <f>SUMPRODUCT(MID(0&amp;feed!H172,LARGE(INDEX(ISNUMBER(--MID(feed!H172,ROW($1:$19),1))*
ROW($1:$19),0),ROW($1:$19))+1,1)*10^ROW($1:$19)/10)</f>
        <v>5</v>
      </c>
      <c r="I100" t="str">
        <f>feed!I171</f>
        <v>Good</v>
      </c>
      <c r="J100">
        <f>SUMPRODUCT(MID(0&amp;feed!J171,LARGE(INDEX(ISNUMBER(--MID(feed!J171,ROW($1:$19),1))*
ROW($1:$19),0),ROW($1:$19))+1,1)*10^ROW($1:$19)/10)</f>
        <v>2</v>
      </c>
      <c r="K100">
        <f>SUMPRODUCT(MID(0&amp;feed!K171,LARGE(INDEX(ISNUMBER(--MID(feed!K171,ROW($1:$19),1))*
ROW($1:$19),0),ROW($1:$19))+1,1)*10^ROW($1:$19)/10)</f>
        <v>25</v>
      </c>
      <c r="L100">
        <f>SUMPRODUCT(MID(0&amp;feed!L171,LARGE(INDEX(ISNUMBER(--MID(feed!L171,ROW($1:$19),1))*
ROW($1:$19),0),ROW($1:$19))+1,1)*10^ROW($1:$19)/10)</f>
        <v>13</v>
      </c>
      <c r="M100" t="str">
        <f>feed!M171</f>
        <v>Mixed Economy</v>
      </c>
      <c r="N100">
        <f>SUMPRODUCT(MID(0&amp;feed!N171,LARGE(INDEX(ISNUMBER(--MID(feed!N171,ROW($1:$5),1))*
ROW($1:$5),0),ROW($1:$5))+1,1)*10^ROW($1:$5)/10)</f>
        <v>2646</v>
      </c>
      <c r="O100">
        <f>SUMPRODUCT(MID(0&amp;feed!O171,LARGE(INDEX(ISNUMBER(--MID(feed!O171,ROW($1:$5),1))*
ROW($1:$5),0),ROW($1:$5))+1,1)*10^ROW($1:$5)/10)</f>
        <v>5123</v>
      </c>
      <c r="P100" t="str">
        <f>feed!P171</f>
        <v>Untapped</v>
      </c>
      <c r="Q100">
        <f t="shared" si="6"/>
        <v>90</v>
      </c>
      <c r="R100" t="str">
        <f>feed!Q171</f>
        <v>Powerful</v>
      </c>
      <c r="S100">
        <f t="shared" si="7"/>
        <v>9</v>
      </c>
      <c r="T100" t="str">
        <f>feed!R171</f>
        <v>Persia</v>
      </c>
      <c r="U100" t="str">
        <f>feed!S171</f>
        <v>Soviet Union</v>
      </c>
      <c r="V100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38019</v>
      </c>
      <c r="W100" t="str">
        <f>feed!U171</f>
        <v>http://blocgame.com/stats.php?id=65004</v>
      </c>
      <c r="X100" s="4">
        <f>SUMPRODUCT(MID(0&amp;feed!V171,LARGE(INDEX(ISNUMBER(--MID(feed!V171,ROW($1:$5),1))*
ROW($1:$5),0),ROW($1:$5))+1,1)*10^ROW($1:$5)/10)</f>
        <v>0</v>
      </c>
      <c r="Y100">
        <f>feed!W171</f>
        <v>0</v>
      </c>
      <c r="Z100" s="4">
        <f t="shared" si="8"/>
        <v>20019</v>
      </c>
      <c r="AA100" s="8">
        <f t="shared" si="9"/>
        <v>14.368480725623582</v>
      </c>
      <c r="AB100" s="4">
        <f t="shared" si="10"/>
        <v>441</v>
      </c>
      <c r="AC100" s="4">
        <f t="shared" si="11"/>
        <v>6336.5</v>
      </c>
    </row>
    <row r="101" spans="1:29" x14ac:dyDescent="0.25">
      <c r="A101" t="str">
        <f>feed!A90</f>
        <v>Conrad</v>
      </c>
      <c r="B101" t="str">
        <f>feed!B90</f>
        <v>Waled</v>
      </c>
      <c r="C101" t="str">
        <f>feed!C90</f>
        <v>SPQR</v>
      </c>
      <c r="D101">
        <f>SUMPRODUCT(MID(0&amp;feed!D90,LARGE(INDEX(ISNUMBER(--MID(feed!D90,ROW($1:$19),1))*
ROW($1:$19),0),ROW($1:$19))+1,1)*10^ROW($1:$19)/10)</f>
        <v>71</v>
      </c>
      <c r="E101">
        <f>SUMPRODUCT(MID(0&amp;feed!E90,LARGE(INDEX(ISNUMBER(--MID(feed!E90,ROW($1:$19),1))*
ROW($1:$19),0),ROW($1:$19))+1,1)*10^ROW($1:$19)/10)</f>
        <v>8</v>
      </c>
      <c r="F101" t="str">
        <f>feed!F90</f>
        <v>Korean War surplus</v>
      </c>
      <c r="G101" t="str">
        <f>feed!G90</f>
        <v>Gandhi-like</v>
      </c>
      <c r="H101">
        <f>SUMPRODUCT(MID(0&amp;feed!H90,LARGE(INDEX(ISNUMBER(--MID(feed!H90,ROW($1:$19),1))*
ROW($1:$19),0),ROW($1:$19))+1,1)*10^ROW($1:$19)/10)</f>
        <v>3</v>
      </c>
      <c r="I101" t="str">
        <f>feed!I90</f>
        <v>Good</v>
      </c>
      <c r="J101">
        <f>SUMPRODUCT(MID(0&amp;feed!J90,LARGE(INDEX(ISNUMBER(--MID(feed!J90,ROW($1:$19),1))*
ROW($1:$19),0),ROW($1:$19))+1,1)*10^ROW($1:$19)/10)</f>
        <v>3</v>
      </c>
      <c r="K101">
        <f>SUMPRODUCT(MID(0&amp;feed!K90,LARGE(INDEX(ISNUMBER(--MID(feed!K90,ROW($1:$19),1))*
ROW($1:$19),0),ROW($1:$19))+1,1)*10^ROW($1:$19)/10)</f>
        <v>27</v>
      </c>
      <c r="L101">
        <f>SUMPRODUCT(MID(0&amp;feed!L90,LARGE(INDEX(ISNUMBER(--MID(feed!L90,ROW($1:$19),1))*
ROW($1:$19),0),ROW($1:$19))+1,1)*10^ROW($1:$19)/10)</f>
        <v>17</v>
      </c>
      <c r="M101" t="str">
        <f>feed!M90</f>
        <v>Central Planning</v>
      </c>
      <c r="N101">
        <f>SUMPRODUCT(MID(0&amp;feed!N90,LARGE(INDEX(ISNUMBER(--MID(feed!N90,ROW($1:$5),1))*
ROW($1:$5),0),ROW($1:$5))+1,1)*10^ROW($1:$5)/10)</f>
        <v>3278</v>
      </c>
      <c r="O101">
        <f>SUMPRODUCT(MID(0&amp;feed!O90,LARGE(INDEX(ISNUMBER(--MID(feed!O90,ROW($1:$5),1))*
ROW($1:$5),0),ROW($1:$5))+1,1)*10^ROW($1:$5)/10)</f>
        <v>4640</v>
      </c>
      <c r="P101" t="str">
        <f>feed!P90</f>
        <v>Untapped</v>
      </c>
      <c r="Q101">
        <f t="shared" si="6"/>
        <v>90</v>
      </c>
      <c r="R101" t="str">
        <f>feed!Q90</f>
        <v>Very Powerful</v>
      </c>
      <c r="S101">
        <f t="shared" si="7"/>
        <v>10</v>
      </c>
      <c r="T101" t="str">
        <f>feed!R90</f>
        <v>Egypt</v>
      </c>
      <c r="U101" t="str">
        <f>feed!S90</f>
        <v>Soviet Union</v>
      </c>
      <c r="V101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22781</v>
      </c>
      <c r="W101" t="str">
        <f>feed!U90</f>
        <v>http://blocgame.com/stats.php?id=62640</v>
      </c>
      <c r="X101" s="4">
        <f>SUMPRODUCT(MID(0&amp;feed!V90,LARGE(INDEX(ISNUMBER(--MID(feed!V90,ROW($1:$5),1))*
ROW($1:$5),0),ROW($1:$5))+1,1)*10^ROW($1:$5)/10)</f>
        <v>1</v>
      </c>
      <c r="Y101">
        <f>feed!W90</f>
        <v>0.05</v>
      </c>
      <c r="Z101" s="4">
        <f t="shared" si="8"/>
        <v>4031</v>
      </c>
      <c r="AA101" s="8">
        <f t="shared" si="9"/>
        <v>6.949664429530201</v>
      </c>
      <c r="AB101" s="4">
        <f t="shared" si="10"/>
        <v>546.33333333333337</v>
      </c>
      <c r="AC101" s="4">
        <f t="shared" si="11"/>
        <v>3796.8333333333335</v>
      </c>
    </row>
    <row r="102" spans="1:29" x14ac:dyDescent="0.25">
      <c r="A102" t="str">
        <f>feed!A162</f>
        <v>Bango</v>
      </c>
      <c r="B102" t="str">
        <f>feed!B162</f>
        <v>MrTangoMango</v>
      </c>
      <c r="C102" t="str">
        <f>feed!C162</f>
        <v>The Order</v>
      </c>
      <c r="D102">
        <f>SUMPRODUCT(MID(0&amp;feed!D162,LARGE(INDEX(ISNUMBER(--MID(feed!D162,ROW($1:$19),1))*
ROW($1:$19),0),ROW($1:$19))+1,1)*10^ROW($1:$19)/10)</f>
        <v>91</v>
      </c>
      <c r="E102">
        <f>SUMPRODUCT(MID(0&amp;feed!E162,LARGE(INDEX(ISNUMBER(--MID(feed!E162,ROW($1:$19),1))*
ROW($1:$19),0),ROW($1:$19))+1,1)*10^ROW($1:$19)/10)</f>
        <v>1</v>
      </c>
      <c r="F102" t="str">
        <f>feed!F162</f>
        <v>Korean War surplus</v>
      </c>
      <c r="G102" t="str">
        <f>feed!G162</f>
        <v>Gandhi-like</v>
      </c>
      <c r="H102">
        <f>SUMPRODUCT(MID(0&amp;feed!H163,LARGE(INDEX(ISNUMBER(--MID(feed!H163,ROW($1:$19),1))*
ROW($1:$19),0),ROW($1:$19))+1,1)*10^ROW($1:$19)/10)</f>
        <v>1</v>
      </c>
      <c r="I102" t="str">
        <f>feed!I162</f>
        <v>Standard</v>
      </c>
      <c r="J102">
        <f>SUMPRODUCT(MID(0&amp;feed!J162,LARGE(INDEX(ISNUMBER(--MID(feed!J162,ROW($1:$19),1))*
ROW($1:$19),0),ROW($1:$19))+1,1)*10^ROW($1:$19)/10)</f>
        <v>2</v>
      </c>
      <c r="K102">
        <f>SUMPRODUCT(MID(0&amp;feed!K162,LARGE(INDEX(ISNUMBER(--MID(feed!K162,ROW($1:$19),1))*
ROW($1:$19),0),ROW($1:$19))+1,1)*10^ROW($1:$19)/10)</f>
        <v>34</v>
      </c>
      <c r="L102">
        <f>SUMPRODUCT(MID(0&amp;feed!L162,LARGE(INDEX(ISNUMBER(--MID(feed!L162,ROW($1:$19),1))*
ROW($1:$19),0),ROW($1:$19))+1,1)*10^ROW($1:$19)/10)</f>
        <v>2</v>
      </c>
      <c r="M102" t="str">
        <f>feed!M162</f>
        <v>Central Planning</v>
      </c>
      <c r="N102">
        <f>SUMPRODUCT(MID(0&amp;feed!N162,LARGE(INDEX(ISNUMBER(--MID(feed!N162,ROW($1:$5),1))*
ROW($1:$5),0),ROW($1:$5))+1,1)*10^ROW($1:$5)/10)</f>
        <v>2698</v>
      </c>
      <c r="O102">
        <f>SUMPRODUCT(MID(0&amp;feed!O162,LARGE(INDEX(ISNUMBER(--MID(feed!O162,ROW($1:$5),1))*
ROW($1:$5),0),ROW($1:$5))+1,1)*10^ROW($1:$5)/10)</f>
        <v>25</v>
      </c>
      <c r="P102" t="str">
        <f>feed!P162</f>
        <v>Untapped</v>
      </c>
      <c r="Q102">
        <f t="shared" si="6"/>
        <v>90</v>
      </c>
      <c r="R102" t="str">
        <f>feed!Q162</f>
        <v>Very Powerful</v>
      </c>
      <c r="S102">
        <f t="shared" si="7"/>
        <v>10</v>
      </c>
      <c r="T102" t="str">
        <f>feed!R162</f>
        <v>Southern Africa</v>
      </c>
      <c r="U102" t="str">
        <f>feed!S162</f>
        <v>Soviet Union</v>
      </c>
      <c r="V10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26891</v>
      </c>
      <c r="W102" t="str">
        <f>feed!U162</f>
        <v>http://blocgame.com/stats.php?id=59337</v>
      </c>
      <c r="X102" s="4">
        <f>SUMPRODUCT(MID(0&amp;feed!V162,LARGE(INDEX(ISNUMBER(--MID(feed!V162,ROW($1:$5),1))*
ROW($1:$5),0),ROW($1:$5))+1,1)*10^ROW($1:$5)/10)</f>
        <v>0</v>
      </c>
      <c r="Y102">
        <f>feed!W162</f>
        <v>0</v>
      </c>
      <c r="Z102" s="4">
        <f t="shared" si="8"/>
        <v>12641</v>
      </c>
      <c r="AA102" s="8">
        <f t="shared" si="9"/>
        <v>9.9670126019273528</v>
      </c>
      <c r="AB102" s="4">
        <f t="shared" si="10"/>
        <v>449.66666666666669</v>
      </c>
      <c r="AC102" s="4">
        <f t="shared" si="11"/>
        <v>4481.833333333333</v>
      </c>
    </row>
    <row r="103" spans="1:29" x14ac:dyDescent="0.25">
      <c r="A103" t="str">
        <f>feed!A662</f>
        <v>Sungai batu</v>
      </c>
      <c r="B103" t="str">
        <f>feed!B662</f>
        <v>Ammarrusli</v>
      </c>
      <c r="C103" t="str">
        <f>feed!C662</f>
        <v>SPQR</v>
      </c>
      <c r="D103">
        <f>SUMPRODUCT(MID(0&amp;feed!D662,LARGE(INDEX(ISNUMBER(--MID(feed!D662,ROW($1:$19),1))*
ROW($1:$19),0),ROW($1:$19))+1,1)*10^ROW($1:$19)/10)</f>
        <v>46</v>
      </c>
      <c r="E103">
        <f>SUMPRODUCT(MID(0&amp;feed!E662,LARGE(INDEX(ISNUMBER(--MID(feed!E662,ROW($1:$19),1))*
ROW($1:$19),0),ROW($1:$19))+1,1)*10^ROW($1:$19)/10)</f>
        <v>0</v>
      </c>
      <c r="F103" t="str">
        <f>feed!F662</f>
        <v>First World War surplus</v>
      </c>
      <c r="G103" t="str">
        <f>feed!G662</f>
        <v>Gandhi-like</v>
      </c>
      <c r="H103">
        <f>SUMPRODUCT(MID(0&amp;feed!H662,LARGE(INDEX(ISNUMBER(--MID(feed!H662,ROW($1:$19),1))*
ROW($1:$19),0),ROW($1:$19))+1,1)*10^ROW($1:$19)/10)</f>
        <v>1</v>
      </c>
      <c r="I103" t="str">
        <f>feed!I662</f>
        <v>Poor</v>
      </c>
      <c r="J103">
        <f>SUMPRODUCT(MID(0&amp;feed!J662,LARGE(INDEX(ISNUMBER(--MID(feed!J662,ROW($1:$19),1))*
ROW($1:$19),0),ROW($1:$19))+1,1)*10^ROW($1:$19)/10)</f>
        <v>19</v>
      </c>
      <c r="K103">
        <f>SUMPRODUCT(MID(0&amp;feed!K662,LARGE(INDEX(ISNUMBER(--MID(feed!K662,ROW($1:$19),1))*
ROW($1:$19),0),ROW($1:$19))+1,1)*10^ROW($1:$19)/10)</f>
        <v>10</v>
      </c>
      <c r="L103">
        <f>SUMPRODUCT(MID(0&amp;feed!L662,LARGE(INDEX(ISNUMBER(--MID(feed!L662,ROW($1:$19),1))*
ROW($1:$19),0),ROW($1:$19))+1,1)*10^ROW($1:$19)/10)</f>
        <v>4</v>
      </c>
      <c r="M103" t="str">
        <f>feed!M662</f>
        <v>Central Planning</v>
      </c>
      <c r="N103">
        <f>SUMPRODUCT(MID(0&amp;feed!N662,LARGE(INDEX(ISNUMBER(--MID(feed!N662,ROW($1:$5),1))*
ROW($1:$5),0),ROW($1:$5))+1,1)*10^ROW($1:$5)/10)</f>
        <v>843</v>
      </c>
      <c r="O103">
        <f>SUMPRODUCT(MID(0&amp;feed!O662,LARGE(INDEX(ISNUMBER(--MID(feed!O662,ROW($1:$5),1))*
ROW($1:$5),0),ROW($1:$5))+1,1)*10^ROW($1:$5)/10)</f>
        <v>98</v>
      </c>
      <c r="P103" t="str">
        <f>feed!P662</f>
        <v>Untapped</v>
      </c>
      <c r="Q103">
        <f t="shared" si="6"/>
        <v>90</v>
      </c>
      <c r="R103" t="str">
        <f>feed!Q662</f>
        <v>Powerful</v>
      </c>
      <c r="S103">
        <f t="shared" si="7"/>
        <v>9</v>
      </c>
      <c r="T103" t="str">
        <f>feed!R662</f>
        <v>East Indies</v>
      </c>
      <c r="U103" t="str">
        <f>feed!S662</f>
        <v>Soviet Union</v>
      </c>
      <c r="V103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20000</v>
      </c>
      <c r="W103" t="str">
        <f>feed!U662</f>
        <v>http://blocgame.com/stats.php?id=64422</v>
      </c>
      <c r="X103" s="4">
        <f>SUMPRODUCT(MID(0&amp;feed!V662,LARGE(INDEX(ISNUMBER(--MID(feed!V662,ROW($1:$5),1))*
ROW($1:$5),0),ROW($1:$5))+1,1)*10^ROW($1:$5)/10)</f>
        <v>1</v>
      </c>
      <c r="Y103">
        <f>feed!W662</f>
        <v>0</v>
      </c>
      <c r="Z103" s="4">
        <f t="shared" si="8"/>
        <v>14000</v>
      </c>
      <c r="AA103" s="8">
        <f t="shared" si="9"/>
        <v>23.724792408066431</v>
      </c>
      <c r="AB103" s="4">
        <f t="shared" si="10"/>
        <v>140.5</v>
      </c>
      <c r="AC103" s="4">
        <f t="shared" si="11"/>
        <v>3333.3333333333335</v>
      </c>
    </row>
    <row r="104" spans="1:29" x14ac:dyDescent="0.25">
      <c r="A104" t="str">
        <f>feed!A826</f>
        <v>ismaillian</v>
      </c>
      <c r="B104" t="str">
        <f>feed!B826</f>
        <v>ismaillian</v>
      </c>
      <c r="C104">
        <f>feed!C826</f>
        <v>0</v>
      </c>
      <c r="D104">
        <f>SUMPRODUCT(MID(0&amp;feed!D826,LARGE(INDEX(ISNUMBER(--MID(feed!D826,ROW($1:$19),1))*
ROW($1:$19),0),ROW($1:$19))+1,1)*10^ROW($1:$19)/10)</f>
        <v>7</v>
      </c>
      <c r="E104">
        <f>SUMPRODUCT(MID(0&amp;feed!E826,LARGE(INDEX(ISNUMBER(--MID(feed!E826,ROW($1:$19),1))*
ROW($1:$19),0),ROW($1:$19))+1,1)*10^ROW($1:$19)/10)</f>
        <v>0</v>
      </c>
      <c r="F104" t="str">
        <f>feed!F826</f>
        <v>First World War surplus</v>
      </c>
      <c r="G104" t="str">
        <f>feed!G826</f>
        <v>Good</v>
      </c>
      <c r="H104">
        <f>SUMPRODUCT(MID(0&amp;feed!H826,LARGE(INDEX(ISNUMBER(--MID(feed!H826,ROW($1:$19),1))*
ROW($1:$19),0),ROW($1:$19))+1,1)*10^ROW($1:$19)/10)</f>
        <v>0</v>
      </c>
      <c r="I104" t="str">
        <f>feed!I826</f>
        <v>Undisciplined Rabble</v>
      </c>
      <c r="J104">
        <f>SUMPRODUCT(MID(0&amp;feed!J826,LARGE(INDEX(ISNUMBER(--MID(feed!J826,ROW($1:$19),1))*
ROW($1:$19),0),ROW($1:$19))+1,1)*10^ROW($1:$19)/10)</f>
        <v>5</v>
      </c>
      <c r="K104">
        <f>SUMPRODUCT(MID(0&amp;feed!K826,LARGE(INDEX(ISNUMBER(--MID(feed!K826,ROW($1:$19),1))*
ROW($1:$19),0),ROW($1:$19))+1,1)*10^ROW($1:$19)/10)</f>
        <v>2</v>
      </c>
      <c r="L104">
        <f>SUMPRODUCT(MID(0&amp;feed!L826,LARGE(INDEX(ISNUMBER(--MID(feed!L826,ROW($1:$19),1))*
ROW($1:$19),0),ROW($1:$19))+1,1)*10^ROW($1:$19)/10)</f>
        <v>8</v>
      </c>
      <c r="M104" t="str">
        <f>feed!M826</f>
        <v>Mixed Economy</v>
      </c>
      <c r="N104">
        <f>SUMPRODUCT(MID(0&amp;feed!N826,LARGE(INDEX(ISNUMBER(--MID(feed!N826,ROW($1:$5),1))*
ROW($1:$5),0),ROW($1:$5))+1,1)*10^ROW($1:$5)/10)</f>
        <v>542</v>
      </c>
      <c r="O104">
        <f>SUMPRODUCT(MID(0&amp;feed!O826,LARGE(INDEX(ISNUMBER(--MID(feed!O826,ROW($1:$5),1))*
ROW($1:$5),0),ROW($1:$5))+1,1)*10^ROW($1:$5)/10)</f>
        <v>642</v>
      </c>
      <c r="P104" t="str">
        <f>feed!P826</f>
        <v>Untapped</v>
      </c>
      <c r="Q104">
        <f t="shared" si="6"/>
        <v>90</v>
      </c>
      <c r="R104" t="str">
        <f>feed!Q826</f>
        <v>None</v>
      </c>
      <c r="S104">
        <f t="shared" si="7"/>
        <v>0</v>
      </c>
      <c r="T104" t="str">
        <f>feed!R826</f>
        <v>Arabia</v>
      </c>
      <c r="U104" t="str">
        <f>feed!S826</f>
        <v>Neutral</v>
      </c>
      <c r="V104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4382</v>
      </c>
      <c r="W104" t="str">
        <f>feed!U826</f>
        <v>http://blocgame.com/stats.php?id=64081</v>
      </c>
      <c r="X104" s="4">
        <f>SUMPRODUCT(MID(0&amp;feed!V826,LARGE(INDEX(ISNUMBER(--MID(feed!V826,ROW($1:$5),1))*
ROW($1:$5),0),ROW($1:$5))+1,1)*10^ROW($1:$5)/10)</f>
        <v>0</v>
      </c>
      <c r="Y104">
        <f>feed!W826</f>
        <v>0</v>
      </c>
      <c r="Z104" s="4">
        <f t="shared" si="8"/>
        <v>632</v>
      </c>
      <c r="AA104" s="8">
        <f t="shared" si="9"/>
        <v>8.084870848708487</v>
      </c>
      <c r="AB104" s="4">
        <f t="shared" si="10"/>
        <v>90.333333333333329</v>
      </c>
      <c r="AC104" s="4">
        <f t="shared" si="11"/>
        <v>730.33333333333337</v>
      </c>
    </row>
    <row r="105" spans="1:29" x14ac:dyDescent="0.25">
      <c r="A105" t="str">
        <f>feed!A782</f>
        <v>Picanninia</v>
      </c>
      <c r="B105" t="str">
        <f>feed!B782</f>
        <v>oppengrubenfuhrer</v>
      </c>
      <c r="C105" t="str">
        <f>feed!C782</f>
        <v>The Khilafah</v>
      </c>
      <c r="D105">
        <f>SUMPRODUCT(MID(0&amp;feed!D782,LARGE(INDEX(ISNUMBER(--MID(feed!D782,ROW($1:$19),1))*
ROW($1:$19),0),ROW($1:$19))+1,1)*10^ROW($1:$19)/10)</f>
        <v>9</v>
      </c>
      <c r="E105">
        <f>SUMPRODUCT(MID(0&amp;feed!E782,LARGE(INDEX(ISNUMBER(--MID(feed!E782,ROW($1:$19),1))*
ROW($1:$19),0),ROW($1:$19))+1,1)*10^ROW($1:$19)/10)</f>
        <v>0</v>
      </c>
      <c r="F105" t="str">
        <f>feed!F782</f>
        <v>First World War surplus</v>
      </c>
      <c r="G105" t="str">
        <f>feed!G782</f>
        <v>Normal</v>
      </c>
      <c r="H105">
        <f>SUMPRODUCT(MID(0&amp;feed!H782,LARGE(INDEX(ISNUMBER(--MID(feed!H782,ROW($1:$19),1))*
ROW($1:$19),0),ROW($1:$19))+1,1)*10^ROW($1:$19)/10)</f>
        <v>1</v>
      </c>
      <c r="I105" t="str">
        <f>feed!I782</f>
        <v>Undisciplined Rabble</v>
      </c>
      <c r="J105">
        <f>SUMPRODUCT(MID(0&amp;feed!J782,LARGE(INDEX(ISNUMBER(--MID(feed!J782,ROW($1:$19),1))*
ROW($1:$19),0),ROW($1:$19))+1,1)*10^ROW($1:$19)/10)</f>
        <v>11</v>
      </c>
      <c r="K105">
        <f>SUMPRODUCT(MID(0&amp;feed!K782,LARGE(INDEX(ISNUMBER(--MID(feed!K782,ROW($1:$19),1))*
ROW($1:$19),0),ROW($1:$19))+1,1)*10^ROW($1:$19)/10)</f>
        <v>15</v>
      </c>
      <c r="L105">
        <f>SUMPRODUCT(MID(0&amp;feed!L782,LARGE(INDEX(ISNUMBER(--MID(feed!L782,ROW($1:$19),1))*
ROW($1:$19),0),ROW($1:$19))+1,1)*10^ROW($1:$19)/10)</f>
        <v>3</v>
      </c>
      <c r="M105" t="str">
        <f>feed!M782</f>
        <v>Mixed Economy</v>
      </c>
      <c r="N105">
        <f>SUMPRODUCT(MID(0&amp;feed!N782,LARGE(INDEX(ISNUMBER(--MID(feed!N782,ROW($1:$5),1))*
ROW($1:$5),0),ROW($1:$5))+1,1)*10^ROW($1:$5)/10)</f>
        <v>623</v>
      </c>
      <c r="O105">
        <f>SUMPRODUCT(MID(0&amp;feed!O782,LARGE(INDEX(ISNUMBER(--MID(feed!O782,ROW($1:$5),1))*
ROW($1:$5),0),ROW($1:$5))+1,1)*10^ROW($1:$5)/10)</f>
        <v>240</v>
      </c>
      <c r="P105" t="str">
        <f>feed!P782</f>
        <v>Untapped</v>
      </c>
      <c r="Q105">
        <f t="shared" si="6"/>
        <v>90</v>
      </c>
      <c r="R105" t="str">
        <f>feed!Q782</f>
        <v>Meagre</v>
      </c>
      <c r="S105">
        <f t="shared" si="7"/>
        <v>1.5</v>
      </c>
      <c r="T105" t="str">
        <f>feed!R782</f>
        <v>East Africa</v>
      </c>
      <c r="U105" t="str">
        <f>feed!S782</f>
        <v>Neutral</v>
      </c>
      <c r="V105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9647</v>
      </c>
      <c r="W105" t="str">
        <f>feed!U782</f>
        <v>http://blocgame.com/stats.php?id=64400</v>
      </c>
      <c r="X105" s="4">
        <f>SUMPRODUCT(MID(0&amp;feed!V782,LARGE(INDEX(ISNUMBER(--MID(feed!V782,ROW($1:$5),1))*
ROW($1:$5),0),ROW($1:$5))+1,1)*10^ROW($1:$5)/10)</f>
        <v>0</v>
      </c>
      <c r="Y105">
        <f>feed!W782</f>
        <v>0</v>
      </c>
      <c r="Z105" s="4">
        <f t="shared" si="8"/>
        <v>2147</v>
      </c>
      <c r="AA105" s="8">
        <f t="shared" si="9"/>
        <v>15.484751203852328</v>
      </c>
      <c r="AB105" s="4">
        <f t="shared" si="10"/>
        <v>103.83333333333333</v>
      </c>
      <c r="AC105" s="4">
        <f t="shared" si="11"/>
        <v>1607.8333333333333</v>
      </c>
    </row>
    <row r="106" spans="1:29" x14ac:dyDescent="0.25">
      <c r="A106" t="str">
        <f>feed!A701</f>
        <v>Rattown</v>
      </c>
      <c r="B106" t="str">
        <f>feed!B701</f>
        <v>Furfag Commanding</v>
      </c>
      <c r="C106" t="str">
        <f>feed!C701</f>
        <v>The Order</v>
      </c>
      <c r="D106">
        <f>SUMPRODUCT(MID(0&amp;feed!D701,LARGE(INDEX(ISNUMBER(--MID(feed!D701,ROW($1:$19),1))*
ROW($1:$19),0),ROW($1:$19))+1,1)*10^ROW($1:$19)/10)</f>
        <v>507</v>
      </c>
      <c r="E106">
        <f>SUMPRODUCT(MID(0&amp;feed!E701,LARGE(INDEX(ISNUMBER(--MID(feed!E701,ROW($1:$19),1))*
ROW($1:$19),0),ROW($1:$19))+1,1)*10^ROW($1:$19)/10)</f>
        <v>6</v>
      </c>
      <c r="F106" t="str">
        <f>feed!F701</f>
        <v>Almost Modern</v>
      </c>
      <c r="G106" t="str">
        <f>feed!G701</f>
        <v>Angelic</v>
      </c>
      <c r="H106">
        <f>SUMPRODUCT(MID(0&amp;feed!H701,LARGE(INDEX(ISNUMBER(--MID(feed!H701,ROW($1:$19),1))*
ROW($1:$19),0),ROW($1:$19))+1,1)*10^ROW($1:$19)/10)</f>
        <v>5</v>
      </c>
      <c r="I106" t="str">
        <f>feed!I701</f>
        <v>Poor</v>
      </c>
      <c r="J106">
        <f>SUMPRODUCT(MID(0&amp;feed!J701,LARGE(INDEX(ISNUMBER(--MID(feed!J701,ROW($1:$19),1))*
ROW($1:$19),0),ROW($1:$19))+1,1)*10^ROW($1:$19)/10)</f>
        <v>3</v>
      </c>
      <c r="K106">
        <f>SUMPRODUCT(MID(0&amp;feed!K701,LARGE(INDEX(ISNUMBER(--MID(feed!K701,ROW($1:$19),1))*
ROW($1:$19),0),ROW($1:$19))+1,1)*10^ROW($1:$19)/10)</f>
        <v>29</v>
      </c>
      <c r="L106">
        <f>SUMPRODUCT(MID(0&amp;feed!L701,LARGE(INDEX(ISNUMBER(--MID(feed!L701,ROW($1:$19),1))*
ROW($1:$19),0),ROW($1:$19))+1,1)*10^ROW($1:$19)/10)</f>
        <v>21</v>
      </c>
      <c r="M106" t="str">
        <f>feed!M701</f>
        <v>Central Planning</v>
      </c>
      <c r="N106">
        <f>SUMPRODUCT(MID(0&amp;feed!N701,LARGE(INDEX(ISNUMBER(--MID(feed!N701,ROW($1:$5),1))*
ROW($1:$5),0),ROW($1:$5))+1,1)*10^ROW($1:$5)/10)</f>
        <v>783</v>
      </c>
      <c r="O106">
        <f>SUMPRODUCT(MID(0&amp;feed!O701,LARGE(INDEX(ISNUMBER(--MID(feed!O701,ROW($1:$5),1))*
ROW($1:$5),0),ROW($1:$5))+1,1)*10^ROW($1:$5)/10)</f>
        <v>4764</v>
      </c>
      <c r="P106" t="str">
        <f>feed!P701</f>
        <v>Untapped</v>
      </c>
      <c r="Q106">
        <f t="shared" si="6"/>
        <v>90</v>
      </c>
      <c r="R106" t="str">
        <f>feed!Q701</f>
        <v>Very Powerful</v>
      </c>
      <c r="S106">
        <f t="shared" si="7"/>
        <v>10</v>
      </c>
      <c r="T106" t="str">
        <f>feed!R701</f>
        <v>Mesopotamia</v>
      </c>
      <c r="U106" t="str">
        <f>feed!S701</f>
        <v>Soviet Union</v>
      </c>
      <c r="V106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45451</v>
      </c>
      <c r="W106" t="str">
        <f>feed!U701</f>
        <v>http://blocgame.com/stats.php?id=39062</v>
      </c>
      <c r="X106" s="4">
        <f>SUMPRODUCT(MID(0&amp;feed!V701,LARGE(INDEX(ISNUMBER(--MID(feed!V701,ROW($1:$5),1))*
ROW($1:$5),0),ROW($1:$5))+1,1)*10^ROW($1:$5)/10)</f>
        <v>10</v>
      </c>
      <c r="Y106">
        <f>feed!W701</f>
        <v>0</v>
      </c>
      <c r="Z106" s="4">
        <f t="shared" si="8"/>
        <v>22951</v>
      </c>
      <c r="AA106" s="8">
        <f t="shared" si="9"/>
        <v>58.047254150702429</v>
      </c>
      <c r="AB106" s="4">
        <f t="shared" si="10"/>
        <v>130.5</v>
      </c>
      <c r="AC106" s="4">
        <f t="shared" si="11"/>
        <v>7575.166666666667</v>
      </c>
    </row>
    <row r="107" spans="1:29" x14ac:dyDescent="0.25">
      <c r="A107" t="str">
        <f>feed!A752</f>
        <v>Thiepia</v>
      </c>
      <c r="B107" t="str">
        <f>feed!B752</f>
        <v>RulerKing</v>
      </c>
      <c r="C107">
        <f>feed!C752</f>
        <v>0</v>
      </c>
      <c r="D107">
        <f>SUMPRODUCT(MID(0&amp;feed!D752,LARGE(INDEX(ISNUMBER(--MID(feed!D752,ROW($1:$19),1))*
ROW($1:$19),0),ROW($1:$19))+1,1)*10^ROW($1:$19)/10)</f>
        <v>2</v>
      </c>
      <c r="E107">
        <f>SUMPRODUCT(MID(0&amp;feed!E752,LARGE(INDEX(ISNUMBER(--MID(feed!E752,ROW($1:$19),1))*
ROW($1:$19),0),ROW($1:$19))+1,1)*10^ROW($1:$19)/10)</f>
        <v>0</v>
      </c>
      <c r="F107" t="str">
        <f>feed!F752</f>
        <v>First World War surplus</v>
      </c>
      <c r="G107" t="str">
        <f>feed!G752</f>
        <v>Questionable</v>
      </c>
      <c r="H107">
        <f>SUMPRODUCT(MID(0&amp;feed!H752,LARGE(INDEX(ISNUMBER(--MID(feed!H752,ROW($1:$19),1))*
ROW($1:$19),0),ROW($1:$19))+1,1)*10^ROW($1:$19)/10)</f>
        <v>0</v>
      </c>
      <c r="I107" t="str">
        <f>feed!I752</f>
        <v>Undisciplined Rabble</v>
      </c>
      <c r="J107">
        <f>SUMPRODUCT(MID(0&amp;feed!J752,LARGE(INDEX(ISNUMBER(--MID(feed!J752,ROW($1:$19),1))*
ROW($1:$19),0),ROW($1:$19))+1,1)*10^ROW($1:$19)/10)</f>
        <v>182</v>
      </c>
      <c r="K107">
        <f>SUMPRODUCT(MID(0&amp;feed!K752,LARGE(INDEX(ISNUMBER(--MID(feed!K752,ROW($1:$19),1))*
ROW($1:$19),0),ROW($1:$19))+1,1)*10^ROW($1:$19)/10)</f>
        <v>1</v>
      </c>
      <c r="L107">
        <f>SUMPRODUCT(MID(0&amp;feed!L752,LARGE(INDEX(ISNUMBER(--MID(feed!L752,ROW($1:$19),1))*
ROW($1:$19),0),ROW($1:$19))+1,1)*10^ROW($1:$19)/10)</f>
        <v>0</v>
      </c>
      <c r="M107" t="str">
        <f>feed!M752</f>
        <v>Mixed Economy</v>
      </c>
      <c r="N107">
        <f>SUMPRODUCT(MID(0&amp;feed!N752,LARGE(INDEX(ISNUMBER(--MID(feed!N752,ROW($1:$5),1))*
ROW($1:$5),0),ROW($1:$5))+1,1)*10^ROW($1:$5)/10)</f>
        <v>670</v>
      </c>
      <c r="O107">
        <f>SUMPRODUCT(MID(0&amp;feed!O752,LARGE(INDEX(ISNUMBER(--MID(feed!O752,ROW($1:$5),1))*
ROW($1:$5),0),ROW($1:$5))+1,1)*10^ROW($1:$5)/10)</f>
        <v>0</v>
      </c>
      <c r="P107" t="str">
        <f>feed!P752</f>
        <v>Untapped</v>
      </c>
      <c r="Q107">
        <f t="shared" si="6"/>
        <v>90</v>
      </c>
      <c r="R107" t="str">
        <f>feed!Q752</f>
        <v>None</v>
      </c>
      <c r="S107">
        <f t="shared" si="7"/>
        <v>0</v>
      </c>
      <c r="T107" t="str">
        <f>feed!R752</f>
        <v>Indochina</v>
      </c>
      <c r="U107" t="str">
        <f>feed!S752</f>
        <v>Neutral</v>
      </c>
      <c r="V107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411</v>
      </c>
      <c r="W107" t="str">
        <f>feed!U752</f>
        <v>http://blocgame.com/stats.php?id=63846</v>
      </c>
      <c r="X107" s="4">
        <f>SUMPRODUCT(MID(0&amp;feed!V752,LARGE(INDEX(ISNUMBER(--MID(feed!V752,ROW($1:$5),1))*
ROW($1:$5),0),ROW($1:$5))+1,1)*10^ROW($1:$5)/10)</f>
        <v>0</v>
      </c>
      <c r="Y107">
        <f>feed!W752</f>
        <v>0</v>
      </c>
      <c r="Z107" s="4">
        <f t="shared" si="8"/>
        <v>36</v>
      </c>
      <c r="AA107" s="8">
        <f t="shared" si="9"/>
        <v>0.61343283582089547</v>
      </c>
      <c r="AB107" s="4">
        <f t="shared" si="10"/>
        <v>111.66666666666667</v>
      </c>
      <c r="AC107" s="4">
        <f t="shared" si="11"/>
        <v>68.5</v>
      </c>
    </row>
    <row r="108" spans="1:29" x14ac:dyDescent="0.25">
      <c r="A108" t="str">
        <f>feed!A656</f>
        <v>Pindostan</v>
      </c>
      <c r="B108" t="str">
        <f>feed!B656</f>
        <v>Khaet</v>
      </c>
      <c r="C108">
        <f>feed!C656</f>
        <v>0</v>
      </c>
      <c r="D108">
        <f>SUMPRODUCT(MID(0&amp;feed!D656,LARGE(INDEX(ISNUMBER(--MID(feed!D656,ROW($1:$19),1))*
ROW($1:$19),0),ROW($1:$19))+1,1)*10^ROW($1:$19)/10)</f>
        <v>15</v>
      </c>
      <c r="E108">
        <f>SUMPRODUCT(MID(0&amp;feed!E656,LARGE(INDEX(ISNUMBER(--MID(feed!E656,ROW($1:$19),1))*
ROW($1:$19),0),ROW($1:$19))+1,1)*10^ROW($1:$19)/10)</f>
        <v>0</v>
      </c>
      <c r="F108" t="str">
        <f>feed!F656</f>
        <v>First World War surplus</v>
      </c>
      <c r="G108" t="str">
        <f>feed!G656</f>
        <v>Gandhi-like</v>
      </c>
      <c r="H108">
        <f>SUMPRODUCT(MID(0&amp;feed!H657,LARGE(INDEX(ISNUMBER(--MID(feed!H657,ROW($1:$19),1))*
ROW($1:$19),0),ROW($1:$19))+1,1)*10^ROW($1:$19)/10)</f>
        <v>0</v>
      </c>
      <c r="I108" t="str">
        <f>feed!I656</f>
        <v>Undisciplined Rabble</v>
      </c>
      <c r="J108">
        <f>SUMPRODUCT(MID(0&amp;feed!J656,LARGE(INDEX(ISNUMBER(--MID(feed!J656,ROW($1:$19),1))*
ROW($1:$19),0),ROW($1:$19))+1,1)*10^ROW($1:$19)/10)</f>
        <v>9</v>
      </c>
      <c r="K108">
        <f>SUMPRODUCT(MID(0&amp;feed!K656,LARGE(INDEX(ISNUMBER(--MID(feed!K656,ROW($1:$19),1))*
ROW($1:$19),0),ROW($1:$19))+1,1)*10^ROW($1:$19)/10)</f>
        <v>2</v>
      </c>
      <c r="L108">
        <f>SUMPRODUCT(MID(0&amp;feed!L656,LARGE(INDEX(ISNUMBER(--MID(feed!L656,ROW($1:$19),1))*
ROW($1:$19),0),ROW($1:$19))+1,1)*10^ROW($1:$19)/10)</f>
        <v>0</v>
      </c>
      <c r="M108" t="str">
        <f>feed!M656</f>
        <v>Free Market</v>
      </c>
      <c r="N108">
        <f>SUMPRODUCT(MID(0&amp;feed!N656,LARGE(INDEX(ISNUMBER(--MID(feed!N656,ROW($1:$5),1))*
ROW($1:$5),0),ROW($1:$5))+1,1)*10^ROW($1:$5)/10)</f>
        <v>860</v>
      </c>
      <c r="O108">
        <f>SUMPRODUCT(MID(0&amp;feed!O656,LARGE(INDEX(ISNUMBER(--MID(feed!O656,ROW($1:$5),1))*
ROW($1:$5),0),ROW($1:$5))+1,1)*10^ROW($1:$5)/10)</f>
        <v>180</v>
      </c>
      <c r="P108" t="str">
        <f>feed!P656</f>
        <v>Untapped</v>
      </c>
      <c r="Q108">
        <f t="shared" si="6"/>
        <v>90</v>
      </c>
      <c r="R108" t="str">
        <f>feed!Q656</f>
        <v>None</v>
      </c>
      <c r="S108">
        <f t="shared" si="7"/>
        <v>0</v>
      </c>
      <c r="T108" t="str">
        <f>feed!R656</f>
        <v>Indochina</v>
      </c>
      <c r="U108" t="str">
        <f>feed!S656</f>
        <v>Neutral</v>
      </c>
      <c r="V108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16172</v>
      </c>
      <c r="W108" t="str">
        <f>feed!U656</f>
        <v>http://blocgame.com/stats.php?id=65187</v>
      </c>
      <c r="X108" s="4">
        <f>SUMPRODUCT(MID(0&amp;feed!V656,LARGE(INDEX(ISNUMBER(--MID(feed!V656,ROW($1:$5),1))*
ROW($1:$5),0),ROW($1:$5))+1,1)*10^ROW($1:$5)/10)</f>
        <v>0</v>
      </c>
      <c r="Y108">
        <f>feed!W656</f>
        <v>0</v>
      </c>
      <c r="Z108" s="4">
        <f t="shared" si="8"/>
        <v>15422</v>
      </c>
      <c r="AA108" s="8">
        <f t="shared" si="9"/>
        <v>18.804651162790698</v>
      </c>
      <c r="AB108" s="4">
        <f t="shared" si="10"/>
        <v>143.33333333333334</v>
      </c>
      <c r="AC108" s="4">
        <f t="shared" si="11"/>
        <v>2695.3333333333335</v>
      </c>
    </row>
    <row r="109" spans="1:29" x14ac:dyDescent="0.25">
      <c r="A109" t="str">
        <f>feed!A595</f>
        <v>\\\'Nam</v>
      </c>
      <c r="B109" t="str">
        <f>feed!B595</f>
        <v>Ben DerHover</v>
      </c>
      <c r="C109">
        <f>feed!C595</f>
        <v>0</v>
      </c>
      <c r="D109">
        <f>SUMPRODUCT(MID(0&amp;feed!D595,LARGE(INDEX(ISNUMBER(--MID(feed!D595,ROW($1:$19),1))*
ROW($1:$19),0),ROW($1:$19))+1,1)*10^ROW($1:$19)/10)</f>
        <v>7</v>
      </c>
      <c r="E109">
        <f>SUMPRODUCT(MID(0&amp;feed!E595,LARGE(INDEX(ISNUMBER(--MID(feed!E595,ROW($1:$19),1))*
ROW($1:$19),0),ROW($1:$19))+1,1)*10^ROW($1:$19)/10)</f>
        <v>0</v>
      </c>
      <c r="F109" t="str">
        <f>feed!F595</f>
        <v>Second World War surplus</v>
      </c>
      <c r="G109" t="str">
        <f>feed!G595</f>
        <v>Questionable</v>
      </c>
      <c r="H109">
        <f>SUMPRODUCT(MID(0&amp;feed!H595,LARGE(INDEX(ISNUMBER(--MID(feed!H595,ROW($1:$19),1))*
ROW($1:$19),0),ROW($1:$19))+1,1)*10^ROW($1:$19)/10)</f>
        <v>1</v>
      </c>
      <c r="I109" t="str">
        <f>feed!I595</f>
        <v>Undisciplined Rabble</v>
      </c>
      <c r="J109">
        <f>SUMPRODUCT(MID(0&amp;feed!J595,LARGE(INDEX(ISNUMBER(--MID(feed!J595,ROW($1:$19),1))*
ROW($1:$19),0),ROW($1:$19))+1,1)*10^ROW($1:$19)/10)</f>
        <v>8</v>
      </c>
      <c r="K109">
        <f>SUMPRODUCT(MID(0&amp;feed!K595,LARGE(INDEX(ISNUMBER(--MID(feed!K595,ROW($1:$19),1))*
ROW($1:$19),0),ROW($1:$19))+1,1)*10^ROW($1:$19)/10)</f>
        <v>5</v>
      </c>
      <c r="L109">
        <f>SUMPRODUCT(MID(0&amp;feed!L595,LARGE(INDEX(ISNUMBER(--MID(feed!L595,ROW($1:$19),1))*
ROW($1:$19),0),ROW($1:$19))+1,1)*10^ROW($1:$19)/10)</f>
        <v>0</v>
      </c>
      <c r="M109" t="str">
        <f>feed!M595</f>
        <v>Mixed Economy</v>
      </c>
      <c r="N109">
        <f>SUMPRODUCT(MID(0&amp;feed!N595,LARGE(INDEX(ISNUMBER(--MID(feed!N595,ROW($1:$5),1))*
ROW($1:$5),0),ROW($1:$5))+1,1)*10^ROW($1:$5)/10)</f>
        <v>978</v>
      </c>
      <c r="O109">
        <f>SUMPRODUCT(MID(0&amp;feed!O595,LARGE(INDEX(ISNUMBER(--MID(feed!O595,ROW($1:$5),1))*
ROW($1:$5),0),ROW($1:$5))+1,1)*10^ROW($1:$5)/10)</f>
        <v>166</v>
      </c>
      <c r="P109" t="str">
        <f>feed!P595</f>
        <v>Untapped</v>
      </c>
      <c r="Q109">
        <f t="shared" si="6"/>
        <v>90</v>
      </c>
      <c r="R109" t="str">
        <f>feed!Q595</f>
        <v>None</v>
      </c>
      <c r="S109">
        <f t="shared" si="7"/>
        <v>0</v>
      </c>
      <c r="T109" t="str">
        <f>feed!R595</f>
        <v>East Indies</v>
      </c>
      <c r="U109" t="str">
        <f>feed!S595</f>
        <v>Neutral</v>
      </c>
      <c r="V109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6205</v>
      </c>
      <c r="W109" t="str">
        <f>feed!U595</f>
        <v>http://blocgame.com/stats.php?id=62900</v>
      </c>
      <c r="X109" s="4">
        <f>SUMPRODUCT(MID(0&amp;feed!V595,LARGE(INDEX(ISNUMBER(--MID(feed!V595,ROW($1:$5),1))*
ROW($1:$5),0),ROW($1:$5))+1,1)*10^ROW($1:$5)/10)</f>
        <v>0</v>
      </c>
      <c r="Y109">
        <f>feed!W595</f>
        <v>0</v>
      </c>
      <c r="Z109" s="4">
        <f t="shared" si="8"/>
        <v>3580</v>
      </c>
      <c r="AA109" s="8">
        <f t="shared" si="9"/>
        <v>6.3445807770961142</v>
      </c>
      <c r="AB109" s="4">
        <f t="shared" si="10"/>
        <v>163</v>
      </c>
      <c r="AC109" s="4">
        <f t="shared" si="11"/>
        <v>1034.1666666666667</v>
      </c>
    </row>
    <row r="110" spans="1:29" x14ac:dyDescent="0.25">
      <c r="A110" t="str">
        <f>feed!A567</f>
        <v>Hells Angel</v>
      </c>
      <c r="B110" t="str">
        <f>feed!B567</f>
        <v>Avangarde</v>
      </c>
      <c r="C110" t="str">
        <f>feed!C567</f>
        <v>The Order</v>
      </c>
      <c r="D110">
        <f>SUMPRODUCT(MID(0&amp;feed!D567,LARGE(INDEX(ISNUMBER(--MID(feed!D567,ROW($1:$19),1))*
ROW($1:$19),0),ROW($1:$19))+1,1)*10^ROW($1:$19)/10)</f>
        <v>124</v>
      </c>
      <c r="E110">
        <f>SUMPRODUCT(MID(0&amp;feed!E567,LARGE(INDEX(ISNUMBER(--MID(feed!E567,ROW($1:$19),1))*
ROW($1:$19),0),ROW($1:$19))+1,1)*10^ROW($1:$19)/10)</f>
        <v>1</v>
      </c>
      <c r="F110" t="str">
        <f>feed!F567</f>
        <v>Korean War surplus</v>
      </c>
      <c r="G110" t="str">
        <f>feed!G567</f>
        <v>Gandhi-like</v>
      </c>
      <c r="H110">
        <f>SUMPRODUCT(MID(0&amp;feed!H567,LARGE(INDEX(ISNUMBER(--MID(feed!H567,ROW($1:$19),1))*
ROW($1:$19),0),ROW($1:$19))+1,1)*10^ROW($1:$19)/10)</f>
        <v>3</v>
      </c>
      <c r="I110" t="str">
        <f>feed!I567</f>
        <v>Undisciplined Rabble</v>
      </c>
      <c r="J110">
        <f>SUMPRODUCT(MID(0&amp;feed!J567,LARGE(INDEX(ISNUMBER(--MID(feed!J567,ROW($1:$19),1))*
ROW($1:$19),0),ROW($1:$19))+1,1)*10^ROW($1:$19)/10)</f>
        <v>2</v>
      </c>
      <c r="K110">
        <f>SUMPRODUCT(MID(0&amp;feed!K567,LARGE(INDEX(ISNUMBER(--MID(feed!K567,ROW($1:$19),1))*
ROW($1:$19),0),ROW($1:$19))+1,1)*10^ROW($1:$19)/10)</f>
        <v>32</v>
      </c>
      <c r="L110">
        <f>SUMPRODUCT(MID(0&amp;feed!L567,LARGE(INDEX(ISNUMBER(--MID(feed!L567,ROW($1:$19),1))*
ROW($1:$19),0),ROW($1:$19))+1,1)*10^ROW($1:$19)/10)</f>
        <v>11</v>
      </c>
      <c r="M110" t="str">
        <f>feed!M567</f>
        <v>Central Planning</v>
      </c>
      <c r="N110">
        <f>SUMPRODUCT(MID(0&amp;feed!N567,LARGE(INDEX(ISNUMBER(--MID(feed!N567,ROW($1:$5),1))*
ROW($1:$5),0),ROW($1:$5))+1,1)*10^ROW($1:$5)/10)</f>
        <v>1074</v>
      </c>
      <c r="O110">
        <f>SUMPRODUCT(MID(0&amp;feed!O567,LARGE(INDEX(ISNUMBER(--MID(feed!O567,ROW($1:$5),1))*
ROW($1:$5),0),ROW($1:$5))+1,1)*10^ROW($1:$5)/10)</f>
        <v>3548</v>
      </c>
      <c r="P110" t="str">
        <f>feed!P567</f>
        <v>Untapped</v>
      </c>
      <c r="Q110">
        <f t="shared" si="6"/>
        <v>90</v>
      </c>
      <c r="R110" t="str">
        <f>feed!Q567</f>
        <v>Powerful</v>
      </c>
      <c r="S110">
        <f t="shared" si="7"/>
        <v>9</v>
      </c>
      <c r="T110" t="str">
        <f>feed!R567</f>
        <v>Guinea</v>
      </c>
      <c r="U110" t="str">
        <f>feed!S567</f>
        <v>Soviet Union</v>
      </c>
      <c r="V110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46226</v>
      </c>
      <c r="W110" t="str">
        <f>feed!U567</f>
        <v>http://blocgame.com/stats.php?id=63923</v>
      </c>
      <c r="X110" s="4">
        <f>SUMPRODUCT(MID(0&amp;feed!V567,LARGE(INDEX(ISNUMBER(--MID(feed!V567,ROW($1:$5),1))*
ROW($1:$5),0),ROW($1:$5))+1,1)*10^ROW($1:$5)/10)</f>
        <v>1</v>
      </c>
      <c r="Y110">
        <f>feed!W567</f>
        <v>0</v>
      </c>
      <c r="Z110" s="4">
        <f t="shared" si="8"/>
        <v>27851</v>
      </c>
      <c r="AA110" s="8">
        <f t="shared" si="9"/>
        <v>43.040968342644319</v>
      </c>
      <c r="AB110" s="4">
        <f t="shared" si="10"/>
        <v>179</v>
      </c>
      <c r="AC110" s="4">
        <f t="shared" si="11"/>
        <v>7704.333333333333</v>
      </c>
    </row>
    <row r="111" spans="1:29" x14ac:dyDescent="0.25">
      <c r="A111" t="str">
        <f>feed!A413</f>
        <v>Rats</v>
      </c>
      <c r="B111" t="str">
        <f>feed!B413</f>
        <v>Banjax</v>
      </c>
      <c r="C111" t="str">
        <f>feed!C413</f>
        <v>Interpol</v>
      </c>
      <c r="D111">
        <f>SUMPRODUCT(MID(0&amp;feed!D413,LARGE(INDEX(ISNUMBER(--MID(feed!D413,ROW($1:$19),1))*
ROW($1:$19),0),ROW($1:$19))+1,1)*10^ROW($1:$19)/10)</f>
        <v>95</v>
      </c>
      <c r="E111">
        <f>SUMPRODUCT(MID(0&amp;feed!E413,LARGE(INDEX(ISNUMBER(--MID(feed!E413,ROW($1:$19),1))*
ROW($1:$19),0),ROW($1:$19))+1,1)*10^ROW($1:$19)/10)</f>
        <v>1</v>
      </c>
      <c r="F111" t="str">
        <f>feed!F413</f>
        <v>Second World War surplus</v>
      </c>
      <c r="G111" t="str">
        <f>feed!G413</f>
        <v>Gandhi-like</v>
      </c>
      <c r="H111">
        <f>SUMPRODUCT(MID(0&amp;feed!H413,LARGE(INDEX(ISNUMBER(--MID(feed!H413,ROW($1:$19),1))*
ROW($1:$19),0),ROW($1:$19))+1,1)*10^ROW($1:$19)/10)</f>
        <v>2</v>
      </c>
      <c r="I111" t="str">
        <f>feed!I413</f>
        <v>Elite</v>
      </c>
      <c r="J111">
        <f>SUMPRODUCT(MID(0&amp;feed!J413,LARGE(INDEX(ISNUMBER(--MID(feed!J413,ROW($1:$19),1))*
ROW($1:$19),0),ROW($1:$19))+1,1)*10^ROW($1:$19)/10)</f>
        <v>11</v>
      </c>
      <c r="K111">
        <f>SUMPRODUCT(MID(0&amp;feed!K413,LARGE(INDEX(ISNUMBER(--MID(feed!K413,ROW($1:$19),1))*
ROW($1:$19),0),ROW($1:$19))+1,1)*10^ROW($1:$19)/10)</f>
        <v>25</v>
      </c>
      <c r="L111">
        <f>SUMPRODUCT(MID(0&amp;feed!L413,LARGE(INDEX(ISNUMBER(--MID(feed!L413,ROW($1:$19),1))*
ROW($1:$19),0),ROW($1:$19))+1,1)*10^ROW($1:$19)/10)</f>
        <v>10</v>
      </c>
      <c r="M111" t="str">
        <f>feed!M413</f>
        <v>Free Market</v>
      </c>
      <c r="N111">
        <f>SUMPRODUCT(MID(0&amp;feed!N413,LARGE(INDEX(ISNUMBER(--MID(feed!N413,ROW($1:$5),1))*
ROW($1:$5),0),ROW($1:$5))+1,1)*10^ROW($1:$5)/10)</f>
        <v>1531</v>
      </c>
      <c r="O111">
        <f>SUMPRODUCT(MID(0&amp;feed!O413,LARGE(INDEX(ISNUMBER(--MID(feed!O413,ROW($1:$5),1))*
ROW($1:$5),0),ROW($1:$5))+1,1)*10^ROW($1:$5)/10)</f>
        <v>142</v>
      </c>
      <c r="P111" t="str">
        <f>feed!P413</f>
        <v>Near Depletion</v>
      </c>
      <c r="Q111">
        <f t="shared" si="6"/>
        <v>10</v>
      </c>
      <c r="R111" t="str">
        <f>feed!Q413</f>
        <v>Somewhat Large</v>
      </c>
      <c r="S111">
        <f t="shared" si="7"/>
        <v>6</v>
      </c>
      <c r="T111" t="str">
        <f>feed!R413</f>
        <v>Amazonia</v>
      </c>
      <c r="U111" t="str">
        <f>feed!S413</f>
        <v>United States</v>
      </c>
      <c r="V111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20884</v>
      </c>
      <c r="W111" t="str">
        <f>feed!U413</f>
        <v>http://blocgame.com/stats.php?id=64509</v>
      </c>
      <c r="X111" s="4">
        <f>SUMPRODUCT(MID(0&amp;feed!V413,LARGE(INDEX(ISNUMBER(--MID(feed!V413,ROW($1:$5),1))*
ROW($1:$5),0),ROW($1:$5))+1,1)*10^ROW($1:$5)/10)</f>
        <v>0</v>
      </c>
      <c r="Y111">
        <f>feed!W413</f>
        <v>0</v>
      </c>
      <c r="Z111" s="4">
        <f t="shared" si="8"/>
        <v>6259</v>
      </c>
      <c r="AA111" s="8">
        <f t="shared" si="9"/>
        <v>13.640757674722403</v>
      </c>
      <c r="AB111" s="4">
        <f t="shared" si="10"/>
        <v>255.16666666666666</v>
      </c>
      <c r="AC111" s="4">
        <f t="shared" si="11"/>
        <v>3480.6666666666665</v>
      </c>
    </row>
    <row r="112" spans="1:29" x14ac:dyDescent="0.25">
      <c r="A112" t="str">
        <f>feed!A604</f>
        <v>Planeptune</v>
      </c>
      <c r="B112" t="str">
        <f>feed!B604</f>
        <v>Nep-Nep</v>
      </c>
      <c r="C112" t="str">
        <f>feed!C604</f>
        <v>Interpol</v>
      </c>
      <c r="D112">
        <f>SUMPRODUCT(MID(0&amp;feed!D604,LARGE(INDEX(ISNUMBER(--MID(feed!D604,ROW($1:$19),1))*
ROW($1:$19),0),ROW($1:$19))+1,1)*10^ROW($1:$19)/10)</f>
        <v>66</v>
      </c>
      <c r="E112">
        <f>SUMPRODUCT(MID(0&amp;feed!E604,LARGE(INDEX(ISNUMBER(--MID(feed!E604,ROW($1:$19),1))*
ROW($1:$19),0),ROW($1:$19))+1,1)*10^ROW($1:$19)/10)</f>
        <v>0</v>
      </c>
      <c r="F112" t="str">
        <f>feed!F604</f>
        <v>Second World War surplus</v>
      </c>
      <c r="G112" t="str">
        <f>feed!G604</f>
        <v>Gandhi-like</v>
      </c>
      <c r="H112">
        <f>SUMPRODUCT(MID(0&amp;feed!H604,LARGE(INDEX(ISNUMBER(--MID(feed!H604,ROW($1:$19),1))*
ROW($1:$19),0),ROW($1:$19))+1,1)*10^ROW($1:$19)/10)</f>
        <v>1</v>
      </c>
      <c r="I112" t="str">
        <f>feed!I604</f>
        <v>Good</v>
      </c>
      <c r="J112">
        <f>SUMPRODUCT(MID(0&amp;feed!J604,LARGE(INDEX(ISNUMBER(--MID(feed!J604,ROW($1:$19),1))*
ROW($1:$19),0),ROW($1:$19))+1,1)*10^ROW($1:$19)/10)</f>
        <v>17</v>
      </c>
      <c r="K112">
        <f>SUMPRODUCT(MID(0&amp;feed!K604,LARGE(INDEX(ISNUMBER(--MID(feed!K604,ROW($1:$19),1))*
ROW($1:$19),0),ROW($1:$19))+1,1)*10^ROW($1:$19)/10)</f>
        <v>18</v>
      </c>
      <c r="L112">
        <f>SUMPRODUCT(MID(0&amp;feed!L604,LARGE(INDEX(ISNUMBER(--MID(feed!L604,ROW($1:$19),1))*
ROW($1:$19),0),ROW($1:$19))+1,1)*10^ROW($1:$19)/10)</f>
        <v>4</v>
      </c>
      <c r="M112" t="str">
        <f>feed!M604</f>
        <v>Free Market</v>
      </c>
      <c r="N112">
        <f>SUMPRODUCT(MID(0&amp;feed!N604,LARGE(INDEX(ISNUMBER(--MID(feed!N604,ROW($1:$5),1))*
ROW($1:$5),0),ROW($1:$5))+1,1)*10^ROW($1:$5)/10)</f>
        <v>963</v>
      </c>
      <c r="O112">
        <f>SUMPRODUCT(MID(0&amp;feed!O604,LARGE(INDEX(ISNUMBER(--MID(feed!O604,ROW($1:$5),1))*
ROW($1:$5),0),ROW($1:$5))+1,1)*10^ROW($1:$5)/10)</f>
        <v>346</v>
      </c>
      <c r="P112" t="str">
        <f>feed!P604</f>
        <v>Untapped</v>
      </c>
      <c r="Q112">
        <f t="shared" si="6"/>
        <v>90</v>
      </c>
      <c r="R112" t="str">
        <f>feed!Q604</f>
        <v>Large</v>
      </c>
      <c r="S112">
        <f t="shared" si="7"/>
        <v>7.5</v>
      </c>
      <c r="T112" t="str">
        <f>feed!R604</f>
        <v>Pacific Rim</v>
      </c>
      <c r="U112" t="str">
        <f>feed!S604</f>
        <v>United States</v>
      </c>
      <c r="V112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31394</v>
      </c>
      <c r="W112" t="str">
        <f>feed!U604</f>
        <v>http://blocgame.com/stats.php?id=55590</v>
      </c>
      <c r="X112" s="4">
        <f>SUMPRODUCT(MID(0&amp;feed!V604,LARGE(INDEX(ISNUMBER(--MID(feed!V604,ROW($1:$5),1))*
ROW($1:$5),0),ROW($1:$5))+1,1)*10^ROW($1:$5)/10)</f>
        <v>0</v>
      </c>
      <c r="Y112">
        <f>feed!W604</f>
        <v>0.05</v>
      </c>
      <c r="Z112" s="4">
        <f t="shared" si="8"/>
        <v>22394</v>
      </c>
      <c r="AA112" s="8">
        <f t="shared" si="9"/>
        <v>32.600207684319834</v>
      </c>
      <c r="AB112" s="4">
        <f t="shared" si="10"/>
        <v>160.5</v>
      </c>
      <c r="AC112" s="4">
        <f t="shared" si="11"/>
        <v>5232.333333333333</v>
      </c>
    </row>
    <row r="113" spans="1:29" x14ac:dyDescent="0.25">
      <c r="A113" t="str">
        <f>feed!A531</f>
        <v>Androzia</v>
      </c>
      <c r="B113" t="str">
        <f>feed!B531</f>
        <v>Androz</v>
      </c>
      <c r="C113" t="str">
        <f>feed!C531</f>
        <v>Celestial Beingsï¿½</v>
      </c>
      <c r="D113">
        <f>SUMPRODUCT(MID(0&amp;feed!D531,LARGE(INDEX(ISNUMBER(--MID(feed!D531,ROW($1:$19),1))*
ROW($1:$19),0),ROW($1:$19))+1,1)*10^ROW($1:$19)/10)</f>
        <v>9</v>
      </c>
      <c r="E113">
        <f>SUMPRODUCT(MID(0&amp;feed!E531,LARGE(INDEX(ISNUMBER(--MID(feed!E531,ROW($1:$19),1))*
ROW($1:$19),0),ROW($1:$19))+1,1)*10^ROW($1:$19)/10)</f>
        <v>0</v>
      </c>
      <c r="F113" t="str">
        <f>feed!F531</f>
        <v>Second World War surplus</v>
      </c>
      <c r="G113" t="str">
        <f>feed!G531</f>
        <v>Mad Dog</v>
      </c>
      <c r="H113">
        <f>SUMPRODUCT(MID(0&amp;feed!H531,LARGE(INDEX(ISNUMBER(--MID(feed!H531,ROW($1:$19),1))*
ROW($1:$19),0),ROW($1:$19))+1,1)*10^ROW($1:$19)/10)</f>
        <v>0</v>
      </c>
      <c r="I113" t="str">
        <f>feed!I531</f>
        <v>Undisciplined Rabble</v>
      </c>
      <c r="J113">
        <f>SUMPRODUCT(MID(0&amp;feed!J531,LARGE(INDEX(ISNUMBER(--MID(feed!J531,ROW($1:$19),1))*
ROW($1:$19),0),ROW($1:$19))+1,1)*10^ROW($1:$19)/10)</f>
        <v>12</v>
      </c>
      <c r="K113">
        <f>SUMPRODUCT(MID(0&amp;feed!K531,LARGE(INDEX(ISNUMBER(--MID(feed!K531,ROW($1:$19),1))*
ROW($1:$19),0),ROW($1:$19))+1,1)*10^ROW($1:$19)/10)</f>
        <v>8</v>
      </c>
      <c r="L113">
        <f>SUMPRODUCT(MID(0&amp;feed!L531,LARGE(INDEX(ISNUMBER(--MID(feed!L531,ROW($1:$19),1))*
ROW($1:$19),0),ROW($1:$19))+1,1)*10^ROW($1:$19)/10)</f>
        <v>7</v>
      </c>
      <c r="M113" t="str">
        <f>feed!M531</f>
        <v>Free Market</v>
      </c>
      <c r="N113">
        <f>SUMPRODUCT(MID(0&amp;feed!N531,LARGE(INDEX(ISNUMBER(--MID(feed!N531,ROW($1:$5),1))*
ROW($1:$5),0),ROW($1:$5))+1,1)*10^ROW($1:$5)/10)</f>
        <v>1163</v>
      </c>
      <c r="O113">
        <f>SUMPRODUCT(MID(0&amp;feed!O531,LARGE(INDEX(ISNUMBER(--MID(feed!O531,ROW($1:$5),1))*
ROW($1:$5),0),ROW($1:$5))+1,1)*10^ROW($1:$5)/10)</f>
        <v>2936</v>
      </c>
      <c r="P113">
        <f>feed!P531</f>
        <v>0</v>
      </c>
      <c r="Q113">
        <f t="shared" si="6"/>
        <v>40</v>
      </c>
      <c r="R113" t="str">
        <f>feed!Q531</f>
        <v>Small</v>
      </c>
      <c r="S113">
        <f t="shared" si="7"/>
        <v>3</v>
      </c>
      <c r="T113" t="str">
        <f>feed!R531</f>
        <v>Atlas</v>
      </c>
      <c r="U113" t="str">
        <f>feed!S531</f>
        <v>Soviet Union</v>
      </c>
      <c r="V113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14484</v>
      </c>
      <c r="W113" t="str">
        <f>feed!U531</f>
        <v>http://blocgame.com/stats.php?id=61584</v>
      </c>
      <c r="X113" s="4">
        <f>SUMPRODUCT(MID(0&amp;feed!V531,LARGE(INDEX(ISNUMBER(--MID(feed!V531,ROW($1:$5),1))*
ROW($1:$5),0),ROW($1:$5))+1,1)*10^ROW($1:$5)/10)</f>
        <v>0</v>
      </c>
      <c r="Y113">
        <f>feed!W531</f>
        <v>0</v>
      </c>
      <c r="Z113" s="4">
        <f t="shared" si="8"/>
        <v>8859</v>
      </c>
      <c r="AA113" s="8">
        <f t="shared" si="9"/>
        <v>12.453998280309545</v>
      </c>
      <c r="AB113" s="4">
        <f t="shared" si="10"/>
        <v>193.83333333333334</v>
      </c>
      <c r="AC113" s="4">
        <f t="shared" si="11"/>
        <v>2414</v>
      </c>
    </row>
    <row r="114" spans="1:29" x14ac:dyDescent="0.25">
      <c r="A114" t="str">
        <f>feed!A501</f>
        <v>bulipliisia</v>
      </c>
      <c r="B114" t="str">
        <f>feed!B501</f>
        <v>wolfman955</v>
      </c>
      <c r="C114" t="str">
        <f>feed!C501</f>
        <v>buliplisa stone age</v>
      </c>
      <c r="D114">
        <f>SUMPRODUCT(MID(0&amp;feed!D501,LARGE(INDEX(ISNUMBER(--MID(feed!D501,ROW($1:$19),1))*
ROW($1:$19),0),ROW($1:$19))+1,1)*10^ROW($1:$19)/10)</f>
        <v>20</v>
      </c>
      <c r="E114">
        <f>SUMPRODUCT(MID(0&amp;feed!E501,LARGE(INDEX(ISNUMBER(--MID(feed!E501,ROW($1:$19),1))*
ROW($1:$19),0),ROW($1:$19))+1,1)*10^ROW($1:$19)/10)</f>
        <v>0</v>
      </c>
      <c r="F114" t="str">
        <f>feed!F501</f>
        <v>Second World War surplus</v>
      </c>
      <c r="G114" t="str">
        <f>feed!G501</f>
        <v>Good</v>
      </c>
      <c r="H114">
        <f>SUMPRODUCT(MID(0&amp;feed!H501,LARGE(INDEX(ISNUMBER(--MID(feed!H501,ROW($1:$19),1))*
ROW($1:$19),0),ROW($1:$19))+1,1)*10^ROW($1:$19)/10)</f>
        <v>0</v>
      </c>
      <c r="I114" t="str">
        <f>feed!I501</f>
        <v>Undisciplined Rabble</v>
      </c>
      <c r="J114">
        <f>SUMPRODUCT(MID(0&amp;feed!J501,LARGE(INDEX(ISNUMBER(--MID(feed!J501,ROW($1:$19),1))*
ROW($1:$19),0),ROW($1:$19))+1,1)*10^ROW($1:$19)/10)</f>
        <v>56</v>
      </c>
      <c r="K114">
        <f>SUMPRODUCT(MID(0&amp;feed!K501,LARGE(INDEX(ISNUMBER(--MID(feed!K501,ROW($1:$19),1))*
ROW($1:$19),0),ROW($1:$19))+1,1)*10^ROW($1:$19)/10)</f>
        <v>3</v>
      </c>
      <c r="L114">
        <f>SUMPRODUCT(MID(0&amp;feed!L501,LARGE(INDEX(ISNUMBER(--MID(feed!L501,ROW($1:$19),1))*
ROW($1:$19),0),ROW($1:$19))+1,1)*10^ROW($1:$19)/10)</f>
        <v>1</v>
      </c>
      <c r="M114" t="str">
        <f>feed!M501</f>
        <v>Mixed Economy</v>
      </c>
      <c r="N114">
        <f>SUMPRODUCT(MID(0&amp;feed!N501,LARGE(INDEX(ISNUMBER(--MID(feed!N501,ROW($1:$5),1))*
ROW($1:$5),0),ROW($1:$5))+1,1)*10^ROW($1:$5)/10)</f>
        <v>1247</v>
      </c>
      <c r="O114">
        <f>SUMPRODUCT(MID(0&amp;feed!O501,LARGE(INDEX(ISNUMBER(--MID(feed!O501,ROW($1:$5),1))*
ROW($1:$5),0),ROW($1:$5))+1,1)*10^ROW($1:$5)/10)</f>
        <v>504</v>
      </c>
      <c r="P114" t="str">
        <f>feed!P501</f>
        <v>Untapped</v>
      </c>
      <c r="Q114">
        <f t="shared" si="6"/>
        <v>90</v>
      </c>
      <c r="R114" t="str">
        <f>feed!Q501</f>
        <v>Meagre</v>
      </c>
      <c r="S114">
        <f t="shared" si="7"/>
        <v>1.5</v>
      </c>
      <c r="T114" t="str">
        <f>feed!R501</f>
        <v>Pacific Rim</v>
      </c>
      <c r="U114" t="str">
        <f>feed!S501</f>
        <v>United States</v>
      </c>
      <c r="V114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6500</v>
      </c>
      <c r="W114" t="str">
        <f>feed!U501</f>
        <v>http://blocgame.com/stats.php?id=64186</v>
      </c>
      <c r="X114" s="4">
        <f>SUMPRODUCT(MID(0&amp;feed!V501,LARGE(INDEX(ISNUMBER(--MID(feed!V501,ROW($1:$5),1))*
ROW($1:$5),0),ROW($1:$5))+1,1)*10^ROW($1:$5)/10)</f>
        <v>0</v>
      </c>
      <c r="Y114">
        <f>feed!W501</f>
        <v>0</v>
      </c>
      <c r="Z114" s="4">
        <f t="shared" si="8"/>
        <v>5000</v>
      </c>
      <c r="AA114" s="8">
        <f t="shared" si="9"/>
        <v>5.2125100240577389</v>
      </c>
      <c r="AB114" s="4">
        <f t="shared" si="10"/>
        <v>207.83333333333334</v>
      </c>
      <c r="AC114" s="4">
        <f t="shared" si="11"/>
        <v>1083.3333333333333</v>
      </c>
    </row>
    <row r="115" spans="1:29" x14ac:dyDescent="0.25">
      <c r="A115" t="str">
        <f>feed!A638</f>
        <v>mzymz</v>
      </c>
      <c r="B115" t="str">
        <f>feed!B638</f>
        <v>mzymz79</v>
      </c>
      <c r="C115" t="str">
        <f>feed!C638</f>
        <v>The Order</v>
      </c>
      <c r="D115">
        <f>SUMPRODUCT(MID(0&amp;feed!D638,LARGE(INDEX(ISNUMBER(--MID(feed!D638,ROW($1:$19),1))*
ROW($1:$19),0),ROW($1:$19))+1,1)*10^ROW($1:$19)/10)</f>
        <v>155</v>
      </c>
      <c r="E115">
        <f>SUMPRODUCT(MID(0&amp;feed!E638,LARGE(INDEX(ISNUMBER(--MID(feed!E638,ROW($1:$19),1))*
ROW($1:$19),0),ROW($1:$19))+1,1)*10^ROW($1:$19)/10)</f>
        <v>1</v>
      </c>
      <c r="F115" t="str">
        <f>feed!F638</f>
        <v>Vietnam War surplus</v>
      </c>
      <c r="G115" t="str">
        <f>feed!G638</f>
        <v>Gandhi-like</v>
      </c>
      <c r="H115">
        <f>SUMPRODUCT(MID(0&amp;feed!H638,LARGE(INDEX(ISNUMBER(--MID(feed!H638,ROW($1:$19),1))*
ROW($1:$19),0),ROW($1:$19))+1,1)*10^ROW($1:$19)/10)</f>
        <v>3</v>
      </c>
      <c r="I115" t="str">
        <f>feed!I638</f>
        <v>Undisciplined Rabble</v>
      </c>
      <c r="J115">
        <f>SUMPRODUCT(MID(0&amp;feed!J638,LARGE(INDEX(ISNUMBER(--MID(feed!J638,ROW($1:$19),1))*
ROW($1:$19),0),ROW($1:$19))+1,1)*10^ROW($1:$19)/10)</f>
        <v>2</v>
      </c>
      <c r="K115">
        <f>SUMPRODUCT(MID(0&amp;feed!K638,LARGE(INDEX(ISNUMBER(--MID(feed!K638,ROW($1:$19),1))*
ROW($1:$19),0),ROW($1:$19))+1,1)*10^ROW($1:$19)/10)</f>
        <v>33</v>
      </c>
      <c r="L115">
        <f>SUMPRODUCT(MID(0&amp;feed!L638,LARGE(INDEX(ISNUMBER(--MID(feed!L638,ROW($1:$19),1))*
ROW($1:$19),0),ROW($1:$19))+1,1)*10^ROW($1:$19)/10)</f>
        <v>7</v>
      </c>
      <c r="M115" t="str">
        <f>feed!M638</f>
        <v>Central Planning</v>
      </c>
      <c r="N115">
        <f>SUMPRODUCT(MID(0&amp;feed!N638,LARGE(INDEX(ISNUMBER(--MID(feed!N638,ROW($1:$5),1))*
ROW($1:$5),0),ROW($1:$5))+1,1)*10^ROW($1:$5)/10)</f>
        <v>895</v>
      </c>
      <c r="O115">
        <f>SUMPRODUCT(MID(0&amp;feed!O638,LARGE(INDEX(ISNUMBER(--MID(feed!O638,ROW($1:$5),1))*
ROW($1:$5),0),ROW($1:$5))+1,1)*10^ROW($1:$5)/10)</f>
        <v>158</v>
      </c>
      <c r="P115" t="str">
        <f>feed!P638</f>
        <v>Plentiful</v>
      </c>
      <c r="Q115">
        <f t="shared" si="6"/>
        <v>70</v>
      </c>
      <c r="R115" t="str">
        <f>feed!Q638</f>
        <v>Very Powerful</v>
      </c>
      <c r="S115">
        <f t="shared" si="7"/>
        <v>10</v>
      </c>
      <c r="T115" t="str">
        <f>feed!R638</f>
        <v>Caribbean</v>
      </c>
      <c r="U115" t="str">
        <f>feed!S638</f>
        <v>Soviet Union</v>
      </c>
      <c r="V115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38235</v>
      </c>
      <c r="W115" t="str">
        <f>feed!U638</f>
        <v>http://blocgame.com/stats.php?id=62580</v>
      </c>
      <c r="X115" s="4">
        <f>SUMPRODUCT(MID(0&amp;feed!V638,LARGE(INDEX(ISNUMBER(--MID(feed!V638,ROW($1:$5),1))*
ROW($1:$5),0),ROW($1:$5))+1,1)*10^ROW($1:$5)/10)</f>
        <v>0</v>
      </c>
      <c r="Y115">
        <f>feed!W638</f>
        <v>0</v>
      </c>
      <c r="Z115" s="4">
        <f t="shared" si="8"/>
        <v>20985</v>
      </c>
      <c r="AA115" s="8">
        <f t="shared" si="9"/>
        <v>42.720670391061454</v>
      </c>
      <c r="AB115" s="4">
        <f t="shared" si="10"/>
        <v>149.16666666666666</v>
      </c>
      <c r="AC115" s="4">
        <f t="shared" si="11"/>
        <v>6372.5</v>
      </c>
    </row>
    <row r="116" spans="1:29" x14ac:dyDescent="0.25">
      <c r="A116" t="str">
        <f>feed!A629</f>
        <v>Joseon</v>
      </c>
      <c r="B116" t="str">
        <f>feed!B629</f>
        <v>Techius</v>
      </c>
      <c r="C116">
        <f>feed!C629</f>
        <v>0</v>
      </c>
      <c r="D116">
        <f>SUMPRODUCT(MID(0&amp;feed!D629,LARGE(INDEX(ISNUMBER(--MID(feed!D629,ROW($1:$19),1))*
ROW($1:$19),0),ROW($1:$19))+1,1)*10^ROW($1:$19)/10)</f>
        <v>6</v>
      </c>
      <c r="E116">
        <f>SUMPRODUCT(MID(0&amp;feed!E629,LARGE(INDEX(ISNUMBER(--MID(feed!E629,ROW($1:$19),1))*
ROW($1:$19),0),ROW($1:$19))+1,1)*10^ROW($1:$19)/10)</f>
        <v>0</v>
      </c>
      <c r="F116" t="str">
        <f>feed!F629</f>
        <v>First World War surplus</v>
      </c>
      <c r="G116" t="str">
        <f>feed!G629</f>
        <v>Questionable</v>
      </c>
      <c r="H116">
        <f>SUMPRODUCT(MID(0&amp;feed!H629,LARGE(INDEX(ISNUMBER(--MID(feed!H629,ROW($1:$19),1))*
ROW($1:$19),0),ROW($1:$19))+1,1)*10^ROW($1:$19)/10)</f>
        <v>1</v>
      </c>
      <c r="I116" t="str">
        <f>feed!I629</f>
        <v>Undisciplined Rabble</v>
      </c>
      <c r="J116">
        <f>SUMPRODUCT(MID(0&amp;feed!J629,LARGE(INDEX(ISNUMBER(--MID(feed!J629,ROW($1:$19),1))*
ROW($1:$19),0),ROW($1:$19))+1,1)*10^ROW($1:$19)/10)</f>
        <v>140</v>
      </c>
      <c r="K116">
        <f>SUMPRODUCT(MID(0&amp;feed!K629,LARGE(INDEX(ISNUMBER(--MID(feed!K629,ROW($1:$19),1))*
ROW($1:$19),0),ROW($1:$19))+1,1)*10^ROW($1:$19)/10)</f>
        <v>7</v>
      </c>
      <c r="L116">
        <f>SUMPRODUCT(MID(0&amp;feed!L629,LARGE(INDEX(ISNUMBER(--MID(feed!L629,ROW($1:$19),1))*
ROW($1:$19),0),ROW($1:$19))+1,1)*10^ROW($1:$19)/10)</f>
        <v>5</v>
      </c>
      <c r="M116" t="str">
        <f>feed!M629</f>
        <v>Mixed Economy</v>
      </c>
      <c r="N116">
        <f>SUMPRODUCT(MID(0&amp;feed!N629,LARGE(INDEX(ISNUMBER(--MID(feed!N629,ROW($1:$5),1))*
ROW($1:$5),0),ROW($1:$5))+1,1)*10^ROW($1:$5)/10)</f>
        <v>907</v>
      </c>
      <c r="O116">
        <f>SUMPRODUCT(MID(0&amp;feed!O629,LARGE(INDEX(ISNUMBER(--MID(feed!O629,ROW($1:$5),1))*
ROW($1:$5),0),ROW($1:$5))+1,1)*10^ROW($1:$5)/10)</f>
        <v>20</v>
      </c>
      <c r="P116" t="str">
        <f>feed!P629</f>
        <v>Untapped</v>
      </c>
      <c r="Q116">
        <f t="shared" si="6"/>
        <v>90</v>
      </c>
      <c r="R116" t="str">
        <f>feed!Q629</f>
        <v>None</v>
      </c>
      <c r="S116">
        <f t="shared" si="7"/>
        <v>0</v>
      </c>
      <c r="T116" t="str">
        <f>feed!R629</f>
        <v>Pacific Rim</v>
      </c>
      <c r="U116" t="str">
        <f>feed!S629</f>
        <v>Neutral</v>
      </c>
      <c r="V116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11345</v>
      </c>
      <c r="W116" t="str">
        <f>feed!U629</f>
        <v>http://blocgame.com/stats.php?id=64691</v>
      </c>
      <c r="X116" s="4">
        <f>SUMPRODUCT(MID(0&amp;feed!V629,LARGE(INDEX(ISNUMBER(--MID(feed!V629,ROW($1:$5),1))*
ROW($1:$5),0),ROW($1:$5))+1,1)*10^ROW($1:$5)/10)</f>
        <v>0</v>
      </c>
      <c r="Y116">
        <f>feed!W629</f>
        <v>0</v>
      </c>
      <c r="Z116" s="4">
        <f t="shared" si="8"/>
        <v>6095</v>
      </c>
      <c r="AA116" s="8">
        <f t="shared" si="9"/>
        <v>12.508269018743109</v>
      </c>
      <c r="AB116" s="4">
        <f t="shared" si="10"/>
        <v>151.16666666666666</v>
      </c>
      <c r="AC116" s="4">
        <f t="shared" si="11"/>
        <v>1890.8333333333333</v>
      </c>
    </row>
    <row r="117" spans="1:29" x14ac:dyDescent="0.25">
      <c r="A117" t="str">
        <f>feed!A606</f>
        <v>lobai91</v>
      </c>
      <c r="B117" t="str">
        <f>feed!B606</f>
        <v>tokarab</v>
      </c>
      <c r="C117" t="str">
        <f>feed!C606</f>
        <v>PIRATES</v>
      </c>
      <c r="D117">
        <f>SUMPRODUCT(MID(0&amp;feed!D606,LARGE(INDEX(ISNUMBER(--MID(feed!D606,ROW($1:$19),1))*
ROW($1:$19),0),ROW($1:$19))+1,1)*10^ROW($1:$19)/10)</f>
        <v>28</v>
      </c>
      <c r="E117">
        <f>SUMPRODUCT(MID(0&amp;feed!E606,LARGE(INDEX(ISNUMBER(--MID(feed!E606,ROW($1:$19),1))*
ROW($1:$19),0),ROW($1:$19))+1,1)*10^ROW($1:$19)/10)</f>
        <v>6</v>
      </c>
      <c r="F117" t="str">
        <f>feed!F606</f>
        <v>First World War surplus</v>
      </c>
      <c r="G117" t="str">
        <f>feed!G606</f>
        <v>Gandhi-like</v>
      </c>
      <c r="H117">
        <f>SUMPRODUCT(MID(0&amp;feed!H607,LARGE(INDEX(ISNUMBER(--MID(feed!H607,ROW($1:$19),1))*
ROW($1:$19),0),ROW($1:$19))+1,1)*10^ROW($1:$19)/10)</f>
        <v>1</v>
      </c>
      <c r="I117" t="str">
        <f>feed!I606</f>
        <v>Elite</v>
      </c>
      <c r="J117">
        <f>SUMPRODUCT(MID(0&amp;feed!J606,LARGE(INDEX(ISNUMBER(--MID(feed!J606,ROW($1:$19),1))*
ROW($1:$19),0),ROW($1:$19))+1,1)*10^ROW($1:$19)/10)</f>
        <v>152</v>
      </c>
      <c r="K117">
        <f>SUMPRODUCT(MID(0&amp;feed!K606,LARGE(INDEX(ISNUMBER(--MID(feed!K606,ROW($1:$19),1))*
ROW($1:$19),0),ROW($1:$19))+1,1)*10^ROW($1:$19)/10)</f>
        <v>17</v>
      </c>
      <c r="L117">
        <f>SUMPRODUCT(MID(0&amp;feed!L606,LARGE(INDEX(ISNUMBER(--MID(feed!L606,ROW($1:$19),1))*
ROW($1:$19),0),ROW($1:$19))+1,1)*10^ROW($1:$19)/10)</f>
        <v>8</v>
      </c>
      <c r="M117" t="str">
        <f>feed!M606</f>
        <v>Mixed Economy</v>
      </c>
      <c r="N117">
        <f>SUMPRODUCT(MID(0&amp;feed!N606,LARGE(INDEX(ISNUMBER(--MID(feed!N606,ROW($1:$5),1))*
ROW($1:$5),0),ROW($1:$5))+1,1)*10^ROW($1:$5)/10)</f>
        <v>960</v>
      </c>
      <c r="O117">
        <f>SUMPRODUCT(MID(0&amp;feed!O606,LARGE(INDEX(ISNUMBER(--MID(feed!O606,ROW($1:$5),1))*
ROW($1:$5),0),ROW($1:$5))+1,1)*10^ROW($1:$5)/10)</f>
        <v>0</v>
      </c>
      <c r="P117" t="str">
        <f>feed!P606</f>
        <v>Untapped</v>
      </c>
      <c r="Q117">
        <f t="shared" si="6"/>
        <v>90</v>
      </c>
      <c r="R117" t="str">
        <f>feed!Q606</f>
        <v>Mediocre</v>
      </c>
      <c r="S117">
        <f t="shared" si="7"/>
        <v>4.5</v>
      </c>
      <c r="T117" t="str">
        <f>feed!R606</f>
        <v>Caribbean</v>
      </c>
      <c r="U117" t="str">
        <f>feed!S606</f>
        <v>Neutral</v>
      </c>
      <c r="V117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20000</v>
      </c>
      <c r="W117" t="str">
        <f>feed!U606</f>
        <v>http://blocgame.com/stats.php?id=63061</v>
      </c>
      <c r="X117" s="4">
        <f>SUMPRODUCT(MID(0&amp;feed!V606,LARGE(INDEX(ISNUMBER(--MID(feed!V606,ROW($1:$5),1))*
ROW($1:$5),0),ROW($1:$5))+1,1)*10^ROW($1:$5)/10)</f>
        <v>0</v>
      </c>
      <c r="Y117">
        <f>feed!W606</f>
        <v>0</v>
      </c>
      <c r="Z117" s="4">
        <f t="shared" si="8"/>
        <v>9875</v>
      </c>
      <c r="AA117" s="8">
        <f t="shared" si="9"/>
        <v>20.833333333333332</v>
      </c>
      <c r="AB117" s="4">
        <f t="shared" si="10"/>
        <v>160</v>
      </c>
      <c r="AC117" s="4">
        <f t="shared" si="11"/>
        <v>3333.3333333333335</v>
      </c>
    </row>
    <row r="118" spans="1:29" x14ac:dyDescent="0.25">
      <c r="A118" t="str">
        <f>feed!A344</f>
        <v>Rimba Bara</v>
      </c>
      <c r="B118" t="str">
        <f>feed!B344</f>
        <v>hasnah53</v>
      </c>
      <c r="C118" t="str">
        <f>feed!C344</f>
        <v>Interpol</v>
      </c>
      <c r="D118">
        <f>SUMPRODUCT(MID(0&amp;feed!D344,LARGE(INDEX(ISNUMBER(--MID(feed!D344,ROW($1:$19),1))*
ROW($1:$19),0),ROW($1:$19))+1,1)*10^ROW($1:$19)/10)</f>
        <v>52</v>
      </c>
      <c r="E118">
        <f>SUMPRODUCT(MID(0&amp;feed!E344,LARGE(INDEX(ISNUMBER(--MID(feed!E344,ROW($1:$19),1))*
ROW($1:$19),0),ROW($1:$19))+1,1)*10^ROW($1:$19)/10)</f>
        <v>0</v>
      </c>
      <c r="F118" t="str">
        <f>feed!F344</f>
        <v>Korean War surplus</v>
      </c>
      <c r="G118" t="str">
        <f>feed!G344</f>
        <v>Angelic</v>
      </c>
      <c r="H118">
        <f>SUMPRODUCT(MID(0&amp;feed!H344,LARGE(INDEX(ISNUMBER(--MID(feed!H344,ROW($1:$19),1))*
ROW($1:$19),0),ROW($1:$19))+1,1)*10^ROW($1:$19)/10)</f>
        <v>2</v>
      </c>
      <c r="I118" t="str">
        <f>feed!I344</f>
        <v>Good</v>
      </c>
      <c r="J118">
        <f>SUMPRODUCT(MID(0&amp;feed!J344,LARGE(INDEX(ISNUMBER(--MID(feed!J344,ROW($1:$19),1))*
ROW($1:$19),0),ROW($1:$19))+1,1)*10^ROW($1:$19)/10)</f>
        <v>3</v>
      </c>
      <c r="K118">
        <f>SUMPRODUCT(MID(0&amp;feed!K344,LARGE(INDEX(ISNUMBER(--MID(feed!K344,ROW($1:$19),1))*
ROW($1:$19),0),ROW($1:$19))+1,1)*10^ROW($1:$19)/10)</f>
        <v>15</v>
      </c>
      <c r="L118">
        <f>SUMPRODUCT(MID(0&amp;feed!L344,LARGE(INDEX(ISNUMBER(--MID(feed!L344,ROW($1:$19),1))*
ROW($1:$19),0),ROW($1:$19))+1,1)*10^ROW($1:$19)/10)</f>
        <v>2</v>
      </c>
      <c r="M118" t="str">
        <f>feed!M344</f>
        <v>Central Planning</v>
      </c>
      <c r="N118">
        <f>SUMPRODUCT(MID(0&amp;feed!N344,LARGE(INDEX(ISNUMBER(--MID(feed!N344,ROW($1:$5),1))*
ROW($1:$5),0),ROW($1:$5))+1,1)*10^ROW($1:$5)/10)</f>
        <v>1785</v>
      </c>
      <c r="O118">
        <f>SUMPRODUCT(MID(0&amp;feed!O344,LARGE(INDEX(ISNUMBER(--MID(feed!O344,ROW($1:$5),1))*
ROW($1:$5),0),ROW($1:$5))+1,1)*10^ROW($1:$5)/10)</f>
        <v>20</v>
      </c>
      <c r="P118" t="str">
        <f>feed!P344</f>
        <v>Untapped</v>
      </c>
      <c r="Q118">
        <f t="shared" si="6"/>
        <v>90</v>
      </c>
      <c r="R118" t="str">
        <f>feed!Q344</f>
        <v>Very Powerful</v>
      </c>
      <c r="S118">
        <f t="shared" si="7"/>
        <v>10</v>
      </c>
      <c r="T118" t="str">
        <f>feed!R344</f>
        <v>East Indies</v>
      </c>
      <c r="U118" t="str">
        <f>feed!S344</f>
        <v>Soviet Union</v>
      </c>
      <c r="V118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24049</v>
      </c>
      <c r="W118" t="str">
        <f>feed!U344</f>
        <v>http://blocgame.com/stats.php?id=61603</v>
      </c>
      <c r="X118" s="4">
        <f>SUMPRODUCT(MID(0&amp;feed!V344,LARGE(INDEX(ISNUMBER(--MID(feed!V344,ROW($1:$5),1))*
ROW($1:$5),0),ROW($1:$5))+1,1)*10^ROW($1:$5)/10)</f>
        <v>0</v>
      </c>
      <c r="Y118">
        <f>feed!W344</f>
        <v>0</v>
      </c>
      <c r="Z118" s="4">
        <f t="shared" si="8"/>
        <v>16174</v>
      </c>
      <c r="AA118" s="8">
        <f t="shared" si="9"/>
        <v>13.472829131652661</v>
      </c>
      <c r="AB118" s="4">
        <f t="shared" si="10"/>
        <v>297.5</v>
      </c>
      <c r="AC118" s="4">
        <f t="shared" si="11"/>
        <v>4008.1666666666665</v>
      </c>
    </row>
    <row r="119" spans="1:29" x14ac:dyDescent="0.25">
      <c r="A119" t="str">
        <f>feed!A382</f>
        <v>Retardia</v>
      </c>
      <c r="B119" t="str">
        <f>feed!B382</f>
        <v>tot547</v>
      </c>
      <c r="C119">
        <f>feed!C382</f>
        <v>0</v>
      </c>
      <c r="D119">
        <f>SUMPRODUCT(MID(0&amp;feed!D382,LARGE(INDEX(ISNUMBER(--MID(feed!D382,ROW($1:$19),1))*
ROW($1:$19),0),ROW($1:$19))+1,1)*10^ROW($1:$19)/10)</f>
        <v>10</v>
      </c>
      <c r="E119">
        <f>SUMPRODUCT(MID(0&amp;feed!E382,LARGE(INDEX(ISNUMBER(--MID(feed!E382,ROW($1:$19),1))*
ROW($1:$19),0),ROW($1:$19))+1,1)*10^ROW($1:$19)/10)</f>
        <v>0</v>
      </c>
      <c r="F119" t="str">
        <f>feed!F382</f>
        <v>Second World War surplus</v>
      </c>
      <c r="G119" t="str">
        <f>feed!G382</f>
        <v>Gandhi-like</v>
      </c>
      <c r="H119">
        <f>SUMPRODUCT(MID(0&amp;feed!H382,LARGE(INDEX(ISNUMBER(--MID(feed!H382,ROW($1:$19),1))*
ROW($1:$19),0),ROW($1:$19))+1,1)*10^ROW($1:$19)/10)</f>
        <v>0</v>
      </c>
      <c r="I119" t="str">
        <f>feed!I382</f>
        <v>Standard</v>
      </c>
      <c r="J119">
        <f>SUMPRODUCT(MID(0&amp;feed!J382,LARGE(INDEX(ISNUMBER(--MID(feed!J382,ROW($1:$19),1))*
ROW($1:$19),0),ROW($1:$19))+1,1)*10^ROW($1:$19)/10)</f>
        <v>58</v>
      </c>
      <c r="K119">
        <f>SUMPRODUCT(MID(0&amp;feed!K382,LARGE(INDEX(ISNUMBER(--MID(feed!K382,ROW($1:$19),1))*
ROW($1:$19),0),ROW($1:$19))+1,1)*10^ROW($1:$19)/10)</f>
        <v>3</v>
      </c>
      <c r="L119">
        <f>SUMPRODUCT(MID(0&amp;feed!L382,LARGE(INDEX(ISNUMBER(--MID(feed!L382,ROW($1:$19),1))*
ROW($1:$19),0),ROW($1:$19))+1,1)*10^ROW($1:$19)/10)</f>
        <v>0</v>
      </c>
      <c r="M119" t="str">
        <f>feed!M382</f>
        <v>Mixed Economy</v>
      </c>
      <c r="N119">
        <f>SUMPRODUCT(MID(0&amp;feed!N382,LARGE(INDEX(ISNUMBER(--MID(feed!N382,ROW($1:$5),1))*
ROW($1:$5),0),ROW($1:$5))+1,1)*10^ROW($1:$5)/10)</f>
        <v>1635</v>
      </c>
      <c r="O119">
        <f>SUMPRODUCT(MID(0&amp;feed!O382,LARGE(INDEX(ISNUMBER(--MID(feed!O382,ROW($1:$5),1))*
ROW($1:$5),0),ROW($1:$5))+1,1)*10^ROW($1:$5)/10)</f>
        <v>0</v>
      </c>
      <c r="P119" t="str">
        <f>feed!P382</f>
        <v>Untapped</v>
      </c>
      <c r="Q119">
        <f t="shared" si="6"/>
        <v>90</v>
      </c>
      <c r="R119" t="str">
        <f>feed!Q382</f>
        <v>None</v>
      </c>
      <c r="S119">
        <f t="shared" si="7"/>
        <v>0</v>
      </c>
      <c r="T119" t="str">
        <f>feed!R382</f>
        <v>Pacific Rim</v>
      </c>
      <c r="U119" t="str">
        <f>feed!S382</f>
        <v>Neutral</v>
      </c>
      <c r="V119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8903</v>
      </c>
      <c r="W119" t="str">
        <f>feed!U382</f>
        <v>http://blocgame.com/stats.php?id=41553</v>
      </c>
      <c r="X119" s="4">
        <f>SUMPRODUCT(MID(0&amp;feed!V382,LARGE(INDEX(ISNUMBER(--MID(feed!V382,ROW($1:$5),1))*
ROW($1:$5),0),ROW($1:$5))+1,1)*10^ROW($1:$5)/10)</f>
        <v>0</v>
      </c>
      <c r="Y119">
        <f>feed!W382</f>
        <v>0</v>
      </c>
      <c r="Z119" s="4">
        <f t="shared" si="8"/>
        <v>7778</v>
      </c>
      <c r="AA119" s="8">
        <f t="shared" si="9"/>
        <v>5.4452599388379204</v>
      </c>
      <c r="AB119" s="4">
        <f t="shared" si="10"/>
        <v>272.5</v>
      </c>
      <c r="AC119" s="4">
        <f t="shared" si="11"/>
        <v>1483.8333333333333</v>
      </c>
    </row>
    <row r="120" spans="1:29" x14ac:dyDescent="0.25">
      <c r="A120" t="str">
        <f>feed!A652</f>
        <v>Iraq</v>
      </c>
      <c r="B120" t="str">
        <f>feed!B652</f>
        <v>Saddam Hussein</v>
      </c>
      <c r="C120">
        <f>feed!C652</f>
        <v>0</v>
      </c>
      <c r="D120">
        <f>SUMPRODUCT(MID(0&amp;feed!D652,LARGE(INDEX(ISNUMBER(--MID(feed!D652,ROW($1:$19),1))*
ROW($1:$19),0),ROW($1:$19))+1,1)*10^ROW($1:$19)/10)</f>
        <v>3</v>
      </c>
      <c r="E120">
        <f>SUMPRODUCT(MID(0&amp;feed!E652,LARGE(INDEX(ISNUMBER(--MID(feed!E652,ROW($1:$19),1))*
ROW($1:$19),0),ROW($1:$19))+1,1)*10^ROW($1:$19)/10)</f>
        <v>0</v>
      </c>
      <c r="F120" t="str">
        <f>feed!F652</f>
        <v>Second World War surplus</v>
      </c>
      <c r="G120" t="str">
        <f>feed!G652</f>
        <v>Gandhi-like</v>
      </c>
      <c r="H120">
        <f>SUMPRODUCT(MID(0&amp;feed!H651,LARGE(INDEX(ISNUMBER(--MID(feed!H651,ROW($1:$19),1))*
ROW($1:$19),0),ROW($1:$19))+1,1)*10^ROW($1:$19)/10)</f>
        <v>2</v>
      </c>
      <c r="I120" t="str">
        <f>feed!I652</f>
        <v>Standard</v>
      </c>
      <c r="J120">
        <f>SUMPRODUCT(MID(0&amp;feed!J652,LARGE(INDEX(ISNUMBER(--MID(feed!J652,ROW($1:$19),1))*
ROW($1:$19),0),ROW($1:$19))+1,1)*10^ROW($1:$19)/10)</f>
        <v>5</v>
      </c>
      <c r="K120">
        <f>SUMPRODUCT(MID(0&amp;feed!K652,LARGE(INDEX(ISNUMBER(--MID(feed!K652,ROW($1:$19),1))*
ROW($1:$19),0),ROW($1:$19))+1,1)*10^ROW($1:$19)/10)</f>
        <v>11</v>
      </c>
      <c r="L120">
        <f>SUMPRODUCT(MID(0&amp;feed!L652,LARGE(INDEX(ISNUMBER(--MID(feed!L652,ROW($1:$19),1))*
ROW($1:$19),0),ROW($1:$19))+1,1)*10^ROW($1:$19)/10)</f>
        <v>9</v>
      </c>
      <c r="M120" t="str">
        <f>feed!M652</f>
        <v>Free Market</v>
      </c>
      <c r="N120">
        <f>SUMPRODUCT(MID(0&amp;feed!N652,LARGE(INDEX(ISNUMBER(--MID(feed!N652,ROW($1:$5),1))*
ROW($1:$5),0),ROW($1:$5))+1,1)*10^ROW($1:$5)/10)</f>
        <v>867</v>
      </c>
      <c r="O120">
        <f>SUMPRODUCT(MID(0&amp;feed!O652,LARGE(INDEX(ISNUMBER(--MID(feed!O652,ROW($1:$5),1))*
ROW($1:$5),0),ROW($1:$5))+1,1)*10^ROW($1:$5)/10)</f>
        <v>3520</v>
      </c>
      <c r="P120">
        <f>feed!P652</f>
        <v>0</v>
      </c>
      <c r="Q120">
        <f t="shared" si="6"/>
        <v>40</v>
      </c>
      <c r="R120" t="str">
        <f>feed!Q652</f>
        <v>Meagre</v>
      </c>
      <c r="S120">
        <f t="shared" si="7"/>
        <v>1.5</v>
      </c>
      <c r="T120" t="str">
        <f>feed!R652</f>
        <v>Mesopotamia</v>
      </c>
      <c r="U120" t="str">
        <f>feed!S652</f>
        <v>United States</v>
      </c>
      <c r="V120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21804</v>
      </c>
      <c r="W120" t="str">
        <f>feed!U652</f>
        <v>http://blocgame.com/stats.php?id=40446</v>
      </c>
      <c r="X120" s="4">
        <f>SUMPRODUCT(MID(0&amp;feed!V652,LARGE(INDEX(ISNUMBER(--MID(feed!V652,ROW($1:$5),1))*
ROW($1:$5),0),ROW($1:$5))+1,1)*10^ROW($1:$5)/10)</f>
        <v>0</v>
      </c>
      <c r="Y120">
        <f>feed!W652</f>
        <v>0</v>
      </c>
      <c r="Z120" s="4">
        <f t="shared" si="8"/>
        <v>12804</v>
      </c>
      <c r="AA120" s="8">
        <f t="shared" si="9"/>
        <v>25.148788927335641</v>
      </c>
      <c r="AB120" s="4">
        <f t="shared" si="10"/>
        <v>144.5</v>
      </c>
      <c r="AC120" s="4">
        <f t="shared" si="11"/>
        <v>3634</v>
      </c>
    </row>
    <row r="121" spans="1:29" x14ac:dyDescent="0.25">
      <c r="A121" t="str">
        <f>feed!A454</f>
        <v>Nautique</v>
      </c>
      <c r="B121" t="str">
        <f>feed!B454</f>
        <v>wayneeconomist</v>
      </c>
      <c r="C121" t="str">
        <f>feed!C454</f>
        <v>The Order</v>
      </c>
      <c r="D121">
        <f>SUMPRODUCT(MID(0&amp;feed!D454,LARGE(INDEX(ISNUMBER(--MID(feed!D454,ROW($1:$19),1))*
ROW($1:$19),0),ROW($1:$19))+1,1)*10^ROW($1:$19)/10)</f>
        <v>88</v>
      </c>
      <c r="E121">
        <f>SUMPRODUCT(MID(0&amp;feed!E454,LARGE(INDEX(ISNUMBER(--MID(feed!E454,ROW($1:$19),1))*
ROW($1:$19),0),ROW($1:$19))+1,1)*10^ROW($1:$19)/10)</f>
        <v>4</v>
      </c>
      <c r="F121" t="str">
        <f>feed!F454</f>
        <v>Vietnam War surplus</v>
      </c>
      <c r="G121" t="str">
        <f>feed!G454</f>
        <v>Gandhi-like</v>
      </c>
      <c r="H121">
        <f>SUMPRODUCT(MID(0&amp;feed!H454,LARGE(INDEX(ISNUMBER(--MID(feed!H454,ROW($1:$19),1))*
ROW($1:$19),0),ROW($1:$19))+1,1)*10^ROW($1:$19)/10)</f>
        <v>6</v>
      </c>
      <c r="I121" t="str">
        <f>feed!I454</f>
        <v>Good</v>
      </c>
      <c r="J121">
        <f>SUMPRODUCT(MID(0&amp;feed!J454,LARGE(INDEX(ISNUMBER(--MID(feed!J454,ROW($1:$19),1))*
ROW($1:$19),0),ROW($1:$19))+1,1)*10^ROW($1:$19)/10)</f>
        <v>2</v>
      </c>
      <c r="K121">
        <f>SUMPRODUCT(MID(0&amp;feed!K454,LARGE(INDEX(ISNUMBER(--MID(feed!K454,ROW($1:$19),1))*
ROW($1:$19),0),ROW($1:$19))+1,1)*10^ROW($1:$19)/10)</f>
        <v>16</v>
      </c>
      <c r="L121">
        <f>SUMPRODUCT(MID(0&amp;feed!L454,LARGE(INDEX(ISNUMBER(--MID(feed!L454,ROW($1:$19),1))*
ROW($1:$19),0),ROW($1:$19))+1,1)*10^ROW($1:$19)/10)</f>
        <v>7</v>
      </c>
      <c r="M121" t="str">
        <f>feed!M454</f>
        <v>Free Market</v>
      </c>
      <c r="N121">
        <f>SUMPRODUCT(MID(0&amp;feed!N454,LARGE(INDEX(ISNUMBER(--MID(feed!N454,ROW($1:$5),1))*
ROW($1:$5),0),ROW($1:$5))+1,1)*10^ROW($1:$5)/10)</f>
        <v>1398</v>
      </c>
      <c r="O121">
        <f>SUMPRODUCT(MID(0&amp;feed!O454,LARGE(INDEX(ISNUMBER(--MID(feed!O454,ROW($1:$5),1))*
ROW($1:$5),0),ROW($1:$5))+1,1)*10^ROW($1:$5)/10)</f>
        <v>1079</v>
      </c>
      <c r="P121" t="str">
        <f>feed!P454</f>
        <v>Untapped</v>
      </c>
      <c r="Q121">
        <f t="shared" si="6"/>
        <v>90</v>
      </c>
      <c r="R121" t="str">
        <f>feed!Q454</f>
        <v>Large</v>
      </c>
      <c r="S121">
        <f t="shared" si="7"/>
        <v>7.5</v>
      </c>
      <c r="T121" t="str">
        <f>feed!R454</f>
        <v>The Subcontinent</v>
      </c>
      <c r="U121" t="str">
        <f>feed!S454</f>
        <v>Soviet Union</v>
      </c>
      <c r="V121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34429</v>
      </c>
      <c r="W121" t="str">
        <f>feed!U454</f>
        <v>http://blocgame.com/stats.php?id=58443</v>
      </c>
      <c r="X121" s="4">
        <f>SUMPRODUCT(MID(0&amp;feed!V454,LARGE(INDEX(ISNUMBER(--MID(feed!V454,ROW($1:$5),1))*
ROW($1:$5),0),ROW($1:$5))+1,1)*10^ROW($1:$5)/10)</f>
        <v>0</v>
      </c>
      <c r="Y121">
        <f>feed!W454</f>
        <v>0</v>
      </c>
      <c r="Z121" s="4">
        <f t="shared" si="8"/>
        <v>21304</v>
      </c>
      <c r="AA121" s="8">
        <f t="shared" si="9"/>
        <v>24.627324749642348</v>
      </c>
      <c r="AB121" s="4">
        <f t="shared" si="10"/>
        <v>233</v>
      </c>
      <c r="AC121" s="4">
        <f t="shared" si="11"/>
        <v>5738.166666666667</v>
      </c>
    </row>
    <row r="122" spans="1:29" x14ac:dyDescent="0.25">
      <c r="A122" t="str">
        <f>feed!A364</f>
        <v>SemutHitam</v>
      </c>
      <c r="B122" t="str">
        <f>feed!B364</f>
        <v>JohnCool</v>
      </c>
      <c r="C122" t="str">
        <f>feed!C364</f>
        <v>PIRATES</v>
      </c>
      <c r="D122">
        <f>SUMPRODUCT(MID(0&amp;feed!D364,LARGE(INDEX(ISNUMBER(--MID(feed!D364,ROW($1:$19),1))*
ROW($1:$19),0),ROW($1:$19))+1,1)*10^ROW($1:$19)/10)</f>
        <v>53</v>
      </c>
      <c r="E122">
        <f>SUMPRODUCT(MID(0&amp;feed!E364,LARGE(INDEX(ISNUMBER(--MID(feed!E364,ROW($1:$19),1))*
ROW($1:$19),0),ROW($1:$19))+1,1)*10^ROW($1:$19)/10)</f>
        <v>3</v>
      </c>
      <c r="F122" t="str">
        <f>feed!F364</f>
        <v>Second World War surplus</v>
      </c>
      <c r="G122" t="str">
        <f>feed!G364</f>
        <v>Normal</v>
      </c>
      <c r="H122">
        <f>SUMPRODUCT(MID(0&amp;feed!H364,LARGE(INDEX(ISNUMBER(--MID(feed!H364,ROW($1:$19),1))*
ROW($1:$19),0),ROW($1:$19))+1,1)*10^ROW($1:$19)/10)</f>
        <v>3</v>
      </c>
      <c r="I122" t="str">
        <f>feed!I364</f>
        <v>Good</v>
      </c>
      <c r="J122">
        <f>SUMPRODUCT(MID(0&amp;feed!J364,LARGE(INDEX(ISNUMBER(--MID(feed!J364,ROW($1:$19),1))*
ROW($1:$19),0),ROW($1:$19))+1,1)*10^ROW($1:$19)/10)</f>
        <v>54</v>
      </c>
      <c r="K122">
        <f>SUMPRODUCT(MID(0&amp;feed!K364,LARGE(INDEX(ISNUMBER(--MID(feed!K364,ROW($1:$19),1))*
ROW($1:$19),0),ROW($1:$19))+1,1)*10^ROW($1:$19)/10)</f>
        <v>18</v>
      </c>
      <c r="L122">
        <f>SUMPRODUCT(MID(0&amp;feed!L364,LARGE(INDEX(ISNUMBER(--MID(feed!L364,ROW($1:$19),1))*
ROW($1:$19),0),ROW($1:$19))+1,1)*10^ROW($1:$19)/10)</f>
        <v>13</v>
      </c>
      <c r="M122" t="str">
        <f>feed!M364</f>
        <v>Free Market</v>
      </c>
      <c r="N122">
        <f>SUMPRODUCT(MID(0&amp;feed!N364,LARGE(INDEX(ISNUMBER(--MID(feed!N364,ROW($1:$5),1))*
ROW($1:$5),0),ROW($1:$5))+1,1)*10^ROW($1:$5)/10)</f>
        <v>1700</v>
      </c>
      <c r="O122">
        <f>SUMPRODUCT(MID(0&amp;feed!O364,LARGE(INDEX(ISNUMBER(--MID(feed!O364,ROW($1:$5),1))*
ROW($1:$5),0),ROW($1:$5))+1,1)*10^ROW($1:$5)/10)</f>
        <v>128</v>
      </c>
      <c r="P122" t="str">
        <f>feed!P364</f>
        <v>Untapped</v>
      </c>
      <c r="Q122">
        <f t="shared" si="6"/>
        <v>90</v>
      </c>
      <c r="R122" t="str">
        <f>feed!Q364</f>
        <v>Large</v>
      </c>
      <c r="S122">
        <f t="shared" si="7"/>
        <v>7.5</v>
      </c>
      <c r="T122" t="str">
        <f>feed!R364</f>
        <v>Indochina</v>
      </c>
      <c r="U122" t="str">
        <f>feed!S364</f>
        <v>Neutral</v>
      </c>
      <c r="V122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14376</v>
      </c>
      <c r="W122" t="str">
        <f>feed!U364</f>
        <v>http://blocgame.com/stats.php?id=62379</v>
      </c>
      <c r="X122" s="4">
        <f>SUMPRODUCT(MID(0&amp;feed!V364,LARGE(INDEX(ISNUMBER(--MID(feed!V364,ROW($1:$5),1))*
ROW($1:$5),0),ROW($1:$5))+1,1)*10^ROW($1:$5)/10)</f>
        <v>0</v>
      </c>
      <c r="Y122">
        <f>feed!W364</f>
        <v>0</v>
      </c>
      <c r="Z122" s="4">
        <f t="shared" si="8"/>
        <v>501</v>
      </c>
      <c r="AA122" s="8">
        <f t="shared" si="9"/>
        <v>8.4564705882352946</v>
      </c>
      <c r="AB122" s="4">
        <f t="shared" si="10"/>
        <v>283.33333333333331</v>
      </c>
      <c r="AC122" s="4">
        <f t="shared" si="11"/>
        <v>2396</v>
      </c>
    </row>
    <row r="123" spans="1:29" x14ac:dyDescent="0.25">
      <c r="A123" t="str">
        <f>feed!A330</f>
        <v>The Shitposters</v>
      </c>
      <c r="B123" t="str">
        <f>feed!B330</f>
        <v>The Pez</v>
      </c>
      <c r="C123" t="str">
        <f>feed!C330</f>
        <v>The Order</v>
      </c>
      <c r="D123">
        <f>SUMPRODUCT(MID(0&amp;feed!D330,LARGE(INDEX(ISNUMBER(--MID(feed!D330,ROW($1:$19),1))*
ROW($1:$19),0),ROW($1:$19))+1,1)*10^ROW($1:$19)/10)</f>
        <v>99</v>
      </c>
      <c r="E123">
        <f>SUMPRODUCT(MID(0&amp;feed!E330,LARGE(INDEX(ISNUMBER(--MID(feed!E330,ROW($1:$19),1))*
ROW($1:$19),0),ROW($1:$19))+1,1)*10^ROW($1:$19)/10)</f>
        <v>2</v>
      </c>
      <c r="F123" t="str">
        <f>feed!F330</f>
        <v>Korean War surplus</v>
      </c>
      <c r="G123" t="str">
        <f>feed!G330</f>
        <v>Angelic</v>
      </c>
      <c r="H123">
        <f>SUMPRODUCT(MID(0&amp;feed!H330,LARGE(INDEX(ISNUMBER(--MID(feed!H330,ROW($1:$19),1))*
ROW($1:$19),0),ROW($1:$19))+1,1)*10^ROW($1:$19)/10)</f>
        <v>3</v>
      </c>
      <c r="I123" t="str">
        <f>feed!I330</f>
        <v>Elite</v>
      </c>
      <c r="J123">
        <f>SUMPRODUCT(MID(0&amp;feed!J330,LARGE(INDEX(ISNUMBER(--MID(feed!J330,ROW($1:$19),1))*
ROW($1:$19),0),ROW($1:$19))+1,1)*10^ROW($1:$19)/10)</f>
        <v>7</v>
      </c>
      <c r="K123">
        <f>SUMPRODUCT(MID(0&amp;feed!K330,LARGE(INDEX(ISNUMBER(--MID(feed!K330,ROW($1:$19),1))*
ROW($1:$19),0),ROW($1:$19))+1,1)*10^ROW($1:$19)/10)</f>
        <v>9</v>
      </c>
      <c r="L123">
        <f>SUMPRODUCT(MID(0&amp;feed!L330,LARGE(INDEX(ISNUMBER(--MID(feed!L330,ROW($1:$19),1))*
ROW($1:$19),0),ROW($1:$19))+1,1)*10^ROW($1:$19)/10)</f>
        <v>5</v>
      </c>
      <c r="M123" t="str">
        <f>feed!M330</f>
        <v>Central Planning</v>
      </c>
      <c r="N123">
        <f>SUMPRODUCT(MID(0&amp;feed!N330,LARGE(INDEX(ISNUMBER(--MID(feed!N330,ROW($1:$5),1))*
ROW($1:$5),0),ROW($1:$5))+1,1)*10^ROW($1:$5)/10)</f>
        <v>1845</v>
      </c>
      <c r="O123">
        <f>SUMPRODUCT(MID(0&amp;feed!O330,LARGE(INDEX(ISNUMBER(--MID(feed!O330,ROW($1:$5),1))*
ROW($1:$5),0),ROW($1:$5))+1,1)*10^ROW($1:$5)/10)</f>
        <v>291</v>
      </c>
      <c r="P123" t="str">
        <f>feed!P330</f>
        <v>Untapped</v>
      </c>
      <c r="Q123">
        <f t="shared" si="6"/>
        <v>90</v>
      </c>
      <c r="R123" t="str">
        <f>feed!Q330</f>
        <v>Very Powerful</v>
      </c>
      <c r="S123">
        <f t="shared" si="7"/>
        <v>10</v>
      </c>
      <c r="T123" t="str">
        <f>feed!R330</f>
        <v>Caribbean</v>
      </c>
      <c r="U123" t="str">
        <f>feed!S330</f>
        <v>Soviet Union</v>
      </c>
      <c r="V123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44938</v>
      </c>
      <c r="W123" t="str">
        <f>feed!U330</f>
        <v>http://blocgame.com/stats.php?id=63636</v>
      </c>
      <c r="X123" s="4">
        <f>SUMPRODUCT(MID(0&amp;feed!V330,LARGE(INDEX(ISNUMBER(--MID(feed!V330,ROW($1:$5),1))*
ROW($1:$5),0),ROW($1:$5))+1,1)*10^ROW($1:$5)/10)</f>
        <v>0</v>
      </c>
      <c r="Y123">
        <f>feed!W330</f>
        <v>0</v>
      </c>
      <c r="Z123" s="4">
        <f t="shared" si="8"/>
        <v>37438</v>
      </c>
      <c r="AA123" s="8">
        <f t="shared" si="9"/>
        <v>24.356639566395664</v>
      </c>
      <c r="AB123" s="4">
        <f t="shared" si="10"/>
        <v>307.5</v>
      </c>
      <c r="AC123" s="4">
        <f t="shared" si="11"/>
        <v>7489.666666666667</v>
      </c>
    </row>
    <row r="124" spans="1:29" x14ac:dyDescent="0.25">
      <c r="A124" t="str">
        <f>feed!A349</f>
        <v>Kolisnia</v>
      </c>
      <c r="B124" t="str">
        <f>feed!B349</f>
        <v>Oliver Tochev</v>
      </c>
      <c r="C124" t="str">
        <f>feed!C349</f>
        <v>Pact of Red October</v>
      </c>
      <c r="D124">
        <f>SUMPRODUCT(MID(0&amp;feed!D349,LARGE(INDEX(ISNUMBER(--MID(feed!D349,ROW($1:$19),1))*
ROW($1:$19),0),ROW($1:$19))+1,1)*10^ROW($1:$19)/10)</f>
        <v>11</v>
      </c>
      <c r="E124">
        <f>SUMPRODUCT(MID(0&amp;feed!E349,LARGE(INDEX(ISNUMBER(--MID(feed!E349,ROW($1:$19),1))*
ROW($1:$19),0),ROW($1:$19))+1,1)*10^ROW($1:$19)/10)</f>
        <v>0</v>
      </c>
      <c r="F124" t="str">
        <f>feed!F349</f>
        <v>Second World War surplus</v>
      </c>
      <c r="G124" t="str">
        <f>feed!G349</f>
        <v>Gandhi-like</v>
      </c>
      <c r="H124">
        <f>SUMPRODUCT(MID(0&amp;feed!H349,LARGE(INDEX(ISNUMBER(--MID(feed!H349,ROW($1:$19),1))*
ROW($1:$19),0),ROW($1:$19))+1,1)*10^ROW($1:$19)/10)</f>
        <v>2</v>
      </c>
      <c r="I124" t="str">
        <f>feed!I349</f>
        <v>Good</v>
      </c>
      <c r="J124">
        <f>SUMPRODUCT(MID(0&amp;feed!J349,LARGE(INDEX(ISNUMBER(--MID(feed!J349,ROW($1:$19),1))*
ROW($1:$19),0),ROW($1:$19))+1,1)*10^ROW($1:$19)/10)</f>
        <v>27</v>
      </c>
      <c r="K124">
        <f>SUMPRODUCT(MID(0&amp;feed!K349,LARGE(INDEX(ISNUMBER(--MID(feed!K349,ROW($1:$19),1))*
ROW($1:$19),0),ROW($1:$19))+1,1)*10^ROW($1:$19)/10)</f>
        <v>9</v>
      </c>
      <c r="L124">
        <f>SUMPRODUCT(MID(0&amp;feed!L349,LARGE(INDEX(ISNUMBER(--MID(feed!L349,ROW($1:$19),1))*
ROW($1:$19),0),ROW($1:$19))+1,1)*10^ROW($1:$19)/10)</f>
        <v>5</v>
      </c>
      <c r="M124" t="str">
        <f>feed!M349</f>
        <v>Central Planning</v>
      </c>
      <c r="N124">
        <f>SUMPRODUCT(MID(0&amp;feed!N349,LARGE(INDEX(ISNUMBER(--MID(feed!N349,ROW($1:$5),1))*
ROW($1:$5),0),ROW($1:$5))+1,1)*10^ROW($1:$5)/10)</f>
        <v>1770</v>
      </c>
      <c r="O124">
        <f>SUMPRODUCT(MID(0&amp;feed!O349,LARGE(INDEX(ISNUMBER(--MID(feed!O349,ROW($1:$5),1))*
ROW($1:$5),0),ROW($1:$5))+1,1)*10^ROW($1:$5)/10)</f>
        <v>583</v>
      </c>
      <c r="P124" t="str">
        <f>feed!P349</f>
        <v>Untapped</v>
      </c>
      <c r="Q124">
        <f t="shared" si="6"/>
        <v>90</v>
      </c>
      <c r="R124" t="str">
        <f>feed!Q349</f>
        <v>Mediocre</v>
      </c>
      <c r="S124">
        <f t="shared" si="7"/>
        <v>4.5</v>
      </c>
      <c r="T124" t="str">
        <f>feed!R349</f>
        <v>Indochina</v>
      </c>
      <c r="U124" t="str">
        <f>feed!S349</f>
        <v>Soviet Union</v>
      </c>
      <c r="V124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29819</v>
      </c>
      <c r="W124" t="str">
        <f>feed!U349</f>
        <v>http://blocgame.com/stats.php?id=64822</v>
      </c>
      <c r="X124" s="4">
        <f>SUMPRODUCT(MID(0&amp;feed!V349,LARGE(INDEX(ISNUMBER(--MID(feed!V349,ROW($1:$5),1))*
ROW($1:$5),0),ROW($1:$5))+1,1)*10^ROW($1:$5)/10)</f>
        <v>0</v>
      </c>
      <c r="Y124">
        <f>feed!W349</f>
        <v>0</v>
      </c>
      <c r="Z124" s="4">
        <f t="shared" si="8"/>
        <v>23069</v>
      </c>
      <c r="AA124" s="8">
        <f t="shared" si="9"/>
        <v>16.846892655367231</v>
      </c>
      <c r="AB124" s="4">
        <f t="shared" si="10"/>
        <v>295</v>
      </c>
      <c r="AC124" s="4">
        <f t="shared" si="11"/>
        <v>4969.833333333333</v>
      </c>
    </row>
    <row r="125" spans="1:29" x14ac:dyDescent="0.25">
      <c r="A125" t="str">
        <f>feed!A455</f>
        <v>District21</v>
      </c>
      <c r="B125" t="str">
        <f>feed!B455</f>
        <v>Nizarudinjohari</v>
      </c>
      <c r="C125" t="str">
        <f>feed!C455</f>
        <v>PIRATES</v>
      </c>
      <c r="D125">
        <f>SUMPRODUCT(MID(0&amp;feed!D455,LARGE(INDEX(ISNUMBER(--MID(feed!D455,ROW($1:$19),1))*
ROW($1:$19),0),ROW($1:$19))+1,1)*10^ROW($1:$19)/10)</f>
        <v>12</v>
      </c>
      <c r="E125">
        <f>SUMPRODUCT(MID(0&amp;feed!E455,LARGE(INDEX(ISNUMBER(--MID(feed!E455,ROW($1:$19),1))*
ROW($1:$19),0),ROW($1:$19))+1,1)*10^ROW($1:$19)/10)</f>
        <v>0</v>
      </c>
      <c r="F125" t="str">
        <f>feed!F455</f>
        <v>Second World War surplus</v>
      </c>
      <c r="G125" t="str">
        <f>feed!G455</f>
        <v>Nice</v>
      </c>
      <c r="H125">
        <f>SUMPRODUCT(MID(0&amp;feed!H455,LARGE(INDEX(ISNUMBER(--MID(feed!H455,ROW($1:$19),1))*
ROW($1:$19),0),ROW($1:$19))+1,1)*10^ROW($1:$19)/10)</f>
        <v>1</v>
      </c>
      <c r="I125" t="str">
        <f>feed!I455</f>
        <v>Elite</v>
      </c>
      <c r="J125">
        <f>SUMPRODUCT(MID(0&amp;feed!J455,LARGE(INDEX(ISNUMBER(--MID(feed!J455,ROW($1:$19),1))*
ROW($1:$19),0),ROW($1:$19))+1,1)*10^ROW($1:$19)/10)</f>
        <v>12</v>
      </c>
      <c r="K125">
        <f>SUMPRODUCT(MID(0&amp;feed!K455,LARGE(INDEX(ISNUMBER(--MID(feed!K455,ROW($1:$19),1))*
ROW($1:$19),0),ROW($1:$19))+1,1)*10^ROW($1:$19)/10)</f>
        <v>5</v>
      </c>
      <c r="L125">
        <f>SUMPRODUCT(MID(0&amp;feed!L455,LARGE(INDEX(ISNUMBER(--MID(feed!L455,ROW($1:$19),1))*
ROW($1:$19),0),ROW($1:$19))+1,1)*10^ROW($1:$19)/10)</f>
        <v>5</v>
      </c>
      <c r="M125" t="str">
        <f>feed!M455</f>
        <v>Mixed Economy</v>
      </c>
      <c r="N125">
        <f>SUMPRODUCT(MID(0&amp;feed!N455,LARGE(INDEX(ISNUMBER(--MID(feed!N455,ROW($1:$5),1))*
ROW($1:$5),0),ROW($1:$5))+1,1)*10^ROW($1:$5)/10)</f>
        <v>1398</v>
      </c>
      <c r="O125">
        <f>SUMPRODUCT(MID(0&amp;feed!O455,LARGE(INDEX(ISNUMBER(--MID(feed!O455,ROW($1:$5),1))*
ROW($1:$5),0),ROW($1:$5))+1,1)*10^ROW($1:$5)/10)</f>
        <v>385</v>
      </c>
      <c r="P125" t="str">
        <f>feed!P455</f>
        <v>Near Depletion</v>
      </c>
      <c r="Q125">
        <f t="shared" si="6"/>
        <v>10</v>
      </c>
      <c r="R125" t="str">
        <f>feed!Q455</f>
        <v>Meagre</v>
      </c>
      <c r="S125">
        <f t="shared" si="7"/>
        <v>1.5</v>
      </c>
      <c r="T125" t="str">
        <f>feed!R455</f>
        <v>Arabia</v>
      </c>
      <c r="U125" t="str">
        <f>feed!S455</f>
        <v>United States</v>
      </c>
      <c r="V12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6030</v>
      </c>
      <c r="W125" t="str">
        <f>feed!U455</f>
        <v>http://blocgame.com/stats.php?id=62938</v>
      </c>
      <c r="X125" s="4">
        <f>SUMPRODUCT(MID(0&amp;feed!V455,LARGE(INDEX(ISNUMBER(--MID(feed!V455,ROW($1:$5),1))*
ROW($1:$5),0),ROW($1:$5))+1,1)*10^ROW($1:$5)/10)</f>
        <v>0</v>
      </c>
      <c r="Y125">
        <f>feed!W455</f>
        <v>0</v>
      </c>
      <c r="Z125" s="4">
        <f t="shared" si="8"/>
        <v>1530</v>
      </c>
      <c r="AA125" s="8">
        <f t="shared" si="9"/>
        <v>4.3133047210300433</v>
      </c>
      <c r="AB125" s="4">
        <f t="shared" si="10"/>
        <v>233</v>
      </c>
      <c r="AC125" s="4">
        <f t="shared" si="11"/>
        <v>1005</v>
      </c>
    </row>
    <row r="126" spans="1:29" x14ac:dyDescent="0.25">
      <c r="A126" t="str">
        <f>feed!A380</f>
        <v>BOOP</v>
      </c>
      <c r="B126" t="str">
        <f>feed!B380</f>
        <v>TRIGGERED</v>
      </c>
      <c r="C126">
        <f>feed!C380</f>
        <v>0</v>
      </c>
      <c r="D126">
        <f>SUMPRODUCT(MID(0&amp;feed!D380,LARGE(INDEX(ISNUMBER(--MID(feed!D380,ROW($1:$19),1))*
ROW($1:$19),0),ROW($1:$19))+1,1)*10^ROW($1:$19)/10)</f>
        <v>5</v>
      </c>
      <c r="E126">
        <f>SUMPRODUCT(MID(0&amp;feed!E380,LARGE(INDEX(ISNUMBER(--MID(feed!E380,ROW($1:$19),1))*
ROW($1:$19),0),ROW($1:$19))+1,1)*10^ROW($1:$19)/10)</f>
        <v>0</v>
      </c>
      <c r="F126" t="str">
        <f>feed!F380</f>
        <v>First World War surplus</v>
      </c>
      <c r="G126" t="str">
        <f>feed!G380</f>
        <v>Isolated</v>
      </c>
      <c r="H126">
        <f>SUMPRODUCT(MID(0&amp;feed!H380,LARGE(INDEX(ISNUMBER(--MID(feed!H380,ROW($1:$19),1))*
ROW($1:$19),0),ROW($1:$19))+1,1)*10^ROW($1:$19)/10)</f>
        <v>0</v>
      </c>
      <c r="I126" t="str">
        <f>feed!I380</f>
        <v>Undisciplined Rabble</v>
      </c>
      <c r="J126">
        <f>SUMPRODUCT(MID(0&amp;feed!J380,LARGE(INDEX(ISNUMBER(--MID(feed!J380,ROW($1:$19),1))*
ROW($1:$19),0),ROW($1:$19))+1,1)*10^ROW($1:$19)/10)</f>
        <v>4</v>
      </c>
      <c r="K126">
        <f>SUMPRODUCT(MID(0&amp;feed!K380,LARGE(INDEX(ISNUMBER(--MID(feed!K380,ROW($1:$19),1))*
ROW($1:$19),0),ROW($1:$19))+1,1)*10^ROW($1:$19)/10)</f>
        <v>8</v>
      </c>
      <c r="L126">
        <f>SUMPRODUCT(MID(0&amp;feed!L380,LARGE(INDEX(ISNUMBER(--MID(feed!L380,ROW($1:$19),1))*
ROW($1:$19),0),ROW($1:$19))+1,1)*10^ROW($1:$19)/10)</f>
        <v>2</v>
      </c>
      <c r="M126" t="str">
        <f>feed!M380</f>
        <v>Central Planning</v>
      </c>
      <c r="N126">
        <f>SUMPRODUCT(MID(0&amp;feed!N380,LARGE(INDEX(ISNUMBER(--MID(feed!N380,ROW($1:$5),1))*
ROW($1:$5),0),ROW($1:$5))+1,1)*10^ROW($1:$5)/10)</f>
        <v>1638</v>
      </c>
      <c r="O126">
        <f>SUMPRODUCT(MID(0&amp;feed!O380,LARGE(INDEX(ISNUMBER(--MID(feed!O380,ROW($1:$5),1))*
ROW($1:$5),0),ROW($1:$5))+1,1)*10^ROW($1:$5)/10)</f>
        <v>123</v>
      </c>
      <c r="P126" t="str">
        <f>feed!P380</f>
        <v>Untapped</v>
      </c>
      <c r="Q126">
        <f t="shared" si="6"/>
        <v>90</v>
      </c>
      <c r="R126" t="str">
        <f>feed!Q380</f>
        <v>Mediocre</v>
      </c>
      <c r="S126">
        <f t="shared" si="7"/>
        <v>4.5</v>
      </c>
      <c r="T126" t="str">
        <f>feed!R380</f>
        <v>China</v>
      </c>
      <c r="U126" t="str">
        <f>feed!S380</f>
        <v>Neutral</v>
      </c>
      <c r="V126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4771</v>
      </c>
      <c r="W126" t="str">
        <f>feed!U380</f>
        <v>http://blocgame.com/stats.php?id=58737</v>
      </c>
      <c r="X126" s="4">
        <f>SUMPRODUCT(MID(0&amp;feed!V380,LARGE(INDEX(ISNUMBER(--MID(feed!V380,ROW($1:$5),1))*
ROW($1:$5),0),ROW($1:$5))+1,1)*10^ROW($1:$5)/10)</f>
        <v>0</v>
      </c>
      <c r="Y126">
        <f>feed!W380</f>
        <v>0</v>
      </c>
      <c r="Z126" s="4">
        <f t="shared" si="8"/>
        <v>1021</v>
      </c>
      <c r="AA126" s="8">
        <f t="shared" si="9"/>
        <v>2.9126984126984126</v>
      </c>
      <c r="AB126" s="4">
        <f t="shared" si="10"/>
        <v>273</v>
      </c>
      <c r="AC126" s="4">
        <f t="shared" si="11"/>
        <v>795.16666666666663</v>
      </c>
    </row>
    <row r="127" spans="1:29" x14ac:dyDescent="0.25">
      <c r="A127" t="str">
        <f>feed!A271</f>
        <v>Novi Sad</v>
      </c>
      <c r="B127" t="str">
        <f>feed!B271</f>
        <v>Serbian Gamer</v>
      </c>
      <c r="C127" t="str">
        <f>feed!C271</f>
        <v>The Order</v>
      </c>
      <c r="D127">
        <f>SUMPRODUCT(MID(0&amp;feed!D271,LARGE(INDEX(ISNUMBER(--MID(feed!D271,ROW($1:$19),1))*
ROW($1:$19),0),ROW($1:$19))+1,1)*10^ROW($1:$19)/10)</f>
        <v>9</v>
      </c>
      <c r="E127">
        <f>SUMPRODUCT(MID(0&amp;feed!E271,LARGE(INDEX(ISNUMBER(--MID(feed!E271,ROW($1:$19),1))*
ROW($1:$19),0),ROW($1:$19))+1,1)*10^ROW($1:$19)/10)</f>
        <v>1</v>
      </c>
      <c r="F127" t="str">
        <f>feed!F271</f>
        <v>Second World War surplus</v>
      </c>
      <c r="G127" t="str">
        <f>feed!G271</f>
        <v>Nice</v>
      </c>
      <c r="H127">
        <f>SUMPRODUCT(MID(0&amp;feed!H271,LARGE(INDEX(ISNUMBER(--MID(feed!H271,ROW($1:$19),1))*
ROW($1:$19),0),ROW($1:$19))+1,1)*10^ROW($1:$19)/10)</f>
        <v>2</v>
      </c>
      <c r="I127" t="str">
        <f>feed!I271</f>
        <v>Elite</v>
      </c>
      <c r="J127">
        <f>SUMPRODUCT(MID(0&amp;feed!J271,LARGE(INDEX(ISNUMBER(--MID(feed!J271,ROW($1:$19),1))*
ROW($1:$19),0),ROW($1:$19))+1,1)*10^ROW($1:$19)/10)</f>
        <v>14</v>
      </c>
      <c r="K127">
        <f>SUMPRODUCT(MID(0&amp;feed!K271,LARGE(INDEX(ISNUMBER(--MID(feed!K271,ROW($1:$19),1))*
ROW($1:$19),0),ROW($1:$19))+1,1)*10^ROW($1:$19)/10)</f>
        <v>13</v>
      </c>
      <c r="L127">
        <f>SUMPRODUCT(MID(0&amp;feed!L271,LARGE(INDEX(ISNUMBER(--MID(feed!L271,ROW($1:$19),1))*
ROW($1:$19),0),ROW($1:$19))+1,1)*10^ROW($1:$19)/10)</f>
        <v>8</v>
      </c>
      <c r="M127" t="str">
        <f>feed!M271</f>
        <v>Mixed Economy</v>
      </c>
      <c r="N127">
        <f>SUMPRODUCT(MID(0&amp;feed!N271,LARGE(INDEX(ISNUMBER(--MID(feed!N271,ROW($1:$5),1))*
ROW($1:$5),0),ROW($1:$5))+1,1)*10^ROW($1:$5)/10)</f>
        <v>2140</v>
      </c>
      <c r="O127">
        <f>SUMPRODUCT(MID(0&amp;feed!O271,LARGE(INDEX(ISNUMBER(--MID(feed!O271,ROW($1:$5),1))*
ROW($1:$5),0),ROW($1:$5))+1,1)*10^ROW($1:$5)/10)</f>
        <v>2613</v>
      </c>
      <c r="P127" t="str">
        <f>feed!P271</f>
        <v>Near Depletion</v>
      </c>
      <c r="Q127">
        <f t="shared" si="6"/>
        <v>10</v>
      </c>
      <c r="R127" t="str">
        <f>feed!Q271</f>
        <v>None</v>
      </c>
      <c r="S127">
        <f t="shared" si="7"/>
        <v>0</v>
      </c>
      <c r="T127" t="str">
        <f>feed!R271</f>
        <v>Egypt</v>
      </c>
      <c r="U127" t="str">
        <f>feed!S271</f>
        <v>Neutral</v>
      </c>
      <c r="V127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22335</v>
      </c>
      <c r="W127" t="str">
        <f>feed!U271</f>
        <v>http://blocgame.com/stats.php?id=60752</v>
      </c>
      <c r="X127" s="4">
        <f>SUMPRODUCT(MID(0&amp;feed!V271,LARGE(INDEX(ISNUMBER(--MID(feed!V271,ROW($1:$5),1))*
ROW($1:$5),0),ROW($1:$5))+1,1)*10^ROW($1:$5)/10)</f>
        <v>0</v>
      </c>
      <c r="Y127">
        <f>feed!W271</f>
        <v>0</v>
      </c>
      <c r="Z127" s="4">
        <f t="shared" si="8"/>
        <v>12960</v>
      </c>
      <c r="AA127" s="8">
        <f t="shared" si="9"/>
        <v>10.436915887850468</v>
      </c>
      <c r="AB127" s="4">
        <f t="shared" si="10"/>
        <v>356.66666666666669</v>
      </c>
      <c r="AC127" s="4">
        <f t="shared" si="11"/>
        <v>3722.5</v>
      </c>
    </row>
    <row r="128" spans="1:29" x14ac:dyDescent="0.25">
      <c r="A128" t="str">
        <f>feed!A266</f>
        <v>National_East</v>
      </c>
      <c r="B128" t="str">
        <f>feed!B266</f>
        <v>RulerBill</v>
      </c>
      <c r="C128">
        <f>feed!C266</f>
        <v>0</v>
      </c>
      <c r="D128">
        <f>SUMPRODUCT(MID(0&amp;feed!D266,LARGE(INDEX(ISNUMBER(--MID(feed!D266,ROW($1:$19),1))*
ROW($1:$19),0),ROW($1:$19))+1,1)*10^ROW($1:$19)/10)</f>
        <v>7</v>
      </c>
      <c r="E128">
        <f>SUMPRODUCT(MID(0&amp;feed!E266,LARGE(INDEX(ISNUMBER(--MID(feed!E266,ROW($1:$19),1))*
ROW($1:$19),0),ROW($1:$19))+1,1)*10^ROW($1:$19)/10)</f>
        <v>0</v>
      </c>
      <c r="F128" t="str">
        <f>feed!F266</f>
        <v>Second World War surplus</v>
      </c>
      <c r="G128" t="str">
        <f>feed!G266</f>
        <v>Gandhi-like</v>
      </c>
      <c r="H128">
        <f>SUMPRODUCT(MID(0&amp;feed!H266,LARGE(INDEX(ISNUMBER(--MID(feed!H266,ROW($1:$19),1))*
ROW($1:$19),0),ROW($1:$19))+1,1)*10^ROW($1:$19)/10)</f>
        <v>1</v>
      </c>
      <c r="I128" t="str">
        <f>feed!I266</f>
        <v>Good</v>
      </c>
      <c r="J128">
        <f>SUMPRODUCT(MID(0&amp;feed!J266,LARGE(INDEX(ISNUMBER(--MID(feed!J266,ROW($1:$19),1))*
ROW($1:$19),0),ROW($1:$19))+1,1)*10^ROW($1:$19)/10)</f>
        <v>16</v>
      </c>
      <c r="K128">
        <f>SUMPRODUCT(MID(0&amp;feed!K266,LARGE(INDEX(ISNUMBER(--MID(feed!K266,ROW($1:$19),1))*
ROW($1:$19),0),ROW($1:$19))+1,1)*10^ROW($1:$19)/10)</f>
        <v>11</v>
      </c>
      <c r="L128">
        <f>SUMPRODUCT(MID(0&amp;feed!L266,LARGE(INDEX(ISNUMBER(--MID(feed!L266,ROW($1:$19),1))*
ROW($1:$19),0),ROW($1:$19))+1,1)*10^ROW($1:$19)/10)</f>
        <v>5</v>
      </c>
      <c r="M128" t="str">
        <f>feed!M266</f>
        <v>Mixed Economy</v>
      </c>
      <c r="N128">
        <f>SUMPRODUCT(MID(0&amp;feed!N266,LARGE(INDEX(ISNUMBER(--MID(feed!N266,ROW($1:$5),1))*
ROW($1:$5),0),ROW($1:$5))+1,1)*10^ROW($1:$5)/10)</f>
        <v>2154</v>
      </c>
      <c r="O128">
        <f>SUMPRODUCT(MID(0&amp;feed!O266,LARGE(INDEX(ISNUMBER(--MID(feed!O266,ROW($1:$5),1))*
ROW($1:$5),0),ROW($1:$5))+1,1)*10^ROW($1:$5)/10)</f>
        <v>55</v>
      </c>
      <c r="P128" t="str">
        <f>feed!P266</f>
        <v>Untapped</v>
      </c>
      <c r="Q128">
        <f t="shared" si="6"/>
        <v>90</v>
      </c>
      <c r="R128" t="str">
        <f>feed!Q266</f>
        <v>Very Powerful</v>
      </c>
      <c r="S128">
        <f t="shared" si="7"/>
        <v>10</v>
      </c>
      <c r="T128" t="str">
        <f>feed!R266</f>
        <v>Mesoamerica</v>
      </c>
      <c r="U128" t="str">
        <f>feed!S266</f>
        <v>Neutral</v>
      </c>
      <c r="V128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6061</v>
      </c>
      <c r="W128" t="str">
        <f>feed!U266</f>
        <v>http://blocgame.com/stats.php?id=61888</v>
      </c>
      <c r="X128" s="4">
        <f>SUMPRODUCT(MID(0&amp;feed!V266,LARGE(INDEX(ISNUMBER(--MID(feed!V266,ROW($1:$5),1))*
ROW($1:$5),0),ROW($1:$5))+1,1)*10^ROW($1:$5)/10)</f>
        <v>0</v>
      </c>
      <c r="Y128">
        <f>feed!W266</f>
        <v>0</v>
      </c>
      <c r="Z128" s="4">
        <f t="shared" si="8"/>
        <v>-689</v>
      </c>
      <c r="AA128" s="8">
        <f t="shared" si="9"/>
        <v>2.8138347260909935</v>
      </c>
      <c r="AB128" s="4">
        <f t="shared" si="10"/>
        <v>359</v>
      </c>
      <c r="AC128" s="4">
        <f t="shared" si="11"/>
        <v>1010.1666666666666</v>
      </c>
    </row>
    <row r="129" spans="1:29" x14ac:dyDescent="0.25">
      <c r="A129" t="str">
        <f>feed!A115</f>
        <v>Foodstuffs</v>
      </c>
      <c r="B129" t="str">
        <f>feed!B115</f>
        <v>Soviet_Sandvich</v>
      </c>
      <c r="C129" t="str">
        <f>feed!C115</f>
        <v>Brotherhood of Nod</v>
      </c>
      <c r="D129">
        <f>SUMPRODUCT(MID(0&amp;feed!D115,LARGE(INDEX(ISNUMBER(--MID(feed!D115,ROW($1:$19),1))*
ROW($1:$19),0),ROW($1:$19))+1,1)*10^ROW($1:$19)/10)</f>
        <v>75</v>
      </c>
      <c r="E129">
        <f>SUMPRODUCT(MID(0&amp;feed!E115,LARGE(INDEX(ISNUMBER(--MID(feed!E115,ROW($1:$19),1))*
ROW($1:$19),0),ROW($1:$19))+1,1)*10^ROW($1:$19)/10)</f>
        <v>4</v>
      </c>
      <c r="F129" t="str">
        <f>feed!F115</f>
        <v>Korean War surplus</v>
      </c>
      <c r="G129" t="str">
        <f>feed!G115</f>
        <v>Gandhi-like</v>
      </c>
      <c r="H129">
        <f>SUMPRODUCT(MID(0&amp;feed!H115,LARGE(INDEX(ISNUMBER(--MID(feed!H115,ROW($1:$19),1))*
ROW($1:$19),0),ROW($1:$19))+1,1)*10^ROW($1:$19)/10)</f>
        <v>3</v>
      </c>
      <c r="I129" t="str">
        <f>feed!I115</f>
        <v>Elite</v>
      </c>
      <c r="J129">
        <f>SUMPRODUCT(MID(0&amp;feed!J115,LARGE(INDEX(ISNUMBER(--MID(feed!J115,ROW($1:$19),1))*
ROW($1:$19),0),ROW($1:$19))+1,1)*10^ROW($1:$19)/10)</f>
        <v>17</v>
      </c>
      <c r="K129">
        <f>SUMPRODUCT(MID(0&amp;feed!K115,LARGE(INDEX(ISNUMBER(--MID(feed!K115,ROW($1:$19),1))*
ROW($1:$19),0),ROW($1:$19))+1,1)*10^ROW($1:$19)/10)</f>
        <v>15</v>
      </c>
      <c r="L129">
        <f>SUMPRODUCT(MID(0&amp;feed!L115,LARGE(INDEX(ISNUMBER(--MID(feed!L115,ROW($1:$19),1))*
ROW($1:$19),0),ROW($1:$19))+1,1)*10^ROW($1:$19)/10)</f>
        <v>12</v>
      </c>
      <c r="M129" t="str">
        <f>feed!M115</f>
        <v>Mixed Economy</v>
      </c>
      <c r="N129">
        <f>SUMPRODUCT(MID(0&amp;feed!N115,LARGE(INDEX(ISNUMBER(--MID(feed!N115,ROW($1:$5),1))*
ROW($1:$5),0),ROW($1:$5))+1,1)*10^ROW($1:$5)/10)</f>
        <v>3058</v>
      </c>
      <c r="O129">
        <f>SUMPRODUCT(MID(0&amp;feed!O115,LARGE(INDEX(ISNUMBER(--MID(feed!O115,ROW($1:$5),1))*
ROW($1:$5),0),ROW($1:$5))+1,1)*10^ROW($1:$5)/10)</f>
        <v>2813</v>
      </c>
      <c r="P129" t="str">
        <f>feed!P115</f>
        <v>Untapped</v>
      </c>
      <c r="Q129">
        <f t="shared" si="6"/>
        <v>90</v>
      </c>
      <c r="R129" t="str">
        <f>feed!Q115</f>
        <v>Very Powerful</v>
      </c>
      <c r="S129">
        <f t="shared" si="7"/>
        <v>10</v>
      </c>
      <c r="T129" t="str">
        <f>feed!R115</f>
        <v>Egypt</v>
      </c>
      <c r="U129" t="str">
        <f>feed!S115</f>
        <v>Soviet Union</v>
      </c>
      <c r="V129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20029</v>
      </c>
      <c r="W129" t="str">
        <f>feed!U115</f>
        <v>http://blocgame.com/stats.php?id=40676</v>
      </c>
      <c r="X129" s="4">
        <f>SUMPRODUCT(MID(0&amp;feed!V115,LARGE(INDEX(ISNUMBER(--MID(feed!V115,ROW($1:$5),1))*
ROW($1:$5),0),ROW($1:$5))+1,1)*10^ROW($1:$5)/10)</f>
        <v>0</v>
      </c>
      <c r="Y129">
        <f>feed!W115</f>
        <v>0</v>
      </c>
      <c r="Z129" s="4">
        <f t="shared" si="8"/>
        <v>7654</v>
      </c>
      <c r="AA129" s="8">
        <f t="shared" si="9"/>
        <v>6.54970568999346</v>
      </c>
      <c r="AB129" s="4">
        <f t="shared" si="10"/>
        <v>509.66666666666669</v>
      </c>
      <c r="AC129" s="4">
        <f t="shared" si="11"/>
        <v>3338.1666666666665</v>
      </c>
    </row>
    <row r="130" spans="1:29" x14ac:dyDescent="0.25">
      <c r="A130" t="str">
        <f>feed!A184</f>
        <v>Jebawka</v>
      </c>
      <c r="B130" t="str">
        <f>feed!B184</f>
        <v>Shetay</v>
      </c>
      <c r="C130" t="str">
        <f>feed!C184</f>
        <v>The Order</v>
      </c>
      <c r="D130">
        <f>SUMPRODUCT(MID(0&amp;feed!D184,LARGE(INDEX(ISNUMBER(--MID(feed!D184,ROW($1:$19),1))*
ROW($1:$19),0),ROW($1:$19))+1,1)*10^ROW($1:$19)/10)</f>
        <v>108</v>
      </c>
      <c r="E130">
        <f>SUMPRODUCT(MID(0&amp;feed!E184,LARGE(INDEX(ISNUMBER(--MID(feed!E184,ROW($1:$19),1))*
ROW($1:$19),0),ROW($1:$19))+1,1)*10^ROW($1:$19)/10)</f>
        <v>2</v>
      </c>
      <c r="F130" t="str">
        <f>feed!F184</f>
        <v>Korean War surplus</v>
      </c>
      <c r="G130" t="str">
        <f>feed!G184</f>
        <v>Gandhi-like</v>
      </c>
      <c r="H130">
        <f>SUMPRODUCT(MID(0&amp;feed!H184,LARGE(INDEX(ISNUMBER(--MID(feed!H184,ROW($1:$19),1))*
ROW($1:$19),0),ROW($1:$19))+1,1)*10^ROW($1:$19)/10)</f>
        <v>3</v>
      </c>
      <c r="I130" t="str">
        <f>feed!I184</f>
        <v>Standard</v>
      </c>
      <c r="J130">
        <f>SUMPRODUCT(MID(0&amp;feed!J184,LARGE(INDEX(ISNUMBER(--MID(feed!J184,ROW($1:$19),1))*
ROW($1:$19),0),ROW($1:$19))+1,1)*10^ROW($1:$19)/10)</f>
        <v>44</v>
      </c>
      <c r="K130">
        <f>SUMPRODUCT(MID(0&amp;feed!K184,LARGE(INDEX(ISNUMBER(--MID(feed!K184,ROW($1:$19),1))*
ROW($1:$19),0),ROW($1:$19))+1,1)*10^ROW($1:$19)/10)</f>
        <v>22</v>
      </c>
      <c r="L130">
        <f>SUMPRODUCT(MID(0&amp;feed!L184,LARGE(INDEX(ISNUMBER(--MID(feed!L184,ROW($1:$19),1))*
ROW($1:$19),0),ROW($1:$19))+1,1)*10^ROW($1:$19)/10)</f>
        <v>10</v>
      </c>
      <c r="M130" t="str">
        <f>feed!M184</f>
        <v>Free Market</v>
      </c>
      <c r="N130">
        <f>SUMPRODUCT(MID(0&amp;feed!N184,LARGE(INDEX(ISNUMBER(--MID(feed!N184,ROW($1:$5),1))*
ROW($1:$5),0),ROW($1:$5))+1,1)*10^ROW($1:$5)/10)</f>
        <v>2567</v>
      </c>
      <c r="O130">
        <f>SUMPRODUCT(MID(0&amp;feed!O184,LARGE(INDEX(ISNUMBER(--MID(feed!O184,ROW($1:$5),1))*
ROW($1:$5),0),ROW($1:$5))+1,1)*10^ROW($1:$5)/10)</f>
        <v>3528</v>
      </c>
      <c r="P130" t="str">
        <f>feed!P184</f>
        <v>Untapped</v>
      </c>
      <c r="Q130">
        <f t="shared" ref="Q130:Q193" si="12">IF(P130=0,40, IF(P130="Depleted",0, IF(P130="Near Depletion",10, IF(P130="Plentiful",70, IF(P130="Untapped",90,"Error")))))</f>
        <v>90</v>
      </c>
      <c r="R130" t="str">
        <f>feed!Q184</f>
        <v>Very Powerful</v>
      </c>
      <c r="S130">
        <f t="shared" ref="S130:S193" si="13">IF(R130="None",0, IF(R130="Meagre",1.5, IF(R130="Small",3, IF(R130="Mediocre",4.5, IF(R130="Somewhat Large",6, IF(R130="Large",7.5, IF(R130="Powerful",9, IF(R130="Very Powerful",10,"Error"))))))))</f>
        <v>10</v>
      </c>
      <c r="T130" t="str">
        <f>feed!R184</f>
        <v>Arabia</v>
      </c>
      <c r="U130" t="str">
        <f>feed!S184</f>
        <v>United States</v>
      </c>
      <c r="V130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35878</v>
      </c>
      <c r="W130" t="str">
        <f>feed!U184</f>
        <v>http://blocgame.com/stats.php?id=54304</v>
      </c>
      <c r="X130" s="4">
        <f>SUMPRODUCT(MID(0&amp;feed!V184,LARGE(INDEX(ISNUMBER(--MID(feed!V184,ROW($1:$5),1))*
ROW($1:$5),0),ROW($1:$5))+1,1)*10^ROW($1:$5)/10)</f>
        <v>0</v>
      </c>
      <c r="Y130">
        <f>feed!W184</f>
        <v>0</v>
      </c>
      <c r="Z130" s="4">
        <f t="shared" ref="Z130:Z193" si="14">V130-H130*750-K130*375-L130*375</f>
        <v>21628</v>
      </c>
      <c r="AA130" s="8">
        <f t="shared" ref="AA130:AA193" si="15">V130/N130</f>
        <v>13.976626412154266</v>
      </c>
      <c r="AB130" s="4">
        <f t="shared" ref="AB130:AB193" si="16">N130/6</f>
        <v>427.83333333333331</v>
      </c>
      <c r="AC130" s="4">
        <f t="shared" ref="AC130:AC193" si="17">V130/6</f>
        <v>5979.666666666667</v>
      </c>
    </row>
    <row r="131" spans="1:29" x14ac:dyDescent="0.25">
      <c r="A131" t="str">
        <f>feed!A354</f>
        <v>HARDGAYâ™‚</v>
      </c>
      <c r="B131" t="str">
        <f>feed!B354</f>
        <v>mits</v>
      </c>
      <c r="C131" t="str">
        <f>feed!C354</f>
        <v>The Order</v>
      </c>
      <c r="D131">
        <f>SUMPRODUCT(MID(0&amp;feed!D354,LARGE(INDEX(ISNUMBER(--MID(feed!D354,ROW($1:$19),1))*
ROW($1:$19),0),ROW($1:$19))+1,1)*10^ROW($1:$19)/10)</f>
        <v>119</v>
      </c>
      <c r="E131">
        <f>SUMPRODUCT(MID(0&amp;feed!E354,LARGE(INDEX(ISNUMBER(--MID(feed!E354,ROW($1:$19),1))*
ROW($1:$19),0),ROW($1:$19))+1,1)*10^ROW($1:$19)/10)</f>
        <v>4</v>
      </c>
      <c r="F131" t="str">
        <f>feed!F354</f>
        <v>Korean War surplus</v>
      </c>
      <c r="G131" t="str">
        <f>feed!G354</f>
        <v>Angelic</v>
      </c>
      <c r="H131">
        <f>SUMPRODUCT(MID(0&amp;feed!H354,LARGE(INDEX(ISNUMBER(--MID(feed!H354,ROW($1:$19),1))*
ROW($1:$19),0),ROW($1:$19))+1,1)*10^ROW($1:$19)/10)</f>
        <v>5</v>
      </c>
      <c r="I131" t="str">
        <f>feed!I354</f>
        <v>Good</v>
      </c>
      <c r="J131">
        <f>SUMPRODUCT(MID(0&amp;feed!J354,LARGE(INDEX(ISNUMBER(--MID(feed!J354,ROW($1:$19),1))*
ROW($1:$19),0),ROW($1:$19))+1,1)*10^ROW($1:$19)/10)</f>
        <v>0</v>
      </c>
      <c r="K131">
        <f>SUMPRODUCT(MID(0&amp;feed!K354,LARGE(INDEX(ISNUMBER(--MID(feed!K354,ROW($1:$19),1))*
ROW($1:$19),0),ROW($1:$19))+1,1)*10^ROW($1:$19)/10)</f>
        <v>60</v>
      </c>
      <c r="L131">
        <f>SUMPRODUCT(MID(0&amp;feed!L354,LARGE(INDEX(ISNUMBER(--MID(feed!L354,ROW($1:$19),1))*
ROW($1:$19),0),ROW($1:$19))+1,1)*10^ROW($1:$19)/10)</f>
        <v>9</v>
      </c>
      <c r="M131" t="str">
        <f>feed!M354</f>
        <v>Central Planning</v>
      </c>
      <c r="N131">
        <f>SUMPRODUCT(MID(0&amp;feed!N354,LARGE(INDEX(ISNUMBER(--MID(feed!N354,ROW($1:$5),1))*
ROW($1:$5),0),ROW($1:$5))+1,1)*10^ROW($1:$5)/10)</f>
        <v>1757</v>
      </c>
      <c r="O131">
        <f>SUMPRODUCT(MID(0&amp;feed!O354,LARGE(INDEX(ISNUMBER(--MID(feed!O354,ROW($1:$5),1))*
ROW($1:$5),0),ROW($1:$5))+1,1)*10^ROW($1:$5)/10)</f>
        <v>9</v>
      </c>
      <c r="P131" t="str">
        <f>feed!P354</f>
        <v>Untapped</v>
      </c>
      <c r="Q131">
        <f t="shared" si="12"/>
        <v>90</v>
      </c>
      <c r="R131" t="str">
        <f>feed!Q354</f>
        <v>Powerful</v>
      </c>
      <c r="S131">
        <f t="shared" si="13"/>
        <v>9</v>
      </c>
      <c r="T131" t="str">
        <f>feed!R354</f>
        <v>Pacific Rim</v>
      </c>
      <c r="U131" t="str">
        <f>feed!S354</f>
        <v>Soviet Union</v>
      </c>
      <c r="V131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49907</v>
      </c>
      <c r="W131" t="str">
        <f>feed!U354</f>
        <v>http://blocgame.com/stats.php?id=63324</v>
      </c>
      <c r="X131" s="4">
        <f>SUMPRODUCT(MID(0&amp;feed!V354,LARGE(INDEX(ISNUMBER(--MID(feed!V354,ROW($1:$5),1))*
ROW($1:$5),0),ROW($1:$5))+1,1)*10^ROW($1:$5)/10)</f>
        <v>0</v>
      </c>
      <c r="Y131">
        <f>feed!W354</f>
        <v>0</v>
      </c>
      <c r="Z131" s="4">
        <f t="shared" si="14"/>
        <v>20282</v>
      </c>
      <c r="AA131" s="8">
        <f t="shared" si="15"/>
        <v>28.404667046101309</v>
      </c>
      <c r="AB131" s="4">
        <f t="shared" si="16"/>
        <v>292.83333333333331</v>
      </c>
      <c r="AC131" s="4">
        <f t="shared" si="17"/>
        <v>8317.8333333333339</v>
      </c>
    </row>
    <row r="132" spans="1:29" x14ac:dyDescent="0.25">
      <c r="A132" t="str">
        <f>feed!A93</f>
        <v>South Park</v>
      </c>
      <c r="B132" t="str">
        <f>feed!B93</f>
        <v>cartman</v>
      </c>
      <c r="C132" t="str">
        <f>feed!C93</f>
        <v>SPQR</v>
      </c>
      <c r="D132">
        <f>SUMPRODUCT(MID(0&amp;feed!D93,LARGE(INDEX(ISNUMBER(--MID(feed!D93,ROW($1:$19),1))*
ROW($1:$19),0),ROW($1:$19))+1,1)*10^ROW($1:$19)/10)</f>
        <v>99</v>
      </c>
      <c r="E132">
        <f>SUMPRODUCT(MID(0&amp;feed!E93,LARGE(INDEX(ISNUMBER(--MID(feed!E93,ROW($1:$19),1))*
ROW($1:$19),0),ROW($1:$19))+1,1)*10^ROW($1:$19)/10)</f>
        <v>7</v>
      </c>
      <c r="F132" t="str">
        <f>feed!F93</f>
        <v>Korean War surplus</v>
      </c>
      <c r="G132" t="str">
        <f>feed!G93</f>
        <v>Gandhi-like</v>
      </c>
      <c r="H132">
        <f>SUMPRODUCT(MID(0&amp;feed!H93,LARGE(INDEX(ISNUMBER(--MID(feed!H93,ROW($1:$19),1))*
ROW($1:$19),0),ROW($1:$19))+1,1)*10^ROW($1:$19)/10)</f>
        <v>3</v>
      </c>
      <c r="I132" t="str">
        <f>feed!I93</f>
        <v>Elite</v>
      </c>
      <c r="J132">
        <f>SUMPRODUCT(MID(0&amp;feed!J93,LARGE(INDEX(ISNUMBER(--MID(feed!J93,ROW($1:$19),1))*
ROW($1:$19),0),ROW($1:$19))+1,1)*10^ROW($1:$19)/10)</f>
        <v>0</v>
      </c>
      <c r="K132">
        <f>SUMPRODUCT(MID(0&amp;feed!K93,LARGE(INDEX(ISNUMBER(--MID(feed!K93,ROW($1:$19),1))*
ROW($1:$19),0),ROW($1:$19))+1,1)*10^ROW($1:$19)/10)</f>
        <v>19</v>
      </c>
      <c r="L132">
        <f>SUMPRODUCT(MID(0&amp;feed!L93,LARGE(INDEX(ISNUMBER(--MID(feed!L93,ROW($1:$19),1))*
ROW($1:$19),0),ROW($1:$19))+1,1)*10^ROW($1:$19)/10)</f>
        <v>7</v>
      </c>
      <c r="M132" t="str">
        <f>feed!M93</f>
        <v>Free Market</v>
      </c>
      <c r="N132">
        <f>SUMPRODUCT(MID(0&amp;feed!N93,LARGE(INDEX(ISNUMBER(--MID(feed!N93,ROW($1:$5),1))*
ROW($1:$5),0),ROW($1:$5))+1,1)*10^ROW($1:$5)/10)</f>
        <v>3239</v>
      </c>
      <c r="O132">
        <f>SUMPRODUCT(MID(0&amp;feed!O93,LARGE(INDEX(ISNUMBER(--MID(feed!O93,ROW($1:$5),1))*
ROW($1:$5),0),ROW($1:$5))+1,1)*10^ROW($1:$5)/10)</f>
        <v>285</v>
      </c>
      <c r="P132" t="str">
        <f>feed!P93</f>
        <v>Untapped</v>
      </c>
      <c r="Q132">
        <f t="shared" si="12"/>
        <v>90</v>
      </c>
      <c r="R132" t="str">
        <f>feed!Q93</f>
        <v>Very Powerful</v>
      </c>
      <c r="S132">
        <f t="shared" si="13"/>
        <v>10</v>
      </c>
      <c r="T132" t="str">
        <f>feed!R93</f>
        <v>Caribbean</v>
      </c>
      <c r="U132" t="str">
        <f>feed!S93</f>
        <v>United States</v>
      </c>
      <c r="V132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44738</v>
      </c>
      <c r="W132" t="str">
        <f>feed!U93</f>
        <v>http://blocgame.com/stats.php?id=228</v>
      </c>
      <c r="X132" s="4">
        <f>SUMPRODUCT(MID(0&amp;feed!V93,LARGE(INDEX(ISNUMBER(--MID(feed!V93,ROW($1:$5),1))*
ROW($1:$5),0),ROW($1:$5))+1,1)*10^ROW($1:$5)/10)</f>
        <v>0</v>
      </c>
      <c r="Y132">
        <f>feed!W93</f>
        <v>0</v>
      </c>
      <c r="Z132" s="4">
        <f t="shared" si="14"/>
        <v>32738</v>
      </c>
      <c r="AA132" s="8">
        <f t="shared" si="15"/>
        <v>13.812287743130597</v>
      </c>
      <c r="AB132" s="4">
        <f t="shared" si="16"/>
        <v>539.83333333333337</v>
      </c>
      <c r="AC132" s="4">
        <f t="shared" si="17"/>
        <v>7456.333333333333</v>
      </c>
    </row>
    <row r="133" spans="1:29" x14ac:dyDescent="0.25">
      <c r="A133" t="str">
        <f>feed!A300</f>
        <v>The UCOA</v>
      </c>
      <c r="B133" t="str">
        <f>feed!B300</f>
        <v>Stephanobroburg123</v>
      </c>
      <c r="C133">
        <f>feed!C300</f>
        <v>0</v>
      </c>
      <c r="D133">
        <f>SUMPRODUCT(MID(0&amp;feed!D300,LARGE(INDEX(ISNUMBER(--MID(feed!D300,ROW($1:$19),1))*
ROW($1:$19),0),ROW($1:$19))+1,1)*10^ROW($1:$19)/10)</f>
        <v>7</v>
      </c>
      <c r="E133">
        <f>SUMPRODUCT(MID(0&amp;feed!E300,LARGE(INDEX(ISNUMBER(--MID(feed!E300,ROW($1:$19),1))*
ROW($1:$19),0),ROW($1:$19))+1,1)*10^ROW($1:$19)/10)</f>
        <v>0</v>
      </c>
      <c r="F133" t="str">
        <f>feed!F300</f>
        <v>Korean War surplus</v>
      </c>
      <c r="G133" t="str">
        <f>feed!G300</f>
        <v>Questionable</v>
      </c>
      <c r="H133">
        <f>SUMPRODUCT(MID(0&amp;feed!H301,LARGE(INDEX(ISNUMBER(--MID(feed!H301,ROW($1:$19),1))*
ROW($1:$19),0),ROW($1:$19))+1,1)*10^ROW($1:$19)/10)</f>
        <v>0</v>
      </c>
      <c r="I133" t="str">
        <f>feed!I300</f>
        <v>Elite</v>
      </c>
      <c r="J133">
        <f>SUMPRODUCT(MID(0&amp;feed!J300,LARGE(INDEX(ISNUMBER(--MID(feed!J300,ROW($1:$19),1))*
ROW($1:$19),0),ROW($1:$19))+1,1)*10^ROW($1:$19)/10)</f>
        <v>8</v>
      </c>
      <c r="K133">
        <f>SUMPRODUCT(MID(0&amp;feed!K300,LARGE(INDEX(ISNUMBER(--MID(feed!K300,ROW($1:$19),1))*
ROW($1:$19),0),ROW($1:$19))+1,1)*10^ROW($1:$19)/10)</f>
        <v>7</v>
      </c>
      <c r="L133">
        <f>SUMPRODUCT(MID(0&amp;feed!L300,LARGE(INDEX(ISNUMBER(--MID(feed!L300,ROW($1:$19),1))*
ROW($1:$19),0),ROW($1:$19))+1,1)*10^ROW($1:$19)/10)</f>
        <v>0</v>
      </c>
      <c r="M133" t="str">
        <f>feed!M300</f>
        <v>Mixed Economy</v>
      </c>
      <c r="N133">
        <f>SUMPRODUCT(MID(0&amp;feed!N300,LARGE(INDEX(ISNUMBER(--MID(feed!N300,ROW($1:$5),1))*
ROW($1:$5),0),ROW($1:$5))+1,1)*10^ROW($1:$5)/10)</f>
        <v>1991</v>
      </c>
      <c r="O133">
        <f>SUMPRODUCT(MID(0&amp;feed!O300,LARGE(INDEX(ISNUMBER(--MID(feed!O300,ROW($1:$5),1))*
ROW($1:$5),0),ROW($1:$5))+1,1)*10^ROW($1:$5)/10)</f>
        <v>0</v>
      </c>
      <c r="P133" t="str">
        <f>feed!P300</f>
        <v>Untapped</v>
      </c>
      <c r="Q133">
        <f t="shared" si="12"/>
        <v>90</v>
      </c>
      <c r="R133" t="str">
        <f>feed!Q300</f>
        <v>None</v>
      </c>
      <c r="S133">
        <f t="shared" si="13"/>
        <v>0</v>
      </c>
      <c r="T133" t="str">
        <f>feed!R300</f>
        <v>Pacific Rim</v>
      </c>
      <c r="U133" t="str">
        <f>feed!S300</f>
        <v>Neutral</v>
      </c>
      <c r="V133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2810</v>
      </c>
      <c r="W133" t="str">
        <f>feed!U300</f>
        <v>http://blocgame.com/stats.php?id=54240</v>
      </c>
      <c r="X133" s="4">
        <f>SUMPRODUCT(MID(0&amp;feed!V300,LARGE(INDEX(ISNUMBER(--MID(feed!V300,ROW($1:$5),1))*
ROW($1:$5),0),ROW($1:$5))+1,1)*10^ROW($1:$5)/10)</f>
        <v>0</v>
      </c>
      <c r="Y133">
        <f>feed!W300</f>
        <v>0</v>
      </c>
      <c r="Z133" s="4">
        <f t="shared" si="14"/>
        <v>185</v>
      </c>
      <c r="AA133" s="8">
        <f t="shared" si="15"/>
        <v>1.4113510798593671</v>
      </c>
      <c r="AB133" s="4">
        <f t="shared" si="16"/>
        <v>331.83333333333331</v>
      </c>
      <c r="AC133" s="4">
        <f t="shared" si="17"/>
        <v>468.33333333333331</v>
      </c>
    </row>
    <row r="134" spans="1:29" x14ac:dyDescent="0.25">
      <c r="A134" t="str">
        <f>feed!A167</f>
        <v>Lothlï¿½rien</v>
      </c>
      <c r="B134" t="str">
        <f>feed!B167</f>
        <v>Galadriel</v>
      </c>
      <c r="C134">
        <f>feed!C167</f>
        <v>0</v>
      </c>
      <c r="D134">
        <f>SUMPRODUCT(MID(0&amp;feed!D167,LARGE(INDEX(ISNUMBER(--MID(feed!D167,ROW($1:$19),1))*
ROW($1:$19),0),ROW($1:$19))+1,1)*10^ROW($1:$19)/10)</f>
        <v>159</v>
      </c>
      <c r="E134">
        <f>SUMPRODUCT(MID(0&amp;feed!E167,LARGE(INDEX(ISNUMBER(--MID(feed!E167,ROW($1:$19),1))*
ROW($1:$19),0),ROW($1:$19))+1,1)*10^ROW($1:$19)/10)</f>
        <v>36</v>
      </c>
      <c r="F134" t="str">
        <f>feed!F167</f>
        <v>Korean War surplus</v>
      </c>
      <c r="G134" t="str">
        <f>feed!G167</f>
        <v>Gandhi-like</v>
      </c>
      <c r="H134">
        <f>SUMPRODUCT(MID(0&amp;feed!H167,LARGE(INDEX(ISNUMBER(--MID(feed!H167,ROW($1:$19),1))*
ROW($1:$19),0),ROW($1:$19))+1,1)*10^ROW($1:$19)/10)</f>
        <v>13</v>
      </c>
      <c r="I134" t="str">
        <f>feed!I167</f>
        <v>Elite</v>
      </c>
      <c r="J134">
        <f>SUMPRODUCT(MID(0&amp;feed!J167,LARGE(INDEX(ISNUMBER(--MID(feed!J167,ROW($1:$19),1))*
ROW($1:$19),0),ROW($1:$19))+1,1)*10^ROW($1:$19)/10)</f>
        <v>3</v>
      </c>
      <c r="K134">
        <f>SUMPRODUCT(MID(0&amp;feed!K167,LARGE(INDEX(ISNUMBER(--MID(feed!K167,ROW($1:$19),1))*
ROW($1:$19),0),ROW($1:$19))+1,1)*10^ROW($1:$19)/10)</f>
        <v>50</v>
      </c>
      <c r="L134">
        <f>SUMPRODUCT(MID(0&amp;feed!L167,LARGE(INDEX(ISNUMBER(--MID(feed!L167,ROW($1:$19),1))*
ROW($1:$19),0),ROW($1:$19))+1,1)*10^ROW($1:$19)/10)</f>
        <v>50</v>
      </c>
      <c r="M134" t="str">
        <f>feed!M167</f>
        <v>Free Market</v>
      </c>
      <c r="N134">
        <f>SUMPRODUCT(MID(0&amp;feed!N167,LARGE(INDEX(ISNUMBER(--MID(feed!N167,ROW($1:$5),1))*
ROW($1:$5),0),ROW($1:$5))+1,1)*10^ROW($1:$5)/10)</f>
        <v>2660</v>
      </c>
      <c r="O134">
        <f>SUMPRODUCT(MID(0&amp;feed!O167,LARGE(INDEX(ISNUMBER(--MID(feed!O167,ROW($1:$5),1))*
ROW($1:$5),0),ROW($1:$5))+1,1)*10^ROW($1:$5)/10)</f>
        <v>10048</v>
      </c>
      <c r="P134" t="str">
        <f>feed!P167</f>
        <v>Untapped</v>
      </c>
      <c r="Q134">
        <f t="shared" si="12"/>
        <v>90</v>
      </c>
      <c r="R134" t="str">
        <f>feed!Q167</f>
        <v>Very Powerful</v>
      </c>
      <c r="S134">
        <f t="shared" si="13"/>
        <v>10</v>
      </c>
      <c r="T134" t="str">
        <f>feed!R167</f>
        <v>Atlas</v>
      </c>
      <c r="U134" t="str">
        <f>feed!S167</f>
        <v>United States</v>
      </c>
      <c r="V134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49936</v>
      </c>
      <c r="W134" t="str">
        <f>feed!U167</f>
        <v>http://blocgame.com/stats.php?id=64165</v>
      </c>
      <c r="X134" s="4">
        <f>SUMPRODUCT(MID(0&amp;feed!V167,LARGE(INDEX(ISNUMBER(--MID(feed!V167,ROW($1:$5),1))*
ROW($1:$5),0),ROW($1:$5))+1,1)*10^ROW($1:$5)/10)</f>
        <v>2</v>
      </c>
      <c r="Y134">
        <f>feed!W167</f>
        <v>0</v>
      </c>
      <c r="Z134" s="4">
        <f t="shared" si="14"/>
        <v>2686</v>
      </c>
      <c r="AA134" s="8">
        <f t="shared" si="15"/>
        <v>18.772932330827068</v>
      </c>
      <c r="AB134" s="4">
        <f t="shared" si="16"/>
        <v>443.33333333333331</v>
      </c>
      <c r="AC134" s="4">
        <f t="shared" si="17"/>
        <v>8322.6666666666661</v>
      </c>
    </row>
    <row r="135" spans="1:29" x14ac:dyDescent="0.25">
      <c r="A135" t="str">
        <f>feed!A275</f>
        <v>Zuyazayuza</v>
      </c>
      <c r="B135" t="str">
        <f>feed!B275</f>
        <v>Zuyazayuza</v>
      </c>
      <c r="C135" t="str">
        <f>feed!C275</f>
        <v>The Order</v>
      </c>
      <c r="D135">
        <f>SUMPRODUCT(MID(0&amp;feed!D275,LARGE(INDEX(ISNUMBER(--MID(feed!D275,ROW($1:$19),1))*
ROW($1:$19),0),ROW($1:$19))+1,1)*10^ROW($1:$19)/10)</f>
        <v>179</v>
      </c>
      <c r="E135">
        <f>SUMPRODUCT(MID(0&amp;feed!E275,LARGE(INDEX(ISNUMBER(--MID(feed!E275,ROW($1:$19),1))*
ROW($1:$19),0),ROW($1:$19))+1,1)*10^ROW($1:$19)/10)</f>
        <v>13</v>
      </c>
      <c r="F135" t="str">
        <f>feed!F275</f>
        <v>Almost Modern</v>
      </c>
      <c r="G135" t="str">
        <f>feed!G275</f>
        <v>Gandhi-like</v>
      </c>
      <c r="H135">
        <f>SUMPRODUCT(MID(0&amp;feed!H275,LARGE(INDEX(ISNUMBER(--MID(feed!H275,ROW($1:$19),1))*
ROW($1:$19),0),ROW($1:$19))+1,1)*10^ROW($1:$19)/10)</f>
        <v>5</v>
      </c>
      <c r="I135" t="str">
        <f>feed!I275</f>
        <v>Poor</v>
      </c>
      <c r="J135">
        <f>SUMPRODUCT(MID(0&amp;feed!J275,LARGE(INDEX(ISNUMBER(--MID(feed!J275,ROW($1:$19),1))*
ROW($1:$19),0),ROW($1:$19))+1,1)*10^ROW($1:$19)/10)</f>
        <v>0</v>
      </c>
      <c r="K135">
        <f>SUMPRODUCT(MID(0&amp;feed!K275,LARGE(INDEX(ISNUMBER(--MID(feed!K275,ROW($1:$19),1))*
ROW($1:$19),0),ROW($1:$19))+1,1)*10^ROW($1:$19)/10)</f>
        <v>47</v>
      </c>
      <c r="L135">
        <f>SUMPRODUCT(MID(0&amp;feed!L275,LARGE(INDEX(ISNUMBER(--MID(feed!L275,ROW($1:$19),1))*
ROW($1:$19),0),ROW($1:$19))+1,1)*10^ROW($1:$19)/10)</f>
        <v>8</v>
      </c>
      <c r="M135" t="str">
        <f>feed!M275</f>
        <v>Mixed Economy</v>
      </c>
      <c r="N135">
        <f>SUMPRODUCT(MID(0&amp;feed!N275,LARGE(INDEX(ISNUMBER(--MID(feed!N275,ROW($1:$5),1))*
ROW($1:$5),0),ROW($1:$5))+1,1)*10^ROW($1:$5)/10)</f>
        <v>2111</v>
      </c>
      <c r="O135">
        <f>SUMPRODUCT(MID(0&amp;feed!O275,LARGE(INDEX(ISNUMBER(--MID(feed!O275,ROW($1:$5),1))*
ROW($1:$5),0),ROW($1:$5))+1,1)*10^ROW($1:$5)/10)</f>
        <v>215</v>
      </c>
      <c r="P135" t="str">
        <f>feed!P275</f>
        <v>Untapped</v>
      </c>
      <c r="Q135">
        <f t="shared" si="12"/>
        <v>90</v>
      </c>
      <c r="R135" t="str">
        <f>feed!Q275</f>
        <v>Very Powerful</v>
      </c>
      <c r="S135">
        <f t="shared" si="13"/>
        <v>10</v>
      </c>
      <c r="T135" t="str">
        <f>feed!R275</f>
        <v>Caribbean</v>
      </c>
      <c r="U135" t="str">
        <f>feed!S275</f>
        <v>United States</v>
      </c>
      <c r="V13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68682</v>
      </c>
      <c r="W135" t="str">
        <f>feed!U275</f>
        <v>http://blocgame.com/stats.php?id=62470</v>
      </c>
      <c r="X135" s="4">
        <f>SUMPRODUCT(MID(0&amp;feed!V275,LARGE(INDEX(ISNUMBER(--MID(feed!V275,ROW($1:$5),1))*
ROW($1:$5),0),ROW($1:$5))+1,1)*10^ROW($1:$5)/10)</f>
        <v>0</v>
      </c>
      <c r="Y135">
        <f>feed!W275</f>
        <v>0</v>
      </c>
      <c r="Z135" s="4">
        <f t="shared" si="14"/>
        <v>44307</v>
      </c>
      <c r="AA135" s="8">
        <f t="shared" si="15"/>
        <v>32.535291331122693</v>
      </c>
      <c r="AB135" s="4">
        <f t="shared" si="16"/>
        <v>351.83333333333331</v>
      </c>
      <c r="AC135" s="4">
        <f t="shared" si="17"/>
        <v>11447</v>
      </c>
    </row>
    <row r="136" spans="1:29" x14ac:dyDescent="0.25">
      <c r="A136" t="str">
        <f>feed!A273</f>
        <v>Empyrea</v>
      </c>
      <c r="B136" t="str">
        <f>feed!B273</f>
        <v>Sir_Scarf</v>
      </c>
      <c r="C136" t="str">
        <f>feed!C273</f>
        <v>The Order</v>
      </c>
      <c r="D136">
        <f>SUMPRODUCT(MID(0&amp;feed!D273,LARGE(INDEX(ISNUMBER(--MID(feed!D273,ROW($1:$19),1))*
ROW($1:$19),0),ROW($1:$19))+1,1)*10^ROW($1:$19)/10)</f>
        <v>51</v>
      </c>
      <c r="E136">
        <f>SUMPRODUCT(MID(0&amp;feed!E273,LARGE(INDEX(ISNUMBER(--MID(feed!E273,ROW($1:$19),1))*
ROW($1:$19),0),ROW($1:$19))+1,1)*10^ROW($1:$19)/10)</f>
        <v>3</v>
      </c>
      <c r="F136" t="str">
        <f>feed!F273</f>
        <v>Korean War surplus</v>
      </c>
      <c r="G136" t="str">
        <f>feed!G273</f>
        <v>Angelic</v>
      </c>
      <c r="H136">
        <f>SUMPRODUCT(MID(0&amp;feed!H273,LARGE(INDEX(ISNUMBER(--MID(feed!H273,ROW($1:$19),1))*
ROW($1:$19),0),ROW($1:$19))+1,1)*10^ROW($1:$19)/10)</f>
        <v>2</v>
      </c>
      <c r="I136" t="str">
        <f>feed!I273</f>
        <v>Standard</v>
      </c>
      <c r="J136">
        <f>SUMPRODUCT(MID(0&amp;feed!J273,LARGE(INDEX(ISNUMBER(--MID(feed!J273,ROW($1:$19),1))*
ROW($1:$19),0),ROW($1:$19))+1,1)*10^ROW($1:$19)/10)</f>
        <v>0</v>
      </c>
      <c r="K136">
        <f>SUMPRODUCT(MID(0&amp;feed!K273,LARGE(INDEX(ISNUMBER(--MID(feed!K273,ROW($1:$19),1))*
ROW($1:$19),0),ROW($1:$19))+1,1)*10^ROW($1:$19)/10)</f>
        <v>18</v>
      </c>
      <c r="L136">
        <f>SUMPRODUCT(MID(0&amp;feed!L273,LARGE(INDEX(ISNUMBER(--MID(feed!L273,ROW($1:$19),1))*
ROW($1:$19),0),ROW($1:$19))+1,1)*10^ROW($1:$19)/10)</f>
        <v>3</v>
      </c>
      <c r="M136" t="str">
        <f>feed!M273</f>
        <v>Central Planning</v>
      </c>
      <c r="N136">
        <f>SUMPRODUCT(MID(0&amp;feed!N273,LARGE(INDEX(ISNUMBER(--MID(feed!N273,ROW($1:$5),1))*
ROW($1:$5),0),ROW($1:$5))+1,1)*10^ROW($1:$5)/10)</f>
        <v>2116</v>
      </c>
      <c r="O136">
        <f>SUMPRODUCT(MID(0&amp;feed!O273,LARGE(INDEX(ISNUMBER(--MID(feed!O273,ROW($1:$5),1))*
ROW($1:$5),0),ROW($1:$5))+1,1)*10^ROW($1:$5)/10)</f>
        <v>3</v>
      </c>
      <c r="P136" t="str">
        <f>feed!P273</f>
        <v>Untapped</v>
      </c>
      <c r="Q136">
        <f t="shared" si="12"/>
        <v>90</v>
      </c>
      <c r="R136" t="str">
        <f>feed!Q273</f>
        <v>Very Powerful</v>
      </c>
      <c r="S136">
        <f t="shared" si="13"/>
        <v>10</v>
      </c>
      <c r="T136" t="str">
        <f>feed!R273</f>
        <v>Pacific Rim</v>
      </c>
      <c r="U136" t="str">
        <f>feed!S273</f>
        <v>Soviet Union</v>
      </c>
      <c r="V136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32156</v>
      </c>
      <c r="W136" t="str">
        <f>feed!U273</f>
        <v>http://blocgame.com/stats.php?id=49411</v>
      </c>
      <c r="X136" s="4">
        <f>SUMPRODUCT(MID(0&amp;feed!V273,LARGE(INDEX(ISNUMBER(--MID(feed!V273,ROW($1:$5),1))*
ROW($1:$5),0),ROW($1:$5))+1,1)*10^ROW($1:$5)/10)</f>
        <v>0</v>
      </c>
      <c r="Y136">
        <f>feed!W273</f>
        <v>0</v>
      </c>
      <c r="Z136" s="4">
        <f t="shared" si="14"/>
        <v>22781</v>
      </c>
      <c r="AA136" s="8">
        <f t="shared" si="15"/>
        <v>15.196597353497165</v>
      </c>
      <c r="AB136" s="4">
        <f t="shared" si="16"/>
        <v>352.66666666666669</v>
      </c>
      <c r="AC136" s="4">
        <f t="shared" si="17"/>
        <v>5359.333333333333</v>
      </c>
    </row>
    <row r="137" spans="1:29" x14ac:dyDescent="0.25">
      <c r="A137" t="str">
        <f>feed!A168</f>
        <v>Slavostan</v>
      </c>
      <c r="B137" t="str">
        <f>feed!B168</f>
        <v>Joe Tito-Hoxha</v>
      </c>
      <c r="C137" t="str">
        <f>feed!C168</f>
        <v>The Order</v>
      </c>
      <c r="D137">
        <f>SUMPRODUCT(MID(0&amp;feed!D168,LARGE(INDEX(ISNUMBER(--MID(feed!D168,ROW($1:$19),1))*
ROW($1:$19),0),ROW($1:$19))+1,1)*10^ROW($1:$19)/10)</f>
        <v>71</v>
      </c>
      <c r="E137">
        <f>SUMPRODUCT(MID(0&amp;feed!E168,LARGE(INDEX(ISNUMBER(--MID(feed!E168,ROW($1:$19),1))*
ROW($1:$19),0),ROW($1:$19))+1,1)*10^ROW($1:$19)/10)</f>
        <v>2</v>
      </c>
      <c r="F137" t="str">
        <f>feed!F168</f>
        <v>Korean War surplus</v>
      </c>
      <c r="G137" t="str">
        <f>feed!G168</f>
        <v>Gandhi-like</v>
      </c>
      <c r="H137">
        <f>SUMPRODUCT(MID(0&amp;feed!H169,LARGE(INDEX(ISNUMBER(--MID(feed!H169,ROW($1:$19),1))*
ROW($1:$19),0),ROW($1:$19))+1,1)*10^ROW($1:$19)/10)</f>
        <v>4</v>
      </c>
      <c r="I137" t="str">
        <f>feed!I168</f>
        <v>Elite</v>
      </c>
      <c r="J137">
        <f>SUMPRODUCT(MID(0&amp;feed!J168,LARGE(INDEX(ISNUMBER(--MID(feed!J168,ROW($1:$19),1))*
ROW($1:$19),0),ROW($1:$19))+1,1)*10^ROW($1:$19)/10)</f>
        <v>6</v>
      </c>
      <c r="K137">
        <f>SUMPRODUCT(MID(0&amp;feed!K168,LARGE(INDEX(ISNUMBER(--MID(feed!K168,ROW($1:$19),1))*
ROW($1:$19),0),ROW($1:$19))+1,1)*10^ROW($1:$19)/10)</f>
        <v>10</v>
      </c>
      <c r="L137">
        <f>SUMPRODUCT(MID(0&amp;feed!L168,LARGE(INDEX(ISNUMBER(--MID(feed!L168,ROW($1:$19),1))*
ROW($1:$19),0),ROW($1:$19))+1,1)*10^ROW($1:$19)/10)</f>
        <v>2</v>
      </c>
      <c r="M137" t="str">
        <f>feed!M168</f>
        <v>Central Planning</v>
      </c>
      <c r="N137">
        <f>SUMPRODUCT(MID(0&amp;feed!N168,LARGE(INDEX(ISNUMBER(--MID(feed!N168,ROW($1:$5),1))*
ROW($1:$5),0),ROW($1:$5))+1,1)*10^ROW($1:$5)/10)</f>
        <v>2653</v>
      </c>
      <c r="O137">
        <f>SUMPRODUCT(MID(0&amp;feed!O168,LARGE(INDEX(ISNUMBER(--MID(feed!O168,ROW($1:$5),1))*
ROW($1:$5),0),ROW($1:$5))+1,1)*10^ROW($1:$5)/10)</f>
        <v>490</v>
      </c>
      <c r="P137" t="str">
        <f>feed!P168</f>
        <v>Untapped</v>
      </c>
      <c r="Q137">
        <f t="shared" si="12"/>
        <v>90</v>
      </c>
      <c r="R137" t="str">
        <f>feed!Q168</f>
        <v>Large</v>
      </c>
      <c r="S137">
        <f t="shared" si="13"/>
        <v>7.5</v>
      </c>
      <c r="T137" t="str">
        <f>feed!R168</f>
        <v>Indochina</v>
      </c>
      <c r="U137" t="str">
        <f>feed!S168</f>
        <v>Soviet Union</v>
      </c>
      <c r="V137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16172</v>
      </c>
      <c r="W137" t="str">
        <f>feed!U168</f>
        <v>http://blocgame.com/stats.php?id=48188</v>
      </c>
      <c r="X137" s="4">
        <f>SUMPRODUCT(MID(0&amp;feed!V168,LARGE(INDEX(ISNUMBER(--MID(feed!V168,ROW($1:$5),1))*
ROW($1:$5),0),ROW($1:$5))+1,1)*10^ROW($1:$5)/10)</f>
        <v>1</v>
      </c>
      <c r="Y137">
        <f>feed!W168</f>
        <v>0</v>
      </c>
      <c r="Z137" s="4">
        <f t="shared" si="14"/>
        <v>8672</v>
      </c>
      <c r="AA137" s="8">
        <f t="shared" si="15"/>
        <v>6.09574067093856</v>
      </c>
      <c r="AB137" s="4">
        <f t="shared" si="16"/>
        <v>442.16666666666669</v>
      </c>
      <c r="AC137" s="4">
        <f t="shared" si="17"/>
        <v>2695.3333333333335</v>
      </c>
    </row>
    <row r="138" spans="1:29" x14ac:dyDescent="0.25">
      <c r="A138" t="str">
        <f>feed!A133</f>
        <v>Krakozhia</v>
      </c>
      <c r="B138" t="str">
        <f>feed!B133</f>
        <v>Ilyich</v>
      </c>
      <c r="C138" t="str">
        <f>feed!C133</f>
        <v>Interpol</v>
      </c>
      <c r="D138">
        <f>SUMPRODUCT(MID(0&amp;feed!D133,LARGE(INDEX(ISNUMBER(--MID(feed!D133,ROW($1:$19),1))*
ROW($1:$19),0),ROW($1:$19))+1,1)*10^ROW($1:$19)/10)</f>
        <v>118</v>
      </c>
      <c r="E138">
        <f>SUMPRODUCT(MID(0&amp;feed!E133,LARGE(INDEX(ISNUMBER(--MID(feed!E133,ROW($1:$19),1))*
ROW($1:$19),0),ROW($1:$19))+1,1)*10^ROW($1:$19)/10)</f>
        <v>2</v>
      </c>
      <c r="F138" t="str">
        <f>feed!F133</f>
        <v>Vietnam War surplus</v>
      </c>
      <c r="G138" t="str">
        <f>feed!G133</f>
        <v>Gandhi-like</v>
      </c>
      <c r="H138">
        <f>SUMPRODUCT(MID(0&amp;feed!H133,LARGE(INDEX(ISNUMBER(--MID(feed!H133,ROW($1:$19),1))*
ROW($1:$19),0),ROW($1:$19))+1,1)*10^ROW($1:$19)/10)</f>
        <v>4</v>
      </c>
      <c r="I138" t="str">
        <f>feed!I133</f>
        <v>Standard</v>
      </c>
      <c r="J138">
        <f>SUMPRODUCT(MID(0&amp;feed!J133,LARGE(INDEX(ISNUMBER(--MID(feed!J133,ROW($1:$19),1))*
ROW($1:$19),0),ROW($1:$19))+1,1)*10^ROW($1:$19)/10)</f>
        <v>4</v>
      </c>
      <c r="K138">
        <f>SUMPRODUCT(MID(0&amp;feed!K133,LARGE(INDEX(ISNUMBER(--MID(feed!K133,ROW($1:$19),1))*
ROW($1:$19),0),ROW($1:$19))+1,1)*10^ROW($1:$19)/10)</f>
        <v>23</v>
      </c>
      <c r="L138">
        <f>SUMPRODUCT(MID(0&amp;feed!L133,LARGE(INDEX(ISNUMBER(--MID(feed!L133,ROW($1:$19),1))*
ROW($1:$19),0),ROW($1:$19))+1,1)*10^ROW($1:$19)/10)</f>
        <v>6</v>
      </c>
      <c r="M138" t="str">
        <f>feed!M133</f>
        <v>Central Planning</v>
      </c>
      <c r="N138">
        <f>SUMPRODUCT(MID(0&amp;feed!N133,LARGE(INDEX(ISNUMBER(--MID(feed!N133,ROW($1:$5),1))*
ROW($1:$5),0),ROW($1:$5))+1,1)*10^ROW($1:$5)/10)</f>
        <v>2892</v>
      </c>
      <c r="O138">
        <f>SUMPRODUCT(MID(0&amp;feed!O133,LARGE(INDEX(ISNUMBER(--MID(feed!O133,ROW($1:$5),1))*
ROW($1:$5),0),ROW($1:$5))+1,1)*10^ROW($1:$5)/10)</f>
        <v>372</v>
      </c>
      <c r="P138" t="str">
        <f>feed!P133</f>
        <v>Untapped</v>
      </c>
      <c r="Q138">
        <f t="shared" si="12"/>
        <v>90</v>
      </c>
      <c r="R138" t="str">
        <f>feed!Q133</f>
        <v>Very Powerful</v>
      </c>
      <c r="S138">
        <f t="shared" si="13"/>
        <v>10</v>
      </c>
      <c r="T138" t="str">
        <f>feed!R133</f>
        <v>Pacific Rim</v>
      </c>
      <c r="U138" t="str">
        <f>feed!S133</f>
        <v>Soviet Union</v>
      </c>
      <c r="V138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28409</v>
      </c>
      <c r="W138" t="str">
        <f>feed!U133</f>
        <v>http://blocgame.com/stats.php?id=39065</v>
      </c>
      <c r="X138" s="4">
        <f>SUMPRODUCT(MID(0&amp;feed!V133,LARGE(INDEX(ISNUMBER(--MID(feed!V133,ROW($1:$5),1))*
ROW($1:$5),0),ROW($1:$5))+1,1)*10^ROW($1:$5)/10)</f>
        <v>0</v>
      </c>
      <c r="Y138">
        <f>feed!W133</f>
        <v>0</v>
      </c>
      <c r="Z138" s="4">
        <f t="shared" si="14"/>
        <v>14534</v>
      </c>
      <c r="AA138" s="8">
        <f t="shared" si="15"/>
        <v>9.823305670816044</v>
      </c>
      <c r="AB138" s="4">
        <f t="shared" si="16"/>
        <v>482</v>
      </c>
      <c r="AC138" s="4">
        <f t="shared" si="17"/>
        <v>4734.833333333333</v>
      </c>
    </row>
    <row r="139" spans="1:29" x14ac:dyDescent="0.25">
      <c r="A139" t="str">
        <f>feed!A324</f>
        <v>Briggs</v>
      </c>
      <c r="B139" t="str">
        <f>feed!B324</f>
        <v>General Armstrong</v>
      </c>
      <c r="C139" t="str">
        <f>feed!C324</f>
        <v>SPQR</v>
      </c>
      <c r="D139">
        <f>SUMPRODUCT(MID(0&amp;feed!D324,LARGE(INDEX(ISNUMBER(--MID(feed!D324,ROW($1:$19),1))*
ROW($1:$19),0),ROW($1:$19))+1,1)*10^ROW($1:$19)/10)</f>
        <v>99</v>
      </c>
      <c r="E139">
        <f>SUMPRODUCT(MID(0&amp;feed!E324,LARGE(INDEX(ISNUMBER(--MID(feed!E324,ROW($1:$19),1))*
ROW($1:$19),0),ROW($1:$19))+1,1)*10^ROW($1:$19)/10)</f>
        <v>0</v>
      </c>
      <c r="F139" t="str">
        <f>feed!F324</f>
        <v>Korean War surplus</v>
      </c>
      <c r="G139" t="str">
        <f>feed!G324</f>
        <v>Gandhi-like</v>
      </c>
      <c r="H139">
        <f>SUMPRODUCT(MID(0&amp;feed!H324,LARGE(INDEX(ISNUMBER(--MID(feed!H324,ROW($1:$19),1))*
ROW($1:$19),0),ROW($1:$19))+1,1)*10^ROW($1:$19)/10)</f>
        <v>4</v>
      </c>
      <c r="I139" t="str">
        <f>feed!I324</f>
        <v>Good</v>
      </c>
      <c r="J139">
        <f>SUMPRODUCT(MID(0&amp;feed!J324,LARGE(INDEX(ISNUMBER(--MID(feed!J324,ROW($1:$19),1))*
ROW($1:$19),0),ROW($1:$19))+1,1)*10^ROW($1:$19)/10)</f>
        <v>5</v>
      </c>
      <c r="K139">
        <f>SUMPRODUCT(MID(0&amp;feed!K324,LARGE(INDEX(ISNUMBER(--MID(feed!K324,ROW($1:$19),1))*
ROW($1:$19),0),ROW($1:$19))+1,1)*10^ROW($1:$19)/10)</f>
        <v>28</v>
      </c>
      <c r="L139">
        <f>SUMPRODUCT(MID(0&amp;feed!L324,LARGE(INDEX(ISNUMBER(--MID(feed!L324,ROW($1:$19),1))*
ROW($1:$19),0),ROW($1:$19))+1,1)*10^ROW($1:$19)/10)</f>
        <v>4</v>
      </c>
      <c r="M139" t="str">
        <f>feed!M324</f>
        <v>Central Planning</v>
      </c>
      <c r="N139">
        <f>SUMPRODUCT(MID(0&amp;feed!N324,LARGE(INDEX(ISNUMBER(--MID(feed!N324,ROW($1:$5),1))*
ROW($1:$5),0),ROW($1:$5))+1,1)*10^ROW($1:$5)/10)</f>
        <v>1865</v>
      </c>
      <c r="O139">
        <f>SUMPRODUCT(MID(0&amp;feed!O324,LARGE(INDEX(ISNUMBER(--MID(feed!O324,ROW($1:$5),1))*
ROW($1:$5),0),ROW($1:$5))+1,1)*10^ROW($1:$5)/10)</f>
        <v>303</v>
      </c>
      <c r="P139" t="str">
        <f>feed!P324</f>
        <v>Plentiful</v>
      </c>
      <c r="Q139">
        <f t="shared" si="12"/>
        <v>70</v>
      </c>
      <c r="R139" t="str">
        <f>feed!Q324</f>
        <v>Very Powerful</v>
      </c>
      <c r="S139">
        <f t="shared" si="13"/>
        <v>10</v>
      </c>
      <c r="T139" t="str">
        <f>feed!R324</f>
        <v>Southern Cone</v>
      </c>
      <c r="U139" t="str">
        <f>feed!S324</f>
        <v>Soviet Union</v>
      </c>
      <c r="V139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42004</v>
      </c>
      <c r="W139" t="str">
        <f>feed!U324</f>
        <v>http://blocgame.com/stats.php?id=53442</v>
      </c>
      <c r="X139" s="4">
        <f>SUMPRODUCT(MID(0&amp;feed!V324,LARGE(INDEX(ISNUMBER(--MID(feed!V324,ROW($1:$5),1))*
ROW($1:$5),0),ROW($1:$5))+1,1)*10^ROW($1:$5)/10)</f>
        <v>0</v>
      </c>
      <c r="Y139">
        <f>feed!W324</f>
        <v>0</v>
      </c>
      <c r="Z139" s="4">
        <f t="shared" si="14"/>
        <v>27004</v>
      </c>
      <c r="AA139" s="8">
        <f t="shared" si="15"/>
        <v>22.522252010723861</v>
      </c>
      <c r="AB139" s="4">
        <f t="shared" si="16"/>
        <v>310.83333333333331</v>
      </c>
      <c r="AC139" s="4">
        <f t="shared" si="17"/>
        <v>7000.666666666667</v>
      </c>
    </row>
    <row r="140" spans="1:29" x14ac:dyDescent="0.25">
      <c r="A140" t="str">
        <f>feed!A25</f>
        <v>Aminichina</v>
      </c>
      <c r="B140" t="str">
        <f>feed!B25</f>
        <v>doublepedaldylan</v>
      </c>
      <c r="C140" t="str">
        <f>feed!C25</f>
        <v>The Order</v>
      </c>
      <c r="D140">
        <f>SUMPRODUCT(MID(0&amp;feed!D25,LARGE(INDEX(ISNUMBER(--MID(feed!D25,ROW($1:$19),1))*
ROW($1:$19),0),ROW($1:$19))+1,1)*10^ROW($1:$19)/10)</f>
        <v>49</v>
      </c>
      <c r="E140">
        <f>SUMPRODUCT(MID(0&amp;feed!E25,LARGE(INDEX(ISNUMBER(--MID(feed!E25,ROW($1:$19),1))*
ROW($1:$19),0),ROW($1:$19))+1,1)*10^ROW($1:$19)/10)</f>
        <v>5</v>
      </c>
      <c r="F140" t="str">
        <f>feed!F25</f>
        <v>Second World War surplus</v>
      </c>
      <c r="G140" t="str">
        <f>feed!G25</f>
        <v>Angelic</v>
      </c>
      <c r="H140">
        <f>SUMPRODUCT(MID(0&amp;feed!H25,LARGE(INDEX(ISNUMBER(--MID(feed!H25,ROW($1:$19),1))*
ROW($1:$19),0),ROW($1:$19))+1,1)*10^ROW($1:$19)/10)</f>
        <v>2</v>
      </c>
      <c r="I140" t="str">
        <f>feed!I25</f>
        <v>Good</v>
      </c>
      <c r="J140">
        <f>SUMPRODUCT(MID(0&amp;feed!J25,LARGE(INDEX(ISNUMBER(--MID(feed!J25,ROW($1:$19),1))*
ROW($1:$19),0),ROW($1:$19))+1,1)*10^ROW($1:$19)/10)</f>
        <v>49</v>
      </c>
      <c r="K140">
        <f>SUMPRODUCT(MID(0&amp;feed!K25,LARGE(INDEX(ISNUMBER(--MID(feed!K25,ROW($1:$19),1))*
ROW($1:$19),0),ROW($1:$19))+1,1)*10^ROW($1:$19)/10)</f>
        <v>12</v>
      </c>
      <c r="L140">
        <f>SUMPRODUCT(MID(0&amp;feed!L25,LARGE(INDEX(ISNUMBER(--MID(feed!L25,ROW($1:$19),1))*
ROW($1:$19),0),ROW($1:$19))+1,1)*10^ROW($1:$19)/10)</f>
        <v>5</v>
      </c>
      <c r="M140" t="str">
        <f>feed!M25</f>
        <v>Central Planning</v>
      </c>
      <c r="N140">
        <f>SUMPRODUCT(MID(0&amp;feed!N25,LARGE(INDEX(ISNUMBER(--MID(feed!N25,ROW($1:$5),1))*
ROW($1:$5),0),ROW($1:$5))+1,1)*10^ROW($1:$5)/10)</f>
        <v>4177</v>
      </c>
      <c r="O140">
        <f>SUMPRODUCT(MID(0&amp;feed!O25,LARGE(INDEX(ISNUMBER(--MID(feed!O25,ROW($1:$5),1))*
ROW($1:$5),0),ROW($1:$5))+1,1)*10^ROW($1:$5)/10)</f>
        <v>871</v>
      </c>
      <c r="P140" t="str">
        <f>feed!P25</f>
        <v>Untapped</v>
      </c>
      <c r="Q140">
        <f t="shared" si="12"/>
        <v>90</v>
      </c>
      <c r="R140" t="str">
        <f>feed!Q25</f>
        <v>Mediocre</v>
      </c>
      <c r="S140">
        <f t="shared" si="13"/>
        <v>4.5</v>
      </c>
      <c r="T140" t="str">
        <f>feed!R25</f>
        <v>Indochina</v>
      </c>
      <c r="U140" t="str">
        <f>feed!S25</f>
        <v>Soviet Union</v>
      </c>
      <c r="V140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27584</v>
      </c>
      <c r="W140" t="str">
        <f>feed!U25</f>
        <v>http://blocgame.com/stats.php?id=56720</v>
      </c>
      <c r="X140" s="4">
        <f>SUMPRODUCT(MID(0&amp;feed!V25,LARGE(INDEX(ISNUMBER(--MID(feed!V25,ROW($1:$5),1))*
ROW($1:$5),0),ROW($1:$5))+1,1)*10^ROW($1:$5)/10)</f>
        <v>0</v>
      </c>
      <c r="Y140">
        <f>feed!W25</f>
        <v>0</v>
      </c>
      <c r="Z140" s="4">
        <f t="shared" si="14"/>
        <v>19709</v>
      </c>
      <c r="AA140" s="8">
        <f t="shared" si="15"/>
        <v>6.6037826191046207</v>
      </c>
      <c r="AB140" s="4">
        <f t="shared" si="16"/>
        <v>696.16666666666663</v>
      </c>
      <c r="AC140" s="4">
        <f t="shared" si="17"/>
        <v>4597.333333333333</v>
      </c>
    </row>
    <row r="141" spans="1:29" x14ac:dyDescent="0.25">
      <c r="A141" t="str">
        <f>feed!A397</f>
        <v>Thimerica</v>
      </c>
      <c r="B141" t="str">
        <f>feed!B397</f>
        <v>Focus</v>
      </c>
      <c r="C141" t="str">
        <f>feed!C397</f>
        <v>Steel Brotherhood</v>
      </c>
      <c r="D141">
        <f>SUMPRODUCT(MID(0&amp;feed!D397,LARGE(INDEX(ISNUMBER(--MID(feed!D397,ROW($1:$19),1))*
ROW($1:$19),0),ROW($1:$19))+1,1)*10^ROW($1:$19)/10)</f>
        <v>9</v>
      </c>
      <c r="E141">
        <f>SUMPRODUCT(MID(0&amp;feed!E397,LARGE(INDEX(ISNUMBER(--MID(feed!E397,ROW($1:$19),1))*
ROW($1:$19),0),ROW($1:$19))+1,1)*10^ROW($1:$19)/10)</f>
        <v>0</v>
      </c>
      <c r="F141" t="str">
        <f>feed!F397</f>
        <v>Second World War surplus</v>
      </c>
      <c r="G141" t="str">
        <f>feed!G397</f>
        <v>Gandhi-like</v>
      </c>
      <c r="H141">
        <f>SUMPRODUCT(MID(0&amp;feed!H397,LARGE(INDEX(ISNUMBER(--MID(feed!H397,ROW($1:$19),1))*
ROW($1:$19),0),ROW($1:$19))+1,1)*10^ROW($1:$19)/10)</f>
        <v>1</v>
      </c>
      <c r="I141" t="str">
        <f>feed!I397</f>
        <v>Undisciplined Rabble</v>
      </c>
      <c r="J141">
        <f>SUMPRODUCT(MID(0&amp;feed!J397,LARGE(INDEX(ISNUMBER(--MID(feed!J397,ROW($1:$19),1))*
ROW($1:$19),0),ROW($1:$19))+1,1)*10^ROW($1:$19)/10)</f>
        <v>7</v>
      </c>
      <c r="K141">
        <f>SUMPRODUCT(MID(0&amp;feed!K397,LARGE(INDEX(ISNUMBER(--MID(feed!K397,ROW($1:$19),1))*
ROW($1:$19),0),ROW($1:$19))+1,1)*10^ROW($1:$19)/10)</f>
        <v>4</v>
      </c>
      <c r="L141">
        <f>SUMPRODUCT(MID(0&amp;feed!L397,LARGE(INDEX(ISNUMBER(--MID(feed!L397,ROW($1:$19),1))*
ROW($1:$19),0),ROW($1:$19))+1,1)*10^ROW($1:$19)/10)</f>
        <v>2</v>
      </c>
      <c r="M141" t="str">
        <f>feed!M397</f>
        <v>Central Planning</v>
      </c>
      <c r="N141">
        <f>SUMPRODUCT(MID(0&amp;feed!N397,LARGE(INDEX(ISNUMBER(--MID(feed!N397,ROW($1:$5),1))*
ROW($1:$5),0),ROW($1:$5))+1,1)*10^ROW($1:$5)/10)</f>
        <v>1585</v>
      </c>
      <c r="O141">
        <f>SUMPRODUCT(MID(0&amp;feed!O397,LARGE(INDEX(ISNUMBER(--MID(feed!O397,ROW($1:$5),1))*
ROW($1:$5),0),ROW($1:$5))+1,1)*10^ROW($1:$5)/10)</f>
        <v>2</v>
      </c>
      <c r="P141" t="str">
        <f>feed!P397</f>
        <v>Untapped</v>
      </c>
      <c r="Q141">
        <f t="shared" si="12"/>
        <v>90</v>
      </c>
      <c r="R141" t="str">
        <f>feed!Q397</f>
        <v>None</v>
      </c>
      <c r="S141">
        <f t="shared" si="13"/>
        <v>0</v>
      </c>
      <c r="T141" t="str">
        <f>feed!R397</f>
        <v>Gran Colombia</v>
      </c>
      <c r="U141" t="str">
        <f>feed!S397</f>
        <v>Soviet Union</v>
      </c>
      <c r="V141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8640</v>
      </c>
      <c r="W141" t="str">
        <f>feed!U397</f>
        <v>http://blocgame.com/stats.php?id=62883</v>
      </c>
      <c r="X141" s="4">
        <f>SUMPRODUCT(MID(0&amp;feed!V397,LARGE(INDEX(ISNUMBER(--MID(feed!V397,ROW($1:$5),1))*
ROW($1:$5),0),ROW($1:$5))+1,1)*10^ROW($1:$5)/10)</f>
        <v>0</v>
      </c>
      <c r="Y141">
        <f>feed!W397</f>
        <v>0</v>
      </c>
      <c r="Z141" s="4">
        <f t="shared" si="14"/>
        <v>5640</v>
      </c>
      <c r="AA141" s="8">
        <f t="shared" si="15"/>
        <v>5.4511041009463721</v>
      </c>
      <c r="AB141" s="4">
        <f t="shared" si="16"/>
        <v>264.16666666666669</v>
      </c>
      <c r="AC141" s="4">
        <f t="shared" si="17"/>
        <v>1440</v>
      </c>
    </row>
    <row r="142" spans="1:29" x14ac:dyDescent="0.25">
      <c r="A142" t="str">
        <f>feed!A20</f>
        <v>Cubania</v>
      </c>
      <c r="B142" t="str">
        <f>feed!B20</f>
        <v>General Fidelis</v>
      </c>
      <c r="C142" t="str">
        <f>feed!C20</f>
        <v>The Order</v>
      </c>
      <c r="D142">
        <f>SUMPRODUCT(MID(0&amp;feed!D20,LARGE(INDEX(ISNUMBER(--MID(feed!D20,ROW($1:$19),1))*
ROW($1:$19),0),ROW($1:$19))+1,1)*10^ROW($1:$19)/10)</f>
        <v>118</v>
      </c>
      <c r="E142">
        <f>SUMPRODUCT(MID(0&amp;feed!E20,LARGE(INDEX(ISNUMBER(--MID(feed!E20,ROW($1:$19),1))*
ROW($1:$19),0),ROW($1:$19))+1,1)*10^ROW($1:$19)/10)</f>
        <v>4</v>
      </c>
      <c r="F142" t="str">
        <f>feed!F20</f>
        <v>Korean War surplus</v>
      </c>
      <c r="G142" t="str">
        <f>feed!G20</f>
        <v>Gandhi-like</v>
      </c>
      <c r="H142">
        <f>SUMPRODUCT(MID(0&amp;feed!H20,LARGE(INDEX(ISNUMBER(--MID(feed!H20,ROW($1:$19),1))*
ROW($1:$19),0),ROW($1:$19))+1,1)*10^ROW($1:$19)/10)</f>
        <v>7</v>
      </c>
      <c r="I142" t="str">
        <f>feed!I20</f>
        <v>Standard</v>
      </c>
      <c r="J142">
        <f>SUMPRODUCT(MID(0&amp;feed!J20,LARGE(INDEX(ISNUMBER(--MID(feed!J20,ROW($1:$19),1))*
ROW($1:$19),0),ROW($1:$19))+1,1)*10^ROW($1:$19)/10)</f>
        <v>2</v>
      </c>
      <c r="K142">
        <f>SUMPRODUCT(MID(0&amp;feed!K20,LARGE(INDEX(ISNUMBER(--MID(feed!K20,ROW($1:$19),1))*
ROW($1:$19),0),ROW($1:$19))+1,1)*10^ROW($1:$19)/10)</f>
        <v>60</v>
      </c>
      <c r="L142">
        <f>SUMPRODUCT(MID(0&amp;feed!L20,LARGE(INDEX(ISNUMBER(--MID(feed!L20,ROW($1:$19),1))*
ROW($1:$19),0),ROW($1:$19))+1,1)*10^ROW($1:$19)/10)</f>
        <v>18</v>
      </c>
      <c r="M142" t="str">
        <f>feed!M20</f>
        <v>Central Planning</v>
      </c>
      <c r="N142">
        <f>SUMPRODUCT(MID(0&amp;feed!N20,LARGE(INDEX(ISNUMBER(--MID(feed!N20,ROW($1:$5),1))*
ROW($1:$5),0),ROW($1:$5))+1,1)*10^ROW($1:$5)/10)</f>
        <v>4319</v>
      </c>
      <c r="O142">
        <f>SUMPRODUCT(MID(0&amp;feed!O20,LARGE(INDEX(ISNUMBER(--MID(feed!O20,ROW($1:$5),1))*
ROW($1:$5),0),ROW($1:$5))+1,1)*10^ROW($1:$5)/10)</f>
        <v>18</v>
      </c>
      <c r="P142" t="str">
        <f>feed!P20</f>
        <v>Untapped</v>
      </c>
      <c r="Q142">
        <f t="shared" si="12"/>
        <v>90</v>
      </c>
      <c r="R142" t="str">
        <f>feed!Q20</f>
        <v>Very Powerful</v>
      </c>
      <c r="S142">
        <f t="shared" si="13"/>
        <v>10</v>
      </c>
      <c r="T142" t="str">
        <f>feed!R20</f>
        <v>Mesoamerica</v>
      </c>
      <c r="U142" t="str">
        <f>feed!S20</f>
        <v>Soviet Union</v>
      </c>
      <c r="V142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61756</v>
      </c>
      <c r="W142" t="str">
        <f>feed!U20</f>
        <v>http://blocgame.com/stats.php?id=47349</v>
      </c>
      <c r="X142" s="4">
        <f>SUMPRODUCT(MID(0&amp;feed!V20,LARGE(INDEX(ISNUMBER(--MID(feed!V20,ROW($1:$5),1))*
ROW($1:$5),0),ROW($1:$5))+1,1)*10^ROW($1:$5)/10)</f>
        <v>0</v>
      </c>
      <c r="Y142">
        <f>feed!W20</f>
        <v>0</v>
      </c>
      <c r="Z142" s="4">
        <f t="shared" si="14"/>
        <v>27256</v>
      </c>
      <c r="AA142" s="8">
        <f t="shared" si="15"/>
        <v>14.298680250057883</v>
      </c>
      <c r="AB142" s="4">
        <f t="shared" si="16"/>
        <v>719.83333333333337</v>
      </c>
      <c r="AC142" s="4">
        <f t="shared" si="17"/>
        <v>10292.666666666666</v>
      </c>
    </row>
    <row r="143" spans="1:29" x14ac:dyDescent="0.25">
      <c r="A143" t="str">
        <f>feed!A57</f>
        <v>Eleuthera</v>
      </c>
      <c r="B143" t="str">
        <f>feed!B57</f>
        <v>Gamb</v>
      </c>
      <c r="C143" t="str">
        <f>feed!C57</f>
        <v>Dictators United</v>
      </c>
      <c r="D143">
        <f>SUMPRODUCT(MID(0&amp;feed!D57,LARGE(INDEX(ISNUMBER(--MID(feed!D57,ROW($1:$19),1))*
ROW($1:$19),0),ROW($1:$19))+1,1)*10^ROW($1:$19)/10)</f>
        <v>77</v>
      </c>
      <c r="E143">
        <f>SUMPRODUCT(MID(0&amp;feed!E57,LARGE(INDEX(ISNUMBER(--MID(feed!E57,ROW($1:$19),1))*
ROW($1:$19),0),ROW($1:$19))+1,1)*10^ROW($1:$19)/10)</f>
        <v>2</v>
      </c>
      <c r="F143" t="str">
        <f>feed!F57</f>
        <v>Korean War surplus</v>
      </c>
      <c r="G143" t="str">
        <f>feed!G57</f>
        <v>Questionable</v>
      </c>
      <c r="H143">
        <f>SUMPRODUCT(MID(0&amp;feed!H57,LARGE(INDEX(ISNUMBER(--MID(feed!H57,ROW($1:$19),1))*
ROW($1:$19),0),ROW($1:$19))+1,1)*10^ROW($1:$19)/10)</f>
        <v>4</v>
      </c>
      <c r="I143" t="str">
        <f>feed!I57</f>
        <v>Elite</v>
      </c>
      <c r="J143">
        <f>SUMPRODUCT(MID(0&amp;feed!J57,LARGE(INDEX(ISNUMBER(--MID(feed!J57,ROW($1:$19),1))*
ROW($1:$19),0),ROW($1:$19))+1,1)*10^ROW($1:$19)/10)</f>
        <v>1</v>
      </c>
      <c r="K143">
        <f>SUMPRODUCT(MID(0&amp;feed!K57,LARGE(INDEX(ISNUMBER(--MID(feed!K57,ROW($1:$19),1))*
ROW($1:$19),0),ROW($1:$19))+1,1)*10^ROW($1:$19)/10)</f>
        <v>29</v>
      </c>
      <c r="L143">
        <f>SUMPRODUCT(MID(0&amp;feed!L57,LARGE(INDEX(ISNUMBER(--MID(feed!L57,ROW($1:$19),1))*
ROW($1:$19),0),ROW($1:$19))+1,1)*10^ROW($1:$19)/10)</f>
        <v>17</v>
      </c>
      <c r="M143" t="str">
        <f>feed!M57</f>
        <v>Central Planning</v>
      </c>
      <c r="N143">
        <f>SUMPRODUCT(MID(0&amp;feed!N57,LARGE(INDEX(ISNUMBER(--MID(feed!N57,ROW($1:$5),1))*
ROW($1:$5),0),ROW($1:$5))+1,1)*10^ROW($1:$5)/10)</f>
        <v>3671</v>
      </c>
      <c r="O143">
        <f>SUMPRODUCT(MID(0&amp;feed!O57,LARGE(INDEX(ISNUMBER(--MID(feed!O57,ROW($1:$5),1))*
ROW($1:$5),0),ROW($1:$5))+1,1)*10^ROW($1:$5)/10)</f>
        <v>17</v>
      </c>
      <c r="P143">
        <f>feed!P57</f>
        <v>0</v>
      </c>
      <c r="Q143">
        <f t="shared" si="12"/>
        <v>40</v>
      </c>
      <c r="R143" t="str">
        <f>feed!Q57</f>
        <v>Very Powerful</v>
      </c>
      <c r="S143">
        <f t="shared" si="13"/>
        <v>10</v>
      </c>
      <c r="T143" t="str">
        <f>feed!R57</f>
        <v>Caribbean</v>
      </c>
      <c r="U143" t="str">
        <f>feed!S57</f>
        <v>Soviet Union</v>
      </c>
      <c r="V143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22794</v>
      </c>
      <c r="W143" t="str">
        <f>feed!U57</f>
        <v>http://blocgame.com/stats.php?id=63029</v>
      </c>
      <c r="X143" s="4">
        <f>SUMPRODUCT(MID(0&amp;feed!V57,LARGE(INDEX(ISNUMBER(--MID(feed!V57,ROW($1:$5),1))*
ROW($1:$5),0),ROW($1:$5))+1,1)*10^ROW($1:$5)/10)</f>
        <v>0</v>
      </c>
      <c r="Y143">
        <f>feed!W57</f>
        <v>0</v>
      </c>
      <c r="Z143" s="4">
        <f t="shared" si="14"/>
        <v>2544</v>
      </c>
      <c r="AA143" s="8">
        <f t="shared" si="15"/>
        <v>6.2092073004630892</v>
      </c>
      <c r="AB143" s="4">
        <f t="shared" si="16"/>
        <v>611.83333333333337</v>
      </c>
      <c r="AC143" s="4">
        <f t="shared" si="17"/>
        <v>3799</v>
      </c>
    </row>
    <row r="144" spans="1:29" x14ac:dyDescent="0.25">
      <c r="A144" t="str">
        <f>feed!A232</f>
        <v>Karat</v>
      </c>
      <c r="B144" t="str">
        <f>feed!B232</f>
        <v>TankGun</v>
      </c>
      <c r="C144" t="str">
        <f>feed!C232</f>
        <v>The Federal Colonies</v>
      </c>
      <c r="D144">
        <f>SUMPRODUCT(MID(0&amp;feed!D232,LARGE(INDEX(ISNUMBER(--MID(feed!D232,ROW($1:$19),1))*
ROW($1:$19),0),ROW($1:$19))+1,1)*10^ROW($1:$19)/10)</f>
        <v>71</v>
      </c>
      <c r="E144">
        <f>SUMPRODUCT(MID(0&amp;feed!E232,LARGE(INDEX(ISNUMBER(--MID(feed!E232,ROW($1:$19),1))*
ROW($1:$19),0),ROW($1:$19))+1,1)*10^ROW($1:$19)/10)</f>
        <v>0</v>
      </c>
      <c r="F144" t="str">
        <f>feed!F232</f>
        <v>Second World War surplus</v>
      </c>
      <c r="G144" t="str">
        <f>feed!G232</f>
        <v>Gandhi-like</v>
      </c>
      <c r="H144">
        <f>SUMPRODUCT(MID(0&amp;feed!H233,LARGE(INDEX(ISNUMBER(--MID(feed!H233,ROW($1:$19),1))*
ROW($1:$19),0),ROW($1:$19))+1,1)*10^ROW($1:$19)/10)</f>
        <v>2</v>
      </c>
      <c r="I144" t="str">
        <f>feed!I232</f>
        <v>Good</v>
      </c>
      <c r="J144">
        <f>SUMPRODUCT(MID(0&amp;feed!J232,LARGE(INDEX(ISNUMBER(--MID(feed!J232,ROW($1:$19),1))*
ROW($1:$19),0),ROW($1:$19))+1,1)*10^ROW($1:$19)/10)</f>
        <v>11</v>
      </c>
      <c r="K144">
        <f>SUMPRODUCT(MID(0&amp;feed!K232,LARGE(INDEX(ISNUMBER(--MID(feed!K232,ROW($1:$19),1))*
ROW($1:$19),0),ROW($1:$19))+1,1)*10^ROW($1:$19)/10)</f>
        <v>6</v>
      </c>
      <c r="L144">
        <f>SUMPRODUCT(MID(0&amp;feed!L232,LARGE(INDEX(ISNUMBER(--MID(feed!L232,ROW($1:$19),1))*
ROW($1:$19),0),ROW($1:$19))+1,1)*10^ROW($1:$19)/10)</f>
        <v>0</v>
      </c>
      <c r="M144" t="str">
        <f>feed!M232</f>
        <v>Free Market</v>
      </c>
      <c r="N144">
        <f>SUMPRODUCT(MID(0&amp;feed!N232,LARGE(INDEX(ISNUMBER(--MID(feed!N232,ROW($1:$5),1))*
ROW($1:$5),0),ROW($1:$5))+1,1)*10^ROW($1:$5)/10)</f>
        <v>2327</v>
      </c>
      <c r="O144">
        <f>SUMPRODUCT(MID(0&amp;feed!O232,LARGE(INDEX(ISNUMBER(--MID(feed!O232,ROW($1:$5),1))*
ROW($1:$5),0),ROW($1:$5))+1,1)*10^ROW($1:$5)/10)</f>
        <v>0</v>
      </c>
      <c r="P144" t="str">
        <f>feed!P232</f>
        <v>Untapped</v>
      </c>
      <c r="Q144">
        <f t="shared" si="12"/>
        <v>90</v>
      </c>
      <c r="R144" t="str">
        <f>feed!Q232</f>
        <v>Mediocre</v>
      </c>
      <c r="S144">
        <f t="shared" si="13"/>
        <v>4.5</v>
      </c>
      <c r="T144" t="str">
        <f>feed!R232</f>
        <v>Caribbean</v>
      </c>
      <c r="U144" t="str">
        <f>feed!S232</f>
        <v>United States</v>
      </c>
      <c r="V144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21057</v>
      </c>
      <c r="W144" t="str">
        <f>feed!U232</f>
        <v>http://blocgame.com/stats.php?id=45853</v>
      </c>
      <c r="X144" s="4">
        <f>SUMPRODUCT(MID(0&amp;feed!V232,LARGE(INDEX(ISNUMBER(--MID(feed!V232,ROW($1:$5),1))*
ROW($1:$5),0),ROW($1:$5))+1,1)*10^ROW($1:$5)/10)</f>
        <v>0</v>
      </c>
      <c r="Y144">
        <f>feed!W232</f>
        <v>0</v>
      </c>
      <c r="Z144" s="4">
        <f t="shared" si="14"/>
        <v>17307</v>
      </c>
      <c r="AA144" s="8">
        <f t="shared" si="15"/>
        <v>9.0489901160292217</v>
      </c>
      <c r="AB144" s="4">
        <f t="shared" si="16"/>
        <v>387.83333333333331</v>
      </c>
      <c r="AC144" s="4">
        <f t="shared" si="17"/>
        <v>3509.5</v>
      </c>
    </row>
    <row r="145" spans="1:29" x14ac:dyDescent="0.25">
      <c r="A145" t="str">
        <f>feed!A267</f>
        <v>Bruce Man</v>
      </c>
      <c r="B145" t="str">
        <f>feed!B267</f>
        <v>Bat Wayn</v>
      </c>
      <c r="C145" t="str">
        <f>feed!C267</f>
        <v>The Order</v>
      </c>
      <c r="D145">
        <f>SUMPRODUCT(MID(0&amp;feed!D267,LARGE(INDEX(ISNUMBER(--MID(feed!D267,ROW($1:$19),1))*
ROW($1:$19),0),ROW($1:$19))+1,1)*10^ROW($1:$19)/10)</f>
        <v>88</v>
      </c>
      <c r="E145">
        <f>SUMPRODUCT(MID(0&amp;feed!E267,LARGE(INDEX(ISNUMBER(--MID(feed!E267,ROW($1:$19),1))*
ROW($1:$19),0),ROW($1:$19))+1,1)*10^ROW($1:$19)/10)</f>
        <v>2</v>
      </c>
      <c r="F145" t="str">
        <f>feed!F267</f>
        <v>Vietnam War surplus</v>
      </c>
      <c r="G145" t="str">
        <f>feed!G267</f>
        <v>Gandhi-like</v>
      </c>
      <c r="H145">
        <f>SUMPRODUCT(MID(0&amp;feed!H267,LARGE(INDEX(ISNUMBER(--MID(feed!H267,ROW($1:$19),1))*
ROW($1:$19),0),ROW($1:$19))+1,1)*10^ROW($1:$19)/10)</f>
        <v>4</v>
      </c>
      <c r="I145" t="str">
        <f>feed!I267</f>
        <v>Elite</v>
      </c>
      <c r="J145">
        <f>SUMPRODUCT(MID(0&amp;feed!J267,LARGE(INDEX(ISNUMBER(--MID(feed!J267,ROW($1:$19),1))*
ROW($1:$19),0),ROW($1:$19))+1,1)*10^ROW($1:$19)/10)</f>
        <v>10</v>
      </c>
      <c r="K145">
        <f>SUMPRODUCT(MID(0&amp;feed!K267,LARGE(INDEX(ISNUMBER(--MID(feed!K267,ROW($1:$19),1))*
ROW($1:$19),0),ROW($1:$19))+1,1)*10^ROW($1:$19)/10)</f>
        <v>14</v>
      </c>
      <c r="L145">
        <f>SUMPRODUCT(MID(0&amp;feed!L267,LARGE(INDEX(ISNUMBER(--MID(feed!L267,ROW($1:$19),1))*
ROW($1:$19),0),ROW($1:$19))+1,1)*10^ROW($1:$19)/10)</f>
        <v>33</v>
      </c>
      <c r="M145" t="str">
        <f>feed!M267</f>
        <v>Central Planning</v>
      </c>
      <c r="N145">
        <f>SUMPRODUCT(MID(0&amp;feed!N267,LARGE(INDEX(ISNUMBER(--MID(feed!N267,ROW($1:$5),1))*
ROW($1:$5),0),ROW($1:$5))+1,1)*10^ROW($1:$5)/10)</f>
        <v>2150</v>
      </c>
      <c r="O145">
        <f>SUMPRODUCT(MID(0&amp;feed!O267,LARGE(INDEX(ISNUMBER(--MID(feed!O267,ROW($1:$5),1))*
ROW($1:$5),0),ROW($1:$5))+1,1)*10^ROW($1:$5)/10)</f>
        <v>6572</v>
      </c>
      <c r="P145" t="str">
        <f>feed!P267</f>
        <v>Untapped</v>
      </c>
      <c r="Q145">
        <f t="shared" si="12"/>
        <v>90</v>
      </c>
      <c r="R145" t="str">
        <f>feed!Q267</f>
        <v>Very Powerful</v>
      </c>
      <c r="S145">
        <f t="shared" si="13"/>
        <v>10</v>
      </c>
      <c r="T145" t="str">
        <f>feed!R267</f>
        <v>Arabia</v>
      </c>
      <c r="U145" t="str">
        <f>feed!S267</f>
        <v>Soviet Union</v>
      </c>
      <c r="V145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48769</v>
      </c>
      <c r="W145" t="str">
        <f>feed!U267</f>
        <v>http://blocgame.com/stats.php?id=59564</v>
      </c>
      <c r="X145" s="4">
        <f>SUMPRODUCT(MID(0&amp;feed!V267,LARGE(INDEX(ISNUMBER(--MID(feed!V267,ROW($1:$5),1))*
ROW($1:$5),0),ROW($1:$5))+1,1)*10^ROW($1:$5)/10)</f>
        <v>0</v>
      </c>
      <c r="Y145">
        <f>feed!W267</f>
        <v>0</v>
      </c>
      <c r="Z145" s="4">
        <f t="shared" si="14"/>
        <v>28144</v>
      </c>
      <c r="AA145" s="8">
        <f t="shared" si="15"/>
        <v>22.683255813953487</v>
      </c>
      <c r="AB145" s="4">
        <f t="shared" si="16"/>
        <v>358.33333333333331</v>
      </c>
      <c r="AC145" s="4">
        <f t="shared" si="17"/>
        <v>8128.166666666667</v>
      </c>
    </row>
    <row r="146" spans="1:29" x14ac:dyDescent="0.25">
      <c r="A146" t="str">
        <f>feed!A188</f>
        <v>Addin-territory</v>
      </c>
      <c r="B146" t="str">
        <f>feed!B188</f>
        <v>Addin</v>
      </c>
      <c r="C146" t="str">
        <f>feed!C188</f>
        <v>PIRATES</v>
      </c>
      <c r="D146">
        <f>SUMPRODUCT(MID(0&amp;feed!D188,LARGE(INDEX(ISNUMBER(--MID(feed!D188,ROW($1:$19),1))*
ROW($1:$19),0),ROW($1:$19))+1,1)*10^ROW($1:$19)/10)</f>
        <v>50</v>
      </c>
      <c r="E146">
        <f>SUMPRODUCT(MID(0&amp;feed!E188,LARGE(INDEX(ISNUMBER(--MID(feed!E188,ROW($1:$19),1))*
ROW($1:$19),0),ROW($1:$19))+1,1)*10^ROW($1:$19)/10)</f>
        <v>0</v>
      </c>
      <c r="F146" t="str">
        <f>feed!F188</f>
        <v>Korean War surplus</v>
      </c>
      <c r="G146" t="str">
        <f>feed!G188</f>
        <v>Gandhi-like</v>
      </c>
      <c r="H146">
        <f>SUMPRODUCT(MID(0&amp;feed!H188,LARGE(INDEX(ISNUMBER(--MID(feed!H188,ROW($1:$19),1))*
ROW($1:$19),0),ROW($1:$19))+1,1)*10^ROW($1:$19)/10)</f>
        <v>1</v>
      </c>
      <c r="I146" t="str">
        <f>feed!I188</f>
        <v>Standard</v>
      </c>
      <c r="J146">
        <f>SUMPRODUCT(MID(0&amp;feed!J188,LARGE(INDEX(ISNUMBER(--MID(feed!J188,ROW($1:$19),1))*
ROW($1:$19),0),ROW($1:$19))+1,1)*10^ROW($1:$19)/10)</f>
        <v>21</v>
      </c>
      <c r="K146">
        <f>SUMPRODUCT(MID(0&amp;feed!K188,LARGE(INDEX(ISNUMBER(--MID(feed!K188,ROW($1:$19),1))*
ROW($1:$19),0),ROW($1:$19))+1,1)*10^ROW($1:$19)/10)</f>
        <v>15</v>
      </c>
      <c r="L146">
        <f>SUMPRODUCT(MID(0&amp;feed!L188,LARGE(INDEX(ISNUMBER(--MID(feed!L188,ROW($1:$19),1))*
ROW($1:$19),0),ROW($1:$19))+1,1)*10^ROW($1:$19)/10)</f>
        <v>4</v>
      </c>
      <c r="M146" t="str">
        <f>feed!M188</f>
        <v>Central Planning</v>
      </c>
      <c r="N146">
        <f>SUMPRODUCT(MID(0&amp;feed!N188,LARGE(INDEX(ISNUMBER(--MID(feed!N188,ROW($1:$5),1))*
ROW($1:$5),0),ROW($1:$5))+1,1)*10^ROW($1:$5)/10)</f>
        <v>2540</v>
      </c>
      <c r="O146">
        <f>SUMPRODUCT(MID(0&amp;feed!O188,LARGE(INDEX(ISNUMBER(--MID(feed!O188,ROW($1:$5),1))*
ROW($1:$5),0),ROW($1:$5))+1,1)*10^ROW($1:$5)/10)</f>
        <v>102</v>
      </c>
      <c r="P146">
        <f>feed!P188</f>
        <v>0</v>
      </c>
      <c r="Q146">
        <f t="shared" si="12"/>
        <v>40</v>
      </c>
      <c r="R146" t="str">
        <f>feed!Q188</f>
        <v>Large</v>
      </c>
      <c r="S146">
        <f t="shared" si="13"/>
        <v>7.5</v>
      </c>
      <c r="T146" t="str">
        <f>feed!R188</f>
        <v>Caribbean</v>
      </c>
      <c r="U146" t="str">
        <f>feed!S188</f>
        <v>Soviet Union</v>
      </c>
      <c r="V146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13865</v>
      </c>
      <c r="W146" t="str">
        <f>feed!U188</f>
        <v>http://blocgame.com/stats.php?id=62712</v>
      </c>
      <c r="X146" s="4">
        <f>SUMPRODUCT(MID(0&amp;feed!V188,LARGE(INDEX(ISNUMBER(--MID(feed!V188,ROW($1:$5),1))*
ROW($1:$5),0),ROW($1:$5))+1,1)*10^ROW($1:$5)/10)</f>
        <v>0</v>
      </c>
      <c r="Y146">
        <f>feed!W188</f>
        <v>0</v>
      </c>
      <c r="Z146" s="4">
        <f t="shared" si="14"/>
        <v>5990</v>
      </c>
      <c r="AA146" s="8">
        <f t="shared" si="15"/>
        <v>5.4586614173228343</v>
      </c>
      <c r="AB146" s="4">
        <f t="shared" si="16"/>
        <v>423.33333333333331</v>
      </c>
      <c r="AC146" s="4">
        <f t="shared" si="17"/>
        <v>2310.8333333333335</v>
      </c>
    </row>
    <row r="147" spans="1:29" x14ac:dyDescent="0.25">
      <c r="A147" t="str">
        <f>feed!A185</f>
        <v>Jerung Hantu</v>
      </c>
      <c r="B147" t="str">
        <f>feed!B185</f>
        <v>Syark Land</v>
      </c>
      <c r="C147" t="str">
        <f>feed!C185</f>
        <v>SPQR</v>
      </c>
      <c r="D147">
        <f>SUMPRODUCT(MID(0&amp;feed!D185,LARGE(INDEX(ISNUMBER(--MID(feed!D185,ROW($1:$19),1))*
ROW($1:$19),0),ROW($1:$19))+1,1)*10^ROW($1:$19)/10)</f>
        <v>50</v>
      </c>
      <c r="E147">
        <f>SUMPRODUCT(MID(0&amp;feed!E185,LARGE(INDEX(ISNUMBER(--MID(feed!E185,ROW($1:$19),1))*
ROW($1:$19),0),ROW($1:$19))+1,1)*10^ROW($1:$19)/10)</f>
        <v>4</v>
      </c>
      <c r="F147" t="str">
        <f>feed!F185</f>
        <v>Second World War surplus</v>
      </c>
      <c r="G147" t="str">
        <f>feed!G185</f>
        <v>Gandhi-like</v>
      </c>
      <c r="H147">
        <f>SUMPRODUCT(MID(0&amp;feed!H185,LARGE(INDEX(ISNUMBER(--MID(feed!H185,ROW($1:$19),1))*
ROW($1:$19),0),ROW($1:$19))+1,1)*10^ROW($1:$19)/10)</f>
        <v>2</v>
      </c>
      <c r="I147" t="str">
        <f>feed!I185</f>
        <v>Good</v>
      </c>
      <c r="J147">
        <f>SUMPRODUCT(MID(0&amp;feed!J185,LARGE(INDEX(ISNUMBER(--MID(feed!J185,ROW($1:$19),1))*
ROW($1:$19),0),ROW($1:$19))+1,1)*10^ROW($1:$19)/10)</f>
        <v>3</v>
      </c>
      <c r="K147">
        <f>SUMPRODUCT(MID(0&amp;feed!K185,LARGE(INDEX(ISNUMBER(--MID(feed!K185,ROW($1:$19),1))*
ROW($1:$19),0),ROW($1:$19))+1,1)*10^ROW($1:$19)/10)</f>
        <v>3</v>
      </c>
      <c r="L147">
        <f>SUMPRODUCT(MID(0&amp;feed!L185,LARGE(INDEX(ISNUMBER(--MID(feed!L185,ROW($1:$19),1))*
ROW($1:$19),0),ROW($1:$19))+1,1)*10^ROW($1:$19)/10)</f>
        <v>3</v>
      </c>
      <c r="M147" t="str">
        <f>feed!M185</f>
        <v>Free Market</v>
      </c>
      <c r="N147">
        <f>SUMPRODUCT(MID(0&amp;feed!N185,LARGE(INDEX(ISNUMBER(--MID(feed!N185,ROW($1:$5),1))*
ROW($1:$5),0),ROW($1:$5))+1,1)*10^ROW($1:$5)/10)</f>
        <v>2554</v>
      </c>
      <c r="O147">
        <f>SUMPRODUCT(MID(0&amp;feed!O185,LARGE(INDEX(ISNUMBER(--MID(feed!O185,ROW($1:$5),1))*
ROW($1:$5),0),ROW($1:$5))+1,1)*10^ROW($1:$5)/10)</f>
        <v>178</v>
      </c>
      <c r="P147" t="str">
        <f>feed!P185</f>
        <v>Plentiful</v>
      </c>
      <c r="Q147">
        <f t="shared" si="12"/>
        <v>70</v>
      </c>
      <c r="R147" t="str">
        <f>feed!Q185</f>
        <v>Large</v>
      </c>
      <c r="S147">
        <f t="shared" si="13"/>
        <v>7.5</v>
      </c>
      <c r="T147" t="str">
        <f>feed!R185</f>
        <v>Arabia</v>
      </c>
      <c r="U147" t="str">
        <f>feed!S185</f>
        <v>United States</v>
      </c>
      <c r="V147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4075</v>
      </c>
      <c r="W147" t="str">
        <f>feed!U185</f>
        <v>http://blocgame.com/stats.php?id=60505</v>
      </c>
      <c r="X147" s="4">
        <f>SUMPRODUCT(MID(0&amp;feed!V185,LARGE(INDEX(ISNUMBER(--MID(feed!V185,ROW($1:$5),1))*
ROW($1:$5),0),ROW($1:$5))+1,1)*10^ROW($1:$5)/10)</f>
        <v>0</v>
      </c>
      <c r="Y147">
        <f>feed!W185</f>
        <v>0</v>
      </c>
      <c r="Z147" s="4">
        <f t="shared" si="14"/>
        <v>325</v>
      </c>
      <c r="AA147" s="8">
        <f t="shared" si="15"/>
        <v>1.5955364134690682</v>
      </c>
      <c r="AB147" s="4">
        <f t="shared" si="16"/>
        <v>425.66666666666669</v>
      </c>
      <c r="AC147" s="4">
        <f t="shared" si="17"/>
        <v>679.16666666666663</v>
      </c>
    </row>
    <row r="148" spans="1:29" x14ac:dyDescent="0.25">
      <c r="A148" t="str">
        <f>feed!A86</f>
        <v>Huangdi</v>
      </c>
      <c r="B148" t="str">
        <f>feed!B86</f>
        <v>Xian Wï¿½ng</v>
      </c>
      <c r="C148" t="str">
        <f>feed!C86</f>
        <v>Interpol</v>
      </c>
      <c r="D148">
        <f>SUMPRODUCT(MID(0&amp;feed!D86,LARGE(INDEX(ISNUMBER(--MID(feed!D86,ROW($1:$19),1))*
ROW($1:$19),0),ROW($1:$19))+1,1)*10^ROW($1:$19)/10)</f>
        <v>62</v>
      </c>
      <c r="E148">
        <f>SUMPRODUCT(MID(0&amp;feed!E86,LARGE(INDEX(ISNUMBER(--MID(feed!E86,ROW($1:$19),1))*
ROW($1:$19),0),ROW($1:$19))+1,1)*10^ROW($1:$19)/10)</f>
        <v>2</v>
      </c>
      <c r="F148" t="str">
        <f>feed!F86</f>
        <v>Korean War surplus</v>
      </c>
      <c r="G148" t="str">
        <f>feed!G86</f>
        <v>Gandhi-like</v>
      </c>
      <c r="H148">
        <f>SUMPRODUCT(MID(0&amp;feed!H86,LARGE(INDEX(ISNUMBER(--MID(feed!H86,ROW($1:$19),1))*
ROW($1:$19),0),ROW($1:$19))+1,1)*10^ROW($1:$19)/10)</f>
        <v>3</v>
      </c>
      <c r="I148" t="str">
        <f>feed!I86</f>
        <v>Elite</v>
      </c>
      <c r="J148">
        <f>SUMPRODUCT(MID(0&amp;feed!J86,LARGE(INDEX(ISNUMBER(--MID(feed!J86,ROW($1:$19),1))*
ROW($1:$19),0),ROW($1:$19))+1,1)*10^ROW($1:$19)/10)</f>
        <v>0</v>
      </c>
      <c r="K148">
        <f>SUMPRODUCT(MID(0&amp;feed!K86,LARGE(INDEX(ISNUMBER(--MID(feed!K86,ROW($1:$19),1))*
ROW($1:$19),0),ROW($1:$19))+1,1)*10^ROW($1:$19)/10)</f>
        <v>13</v>
      </c>
      <c r="L148">
        <f>SUMPRODUCT(MID(0&amp;feed!L86,LARGE(INDEX(ISNUMBER(--MID(feed!L86,ROW($1:$19),1))*
ROW($1:$19),0),ROW($1:$19))+1,1)*10^ROW($1:$19)/10)</f>
        <v>7</v>
      </c>
      <c r="M148" t="str">
        <f>feed!M86</f>
        <v>Free Market</v>
      </c>
      <c r="N148">
        <f>SUMPRODUCT(MID(0&amp;feed!N86,LARGE(INDEX(ISNUMBER(--MID(feed!N86,ROW($1:$5),1))*
ROW($1:$5),0),ROW($1:$5))+1,1)*10^ROW($1:$5)/10)</f>
        <v>3331</v>
      </c>
      <c r="O148">
        <f>SUMPRODUCT(MID(0&amp;feed!O86,LARGE(INDEX(ISNUMBER(--MID(feed!O86,ROW($1:$5),1))*
ROW($1:$5),0),ROW($1:$5))+1,1)*10^ROW($1:$5)/10)</f>
        <v>189</v>
      </c>
      <c r="P148">
        <f>feed!P86</f>
        <v>0</v>
      </c>
      <c r="Q148">
        <f t="shared" si="12"/>
        <v>40</v>
      </c>
      <c r="R148" t="str">
        <f>feed!Q86</f>
        <v>Somewhat Large</v>
      </c>
      <c r="S148">
        <f t="shared" si="13"/>
        <v>6</v>
      </c>
      <c r="T148" t="str">
        <f>feed!R86</f>
        <v>China</v>
      </c>
      <c r="U148" t="str">
        <f>feed!S86</f>
        <v>United States</v>
      </c>
      <c r="V148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18243</v>
      </c>
      <c r="W148" t="str">
        <f>feed!U86</f>
        <v>http://blocgame.com/stats.php?id=59776</v>
      </c>
      <c r="X148" s="4">
        <f>SUMPRODUCT(MID(0&amp;feed!V86,LARGE(INDEX(ISNUMBER(--MID(feed!V86,ROW($1:$5),1))*
ROW($1:$5),0),ROW($1:$5))+1,1)*10^ROW($1:$5)/10)</f>
        <v>0</v>
      </c>
      <c r="Y148">
        <f>feed!W86</f>
        <v>0</v>
      </c>
      <c r="Z148" s="4">
        <f t="shared" si="14"/>
        <v>8493</v>
      </c>
      <c r="AA148" s="8">
        <f t="shared" si="15"/>
        <v>5.4767337135995193</v>
      </c>
      <c r="AB148" s="4">
        <f t="shared" si="16"/>
        <v>555.16666666666663</v>
      </c>
      <c r="AC148" s="4">
        <f t="shared" si="17"/>
        <v>3040.5</v>
      </c>
    </row>
    <row r="149" spans="1:29" x14ac:dyDescent="0.25">
      <c r="A149" t="str">
        <f>feed!A127</f>
        <v>nation name</v>
      </c>
      <c r="B149" t="str">
        <f>feed!B127</f>
        <v>alysdexia</v>
      </c>
      <c r="C149" t="str">
        <f>feed!C127</f>
        <v>Interpol</v>
      </c>
      <c r="D149">
        <f>SUMPRODUCT(MID(0&amp;feed!D127,LARGE(INDEX(ISNUMBER(--MID(feed!D127,ROW($1:$19),1))*
ROW($1:$19),0),ROW($1:$19))+1,1)*10^ROW($1:$19)/10)</f>
        <v>99</v>
      </c>
      <c r="E149">
        <f>SUMPRODUCT(MID(0&amp;feed!E127,LARGE(INDEX(ISNUMBER(--MID(feed!E127,ROW($1:$19),1))*
ROW($1:$19),0),ROW($1:$19))+1,1)*10^ROW($1:$19)/10)</f>
        <v>1</v>
      </c>
      <c r="F149" t="str">
        <f>feed!F127</f>
        <v>Korean War surplus</v>
      </c>
      <c r="G149" t="str">
        <f>feed!G127</f>
        <v>Gandhi-like</v>
      </c>
      <c r="H149">
        <f>SUMPRODUCT(MID(0&amp;feed!H127,LARGE(INDEX(ISNUMBER(--MID(feed!H127,ROW($1:$19),1))*
ROW($1:$19),0),ROW($1:$19))+1,1)*10^ROW($1:$19)/10)</f>
        <v>3</v>
      </c>
      <c r="I149" t="str">
        <f>feed!I127</f>
        <v>Good</v>
      </c>
      <c r="J149">
        <f>SUMPRODUCT(MID(0&amp;feed!J127,LARGE(INDEX(ISNUMBER(--MID(feed!J127,ROW($1:$19),1))*
ROW($1:$19),0),ROW($1:$19))+1,1)*10^ROW($1:$19)/10)</f>
        <v>4</v>
      </c>
      <c r="K149">
        <f>SUMPRODUCT(MID(0&amp;feed!K127,LARGE(INDEX(ISNUMBER(--MID(feed!K127,ROW($1:$19),1))*
ROW($1:$19),0),ROW($1:$19))+1,1)*10^ROW($1:$19)/10)</f>
        <v>27</v>
      </c>
      <c r="L149">
        <f>SUMPRODUCT(MID(0&amp;feed!L127,LARGE(INDEX(ISNUMBER(--MID(feed!L127,ROW($1:$19),1))*
ROW($1:$19),0),ROW($1:$19))+1,1)*10^ROW($1:$19)/10)</f>
        <v>11</v>
      </c>
      <c r="M149" t="str">
        <f>feed!M127</f>
        <v>Central Planning</v>
      </c>
      <c r="N149">
        <f>SUMPRODUCT(MID(0&amp;feed!N127,LARGE(INDEX(ISNUMBER(--MID(feed!N127,ROW($1:$5),1))*
ROW($1:$5),0),ROW($1:$5))+1,1)*10^ROW($1:$5)/10)</f>
        <v>2934</v>
      </c>
      <c r="O149">
        <f>SUMPRODUCT(MID(0&amp;feed!O127,LARGE(INDEX(ISNUMBER(--MID(feed!O127,ROW($1:$5),1))*
ROW($1:$5),0),ROW($1:$5))+1,1)*10^ROW($1:$5)/10)</f>
        <v>2415</v>
      </c>
      <c r="P149" t="str">
        <f>feed!P127</f>
        <v>Untapped</v>
      </c>
      <c r="Q149">
        <f t="shared" si="12"/>
        <v>90</v>
      </c>
      <c r="R149" t="str">
        <f>feed!Q127</f>
        <v>Somewhat Large</v>
      </c>
      <c r="S149">
        <f t="shared" si="13"/>
        <v>6</v>
      </c>
      <c r="T149" t="str">
        <f>feed!R127</f>
        <v>Mesopotamia</v>
      </c>
      <c r="U149" t="str">
        <f>feed!S127</f>
        <v>United States</v>
      </c>
      <c r="V149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34338</v>
      </c>
      <c r="W149" t="str">
        <f>feed!U127</f>
        <v>http://blocgame.com/stats.php?id=49652</v>
      </c>
      <c r="X149" s="4">
        <f>SUMPRODUCT(MID(0&amp;feed!V127,LARGE(INDEX(ISNUMBER(--MID(feed!V127,ROW($1:$5),1))*
ROW($1:$5),0),ROW($1:$5))+1,1)*10^ROW($1:$5)/10)</f>
        <v>0</v>
      </c>
      <c r="Y149">
        <f>feed!W127</f>
        <v>0</v>
      </c>
      <c r="Z149" s="4">
        <f t="shared" si="14"/>
        <v>17838</v>
      </c>
      <c r="AA149" s="8">
        <f t="shared" si="15"/>
        <v>11.703476482617587</v>
      </c>
      <c r="AB149" s="4">
        <f t="shared" si="16"/>
        <v>489</v>
      </c>
      <c r="AC149" s="4">
        <f t="shared" si="17"/>
        <v>5723</v>
      </c>
    </row>
    <row r="150" spans="1:29" x14ac:dyDescent="0.25">
      <c r="A150" t="str">
        <f>feed!A145</f>
        <v>Kekistonia</v>
      </c>
      <c r="B150" t="str">
        <f>feed!B145</f>
        <v>Mad Dog Mattis</v>
      </c>
      <c r="C150" t="str">
        <f>feed!C145</f>
        <v>The Order</v>
      </c>
      <c r="D150">
        <f>SUMPRODUCT(MID(0&amp;feed!D145,LARGE(INDEX(ISNUMBER(--MID(feed!D145,ROW($1:$19),1))*
ROW($1:$19),0),ROW($1:$19))+1,1)*10^ROW($1:$19)/10)</f>
        <v>78</v>
      </c>
      <c r="E150">
        <f>SUMPRODUCT(MID(0&amp;feed!E145,LARGE(INDEX(ISNUMBER(--MID(feed!E145,ROW($1:$19),1))*
ROW($1:$19),0),ROW($1:$19))+1,1)*10^ROW($1:$19)/10)</f>
        <v>5</v>
      </c>
      <c r="F150" t="str">
        <f>feed!F145</f>
        <v>Second World War surplus</v>
      </c>
      <c r="G150" t="str">
        <f>feed!G145</f>
        <v>Gandhi-like</v>
      </c>
      <c r="H150">
        <f>SUMPRODUCT(MID(0&amp;feed!H145,LARGE(INDEX(ISNUMBER(--MID(feed!H145,ROW($1:$19),1))*
ROW($1:$19),0),ROW($1:$19))+1,1)*10^ROW($1:$19)/10)</f>
        <v>3</v>
      </c>
      <c r="I150" t="str">
        <f>feed!I145</f>
        <v>Elite</v>
      </c>
      <c r="J150">
        <f>SUMPRODUCT(MID(0&amp;feed!J145,LARGE(INDEX(ISNUMBER(--MID(feed!J145,ROW($1:$19),1))*
ROW($1:$19),0),ROW($1:$19))+1,1)*10^ROW($1:$19)/10)</f>
        <v>2</v>
      </c>
      <c r="K150">
        <f>SUMPRODUCT(MID(0&amp;feed!K145,LARGE(INDEX(ISNUMBER(--MID(feed!K145,ROW($1:$19),1))*
ROW($1:$19),0),ROW($1:$19))+1,1)*10^ROW($1:$19)/10)</f>
        <v>28</v>
      </c>
      <c r="L150">
        <f>SUMPRODUCT(MID(0&amp;feed!L145,LARGE(INDEX(ISNUMBER(--MID(feed!L145,ROW($1:$19),1))*
ROW($1:$19),0),ROW($1:$19))+1,1)*10^ROW($1:$19)/10)</f>
        <v>26</v>
      </c>
      <c r="M150" t="str">
        <f>feed!M145</f>
        <v>Central Planning</v>
      </c>
      <c r="N150">
        <f>SUMPRODUCT(MID(0&amp;feed!N145,LARGE(INDEX(ISNUMBER(--MID(feed!N145,ROW($1:$5),1))*
ROW($1:$5),0),ROW($1:$5))+1,1)*10^ROW($1:$5)/10)</f>
        <v>2822</v>
      </c>
      <c r="O150">
        <f>SUMPRODUCT(MID(0&amp;feed!O145,LARGE(INDEX(ISNUMBER(--MID(feed!O145,ROW($1:$5),1))*
ROW($1:$5),0),ROW($1:$5))+1,1)*10^ROW($1:$5)/10)</f>
        <v>8279</v>
      </c>
      <c r="P150" t="str">
        <f>feed!P145</f>
        <v>Untapped</v>
      </c>
      <c r="Q150">
        <f t="shared" si="12"/>
        <v>90</v>
      </c>
      <c r="R150" t="str">
        <f>feed!Q145</f>
        <v>Large</v>
      </c>
      <c r="S150">
        <f t="shared" si="13"/>
        <v>7.5</v>
      </c>
      <c r="T150" t="str">
        <f>feed!R145</f>
        <v>Atlas</v>
      </c>
      <c r="U150" t="str">
        <f>feed!S145</f>
        <v>Soviet Union</v>
      </c>
      <c r="V150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48941</v>
      </c>
      <c r="W150" t="str">
        <f>feed!U145</f>
        <v>http://blocgame.com/stats.php?id=63476</v>
      </c>
      <c r="X150" s="4">
        <f>SUMPRODUCT(MID(0&amp;feed!V145,LARGE(INDEX(ISNUMBER(--MID(feed!V145,ROW($1:$5),1))*
ROW($1:$5),0),ROW($1:$5))+1,1)*10^ROW($1:$5)/10)</f>
        <v>0</v>
      </c>
      <c r="Y150">
        <f>feed!W145</f>
        <v>0</v>
      </c>
      <c r="Z150" s="4">
        <f t="shared" si="14"/>
        <v>26441</v>
      </c>
      <c r="AA150" s="8">
        <f t="shared" si="15"/>
        <v>17.342664776754074</v>
      </c>
      <c r="AB150" s="4">
        <f t="shared" si="16"/>
        <v>470.33333333333331</v>
      </c>
      <c r="AC150" s="4">
        <f t="shared" si="17"/>
        <v>8156.833333333333</v>
      </c>
    </row>
    <row r="151" spans="1:29" x14ac:dyDescent="0.25">
      <c r="A151" t="str">
        <f>feed!A123</f>
        <v>Syphirious</v>
      </c>
      <c r="B151" t="str">
        <f>feed!B123</f>
        <v>Doxal</v>
      </c>
      <c r="C151" t="str">
        <f>feed!C123</f>
        <v>Interpol</v>
      </c>
      <c r="D151">
        <f>SUMPRODUCT(MID(0&amp;feed!D123,LARGE(INDEX(ISNUMBER(--MID(feed!D123,ROW($1:$19),1))*
ROW($1:$19),0),ROW($1:$19))+1,1)*10^ROW($1:$19)/10)</f>
        <v>98</v>
      </c>
      <c r="E151">
        <f>SUMPRODUCT(MID(0&amp;feed!E123,LARGE(INDEX(ISNUMBER(--MID(feed!E123,ROW($1:$19),1))*
ROW($1:$19),0),ROW($1:$19))+1,1)*10^ROW($1:$19)/10)</f>
        <v>9</v>
      </c>
      <c r="F151" t="str">
        <f>feed!F123</f>
        <v>Vietnam War surplus</v>
      </c>
      <c r="G151" t="str">
        <f>feed!G123</f>
        <v>Gandhi-like</v>
      </c>
      <c r="H151">
        <f>SUMPRODUCT(MID(0&amp;feed!H123,LARGE(INDEX(ISNUMBER(--MID(feed!H123,ROW($1:$19),1))*
ROW($1:$19),0),ROW($1:$19))+1,1)*10^ROW($1:$19)/10)</f>
        <v>5</v>
      </c>
      <c r="I151" t="str">
        <f>feed!I123</f>
        <v>Good</v>
      </c>
      <c r="J151">
        <f>SUMPRODUCT(MID(0&amp;feed!J123,LARGE(INDEX(ISNUMBER(--MID(feed!J123,ROW($1:$19),1))*
ROW($1:$19),0),ROW($1:$19))+1,1)*10^ROW($1:$19)/10)</f>
        <v>11</v>
      </c>
      <c r="K151">
        <f>SUMPRODUCT(MID(0&amp;feed!K123,LARGE(INDEX(ISNUMBER(--MID(feed!K123,ROW($1:$19),1))*
ROW($1:$19),0),ROW($1:$19))+1,1)*10^ROW($1:$19)/10)</f>
        <v>40</v>
      </c>
      <c r="L151">
        <f>SUMPRODUCT(MID(0&amp;feed!L123,LARGE(INDEX(ISNUMBER(--MID(feed!L123,ROW($1:$19),1))*
ROW($1:$19),0),ROW($1:$19))+1,1)*10^ROW($1:$19)/10)</f>
        <v>29</v>
      </c>
      <c r="M151" t="str">
        <f>feed!M123</f>
        <v>Central Planning</v>
      </c>
      <c r="N151">
        <f>SUMPRODUCT(MID(0&amp;feed!N123,LARGE(INDEX(ISNUMBER(--MID(feed!N123,ROW($1:$5),1))*
ROW($1:$5),0),ROW($1:$5))+1,1)*10^ROW($1:$5)/10)</f>
        <v>3020</v>
      </c>
      <c r="O151">
        <f>SUMPRODUCT(MID(0&amp;feed!O123,LARGE(INDEX(ISNUMBER(--MID(feed!O123,ROW($1:$5),1))*
ROW($1:$5),0),ROW($1:$5))+1,1)*10^ROW($1:$5)/10)</f>
        <v>3099</v>
      </c>
      <c r="P151" t="str">
        <f>feed!P123</f>
        <v>Untapped</v>
      </c>
      <c r="Q151">
        <f t="shared" si="12"/>
        <v>90</v>
      </c>
      <c r="R151" t="str">
        <f>feed!Q123</f>
        <v>Very Powerful</v>
      </c>
      <c r="S151">
        <f t="shared" si="13"/>
        <v>10</v>
      </c>
      <c r="T151" t="str">
        <f>feed!R123</f>
        <v>Mesopotamia</v>
      </c>
      <c r="U151" t="str">
        <f>feed!S123</f>
        <v>Soviet Union</v>
      </c>
      <c r="V151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54956</v>
      </c>
      <c r="W151" t="str">
        <f>feed!U123</f>
        <v>http://blocgame.com/stats.php?id=59670</v>
      </c>
      <c r="X151" s="4">
        <f>SUMPRODUCT(MID(0&amp;feed!V123,LARGE(INDEX(ISNUMBER(--MID(feed!V123,ROW($1:$5),1))*
ROW($1:$5),0),ROW($1:$5))+1,1)*10^ROW($1:$5)/10)</f>
        <v>0</v>
      </c>
      <c r="Y151">
        <f>feed!W123</f>
        <v>0</v>
      </c>
      <c r="Z151" s="4">
        <f t="shared" si="14"/>
        <v>25331</v>
      </c>
      <c r="AA151" s="8">
        <f t="shared" si="15"/>
        <v>18.197350993377484</v>
      </c>
      <c r="AB151" s="4">
        <f t="shared" si="16"/>
        <v>503.33333333333331</v>
      </c>
      <c r="AC151" s="4">
        <f t="shared" si="17"/>
        <v>9159.3333333333339</v>
      </c>
    </row>
    <row r="152" spans="1:29" x14ac:dyDescent="0.25">
      <c r="A152" t="str">
        <f>feed!A546</f>
        <v>Yidi Gao</v>
      </c>
      <c r="B152" t="str">
        <f>feed!B546</f>
        <v>Clayton Gao</v>
      </c>
      <c r="C152">
        <f>feed!C546</f>
        <v>0</v>
      </c>
      <c r="D152">
        <f>SUMPRODUCT(MID(0&amp;feed!D546,LARGE(INDEX(ISNUMBER(--MID(feed!D546,ROW($1:$19),1))*
ROW($1:$19),0),ROW($1:$19))+1,1)*10^ROW($1:$19)/10)</f>
        <v>10</v>
      </c>
      <c r="E152">
        <f>SUMPRODUCT(MID(0&amp;feed!E546,LARGE(INDEX(ISNUMBER(--MID(feed!E546,ROW($1:$19),1))*
ROW($1:$19),0),ROW($1:$19))+1,1)*10^ROW($1:$19)/10)</f>
        <v>0</v>
      </c>
      <c r="F152" t="str">
        <f>feed!F546</f>
        <v>First World War surplus</v>
      </c>
      <c r="G152" t="str">
        <f>feed!G546</f>
        <v>Questionable</v>
      </c>
      <c r="H152">
        <f>SUMPRODUCT(MID(0&amp;feed!H547,LARGE(INDEX(ISNUMBER(--MID(feed!H547,ROW($1:$19),1))*
ROW($1:$19),0),ROW($1:$19))+1,1)*10^ROW($1:$19)/10)</f>
        <v>0</v>
      </c>
      <c r="I152" t="str">
        <f>feed!I546</f>
        <v>Poor</v>
      </c>
      <c r="J152">
        <f>SUMPRODUCT(MID(0&amp;feed!J546,LARGE(INDEX(ISNUMBER(--MID(feed!J546,ROW($1:$19),1))*
ROW($1:$19),0),ROW($1:$19))+1,1)*10^ROW($1:$19)/10)</f>
        <v>4</v>
      </c>
      <c r="K152">
        <f>SUMPRODUCT(MID(0&amp;feed!K546,LARGE(INDEX(ISNUMBER(--MID(feed!K546,ROW($1:$19),1))*
ROW($1:$19),0),ROW($1:$19))+1,1)*10^ROW($1:$19)/10)</f>
        <v>0</v>
      </c>
      <c r="L152">
        <f>SUMPRODUCT(MID(0&amp;feed!L546,LARGE(INDEX(ISNUMBER(--MID(feed!L546,ROW($1:$19),1))*
ROW($1:$19),0),ROW($1:$19))+1,1)*10^ROW($1:$19)/10)</f>
        <v>0</v>
      </c>
      <c r="M152" t="str">
        <f>feed!M546</f>
        <v>Mixed Economy</v>
      </c>
      <c r="N152">
        <f>SUMPRODUCT(MID(0&amp;feed!N546,LARGE(INDEX(ISNUMBER(--MID(feed!N546,ROW($1:$5),1))*
ROW($1:$5),0),ROW($1:$5))+1,1)*10^ROW($1:$5)/10)</f>
        <v>1124</v>
      </c>
      <c r="O152">
        <f>SUMPRODUCT(MID(0&amp;feed!O546,LARGE(INDEX(ISNUMBER(--MID(feed!O546,ROW($1:$5),1))*
ROW($1:$5),0),ROW($1:$5))+1,1)*10^ROW($1:$5)/10)</f>
        <v>0</v>
      </c>
      <c r="P152" t="str">
        <f>feed!P546</f>
        <v>Untapped</v>
      </c>
      <c r="Q152">
        <f t="shared" si="12"/>
        <v>90</v>
      </c>
      <c r="R152" t="str">
        <f>feed!Q546</f>
        <v>None</v>
      </c>
      <c r="S152">
        <f t="shared" si="13"/>
        <v>0</v>
      </c>
      <c r="T152" t="str">
        <f>feed!R546</f>
        <v>China</v>
      </c>
      <c r="U152" t="str">
        <f>feed!S546</f>
        <v>Neutral</v>
      </c>
      <c r="V152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5258</v>
      </c>
      <c r="W152" t="str">
        <f>feed!U546</f>
        <v>http://blocgame.com/stats.php?id=64426</v>
      </c>
      <c r="X152" s="4">
        <f>SUMPRODUCT(MID(0&amp;feed!V546,LARGE(INDEX(ISNUMBER(--MID(feed!V546,ROW($1:$5),1))*
ROW($1:$5),0),ROW($1:$5))+1,1)*10^ROW($1:$5)/10)</f>
        <v>0</v>
      </c>
      <c r="Y152">
        <f>feed!W546</f>
        <v>0</v>
      </c>
      <c r="Z152" s="4">
        <f t="shared" si="14"/>
        <v>5258</v>
      </c>
      <c r="AA152" s="8">
        <f t="shared" si="15"/>
        <v>4.6779359430604979</v>
      </c>
      <c r="AB152" s="4">
        <f t="shared" si="16"/>
        <v>187.33333333333334</v>
      </c>
      <c r="AC152" s="4">
        <f t="shared" si="17"/>
        <v>876.33333333333337</v>
      </c>
    </row>
    <row r="153" spans="1:29" x14ac:dyDescent="0.25">
      <c r="A153" t="str">
        <f>feed!A128</f>
        <v>Gulam</v>
      </c>
      <c r="B153" t="str">
        <f>feed!B128</f>
        <v>Galak</v>
      </c>
      <c r="C153" t="str">
        <f>feed!C128</f>
        <v>PIRATES</v>
      </c>
      <c r="D153">
        <f>SUMPRODUCT(MID(0&amp;feed!D128,LARGE(INDEX(ISNUMBER(--MID(feed!D128,ROW($1:$19),1))*
ROW($1:$19),0),ROW($1:$19))+1,1)*10^ROW($1:$19)/10)</f>
        <v>5</v>
      </c>
      <c r="E153">
        <f>SUMPRODUCT(MID(0&amp;feed!E128,LARGE(INDEX(ISNUMBER(--MID(feed!E128,ROW($1:$19),1))*
ROW($1:$19),0),ROW($1:$19))+1,1)*10^ROW($1:$19)/10)</f>
        <v>5</v>
      </c>
      <c r="F153" t="str">
        <f>feed!F128</f>
        <v>First World War surplus</v>
      </c>
      <c r="G153" t="str">
        <f>feed!G128</f>
        <v>Angelic</v>
      </c>
      <c r="H153">
        <f>SUMPRODUCT(MID(0&amp;feed!H128,LARGE(INDEX(ISNUMBER(--MID(feed!H128,ROW($1:$19),1))*
ROW($1:$19),0),ROW($1:$19))+1,1)*10^ROW($1:$19)/10)</f>
        <v>3</v>
      </c>
      <c r="I153" t="str">
        <f>feed!I128</f>
        <v>Undisciplined Rabble</v>
      </c>
      <c r="J153">
        <f>SUMPRODUCT(MID(0&amp;feed!J128,LARGE(INDEX(ISNUMBER(--MID(feed!J128,ROW($1:$19),1))*
ROW($1:$19),0),ROW($1:$19))+1,1)*10^ROW($1:$19)/10)</f>
        <v>37</v>
      </c>
      <c r="K153">
        <f>SUMPRODUCT(MID(0&amp;feed!K128,LARGE(INDEX(ISNUMBER(--MID(feed!K128,ROW($1:$19),1))*
ROW($1:$19),0),ROW($1:$19))+1,1)*10^ROW($1:$19)/10)</f>
        <v>1</v>
      </c>
      <c r="L153">
        <f>SUMPRODUCT(MID(0&amp;feed!L128,LARGE(INDEX(ISNUMBER(--MID(feed!L128,ROW($1:$19),1))*
ROW($1:$19),0),ROW($1:$19))+1,1)*10^ROW($1:$19)/10)</f>
        <v>0</v>
      </c>
      <c r="M153" t="str">
        <f>feed!M128</f>
        <v>Mixed Economy</v>
      </c>
      <c r="N153">
        <f>SUMPRODUCT(MID(0&amp;feed!N128,LARGE(INDEX(ISNUMBER(--MID(feed!N128,ROW($1:$5),1))*
ROW($1:$5),0),ROW($1:$5))+1,1)*10^ROW($1:$5)/10)</f>
        <v>2918</v>
      </c>
      <c r="O153">
        <f>SUMPRODUCT(MID(0&amp;feed!O128,LARGE(INDEX(ISNUMBER(--MID(feed!O128,ROW($1:$5),1))*
ROW($1:$5),0),ROW($1:$5))+1,1)*10^ROW($1:$5)/10)</f>
        <v>605</v>
      </c>
      <c r="P153">
        <f>feed!P128</f>
        <v>0</v>
      </c>
      <c r="Q153">
        <f t="shared" si="12"/>
        <v>40</v>
      </c>
      <c r="R153" t="str">
        <f>feed!Q128</f>
        <v>Mediocre</v>
      </c>
      <c r="S153">
        <f t="shared" si="13"/>
        <v>4.5</v>
      </c>
      <c r="T153" t="str">
        <f>feed!R128</f>
        <v>Pacific Rim</v>
      </c>
      <c r="U153" t="str">
        <f>feed!S128</f>
        <v>Soviet Union</v>
      </c>
      <c r="V153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16741</v>
      </c>
      <c r="W153" t="str">
        <f>feed!U128</f>
        <v>http://blocgame.com/stats.php?id=63645</v>
      </c>
      <c r="X153" s="4">
        <f>SUMPRODUCT(MID(0&amp;feed!V128,LARGE(INDEX(ISNUMBER(--MID(feed!V128,ROW($1:$5),1))*
ROW($1:$5),0),ROW($1:$5))+1,1)*10^ROW($1:$5)/10)</f>
        <v>0</v>
      </c>
      <c r="Y153">
        <f>feed!W128</f>
        <v>0</v>
      </c>
      <c r="Z153" s="4">
        <f t="shared" si="14"/>
        <v>14116</v>
      </c>
      <c r="AA153" s="8">
        <f t="shared" si="15"/>
        <v>5.7371487320082251</v>
      </c>
      <c r="AB153" s="4">
        <f t="shared" si="16"/>
        <v>486.33333333333331</v>
      </c>
      <c r="AC153" s="4">
        <f t="shared" si="17"/>
        <v>2790.1666666666665</v>
      </c>
    </row>
    <row r="154" spans="1:29" x14ac:dyDescent="0.25">
      <c r="A154" t="str">
        <f>feed!A59</f>
        <v>DFWEFWEF</v>
      </c>
      <c r="B154" t="str">
        <f>feed!B59</f>
        <v>dmc5</v>
      </c>
      <c r="C154" t="str">
        <f>feed!C59</f>
        <v>Interpol</v>
      </c>
      <c r="D154">
        <f>SUMPRODUCT(MID(0&amp;feed!D59,LARGE(INDEX(ISNUMBER(--MID(feed!D59,ROW($1:$19),1))*
ROW($1:$19),0),ROW($1:$19))+1,1)*10^ROW($1:$19)/10)</f>
        <v>80</v>
      </c>
      <c r="E154">
        <f>SUMPRODUCT(MID(0&amp;feed!E59,LARGE(INDEX(ISNUMBER(--MID(feed!E59,ROW($1:$19),1))*
ROW($1:$19),0),ROW($1:$19))+1,1)*10^ROW($1:$19)/10)</f>
        <v>6</v>
      </c>
      <c r="F154" t="str">
        <f>feed!F59</f>
        <v>Korean War surplus</v>
      </c>
      <c r="G154" t="str">
        <f>feed!G59</f>
        <v>Angelic</v>
      </c>
      <c r="H154">
        <f>SUMPRODUCT(MID(0&amp;feed!H59,LARGE(INDEX(ISNUMBER(--MID(feed!H59,ROW($1:$19),1))*
ROW($1:$19),0),ROW($1:$19))+1,1)*10^ROW($1:$19)/10)</f>
        <v>3</v>
      </c>
      <c r="I154" t="str">
        <f>feed!I59</f>
        <v>Elite</v>
      </c>
      <c r="J154">
        <f>SUMPRODUCT(MID(0&amp;feed!J59,LARGE(INDEX(ISNUMBER(--MID(feed!J59,ROW($1:$19),1))*
ROW($1:$19),0),ROW($1:$19))+1,1)*10^ROW($1:$19)/10)</f>
        <v>0</v>
      </c>
      <c r="K154">
        <f>SUMPRODUCT(MID(0&amp;feed!K59,LARGE(INDEX(ISNUMBER(--MID(feed!K59,ROW($1:$19),1))*
ROW($1:$19),0),ROW($1:$19))+1,1)*10^ROW($1:$19)/10)</f>
        <v>11</v>
      </c>
      <c r="L154">
        <f>SUMPRODUCT(MID(0&amp;feed!L59,LARGE(INDEX(ISNUMBER(--MID(feed!L59,ROW($1:$19),1))*
ROW($1:$19),0),ROW($1:$19))+1,1)*10^ROW($1:$19)/10)</f>
        <v>6</v>
      </c>
      <c r="M154" t="str">
        <f>feed!M59</f>
        <v>Central Planning</v>
      </c>
      <c r="N154">
        <f>SUMPRODUCT(MID(0&amp;feed!N59,LARGE(INDEX(ISNUMBER(--MID(feed!N59,ROW($1:$5),1))*
ROW($1:$5),0),ROW($1:$5))+1,1)*10^ROW($1:$5)/10)</f>
        <v>3605</v>
      </c>
      <c r="O154">
        <f>SUMPRODUCT(MID(0&amp;feed!O59,LARGE(INDEX(ISNUMBER(--MID(feed!O59,ROW($1:$5),1))*
ROW($1:$5),0),ROW($1:$5))+1,1)*10^ROW($1:$5)/10)</f>
        <v>6873</v>
      </c>
      <c r="P154">
        <f>feed!P59</f>
        <v>0</v>
      </c>
      <c r="Q154">
        <f t="shared" si="12"/>
        <v>40</v>
      </c>
      <c r="R154" t="str">
        <f>feed!Q59</f>
        <v>Large</v>
      </c>
      <c r="S154">
        <f t="shared" si="13"/>
        <v>7.5</v>
      </c>
      <c r="T154" t="str">
        <f>feed!R59</f>
        <v>Arabia</v>
      </c>
      <c r="U154" t="str">
        <f>feed!S59</f>
        <v>Soviet Union</v>
      </c>
      <c r="V154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55123</v>
      </c>
      <c r="W154" t="str">
        <f>feed!U59</f>
        <v>http://blocgame.com/stats.php?id=55118</v>
      </c>
      <c r="X154" s="4">
        <f>SUMPRODUCT(MID(0&amp;feed!V59,LARGE(INDEX(ISNUMBER(--MID(feed!V59,ROW($1:$5),1))*
ROW($1:$5),0),ROW($1:$5))+1,1)*10^ROW($1:$5)/10)</f>
        <v>0</v>
      </c>
      <c r="Y154">
        <f>feed!W59</f>
        <v>0</v>
      </c>
      <c r="Z154" s="4">
        <f t="shared" si="14"/>
        <v>46498</v>
      </c>
      <c r="AA154" s="8">
        <f t="shared" si="15"/>
        <v>15.290707350901526</v>
      </c>
      <c r="AB154" s="4">
        <f t="shared" si="16"/>
        <v>600.83333333333337</v>
      </c>
      <c r="AC154" s="4">
        <f t="shared" si="17"/>
        <v>9187.1666666666661</v>
      </c>
    </row>
    <row r="155" spans="1:29" x14ac:dyDescent="0.25">
      <c r="A155" t="str">
        <f>feed!A13</f>
        <v>Lorigan</v>
      </c>
      <c r="B155" t="str">
        <f>feed!B13</f>
        <v>Lorigan</v>
      </c>
      <c r="C155" t="str">
        <f>feed!C13</f>
        <v>Interpol</v>
      </c>
      <c r="D155">
        <f>SUMPRODUCT(MID(0&amp;feed!D13,LARGE(INDEX(ISNUMBER(--MID(feed!D13,ROW($1:$19),1))*
ROW($1:$19),0),ROW($1:$19))+1,1)*10^ROW($1:$19)/10)</f>
        <v>98</v>
      </c>
      <c r="E155">
        <f>SUMPRODUCT(MID(0&amp;feed!E13,LARGE(INDEX(ISNUMBER(--MID(feed!E13,ROW($1:$19),1))*
ROW($1:$19),0),ROW($1:$19))+1,1)*10^ROW($1:$19)/10)</f>
        <v>5</v>
      </c>
      <c r="F155" t="str">
        <f>feed!F13</f>
        <v>Korean War surplus</v>
      </c>
      <c r="G155" t="str">
        <f>feed!G13</f>
        <v>Angelic</v>
      </c>
      <c r="H155">
        <f>SUMPRODUCT(MID(0&amp;feed!H13,LARGE(INDEX(ISNUMBER(--MID(feed!H13,ROW($1:$19),1))*
ROW($1:$19),0),ROW($1:$19))+1,1)*10^ROW($1:$19)/10)</f>
        <v>4</v>
      </c>
      <c r="I155" t="str">
        <f>feed!I13</f>
        <v>Elite</v>
      </c>
      <c r="J155">
        <f>SUMPRODUCT(MID(0&amp;feed!J13,LARGE(INDEX(ISNUMBER(--MID(feed!J13,ROW($1:$19),1))*
ROW($1:$19),0),ROW($1:$19))+1,1)*10^ROW($1:$19)/10)</f>
        <v>2</v>
      </c>
      <c r="K155">
        <f>SUMPRODUCT(MID(0&amp;feed!K13,LARGE(INDEX(ISNUMBER(--MID(feed!K13,ROW($1:$19),1))*
ROW($1:$19),0),ROW($1:$19))+1,1)*10^ROW($1:$19)/10)</f>
        <v>29</v>
      </c>
      <c r="L155">
        <f>SUMPRODUCT(MID(0&amp;feed!L13,LARGE(INDEX(ISNUMBER(--MID(feed!L13,ROW($1:$19),1))*
ROW($1:$19),0),ROW($1:$19))+1,1)*10^ROW($1:$19)/10)</f>
        <v>8</v>
      </c>
      <c r="M155" t="str">
        <f>feed!M13</f>
        <v>Central Planning</v>
      </c>
      <c r="N155">
        <f>SUMPRODUCT(MID(0&amp;feed!N13,LARGE(INDEX(ISNUMBER(--MID(feed!N13,ROW($1:$5),1))*
ROW($1:$5),0),ROW($1:$5))+1,1)*10^ROW($1:$5)/10)</f>
        <v>4617</v>
      </c>
      <c r="O155">
        <f>SUMPRODUCT(MID(0&amp;feed!O13,LARGE(INDEX(ISNUMBER(--MID(feed!O13,ROW($1:$5),1))*
ROW($1:$5),0),ROW($1:$5))+1,1)*10^ROW($1:$5)/10)</f>
        <v>191</v>
      </c>
      <c r="P155" t="str">
        <f>feed!P13</f>
        <v>Plentiful</v>
      </c>
      <c r="Q155">
        <f t="shared" si="12"/>
        <v>70</v>
      </c>
      <c r="R155" t="str">
        <f>feed!Q13</f>
        <v>Large</v>
      </c>
      <c r="S155">
        <f t="shared" si="13"/>
        <v>7.5</v>
      </c>
      <c r="T155" t="str">
        <f>feed!R13</f>
        <v>Amazonia</v>
      </c>
      <c r="U155" t="str">
        <f>feed!S13</f>
        <v>Soviet Union</v>
      </c>
      <c r="V155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43631</v>
      </c>
      <c r="W155" t="str">
        <f>feed!U13</f>
        <v>http://blocgame.com/stats.php?id=59787</v>
      </c>
      <c r="X155" s="4">
        <f>SUMPRODUCT(MID(0&amp;feed!V13,LARGE(INDEX(ISNUMBER(--MID(feed!V13,ROW($1:$5),1))*
ROW($1:$5),0),ROW($1:$5))+1,1)*10^ROW($1:$5)/10)</f>
        <v>0</v>
      </c>
      <c r="Y155">
        <f>feed!W13</f>
        <v>0</v>
      </c>
      <c r="Z155" s="4">
        <f t="shared" si="14"/>
        <v>26756</v>
      </c>
      <c r="AA155" s="8">
        <f t="shared" si="15"/>
        <v>9.4500758068009532</v>
      </c>
      <c r="AB155" s="4">
        <f t="shared" si="16"/>
        <v>769.5</v>
      </c>
      <c r="AC155" s="4">
        <f t="shared" si="17"/>
        <v>7271.833333333333</v>
      </c>
    </row>
    <row r="156" spans="1:29" x14ac:dyDescent="0.25">
      <c r="A156" t="str">
        <f>feed!A95</f>
        <v>Raja Udang</v>
      </c>
      <c r="B156" t="str">
        <f>feed!B95</f>
        <v>Mario</v>
      </c>
      <c r="C156" t="str">
        <f>feed!C95</f>
        <v>Celestial Beingsï¿½</v>
      </c>
      <c r="D156">
        <f>SUMPRODUCT(MID(0&amp;feed!D95,LARGE(INDEX(ISNUMBER(--MID(feed!D95,ROW($1:$19),1))*
ROW($1:$19),0),ROW($1:$19))+1,1)*10^ROW($1:$19)/10)</f>
        <v>7</v>
      </c>
      <c r="E156">
        <f>SUMPRODUCT(MID(0&amp;feed!E95,LARGE(INDEX(ISNUMBER(--MID(feed!E95,ROW($1:$19),1))*
ROW($1:$19),0),ROW($1:$19))+1,1)*10^ROW($1:$19)/10)</f>
        <v>3</v>
      </c>
      <c r="F156" t="str">
        <f>feed!F95</f>
        <v>Second World War surplus</v>
      </c>
      <c r="G156" t="str">
        <f>feed!G95</f>
        <v>Mad Dog</v>
      </c>
      <c r="H156">
        <f>SUMPRODUCT(MID(0&amp;feed!H95,LARGE(INDEX(ISNUMBER(--MID(feed!H95,ROW($1:$19),1))*
ROW($1:$19),0),ROW($1:$19))+1,1)*10^ROW($1:$19)/10)</f>
        <v>3</v>
      </c>
      <c r="I156" t="str">
        <f>feed!I95</f>
        <v>Undisciplined Rabble</v>
      </c>
      <c r="J156">
        <f>SUMPRODUCT(MID(0&amp;feed!J95,LARGE(INDEX(ISNUMBER(--MID(feed!J95,ROW($1:$19),1))*
ROW($1:$19),0),ROW($1:$19))+1,1)*10^ROW($1:$19)/10)</f>
        <v>0</v>
      </c>
      <c r="K156">
        <f>SUMPRODUCT(MID(0&amp;feed!K95,LARGE(INDEX(ISNUMBER(--MID(feed!K95,ROW($1:$19),1))*
ROW($1:$19),0),ROW($1:$19))+1,1)*10^ROW($1:$19)/10)</f>
        <v>20</v>
      </c>
      <c r="L156">
        <f>SUMPRODUCT(MID(0&amp;feed!L95,LARGE(INDEX(ISNUMBER(--MID(feed!L95,ROW($1:$19),1))*
ROW($1:$19),0),ROW($1:$19))+1,1)*10^ROW($1:$19)/10)</f>
        <v>13</v>
      </c>
      <c r="M156" t="str">
        <f>feed!M95</f>
        <v>Mixed Economy</v>
      </c>
      <c r="N156">
        <f>SUMPRODUCT(MID(0&amp;feed!N95,LARGE(INDEX(ISNUMBER(--MID(feed!N95,ROW($1:$5),1))*
ROW($1:$5),0),ROW($1:$5))+1,1)*10^ROW($1:$5)/10)</f>
        <v>3228</v>
      </c>
      <c r="O156">
        <f>SUMPRODUCT(MID(0&amp;feed!O95,LARGE(INDEX(ISNUMBER(--MID(feed!O95,ROW($1:$5),1))*
ROW($1:$5),0),ROW($1:$5))+1,1)*10^ROW($1:$5)/10)</f>
        <v>76</v>
      </c>
      <c r="P156">
        <f>feed!P95</f>
        <v>0</v>
      </c>
      <c r="Q156">
        <f t="shared" si="12"/>
        <v>40</v>
      </c>
      <c r="R156" t="str">
        <f>feed!Q95</f>
        <v>Mediocre</v>
      </c>
      <c r="S156">
        <f t="shared" si="13"/>
        <v>4.5</v>
      </c>
      <c r="T156" t="str">
        <f>feed!R95</f>
        <v>Pacific Rim</v>
      </c>
      <c r="U156" t="str">
        <f>feed!S95</f>
        <v>Neutral</v>
      </c>
      <c r="V156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20719</v>
      </c>
      <c r="W156" t="str">
        <f>feed!U95</f>
        <v>http://blocgame.com/stats.php?id=61754</v>
      </c>
      <c r="X156" s="4">
        <f>SUMPRODUCT(MID(0&amp;feed!V95,LARGE(INDEX(ISNUMBER(--MID(feed!V95,ROW($1:$5),1))*
ROW($1:$5),0),ROW($1:$5))+1,1)*10^ROW($1:$5)/10)</f>
        <v>0</v>
      </c>
      <c r="Y156">
        <f>feed!W95</f>
        <v>0</v>
      </c>
      <c r="Z156" s="4">
        <f t="shared" si="14"/>
        <v>6094</v>
      </c>
      <c r="AA156" s="8">
        <f t="shared" si="15"/>
        <v>6.4185254027261465</v>
      </c>
      <c r="AB156" s="4">
        <f t="shared" si="16"/>
        <v>538</v>
      </c>
      <c r="AC156" s="4">
        <f t="shared" si="17"/>
        <v>3453.1666666666665</v>
      </c>
    </row>
    <row r="157" spans="1:29" x14ac:dyDescent="0.25">
      <c r="A157" t="str">
        <f>feed!A157</f>
        <v>South Uganda</v>
      </c>
      <c r="B157" t="str">
        <f>feed!B157</f>
        <v>Dr. Idi Amin</v>
      </c>
      <c r="C157" t="str">
        <f>feed!C157</f>
        <v>Interpol</v>
      </c>
      <c r="D157">
        <f>SUMPRODUCT(MID(0&amp;feed!D157,LARGE(INDEX(ISNUMBER(--MID(feed!D157,ROW($1:$19),1))*
ROW($1:$19),0),ROW($1:$19))+1,1)*10^ROW($1:$19)/10)</f>
        <v>178</v>
      </c>
      <c r="E157">
        <f>SUMPRODUCT(MID(0&amp;feed!E157,LARGE(INDEX(ISNUMBER(--MID(feed!E157,ROW($1:$19),1))*
ROW($1:$19),0),ROW($1:$19))+1,1)*10^ROW($1:$19)/10)</f>
        <v>15</v>
      </c>
      <c r="F157" t="str">
        <f>feed!F157</f>
        <v>Almost Modern</v>
      </c>
      <c r="G157" t="str">
        <f>feed!G157</f>
        <v>Gandhi-like</v>
      </c>
      <c r="H157">
        <f>SUMPRODUCT(MID(0&amp;feed!H157,LARGE(INDEX(ISNUMBER(--MID(feed!H157,ROW($1:$19),1))*
ROW($1:$19),0),ROW($1:$19))+1,1)*10^ROW($1:$19)/10)</f>
        <v>6</v>
      </c>
      <c r="I157" t="str">
        <f>feed!I157</f>
        <v>Good</v>
      </c>
      <c r="J157">
        <f>SUMPRODUCT(MID(0&amp;feed!J157,LARGE(INDEX(ISNUMBER(--MID(feed!J157,ROW($1:$19),1))*
ROW($1:$19),0),ROW($1:$19))+1,1)*10^ROW($1:$19)/10)</f>
        <v>2</v>
      </c>
      <c r="K157">
        <f>SUMPRODUCT(MID(0&amp;feed!K157,LARGE(INDEX(ISNUMBER(--MID(feed!K157,ROW($1:$19),1))*
ROW($1:$19),0),ROW($1:$19))+1,1)*10^ROW($1:$19)/10)</f>
        <v>41</v>
      </c>
      <c r="L157">
        <f>SUMPRODUCT(MID(0&amp;feed!L157,LARGE(INDEX(ISNUMBER(--MID(feed!L157,ROW($1:$19),1))*
ROW($1:$19),0),ROW($1:$19))+1,1)*10^ROW($1:$19)/10)</f>
        <v>7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2718</v>
      </c>
      <c r="O157">
        <f>SUMPRODUCT(MID(0&amp;feed!O157,LARGE(INDEX(ISNUMBER(--MID(feed!O157,ROW($1:$5),1))*
ROW($1:$5),0),ROW($1:$5))+1,1)*10^ROW($1:$5)/10)</f>
        <v>445</v>
      </c>
      <c r="P157" t="str">
        <f>feed!P157</f>
        <v>Untapped</v>
      </c>
      <c r="Q157">
        <f t="shared" si="12"/>
        <v>90</v>
      </c>
      <c r="R157" t="str">
        <f>feed!Q157</f>
        <v>Very Powerful</v>
      </c>
      <c r="S157">
        <f t="shared" si="13"/>
        <v>10</v>
      </c>
      <c r="T157" t="str">
        <f>feed!R157</f>
        <v>Southern Africa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47713</v>
      </c>
      <c r="W157" t="str">
        <f>feed!U157</f>
        <v>http://blocgame.com/stats.php?id=63128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25213</v>
      </c>
      <c r="AA157" s="8">
        <f t="shared" si="15"/>
        <v>17.554451802796173</v>
      </c>
      <c r="AB157" s="4">
        <f t="shared" si="16"/>
        <v>453</v>
      </c>
      <c r="AC157" s="4">
        <f t="shared" si="17"/>
        <v>7952.166666666667</v>
      </c>
    </row>
    <row r="158" spans="1:29" x14ac:dyDescent="0.25">
      <c r="A158" t="str">
        <f>feed!A113</f>
        <v>Eisen</v>
      </c>
      <c r="B158" t="str">
        <f>feed!B113</f>
        <v>Balthazaar</v>
      </c>
      <c r="C158" t="str">
        <f>feed!C113</f>
        <v>The Order</v>
      </c>
      <c r="D158">
        <f>SUMPRODUCT(MID(0&amp;feed!D113,LARGE(INDEX(ISNUMBER(--MID(feed!D113,ROW($1:$19),1))*
ROW($1:$19),0),ROW($1:$19))+1,1)*10^ROW($1:$19)/10)</f>
        <v>86</v>
      </c>
      <c r="E158">
        <f>SUMPRODUCT(MID(0&amp;feed!E113,LARGE(INDEX(ISNUMBER(--MID(feed!E113,ROW($1:$19),1))*
ROW($1:$19),0),ROW($1:$19))+1,1)*10^ROW($1:$19)/10)</f>
        <v>9</v>
      </c>
      <c r="F158" t="str">
        <f>feed!F113</f>
        <v>Korean War surplus</v>
      </c>
      <c r="G158" t="str">
        <f>feed!G113</f>
        <v>Angelic</v>
      </c>
      <c r="H158">
        <f>SUMPRODUCT(MID(0&amp;feed!H113,LARGE(INDEX(ISNUMBER(--MID(feed!H113,ROW($1:$19),1))*
ROW($1:$19),0),ROW($1:$19))+1,1)*10^ROW($1:$19)/10)</f>
        <v>3</v>
      </c>
      <c r="I158" t="str">
        <f>feed!I113</f>
        <v>Elite</v>
      </c>
      <c r="J158">
        <f>SUMPRODUCT(MID(0&amp;feed!J113,LARGE(INDEX(ISNUMBER(--MID(feed!J113,ROW($1:$19),1))*
ROW($1:$19),0),ROW($1:$19))+1,1)*10^ROW($1:$19)/10)</f>
        <v>1</v>
      </c>
      <c r="K158">
        <f>SUMPRODUCT(MID(0&amp;feed!K113,LARGE(INDEX(ISNUMBER(--MID(feed!K113,ROW($1:$19),1))*
ROW($1:$19),0),ROW($1:$19))+1,1)*10^ROW($1:$19)/10)</f>
        <v>28</v>
      </c>
      <c r="L158">
        <f>SUMPRODUCT(MID(0&amp;feed!L113,LARGE(INDEX(ISNUMBER(--MID(feed!L113,ROW($1:$19),1))*
ROW($1:$19),0),ROW($1:$19))+1,1)*10^ROW($1:$19)/10)</f>
        <v>11</v>
      </c>
      <c r="M158" t="str">
        <f>feed!M113</f>
        <v>Central Planning</v>
      </c>
      <c r="N158">
        <f>SUMPRODUCT(MID(0&amp;feed!N113,LARGE(INDEX(ISNUMBER(--MID(feed!N113,ROW($1:$5),1))*
ROW($1:$5),0),ROW($1:$5))+1,1)*10^ROW($1:$5)/10)</f>
        <v>3090</v>
      </c>
      <c r="O158">
        <f>SUMPRODUCT(MID(0&amp;feed!O113,LARGE(INDEX(ISNUMBER(--MID(feed!O113,ROW($1:$5),1))*
ROW($1:$5),0),ROW($1:$5))+1,1)*10^ROW($1:$5)/10)</f>
        <v>51</v>
      </c>
      <c r="P158" t="str">
        <f>feed!P113</f>
        <v>Untapped</v>
      </c>
      <c r="Q158">
        <f t="shared" si="12"/>
        <v>90</v>
      </c>
      <c r="R158" t="str">
        <f>feed!Q113</f>
        <v>Very Powerful</v>
      </c>
      <c r="S158">
        <f t="shared" si="13"/>
        <v>10</v>
      </c>
      <c r="T158" t="str">
        <f>feed!R113</f>
        <v>China</v>
      </c>
      <c r="U158" t="str">
        <f>feed!S113</f>
        <v>Soviet Union</v>
      </c>
      <c r="V158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65050</v>
      </c>
      <c r="W158" t="str">
        <f>feed!U113</f>
        <v>http://blocgame.com/stats.php?id=53566</v>
      </c>
      <c r="X158" s="4">
        <f>SUMPRODUCT(MID(0&amp;feed!V113,LARGE(INDEX(ISNUMBER(--MID(feed!V113,ROW($1:$5),1))*
ROW($1:$5),0),ROW($1:$5))+1,1)*10^ROW($1:$5)/10)</f>
        <v>0</v>
      </c>
      <c r="Y158">
        <f>feed!W113</f>
        <v>0</v>
      </c>
      <c r="Z158" s="4">
        <f t="shared" si="14"/>
        <v>48175</v>
      </c>
      <c r="AA158" s="8">
        <f t="shared" si="15"/>
        <v>21.051779935275082</v>
      </c>
      <c r="AB158" s="4">
        <f t="shared" si="16"/>
        <v>515</v>
      </c>
      <c r="AC158" s="4">
        <f t="shared" si="17"/>
        <v>10841.666666666666</v>
      </c>
    </row>
    <row r="159" spans="1:29" x14ac:dyDescent="0.25">
      <c r="A159" t="str">
        <f>feed!A28</f>
        <v>Kosan</v>
      </c>
      <c r="B159" t="str">
        <f>feed!B28</f>
        <v>Whitearcher8</v>
      </c>
      <c r="C159" t="str">
        <f>feed!C28</f>
        <v>The Order</v>
      </c>
      <c r="D159">
        <f>SUMPRODUCT(MID(0&amp;feed!D28,LARGE(INDEX(ISNUMBER(--MID(feed!D28,ROW($1:$19),1))*
ROW($1:$19),0),ROW($1:$19))+1,1)*10^ROW($1:$19)/10)</f>
        <v>136</v>
      </c>
      <c r="E159">
        <f>SUMPRODUCT(MID(0&amp;feed!E28,LARGE(INDEX(ISNUMBER(--MID(feed!E28,ROW($1:$19),1))*
ROW($1:$19),0),ROW($1:$19))+1,1)*10^ROW($1:$19)/10)</f>
        <v>6</v>
      </c>
      <c r="F159" t="str">
        <f>feed!F28</f>
        <v>Vietnam War surplus</v>
      </c>
      <c r="G159" t="str">
        <f>feed!G28</f>
        <v>Gandhi-like</v>
      </c>
      <c r="H159">
        <f>SUMPRODUCT(MID(0&amp;feed!H28,LARGE(INDEX(ISNUMBER(--MID(feed!H28,ROW($1:$19),1))*
ROW($1:$19),0),ROW($1:$19))+1,1)*10^ROW($1:$19)/10)</f>
        <v>4</v>
      </c>
      <c r="I159" t="str">
        <f>feed!I28</f>
        <v>Elite</v>
      </c>
      <c r="J159">
        <f>SUMPRODUCT(MID(0&amp;feed!J28,LARGE(INDEX(ISNUMBER(--MID(feed!J28,ROW($1:$19),1))*
ROW($1:$19),0),ROW($1:$19))+1,1)*10^ROW($1:$19)/10)</f>
        <v>9</v>
      </c>
      <c r="K159">
        <f>SUMPRODUCT(MID(0&amp;feed!K28,LARGE(INDEX(ISNUMBER(--MID(feed!K28,ROW($1:$19),1))*
ROW($1:$19),0),ROW($1:$19))+1,1)*10^ROW($1:$19)/10)</f>
        <v>30</v>
      </c>
      <c r="L159">
        <f>SUMPRODUCT(MID(0&amp;feed!L28,LARGE(INDEX(ISNUMBER(--MID(feed!L28,ROW($1:$19),1))*
ROW($1:$19),0),ROW($1:$19))+1,1)*10^ROW($1:$19)/10)</f>
        <v>10</v>
      </c>
      <c r="M159" t="str">
        <f>feed!M28</f>
        <v>Central Planning</v>
      </c>
      <c r="N159">
        <f>SUMPRODUCT(MID(0&amp;feed!N28,LARGE(INDEX(ISNUMBER(--MID(feed!N28,ROW($1:$5),1))*
ROW($1:$5),0),ROW($1:$5))+1,1)*10^ROW($1:$5)/10)</f>
        <v>4158</v>
      </c>
      <c r="O159">
        <f>SUMPRODUCT(MID(0&amp;feed!O28,LARGE(INDEX(ISNUMBER(--MID(feed!O28,ROW($1:$5),1))*
ROW($1:$5),0),ROW($1:$5))+1,1)*10^ROW($1:$5)/10)</f>
        <v>6249</v>
      </c>
      <c r="P159" t="str">
        <f>feed!P28</f>
        <v>Untapped</v>
      </c>
      <c r="Q159">
        <f t="shared" si="12"/>
        <v>90</v>
      </c>
      <c r="R159" t="str">
        <f>feed!Q28</f>
        <v>Very Powerful</v>
      </c>
      <c r="S159">
        <f t="shared" si="13"/>
        <v>10</v>
      </c>
      <c r="T159" t="str">
        <f>feed!R28</f>
        <v>Arabia</v>
      </c>
      <c r="U159" t="str">
        <f>feed!S28</f>
        <v>Soviet Union</v>
      </c>
      <c r="V159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34556</v>
      </c>
      <c r="W159" t="str">
        <f>feed!U28</f>
        <v>http://blocgame.com/stats.php?id=59227</v>
      </c>
      <c r="X159" s="4">
        <f>SUMPRODUCT(MID(0&amp;feed!V28,LARGE(INDEX(ISNUMBER(--MID(feed!V28,ROW($1:$5),1))*
ROW($1:$5),0),ROW($1:$5))+1,1)*10^ROW($1:$5)/10)</f>
        <v>0</v>
      </c>
      <c r="Y159">
        <f>feed!W28</f>
        <v>0</v>
      </c>
      <c r="Z159" s="4">
        <f t="shared" si="14"/>
        <v>16556</v>
      </c>
      <c r="AA159" s="8">
        <f t="shared" si="15"/>
        <v>8.3107263107263112</v>
      </c>
      <c r="AB159" s="4">
        <f t="shared" si="16"/>
        <v>693</v>
      </c>
      <c r="AC159" s="4">
        <f t="shared" si="17"/>
        <v>5759.333333333333</v>
      </c>
    </row>
    <row r="160" spans="1:29" x14ac:dyDescent="0.25">
      <c r="A160" t="str">
        <f>feed!A218</f>
        <v>Nuwe Rhodesia</v>
      </c>
      <c r="B160" t="str">
        <f>feed!B218</f>
        <v>dudeskis</v>
      </c>
      <c r="C160" t="str">
        <f>feed!C218</f>
        <v>The Order</v>
      </c>
      <c r="D160">
        <f>SUMPRODUCT(MID(0&amp;feed!D218,LARGE(INDEX(ISNUMBER(--MID(feed!D218,ROW($1:$19),1))*
ROW($1:$19),0),ROW($1:$19))+1,1)*10^ROW($1:$19)/10)</f>
        <v>39</v>
      </c>
      <c r="E160">
        <f>SUMPRODUCT(MID(0&amp;feed!E218,LARGE(INDEX(ISNUMBER(--MID(feed!E218,ROW($1:$19),1))*
ROW($1:$19),0),ROW($1:$19))+1,1)*10^ROW($1:$19)/10)</f>
        <v>17</v>
      </c>
      <c r="F160" t="str">
        <f>feed!F218</f>
        <v>Vietnam War surplus</v>
      </c>
      <c r="G160" t="str">
        <f>feed!G218</f>
        <v>Good</v>
      </c>
      <c r="H160">
        <f>SUMPRODUCT(MID(0&amp;feed!H219,LARGE(INDEX(ISNUMBER(--MID(feed!H219,ROW($1:$19),1))*
ROW($1:$19),0),ROW($1:$19))+1,1)*10^ROW($1:$19)/10)</f>
        <v>2</v>
      </c>
      <c r="I160" t="str">
        <f>feed!I218</f>
        <v>Elite</v>
      </c>
      <c r="J160">
        <f>SUMPRODUCT(MID(0&amp;feed!J218,LARGE(INDEX(ISNUMBER(--MID(feed!J218,ROW($1:$19),1))*
ROW($1:$19),0),ROW($1:$19))+1,1)*10^ROW($1:$19)/10)</f>
        <v>1</v>
      </c>
      <c r="K160">
        <f>SUMPRODUCT(MID(0&amp;feed!K218,LARGE(INDEX(ISNUMBER(--MID(feed!K218,ROW($1:$19),1))*
ROW($1:$19),0),ROW($1:$19))+1,1)*10^ROW($1:$19)/10)</f>
        <v>52</v>
      </c>
      <c r="L160">
        <f>SUMPRODUCT(MID(0&amp;feed!L218,LARGE(INDEX(ISNUMBER(--MID(feed!L218,ROW($1:$19),1))*
ROW($1:$19),0),ROW($1:$19))+1,1)*10^ROW($1:$19)/10)</f>
        <v>0</v>
      </c>
      <c r="M160" t="str">
        <f>feed!M218</f>
        <v>Central Planning</v>
      </c>
      <c r="N160">
        <f>SUMPRODUCT(MID(0&amp;feed!N218,LARGE(INDEX(ISNUMBER(--MID(feed!N218,ROW($1:$5),1))*
ROW($1:$5),0),ROW($1:$5))+1,1)*10^ROW($1:$5)/10)</f>
        <v>2412</v>
      </c>
      <c r="O160">
        <f>SUMPRODUCT(MID(0&amp;feed!O218,LARGE(INDEX(ISNUMBER(--MID(feed!O218,ROW($1:$5),1))*
ROW($1:$5),0),ROW($1:$5))+1,1)*10^ROW($1:$5)/10)</f>
        <v>203</v>
      </c>
      <c r="P160">
        <f>feed!P218</f>
        <v>0</v>
      </c>
      <c r="Q160">
        <f t="shared" si="12"/>
        <v>40</v>
      </c>
      <c r="R160" t="str">
        <f>feed!Q218</f>
        <v>Very Powerful</v>
      </c>
      <c r="S160">
        <f t="shared" si="13"/>
        <v>10</v>
      </c>
      <c r="T160" t="str">
        <f>feed!R218</f>
        <v>Gran Colombia</v>
      </c>
      <c r="U160" t="str">
        <f>feed!S218</f>
        <v>Soviet Union</v>
      </c>
      <c r="V160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30905</v>
      </c>
      <c r="W160" t="str">
        <f>feed!U218</f>
        <v>http://blocgame.com/stats.php?id=6338</v>
      </c>
      <c r="X160" s="4">
        <f>SUMPRODUCT(MID(0&amp;feed!V218,LARGE(INDEX(ISNUMBER(--MID(feed!V218,ROW($1:$5),1))*
ROW($1:$5),0),ROW($1:$5))+1,1)*10^ROW($1:$5)/10)</f>
        <v>0</v>
      </c>
      <c r="Y160">
        <f>feed!W218</f>
        <v>0</v>
      </c>
      <c r="Z160" s="4">
        <f t="shared" si="14"/>
        <v>9905</v>
      </c>
      <c r="AA160" s="8">
        <f t="shared" si="15"/>
        <v>12.81301824212272</v>
      </c>
      <c r="AB160" s="4">
        <f t="shared" si="16"/>
        <v>402</v>
      </c>
      <c r="AC160" s="4">
        <f t="shared" si="17"/>
        <v>5150.833333333333</v>
      </c>
    </row>
    <row r="161" spans="1:29" x14ac:dyDescent="0.25">
      <c r="A161" t="str">
        <f>feed!A39</f>
        <v>TheDarkSide</v>
      </c>
      <c r="B161" t="str">
        <f>feed!B39</f>
        <v>LordVader</v>
      </c>
      <c r="C161" t="str">
        <f>feed!C39</f>
        <v>Misanthropics</v>
      </c>
      <c r="D161">
        <f>SUMPRODUCT(MID(0&amp;feed!D39,LARGE(INDEX(ISNUMBER(--MID(feed!D39,ROW($1:$19),1))*
ROW($1:$19),0),ROW($1:$19))+1,1)*10^ROW($1:$19)/10)</f>
        <v>30</v>
      </c>
      <c r="E161">
        <f>SUMPRODUCT(MID(0&amp;feed!E39,LARGE(INDEX(ISNUMBER(--MID(feed!E39,ROW($1:$19),1))*
ROW($1:$19),0),ROW($1:$19))+1,1)*10^ROW($1:$19)/10)</f>
        <v>11</v>
      </c>
      <c r="F161" t="str">
        <f>feed!F39</f>
        <v>Vietnam War surplus</v>
      </c>
      <c r="G161" t="str">
        <f>feed!G39</f>
        <v>Gandhi-like</v>
      </c>
      <c r="H161">
        <f>SUMPRODUCT(MID(0&amp;feed!H39,LARGE(INDEX(ISNUMBER(--MID(feed!H39,ROW($1:$19),1))*
ROW($1:$19),0),ROW($1:$19))+1,1)*10^ROW($1:$19)/10)</f>
        <v>3</v>
      </c>
      <c r="I161" t="str">
        <f>feed!I39</f>
        <v>Undisciplined Rabble</v>
      </c>
      <c r="J161">
        <f>SUMPRODUCT(MID(0&amp;feed!J39,LARGE(INDEX(ISNUMBER(--MID(feed!J39,ROW($1:$19),1))*
ROW($1:$19),0),ROW($1:$19))+1,1)*10^ROW($1:$19)/10)</f>
        <v>6</v>
      </c>
      <c r="K161">
        <f>SUMPRODUCT(MID(0&amp;feed!K39,LARGE(INDEX(ISNUMBER(--MID(feed!K39,ROW($1:$19),1))*
ROW($1:$19),0),ROW($1:$19))+1,1)*10^ROW($1:$19)/10)</f>
        <v>24</v>
      </c>
      <c r="L161">
        <f>SUMPRODUCT(MID(0&amp;feed!L39,LARGE(INDEX(ISNUMBER(--MID(feed!L39,ROW($1:$19),1))*
ROW($1:$19),0),ROW($1:$19))+1,1)*10^ROW($1:$19)/10)</f>
        <v>4</v>
      </c>
      <c r="M161" t="str">
        <f>feed!M39</f>
        <v>Central Planning</v>
      </c>
      <c r="N161">
        <f>SUMPRODUCT(MID(0&amp;feed!N39,LARGE(INDEX(ISNUMBER(--MID(feed!N39,ROW($1:$5),1))*
ROW($1:$5),0),ROW($1:$5))+1,1)*10^ROW($1:$5)/10)</f>
        <v>3965</v>
      </c>
      <c r="O161">
        <f>SUMPRODUCT(MID(0&amp;feed!O39,LARGE(INDEX(ISNUMBER(--MID(feed!O39,ROW($1:$5),1))*
ROW($1:$5),0),ROW($1:$5))+1,1)*10^ROW($1:$5)/10)</f>
        <v>461</v>
      </c>
      <c r="P161" t="str">
        <f>feed!P39</f>
        <v>Plentiful</v>
      </c>
      <c r="Q161">
        <f t="shared" si="12"/>
        <v>70</v>
      </c>
      <c r="R161" t="str">
        <f>feed!Q39</f>
        <v>Very Powerful</v>
      </c>
      <c r="S161">
        <f t="shared" si="13"/>
        <v>10</v>
      </c>
      <c r="T161" t="str">
        <f>feed!R39</f>
        <v>East Indies</v>
      </c>
      <c r="U161" t="str">
        <f>feed!S39</f>
        <v>Neutral</v>
      </c>
      <c r="V161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42946</v>
      </c>
      <c r="W161" t="str">
        <f>feed!U39</f>
        <v>http://blocgame.com/stats.php?id=63139</v>
      </c>
      <c r="X161" s="4">
        <f>SUMPRODUCT(MID(0&amp;feed!V39,LARGE(INDEX(ISNUMBER(--MID(feed!V39,ROW($1:$5),1))*
ROW($1:$5),0),ROW($1:$5))+1,1)*10^ROW($1:$5)/10)</f>
        <v>0</v>
      </c>
      <c r="Y161">
        <f>feed!W39</f>
        <v>0</v>
      </c>
      <c r="Z161" s="4">
        <f t="shared" si="14"/>
        <v>30196</v>
      </c>
      <c r="AA161" s="8">
        <f t="shared" si="15"/>
        <v>10.831273644388398</v>
      </c>
      <c r="AB161" s="4">
        <f t="shared" si="16"/>
        <v>660.83333333333337</v>
      </c>
      <c r="AC161" s="4">
        <f t="shared" si="17"/>
        <v>7157.666666666667</v>
      </c>
    </row>
    <row r="162" spans="1:29" x14ac:dyDescent="0.25">
      <c r="A162" t="str">
        <f>feed!A174</f>
        <v>The NLR</v>
      </c>
      <c r="B162" t="str">
        <f>feed!B174</f>
        <v>Darknight</v>
      </c>
      <c r="C162" t="str">
        <f>feed!C174</f>
        <v>The Order</v>
      </c>
      <c r="D162">
        <f>SUMPRODUCT(MID(0&amp;feed!D174,LARGE(INDEX(ISNUMBER(--MID(feed!D174,ROW($1:$19),1))*
ROW($1:$19),0),ROW($1:$19))+1,1)*10^ROW($1:$19)/10)</f>
        <v>125</v>
      </c>
      <c r="E162">
        <f>SUMPRODUCT(MID(0&amp;feed!E174,LARGE(INDEX(ISNUMBER(--MID(feed!E174,ROW($1:$19),1))*
ROW($1:$19),0),ROW($1:$19))+1,1)*10^ROW($1:$19)/10)</f>
        <v>16</v>
      </c>
      <c r="F162" t="str">
        <f>feed!F174</f>
        <v>Vietnam War surplus</v>
      </c>
      <c r="G162" t="str">
        <f>feed!G174</f>
        <v>Gandhi-like</v>
      </c>
      <c r="H162">
        <f>SUMPRODUCT(MID(0&amp;feed!H174,LARGE(INDEX(ISNUMBER(--MID(feed!H174,ROW($1:$19),1))*
ROW($1:$19),0),ROW($1:$19))+1,1)*10^ROW($1:$19)/10)</f>
        <v>5</v>
      </c>
      <c r="I162" t="str">
        <f>feed!I174</f>
        <v>Standard</v>
      </c>
      <c r="J162">
        <f>SUMPRODUCT(MID(0&amp;feed!J174,LARGE(INDEX(ISNUMBER(--MID(feed!J174,ROW($1:$19),1))*
ROW($1:$19),0),ROW($1:$19))+1,1)*10^ROW($1:$19)/10)</f>
        <v>16</v>
      </c>
      <c r="K162">
        <f>SUMPRODUCT(MID(0&amp;feed!K174,LARGE(INDEX(ISNUMBER(--MID(feed!K174,ROW($1:$19),1))*
ROW($1:$19),0),ROW($1:$19))+1,1)*10^ROW($1:$19)/10)</f>
        <v>67</v>
      </c>
      <c r="L162">
        <f>SUMPRODUCT(MID(0&amp;feed!L174,LARGE(INDEX(ISNUMBER(--MID(feed!L174,ROW($1:$19),1))*
ROW($1:$19),0),ROW($1:$19))+1,1)*10^ROW($1:$19)/10)</f>
        <v>5</v>
      </c>
      <c r="M162" t="str">
        <f>feed!M174</f>
        <v>Central Planning</v>
      </c>
      <c r="N162">
        <f>SUMPRODUCT(MID(0&amp;feed!N174,LARGE(INDEX(ISNUMBER(--MID(feed!N174,ROW($1:$5),1))*
ROW($1:$5),0),ROW($1:$5))+1,1)*10^ROW($1:$5)/10)</f>
        <v>2632</v>
      </c>
      <c r="O162">
        <f>SUMPRODUCT(MID(0&amp;feed!O174,LARGE(INDEX(ISNUMBER(--MID(feed!O174,ROW($1:$5),1))*
ROW($1:$5),0),ROW($1:$5))+1,1)*10^ROW($1:$5)/10)</f>
        <v>396</v>
      </c>
      <c r="P162" t="str">
        <f>feed!P174</f>
        <v>Untapped</v>
      </c>
      <c r="Q162">
        <f t="shared" si="12"/>
        <v>90</v>
      </c>
      <c r="R162" t="str">
        <f>feed!Q174</f>
        <v>Very Powerful</v>
      </c>
      <c r="S162">
        <f t="shared" si="13"/>
        <v>10</v>
      </c>
      <c r="T162" t="str">
        <f>feed!R174</f>
        <v>Congo</v>
      </c>
      <c r="U162" t="str">
        <f>feed!S174</f>
        <v>Soviet Union</v>
      </c>
      <c r="V162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58133</v>
      </c>
      <c r="W162" t="str">
        <f>feed!U174</f>
        <v>http://blocgame.com/stats.php?id=49701</v>
      </c>
      <c r="X162" s="4">
        <f>SUMPRODUCT(MID(0&amp;feed!V174,LARGE(INDEX(ISNUMBER(--MID(feed!V174,ROW($1:$5),1))*
ROW($1:$5),0),ROW($1:$5))+1,1)*10^ROW($1:$5)/10)</f>
        <v>0</v>
      </c>
      <c r="Y162">
        <f>feed!W174</f>
        <v>0</v>
      </c>
      <c r="Z162" s="4">
        <f t="shared" si="14"/>
        <v>27383</v>
      </c>
      <c r="AA162" s="8">
        <f t="shared" si="15"/>
        <v>22.087006079027354</v>
      </c>
      <c r="AB162" s="4">
        <f t="shared" si="16"/>
        <v>438.66666666666669</v>
      </c>
      <c r="AC162" s="4">
        <f t="shared" si="17"/>
        <v>9688.8333333333339</v>
      </c>
    </row>
    <row r="163" spans="1:29" x14ac:dyDescent="0.25">
      <c r="A163" t="str">
        <f>feed!A3</f>
        <v>Sovngarde</v>
      </c>
      <c r="B163" t="str">
        <f>feed!B3</f>
        <v>Farron47</v>
      </c>
      <c r="C163" t="str">
        <f>feed!C3</f>
        <v>The Order</v>
      </c>
      <c r="D163">
        <f>SUMPRODUCT(MID(0&amp;feed!D3,LARGE(INDEX(ISNUMBER(--MID(feed!D3,ROW($1:$19),1))*
ROW($1:$19),0),ROW($1:$19))+1,1)*10^ROW($1:$19)/10)</f>
        <v>5</v>
      </c>
      <c r="E163">
        <f>SUMPRODUCT(MID(0&amp;feed!E3,LARGE(INDEX(ISNUMBER(--MID(feed!E3,ROW($1:$19),1))*
ROW($1:$19),0),ROW($1:$19))+1,1)*10^ROW($1:$19)/10)</f>
        <v>15</v>
      </c>
      <c r="F163" t="str">
        <f>feed!F3</f>
        <v>Korean War surplus</v>
      </c>
      <c r="G163" t="str">
        <f>feed!G3</f>
        <v>Normal</v>
      </c>
      <c r="H163">
        <f>SUMPRODUCT(MID(0&amp;feed!H3,LARGE(INDEX(ISNUMBER(--MID(feed!H3,ROW($1:$19),1))*
ROW($1:$19),0),ROW($1:$19))+1,1)*10^ROW($1:$19)/10)</f>
        <v>4</v>
      </c>
      <c r="I163" t="str">
        <f>feed!I3</f>
        <v>Good</v>
      </c>
      <c r="J163">
        <f>SUMPRODUCT(MID(0&amp;feed!J3,LARGE(INDEX(ISNUMBER(--MID(feed!J3,ROW($1:$19),1))*
ROW($1:$19),0),ROW($1:$19))+1,1)*10^ROW($1:$19)/10)</f>
        <v>2</v>
      </c>
      <c r="K163">
        <f>SUMPRODUCT(MID(0&amp;feed!K3,LARGE(INDEX(ISNUMBER(--MID(feed!K3,ROW($1:$19),1))*
ROW($1:$19),0),ROW($1:$19))+1,1)*10^ROW($1:$19)/10)</f>
        <v>35</v>
      </c>
      <c r="L163">
        <f>SUMPRODUCT(MID(0&amp;feed!L3,LARGE(INDEX(ISNUMBER(--MID(feed!L3,ROW($1:$19),1))*
ROW($1:$19),0),ROW($1:$19))+1,1)*10^ROW($1:$19)/10)</f>
        <v>8</v>
      </c>
      <c r="M163" t="str">
        <f>feed!M3</f>
        <v>Central Planning</v>
      </c>
      <c r="N163">
        <f>SUMPRODUCT(MID(0&amp;feed!N3,LARGE(INDEX(ISNUMBER(--MID(feed!N3,ROW($1:$5),1))*
ROW($1:$5),0),ROW($1:$5))+1,1)*10^ROW($1:$5)/10)</f>
        <v>5599</v>
      </c>
      <c r="O163">
        <f>SUMPRODUCT(MID(0&amp;feed!O3,LARGE(INDEX(ISNUMBER(--MID(feed!O3,ROW($1:$5),1))*
ROW($1:$5),0),ROW($1:$5))+1,1)*10^ROW($1:$5)/10)</f>
        <v>331</v>
      </c>
      <c r="P163" t="str">
        <f>feed!P3</f>
        <v>Untapped</v>
      </c>
      <c r="Q163">
        <f t="shared" si="12"/>
        <v>90</v>
      </c>
      <c r="R163" t="str">
        <f>feed!Q3</f>
        <v>Very Powerful</v>
      </c>
      <c r="S163">
        <f t="shared" si="13"/>
        <v>10</v>
      </c>
      <c r="T163" t="str">
        <f>feed!R3</f>
        <v>East Indies</v>
      </c>
      <c r="U163" t="str">
        <f>feed!S3</f>
        <v>Soviet Union</v>
      </c>
      <c r="V16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42257</v>
      </c>
      <c r="W163" t="str">
        <f>feed!U3</f>
        <v>http://blocgame.com/stats.php?id=62626</v>
      </c>
      <c r="X163" s="4">
        <f>SUMPRODUCT(MID(0&amp;feed!V3,LARGE(INDEX(ISNUMBER(--MID(feed!V3,ROW($1:$5),1))*
ROW($1:$5),0),ROW($1:$5))+1,1)*10^ROW($1:$5)/10)</f>
        <v>0</v>
      </c>
      <c r="Y163">
        <f>feed!W3</f>
        <v>0</v>
      </c>
      <c r="Z163" s="4">
        <f t="shared" si="14"/>
        <v>23132</v>
      </c>
      <c r="AA163" s="8">
        <f t="shared" si="15"/>
        <v>7.5472405786747636</v>
      </c>
      <c r="AB163" s="4">
        <f t="shared" si="16"/>
        <v>933.16666666666663</v>
      </c>
      <c r="AC163" s="4">
        <f t="shared" si="17"/>
        <v>7042.833333333333</v>
      </c>
    </row>
    <row r="164" spans="1:29" x14ac:dyDescent="0.25">
      <c r="A164" t="str">
        <f>feed!A12</f>
        <v>Mirah</v>
      </c>
      <c r="B164" t="str">
        <f>feed!B12</f>
        <v>Filzah</v>
      </c>
      <c r="C164" t="str">
        <f>feed!C12</f>
        <v>The Order</v>
      </c>
      <c r="D164">
        <f>SUMPRODUCT(MID(0&amp;feed!D12,LARGE(INDEX(ISNUMBER(--MID(feed!D12,ROW($1:$19),1))*
ROW($1:$19),0),ROW($1:$19))+1,1)*10^ROW($1:$19)/10)</f>
        <v>10</v>
      </c>
      <c r="E164">
        <f>SUMPRODUCT(MID(0&amp;feed!E12,LARGE(INDEX(ISNUMBER(--MID(feed!E12,ROW($1:$19),1))*
ROW($1:$19),0),ROW($1:$19))+1,1)*10^ROW($1:$19)/10)</f>
        <v>14</v>
      </c>
      <c r="F164" t="str">
        <f>feed!F12</f>
        <v>Korean War surplus</v>
      </c>
      <c r="G164" t="str">
        <f>feed!G12</f>
        <v>Angelic</v>
      </c>
      <c r="H164">
        <f>SUMPRODUCT(MID(0&amp;feed!H12,LARGE(INDEX(ISNUMBER(--MID(feed!H12,ROW($1:$19),1))*
ROW($1:$19),0),ROW($1:$19))+1,1)*10^ROW($1:$19)/10)</f>
        <v>4</v>
      </c>
      <c r="I164" t="str">
        <f>feed!I12</f>
        <v>Undisciplined Rabble</v>
      </c>
      <c r="J164">
        <f>SUMPRODUCT(MID(0&amp;feed!J12,LARGE(INDEX(ISNUMBER(--MID(feed!J12,ROW($1:$19),1))*
ROW($1:$19),0),ROW($1:$19))+1,1)*10^ROW($1:$19)/10)</f>
        <v>3</v>
      </c>
      <c r="K164">
        <f>SUMPRODUCT(MID(0&amp;feed!K12,LARGE(INDEX(ISNUMBER(--MID(feed!K12,ROW($1:$19),1))*
ROW($1:$19),0),ROW($1:$19))+1,1)*10^ROW($1:$19)/10)</f>
        <v>26</v>
      </c>
      <c r="L164">
        <f>SUMPRODUCT(MID(0&amp;feed!L12,LARGE(INDEX(ISNUMBER(--MID(feed!L12,ROW($1:$19),1))*
ROW($1:$19),0),ROW($1:$19))+1,1)*10^ROW($1:$19)/10)</f>
        <v>12</v>
      </c>
      <c r="M164" t="str">
        <f>feed!M12</f>
        <v>Central Planning</v>
      </c>
      <c r="N164">
        <f>SUMPRODUCT(MID(0&amp;feed!N12,LARGE(INDEX(ISNUMBER(--MID(feed!N12,ROW($1:$5),1))*
ROW($1:$5),0),ROW($1:$5))+1,1)*10^ROW($1:$5)/10)</f>
        <v>4685</v>
      </c>
      <c r="O164">
        <f>SUMPRODUCT(MID(0&amp;feed!O12,LARGE(INDEX(ISNUMBER(--MID(feed!O12,ROW($1:$5),1))*
ROW($1:$5),0),ROW($1:$5))+1,1)*10^ROW($1:$5)/10)</f>
        <v>191</v>
      </c>
      <c r="P164" t="str">
        <f>feed!P12</f>
        <v>Plentiful</v>
      </c>
      <c r="Q164">
        <f t="shared" si="12"/>
        <v>70</v>
      </c>
      <c r="R164" t="str">
        <f>feed!Q12</f>
        <v>Very Powerful</v>
      </c>
      <c r="S164">
        <f t="shared" si="13"/>
        <v>10</v>
      </c>
      <c r="T164" t="str">
        <f>feed!R12</f>
        <v>China</v>
      </c>
      <c r="U164" t="str">
        <f>feed!S12</f>
        <v>Soviet Union</v>
      </c>
      <c r="V164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33872</v>
      </c>
      <c r="W164" t="str">
        <f>feed!U12</f>
        <v>http://blocgame.com/stats.php?id=64191</v>
      </c>
      <c r="X164" s="4">
        <f>SUMPRODUCT(MID(0&amp;feed!V12,LARGE(INDEX(ISNUMBER(--MID(feed!V12,ROW($1:$5),1))*
ROW($1:$5),0),ROW($1:$5))+1,1)*10^ROW($1:$5)/10)</f>
        <v>0</v>
      </c>
      <c r="Y164">
        <f>feed!W12</f>
        <v>0</v>
      </c>
      <c r="Z164" s="4">
        <f t="shared" si="14"/>
        <v>16622</v>
      </c>
      <c r="AA164" s="8">
        <f t="shared" si="15"/>
        <v>7.2298826040554962</v>
      </c>
      <c r="AB164" s="4">
        <f t="shared" si="16"/>
        <v>780.83333333333337</v>
      </c>
      <c r="AC164" s="4">
        <f t="shared" si="17"/>
        <v>5645.333333333333</v>
      </c>
    </row>
    <row r="165" spans="1:29" x14ac:dyDescent="0.25">
      <c r="A165" t="str">
        <f>feed!A19</f>
        <v>Hitlerwasright</v>
      </c>
      <c r="B165" t="str">
        <f>feed!B19</f>
        <v>Louis C Cuck</v>
      </c>
      <c r="C165" t="str">
        <f>feed!C19</f>
        <v>The Order</v>
      </c>
      <c r="D165">
        <f>SUMPRODUCT(MID(0&amp;feed!D19,LARGE(INDEX(ISNUMBER(--MID(feed!D19,ROW($1:$19),1))*
ROW($1:$19),0),ROW($1:$19))+1,1)*10^ROW($1:$19)/10)</f>
        <v>118</v>
      </c>
      <c r="E165">
        <f>SUMPRODUCT(MID(0&amp;feed!E19,LARGE(INDEX(ISNUMBER(--MID(feed!E19,ROW($1:$19),1))*
ROW($1:$19),0),ROW($1:$19))+1,1)*10^ROW($1:$19)/10)</f>
        <v>11</v>
      </c>
      <c r="F165" t="str">
        <f>feed!F19</f>
        <v>Korean War surplus</v>
      </c>
      <c r="G165" t="str">
        <f>feed!G19</f>
        <v>Gandhi-like</v>
      </c>
      <c r="H165">
        <f>SUMPRODUCT(MID(0&amp;feed!H19,LARGE(INDEX(ISNUMBER(--MID(feed!H19,ROW($1:$19),1))*
ROW($1:$19),0),ROW($1:$19))+1,1)*10^ROW($1:$19)/10)</f>
        <v>5</v>
      </c>
      <c r="I165" t="str">
        <f>feed!I19</f>
        <v>Elite</v>
      </c>
      <c r="J165">
        <f>SUMPRODUCT(MID(0&amp;feed!J19,LARGE(INDEX(ISNUMBER(--MID(feed!J19,ROW($1:$19),1))*
ROW($1:$19),0),ROW($1:$19))+1,1)*10^ROW($1:$19)/10)</f>
        <v>8</v>
      </c>
      <c r="K165">
        <f>SUMPRODUCT(MID(0&amp;feed!K19,LARGE(INDEX(ISNUMBER(--MID(feed!K19,ROW($1:$19),1))*
ROW($1:$19),0),ROW($1:$19))+1,1)*10^ROW($1:$19)/10)</f>
        <v>35</v>
      </c>
      <c r="L165">
        <f>SUMPRODUCT(MID(0&amp;feed!L19,LARGE(INDEX(ISNUMBER(--MID(feed!L19,ROW($1:$19),1))*
ROW($1:$19),0),ROW($1:$19))+1,1)*10^ROW($1:$19)/10)</f>
        <v>25</v>
      </c>
      <c r="M165" t="str">
        <f>feed!M19</f>
        <v>Free Market</v>
      </c>
      <c r="N165">
        <f>SUMPRODUCT(MID(0&amp;feed!N19,LARGE(INDEX(ISNUMBER(--MID(feed!N19,ROW($1:$5),1))*
ROW($1:$5),0),ROW($1:$5))+1,1)*10^ROW($1:$5)/10)</f>
        <v>4335</v>
      </c>
      <c r="O165">
        <f>SUMPRODUCT(MID(0&amp;feed!O19,LARGE(INDEX(ISNUMBER(--MID(feed!O19,ROW($1:$5),1))*
ROW($1:$5),0),ROW($1:$5))+1,1)*10^ROW($1:$5)/10)</f>
        <v>9195</v>
      </c>
      <c r="P165" t="str">
        <f>feed!P19</f>
        <v>Untapped</v>
      </c>
      <c r="Q165">
        <f t="shared" si="12"/>
        <v>90</v>
      </c>
      <c r="R165" t="str">
        <f>feed!Q19</f>
        <v>Very Powerful</v>
      </c>
      <c r="S165">
        <f t="shared" si="13"/>
        <v>10</v>
      </c>
      <c r="T165" t="str">
        <f>feed!R19</f>
        <v>Arabia</v>
      </c>
      <c r="U165" t="str">
        <f>feed!S19</f>
        <v>United States</v>
      </c>
      <c r="V165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33337</v>
      </c>
      <c r="W165" t="str">
        <f>feed!U19</f>
        <v>http://blocgame.com/stats.php?id=59621</v>
      </c>
      <c r="X165" s="4">
        <f>SUMPRODUCT(MID(0&amp;feed!V19,LARGE(INDEX(ISNUMBER(--MID(feed!V19,ROW($1:$5),1))*
ROW($1:$5),0),ROW($1:$5))+1,1)*10^ROW($1:$5)/10)</f>
        <v>0</v>
      </c>
      <c r="Y165">
        <f>feed!W19</f>
        <v>0</v>
      </c>
      <c r="Z165" s="4">
        <f t="shared" si="14"/>
        <v>7087</v>
      </c>
      <c r="AA165" s="8">
        <f t="shared" si="15"/>
        <v>7.6901960784313728</v>
      </c>
      <c r="AB165" s="4">
        <f t="shared" si="16"/>
        <v>722.5</v>
      </c>
      <c r="AC165" s="4">
        <f t="shared" si="17"/>
        <v>5556.166666666667</v>
      </c>
    </row>
    <row r="166" spans="1:29" x14ac:dyDescent="0.25">
      <c r="A166" t="str">
        <f>feed!A16</f>
        <v>ADAMLAND</v>
      </c>
      <c r="B166" t="str">
        <f>feed!B16</f>
        <v>adamharez</v>
      </c>
      <c r="C166" t="str">
        <f>feed!C16</f>
        <v>The Order</v>
      </c>
      <c r="D166">
        <f>SUMPRODUCT(MID(0&amp;feed!D16,LARGE(INDEX(ISNUMBER(--MID(feed!D16,ROW($1:$19),1))*
ROW($1:$19),0),ROW($1:$19))+1,1)*10^ROW($1:$19)/10)</f>
        <v>40</v>
      </c>
      <c r="E166">
        <f>SUMPRODUCT(MID(0&amp;feed!E16,LARGE(INDEX(ISNUMBER(--MID(feed!E16,ROW($1:$19),1))*
ROW($1:$19),0),ROW($1:$19))+1,1)*10^ROW($1:$19)/10)</f>
        <v>6</v>
      </c>
      <c r="F166" t="str">
        <f>feed!F16</f>
        <v>Second World War surplus</v>
      </c>
      <c r="G166" t="str">
        <f>feed!G16</f>
        <v>Gandhi-like</v>
      </c>
      <c r="H166">
        <f>SUMPRODUCT(MID(0&amp;feed!H16,LARGE(INDEX(ISNUMBER(--MID(feed!H16,ROW($1:$19),1))*
ROW($1:$19),0),ROW($1:$19))+1,1)*10^ROW($1:$19)/10)</f>
        <v>4</v>
      </c>
      <c r="I166" t="str">
        <f>feed!I16</f>
        <v>Good</v>
      </c>
      <c r="J166">
        <f>SUMPRODUCT(MID(0&amp;feed!J16,LARGE(INDEX(ISNUMBER(--MID(feed!J16,ROW($1:$19),1))*
ROW($1:$19),0),ROW($1:$19))+1,1)*10^ROW($1:$19)/10)</f>
        <v>1</v>
      </c>
      <c r="K166">
        <f>SUMPRODUCT(MID(0&amp;feed!K16,LARGE(INDEX(ISNUMBER(--MID(feed!K16,ROW($1:$19),1))*
ROW($1:$19),0),ROW($1:$19))+1,1)*10^ROW($1:$19)/10)</f>
        <v>8</v>
      </c>
      <c r="L166">
        <f>SUMPRODUCT(MID(0&amp;feed!L16,LARGE(INDEX(ISNUMBER(--MID(feed!L16,ROW($1:$19),1))*
ROW($1:$19),0),ROW($1:$19))+1,1)*10^ROW($1:$19)/10)</f>
        <v>7</v>
      </c>
      <c r="M166" t="str">
        <f>feed!M16</f>
        <v>Central Planning</v>
      </c>
      <c r="N166">
        <f>SUMPRODUCT(MID(0&amp;feed!N16,LARGE(INDEX(ISNUMBER(--MID(feed!N16,ROW($1:$5),1))*
ROW($1:$5),0),ROW($1:$5))+1,1)*10^ROW($1:$5)/10)</f>
        <v>4567</v>
      </c>
      <c r="O166">
        <f>SUMPRODUCT(MID(0&amp;feed!O16,LARGE(INDEX(ISNUMBER(--MID(feed!O16,ROW($1:$5),1))*
ROW($1:$5),0),ROW($1:$5))+1,1)*10^ROW($1:$5)/10)</f>
        <v>8105</v>
      </c>
      <c r="P166" t="str">
        <f>feed!P16</f>
        <v>Near Depletion</v>
      </c>
      <c r="Q166">
        <f t="shared" si="12"/>
        <v>10</v>
      </c>
      <c r="R166" t="str">
        <f>feed!Q16</f>
        <v>Powerful</v>
      </c>
      <c r="S166">
        <f t="shared" si="13"/>
        <v>9</v>
      </c>
      <c r="T166" t="str">
        <f>feed!R16</f>
        <v>Arabia</v>
      </c>
      <c r="U166" t="str">
        <f>feed!S16</f>
        <v>Neutral</v>
      </c>
      <c r="V16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25870</v>
      </c>
      <c r="W166" t="str">
        <f>feed!U16</f>
        <v>http://blocgame.com/stats.php?id=60764</v>
      </c>
      <c r="X166" s="4">
        <f>SUMPRODUCT(MID(0&amp;feed!V16,LARGE(INDEX(ISNUMBER(--MID(feed!V16,ROW($1:$5),1))*
ROW($1:$5),0),ROW($1:$5))+1,1)*10^ROW($1:$5)/10)</f>
        <v>0</v>
      </c>
      <c r="Y166">
        <f>feed!W16</f>
        <v>0</v>
      </c>
      <c r="Z166" s="4">
        <f t="shared" si="14"/>
        <v>17245</v>
      </c>
      <c r="AA166" s="8">
        <f t="shared" si="15"/>
        <v>5.6645500328443177</v>
      </c>
      <c r="AB166" s="4">
        <f t="shared" si="16"/>
        <v>761.16666666666663</v>
      </c>
      <c r="AC166" s="4">
        <f t="shared" si="17"/>
        <v>4311.666666666667</v>
      </c>
    </row>
    <row r="167" spans="1:29" x14ac:dyDescent="0.25">
      <c r="A167" t="str">
        <f>feed!A37</f>
        <v>Ivalice</v>
      </c>
      <c r="B167" t="str">
        <f>feed!B37</f>
        <v>Nighthawk571</v>
      </c>
      <c r="C167" t="str">
        <f>feed!C37</f>
        <v>Interpol</v>
      </c>
      <c r="D167">
        <f>SUMPRODUCT(MID(0&amp;feed!D37,LARGE(INDEX(ISNUMBER(--MID(feed!D37,ROW($1:$19),1))*
ROW($1:$19),0),ROW($1:$19))+1,1)*10^ROW($1:$19)/10)</f>
        <v>70</v>
      </c>
      <c r="E167">
        <f>SUMPRODUCT(MID(0&amp;feed!E37,LARGE(INDEX(ISNUMBER(--MID(feed!E37,ROW($1:$19),1))*
ROW($1:$19),0),ROW($1:$19))+1,1)*10^ROW($1:$19)/10)</f>
        <v>3</v>
      </c>
      <c r="F167" t="str">
        <f>feed!F37</f>
        <v>Vietnam War surplus</v>
      </c>
      <c r="G167" t="str">
        <f>feed!G37</f>
        <v>Angelic</v>
      </c>
      <c r="H167">
        <f>SUMPRODUCT(MID(0&amp;feed!H37,LARGE(INDEX(ISNUMBER(--MID(feed!H37,ROW($1:$19),1))*
ROW($1:$19),0),ROW($1:$19))+1,1)*10^ROW($1:$19)/10)</f>
        <v>5</v>
      </c>
      <c r="I167" t="str">
        <f>feed!I37</f>
        <v>Elite</v>
      </c>
      <c r="J167">
        <f>SUMPRODUCT(MID(0&amp;feed!J37,LARGE(INDEX(ISNUMBER(--MID(feed!J37,ROW($1:$19),1))*
ROW($1:$19),0),ROW($1:$19))+1,1)*10^ROW($1:$19)/10)</f>
        <v>10</v>
      </c>
      <c r="K167">
        <f>SUMPRODUCT(MID(0&amp;feed!K37,LARGE(INDEX(ISNUMBER(--MID(feed!K37,ROW($1:$19),1))*
ROW($1:$19),0),ROW($1:$19))+1,1)*10^ROW($1:$19)/10)</f>
        <v>34</v>
      </c>
      <c r="L167">
        <f>SUMPRODUCT(MID(0&amp;feed!L37,LARGE(INDEX(ISNUMBER(--MID(feed!L37,ROW($1:$19),1))*
ROW($1:$19),0),ROW($1:$19))+1,1)*10^ROW($1:$19)/10)</f>
        <v>27</v>
      </c>
      <c r="M167" t="str">
        <f>feed!M37</f>
        <v>Central Planning</v>
      </c>
      <c r="N167">
        <f>SUMPRODUCT(MID(0&amp;feed!N37,LARGE(INDEX(ISNUMBER(--MID(feed!N37,ROW($1:$5),1))*
ROW($1:$5),0),ROW($1:$5))+1,1)*10^ROW($1:$5)/10)</f>
        <v>4009</v>
      </c>
      <c r="O167">
        <f>SUMPRODUCT(MID(0&amp;feed!O37,LARGE(INDEX(ISNUMBER(--MID(feed!O37,ROW($1:$5),1))*
ROW($1:$5),0),ROW($1:$5))+1,1)*10^ROW($1:$5)/10)</f>
        <v>2525</v>
      </c>
      <c r="P167" t="str">
        <f>feed!P37</f>
        <v>Plentiful</v>
      </c>
      <c r="Q167">
        <f t="shared" si="12"/>
        <v>70</v>
      </c>
      <c r="R167" t="str">
        <f>feed!Q37</f>
        <v>Very Powerful</v>
      </c>
      <c r="S167">
        <f t="shared" si="13"/>
        <v>10</v>
      </c>
      <c r="T167" t="str">
        <f>feed!R37</f>
        <v>Arabia</v>
      </c>
      <c r="U167" t="str">
        <f>feed!S37</f>
        <v>Soviet Union</v>
      </c>
      <c r="V16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49746</v>
      </c>
      <c r="W167" t="str">
        <f>feed!U37</f>
        <v>http://blocgame.com/stats.php?id=63060</v>
      </c>
      <c r="X167" s="4">
        <f>SUMPRODUCT(MID(0&amp;feed!V37,LARGE(INDEX(ISNUMBER(--MID(feed!V37,ROW($1:$5),1))*
ROW($1:$5),0),ROW($1:$5))+1,1)*10^ROW($1:$5)/10)</f>
        <v>0</v>
      </c>
      <c r="Y167">
        <f>feed!W37</f>
        <v>0</v>
      </c>
      <c r="Z167" s="4">
        <f t="shared" si="14"/>
        <v>23121</v>
      </c>
      <c r="AA167" s="8">
        <f t="shared" si="15"/>
        <v>12.408580693439761</v>
      </c>
      <c r="AB167" s="4">
        <f t="shared" si="16"/>
        <v>668.16666666666663</v>
      </c>
      <c r="AC167" s="4">
        <f t="shared" si="17"/>
        <v>8291</v>
      </c>
    </row>
    <row r="168" spans="1:29" x14ac:dyDescent="0.25">
      <c r="A168" t="str">
        <f>feed!A306</f>
        <v>Wafflonia</v>
      </c>
      <c r="B168" t="str">
        <f>feed!B306</f>
        <v>Stellarwaffle</v>
      </c>
      <c r="C168" t="str">
        <f>feed!C306</f>
        <v>SPQR</v>
      </c>
      <c r="D168">
        <f>SUMPRODUCT(MID(0&amp;feed!D306,LARGE(INDEX(ISNUMBER(--MID(feed!D306,ROW($1:$19),1))*
ROW($1:$19),0),ROW($1:$19))+1,1)*10^ROW($1:$19)/10)</f>
        <v>80</v>
      </c>
      <c r="E168">
        <f>SUMPRODUCT(MID(0&amp;feed!E306,LARGE(INDEX(ISNUMBER(--MID(feed!E306,ROW($1:$19),1))*
ROW($1:$19),0),ROW($1:$19))+1,1)*10^ROW($1:$19)/10)</f>
        <v>2</v>
      </c>
      <c r="F168" t="str">
        <f>feed!F306</f>
        <v>Korean War surplus</v>
      </c>
      <c r="G168" t="str">
        <f>feed!G306</f>
        <v>Gandhi-like</v>
      </c>
      <c r="H168">
        <f>SUMPRODUCT(MID(0&amp;feed!H307,LARGE(INDEX(ISNUMBER(--MID(feed!H307,ROW($1:$19),1))*
ROW($1:$19),0),ROW($1:$19))+1,1)*10^ROW($1:$19)/10)</f>
        <v>1</v>
      </c>
      <c r="I168" t="str">
        <f>feed!I306</f>
        <v>Good</v>
      </c>
      <c r="J168">
        <f>SUMPRODUCT(MID(0&amp;feed!J306,LARGE(INDEX(ISNUMBER(--MID(feed!J306,ROW($1:$19),1))*
ROW($1:$19),0),ROW($1:$19))+1,1)*10^ROW($1:$19)/10)</f>
        <v>0</v>
      </c>
      <c r="K168">
        <f>SUMPRODUCT(MID(0&amp;feed!K306,LARGE(INDEX(ISNUMBER(--MID(feed!K306,ROW($1:$19),1))*
ROW($1:$19),0),ROW($1:$19))+1,1)*10^ROW($1:$19)/10)</f>
        <v>22</v>
      </c>
      <c r="L168">
        <f>SUMPRODUCT(MID(0&amp;feed!L306,LARGE(INDEX(ISNUMBER(--MID(feed!L306,ROW($1:$19),1))*
ROW($1:$19),0),ROW($1:$19))+1,1)*10^ROW($1:$19)/10)</f>
        <v>12</v>
      </c>
      <c r="M168" t="str">
        <f>feed!M306</f>
        <v>Central Planning</v>
      </c>
      <c r="N168">
        <f>SUMPRODUCT(MID(0&amp;feed!N306,LARGE(INDEX(ISNUMBER(--MID(feed!N306,ROW($1:$5),1))*
ROW($1:$5),0),ROW($1:$5))+1,1)*10^ROW($1:$5)/10)</f>
        <v>1958</v>
      </c>
      <c r="O168">
        <f>SUMPRODUCT(MID(0&amp;feed!O306,LARGE(INDEX(ISNUMBER(--MID(feed!O306,ROW($1:$5),1))*
ROW($1:$5),0),ROW($1:$5))+1,1)*10^ROW($1:$5)/10)</f>
        <v>3970</v>
      </c>
      <c r="P168" t="str">
        <f>feed!P306</f>
        <v>Untapped</v>
      </c>
      <c r="Q168">
        <f t="shared" si="12"/>
        <v>90</v>
      </c>
      <c r="R168" t="str">
        <f>feed!Q306</f>
        <v>Large</v>
      </c>
      <c r="S168">
        <f t="shared" si="13"/>
        <v>7.5</v>
      </c>
      <c r="T168" t="str">
        <f>feed!R306</f>
        <v>Egypt</v>
      </c>
      <c r="U168" t="str">
        <f>feed!S306</f>
        <v>Soviet Union</v>
      </c>
      <c r="V168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43327</v>
      </c>
      <c r="W168" t="str">
        <f>feed!U306</f>
        <v>http://blocgame.com/stats.php?id=63064</v>
      </c>
      <c r="X168" s="4">
        <f>SUMPRODUCT(MID(0&amp;feed!V306,LARGE(INDEX(ISNUMBER(--MID(feed!V306,ROW($1:$5),1))*
ROW($1:$5),0),ROW($1:$5))+1,1)*10^ROW($1:$5)/10)</f>
        <v>0</v>
      </c>
      <c r="Y168">
        <f>feed!W306</f>
        <v>0</v>
      </c>
      <c r="Z168" s="4">
        <f t="shared" si="14"/>
        <v>29827</v>
      </c>
      <c r="AA168" s="8">
        <f t="shared" si="15"/>
        <v>22.128192032686414</v>
      </c>
      <c r="AB168" s="4">
        <f t="shared" si="16"/>
        <v>326.33333333333331</v>
      </c>
      <c r="AC168" s="4">
        <f t="shared" si="17"/>
        <v>7221.166666666667</v>
      </c>
    </row>
    <row r="169" spans="1:29" x14ac:dyDescent="0.25">
      <c r="A169" t="str">
        <f>feed!A11</f>
        <v>Harezland</v>
      </c>
      <c r="B169" t="str">
        <f>feed!B11</f>
        <v>Adam harez</v>
      </c>
      <c r="C169" t="str">
        <f>feed!C11</f>
        <v>The Order</v>
      </c>
      <c r="D169">
        <f>SUMPRODUCT(MID(0&amp;feed!D11,LARGE(INDEX(ISNUMBER(--MID(feed!D11,ROW($1:$19),1))*
ROW($1:$19),0),ROW($1:$19))+1,1)*10^ROW($1:$19)/10)</f>
        <v>18</v>
      </c>
      <c r="E169">
        <f>SUMPRODUCT(MID(0&amp;feed!E11,LARGE(INDEX(ISNUMBER(--MID(feed!E11,ROW($1:$19),1))*
ROW($1:$19),0),ROW($1:$19))+1,1)*10^ROW($1:$19)/10)</f>
        <v>3</v>
      </c>
      <c r="F169" t="str">
        <f>feed!F11</f>
        <v>First World War surplus</v>
      </c>
      <c r="G169" t="str">
        <f>feed!G11</f>
        <v>Gandhi-like</v>
      </c>
      <c r="H169">
        <f>SUMPRODUCT(MID(0&amp;feed!H11,LARGE(INDEX(ISNUMBER(--MID(feed!H11,ROW($1:$19),1))*
ROW($1:$19),0),ROW($1:$19))+1,1)*10^ROW($1:$19)/10)</f>
        <v>4</v>
      </c>
      <c r="I169" t="str">
        <f>feed!I11</f>
        <v>Elite</v>
      </c>
      <c r="J169">
        <f>SUMPRODUCT(MID(0&amp;feed!J11,LARGE(INDEX(ISNUMBER(--MID(feed!J11,ROW($1:$19),1))*
ROW($1:$19),0),ROW($1:$19))+1,1)*10^ROW($1:$19)/10)</f>
        <v>1</v>
      </c>
      <c r="K169">
        <f>SUMPRODUCT(MID(0&amp;feed!K11,LARGE(INDEX(ISNUMBER(--MID(feed!K11,ROW($1:$19),1))*
ROW($1:$19),0),ROW($1:$19))+1,1)*10^ROW($1:$19)/10)</f>
        <v>11</v>
      </c>
      <c r="L169">
        <f>SUMPRODUCT(MID(0&amp;feed!L11,LARGE(INDEX(ISNUMBER(--MID(feed!L11,ROW($1:$19),1))*
ROW($1:$19),0),ROW($1:$19))+1,1)*10^ROW($1:$19)/10)</f>
        <v>10</v>
      </c>
      <c r="M169" t="str">
        <f>feed!M11</f>
        <v>Central Planning</v>
      </c>
      <c r="N169">
        <f>SUMPRODUCT(MID(0&amp;feed!N11,LARGE(INDEX(ISNUMBER(--MID(feed!N11,ROW($1:$5),1))*
ROW($1:$5),0),ROW($1:$5))+1,1)*10^ROW($1:$5)/10)</f>
        <v>4722</v>
      </c>
      <c r="O169">
        <f>SUMPRODUCT(MID(0&amp;feed!O11,LARGE(INDEX(ISNUMBER(--MID(feed!O11,ROW($1:$5),1))*
ROW($1:$5),0),ROW($1:$5))+1,1)*10^ROW($1:$5)/10)</f>
        <v>42</v>
      </c>
      <c r="P169" t="str">
        <f>feed!P11</f>
        <v>Near Depletion</v>
      </c>
      <c r="Q169">
        <f t="shared" si="12"/>
        <v>10</v>
      </c>
      <c r="R169" t="str">
        <f>feed!Q11</f>
        <v>Large</v>
      </c>
      <c r="S169">
        <f t="shared" si="13"/>
        <v>7.5</v>
      </c>
      <c r="T169" t="str">
        <f>feed!R11</f>
        <v>Pacific Rim</v>
      </c>
      <c r="U169" t="str">
        <f>feed!S11</f>
        <v>Neutral</v>
      </c>
      <c r="V169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18372</v>
      </c>
      <c r="W169" t="str">
        <f>feed!U11</f>
        <v>http://blocgame.com/stats.php?id=60587</v>
      </c>
      <c r="X169" s="4">
        <f>SUMPRODUCT(MID(0&amp;feed!V11,LARGE(INDEX(ISNUMBER(--MID(feed!V11,ROW($1:$5),1))*
ROW($1:$5),0),ROW($1:$5))+1,1)*10^ROW($1:$5)/10)</f>
        <v>0</v>
      </c>
      <c r="Y169">
        <f>feed!W11</f>
        <v>0</v>
      </c>
      <c r="Z169" s="4">
        <f t="shared" si="14"/>
        <v>7497</v>
      </c>
      <c r="AA169" s="8">
        <f t="shared" si="15"/>
        <v>3.8907242693773822</v>
      </c>
      <c r="AB169" s="4">
        <f t="shared" si="16"/>
        <v>787</v>
      </c>
      <c r="AC169" s="4">
        <f t="shared" si="17"/>
        <v>3062</v>
      </c>
    </row>
    <row r="170" spans="1:29" x14ac:dyDescent="0.25">
      <c r="A170" t="str">
        <f>feed!A243</f>
        <v>Baden</v>
      </c>
      <c r="B170" t="str">
        <f>feed!B243</f>
        <v>Spectral.Knight</v>
      </c>
      <c r="C170" t="str">
        <f>feed!C243</f>
        <v>SPQR</v>
      </c>
      <c r="D170">
        <f>SUMPRODUCT(MID(0&amp;feed!D243,LARGE(INDEX(ISNUMBER(--MID(feed!D243,ROW($1:$19),1))*
ROW($1:$19),0),ROW($1:$19))+1,1)*10^ROW($1:$19)/10)</f>
        <v>101</v>
      </c>
      <c r="E170">
        <f>SUMPRODUCT(MID(0&amp;feed!E243,LARGE(INDEX(ISNUMBER(--MID(feed!E243,ROW($1:$19),1))*
ROW($1:$19),0),ROW($1:$19))+1,1)*10^ROW($1:$19)/10)</f>
        <v>0</v>
      </c>
      <c r="F170" t="str">
        <f>feed!F243</f>
        <v>Korean War surplus</v>
      </c>
      <c r="G170" t="str">
        <f>feed!G243</f>
        <v>Gandhi-like</v>
      </c>
      <c r="H170">
        <f>SUMPRODUCT(MID(0&amp;feed!H244,LARGE(INDEX(ISNUMBER(--MID(feed!H244,ROW($1:$19),1))*
ROW($1:$19),0),ROW($1:$19))+1,1)*10^ROW($1:$19)/10)</f>
        <v>2</v>
      </c>
      <c r="I170" t="str">
        <f>feed!I243</f>
        <v>Good</v>
      </c>
      <c r="J170">
        <f>SUMPRODUCT(MID(0&amp;feed!J243,LARGE(INDEX(ISNUMBER(--MID(feed!J243,ROW($1:$19),1))*
ROW($1:$19),0),ROW($1:$19))+1,1)*10^ROW($1:$19)/10)</f>
        <v>12</v>
      </c>
      <c r="K170">
        <f>SUMPRODUCT(MID(0&amp;feed!K243,LARGE(INDEX(ISNUMBER(--MID(feed!K243,ROW($1:$19),1))*
ROW($1:$19),0),ROW($1:$19))+1,1)*10^ROW($1:$19)/10)</f>
        <v>17</v>
      </c>
      <c r="L170">
        <f>SUMPRODUCT(MID(0&amp;feed!L243,LARGE(INDEX(ISNUMBER(--MID(feed!L243,ROW($1:$19),1))*
ROW($1:$19),0),ROW($1:$19))+1,1)*10^ROW($1:$19)/10)</f>
        <v>4</v>
      </c>
      <c r="M170" t="str">
        <f>feed!M243</f>
        <v>Central Planning</v>
      </c>
      <c r="N170">
        <f>SUMPRODUCT(MID(0&amp;feed!N243,LARGE(INDEX(ISNUMBER(--MID(feed!N243,ROW($1:$5),1))*
ROW($1:$5),0),ROW($1:$5))+1,1)*10^ROW($1:$5)/10)</f>
        <v>2259</v>
      </c>
      <c r="O170">
        <f>SUMPRODUCT(MID(0&amp;feed!O243,LARGE(INDEX(ISNUMBER(--MID(feed!O243,ROW($1:$5),1))*
ROW($1:$5),0),ROW($1:$5))+1,1)*10^ROW($1:$5)/10)</f>
        <v>122</v>
      </c>
      <c r="P170" t="str">
        <f>feed!P243</f>
        <v>Untapped</v>
      </c>
      <c r="Q170">
        <f t="shared" si="12"/>
        <v>90</v>
      </c>
      <c r="R170" t="str">
        <f>feed!Q243</f>
        <v>Large</v>
      </c>
      <c r="S170">
        <f t="shared" si="13"/>
        <v>7.5</v>
      </c>
      <c r="T170" t="str">
        <f>feed!R243</f>
        <v>East Indies</v>
      </c>
      <c r="U170" t="str">
        <f>feed!S243</f>
        <v>Soviet Union</v>
      </c>
      <c r="V170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37353</v>
      </c>
      <c r="W170" t="str">
        <f>feed!U243</f>
        <v>http://blocgame.com/stats.php?id=48684</v>
      </c>
      <c r="X170" s="4">
        <f>SUMPRODUCT(MID(0&amp;feed!V243,LARGE(INDEX(ISNUMBER(--MID(feed!V243,ROW($1:$5),1))*
ROW($1:$5),0),ROW($1:$5))+1,1)*10^ROW($1:$5)/10)</f>
        <v>0</v>
      </c>
      <c r="Y170">
        <f>feed!W243</f>
        <v>0</v>
      </c>
      <c r="Z170" s="4">
        <f t="shared" si="14"/>
        <v>27978</v>
      </c>
      <c r="AA170" s="8">
        <f t="shared" si="15"/>
        <v>16.535192563081008</v>
      </c>
      <c r="AB170" s="4">
        <f t="shared" si="16"/>
        <v>376.5</v>
      </c>
      <c r="AC170" s="4">
        <f t="shared" si="17"/>
        <v>6225.5</v>
      </c>
    </row>
    <row r="171" spans="1:29" x14ac:dyDescent="0.25">
      <c r="A171" t="str">
        <f>feed!A759</f>
        <v>povertunion</v>
      </c>
      <c r="B171" t="str">
        <f>feed!B759</f>
        <v>joseph4424</v>
      </c>
      <c r="C171" t="str">
        <f>feed!C759</f>
        <v>The Order</v>
      </c>
      <c r="D171">
        <f>SUMPRODUCT(MID(0&amp;feed!D759,LARGE(INDEX(ISNUMBER(--MID(feed!D759,ROW($1:$19),1))*
ROW($1:$19),0),ROW($1:$19))+1,1)*10^ROW($1:$19)/10)</f>
        <v>35</v>
      </c>
      <c r="E171">
        <f>SUMPRODUCT(MID(0&amp;feed!E759,LARGE(INDEX(ISNUMBER(--MID(feed!E759,ROW($1:$19),1))*
ROW($1:$19),0),ROW($1:$19))+1,1)*10^ROW($1:$19)/10)</f>
        <v>0</v>
      </c>
      <c r="F171" t="str">
        <f>feed!F759</f>
        <v>Second World War surplus</v>
      </c>
      <c r="G171" t="str">
        <f>feed!G759</f>
        <v>Axis of Evil</v>
      </c>
      <c r="H171">
        <f>SUMPRODUCT(MID(0&amp;feed!H759,LARGE(INDEX(ISNUMBER(--MID(feed!H759,ROW($1:$19),1))*
ROW($1:$19),0),ROW($1:$19))+1,1)*10^ROW($1:$19)/10)</f>
        <v>1</v>
      </c>
      <c r="I171" t="str">
        <f>feed!I759</f>
        <v>Poor</v>
      </c>
      <c r="J171">
        <f>SUMPRODUCT(MID(0&amp;feed!J759,LARGE(INDEX(ISNUMBER(--MID(feed!J759,ROW($1:$19),1))*
ROW($1:$19),0),ROW($1:$19))+1,1)*10^ROW($1:$19)/10)</f>
        <v>3</v>
      </c>
      <c r="K171">
        <f>SUMPRODUCT(MID(0&amp;feed!K759,LARGE(INDEX(ISNUMBER(--MID(feed!K759,ROW($1:$19),1))*
ROW($1:$19),0),ROW($1:$19))+1,1)*10^ROW($1:$19)/10)</f>
        <v>3</v>
      </c>
      <c r="L171">
        <f>SUMPRODUCT(MID(0&amp;feed!L759,LARGE(INDEX(ISNUMBER(--MID(feed!L759,ROW($1:$19),1))*
ROW($1:$19),0),ROW($1:$19))+1,1)*10^ROW($1:$19)/10)</f>
        <v>3</v>
      </c>
      <c r="M171" t="str">
        <f>feed!M759</f>
        <v>Central Planning</v>
      </c>
      <c r="N171">
        <f>SUMPRODUCT(MID(0&amp;feed!N759,LARGE(INDEX(ISNUMBER(--MID(feed!N759,ROW($1:$5),1))*
ROW($1:$5),0),ROW($1:$5))+1,1)*10^ROW($1:$5)/10)</f>
        <v>649</v>
      </c>
      <c r="O171">
        <f>SUMPRODUCT(MID(0&amp;feed!O759,LARGE(INDEX(ISNUMBER(--MID(feed!O759,ROW($1:$5),1))*
ROW($1:$5),0),ROW($1:$5))+1,1)*10^ROW($1:$5)/10)</f>
        <v>1192</v>
      </c>
      <c r="P171" t="str">
        <f>feed!P759</f>
        <v>Untapped</v>
      </c>
      <c r="Q171">
        <f t="shared" si="12"/>
        <v>90</v>
      </c>
      <c r="R171" t="str">
        <f>feed!Q759</f>
        <v>Small</v>
      </c>
      <c r="S171">
        <f t="shared" si="13"/>
        <v>3</v>
      </c>
      <c r="T171" t="str">
        <f>feed!R759</f>
        <v>Persia</v>
      </c>
      <c r="U171" t="str">
        <f>feed!S759</f>
        <v>Neutral</v>
      </c>
      <c r="V171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20201</v>
      </c>
      <c r="W171" t="str">
        <f>feed!U759</f>
        <v>http://blocgame.com/stats.php?id=64429</v>
      </c>
      <c r="X171" s="4">
        <f>SUMPRODUCT(MID(0&amp;feed!V759,LARGE(INDEX(ISNUMBER(--MID(feed!V759,ROW($1:$5),1))*
ROW($1:$5),0),ROW($1:$5))+1,1)*10^ROW($1:$5)/10)</f>
        <v>0</v>
      </c>
      <c r="Y171">
        <f>feed!W759</f>
        <v>0</v>
      </c>
      <c r="Z171" s="4">
        <f t="shared" si="14"/>
        <v>17201</v>
      </c>
      <c r="AA171" s="8">
        <f t="shared" si="15"/>
        <v>31.126348228043142</v>
      </c>
      <c r="AB171" s="4">
        <f t="shared" si="16"/>
        <v>108.16666666666667</v>
      </c>
      <c r="AC171" s="4">
        <f t="shared" si="17"/>
        <v>3366.8333333333335</v>
      </c>
    </row>
    <row r="172" spans="1:29" x14ac:dyDescent="0.25">
      <c r="A172" t="str">
        <f>feed!A688</f>
        <v>Kgkerambit</v>
      </c>
      <c r="B172" t="str">
        <f>feed!B688</f>
        <v>Mrqayyum</v>
      </c>
      <c r="C172" t="str">
        <f>feed!C688</f>
        <v>The Order</v>
      </c>
      <c r="D172">
        <f>SUMPRODUCT(MID(0&amp;feed!D688,LARGE(INDEX(ISNUMBER(--MID(feed!D688,ROW($1:$19),1))*
ROW($1:$19),0),ROW($1:$19))+1,1)*10^ROW($1:$19)/10)</f>
        <v>146</v>
      </c>
      <c r="E172">
        <f>SUMPRODUCT(MID(0&amp;feed!E688,LARGE(INDEX(ISNUMBER(--MID(feed!E688,ROW($1:$19),1))*
ROW($1:$19),0),ROW($1:$19))+1,1)*10^ROW($1:$19)/10)</f>
        <v>2</v>
      </c>
      <c r="F172" t="str">
        <f>feed!F688</f>
        <v>Korean War surplus</v>
      </c>
      <c r="G172" t="str">
        <f>feed!G688</f>
        <v>Gandhi-like</v>
      </c>
      <c r="H172">
        <f>SUMPRODUCT(MID(0&amp;feed!H688,LARGE(INDEX(ISNUMBER(--MID(feed!H688,ROW($1:$19),1))*
ROW($1:$19),0),ROW($1:$19))+1,1)*10^ROW($1:$19)/10)</f>
        <v>4</v>
      </c>
      <c r="I172" t="str">
        <f>feed!I688</f>
        <v>Elite</v>
      </c>
      <c r="J172">
        <f>SUMPRODUCT(MID(0&amp;feed!J688,LARGE(INDEX(ISNUMBER(--MID(feed!J688,ROW($1:$19),1))*
ROW($1:$19),0),ROW($1:$19))+1,1)*10^ROW($1:$19)/10)</f>
        <v>11</v>
      </c>
      <c r="K172">
        <f>SUMPRODUCT(MID(0&amp;feed!K688,LARGE(INDEX(ISNUMBER(--MID(feed!K688,ROW($1:$19),1))*
ROW($1:$19),0),ROW($1:$19))+1,1)*10^ROW($1:$19)/10)</f>
        <v>40</v>
      </c>
      <c r="L172">
        <f>SUMPRODUCT(MID(0&amp;feed!L688,LARGE(INDEX(ISNUMBER(--MID(feed!L688,ROW($1:$19),1))*
ROW($1:$19),0),ROW($1:$19))+1,1)*10^ROW($1:$19)/10)</f>
        <v>11</v>
      </c>
      <c r="M172" t="str">
        <f>feed!M688</f>
        <v>Free Market</v>
      </c>
      <c r="N172">
        <f>SUMPRODUCT(MID(0&amp;feed!N688,LARGE(INDEX(ISNUMBER(--MID(feed!N688,ROW($1:$5),1))*
ROW($1:$5),0),ROW($1:$5))+1,1)*10^ROW($1:$5)/10)</f>
        <v>798</v>
      </c>
      <c r="O172">
        <f>SUMPRODUCT(MID(0&amp;feed!O688,LARGE(INDEX(ISNUMBER(--MID(feed!O688,ROW($1:$5),1))*
ROW($1:$5),0),ROW($1:$5))+1,1)*10^ROW($1:$5)/10)</f>
        <v>136</v>
      </c>
      <c r="P172" t="str">
        <f>feed!P688</f>
        <v>Untapped</v>
      </c>
      <c r="Q172">
        <f t="shared" si="12"/>
        <v>90</v>
      </c>
      <c r="R172" t="str">
        <f>feed!Q688</f>
        <v>Very Powerful</v>
      </c>
      <c r="S172">
        <f t="shared" si="13"/>
        <v>10</v>
      </c>
      <c r="T172" t="str">
        <f>feed!R688</f>
        <v>East Indies</v>
      </c>
      <c r="U172" t="str">
        <f>feed!S688</f>
        <v>United States</v>
      </c>
      <c r="V172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46143</v>
      </c>
      <c r="W172" t="str">
        <f>feed!U688</f>
        <v>http://blocgame.com/stats.php?id=61014</v>
      </c>
      <c r="X172" s="4">
        <f>SUMPRODUCT(MID(0&amp;feed!V688,LARGE(INDEX(ISNUMBER(--MID(feed!V688,ROW($1:$5),1))*
ROW($1:$5),0),ROW($1:$5))+1,1)*10^ROW($1:$5)/10)</f>
        <v>1</v>
      </c>
      <c r="Y172">
        <f>feed!W688</f>
        <v>0</v>
      </c>
      <c r="Z172" s="4">
        <f t="shared" si="14"/>
        <v>24018</v>
      </c>
      <c r="AA172" s="8">
        <f t="shared" si="15"/>
        <v>57.823308270676691</v>
      </c>
      <c r="AB172" s="4">
        <f t="shared" si="16"/>
        <v>133</v>
      </c>
      <c r="AC172" s="4">
        <f t="shared" si="17"/>
        <v>7690.5</v>
      </c>
    </row>
    <row r="173" spans="1:29" x14ac:dyDescent="0.25">
      <c r="A173" t="str">
        <f>feed!A864</f>
        <v>Scorchweldia</v>
      </c>
      <c r="B173" t="str">
        <f>feed!B864</f>
        <v>starcam19</v>
      </c>
      <c r="C173">
        <f>feed!C864</f>
        <v>0</v>
      </c>
      <c r="D173">
        <f>SUMPRODUCT(MID(0&amp;feed!D864,LARGE(INDEX(ISNUMBER(--MID(feed!D864,ROW($1:$19),1))*
ROW($1:$19),0),ROW($1:$19))+1,1)*10^ROW($1:$19)/10)</f>
        <v>5</v>
      </c>
      <c r="E173">
        <f>SUMPRODUCT(MID(0&amp;feed!E864,LARGE(INDEX(ISNUMBER(--MID(feed!E864,ROW($1:$19),1))*
ROW($1:$19),0),ROW($1:$19))+1,1)*10^ROW($1:$19)/10)</f>
        <v>0</v>
      </c>
      <c r="F173" t="str">
        <f>feed!F864</f>
        <v>First World War surplus</v>
      </c>
      <c r="G173" t="str">
        <f>feed!G864</f>
        <v>Gandhi-like</v>
      </c>
      <c r="H173">
        <f>SUMPRODUCT(MID(0&amp;feed!H864,LARGE(INDEX(ISNUMBER(--MID(feed!H864,ROW($1:$19),1))*
ROW($1:$19),0),ROW($1:$19))+1,1)*10^ROW($1:$19)/10)</f>
        <v>1</v>
      </c>
      <c r="I173" t="str">
        <f>feed!I864</f>
        <v>Good</v>
      </c>
      <c r="J173">
        <f>SUMPRODUCT(MID(0&amp;feed!J864,LARGE(INDEX(ISNUMBER(--MID(feed!J864,ROW($1:$19),1))*
ROW($1:$19),0),ROW($1:$19))+1,1)*10^ROW($1:$19)/10)</f>
        <v>55</v>
      </c>
      <c r="K173">
        <f>SUMPRODUCT(MID(0&amp;feed!K864,LARGE(INDEX(ISNUMBER(--MID(feed!K864,ROW($1:$19),1))*
ROW($1:$19),0),ROW($1:$19))+1,1)*10^ROW($1:$19)/10)</f>
        <v>5</v>
      </c>
      <c r="L173">
        <f>SUMPRODUCT(MID(0&amp;feed!L864,LARGE(INDEX(ISNUMBER(--MID(feed!L864,ROW($1:$19),1))*
ROW($1:$19),0),ROW($1:$19))+1,1)*10^ROW($1:$19)/10)</f>
        <v>3</v>
      </c>
      <c r="M173" t="str">
        <f>feed!M864</f>
        <v>Central Planning</v>
      </c>
      <c r="N173">
        <f>SUMPRODUCT(MID(0&amp;feed!N864,LARGE(INDEX(ISNUMBER(--MID(feed!N864,ROW($1:$5),1))*
ROW($1:$5),0),ROW($1:$5))+1,1)*10^ROW($1:$5)/10)</f>
        <v>473</v>
      </c>
      <c r="O173">
        <f>SUMPRODUCT(MID(0&amp;feed!O864,LARGE(INDEX(ISNUMBER(--MID(feed!O864,ROW($1:$5),1))*
ROW($1:$5),0),ROW($1:$5))+1,1)*10^ROW($1:$5)/10)</f>
        <v>145</v>
      </c>
      <c r="P173" t="str">
        <f>feed!P864</f>
        <v>Untapped</v>
      </c>
      <c r="Q173">
        <f t="shared" si="12"/>
        <v>90</v>
      </c>
      <c r="R173" t="str">
        <f>feed!Q864</f>
        <v>Mediocre</v>
      </c>
      <c r="S173">
        <f t="shared" si="13"/>
        <v>4.5</v>
      </c>
      <c r="T173" t="str">
        <f>feed!R864</f>
        <v>Pacific Rim</v>
      </c>
      <c r="U173" t="str">
        <f>feed!S864</f>
        <v>Neutral</v>
      </c>
      <c r="V173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11095</v>
      </c>
      <c r="W173" t="str">
        <f>feed!U864</f>
        <v>http://blocgame.com/stats.php?id=65201</v>
      </c>
      <c r="X173" s="4">
        <f>SUMPRODUCT(MID(0&amp;feed!V864,LARGE(INDEX(ISNUMBER(--MID(feed!V864,ROW($1:$5),1))*
ROW($1:$5),0),ROW($1:$5))+1,1)*10^ROW($1:$5)/10)</f>
        <v>0</v>
      </c>
      <c r="Y173">
        <f>feed!W864</f>
        <v>0</v>
      </c>
      <c r="Z173" s="4">
        <f t="shared" si="14"/>
        <v>7345</v>
      </c>
      <c r="AA173" s="8">
        <f t="shared" si="15"/>
        <v>23.456659619450317</v>
      </c>
      <c r="AB173" s="4">
        <f t="shared" si="16"/>
        <v>78.833333333333329</v>
      </c>
      <c r="AC173" s="4">
        <f t="shared" si="17"/>
        <v>1849.1666666666667</v>
      </c>
    </row>
    <row r="174" spans="1:29" x14ac:dyDescent="0.25">
      <c r="A174" t="str">
        <f>feed!A728</f>
        <v>Gerik</v>
      </c>
      <c r="B174" t="str">
        <f>feed!B728</f>
        <v>SeaQuest</v>
      </c>
      <c r="C174" t="str">
        <f>feed!C728</f>
        <v>PIRATES</v>
      </c>
      <c r="D174">
        <f>SUMPRODUCT(MID(0&amp;feed!D728,LARGE(INDEX(ISNUMBER(--MID(feed!D728,ROW($1:$19),1))*
ROW($1:$19),0),ROW($1:$19))+1,1)*10^ROW($1:$19)/10)</f>
        <v>21</v>
      </c>
      <c r="E174">
        <f>SUMPRODUCT(MID(0&amp;feed!E728,LARGE(INDEX(ISNUMBER(--MID(feed!E728,ROW($1:$19),1))*
ROW($1:$19),0),ROW($1:$19))+1,1)*10^ROW($1:$19)/10)</f>
        <v>0</v>
      </c>
      <c r="F174" t="str">
        <f>feed!F728</f>
        <v>Second World War surplus</v>
      </c>
      <c r="G174" t="str">
        <f>feed!G728</f>
        <v>Good</v>
      </c>
      <c r="H174">
        <f>SUMPRODUCT(MID(0&amp;feed!H728,LARGE(INDEX(ISNUMBER(--MID(feed!H728,ROW($1:$19),1))*
ROW($1:$19),0),ROW($1:$19))+1,1)*10^ROW($1:$19)/10)</f>
        <v>1</v>
      </c>
      <c r="I174" t="str">
        <f>feed!I728</f>
        <v>Undisciplined Rabble</v>
      </c>
      <c r="J174">
        <f>SUMPRODUCT(MID(0&amp;feed!J728,LARGE(INDEX(ISNUMBER(--MID(feed!J728,ROW($1:$19),1))*
ROW($1:$19),0),ROW($1:$19))+1,1)*10^ROW($1:$19)/10)</f>
        <v>105</v>
      </c>
      <c r="K174">
        <f>SUMPRODUCT(MID(0&amp;feed!K728,LARGE(INDEX(ISNUMBER(--MID(feed!K728,ROW($1:$19),1))*
ROW($1:$19),0),ROW($1:$19))+1,1)*10^ROW($1:$19)/10)</f>
        <v>3</v>
      </c>
      <c r="L174">
        <f>SUMPRODUCT(MID(0&amp;feed!L728,LARGE(INDEX(ISNUMBER(--MID(feed!L728,ROW($1:$19),1))*
ROW($1:$19),0),ROW($1:$19))+1,1)*10^ROW($1:$19)/10)</f>
        <v>3</v>
      </c>
      <c r="M174" t="str">
        <f>feed!M728</f>
        <v>Mixed Economy</v>
      </c>
      <c r="N174">
        <f>SUMPRODUCT(MID(0&amp;feed!N728,LARGE(INDEX(ISNUMBER(--MID(feed!N728,ROW($1:$5),1))*
ROW($1:$5),0),ROW($1:$5))+1,1)*10^ROW($1:$5)/10)</f>
        <v>726</v>
      </c>
      <c r="O174">
        <f>SUMPRODUCT(MID(0&amp;feed!O728,LARGE(INDEX(ISNUMBER(--MID(feed!O728,ROW($1:$5),1))*
ROW($1:$5),0),ROW($1:$5))+1,1)*10^ROW($1:$5)/10)</f>
        <v>0</v>
      </c>
      <c r="P174" t="str">
        <f>feed!P728</f>
        <v>Untapped</v>
      </c>
      <c r="Q174">
        <f t="shared" si="12"/>
        <v>90</v>
      </c>
      <c r="R174" t="str">
        <f>feed!Q728</f>
        <v>Meagre</v>
      </c>
      <c r="S174">
        <f t="shared" si="13"/>
        <v>1.5</v>
      </c>
      <c r="T174" t="str">
        <f>feed!R728</f>
        <v>Pacific Rim</v>
      </c>
      <c r="U174" t="str">
        <f>feed!S728</f>
        <v>Neutral</v>
      </c>
      <c r="V174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10683</v>
      </c>
      <c r="W174" t="str">
        <f>feed!U728</f>
        <v>http://blocgame.com/stats.php?id=62864</v>
      </c>
      <c r="X174" s="4">
        <f>SUMPRODUCT(MID(0&amp;feed!V728,LARGE(INDEX(ISNUMBER(--MID(feed!V728,ROW($1:$5),1))*
ROW($1:$5),0),ROW($1:$5))+1,1)*10^ROW($1:$5)/10)</f>
        <v>0</v>
      </c>
      <c r="Y174">
        <f>feed!W728</f>
        <v>0</v>
      </c>
      <c r="Z174" s="4">
        <f t="shared" si="14"/>
        <v>7683</v>
      </c>
      <c r="AA174" s="8">
        <f t="shared" si="15"/>
        <v>14.714876033057852</v>
      </c>
      <c r="AB174" s="4">
        <f t="shared" si="16"/>
        <v>121</v>
      </c>
      <c r="AC174" s="4">
        <f t="shared" si="17"/>
        <v>1780.5</v>
      </c>
    </row>
    <row r="175" spans="1:29" x14ac:dyDescent="0.25">
      <c r="A175" t="str">
        <f>feed!A668</f>
        <v>Snowden</v>
      </c>
      <c r="B175" t="str">
        <f>feed!B668</f>
        <v>GeekyOtaku</v>
      </c>
      <c r="C175">
        <f>feed!C668</f>
        <v>0</v>
      </c>
      <c r="D175">
        <f>SUMPRODUCT(MID(0&amp;feed!D668,LARGE(INDEX(ISNUMBER(--MID(feed!D668,ROW($1:$19),1))*
ROW($1:$19),0),ROW($1:$19))+1,1)*10^ROW($1:$19)/10)</f>
        <v>8</v>
      </c>
      <c r="E175">
        <f>SUMPRODUCT(MID(0&amp;feed!E668,LARGE(INDEX(ISNUMBER(--MID(feed!E668,ROW($1:$19),1))*
ROW($1:$19),0),ROW($1:$19))+1,1)*10^ROW($1:$19)/10)</f>
        <v>0</v>
      </c>
      <c r="F175" t="str">
        <f>feed!F668</f>
        <v>First World War surplus</v>
      </c>
      <c r="G175" t="str">
        <f>feed!G668</f>
        <v>Gandhi-like</v>
      </c>
      <c r="H175">
        <f>SUMPRODUCT(MID(0&amp;feed!H668,LARGE(INDEX(ISNUMBER(--MID(feed!H668,ROW($1:$19),1))*
ROW($1:$19),0),ROW($1:$19))+1,1)*10^ROW($1:$19)/10)</f>
        <v>0</v>
      </c>
      <c r="I175" t="str">
        <f>feed!I668</f>
        <v>Good</v>
      </c>
      <c r="J175">
        <f>SUMPRODUCT(MID(0&amp;feed!J668,LARGE(INDEX(ISNUMBER(--MID(feed!J668,ROW($1:$19),1))*
ROW($1:$19),0),ROW($1:$19))+1,1)*10^ROW($1:$19)/10)</f>
        <v>4</v>
      </c>
      <c r="K175">
        <f>SUMPRODUCT(MID(0&amp;feed!K668,LARGE(INDEX(ISNUMBER(--MID(feed!K668,ROW($1:$19),1))*
ROW($1:$19),0),ROW($1:$19))+1,1)*10^ROW($1:$19)/10)</f>
        <v>7</v>
      </c>
      <c r="L175">
        <f>SUMPRODUCT(MID(0&amp;feed!L668,LARGE(INDEX(ISNUMBER(--MID(feed!L668,ROW($1:$19),1))*
ROW($1:$19),0),ROW($1:$19))+1,1)*10^ROW($1:$19)/10)</f>
        <v>1</v>
      </c>
      <c r="M175" t="str">
        <f>feed!M668</f>
        <v>Central Planning</v>
      </c>
      <c r="N175">
        <f>SUMPRODUCT(MID(0&amp;feed!N668,LARGE(INDEX(ISNUMBER(--MID(feed!N668,ROW($1:$5),1))*
ROW($1:$5),0),ROW($1:$5))+1,1)*10^ROW($1:$5)/10)</f>
        <v>830</v>
      </c>
      <c r="O175">
        <f>SUMPRODUCT(MID(0&amp;feed!O668,LARGE(INDEX(ISNUMBER(--MID(feed!O668,ROW($1:$5),1))*
ROW($1:$5),0),ROW($1:$5))+1,1)*10^ROW($1:$5)/10)</f>
        <v>218</v>
      </c>
      <c r="P175" t="str">
        <f>feed!P668</f>
        <v>Untapped</v>
      </c>
      <c r="Q175">
        <f t="shared" si="12"/>
        <v>90</v>
      </c>
      <c r="R175" t="str">
        <f>feed!Q668</f>
        <v>None</v>
      </c>
      <c r="S175">
        <f t="shared" si="13"/>
        <v>0</v>
      </c>
      <c r="T175" t="str">
        <f>feed!R668</f>
        <v>Guinea</v>
      </c>
      <c r="U175" t="str">
        <f>feed!S668</f>
        <v>Soviet Union</v>
      </c>
      <c r="V175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12564</v>
      </c>
      <c r="W175" t="str">
        <f>feed!U668</f>
        <v>http://blocgame.com/stats.php?id=65100</v>
      </c>
      <c r="X175" s="4">
        <f>SUMPRODUCT(MID(0&amp;feed!V668,LARGE(INDEX(ISNUMBER(--MID(feed!V668,ROW($1:$5),1))*
ROW($1:$5),0),ROW($1:$5))+1,1)*10^ROW($1:$5)/10)</f>
        <v>0</v>
      </c>
      <c r="Y175">
        <f>feed!W668</f>
        <v>0</v>
      </c>
      <c r="Z175" s="4">
        <f t="shared" si="14"/>
        <v>9564</v>
      </c>
      <c r="AA175" s="8">
        <f t="shared" si="15"/>
        <v>15.137349397590361</v>
      </c>
      <c r="AB175" s="4">
        <f t="shared" si="16"/>
        <v>138.33333333333334</v>
      </c>
      <c r="AC175" s="4">
        <f t="shared" si="17"/>
        <v>2094</v>
      </c>
    </row>
    <row r="176" spans="1:29" x14ac:dyDescent="0.25">
      <c r="A176" t="str">
        <f>feed!A694</f>
        <v>Lain</v>
      </c>
      <c r="B176" t="str">
        <f>feed!B694</f>
        <v>Red Terror</v>
      </c>
      <c r="C176" t="str">
        <f>feed!C694</f>
        <v>The Order</v>
      </c>
      <c r="D176">
        <f>SUMPRODUCT(MID(0&amp;feed!D694,LARGE(INDEX(ISNUMBER(--MID(feed!D694,ROW($1:$19),1))*
ROW($1:$19),0),ROW($1:$19))+1,1)*10^ROW($1:$19)/10)</f>
        <v>111</v>
      </c>
      <c r="E176">
        <f>SUMPRODUCT(MID(0&amp;feed!E694,LARGE(INDEX(ISNUMBER(--MID(feed!E694,ROW($1:$19),1))*
ROW($1:$19),0),ROW($1:$19))+1,1)*10^ROW($1:$19)/10)</f>
        <v>6</v>
      </c>
      <c r="F176" t="str">
        <f>feed!F694</f>
        <v>Korean War surplus</v>
      </c>
      <c r="G176" t="str">
        <f>feed!G694</f>
        <v>Gandhi-like</v>
      </c>
      <c r="H176">
        <f>SUMPRODUCT(MID(0&amp;feed!H694,LARGE(INDEX(ISNUMBER(--MID(feed!H694,ROW($1:$19),1))*
ROW($1:$19),0),ROW($1:$19))+1,1)*10^ROW($1:$19)/10)</f>
        <v>2</v>
      </c>
      <c r="I176" t="str">
        <f>feed!I694</f>
        <v>Poor</v>
      </c>
      <c r="J176">
        <f>SUMPRODUCT(MID(0&amp;feed!J694,LARGE(INDEX(ISNUMBER(--MID(feed!J694,ROW($1:$19),1))*
ROW($1:$19),0),ROW($1:$19))+1,1)*10^ROW($1:$19)/10)</f>
        <v>0</v>
      </c>
      <c r="K176">
        <f>SUMPRODUCT(MID(0&amp;feed!K694,LARGE(INDEX(ISNUMBER(--MID(feed!K694,ROW($1:$19),1))*
ROW($1:$19),0),ROW($1:$19))+1,1)*10^ROW($1:$19)/10)</f>
        <v>32</v>
      </c>
      <c r="L176">
        <f>SUMPRODUCT(MID(0&amp;feed!L694,LARGE(INDEX(ISNUMBER(--MID(feed!L694,ROW($1:$19),1))*
ROW($1:$19),0),ROW($1:$19))+1,1)*10^ROW($1:$19)/10)</f>
        <v>15</v>
      </c>
      <c r="M176" t="str">
        <f>feed!M694</f>
        <v>Central Planning</v>
      </c>
      <c r="N176">
        <f>SUMPRODUCT(MID(0&amp;feed!N694,LARGE(INDEX(ISNUMBER(--MID(feed!N694,ROW($1:$5),1))*
ROW($1:$5),0),ROW($1:$5))+1,1)*10^ROW($1:$5)/10)</f>
        <v>791</v>
      </c>
      <c r="O176">
        <f>SUMPRODUCT(MID(0&amp;feed!O694,LARGE(INDEX(ISNUMBER(--MID(feed!O694,ROW($1:$5),1))*
ROW($1:$5),0),ROW($1:$5))+1,1)*10^ROW($1:$5)/10)</f>
        <v>6844</v>
      </c>
      <c r="P176" t="str">
        <f>feed!P694</f>
        <v>Near Depletion</v>
      </c>
      <c r="Q176">
        <f t="shared" si="12"/>
        <v>10</v>
      </c>
      <c r="R176" t="str">
        <f>feed!Q694</f>
        <v>Powerful</v>
      </c>
      <c r="S176">
        <f t="shared" si="13"/>
        <v>9</v>
      </c>
      <c r="T176" t="str">
        <f>feed!R694</f>
        <v>Egypt</v>
      </c>
      <c r="U176" t="str">
        <f>feed!S694</f>
        <v>Soviet Union</v>
      </c>
      <c r="V176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32213</v>
      </c>
      <c r="W176" t="str">
        <f>feed!U694</f>
        <v>http://blocgame.com/stats.php?id=54938</v>
      </c>
      <c r="X176" s="4">
        <f>SUMPRODUCT(MID(0&amp;feed!V694,LARGE(INDEX(ISNUMBER(--MID(feed!V694,ROW($1:$5),1))*
ROW($1:$5),0),ROW($1:$5))+1,1)*10^ROW($1:$5)/10)</f>
        <v>0</v>
      </c>
      <c r="Y176">
        <f>feed!W694</f>
        <v>0</v>
      </c>
      <c r="Z176" s="4">
        <f t="shared" si="14"/>
        <v>13088</v>
      </c>
      <c r="AA176" s="8">
        <f t="shared" si="15"/>
        <v>40.724399494311001</v>
      </c>
      <c r="AB176" s="4">
        <f t="shared" si="16"/>
        <v>131.83333333333334</v>
      </c>
      <c r="AC176" s="4">
        <f t="shared" si="17"/>
        <v>5368.833333333333</v>
      </c>
    </row>
    <row r="177" spans="1:29" x14ac:dyDescent="0.25">
      <c r="A177" t="str">
        <f>feed!A661</f>
        <v>Made of Beans</v>
      </c>
      <c r="B177" t="str">
        <f>feed!B661</f>
        <v>FAVsniper69</v>
      </c>
      <c r="C177" t="str">
        <f>feed!C661</f>
        <v>Armat Corporation</v>
      </c>
      <c r="D177">
        <f>SUMPRODUCT(MID(0&amp;feed!D661,LARGE(INDEX(ISNUMBER(--MID(feed!D661,ROW($1:$19),1))*
ROW($1:$19),0),ROW($1:$19))+1,1)*10^ROW($1:$19)/10)</f>
        <v>19</v>
      </c>
      <c r="E177">
        <f>SUMPRODUCT(MID(0&amp;feed!E661,LARGE(INDEX(ISNUMBER(--MID(feed!E661,ROW($1:$19),1))*
ROW($1:$19),0),ROW($1:$19))+1,1)*10^ROW($1:$19)/10)</f>
        <v>0</v>
      </c>
      <c r="F177" t="str">
        <f>feed!F661</f>
        <v>First World War surplus</v>
      </c>
      <c r="G177" t="str">
        <f>feed!G661</f>
        <v>Angelic</v>
      </c>
      <c r="H177">
        <f>SUMPRODUCT(MID(0&amp;feed!H661,LARGE(INDEX(ISNUMBER(--MID(feed!H661,ROW($1:$19),1))*
ROW($1:$19),0),ROW($1:$19))+1,1)*10^ROW($1:$19)/10)</f>
        <v>2</v>
      </c>
      <c r="I177" t="str">
        <f>feed!I661</f>
        <v>Elite</v>
      </c>
      <c r="J177">
        <f>SUMPRODUCT(MID(0&amp;feed!J661,LARGE(INDEX(ISNUMBER(--MID(feed!J661,ROW($1:$19),1))*
ROW($1:$19),0),ROW($1:$19))+1,1)*10^ROW($1:$19)/10)</f>
        <v>1</v>
      </c>
      <c r="K177">
        <f>SUMPRODUCT(MID(0&amp;feed!K661,LARGE(INDEX(ISNUMBER(--MID(feed!K661,ROW($1:$19),1))*
ROW($1:$19),0),ROW($1:$19))+1,1)*10^ROW($1:$19)/10)</f>
        <v>9</v>
      </c>
      <c r="L177">
        <f>SUMPRODUCT(MID(0&amp;feed!L661,LARGE(INDEX(ISNUMBER(--MID(feed!L661,ROW($1:$19),1))*
ROW($1:$19),0),ROW($1:$19))+1,1)*10^ROW($1:$19)/10)</f>
        <v>2</v>
      </c>
      <c r="M177" t="str">
        <f>feed!M661</f>
        <v>Free Market</v>
      </c>
      <c r="N177">
        <f>SUMPRODUCT(MID(0&amp;feed!N661,LARGE(INDEX(ISNUMBER(--MID(feed!N661,ROW($1:$5),1))*
ROW($1:$5),0),ROW($1:$5))+1,1)*10^ROW($1:$5)/10)</f>
        <v>852</v>
      </c>
      <c r="O177">
        <f>SUMPRODUCT(MID(0&amp;feed!O661,LARGE(INDEX(ISNUMBER(--MID(feed!O661,ROW($1:$5),1))*
ROW($1:$5),0),ROW($1:$5))+1,1)*10^ROW($1:$5)/10)</f>
        <v>728</v>
      </c>
      <c r="P177">
        <f>feed!P661</f>
        <v>0</v>
      </c>
      <c r="Q177">
        <f t="shared" si="12"/>
        <v>40</v>
      </c>
      <c r="R177" t="str">
        <f>feed!Q661</f>
        <v>Mediocre</v>
      </c>
      <c r="S177">
        <f t="shared" si="13"/>
        <v>4.5</v>
      </c>
      <c r="T177" t="str">
        <f>feed!R661</f>
        <v>China</v>
      </c>
      <c r="U177" t="str">
        <f>feed!S661</f>
        <v>United States</v>
      </c>
      <c r="V177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29880</v>
      </c>
      <c r="W177" t="str">
        <f>feed!U661</f>
        <v>http://blocgame.com/stats.php?id=64806</v>
      </c>
      <c r="X177" s="4">
        <f>SUMPRODUCT(MID(0&amp;feed!V661,LARGE(INDEX(ISNUMBER(--MID(feed!V661,ROW($1:$5),1))*
ROW($1:$5),0),ROW($1:$5))+1,1)*10^ROW($1:$5)/10)</f>
        <v>0</v>
      </c>
      <c r="Y177">
        <f>feed!W661</f>
        <v>0</v>
      </c>
      <c r="Z177" s="4">
        <f t="shared" si="14"/>
        <v>24255</v>
      </c>
      <c r="AA177" s="8">
        <f t="shared" si="15"/>
        <v>35.070422535211264</v>
      </c>
      <c r="AB177" s="4">
        <f t="shared" si="16"/>
        <v>142</v>
      </c>
      <c r="AC177" s="4">
        <f t="shared" si="17"/>
        <v>4980</v>
      </c>
    </row>
    <row r="178" spans="1:29" x14ac:dyDescent="0.25">
      <c r="A178" t="str">
        <f>feed!A607</f>
        <v>Jerai</v>
      </c>
      <c r="B178" t="str">
        <f>feed!B607</f>
        <v>muadz.zulkar9</v>
      </c>
      <c r="C178">
        <f>feed!C607</f>
        <v>0</v>
      </c>
      <c r="D178">
        <f>SUMPRODUCT(MID(0&amp;feed!D607,LARGE(INDEX(ISNUMBER(--MID(feed!D607,ROW($1:$19),1))*
ROW($1:$19),0),ROW($1:$19))+1,1)*10^ROW($1:$19)/10)</f>
        <v>9</v>
      </c>
      <c r="E178">
        <f>SUMPRODUCT(MID(0&amp;feed!E607,LARGE(INDEX(ISNUMBER(--MID(feed!E607,ROW($1:$19),1))*
ROW($1:$19),0),ROW($1:$19))+1,1)*10^ROW($1:$19)/10)</f>
        <v>0</v>
      </c>
      <c r="F178" t="str">
        <f>feed!F607</f>
        <v>First World War surplus</v>
      </c>
      <c r="G178" t="str">
        <f>feed!G607</f>
        <v>Gandhi-like</v>
      </c>
      <c r="H178">
        <f>SUMPRODUCT(MID(0&amp;feed!H606,LARGE(INDEX(ISNUMBER(--MID(feed!H606,ROW($1:$19),1))*
ROW($1:$19),0),ROW($1:$19))+1,1)*10^ROW($1:$19)/10)</f>
        <v>2</v>
      </c>
      <c r="I178" t="str">
        <f>feed!I607</f>
        <v>Good</v>
      </c>
      <c r="J178">
        <f>SUMPRODUCT(MID(0&amp;feed!J607,LARGE(INDEX(ISNUMBER(--MID(feed!J607,ROW($1:$19),1))*
ROW($1:$19),0),ROW($1:$19))+1,1)*10^ROW($1:$19)/10)</f>
        <v>125</v>
      </c>
      <c r="K178">
        <f>SUMPRODUCT(MID(0&amp;feed!K607,LARGE(INDEX(ISNUMBER(--MID(feed!K607,ROW($1:$19),1))*
ROW($1:$19),0),ROW($1:$19))+1,1)*10^ROW($1:$19)/10)</f>
        <v>2</v>
      </c>
      <c r="L178">
        <f>SUMPRODUCT(MID(0&amp;feed!L607,LARGE(INDEX(ISNUMBER(--MID(feed!L607,ROW($1:$19),1))*
ROW($1:$19),0),ROW($1:$19))+1,1)*10^ROW($1:$19)/10)</f>
        <v>7</v>
      </c>
      <c r="M178" t="str">
        <f>feed!M607</f>
        <v>Free Market</v>
      </c>
      <c r="N178">
        <f>SUMPRODUCT(MID(0&amp;feed!N607,LARGE(INDEX(ISNUMBER(--MID(feed!N607,ROW($1:$5),1))*
ROW($1:$5),0),ROW($1:$5))+1,1)*10^ROW($1:$5)/10)</f>
        <v>959</v>
      </c>
      <c r="O178">
        <f>SUMPRODUCT(MID(0&amp;feed!O607,LARGE(INDEX(ISNUMBER(--MID(feed!O607,ROW($1:$5),1))*
ROW($1:$5),0),ROW($1:$5))+1,1)*10^ROW($1:$5)/10)</f>
        <v>749</v>
      </c>
      <c r="P178" t="str">
        <f>feed!P607</f>
        <v>Untapped</v>
      </c>
      <c r="Q178">
        <f t="shared" si="12"/>
        <v>90</v>
      </c>
      <c r="R178" t="str">
        <f>feed!Q607</f>
        <v>Meagre</v>
      </c>
      <c r="S178">
        <f t="shared" si="13"/>
        <v>1.5</v>
      </c>
      <c r="T178" t="str">
        <f>feed!R607</f>
        <v>Atlas</v>
      </c>
      <c r="U178" t="str">
        <f>feed!S607</f>
        <v>United States</v>
      </c>
      <c r="V178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14270</v>
      </c>
      <c r="W178" t="str">
        <f>feed!U607</f>
        <v>http://blocgame.com/stats.php?id=60621</v>
      </c>
      <c r="X178" s="4">
        <f>SUMPRODUCT(MID(0&amp;feed!V607,LARGE(INDEX(ISNUMBER(--MID(feed!V607,ROW($1:$5),1))*
ROW($1:$5),0),ROW($1:$5))+1,1)*10^ROW($1:$5)/10)</f>
        <v>0</v>
      </c>
      <c r="Y178">
        <f>feed!W607</f>
        <v>0</v>
      </c>
      <c r="Z178" s="4">
        <f t="shared" si="14"/>
        <v>9395</v>
      </c>
      <c r="AA178" s="8">
        <f t="shared" si="15"/>
        <v>14.880083420229406</v>
      </c>
      <c r="AB178" s="4">
        <f t="shared" si="16"/>
        <v>159.83333333333334</v>
      </c>
      <c r="AC178" s="4">
        <f t="shared" si="17"/>
        <v>2378.3333333333335</v>
      </c>
    </row>
    <row r="179" spans="1:29" x14ac:dyDescent="0.25">
      <c r="A179" t="str">
        <f>feed!A630</f>
        <v>Hexis</v>
      </c>
      <c r="B179" t="str">
        <f>feed!B630</f>
        <v>ArchDukeHexal</v>
      </c>
      <c r="C179" t="str">
        <f>feed!C630</f>
        <v>Misanthropics</v>
      </c>
      <c r="D179">
        <f>SUMPRODUCT(MID(0&amp;feed!D630,LARGE(INDEX(ISNUMBER(--MID(feed!D630,ROW($1:$19),1))*
ROW($1:$19),0),ROW($1:$19))+1,1)*10^ROW($1:$19)/10)</f>
        <v>17</v>
      </c>
      <c r="E179">
        <f>SUMPRODUCT(MID(0&amp;feed!E630,LARGE(INDEX(ISNUMBER(--MID(feed!E630,ROW($1:$19),1))*
ROW($1:$19),0),ROW($1:$19))+1,1)*10^ROW($1:$19)/10)</f>
        <v>0</v>
      </c>
      <c r="F179" t="str">
        <f>feed!F630</f>
        <v>First World War surplus</v>
      </c>
      <c r="G179" t="str">
        <f>feed!G630</f>
        <v>Gandhi-like</v>
      </c>
      <c r="H179">
        <f>SUMPRODUCT(MID(0&amp;feed!H630,LARGE(INDEX(ISNUMBER(--MID(feed!H630,ROW($1:$19),1))*
ROW($1:$19),0),ROW($1:$19))+1,1)*10^ROW($1:$19)/10)</f>
        <v>0</v>
      </c>
      <c r="I179" t="str">
        <f>feed!I630</f>
        <v>Good</v>
      </c>
      <c r="J179">
        <f>SUMPRODUCT(MID(0&amp;feed!J630,LARGE(INDEX(ISNUMBER(--MID(feed!J630,ROW($1:$19),1))*
ROW($1:$19),0),ROW($1:$19))+1,1)*10^ROW($1:$19)/10)</f>
        <v>12</v>
      </c>
      <c r="K179">
        <f>SUMPRODUCT(MID(0&amp;feed!K630,LARGE(INDEX(ISNUMBER(--MID(feed!K630,ROW($1:$19),1))*
ROW($1:$19),0),ROW($1:$19))+1,1)*10^ROW($1:$19)/10)</f>
        <v>11</v>
      </c>
      <c r="L179">
        <f>SUMPRODUCT(MID(0&amp;feed!L630,LARGE(INDEX(ISNUMBER(--MID(feed!L630,ROW($1:$19),1))*
ROW($1:$19),0),ROW($1:$19))+1,1)*10^ROW($1:$19)/10)</f>
        <v>3</v>
      </c>
      <c r="M179" t="str">
        <f>feed!M630</f>
        <v>Central Planning</v>
      </c>
      <c r="N179">
        <f>SUMPRODUCT(MID(0&amp;feed!N630,LARGE(INDEX(ISNUMBER(--MID(feed!N630,ROW($1:$5),1))*
ROW($1:$5),0),ROW($1:$5))+1,1)*10^ROW($1:$5)/10)</f>
        <v>902</v>
      </c>
      <c r="O179">
        <f>SUMPRODUCT(MID(0&amp;feed!O630,LARGE(INDEX(ISNUMBER(--MID(feed!O630,ROW($1:$5),1))*
ROW($1:$5),0),ROW($1:$5))+1,1)*10^ROW($1:$5)/10)</f>
        <v>304</v>
      </c>
      <c r="P179" t="str">
        <f>feed!P630</f>
        <v>Untapped</v>
      </c>
      <c r="Q179">
        <f t="shared" si="12"/>
        <v>90</v>
      </c>
      <c r="R179" t="str">
        <f>feed!Q630</f>
        <v>Meagre</v>
      </c>
      <c r="S179">
        <f t="shared" si="13"/>
        <v>1.5</v>
      </c>
      <c r="T179" t="str">
        <f>feed!R630</f>
        <v>Pacific Rim</v>
      </c>
      <c r="U179" t="str">
        <f>feed!S630</f>
        <v>Soviet Union</v>
      </c>
      <c r="V179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13750</v>
      </c>
      <c r="W179" t="str">
        <f>feed!U630</f>
        <v>http://blocgame.com/stats.php?id=57551</v>
      </c>
      <c r="X179" s="4">
        <f>SUMPRODUCT(MID(0&amp;feed!V630,LARGE(INDEX(ISNUMBER(--MID(feed!V630,ROW($1:$5),1))*
ROW($1:$5),0),ROW($1:$5))+1,1)*10^ROW($1:$5)/10)</f>
        <v>0</v>
      </c>
      <c r="Y179">
        <f>feed!W630</f>
        <v>0</v>
      </c>
      <c r="Z179" s="4">
        <f t="shared" si="14"/>
        <v>8500</v>
      </c>
      <c r="AA179" s="8">
        <f t="shared" si="15"/>
        <v>15.24390243902439</v>
      </c>
      <c r="AB179" s="4">
        <f t="shared" si="16"/>
        <v>150.33333333333334</v>
      </c>
      <c r="AC179" s="4">
        <f t="shared" si="17"/>
        <v>2291.6666666666665</v>
      </c>
    </row>
    <row r="180" spans="1:29" x14ac:dyDescent="0.25">
      <c r="A180" t="str">
        <f>feed!A576</f>
        <v>West Pacific</v>
      </c>
      <c r="B180" t="str">
        <f>feed!B576</f>
        <v>Thunder Eagle</v>
      </c>
      <c r="C180" t="str">
        <f>feed!C576</f>
        <v>The Khilafah</v>
      </c>
      <c r="D180">
        <f>SUMPRODUCT(MID(0&amp;feed!D576,LARGE(INDEX(ISNUMBER(--MID(feed!D576,ROW($1:$19),1))*
ROW($1:$19),0),ROW($1:$19))+1,1)*10^ROW($1:$19)/10)</f>
        <v>21</v>
      </c>
      <c r="E180">
        <f>SUMPRODUCT(MID(0&amp;feed!E576,LARGE(INDEX(ISNUMBER(--MID(feed!E576,ROW($1:$19),1))*
ROW($1:$19),0),ROW($1:$19))+1,1)*10^ROW($1:$19)/10)</f>
        <v>0</v>
      </c>
      <c r="F180" t="str">
        <f>feed!F576</f>
        <v>First World War surplus</v>
      </c>
      <c r="G180" t="str">
        <f>feed!G576</f>
        <v>Good</v>
      </c>
      <c r="H180">
        <f>SUMPRODUCT(MID(0&amp;feed!H576,LARGE(INDEX(ISNUMBER(--MID(feed!H576,ROW($1:$19),1))*
ROW($1:$19),0),ROW($1:$19))+1,1)*10^ROW($1:$19)/10)</f>
        <v>0</v>
      </c>
      <c r="I180" t="str">
        <f>feed!I576</f>
        <v>Standard</v>
      </c>
      <c r="J180">
        <f>SUMPRODUCT(MID(0&amp;feed!J576,LARGE(INDEX(ISNUMBER(--MID(feed!J576,ROW($1:$19),1))*
ROW($1:$19),0),ROW($1:$19))+1,1)*10^ROW($1:$19)/10)</f>
        <v>22</v>
      </c>
      <c r="K180">
        <f>SUMPRODUCT(MID(0&amp;feed!K576,LARGE(INDEX(ISNUMBER(--MID(feed!K576,ROW($1:$19),1))*
ROW($1:$19),0),ROW($1:$19))+1,1)*10^ROW($1:$19)/10)</f>
        <v>0</v>
      </c>
      <c r="L180">
        <f>SUMPRODUCT(MID(0&amp;feed!L576,LARGE(INDEX(ISNUMBER(--MID(feed!L576,ROW($1:$19),1))*
ROW($1:$19),0),ROW($1:$19))+1,1)*10^ROW($1:$19)/10)</f>
        <v>0</v>
      </c>
      <c r="M180" t="str">
        <f>feed!M576</f>
        <v>Mixed Economy</v>
      </c>
      <c r="N180">
        <f>SUMPRODUCT(MID(0&amp;feed!N576,LARGE(INDEX(ISNUMBER(--MID(feed!N576,ROW($1:$5),1))*
ROW($1:$5),0),ROW($1:$5))+1,1)*10^ROW($1:$5)/10)</f>
        <v>1056</v>
      </c>
      <c r="O180">
        <f>SUMPRODUCT(MID(0&amp;feed!O576,LARGE(INDEX(ISNUMBER(--MID(feed!O576,ROW($1:$5),1))*
ROW($1:$5),0),ROW($1:$5))+1,1)*10^ROW($1:$5)/10)</f>
        <v>141</v>
      </c>
      <c r="P180">
        <f>feed!P576</f>
        <v>0</v>
      </c>
      <c r="Q180">
        <f t="shared" si="12"/>
        <v>40</v>
      </c>
      <c r="R180" t="str">
        <f>feed!Q576</f>
        <v>Large</v>
      </c>
      <c r="S180">
        <f t="shared" si="13"/>
        <v>7.5</v>
      </c>
      <c r="T180" t="str">
        <f>feed!R576</f>
        <v>Pacific Rim</v>
      </c>
      <c r="U180" t="str">
        <f>feed!S576</f>
        <v>Neutral</v>
      </c>
      <c r="V180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290</v>
      </c>
      <c r="W180" t="str">
        <f>feed!U576</f>
        <v>http://blocgame.com/stats.php?id=62429</v>
      </c>
      <c r="X180" s="4">
        <f>SUMPRODUCT(MID(0&amp;feed!V576,LARGE(INDEX(ISNUMBER(--MID(feed!V576,ROW($1:$5),1))*
ROW($1:$5),0),ROW($1:$5))+1,1)*10^ROW($1:$5)/10)</f>
        <v>0</v>
      </c>
      <c r="Y180">
        <f>feed!W576</f>
        <v>0</v>
      </c>
      <c r="Z180" s="4">
        <f t="shared" si="14"/>
        <v>290</v>
      </c>
      <c r="AA180" s="8">
        <f t="shared" si="15"/>
        <v>0.2746212121212121</v>
      </c>
      <c r="AB180" s="4">
        <f t="shared" si="16"/>
        <v>176</v>
      </c>
      <c r="AC180" s="4">
        <f t="shared" si="17"/>
        <v>48.333333333333336</v>
      </c>
    </row>
    <row r="181" spans="1:29" x14ac:dyDescent="0.25">
      <c r="A181" t="str">
        <f>feed!A658</f>
        <v>La Federacion</v>
      </c>
      <c r="B181" t="str">
        <f>feed!B658</f>
        <v>Jose Raul Martinez</v>
      </c>
      <c r="C181" t="str">
        <f>feed!C658</f>
        <v>Pact of Red October</v>
      </c>
      <c r="D181">
        <f>SUMPRODUCT(MID(0&amp;feed!D658,LARGE(INDEX(ISNUMBER(--MID(feed!D658,ROW($1:$19),1))*
ROW($1:$19),0),ROW($1:$19))+1,1)*10^ROW($1:$19)/10)</f>
        <v>10</v>
      </c>
      <c r="E181">
        <f>SUMPRODUCT(MID(0&amp;feed!E658,LARGE(INDEX(ISNUMBER(--MID(feed!E658,ROW($1:$19),1))*
ROW($1:$19),0),ROW($1:$19))+1,1)*10^ROW($1:$19)/10)</f>
        <v>0</v>
      </c>
      <c r="F181" t="str">
        <f>feed!F658</f>
        <v>Second World War surplus</v>
      </c>
      <c r="G181" t="str">
        <f>feed!G658</f>
        <v>Gandhi-like</v>
      </c>
      <c r="H181">
        <f>SUMPRODUCT(MID(0&amp;feed!H658,LARGE(INDEX(ISNUMBER(--MID(feed!H658,ROW($1:$19),1))*
ROW($1:$19),0),ROW($1:$19))+1,1)*10^ROW($1:$19)/10)</f>
        <v>1</v>
      </c>
      <c r="I181" t="str">
        <f>feed!I658</f>
        <v>Good</v>
      </c>
      <c r="J181">
        <f>SUMPRODUCT(MID(0&amp;feed!J658,LARGE(INDEX(ISNUMBER(--MID(feed!J658,ROW($1:$19),1))*
ROW($1:$19),0),ROW($1:$19))+1,1)*10^ROW($1:$19)/10)</f>
        <v>115</v>
      </c>
      <c r="K181">
        <f>SUMPRODUCT(MID(0&amp;feed!K658,LARGE(INDEX(ISNUMBER(--MID(feed!K658,ROW($1:$19),1))*
ROW($1:$19),0),ROW($1:$19))+1,1)*10^ROW($1:$19)/10)</f>
        <v>6</v>
      </c>
      <c r="L181">
        <f>SUMPRODUCT(MID(0&amp;feed!L658,LARGE(INDEX(ISNUMBER(--MID(feed!L658,ROW($1:$19),1))*
ROW($1:$19),0),ROW($1:$19))+1,1)*10^ROW($1:$19)/10)</f>
        <v>1</v>
      </c>
      <c r="M181" t="str">
        <f>feed!M658</f>
        <v>Central Planning</v>
      </c>
      <c r="N181">
        <f>SUMPRODUCT(MID(0&amp;feed!N658,LARGE(INDEX(ISNUMBER(--MID(feed!N658,ROW($1:$5),1))*
ROW($1:$5),0),ROW($1:$5))+1,1)*10^ROW($1:$5)/10)</f>
        <v>858</v>
      </c>
      <c r="O181">
        <f>SUMPRODUCT(MID(0&amp;feed!O658,LARGE(INDEX(ISNUMBER(--MID(feed!O658,ROW($1:$5),1))*
ROW($1:$5),0),ROW($1:$5))+1,1)*10^ROW($1:$5)/10)</f>
        <v>290</v>
      </c>
      <c r="P181" t="str">
        <f>feed!P658</f>
        <v>Untapped</v>
      </c>
      <c r="Q181">
        <f t="shared" si="12"/>
        <v>90</v>
      </c>
      <c r="R181" t="str">
        <f>feed!Q658</f>
        <v>Somewhat Large</v>
      </c>
      <c r="S181">
        <f t="shared" si="13"/>
        <v>6</v>
      </c>
      <c r="T181" t="str">
        <f>feed!R658</f>
        <v>Mesoamerica</v>
      </c>
      <c r="U181" t="str">
        <f>feed!S658</f>
        <v>Soviet Union</v>
      </c>
      <c r="V181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22919</v>
      </c>
      <c r="W181" t="str">
        <f>feed!U658</f>
        <v>http://blocgame.com/stats.php?id=64281</v>
      </c>
      <c r="X181" s="4">
        <f>SUMPRODUCT(MID(0&amp;feed!V658,LARGE(INDEX(ISNUMBER(--MID(feed!V658,ROW($1:$5),1))*
ROW($1:$5),0),ROW($1:$5))+1,1)*10^ROW($1:$5)/10)</f>
        <v>0</v>
      </c>
      <c r="Y181">
        <f>feed!W658</f>
        <v>0</v>
      </c>
      <c r="Z181" s="4">
        <f t="shared" si="14"/>
        <v>19544</v>
      </c>
      <c r="AA181" s="8">
        <f t="shared" si="15"/>
        <v>26.712121212121211</v>
      </c>
      <c r="AB181" s="4">
        <f t="shared" si="16"/>
        <v>143</v>
      </c>
      <c r="AC181" s="4">
        <f t="shared" si="17"/>
        <v>3819.8333333333335</v>
      </c>
    </row>
    <row r="182" spans="1:29" x14ac:dyDescent="0.25">
      <c r="A182" t="str">
        <f>feed!A632</f>
        <v>Mys glory</v>
      </c>
      <c r="B182" t="str">
        <f>feed!B632</f>
        <v>Mhanes27</v>
      </c>
      <c r="C182" t="str">
        <f>feed!C632</f>
        <v>The Order</v>
      </c>
      <c r="D182">
        <f>SUMPRODUCT(MID(0&amp;feed!D632,LARGE(INDEX(ISNUMBER(--MID(feed!D632,ROW($1:$19),1))*
ROW($1:$19),0),ROW($1:$19))+1,1)*10^ROW($1:$19)/10)</f>
        <v>105</v>
      </c>
      <c r="E182">
        <f>SUMPRODUCT(MID(0&amp;feed!E632,LARGE(INDEX(ISNUMBER(--MID(feed!E632,ROW($1:$19),1))*
ROW($1:$19),0),ROW($1:$19))+1,1)*10^ROW($1:$19)/10)</f>
        <v>11</v>
      </c>
      <c r="F182" t="str">
        <f>feed!F632</f>
        <v>Vietnam War surplus</v>
      </c>
      <c r="G182" t="str">
        <f>feed!G632</f>
        <v>Gandhi-like</v>
      </c>
      <c r="H182">
        <f>SUMPRODUCT(MID(0&amp;feed!H632,LARGE(INDEX(ISNUMBER(--MID(feed!H632,ROW($1:$19),1))*
ROW($1:$19),0),ROW($1:$19))+1,1)*10^ROW($1:$19)/10)</f>
        <v>3</v>
      </c>
      <c r="I182" t="str">
        <f>feed!I632</f>
        <v>Good</v>
      </c>
      <c r="J182">
        <f>SUMPRODUCT(MID(0&amp;feed!J632,LARGE(INDEX(ISNUMBER(--MID(feed!J632,ROW($1:$19),1))*
ROW($1:$19),0),ROW($1:$19))+1,1)*10^ROW($1:$19)/10)</f>
        <v>8</v>
      </c>
      <c r="K182">
        <f>SUMPRODUCT(MID(0&amp;feed!K632,LARGE(INDEX(ISNUMBER(--MID(feed!K632,ROW($1:$19),1))*
ROW($1:$19),0),ROW($1:$19))+1,1)*10^ROW($1:$19)/10)</f>
        <v>25</v>
      </c>
      <c r="L182">
        <f>SUMPRODUCT(MID(0&amp;feed!L632,LARGE(INDEX(ISNUMBER(--MID(feed!L632,ROW($1:$19),1))*
ROW($1:$19),0),ROW($1:$19))+1,1)*10^ROW($1:$19)/10)</f>
        <v>10</v>
      </c>
      <c r="M182" t="str">
        <f>feed!M632</f>
        <v>Central Planning</v>
      </c>
      <c r="N182">
        <f>SUMPRODUCT(MID(0&amp;feed!N632,LARGE(INDEX(ISNUMBER(--MID(feed!N632,ROW($1:$5),1))*
ROW($1:$5),0),ROW($1:$5))+1,1)*10^ROW($1:$5)/10)</f>
        <v>902</v>
      </c>
      <c r="O182">
        <f>SUMPRODUCT(MID(0&amp;feed!O632,LARGE(INDEX(ISNUMBER(--MID(feed!O632,ROW($1:$5),1))*
ROW($1:$5),0),ROW($1:$5))+1,1)*10^ROW($1:$5)/10)</f>
        <v>93</v>
      </c>
      <c r="P182" t="str">
        <f>feed!P632</f>
        <v>Untapped</v>
      </c>
      <c r="Q182">
        <f t="shared" si="12"/>
        <v>90</v>
      </c>
      <c r="R182" t="str">
        <f>feed!Q632</f>
        <v>Very Powerful</v>
      </c>
      <c r="S182">
        <f t="shared" si="13"/>
        <v>10</v>
      </c>
      <c r="T182" t="str">
        <f>feed!R632</f>
        <v>Pacific Rim</v>
      </c>
      <c r="U182" t="str">
        <f>feed!S632</f>
        <v>Soviet Union</v>
      </c>
      <c r="V18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20470</v>
      </c>
      <c r="W182" t="str">
        <f>feed!U632</f>
        <v>http://blocgame.com/stats.php?id=62396</v>
      </c>
      <c r="X182" s="4">
        <f>SUMPRODUCT(MID(0&amp;feed!V632,LARGE(INDEX(ISNUMBER(--MID(feed!V632,ROW($1:$5),1))*
ROW($1:$5),0),ROW($1:$5))+1,1)*10^ROW($1:$5)/10)</f>
        <v>0</v>
      </c>
      <c r="Y182">
        <f>feed!W632</f>
        <v>0</v>
      </c>
      <c r="Z182" s="4">
        <f t="shared" si="14"/>
        <v>5095</v>
      </c>
      <c r="AA182" s="8">
        <f t="shared" si="15"/>
        <v>22.694013303769403</v>
      </c>
      <c r="AB182" s="4">
        <f t="shared" si="16"/>
        <v>150.33333333333334</v>
      </c>
      <c r="AC182" s="4">
        <f t="shared" si="17"/>
        <v>3411.6666666666665</v>
      </c>
    </row>
    <row r="183" spans="1:29" x14ac:dyDescent="0.25">
      <c r="A183" t="str">
        <f>feed!A619</f>
        <v>Hamshiretonland</v>
      </c>
      <c r="B183" t="str">
        <f>feed!B619</f>
        <v>Lord Hamshiretonburrough</v>
      </c>
      <c r="C183" t="str">
        <f>feed!C619</f>
        <v>Brotherhood of Nod</v>
      </c>
      <c r="D183">
        <f>SUMPRODUCT(MID(0&amp;feed!D619,LARGE(INDEX(ISNUMBER(--MID(feed!D619,ROW($1:$19),1))*
ROW($1:$19),0),ROW($1:$19))+1,1)*10^ROW($1:$19)/10)</f>
        <v>78</v>
      </c>
      <c r="E183">
        <f>SUMPRODUCT(MID(0&amp;feed!E619,LARGE(INDEX(ISNUMBER(--MID(feed!E619,ROW($1:$19),1))*
ROW($1:$19),0),ROW($1:$19))+1,1)*10^ROW($1:$19)/10)</f>
        <v>0</v>
      </c>
      <c r="F183" t="str">
        <f>feed!F619</f>
        <v>Vietnam War surplus</v>
      </c>
      <c r="G183" t="str">
        <f>feed!G619</f>
        <v>Gandhi-like</v>
      </c>
      <c r="H183">
        <f>SUMPRODUCT(MID(0&amp;feed!H619,LARGE(INDEX(ISNUMBER(--MID(feed!H619,ROW($1:$19),1))*
ROW($1:$19),0),ROW($1:$19))+1,1)*10^ROW($1:$19)/10)</f>
        <v>2</v>
      </c>
      <c r="I183" t="str">
        <f>feed!I619</f>
        <v>Standard</v>
      </c>
      <c r="J183">
        <f>SUMPRODUCT(MID(0&amp;feed!J619,LARGE(INDEX(ISNUMBER(--MID(feed!J619,ROW($1:$19),1))*
ROW($1:$19),0),ROW($1:$19))+1,1)*10^ROW($1:$19)/10)</f>
        <v>10</v>
      </c>
      <c r="K183">
        <f>SUMPRODUCT(MID(0&amp;feed!K619,LARGE(INDEX(ISNUMBER(--MID(feed!K619,ROW($1:$19),1))*
ROW($1:$19),0),ROW($1:$19))+1,1)*10^ROW($1:$19)/10)</f>
        <v>10</v>
      </c>
      <c r="L183">
        <f>SUMPRODUCT(MID(0&amp;feed!L619,LARGE(INDEX(ISNUMBER(--MID(feed!L619,ROW($1:$19),1))*
ROW($1:$19),0),ROW($1:$19))+1,1)*10^ROW($1:$19)/10)</f>
        <v>2</v>
      </c>
      <c r="M183" t="str">
        <f>feed!M619</f>
        <v>Central Planning</v>
      </c>
      <c r="N183">
        <f>SUMPRODUCT(MID(0&amp;feed!N619,LARGE(INDEX(ISNUMBER(--MID(feed!N619,ROW($1:$5),1))*
ROW($1:$5),0),ROW($1:$5))+1,1)*10^ROW($1:$5)/10)</f>
        <v>923</v>
      </c>
      <c r="O183">
        <f>SUMPRODUCT(MID(0&amp;feed!O619,LARGE(INDEX(ISNUMBER(--MID(feed!O619,ROW($1:$5),1))*
ROW($1:$5),0),ROW($1:$5))+1,1)*10^ROW($1:$5)/10)</f>
        <v>168</v>
      </c>
      <c r="P183" t="str">
        <f>feed!P619</f>
        <v>Untapped</v>
      </c>
      <c r="Q183">
        <f t="shared" si="12"/>
        <v>90</v>
      </c>
      <c r="R183" t="str">
        <f>feed!Q619</f>
        <v>Large</v>
      </c>
      <c r="S183">
        <f t="shared" si="13"/>
        <v>7.5</v>
      </c>
      <c r="T183" t="str">
        <f>feed!R619</f>
        <v>Congo</v>
      </c>
      <c r="U183" t="str">
        <f>feed!S619</f>
        <v>Soviet Union</v>
      </c>
      <c r="V183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21344</v>
      </c>
      <c r="W183" t="str">
        <f>feed!U619</f>
        <v>http://blocgame.com/stats.php?id=58470</v>
      </c>
      <c r="X183" s="4">
        <f>SUMPRODUCT(MID(0&amp;feed!V619,LARGE(INDEX(ISNUMBER(--MID(feed!V619,ROW($1:$5),1))*
ROW($1:$5),0),ROW($1:$5))+1,1)*10^ROW($1:$5)/10)</f>
        <v>0</v>
      </c>
      <c r="Y183">
        <f>feed!W619</f>
        <v>0</v>
      </c>
      <c r="Z183" s="4">
        <f t="shared" si="14"/>
        <v>15344</v>
      </c>
      <c r="AA183" s="8">
        <f t="shared" si="15"/>
        <v>23.124593716143011</v>
      </c>
      <c r="AB183" s="4">
        <f t="shared" si="16"/>
        <v>153.83333333333334</v>
      </c>
      <c r="AC183" s="4">
        <f t="shared" si="17"/>
        <v>3557.3333333333335</v>
      </c>
    </row>
    <row r="184" spans="1:29" x14ac:dyDescent="0.25">
      <c r="A184" t="str">
        <f>feed!A657</f>
        <v>Great Poverty</v>
      </c>
      <c r="B184" t="str">
        <f>feed!B657</f>
        <v>SamoGrrr</v>
      </c>
      <c r="C184">
        <f>feed!C657</f>
        <v>0</v>
      </c>
      <c r="D184">
        <f>SUMPRODUCT(MID(0&amp;feed!D657,LARGE(INDEX(ISNUMBER(--MID(feed!D657,ROW($1:$19),1))*
ROW($1:$19),0),ROW($1:$19))+1,1)*10^ROW($1:$19)/10)</f>
        <v>4</v>
      </c>
      <c r="E184">
        <f>SUMPRODUCT(MID(0&amp;feed!E657,LARGE(INDEX(ISNUMBER(--MID(feed!E657,ROW($1:$19),1))*
ROW($1:$19),0),ROW($1:$19))+1,1)*10^ROW($1:$19)/10)</f>
        <v>0</v>
      </c>
      <c r="F184" t="str">
        <f>feed!F657</f>
        <v>Finest of the 19th century</v>
      </c>
      <c r="G184" t="str">
        <f>feed!G657</f>
        <v>Normal</v>
      </c>
      <c r="H184">
        <f>SUMPRODUCT(MID(0&amp;feed!H656,LARGE(INDEX(ISNUMBER(--MID(feed!H656,ROW($1:$19),1))*
ROW($1:$19),0),ROW($1:$19))+1,1)*10^ROW($1:$19)/10)</f>
        <v>0</v>
      </c>
      <c r="I184" t="str">
        <f>feed!I657</f>
        <v>Undisciplined Rabble</v>
      </c>
      <c r="J184">
        <f>SUMPRODUCT(MID(0&amp;feed!J657,LARGE(INDEX(ISNUMBER(--MID(feed!J657,ROW($1:$19),1))*
ROW($1:$19),0),ROW($1:$19))+1,1)*10^ROW($1:$19)/10)</f>
        <v>121</v>
      </c>
      <c r="K184">
        <f>SUMPRODUCT(MID(0&amp;feed!K657,LARGE(INDEX(ISNUMBER(--MID(feed!K657,ROW($1:$19),1))*
ROW($1:$19),0),ROW($1:$19))+1,1)*10^ROW($1:$19)/10)</f>
        <v>2</v>
      </c>
      <c r="L184">
        <f>SUMPRODUCT(MID(0&amp;feed!L657,LARGE(INDEX(ISNUMBER(--MID(feed!L657,ROW($1:$19),1))*
ROW($1:$19),0),ROW($1:$19))+1,1)*10^ROW($1:$19)/10)</f>
        <v>0</v>
      </c>
      <c r="M184" t="str">
        <f>feed!M657</f>
        <v>Mixed Economy</v>
      </c>
      <c r="N184">
        <f>SUMPRODUCT(MID(0&amp;feed!N657,LARGE(INDEX(ISNUMBER(--MID(feed!N657,ROW($1:$5),1))*
ROW($1:$5),0),ROW($1:$5))+1,1)*10^ROW($1:$5)/10)</f>
        <v>858</v>
      </c>
      <c r="O184">
        <f>SUMPRODUCT(MID(0&amp;feed!O657,LARGE(INDEX(ISNUMBER(--MID(feed!O657,ROW($1:$5),1))*
ROW($1:$5),0),ROW($1:$5))+1,1)*10^ROW($1:$5)/10)</f>
        <v>0</v>
      </c>
      <c r="P184" t="str">
        <f>feed!P657</f>
        <v>Untapped</v>
      </c>
      <c r="Q184">
        <f t="shared" si="12"/>
        <v>90</v>
      </c>
      <c r="R184" t="str">
        <f>feed!Q657</f>
        <v>None</v>
      </c>
      <c r="S184">
        <f t="shared" si="13"/>
        <v>0</v>
      </c>
      <c r="T184" t="str">
        <f>feed!R657</f>
        <v>Congo</v>
      </c>
      <c r="U184" t="str">
        <f>feed!S657</f>
        <v>Neutral</v>
      </c>
      <c r="V184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7645</v>
      </c>
      <c r="W184" t="str">
        <f>feed!U657</f>
        <v>http://blocgame.com/stats.php?id=52440</v>
      </c>
      <c r="X184" s="4">
        <f>SUMPRODUCT(MID(0&amp;feed!V657,LARGE(INDEX(ISNUMBER(--MID(feed!V657,ROW($1:$5),1))*
ROW($1:$5),0),ROW($1:$5))+1,1)*10^ROW($1:$5)/10)</f>
        <v>0</v>
      </c>
      <c r="Y184">
        <f>feed!W657</f>
        <v>0</v>
      </c>
      <c r="Z184" s="4">
        <f t="shared" si="14"/>
        <v>6895</v>
      </c>
      <c r="AA184" s="8">
        <f t="shared" si="15"/>
        <v>8.9102564102564106</v>
      </c>
      <c r="AB184" s="4">
        <f t="shared" si="16"/>
        <v>143</v>
      </c>
      <c r="AC184" s="4">
        <f t="shared" si="17"/>
        <v>1274.1666666666667</v>
      </c>
    </row>
    <row r="185" spans="1:29" x14ac:dyDescent="0.25">
      <c r="A185" t="str">
        <f>feed!A581</f>
        <v>Abgmahdahmarah</v>
      </c>
      <c r="B185" t="str">
        <f>feed!B581</f>
        <v>Abgbesar</v>
      </c>
      <c r="C185" t="str">
        <f>feed!C581</f>
        <v>PIRATES</v>
      </c>
      <c r="D185">
        <f>SUMPRODUCT(MID(0&amp;feed!D581,LARGE(INDEX(ISNUMBER(--MID(feed!D581,ROW($1:$19),1))*
ROW($1:$19),0),ROW($1:$19))+1,1)*10^ROW($1:$19)/10)</f>
        <v>55</v>
      </c>
      <c r="E185">
        <f>SUMPRODUCT(MID(0&amp;feed!E581,LARGE(INDEX(ISNUMBER(--MID(feed!E581,ROW($1:$19),1))*
ROW($1:$19),0),ROW($1:$19))+1,1)*10^ROW($1:$19)/10)</f>
        <v>1</v>
      </c>
      <c r="F185" t="str">
        <f>feed!F581</f>
        <v>Second World War surplus</v>
      </c>
      <c r="G185" t="str">
        <f>feed!G581</f>
        <v>Gandhi-like</v>
      </c>
      <c r="H185">
        <f>SUMPRODUCT(MID(0&amp;feed!H581,LARGE(INDEX(ISNUMBER(--MID(feed!H581,ROW($1:$19),1))*
ROW($1:$19),0),ROW($1:$19))+1,1)*10^ROW($1:$19)/10)</f>
        <v>3</v>
      </c>
      <c r="I185" t="str">
        <f>feed!I581</f>
        <v>Standard</v>
      </c>
      <c r="J185">
        <f>SUMPRODUCT(MID(0&amp;feed!J581,LARGE(INDEX(ISNUMBER(--MID(feed!J581,ROW($1:$19),1))*
ROW($1:$19),0),ROW($1:$19))+1,1)*10^ROW($1:$19)/10)</f>
        <v>12</v>
      </c>
      <c r="K185">
        <f>SUMPRODUCT(MID(0&amp;feed!K581,LARGE(INDEX(ISNUMBER(--MID(feed!K581,ROW($1:$19),1))*
ROW($1:$19),0),ROW($1:$19))+1,1)*10^ROW($1:$19)/10)</f>
        <v>17</v>
      </c>
      <c r="L185">
        <f>SUMPRODUCT(MID(0&amp;feed!L581,LARGE(INDEX(ISNUMBER(--MID(feed!L581,ROW($1:$19),1))*
ROW($1:$19),0),ROW($1:$19))+1,1)*10^ROW($1:$19)/10)</f>
        <v>8</v>
      </c>
      <c r="M185" t="str">
        <f>feed!M581</f>
        <v>Central Planning</v>
      </c>
      <c r="N185">
        <f>SUMPRODUCT(MID(0&amp;feed!N581,LARGE(INDEX(ISNUMBER(--MID(feed!N581,ROW($1:$5),1))*
ROW($1:$5),0),ROW($1:$5))+1,1)*10^ROW($1:$5)/10)</f>
        <v>1033</v>
      </c>
      <c r="O185">
        <f>SUMPRODUCT(MID(0&amp;feed!O581,LARGE(INDEX(ISNUMBER(--MID(feed!O581,ROW($1:$5),1))*
ROW($1:$5),0),ROW($1:$5))+1,1)*10^ROW($1:$5)/10)</f>
        <v>341</v>
      </c>
      <c r="P185">
        <f>feed!P581</f>
        <v>0</v>
      </c>
      <c r="Q185">
        <f t="shared" si="12"/>
        <v>40</v>
      </c>
      <c r="R185" t="str">
        <f>feed!Q581</f>
        <v>Large</v>
      </c>
      <c r="S185">
        <f t="shared" si="13"/>
        <v>7.5</v>
      </c>
      <c r="T185" t="str">
        <f>feed!R581</f>
        <v>East Indies</v>
      </c>
      <c r="U185" t="str">
        <f>feed!S581</f>
        <v>United States</v>
      </c>
      <c r="V185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23136</v>
      </c>
      <c r="W185" t="str">
        <f>feed!U581</f>
        <v>http://blocgame.com/stats.php?id=64851</v>
      </c>
      <c r="X185" s="4">
        <f>SUMPRODUCT(MID(0&amp;feed!V581,LARGE(INDEX(ISNUMBER(--MID(feed!V581,ROW($1:$5),1))*
ROW($1:$5),0),ROW($1:$5))+1,1)*10^ROW($1:$5)/10)</f>
        <v>0</v>
      </c>
      <c r="Y185">
        <f>feed!W581</f>
        <v>0</v>
      </c>
      <c r="Z185" s="4">
        <f t="shared" si="14"/>
        <v>11511</v>
      </c>
      <c r="AA185" s="8">
        <f t="shared" si="15"/>
        <v>22.396902226524684</v>
      </c>
      <c r="AB185" s="4">
        <f t="shared" si="16"/>
        <v>172.16666666666666</v>
      </c>
      <c r="AC185" s="4">
        <f t="shared" si="17"/>
        <v>3856</v>
      </c>
    </row>
    <row r="186" spans="1:29" x14ac:dyDescent="0.25">
      <c r="A186" t="str">
        <f>feed!A779</f>
        <v>G.D.P</v>
      </c>
      <c r="B186" t="str">
        <f>feed!B779</f>
        <v>G.D. Product</v>
      </c>
      <c r="C186">
        <f>feed!C779</f>
        <v>0</v>
      </c>
      <c r="D186">
        <f>SUMPRODUCT(MID(0&amp;feed!D779,LARGE(INDEX(ISNUMBER(--MID(feed!D779,ROW($1:$19),1))*
ROW($1:$19),0),ROW($1:$19))+1,1)*10^ROW($1:$19)/10)</f>
        <v>4</v>
      </c>
      <c r="E186">
        <f>SUMPRODUCT(MID(0&amp;feed!E779,LARGE(INDEX(ISNUMBER(--MID(feed!E779,ROW($1:$19),1))*
ROW($1:$19),0),ROW($1:$19))+1,1)*10^ROW($1:$19)/10)</f>
        <v>0</v>
      </c>
      <c r="F186" t="str">
        <f>feed!F779</f>
        <v>Finest of the 19th century</v>
      </c>
      <c r="G186" t="str">
        <f>feed!G779</f>
        <v>Gandhi-like</v>
      </c>
      <c r="H186">
        <f>SUMPRODUCT(MID(0&amp;feed!H779,LARGE(INDEX(ISNUMBER(--MID(feed!H779,ROW($1:$19),1))*
ROW($1:$19),0),ROW($1:$19))+1,1)*10^ROW($1:$19)/10)</f>
        <v>0</v>
      </c>
      <c r="I186" t="str">
        <f>feed!I779</f>
        <v>Poor</v>
      </c>
      <c r="J186">
        <f>SUMPRODUCT(MID(0&amp;feed!J779,LARGE(INDEX(ISNUMBER(--MID(feed!J779,ROW($1:$19),1))*
ROW($1:$19),0),ROW($1:$19))+1,1)*10^ROW($1:$19)/10)</f>
        <v>3</v>
      </c>
      <c r="K186">
        <f>SUMPRODUCT(MID(0&amp;feed!K779,LARGE(INDEX(ISNUMBER(--MID(feed!K779,ROW($1:$19),1))*
ROW($1:$19),0),ROW($1:$19))+1,1)*10^ROW($1:$19)/10)</f>
        <v>8</v>
      </c>
      <c r="L186">
        <f>SUMPRODUCT(MID(0&amp;feed!L779,LARGE(INDEX(ISNUMBER(--MID(feed!L779,ROW($1:$19),1))*
ROW($1:$19),0),ROW($1:$19))+1,1)*10^ROW($1:$19)/10)</f>
        <v>8</v>
      </c>
      <c r="M186" t="str">
        <f>feed!M779</f>
        <v>Free Market</v>
      </c>
      <c r="N186">
        <f>SUMPRODUCT(MID(0&amp;feed!N779,LARGE(INDEX(ISNUMBER(--MID(feed!N779,ROW($1:$5),1))*
ROW($1:$5),0),ROW($1:$5))+1,1)*10^ROW($1:$5)/10)</f>
        <v>625</v>
      </c>
      <c r="O186">
        <f>SUMPRODUCT(MID(0&amp;feed!O779,LARGE(INDEX(ISNUMBER(--MID(feed!O779,ROW($1:$5),1))*
ROW($1:$5),0),ROW($1:$5))+1,1)*10^ROW($1:$5)/10)</f>
        <v>3934</v>
      </c>
      <c r="P186" t="str">
        <f>feed!P779</f>
        <v>Untapped</v>
      </c>
      <c r="Q186">
        <f t="shared" si="12"/>
        <v>90</v>
      </c>
      <c r="R186" t="str">
        <f>feed!Q779</f>
        <v>None</v>
      </c>
      <c r="S186">
        <f t="shared" si="13"/>
        <v>0</v>
      </c>
      <c r="T186" t="str">
        <f>feed!R779</f>
        <v>Arabia</v>
      </c>
      <c r="U186" t="str">
        <f>feed!S779</f>
        <v>United States</v>
      </c>
      <c r="V186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23600</v>
      </c>
      <c r="W186" t="str">
        <f>feed!U779</f>
        <v>http://blocgame.com/stats.php?id=65312</v>
      </c>
      <c r="X186" s="4">
        <f>SUMPRODUCT(MID(0&amp;feed!V779,LARGE(INDEX(ISNUMBER(--MID(feed!V779,ROW($1:$5),1))*
ROW($1:$5),0),ROW($1:$5))+1,1)*10^ROW($1:$5)/10)</f>
        <v>0</v>
      </c>
      <c r="Y186">
        <f>feed!W779</f>
        <v>0</v>
      </c>
      <c r="Z186" s="4">
        <f t="shared" si="14"/>
        <v>17600</v>
      </c>
      <c r="AA186" s="8">
        <f t="shared" si="15"/>
        <v>37.76</v>
      </c>
      <c r="AB186" s="4">
        <f t="shared" si="16"/>
        <v>104.16666666666667</v>
      </c>
      <c r="AC186" s="4">
        <f t="shared" si="17"/>
        <v>3933.3333333333335</v>
      </c>
    </row>
    <row r="187" spans="1:29" x14ac:dyDescent="0.25">
      <c r="A187" t="str">
        <f>feed!A670</f>
        <v>eddylane</v>
      </c>
      <c r="B187" t="str">
        <f>feed!B670</f>
        <v>eddylane1</v>
      </c>
      <c r="C187">
        <f>feed!C670</f>
        <v>0</v>
      </c>
      <c r="D187">
        <f>SUMPRODUCT(MID(0&amp;feed!D670,LARGE(INDEX(ISNUMBER(--MID(feed!D670,ROW($1:$19),1))*
ROW($1:$19),0),ROW($1:$19))+1,1)*10^ROW($1:$19)/10)</f>
        <v>5</v>
      </c>
      <c r="E187">
        <f>SUMPRODUCT(MID(0&amp;feed!E670,LARGE(INDEX(ISNUMBER(--MID(feed!E670,ROW($1:$19),1))*
ROW($1:$19),0),ROW($1:$19))+1,1)*10^ROW($1:$19)/10)</f>
        <v>0</v>
      </c>
      <c r="F187" t="str">
        <f>feed!F670</f>
        <v>First World War surplus</v>
      </c>
      <c r="G187" t="str">
        <f>feed!G670</f>
        <v>Nice</v>
      </c>
      <c r="H187">
        <f>SUMPRODUCT(MID(0&amp;feed!H670,LARGE(INDEX(ISNUMBER(--MID(feed!H670,ROW($1:$19),1))*
ROW($1:$19),0),ROW($1:$19))+1,1)*10^ROW($1:$19)/10)</f>
        <v>0</v>
      </c>
      <c r="I187" t="str">
        <f>feed!I670</f>
        <v>Elite</v>
      </c>
      <c r="J187">
        <f>SUMPRODUCT(MID(0&amp;feed!J670,LARGE(INDEX(ISNUMBER(--MID(feed!J670,ROW($1:$19),1))*
ROW($1:$19),0),ROW($1:$19))+1,1)*10^ROW($1:$19)/10)</f>
        <v>1</v>
      </c>
      <c r="K187">
        <f>SUMPRODUCT(MID(0&amp;feed!K670,LARGE(INDEX(ISNUMBER(--MID(feed!K670,ROW($1:$19),1))*
ROW($1:$19),0),ROW($1:$19))+1,1)*10^ROW($1:$19)/10)</f>
        <v>9</v>
      </c>
      <c r="L187">
        <f>SUMPRODUCT(MID(0&amp;feed!L670,LARGE(INDEX(ISNUMBER(--MID(feed!L670,ROW($1:$19),1))*
ROW($1:$19),0),ROW($1:$19))+1,1)*10^ROW($1:$19)/10)</f>
        <v>6</v>
      </c>
      <c r="M187" t="str">
        <f>feed!M670</f>
        <v>Central Planning</v>
      </c>
      <c r="N187">
        <f>SUMPRODUCT(MID(0&amp;feed!N670,LARGE(INDEX(ISNUMBER(--MID(feed!N670,ROW($1:$5),1))*
ROW($1:$5),0),ROW($1:$5))+1,1)*10^ROW($1:$5)/10)</f>
        <v>827</v>
      </c>
      <c r="O187">
        <f>SUMPRODUCT(MID(0&amp;feed!O670,LARGE(INDEX(ISNUMBER(--MID(feed!O670,ROW($1:$5),1))*
ROW($1:$5),0),ROW($1:$5))+1,1)*10^ROW($1:$5)/10)</f>
        <v>958</v>
      </c>
      <c r="P187">
        <f>feed!P670</f>
        <v>0</v>
      </c>
      <c r="Q187">
        <f t="shared" si="12"/>
        <v>40</v>
      </c>
      <c r="R187" t="str">
        <f>feed!Q670</f>
        <v>None</v>
      </c>
      <c r="S187">
        <f t="shared" si="13"/>
        <v>0</v>
      </c>
      <c r="T187" t="str">
        <f>feed!R670</f>
        <v>Egypt</v>
      </c>
      <c r="U187" t="str">
        <f>feed!S670</f>
        <v>Soviet Union</v>
      </c>
      <c r="V187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10511</v>
      </c>
      <c r="W187" t="str">
        <f>feed!U670</f>
        <v>http://blocgame.com/stats.php?id=64920</v>
      </c>
      <c r="X187" s="4">
        <f>SUMPRODUCT(MID(0&amp;feed!V670,LARGE(INDEX(ISNUMBER(--MID(feed!V670,ROW($1:$5),1))*
ROW($1:$5),0),ROW($1:$5))+1,1)*10^ROW($1:$5)/10)</f>
        <v>0</v>
      </c>
      <c r="Y187">
        <f>feed!W670</f>
        <v>0</v>
      </c>
      <c r="Z187" s="4">
        <f t="shared" si="14"/>
        <v>4886</v>
      </c>
      <c r="AA187" s="8">
        <f t="shared" si="15"/>
        <v>12.709794437726723</v>
      </c>
      <c r="AB187" s="4">
        <f t="shared" si="16"/>
        <v>137.83333333333334</v>
      </c>
      <c r="AC187" s="4">
        <f t="shared" si="17"/>
        <v>1751.8333333333333</v>
      </c>
    </row>
    <row r="188" spans="1:29" x14ac:dyDescent="0.25">
      <c r="A188" t="str">
        <f>feed!A431</f>
        <v>East Takistan</v>
      </c>
      <c r="B188" t="str">
        <f>feed!B431</f>
        <v>Sheepshagger</v>
      </c>
      <c r="C188" t="str">
        <f>feed!C431</f>
        <v>Socialist Arab Union</v>
      </c>
      <c r="D188">
        <f>SUMPRODUCT(MID(0&amp;feed!D431,LARGE(INDEX(ISNUMBER(--MID(feed!D431,ROW($1:$19),1))*
ROW($1:$19),0),ROW($1:$19))+1,1)*10^ROW($1:$19)/10)</f>
        <v>17</v>
      </c>
      <c r="E188">
        <f>SUMPRODUCT(MID(0&amp;feed!E431,LARGE(INDEX(ISNUMBER(--MID(feed!E431,ROW($1:$19),1))*
ROW($1:$19),0),ROW($1:$19))+1,1)*10^ROW($1:$19)/10)</f>
        <v>0</v>
      </c>
      <c r="F188" t="str">
        <f>feed!F431</f>
        <v>Second World War surplus</v>
      </c>
      <c r="G188" t="str">
        <f>feed!G431</f>
        <v>Angelic</v>
      </c>
      <c r="H188">
        <f>SUMPRODUCT(MID(0&amp;feed!H431,LARGE(INDEX(ISNUMBER(--MID(feed!H431,ROW($1:$19),1))*
ROW($1:$19),0),ROW($1:$19))+1,1)*10^ROW($1:$19)/10)</f>
        <v>1</v>
      </c>
      <c r="I188" t="str">
        <f>feed!I431</f>
        <v>Standard</v>
      </c>
      <c r="J188">
        <f>SUMPRODUCT(MID(0&amp;feed!J431,LARGE(INDEX(ISNUMBER(--MID(feed!J431,ROW($1:$19),1))*
ROW($1:$19),0),ROW($1:$19))+1,1)*10^ROW($1:$19)/10)</f>
        <v>4</v>
      </c>
      <c r="K188">
        <f>SUMPRODUCT(MID(0&amp;feed!K431,LARGE(INDEX(ISNUMBER(--MID(feed!K431,ROW($1:$19),1))*
ROW($1:$19),0),ROW($1:$19))+1,1)*10^ROW($1:$19)/10)</f>
        <v>11</v>
      </c>
      <c r="L188">
        <f>SUMPRODUCT(MID(0&amp;feed!L431,LARGE(INDEX(ISNUMBER(--MID(feed!L431,ROW($1:$19),1))*
ROW($1:$19),0),ROW($1:$19))+1,1)*10^ROW($1:$19)/10)</f>
        <v>3</v>
      </c>
      <c r="M188" t="str">
        <f>feed!M431</f>
        <v>Central Planning</v>
      </c>
      <c r="N188">
        <f>SUMPRODUCT(MID(0&amp;feed!N431,LARGE(INDEX(ISNUMBER(--MID(feed!N431,ROW($1:$5),1))*
ROW($1:$5),0),ROW($1:$5))+1,1)*10^ROW($1:$5)/10)</f>
        <v>1470</v>
      </c>
      <c r="O188">
        <f>SUMPRODUCT(MID(0&amp;feed!O431,LARGE(INDEX(ISNUMBER(--MID(feed!O431,ROW($1:$5),1))*
ROW($1:$5),0),ROW($1:$5))+1,1)*10^ROW($1:$5)/10)</f>
        <v>1365</v>
      </c>
      <c r="P188" t="str">
        <f>feed!P431</f>
        <v>Untapped</v>
      </c>
      <c r="Q188">
        <f t="shared" si="12"/>
        <v>90</v>
      </c>
      <c r="R188" t="str">
        <f>feed!Q431</f>
        <v>Small</v>
      </c>
      <c r="S188">
        <f t="shared" si="13"/>
        <v>3</v>
      </c>
      <c r="T188" t="str">
        <f>feed!R431</f>
        <v>Arabia</v>
      </c>
      <c r="U188" t="str">
        <f>feed!S431</f>
        <v>Soviet Union</v>
      </c>
      <c r="V188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14681</v>
      </c>
      <c r="W188" t="str">
        <f>feed!U431</f>
        <v>http://blocgame.com/stats.php?id=58950</v>
      </c>
      <c r="X188" s="4">
        <f>SUMPRODUCT(MID(0&amp;feed!V431,LARGE(INDEX(ISNUMBER(--MID(feed!V431,ROW($1:$5),1))*
ROW($1:$5),0),ROW($1:$5))+1,1)*10^ROW($1:$5)/10)</f>
        <v>0</v>
      </c>
      <c r="Y188">
        <f>feed!W431</f>
        <v>0</v>
      </c>
      <c r="Z188" s="4">
        <f t="shared" si="14"/>
        <v>8681</v>
      </c>
      <c r="AA188" s="8">
        <f t="shared" si="15"/>
        <v>9.9870748299319736</v>
      </c>
      <c r="AB188" s="4">
        <f t="shared" si="16"/>
        <v>245</v>
      </c>
      <c r="AC188" s="4">
        <f t="shared" si="17"/>
        <v>2446.8333333333335</v>
      </c>
    </row>
    <row r="189" spans="1:29" x14ac:dyDescent="0.25">
      <c r="A189" t="str">
        <f>feed!A297</f>
        <v>south nation</v>
      </c>
      <c r="B189" t="str">
        <f>feed!B297</f>
        <v>presiden tote</v>
      </c>
      <c r="C189" t="str">
        <f>feed!C297</f>
        <v>PIRATES</v>
      </c>
      <c r="D189">
        <f>SUMPRODUCT(MID(0&amp;feed!D297,LARGE(INDEX(ISNUMBER(--MID(feed!D297,ROW($1:$19),1))*
ROW($1:$19),0),ROW($1:$19))+1,1)*10^ROW($1:$19)/10)</f>
        <v>29</v>
      </c>
      <c r="E189">
        <f>SUMPRODUCT(MID(0&amp;feed!E297,LARGE(INDEX(ISNUMBER(--MID(feed!E297,ROW($1:$19),1))*
ROW($1:$19),0),ROW($1:$19))+1,1)*10^ROW($1:$19)/10)</f>
        <v>6</v>
      </c>
      <c r="F189" t="str">
        <f>feed!F297</f>
        <v>Second World War surplus</v>
      </c>
      <c r="G189" t="str">
        <f>feed!G297</f>
        <v>Nice</v>
      </c>
      <c r="H189">
        <f>SUMPRODUCT(MID(0&amp;feed!H297,LARGE(INDEX(ISNUMBER(--MID(feed!H297,ROW($1:$19),1))*
ROW($1:$19),0),ROW($1:$19))+1,1)*10^ROW($1:$19)/10)</f>
        <v>3</v>
      </c>
      <c r="I189" t="str">
        <f>feed!I297</f>
        <v>Standard</v>
      </c>
      <c r="J189">
        <f>SUMPRODUCT(MID(0&amp;feed!J297,LARGE(INDEX(ISNUMBER(--MID(feed!J297,ROW($1:$19),1))*
ROW($1:$19),0),ROW($1:$19))+1,1)*10^ROW($1:$19)/10)</f>
        <v>8</v>
      </c>
      <c r="K189">
        <f>SUMPRODUCT(MID(0&amp;feed!K297,LARGE(INDEX(ISNUMBER(--MID(feed!K297,ROW($1:$19),1))*
ROW($1:$19),0),ROW($1:$19))+1,1)*10^ROW($1:$19)/10)</f>
        <v>14</v>
      </c>
      <c r="L189">
        <f>SUMPRODUCT(MID(0&amp;feed!L297,LARGE(INDEX(ISNUMBER(--MID(feed!L297,ROW($1:$19),1))*
ROW($1:$19),0),ROW($1:$19))+1,1)*10^ROW($1:$19)/10)</f>
        <v>12</v>
      </c>
      <c r="M189" t="str">
        <f>feed!M297</f>
        <v>Central Planning</v>
      </c>
      <c r="N189">
        <f>SUMPRODUCT(MID(0&amp;feed!N297,LARGE(INDEX(ISNUMBER(--MID(feed!N297,ROW($1:$5),1))*
ROW($1:$5),0),ROW($1:$5))+1,1)*10^ROW($1:$5)/10)</f>
        <v>2001</v>
      </c>
      <c r="O189">
        <f>SUMPRODUCT(MID(0&amp;feed!O297,LARGE(INDEX(ISNUMBER(--MID(feed!O297,ROW($1:$5),1))*
ROW($1:$5),0),ROW($1:$5))+1,1)*10^ROW($1:$5)/10)</f>
        <v>500</v>
      </c>
      <c r="P189" t="str">
        <f>feed!P297</f>
        <v>Plentiful</v>
      </c>
      <c r="Q189">
        <f t="shared" si="12"/>
        <v>70</v>
      </c>
      <c r="R189" t="str">
        <f>feed!Q297</f>
        <v>Very Powerful</v>
      </c>
      <c r="S189">
        <f t="shared" si="13"/>
        <v>10</v>
      </c>
      <c r="T189" t="str">
        <f>feed!R297</f>
        <v>Pacific Rim</v>
      </c>
      <c r="U189" t="str">
        <f>feed!S297</f>
        <v>Soviet Union</v>
      </c>
      <c r="V189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34010</v>
      </c>
      <c r="W189" t="str">
        <f>feed!U297</f>
        <v>http://blocgame.com/stats.php?id=61911</v>
      </c>
      <c r="X189" s="4">
        <f>SUMPRODUCT(MID(0&amp;feed!V297,LARGE(INDEX(ISNUMBER(--MID(feed!V297,ROW($1:$5),1))*
ROW($1:$5),0),ROW($1:$5))+1,1)*10^ROW($1:$5)/10)</f>
        <v>0</v>
      </c>
      <c r="Y189">
        <f>feed!W297</f>
        <v>0</v>
      </c>
      <c r="Z189" s="4">
        <f t="shared" si="14"/>
        <v>22010</v>
      </c>
      <c r="AA189" s="8">
        <f t="shared" si="15"/>
        <v>16.996501749125436</v>
      </c>
      <c r="AB189" s="4">
        <f t="shared" si="16"/>
        <v>333.5</v>
      </c>
      <c r="AC189" s="4">
        <f t="shared" si="17"/>
        <v>5668.333333333333</v>
      </c>
    </row>
    <row r="190" spans="1:29" x14ac:dyDescent="0.25">
      <c r="A190" t="str">
        <f>feed!A478</f>
        <v>Saudi Arabia</v>
      </c>
      <c r="B190" t="str">
        <f>feed!B478</f>
        <v>Ayatollah Khajik</v>
      </c>
      <c r="C190" t="str">
        <f>feed!C478</f>
        <v>The Khilafah</v>
      </c>
      <c r="D190">
        <f>SUMPRODUCT(MID(0&amp;feed!D478,LARGE(INDEX(ISNUMBER(--MID(feed!D478,ROW($1:$19),1))*
ROW($1:$19),0),ROW($1:$19))+1,1)*10^ROW($1:$19)/10)</f>
        <v>43</v>
      </c>
      <c r="E190">
        <f>SUMPRODUCT(MID(0&amp;feed!E478,LARGE(INDEX(ISNUMBER(--MID(feed!E478,ROW($1:$19),1))*
ROW($1:$19),0),ROW($1:$19))+1,1)*10^ROW($1:$19)/10)</f>
        <v>0</v>
      </c>
      <c r="F190" t="str">
        <f>feed!F478</f>
        <v>Korean War surplus</v>
      </c>
      <c r="G190" t="str">
        <f>feed!G478</f>
        <v>Gandhi-like</v>
      </c>
      <c r="H190">
        <f>SUMPRODUCT(MID(0&amp;feed!H478,LARGE(INDEX(ISNUMBER(--MID(feed!H478,ROW($1:$19),1))*
ROW($1:$19),0),ROW($1:$19))+1,1)*10^ROW($1:$19)/10)</f>
        <v>0</v>
      </c>
      <c r="I190" t="str">
        <f>feed!I478</f>
        <v>Undisciplined Rabble</v>
      </c>
      <c r="J190">
        <f>SUMPRODUCT(MID(0&amp;feed!J478,LARGE(INDEX(ISNUMBER(--MID(feed!J478,ROW($1:$19),1))*
ROW($1:$19),0),ROW($1:$19))+1,1)*10^ROW($1:$19)/10)</f>
        <v>47</v>
      </c>
      <c r="K190">
        <f>SUMPRODUCT(MID(0&amp;feed!K478,LARGE(INDEX(ISNUMBER(--MID(feed!K478,ROW($1:$19),1))*
ROW($1:$19),0),ROW($1:$19))+1,1)*10^ROW($1:$19)/10)</f>
        <v>14</v>
      </c>
      <c r="L190">
        <f>SUMPRODUCT(MID(0&amp;feed!L478,LARGE(INDEX(ISNUMBER(--MID(feed!L478,ROW($1:$19),1))*
ROW($1:$19),0),ROW($1:$19))+1,1)*10^ROW($1:$19)/10)</f>
        <v>4</v>
      </c>
      <c r="M190" t="str">
        <f>feed!M478</f>
        <v>Central Planning</v>
      </c>
      <c r="N190">
        <f>SUMPRODUCT(MID(0&amp;feed!N478,LARGE(INDEX(ISNUMBER(--MID(feed!N478,ROW($1:$5),1))*
ROW($1:$5),0),ROW($1:$5))+1,1)*10^ROW($1:$5)/10)</f>
        <v>1310</v>
      </c>
      <c r="O190">
        <f>SUMPRODUCT(MID(0&amp;feed!O478,LARGE(INDEX(ISNUMBER(--MID(feed!O478,ROW($1:$5),1))*
ROW($1:$5),0),ROW($1:$5))+1,1)*10^ROW($1:$5)/10)</f>
        <v>579</v>
      </c>
      <c r="P190" t="str">
        <f>feed!P478</f>
        <v>Near Depletion</v>
      </c>
      <c r="Q190">
        <f t="shared" si="12"/>
        <v>10</v>
      </c>
      <c r="R190" t="str">
        <f>feed!Q478</f>
        <v>Meagre</v>
      </c>
      <c r="S190">
        <f t="shared" si="13"/>
        <v>1.5</v>
      </c>
      <c r="T190" t="str">
        <f>feed!R478</f>
        <v>Arabia</v>
      </c>
      <c r="U190" t="str">
        <f>feed!S478</f>
        <v>Soviet Union</v>
      </c>
      <c r="V190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6910</v>
      </c>
      <c r="W190" t="str">
        <f>feed!U478</f>
        <v>http://blocgame.com/stats.php?id=40653</v>
      </c>
      <c r="X190" s="4">
        <f>SUMPRODUCT(MID(0&amp;feed!V478,LARGE(INDEX(ISNUMBER(--MID(feed!V478,ROW($1:$5),1))*
ROW($1:$5),0),ROW($1:$5))+1,1)*10^ROW($1:$5)/10)</f>
        <v>0</v>
      </c>
      <c r="Y190">
        <f>feed!W478</f>
        <v>0</v>
      </c>
      <c r="Z190" s="4">
        <f t="shared" si="14"/>
        <v>160</v>
      </c>
      <c r="AA190" s="8">
        <f t="shared" si="15"/>
        <v>5.2748091603053435</v>
      </c>
      <c r="AB190" s="4">
        <f t="shared" si="16"/>
        <v>218.33333333333334</v>
      </c>
      <c r="AC190" s="4">
        <f t="shared" si="17"/>
        <v>1151.6666666666667</v>
      </c>
    </row>
    <row r="191" spans="1:29" x14ac:dyDescent="0.25">
      <c r="A191" t="str">
        <f>feed!A483</f>
        <v>Zhenyx</v>
      </c>
      <c r="B191" t="str">
        <f>feed!B483</f>
        <v>Phexion</v>
      </c>
      <c r="C191" t="str">
        <f>feed!C483</f>
        <v>The Order</v>
      </c>
      <c r="D191">
        <f>SUMPRODUCT(MID(0&amp;feed!D483,LARGE(INDEX(ISNUMBER(--MID(feed!D483,ROW($1:$19),1))*
ROW($1:$19),0),ROW($1:$19))+1,1)*10^ROW($1:$19)/10)</f>
        <v>16</v>
      </c>
      <c r="E191">
        <f>SUMPRODUCT(MID(0&amp;feed!E483,LARGE(INDEX(ISNUMBER(--MID(feed!E483,ROW($1:$19),1))*
ROW($1:$19),0),ROW($1:$19))+1,1)*10^ROW($1:$19)/10)</f>
        <v>0</v>
      </c>
      <c r="F191" t="str">
        <f>feed!F483</f>
        <v>Second World War surplus</v>
      </c>
      <c r="G191" t="str">
        <f>feed!G483</f>
        <v>Gandhi-like</v>
      </c>
      <c r="H191">
        <f>SUMPRODUCT(MID(0&amp;feed!H483,LARGE(INDEX(ISNUMBER(--MID(feed!H483,ROW($1:$19),1))*
ROW($1:$19),0),ROW($1:$19))+1,1)*10^ROW($1:$19)/10)</f>
        <v>2</v>
      </c>
      <c r="I191" t="str">
        <f>feed!I483</f>
        <v>Standard</v>
      </c>
      <c r="J191">
        <f>SUMPRODUCT(MID(0&amp;feed!J483,LARGE(INDEX(ISNUMBER(--MID(feed!J483,ROW($1:$19),1))*
ROW($1:$19),0),ROW($1:$19))+1,1)*10^ROW($1:$19)/10)</f>
        <v>10</v>
      </c>
      <c r="K191">
        <f>SUMPRODUCT(MID(0&amp;feed!K483,LARGE(INDEX(ISNUMBER(--MID(feed!K483,ROW($1:$19),1))*
ROW($1:$19),0),ROW($1:$19))+1,1)*10^ROW($1:$19)/10)</f>
        <v>11</v>
      </c>
      <c r="L191">
        <f>SUMPRODUCT(MID(0&amp;feed!L483,LARGE(INDEX(ISNUMBER(--MID(feed!L483,ROW($1:$19),1))*
ROW($1:$19),0),ROW($1:$19))+1,1)*10^ROW($1:$19)/10)</f>
        <v>3</v>
      </c>
      <c r="M191" t="str">
        <f>feed!M483</f>
        <v>Free Market</v>
      </c>
      <c r="N191">
        <f>SUMPRODUCT(MID(0&amp;feed!N483,LARGE(INDEX(ISNUMBER(--MID(feed!N483,ROW($1:$5),1))*
ROW($1:$5),0),ROW($1:$5))+1,1)*10^ROW($1:$5)/10)</f>
        <v>1309</v>
      </c>
      <c r="O191">
        <f>SUMPRODUCT(MID(0&amp;feed!O483,LARGE(INDEX(ISNUMBER(--MID(feed!O483,ROW($1:$5),1))*
ROW($1:$5),0),ROW($1:$5))+1,1)*10^ROW($1:$5)/10)</f>
        <v>1310</v>
      </c>
      <c r="P191" t="str">
        <f>feed!P483</f>
        <v>Untapped</v>
      </c>
      <c r="Q191">
        <f t="shared" si="12"/>
        <v>90</v>
      </c>
      <c r="R191" t="str">
        <f>feed!Q483</f>
        <v>Meagre</v>
      </c>
      <c r="S191">
        <f t="shared" si="13"/>
        <v>1.5</v>
      </c>
      <c r="T191" t="str">
        <f>feed!R483</f>
        <v>Arabia</v>
      </c>
      <c r="U191" t="str">
        <f>feed!S483</f>
        <v>United States</v>
      </c>
      <c r="V191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20000</v>
      </c>
      <c r="W191" t="str">
        <f>feed!U483</f>
        <v>http://blocgame.com/stats.php?id=65024</v>
      </c>
      <c r="X191" s="4">
        <f>SUMPRODUCT(MID(0&amp;feed!V483,LARGE(INDEX(ISNUMBER(--MID(feed!V483,ROW($1:$5),1))*
ROW($1:$5),0),ROW($1:$5))+1,1)*10^ROW($1:$5)/10)</f>
        <v>0</v>
      </c>
      <c r="Y191">
        <f>feed!W483</f>
        <v>0</v>
      </c>
      <c r="Z191" s="4">
        <f t="shared" si="14"/>
        <v>13250</v>
      </c>
      <c r="AA191" s="8">
        <f t="shared" si="15"/>
        <v>15.278838808250573</v>
      </c>
      <c r="AB191" s="4">
        <f t="shared" si="16"/>
        <v>218.16666666666666</v>
      </c>
      <c r="AC191" s="4">
        <f t="shared" si="17"/>
        <v>3333.3333333333335</v>
      </c>
    </row>
    <row r="192" spans="1:29" x14ac:dyDescent="0.25">
      <c r="A192" t="str">
        <f>feed!A712</f>
        <v>Trade Economics</v>
      </c>
      <c r="B192" t="str">
        <f>feed!B712</f>
        <v>Gen. Internet</v>
      </c>
      <c r="C192">
        <f>feed!C712</f>
        <v>0</v>
      </c>
      <c r="D192">
        <f>SUMPRODUCT(MID(0&amp;feed!D712,LARGE(INDEX(ISNUMBER(--MID(feed!D712,ROW($1:$19),1))*
ROW($1:$19),0),ROW($1:$19))+1,1)*10^ROW($1:$19)/10)</f>
        <v>9</v>
      </c>
      <c r="E192">
        <f>SUMPRODUCT(MID(0&amp;feed!E712,LARGE(INDEX(ISNUMBER(--MID(feed!E712,ROW($1:$19),1))*
ROW($1:$19),0),ROW($1:$19))+1,1)*10^ROW($1:$19)/10)</f>
        <v>0</v>
      </c>
      <c r="F192" t="str">
        <f>feed!F712</f>
        <v>Finest of the 19th century</v>
      </c>
      <c r="G192" t="str">
        <f>feed!G712</f>
        <v>Gandhi-like</v>
      </c>
      <c r="H192">
        <f>SUMPRODUCT(MID(0&amp;feed!H712,LARGE(INDEX(ISNUMBER(--MID(feed!H712,ROW($1:$19),1))*
ROW($1:$19),0),ROW($1:$19))+1,1)*10^ROW($1:$19)/10)</f>
        <v>1</v>
      </c>
      <c r="I192" t="str">
        <f>feed!I712</f>
        <v>Standard</v>
      </c>
      <c r="J192">
        <f>SUMPRODUCT(MID(0&amp;feed!J712,LARGE(INDEX(ISNUMBER(--MID(feed!J712,ROW($1:$19),1))*
ROW($1:$19),0),ROW($1:$19))+1,1)*10^ROW($1:$19)/10)</f>
        <v>19</v>
      </c>
      <c r="K192">
        <f>SUMPRODUCT(MID(0&amp;feed!K712,LARGE(INDEX(ISNUMBER(--MID(feed!K712,ROW($1:$19),1))*
ROW($1:$19),0),ROW($1:$19))+1,1)*10^ROW($1:$19)/10)</f>
        <v>5</v>
      </c>
      <c r="L192">
        <f>SUMPRODUCT(MID(0&amp;feed!L712,LARGE(INDEX(ISNUMBER(--MID(feed!L712,ROW($1:$19),1))*
ROW($1:$19),0),ROW($1:$19))+1,1)*10^ROW($1:$19)/10)</f>
        <v>1</v>
      </c>
      <c r="M192" t="str">
        <f>feed!M712</f>
        <v>Mixed Economy</v>
      </c>
      <c r="N192">
        <f>SUMPRODUCT(MID(0&amp;feed!N712,LARGE(INDEX(ISNUMBER(--MID(feed!N712,ROW($1:$5),1))*
ROW($1:$5),0),ROW($1:$5))+1,1)*10^ROW($1:$5)/10)</f>
        <v>748</v>
      </c>
      <c r="O192">
        <f>SUMPRODUCT(MID(0&amp;feed!O712,LARGE(INDEX(ISNUMBER(--MID(feed!O712,ROW($1:$5),1))*
ROW($1:$5),0),ROW($1:$5))+1,1)*10^ROW($1:$5)/10)</f>
        <v>272</v>
      </c>
      <c r="P192" t="str">
        <f>feed!P712</f>
        <v>Untapped</v>
      </c>
      <c r="Q192">
        <f t="shared" si="12"/>
        <v>90</v>
      </c>
      <c r="R192" t="str">
        <f>feed!Q712</f>
        <v>Meagre</v>
      </c>
      <c r="S192">
        <f t="shared" si="13"/>
        <v>1.5</v>
      </c>
      <c r="T192" t="str">
        <f>feed!R712</f>
        <v>Caribbean</v>
      </c>
      <c r="U192" t="str">
        <f>feed!S712</f>
        <v>Neutral</v>
      </c>
      <c r="V19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22816</v>
      </c>
      <c r="W192" t="str">
        <f>feed!U712</f>
        <v>http://blocgame.com/stats.php?id=65164</v>
      </c>
      <c r="X192" s="4">
        <f>SUMPRODUCT(MID(0&amp;feed!V712,LARGE(INDEX(ISNUMBER(--MID(feed!V712,ROW($1:$5),1))*
ROW($1:$5),0),ROW($1:$5))+1,1)*10^ROW($1:$5)/10)</f>
        <v>0</v>
      </c>
      <c r="Y192">
        <f>feed!W712</f>
        <v>0</v>
      </c>
      <c r="Z192" s="4">
        <f t="shared" si="14"/>
        <v>19816</v>
      </c>
      <c r="AA192" s="8">
        <f t="shared" si="15"/>
        <v>30.502673796791445</v>
      </c>
      <c r="AB192" s="4">
        <f t="shared" si="16"/>
        <v>124.66666666666667</v>
      </c>
      <c r="AC192" s="4">
        <f t="shared" si="17"/>
        <v>3802.6666666666665</v>
      </c>
    </row>
    <row r="193" spans="1:29" x14ac:dyDescent="0.25">
      <c r="A193" t="str">
        <f>feed!A621</f>
        <v>Maiden</v>
      </c>
      <c r="B193" t="str">
        <f>feed!B621</f>
        <v>Queens Revenge</v>
      </c>
      <c r="C193" t="str">
        <f>feed!C621</f>
        <v>The Order</v>
      </c>
      <c r="D193">
        <f>SUMPRODUCT(MID(0&amp;feed!D621,LARGE(INDEX(ISNUMBER(--MID(feed!D621,ROW($1:$19),1))*
ROW($1:$19),0),ROW($1:$19))+1,1)*10^ROW($1:$19)/10)</f>
        <v>95</v>
      </c>
      <c r="E193">
        <f>SUMPRODUCT(MID(0&amp;feed!E621,LARGE(INDEX(ISNUMBER(--MID(feed!E621,ROW($1:$19),1))*
ROW($1:$19),0),ROW($1:$19))+1,1)*10^ROW($1:$19)/10)</f>
        <v>1</v>
      </c>
      <c r="F193" t="str">
        <f>feed!F621</f>
        <v>Second World War surplus</v>
      </c>
      <c r="G193" t="str">
        <f>feed!G621</f>
        <v>Gandhi-like</v>
      </c>
      <c r="H193">
        <f>SUMPRODUCT(MID(0&amp;feed!H621,LARGE(INDEX(ISNUMBER(--MID(feed!H621,ROW($1:$19),1))*
ROW($1:$19),0),ROW($1:$19))+1,1)*10^ROW($1:$19)/10)</f>
        <v>2</v>
      </c>
      <c r="I193" t="str">
        <f>feed!I621</f>
        <v>Standard</v>
      </c>
      <c r="J193">
        <f>SUMPRODUCT(MID(0&amp;feed!J621,LARGE(INDEX(ISNUMBER(--MID(feed!J621,ROW($1:$19),1))*
ROW($1:$19),0),ROW($1:$19))+1,1)*10^ROW($1:$19)/10)</f>
        <v>1</v>
      </c>
      <c r="K193">
        <f>SUMPRODUCT(MID(0&amp;feed!K621,LARGE(INDEX(ISNUMBER(--MID(feed!K621,ROW($1:$19),1))*
ROW($1:$19),0),ROW($1:$19))+1,1)*10^ROW($1:$19)/10)</f>
        <v>18</v>
      </c>
      <c r="L193">
        <f>SUMPRODUCT(MID(0&amp;feed!L621,LARGE(INDEX(ISNUMBER(--MID(feed!L621,ROW($1:$19),1))*
ROW($1:$19),0),ROW($1:$19))+1,1)*10^ROW($1:$19)/10)</f>
        <v>14</v>
      </c>
      <c r="M193" t="str">
        <f>feed!M621</f>
        <v>Mixed Economy</v>
      </c>
      <c r="N193">
        <f>SUMPRODUCT(MID(0&amp;feed!N621,LARGE(INDEX(ISNUMBER(--MID(feed!N621,ROW($1:$5),1))*
ROW($1:$5),0),ROW($1:$5))+1,1)*10^ROW($1:$5)/10)</f>
        <v>919</v>
      </c>
      <c r="O193">
        <f>SUMPRODUCT(MID(0&amp;feed!O621,LARGE(INDEX(ISNUMBER(--MID(feed!O621,ROW($1:$5),1))*
ROW($1:$5),0),ROW($1:$5))+1,1)*10^ROW($1:$5)/10)</f>
        <v>2647</v>
      </c>
      <c r="P193" t="str">
        <f>feed!P621</f>
        <v>Untapped</v>
      </c>
      <c r="Q193">
        <f t="shared" si="12"/>
        <v>90</v>
      </c>
      <c r="R193" t="str">
        <f>feed!Q621</f>
        <v>Powerful</v>
      </c>
      <c r="S193">
        <f t="shared" si="13"/>
        <v>9</v>
      </c>
      <c r="T193" t="str">
        <f>feed!R621</f>
        <v>Mesopotamia</v>
      </c>
      <c r="U193" t="str">
        <f>feed!S621</f>
        <v>United States</v>
      </c>
      <c r="V193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34160</v>
      </c>
      <c r="W193" t="str">
        <f>feed!U621</f>
        <v>http://blocgame.com/stats.php?id=64049</v>
      </c>
      <c r="X193" s="4">
        <f>SUMPRODUCT(MID(0&amp;feed!V621,LARGE(INDEX(ISNUMBER(--MID(feed!V621,ROW($1:$5),1))*
ROW($1:$5),0),ROW($1:$5))+1,1)*10^ROW($1:$5)/10)</f>
        <v>0</v>
      </c>
      <c r="Y193">
        <f>feed!W621</f>
        <v>0</v>
      </c>
      <c r="Z193" s="4">
        <f t="shared" si="14"/>
        <v>20660</v>
      </c>
      <c r="AA193" s="8">
        <f t="shared" si="15"/>
        <v>37.170837867247009</v>
      </c>
      <c r="AB193" s="4">
        <f t="shared" si="16"/>
        <v>153.16666666666666</v>
      </c>
      <c r="AC193" s="4">
        <f t="shared" si="17"/>
        <v>5693.333333333333</v>
      </c>
    </row>
    <row r="194" spans="1:29" x14ac:dyDescent="0.25">
      <c r="A194" t="str">
        <f>feed!A508</f>
        <v>SAUDI OPEC</v>
      </c>
      <c r="B194" t="str">
        <f>feed!B508</f>
        <v>OPEC</v>
      </c>
      <c r="C194" t="str">
        <f>feed!C508</f>
        <v>Brotherhood of Nod</v>
      </c>
      <c r="D194">
        <f>SUMPRODUCT(MID(0&amp;feed!D508,LARGE(INDEX(ISNUMBER(--MID(feed!D508,ROW($1:$19),1))*
ROW($1:$19),0),ROW($1:$19))+1,1)*10^ROW($1:$19)/10)</f>
        <v>4</v>
      </c>
      <c r="E194">
        <f>SUMPRODUCT(MID(0&amp;feed!E508,LARGE(INDEX(ISNUMBER(--MID(feed!E508,ROW($1:$19),1))*
ROW($1:$19),0),ROW($1:$19))+1,1)*10^ROW($1:$19)/10)</f>
        <v>0</v>
      </c>
      <c r="F194" t="str">
        <f>feed!F508</f>
        <v>Finest of the 19th century</v>
      </c>
      <c r="G194" t="str">
        <f>feed!G508</f>
        <v>Angelic</v>
      </c>
      <c r="H194">
        <f>SUMPRODUCT(MID(0&amp;feed!H508,LARGE(INDEX(ISNUMBER(--MID(feed!H508,ROW($1:$19),1))*
ROW($1:$19),0),ROW($1:$19))+1,1)*10^ROW($1:$19)/10)</f>
        <v>1</v>
      </c>
      <c r="I194" t="str">
        <f>feed!I508</f>
        <v>Undisciplined Rabble</v>
      </c>
      <c r="J194">
        <f>SUMPRODUCT(MID(0&amp;feed!J508,LARGE(INDEX(ISNUMBER(--MID(feed!J508,ROW($1:$19),1))*
ROW($1:$19),0),ROW($1:$19))+1,1)*10^ROW($1:$19)/10)</f>
        <v>72</v>
      </c>
      <c r="K194">
        <f>SUMPRODUCT(MID(0&amp;feed!K508,LARGE(INDEX(ISNUMBER(--MID(feed!K508,ROW($1:$19),1))*
ROW($1:$19),0),ROW($1:$19))+1,1)*10^ROW($1:$19)/10)</f>
        <v>3</v>
      </c>
      <c r="L194">
        <f>SUMPRODUCT(MID(0&amp;feed!L508,LARGE(INDEX(ISNUMBER(--MID(feed!L508,ROW($1:$19),1))*
ROW($1:$19),0),ROW($1:$19))+1,1)*10^ROW($1:$19)/10)</f>
        <v>7</v>
      </c>
      <c r="M194" t="str">
        <f>feed!M508</f>
        <v>Mixed Economy</v>
      </c>
      <c r="N194">
        <f>SUMPRODUCT(MID(0&amp;feed!N508,LARGE(INDEX(ISNUMBER(--MID(feed!N508,ROW($1:$5),1))*
ROW($1:$5),0),ROW($1:$5))+1,1)*10^ROW($1:$5)/10)</f>
        <v>1221</v>
      </c>
      <c r="O194">
        <f>SUMPRODUCT(MID(0&amp;feed!O508,LARGE(INDEX(ISNUMBER(--MID(feed!O508,ROW($1:$5),1))*
ROW($1:$5),0),ROW($1:$5))+1,1)*10^ROW($1:$5)/10)</f>
        <v>290</v>
      </c>
      <c r="P194" t="str">
        <f>feed!P508</f>
        <v>Untapped</v>
      </c>
      <c r="Q194">
        <f t="shared" ref="Q194:Q257" si="18">IF(P194=0,40, IF(P194="Depleted",0, IF(P194="Near Depletion",10, IF(P194="Plentiful",70, IF(P194="Untapped",90,"Error")))))</f>
        <v>90</v>
      </c>
      <c r="R194" t="str">
        <f>feed!Q508</f>
        <v>Meagre</v>
      </c>
      <c r="S194">
        <f t="shared" ref="S194:S257" si="19">IF(R194="None",0, IF(R194="Meagre",1.5, IF(R194="Small",3, IF(R194="Mediocre",4.5, IF(R194="Somewhat Large",6, IF(R194="Large",7.5, IF(R194="Powerful",9, IF(R194="Very Powerful",10,"Error"))))))))</f>
        <v>1.5</v>
      </c>
      <c r="T194" t="str">
        <f>feed!R508</f>
        <v>Arabia</v>
      </c>
      <c r="U194" t="str">
        <f>feed!S508</f>
        <v>Neutral</v>
      </c>
      <c r="V194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11231</v>
      </c>
      <c r="W194" t="str">
        <f>feed!U508</f>
        <v>http://blocgame.com/stats.php?id=62838</v>
      </c>
      <c r="X194" s="4">
        <f>SUMPRODUCT(MID(0&amp;feed!V508,LARGE(INDEX(ISNUMBER(--MID(feed!V508,ROW($1:$5),1))*
ROW($1:$5),0),ROW($1:$5))+1,1)*10^ROW($1:$5)/10)</f>
        <v>0</v>
      </c>
      <c r="Y194">
        <f>feed!W508</f>
        <v>0</v>
      </c>
      <c r="Z194" s="4">
        <f t="shared" ref="Z194:Z257" si="20">V194-H194*750-K194*375-L194*375</f>
        <v>6731</v>
      </c>
      <c r="AA194" s="8">
        <f t="shared" ref="AA194:AA257" si="21">V194/N194</f>
        <v>9.1981981981981988</v>
      </c>
      <c r="AB194" s="4">
        <f t="shared" ref="AB194:AB257" si="22">N194/6</f>
        <v>203.5</v>
      </c>
      <c r="AC194" s="4">
        <f t="shared" ref="AC194:AC257" si="23">V194/6</f>
        <v>1871.8333333333333</v>
      </c>
    </row>
    <row r="195" spans="1:29" x14ac:dyDescent="0.25">
      <c r="A195" t="str">
        <f>feed!A428</f>
        <v>Panzer</v>
      </c>
      <c r="B195" t="str">
        <f>feed!B428</f>
        <v>Pak43</v>
      </c>
      <c r="C195" t="str">
        <f>feed!C428</f>
        <v>The Order</v>
      </c>
      <c r="D195">
        <f>SUMPRODUCT(MID(0&amp;feed!D428,LARGE(INDEX(ISNUMBER(--MID(feed!D428,ROW($1:$19),1))*
ROW($1:$19),0),ROW($1:$19))+1,1)*10^ROW($1:$19)/10)</f>
        <v>81</v>
      </c>
      <c r="E195">
        <f>SUMPRODUCT(MID(0&amp;feed!E428,LARGE(INDEX(ISNUMBER(--MID(feed!E428,ROW($1:$19),1))*
ROW($1:$19),0),ROW($1:$19))+1,1)*10^ROW($1:$19)/10)</f>
        <v>6</v>
      </c>
      <c r="F195" t="str">
        <f>feed!F428</f>
        <v>Korean War surplus</v>
      </c>
      <c r="G195" t="str">
        <f>feed!G428</f>
        <v>Gandhi-like</v>
      </c>
      <c r="H195">
        <f>SUMPRODUCT(MID(0&amp;feed!H428,LARGE(INDEX(ISNUMBER(--MID(feed!H428,ROW($1:$19),1))*
ROW($1:$19),0),ROW($1:$19))+1,1)*10^ROW($1:$19)/10)</f>
        <v>2</v>
      </c>
      <c r="I195" t="str">
        <f>feed!I428</f>
        <v>Good</v>
      </c>
      <c r="J195">
        <f>SUMPRODUCT(MID(0&amp;feed!J428,LARGE(INDEX(ISNUMBER(--MID(feed!J428,ROW($1:$19),1))*
ROW($1:$19),0),ROW($1:$19))+1,1)*10^ROW($1:$19)/10)</f>
        <v>60</v>
      </c>
      <c r="K195">
        <f>SUMPRODUCT(MID(0&amp;feed!K428,LARGE(INDEX(ISNUMBER(--MID(feed!K428,ROW($1:$19),1))*
ROW($1:$19),0),ROW($1:$19))+1,1)*10^ROW($1:$19)/10)</f>
        <v>5</v>
      </c>
      <c r="L195">
        <f>SUMPRODUCT(MID(0&amp;feed!L428,LARGE(INDEX(ISNUMBER(--MID(feed!L428,ROW($1:$19),1))*
ROW($1:$19),0),ROW($1:$19))+1,1)*10^ROW($1:$19)/10)</f>
        <v>5</v>
      </c>
      <c r="M195" t="str">
        <f>feed!M428</f>
        <v>Central Planning</v>
      </c>
      <c r="N195">
        <f>SUMPRODUCT(MID(0&amp;feed!N428,LARGE(INDEX(ISNUMBER(--MID(feed!N428,ROW($1:$5),1))*
ROW($1:$5),0),ROW($1:$5))+1,1)*10^ROW($1:$5)/10)</f>
        <v>1481</v>
      </c>
      <c r="O195">
        <f>SUMPRODUCT(MID(0&amp;feed!O428,LARGE(INDEX(ISNUMBER(--MID(feed!O428,ROW($1:$5),1))*
ROW($1:$5),0),ROW($1:$5))+1,1)*10^ROW($1:$5)/10)</f>
        <v>128</v>
      </c>
      <c r="P195" t="str">
        <f>feed!P428</f>
        <v>Untapped</v>
      </c>
      <c r="Q195">
        <f t="shared" si="18"/>
        <v>90</v>
      </c>
      <c r="R195" t="str">
        <f>feed!Q428</f>
        <v>Large</v>
      </c>
      <c r="S195">
        <f t="shared" si="19"/>
        <v>7.5</v>
      </c>
      <c r="T195" t="str">
        <f>feed!R428</f>
        <v>China</v>
      </c>
      <c r="U195" t="str">
        <f>feed!S428</f>
        <v>Soviet Union</v>
      </c>
      <c r="V195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37757</v>
      </c>
      <c r="W195" t="str">
        <f>feed!U428</f>
        <v>http://blocgame.com/stats.php?id=63748</v>
      </c>
      <c r="X195" s="4">
        <f>SUMPRODUCT(MID(0&amp;feed!V428,LARGE(INDEX(ISNUMBER(--MID(feed!V428,ROW($1:$5),1))*
ROW($1:$5),0),ROW($1:$5))+1,1)*10^ROW($1:$5)/10)</f>
        <v>0</v>
      </c>
      <c r="Y195">
        <f>feed!W428</f>
        <v>0</v>
      </c>
      <c r="Z195" s="4">
        <f t="shared" si="20"/>
        <v>32507</v>
      </c>
      <c r="AA195" s="8">
        <f t="shared" si="21"/>
        <v>25.494260634706279</v>
      </c>
      <c r="AB195" s="4">
        <f t="shared" si="22"/>
        <v>246.83333333333334</v>
      </c>
      <c r="AC195" s="4">
        <f t="shared" si="23"/>
        <v>6292.833333333333</v>
      </c>
    </row>
    <row r="196" spans="1:29" x14ac:dyDescent="0.25">
      <c r="A196" t="str">
        <f>feed!A407</f>
        <v>Ultios</v>
      </c>
      <c r="B196" t="str">
        <f>feed!B407</f>
        <v>Noctis</v>
      </c>
      <c r="C196" t="str">
        <f>feed!C407</f>
        <v>The Order</v>
      </c>
      <c r="D196">
        <f>SUMPRODUCT(MID(0&amp;feed!D407,LARGE(INDEX(ISNUMBER(--MID(feed!D407,ROW($1:$19),1))*
ROW($1:$19),0),ROW($1:$19))+1,1)*10^ROW($1:$19)/10)</f>
        <v>132</v>
      </c>
      <c r="E196">
        <f>SUMPRODUCT(MID(0&amp;feed!E407,LARGE(INDEX(ISNUMBER(--MID(feed!E407,ROW($1:$19),1))*
ROW($1:$19),0),ROW($1:$19))+1,1)*10^ROW($1:$19)/10)</f>
        <v>1</v>
      </c>
      <c r="F196" t="str">
        <f>feed!F407</f>
        <v>Korean War surplus</v>
      </c>
      <c r="G196" t="str">
        <f>feed!G407</f>
        <v>Gandhi-like</v>
      </c>
      <c r="H196">
        <f>SUMPRODUCT(MID(0&amp;feed!H407,LARGE(INDEX(ISNUMBER(--MID(feed!H407,ROW($1:$19),1))*
ROW($1:$19),0),ROW($1:$19))+1,1)*10^ROW($1:$19)/10)</f>
        <v>3</v>
      </c>
      <c r="I196" t="str">
        <f>feed!I407</f>
        <v>Elite</v>
      </c>
      <c r="J196">
        <f>SUMPRODUCT(MID(0&amp;feed!J407,LARGE(INDEX(ISNUMBER(--MID(feed!J407,ROW($1:$19),1))*
ROW($1:$19),0),ROW($1:$19))+1,1)*10^ROW($1:$19)/10)</f>
        <v>1</v>
      </c>
      <c r="K196">
        <f>SUMPRODUCT(MID(0&amp;feed!K407,LARGE(INDEX(ISNUMBER(--MID(feed!K407,ROW($1:$19),1))*
ROW($1:$19),0),ROW($1:$19))+1,1)*10^ROW($1:$19)/10)</f>
        <v>30</v>
      </c>
      <c r="L196">
        <f>SUMPRODUCT(MID(0&amp;feed!L407,LARGE(INDEX(ISNUMBER(--MID(feed!L407,ROW($1:$19),1))*
ROW($1:$19),0),ROW($1:$19))+1,1)*10^ROW($1:$19)/10)</f>
        <v>14</v>
      </c>
      <c r="M196" t="str">
        <f>feed!M407</f>
        <v>Free Market</v>
      </c>
      <c r="N196">
        <f>SUMPRODUCT(MID(0&amp;feed!N407,LARGE(INDEX(ISNUMBER(--MID(feed!N407,ROW($1:$5),1))*
ROW($1:$5),0),ROW($1:$5))+1,1)*10^ROW($1:$5)/10)</f>
        <v>1547</v>
      </c>
      <c r="O196">
        <f>SUMPRODUCT(MID(0&amp;feed!O407,LARGE(INDEX(ISNUMBER(--MID(feed!O407,ROW($1:$5),1))*
ROW($1:$5),0),ROW($1:$5))+1,1)*10^ROW($1:$5)/10)</f>
        <v>0</v>
      </c>
      <c r="P196" t="str">
        <f>feed!P407</f>
        <v>Plentiful</v>
      </c>
      <c r="Q196">
        <f t="shared" si="18"/>
        <v>70</v>
      </c>
      <c r="R196" t="str">
        <f>feed!Q407</f>
        <v>Powerful</v>
      </c>
      <c r="S196">
        <f t="shared" si="19"/>
        <v>9</v>
      </c>
      <c r="T196" t="str">
        <f>feed!R407</f>
        <v>Pacific Rim</v>
      </c>
      <c r="U196" t="str">
        <f>feed!S407</f>
        <v>United States</v>
      </c>
      <c r="V196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42878</v>
      </c>
      <c r="W196" t="str">
        <f>feed!U407</f>
        <v>http://blocgame.com/stats.php?id=59917</v>
      </c>
      <c r="X196" s="4">
        <f>SUMPRODUCT(MID(0&amp;feed!V407,LARGE(INDEX(ISNUMBER(--MID(feed!V407,ROW($1:$5),1))*
ROW($1:$5),0),ROW($1:$5))+1,1)*10^ROW($1:$5)/10)</f>
        <v>0</v>
      </c>
      <c r="Y196">
        <f>feed!W407</f>
        <v>0</v>
      </c>
      <c r="Z196" s="4">
        <f t="shared" si="20"/>
        <v>24128</v>
      </c>
      <c r="AA196" s="8">
        <f t="shared" si="21"/>
        <v>27.716871363930188</v>
      </c>
      <c r="AB196" s="4">
        <f t="shared" si="22"/>
        <v>257.83333333333331</v>
      </c>
      <c r="AC196" s="4">
        <f t="shared" si="23"/>
        <v>7146.333333333333</v>
      </c>
    </row>
    <row r="197" spans="1:29" x14ac:dyDescent="0.25">
      <c r="A197" t="str">
        <f>feed!A532</f>
        <v>Al Khalifa</v>
      </c>
      <c r="B197" t="str">
        <f>feed!B532</f>
        <v>Abdul Khaleed al Saud</v>
      </c>
      <c r="C197">
        <f>feed!C532</f>
        <v>0</v>
      </c>
      <c r="D197">
        <f>SUMPRODUCT(MID(0&amp;feed!D532,LARGE(INDEX(ISNUMBER(--MID(feed!D532,ROW($1:$19),1))*
ROW($1:$19),0),ROW($1:$19))+1,1)*10^ROW($1:$19)/10)</f>
        <v>0</v>
      </c>
      <c r="E197">
        <f>SUMPRODUCT(MID(0&amp;feed!E532,LARGE(INDEX(ISNUMBER(--MID(feed!E532,ROW($1:$19),1))*
ROW($1:$19),0),ROW($1:$19))+1,1)*10^ROW($1:$19)/10)</f>
        <v>0</v>
      </c>
      <c r="F197" t="str">
        <f>feed!F532</f>
        <v>Second World War surplus</v>
      </c>
      <c r="G197" t="str">
        <f>feed!G532</f>
        <v>Gandhi-like</v>
      </c>
      <c r="H197">
        <f>SUMPRODUCT(MID(0&amp;feed!H532,LARGE(INDEX(ISNUMBER(--MID(feed!H532,ROW($1:$19),1))*
ROW($1:$19),0),ROW($1:$19))+1,1)*10^ROW($1:$19)/10)</f>
        <v>1</v>
      </c>
      <c r="I197" t="str">
        <f>feed!I532</f>
        <v>Poor</v>
      </c>
      <c r="J197">
        <f>SUMPRODUCT(MID(0&amp;feed!J532,LARGE(INDEX(ISNUMBER(--MID(feed!J532,ROW($1:$19),1))*
ROW($1:$19),0),ROW($1:$19))+1,1)*10^ROW($1:$19)/10)</f>
        <v>154</v>
      </c>
      <c r="K197">
        <f>SUMPRODUCT(MID(0&amp;feed!K532,LARGE(INDEX(ISNUMBER(--MID(feed!K532,ROW($1:$19),1))*
ROW($1:$19),0),ROW($1:$19))+1,1)*10^ROW($1:$19)/10)</f>
        <v>20</v>
      </c>
      <c r="L197">
        <f>SUMPRODUCT(MID(0&amp;feed!L532,LARGE(INDEX(ISNUMBER(--MID(feed!L532,ROW($1:$19),1))*
ROW($1:$19),0),ROW($1:$19))+1,1)*10^ROW($1:$19)/10)</f>
        <v>10</v>
      </c>
      <c r="M197" t="str">
        <f>feed!M532</f>
        <v>Central Planning</v>
      </c>
      <c r="N197">
        <f>SUMPRODUCT(MID(0&amp;feed!N532,LARGE(INDEX(ISNUMBER(--MID(feed!N532,ROW($1:$5),1))*
ROW($1:$5),0),ROW($1:$5))+1,1)*10^ROW($1:$5)/10)</f>
        <v>1160</v>
      </c>
      <c r="O197">
        <f>SUMPRODUCT(MID(0&amp;feed!O532,LARGE(INDEX(ISNUMBER(--MID(feed!O532,ROW($1:$5),1))*
ROW($1:$5),0),ROW($1:$5))+1,1)*10^ROW($1:$5)/10)</f>
        <v>2627</v>
      </c>
      <c r="P197">
        <f>feed!P532</f>
        <v>0</v>
      </c>
      <c r="Q197">
        <f t="shared" si="18"/>
        <v>40</v>
      </c>
      <c r="R197" t="str">
        <f>feed!Q532</f>
        <v>Mediocre</v>
      </c>
      <c r="S197">
        <f t="shared" si="19"/>
        <v>4.5</v>
      </c>
      <c r="T197" t="str">
        <f>feed!R532</f>
        <v>Arabia</v>
      </c>
      <c r="U197" t="str">
        <f>feed!S532</f>
        <v>Soviet Union</v>
      </c>
      <c r="V197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28032</v>
      </c>
      <c r="W197" t="str">
        <f>feed!U532</f>
        <v>http://blocgame.com/stats.php?id=64736</v>
      </c>
      <c r="X197" s="4">
        <f>SUMPRODUCT(MID(0&amp;feed!V532,LARGE(INDEX(ISNUMBER(--MID(feed!V532,ROW($1:$5),1))*
ROW($1:$5),0),ROW($1:$5))+1,1)*10^ROW($1:$5)/10)</f>
        <v>0</v>
      </c>
      <c r="Y197">
        <f>feed!W532</f>
        <v>0</v>
      </c>
      <c r="Z197" s="4">
        <f t="shared" si="20"/>
        <v>16032</v>
      </c>
      <c r="AA197" s="8">
        <f t="shared" si="21"/>
        <v>24.165517241379309</v>
      </c>
      <c r="AB197" s="4">
        <f t="shared" si="22"/>
        <v>193.33333333333334</v>
      </c>
      <c r="AC197" s="4">
        <f t="shared" si="23"/>
        <v>4672</v>
      </c>
    </row>
    <row r="198" spans="1:29" x14ac:dyDescent="0.25">
      <c r="A198" t="str">
        <f>feed!A513</f>
        <v>Shanghai</v>
      </c>
      <c r="B198" t="str">
        <f>feed!B513</f>
        <v>Lon Dyo</v>
      </c>
      <c r="C198" t="str">
        <f>feed!C513</f>
        <v>PIRATES</v>
      </c>
      <c r="D198">
        <f>SUMPRODUCT(MID(0&amp;feed!D513,LARGE(INDEX(ISNUMBER(--MID(feed!D513,ROW($1:$19),1))*
ROW($1:$19),0),ROW($1:$19))+1,1)*10^ROW($1:$19)/10)</f>
        <v>63</v>
      </c>
      <c r="E198">
        <f>SUMPRODUCT(MID(0&amp;feed!E513,LARGE(INDEX(ISNUMBER(--MID(feed!E513,ROW($1:$19),1))*
ROW($1:$19),0),ROW($1:$19))+1,1)*10^ROW($1:$19)/10)</f>
        <v>2</v>
      </c>
      <c r="F198" t="str">
        <f>feed!F513</f>
        <v>Second World War surplus</v>
      </c>
      <c r="G198" t="str">
        <f>feed!G513</f>
        <v>Gandhi-like</v>
      </c>
      <c r="H198">
        <f>SUMPRODUCT(MID(0&amp;feed!H514,LARGE(INDEX(ISNUMBER(--MID(feed!H514,ROW($1:$19),1))*
ROW($1:$19),0),ROW($1:$19))+1,1)*10^ROW($1:$19)/10)</f>
        <v>3</v>
      </c>
      <c r="I198" t="str">
        <f>feed!I513</f>
        <v>Elite</v>
      </c>
      <c r="J198">
        <f>SUMPRODUCT(MID(0&amp;feed!J513,LARGE(INDEX(ISNUMBER(--MID(feed!J513,ROW($1:$19),1))*
ROW($1:$19),0),ROW($1:$19))+1,1)*10^ROW($1:$19)/10)</f>
        <v>0</v>
      </c>
      <c r="K198">
        <f>SUMPRODUCT(MID(0&amp;feed!K513,LARGE(INDEX(ISNUMBER(--MID(feed!K513,ROW($1:$19),1))*
ROW($1:$19),0),ROW($1:$19))+1,1)*10^ROW($1:$19)/10)</f>
        <v>21</v>
      </c>
      <c r="L198">
        <f>SUMPRODUCT(MID(0&amp;feed!L513,LARGE(INDEX(ISNUMBER(--MID(feed!L513,ROW($1:$19),1))*
ROW($1:$19),0),ROW($1:$19))+1,1)*10^ROW($1:$19)/10)</f>
        <v>6</v>
      </c>
      <c r="M198" t="str">
        <f>feed!M513</f>
        <v>Central Planning</v>
      </c>
      <c r="N198">
        <f>SUMPRODUCT(MID(0&amp;feed!N513,LARGE(INDEX(ISNUMBER(--MID(feed!N513,ROW($1:$5),1))*
ROW($1:$5),0),ROW($1:$5))+1,1)*10^ROW($1:$5)/10)</f>
        <v>1205</v>
      </c>
      <c r="O198">
        <f>SUMPRODUCT(MID(0&amp;feed!O513,LARGE(INDEX(ISNUMBER(--MID(feed!O513,ROW($1:$5),1))*
ROW($1:$5),0),ROW($1:$5))+1,1)*10^ROW($1:$5)/10)</f>
        <v>507</v>
      </c>
      <c r="P198" t="str">
        <f>feed!P513</f>
        <v>Untapped</v>
      </c>
      <c r="Q198">
        <f t="shared" si="18"/>
        <v>90</v>
      </c>
      <c r="R198" t="str">
        <f>feed!Q513</f>
        <v>Powerful</v>
      </c>
      <c r="S198">
        <f t="shared" si="19"/>
        <v>9</v>
      </c>
      <c r="T198" t="str">
        <f>feed!R513</f>
        <v>China</v>
      </c>
      <c r="U198" t="str">
        <f>feed!S513</f>
        <v>Soviet Union</v>
      </c>
      <c r="V198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56155</v>
      </c>
      <c r="W198" t="str">
        <f>feed!U513</f>
        <v>http://blocgame.com/stats.php?id=63118</v>
      </c>
      <c r="X198" s="4">
        <f>SUMPRODUCT(MID(0&amp;feed!V513,LARGE(INDEX(ISNUMBER(--MID(feed!V513,ROW($1:$5),1))*
ROW($1:$5),0),ROW($1:$5))+1,1)*10^ROW($1:$5)/10)</f>
        <v>0</v>
      </c>
      <c r="Y198">
        <f>feed!W513</f>
        <v>0</v>
      </c>
      <c r="Z198" s="4">
        <f t="shared" si="20"/>
        <v>43780</v>
      </c>
      <c r="AA198" s="8">
        <f t="shared" si="21"/>
        <v>46.601659751037346</v>
      </c>
      <c r="AB198" s="4">
        <f t="shared" si="22"/>
        <v>200.83333333333334</v>
      </c>
      <c r="AC198" s="4">
        <f t="shared" si="23"/>
        <v>9359.1666666666661</v>
      </c>
    </row>
    <row r="199" spans="1:29" x14ac:dyDescent="0.25">
      <c r="A199" t="str">
        <f>feed!A598</f>
        <v>Flower Hippies</v>
      </c>
      <c r="B199" t="str">
        <f>feed!B598</f>
        <v>Wolololo</v>
      </c>
      <c r="C199" t="str">
        <f>feed!C598</f>
        <v>The Federal Colonies</v>
      </c>
      <c r="D199">
        <f>SUMPRODUCT(MID(0&amp;feed!D598,LARGE(INDEX(ISNUMBER(--MID(feed!D598,ROW($1:$19),1))*
ROW($1:$19),0),ROW($1:$19))+1,1)*10^ROW($1:$19)/10)</f>
        <v>26</v>
      </c>
      <c r="E199">
        <f>SUMPRODUCT(MID(0&amp;feed!E598,LARGE(INDEX(ISNUMBER(--MID(feed!E598,ROW($1:$19),1))*
ROW($1:$19),0),ROW($1:$19))+1,1)*10^ROW($1:$19)/10)</f>
        <v>0</v>
      </c>
      <c r="F199" t="str">
        <f>feed!F598</f>
        <v>Second World War surplus</v>
      </c>
      <c r="G199" t="str">
        <f>feed!G598</f>
        <v>Nice</v>
      </c>
      <c r="H199">
        <f>SUMPRODUCT(MID(0&amp;feed!H598,LARGE(INDEX(ISNUMBER(--MID(feed!H598,ROW($1:$19),1))*
ROW($1:$19),0),ROW($1:$19))+1,1)*10^ROW($1:$19)/10)</f>
        <v>1</v>
      </c>
      <c r="I199" t="str">
        <f>feed!I598</f>
        <v>Elite</v>
      </c>
      <c r="J199">
        <f>SUMPRODUCT(MID(0&amp;feed!J598,LARGE(INDEX(ISNUMBER(--MID(feed!J598,ROW($1:$19),1))*
ROW($1:$19),0),ROW($1:$19))+1,1)*10^ROW($1:$19)/10)</f>
        <v>7</v>
      </c>
      <c r="K199">
        <f>SUMPRODUCT(MID(0&amp;feed!K598,LARGE(INDEX(ISNUMBER(--MID(feed!K598,ROW($1:$19),1))*
ROW($1:$19),0),ROW($1:$19))+1,1)*10^ROW($1:$19)/10)</f>
        <v>9</v>
      </c>
      <c r="L199">
        <f>SUMPRODUCT(MID(0&amp;feed!L598,LARGE(INDEX(ISNUMBER(--MID(feed!L598,ROW($1:$19),1))*
ROW($1:$19),0),ROW($1:$19))+1,1)*10^ROW($1:$19)/10)</f>
        <v>3</v>
      </c>
      <c r="M199" t="str">
        <f>feed!M598</f>
        <v>Central Planning</v>
      </c>
      <c r="N199">
        <f>SUMPRODUCT(MID(0&amp;feed!N598,LARGE(INDEX(ISNUMBER(--MID(feed!N598,ROW($1:$5),1))*
ROW($1:$5),0),ROW($1:$5))+1,1)*10^ROW($1:$5)/10)</f>
        <v>971</v>
      </c>
      <c r="O199">
        <f>SUMPRODUCT(MID(0&amp;feed!O598,LARGE(INDEX(ISNUMBER(--MID(feed!O598,ROW($1:$5),1))*
ROW($1:$5),0),ROW($1:$5))+1,1)*10^ROW($1:$5)/10)</f>
        <v>106</v>
      </c>
      <c r="P199" t="str">
        <f>feed!P598</f>
        <v>Near Depletion</v>
      </c>
      <c r="Q199">
        <f t="shared" si="18"/>
        <v>10</v>
      </c>
      <c r="R199" t="str">
        <f>feed!Q598</f>
        <v>Small</v>
      </c>
      <c r="S199">
        <f t="shared" si="19"/>
        <v>3</v>
      </c>
      <c r="T199" t="str">
        <f>feed!R598</f>
        <v>Pacific Rim</v>
      </c>
      <c r="U199" t="str">
        <f>feed!S598</f>
        <v>United States</v>
      </c>
      <c r="V199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18959</v>
      </c>
      <c r="W199" t="str">
        <f>feed!U598</f>
        <v>http://blocgame.com/stats.php?id=64563</v>
      </c>
      <c r="X199" s="4">
        <f>SUMPRODUCT(MID(0&amp;feed!V598,LARGE(INDEX(ISNUMBER(--MID(feed!V598,ROW($1:$5),1))*
ROW($1:$5),0),ROW($1:$5))+1,1)*10^ROW($1:$5)/10)</f>
        <v>0</v>
      </c>
      <c r="Y199">
        <f>feed!W598</f>
        <v>0</v>
      </c>
      <c r="Z199" s="4">
        <f t="shared" si="20"/>
        <v>13709</v>
      </c>
      <c r="AA199" s="8">
        <f t="shared" si="21"/>
        <v>19.525231719876416</v>
      </c>
      <c r="AB199" s="4">
        <f t="shared" si="22"/>
        <v>161.83333333333334</v>
      </c>
      <c r="AC199" s="4">
        <f t="shared" si="23"/>
        <v>3159.8333333333335</v>
      </c>
    </row>
    <row r="200" spans="1:29" x14ac:dyDescent="0.25">
      <c r="A200" t="str">
        <f>feed!A481</f>
        <v>Last Horn</v>
      </c>
      <c r="B200" t="str">
        <f>feed!B481</f>
        <v>Prince Charming</v>
      </c>
      <c r="C200" t="str">
        <f>feed!C481</f>
        <v>The Khilafah</v>
      </c>
      <c r="D200">
        <f>SUMPRODUCT(MID(0&amp;feed!D481,LARGE(INDEX(ISNUMBER(--MID(feed!D481,ROW($1:$19),1))*
ROW($1:$19),0),ROW($1:$19))+1,1)*10^ROW($1:$19)/10)</f>
        <v>128</v>
      </c>
      <c r="E200">
        <f>SUMPRODUCT(MID(0&amp;feed!E481,LARGE(INDEX(ISNUMBER(--MID(feed!E481,ROW($1:$19),1))*
ROW($1:$19),0),ROW($1:$19))+1,1)*10^ROW($1:$19)/10)</f>
        <v>1</v>
      </c>
      <c r="F200" t="str">
        <f>feed!F481</f>
        <v>Korean War surplus</v>
      </c>
      <c r="G200" t="str">
        <f>feed!G481</f>
        <v>Nice</v>
      </c>
      <c r="H200">
        <f>SUMPRODUCT(MID(0&amp;feed!H481,LARGE(INDEX(ISNUMBER(--MID(feed!H481,ROW($1:$19),1))*
ROW($1:$19),0),ROW($1:$19))+1,1)*10^ROW($1:$19)/10)</f>
        <v>2</v>
      </c>
      <c r="I200" t="str">
        <f>feed!I481</f>
        <v>Poor</v>
      </c>
      <c r="J200">
        <f>SUMPRODUCT(MID(0&amp;feed!J481,LARGE(INDEX(ISNUMBER(--MID(feed!J481,ROW($1:$19),1))*
ROW($1:$19),0),ROW($1:$19))+1,1)*10^ROW($1:$19)/10)</f>
        <v>2</v>
      </c>
      <c r="K200">
        <f>SUMPRODUCT(MID(0&amp;feed!K481,LARGE(INDEX(ISNUMBER(--MID(feed!K481,ROW($1:$19),1))*
ROW($1:$19),0),ROW($1:$19))+1,1)*10^ROW($1:$19)/10)</f>
        <v>35</v>
      </c>
      <c r="L200">
        <f>SUMPRODUCT(MID(0&amp;feed!L481,LARGE(INDEX(ISNUMBER(--MID(feed!L481,ROW($1:$19),1))*
ROW($1:$19),0),ROW($1:$19))+1,1)*10^ROW($1:$19)/10)</f>
        <v>7</v>
      </c>
      <c r="M200" t="str">
        <f>feed!M481</f>
        <v>Central Planning</v>
      </c>
      <c r="N200">
        <f>SUMPRODUCT(MID(0&amp;feed!N481,LARGE(INDEX(ISNUMBER(--MID(feed!N481,ROW($1:$5),1))*
ROW($1:$5),0),ROW($1:$5))+1,1)*10^ROW($1:$5)/10)</f>
        <v>1309</v>
      </c>
      <c r="O200">
        <f>SUMPRODUCT(MID(0&amp;feed!O481,LARGE(INDEX(ISNUMBER(--MID(feed!O481,ROW($1:$5),1))*
ROW($1:$5),0),ROW($1:$5))+1,1)*10^ROW($1:$5)/10)</f>
        <v>951</v>
      </c>
      <c r="P200" t="str">
        <f>feed!P481</f>
        <v>Untapped</v>
      </c>
      <c r="Q200">
        <f t="shared" si="18"/>
        <v>90</v>
      </c>
      <c r="R200" t="str">
        <f>feed!Q481</f>
        <v>Very Powerful</v>
      </c>
      <c r="S200">
        <f t="shared" si="19"/>
        <v>10</v>
      </c>
      <c r="T200" t="str">
        <f>feed!R481</f>
        <v>West Africa</v>
      </c>
      <c r="U200" t="str">
        <f>feed!S481</f>
        <v>Soviet Union</v>
      </c>
      <c r="V200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41850</v>
      </c>
      <c r="W200" t="str">
        <f>feed!U481</f>
        <v>http://blocgame.com/stats.php?id=64043</v>
      </c>
      <c r="X200" s="4">
        <f>SUMPRODUCT(MID(0&amp;feed!V481,LARGE(INDEX(ISNUMBER(--MID(feed!V481,ROW($1:$5),1))*
ROW($1:$5),0),ROW($1:$5))+1,1)*10^ROW($1:$5)/10)</f>
        <v>0</v>
      </c>
      <c r="Y200">
        <f>feed!W481</f>
        <v>0</v>
      </c>
      <c r="Z200" s="4">
        <f t="shared" si="20"/>
        <v>24600</v>
      </c>
      <c r="AA200" s="8">
        <f t="shared" si="21"/>
        <v>31.970970206264322</v>
      </c>
      <c r="AB200" s="4">
        <f t="shared" si="22"/>
        <v>218.16666666666666</v>
      </c>
      <c r="AC200" s="4">
        <f t="shared" si="23"/>
        <v>6975</v>
      </c>
    </row>
    <row r="201" spans="1:29" x14ac:dyDescent="0.25">
      <c r="A201" t="str">
        <f>feed!A536</f>
        <v>Scavia</v>
      </c>
      <c r="B201" t="str">
        <f>feed!B536</f>
        <v>nike1155</v>
      </c>
      <c r="C201" t="str">
        <f>feed!C536</f>
        <v>The Order</v>
      </c>
      <c r="D201">
        <f>SUMPRODUCT(MID(0&amp;feed!D536,LARGE(INDEX(ISNUMBER(--MID(feed!D536,ROW($1:$19),1))*
ROW($1:$19),0),ROW($1:$19))+1,1)*10^ROW($1:$19)/10)</f>
        <v>132</v>
      </c>
      <c r="E201">
        <f>SUMPRODUCT(MID(0&amp;feed!E536,LARGE(INDEX(ISNUMBER(--MID(feed!E536,ROW($1:$19),1))*
ROW($1:$19),0),ROW($1:$19))+1,1)*10^ROW($1:$19)/10)</f>
        <v>2</v>
      </c>
      <c r="F201" t="str">
        <f>feed!F536</f>
        <v>Second World War surplus</v>
      </c>
      <c r="G201" t="str">
        <f>feed!G536</f>
        <v>Gandhi-like</v>
      </c>
      <c r="H201">
        <f>SUMPRODUCT(MID(0&amp;feed!H536,LARGE(INDEX(ISNUMBER(--MID(feed!H536,ROW($1:$19),1))*
ROW($1:$19),0),ROW($1:$19))+1,1)*10^ROW($1:$19)/10)</f>
        <v>2</v>
      </c>
      <c r="I201" t="str">
        <f>feed!I536</f>
        <v>Poor</v>
      </c>
      <c r="J201">
        <f>SUMPRODUCT(MID(0&amp;feed!J536,LARGE(INDEX(ISNUMBER(--MID(feed!J536,ROW($1:$19),1))*
ROW($1:$19),0),ROW($1:$19))+1,1)*10^ROW($1:$19)/10)</f>
        <v>28</v>
      </c>
      <c r="K201">
        <f>SUMPRODUCT(MID(0&amp;feed!K536,LARGE(INDEX(ISNUMBER(--MID(feed!K536,ROW($1:$19),1))*
ROW($1:$19),0),ROW($1:$19))+1,1)*10^ROW($1:$19)/10)</f>
        <v>11</v>
      </c>
      <c r="L201">
        <f>SUMPRODUCT(MID(0&amp;feed!L536,LARGE(INDEX(ISNUMBER(--MID(feed!L536,ROW($1:$19),1))*
ROW($1:$19),0),ROW($1:$19))+1,1)*10^ROW($1:$19)/10)</f>
        <v>4</v>
      </c>
      <c r="M201" t="str">
        <f>feed!M536</f>
        <v>Central Planning</v>
      </c>
      <c r="N201">
        <f>SUMPRODUCT(MID(0&amp;feed!N536,LARGE(INDEX(ISNUMBER(--MID(feed!N536,ROW($1:$5),1))*
ROW($1:$5),0),ROW($1:$5))+1,1)*10^ROW($1:$5)/10)</f>
        <v>1140</v>
      </c>
      <c r="O201">
        <f>SUMPRODUCT(MID(0&amp;feed!O536,LARGE(INDEX(ISNUMBER(--MID(feed!O536,ROW($1:$5),1))*
ROW($1:$5),0),ROW($1:$5))+1,1)*10^ROW($1:$5)/10)</f>
        <v>11</v>
      </c>
      <c r="P201" t="str">
        <f>feed!P536</f>
        <v>Plentiful</v>
      </c>
      <c r="Q201">
        <f t="shared" si="18"/>
        <v>70</v>
      </c>
      <c r="R201" t="str">
        <f>feed!Q536</f>
        <v>Large</v>
      </c>
      <c r="S201">
        <f t="shared" si="19"/>
        <v>7.5</v>
      </c>
      <c r="T201" t="str">
        <f>feed!R536</f>
        <v>Indochina</v>
      </c>
      <c r="U201" t="str">
        <f>feed!S536</f>
        <v>United States</v>
      </c>
      <c r="V201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32605</v>
      </c>
      <c r="W201" t="str">
        <f>feed!U536</f>
        <v>http://blocgame.com/stats.php?id=52275</v>
      </c>
      <c r="X201" s="4">
        <f>SUMPRODUCT(MID(0&amp;feed!V536,LARGE(INDEX(ISNUMBER(--MID(feed!V536,ROW($1:$5),1))*
ROW($1:$5),0),ROW($1:$5))+1,1)*10^ROW($1:$5)/10)</f>
        <v>0</v>
      </c>
      <c r="Y201">
        <f>feed!W536</f>
        <v>0</v>
      </c>
      <c r="Z201" s="4">
        <f t="shared" si="20"/>
        <v>25480</v>
      </c>
      <c r="AA201" s="8">
        <f t="shared" si="21"/>
        <v>28.600877192982455</v>
      </c>
      <c r="AB201" s="4">
        <f t="shared" si="22"/>
        <v>190</v>
      </c>
      <c r="AC201" s="4">
        <f t="shared" si="23"/>
        <v>5434.166666666667</v>
      </c>
    </row>
    <row r="202" spans="1:29" x14ac:dyDescent="0.25">
      <c r="A202" t="str">
        <f>feed!A569</f>
        <v>Rare_Pepes</v>
      </c>
      <c r="B202" t="str">
        <f>feed!B569</f>
        <v>Karl_M.</v>
      </c>
      <c r="C202" t="str">
        <f>feed!C569</f>
        <v>The Khilafah</v>
      </c>
      <c r="D202">
        <f>SUMPRODUCT(MID(0&amp;feed!D569,LARGE(INDEX(ISNUMBER(--MID(feed!D569,ROW($1:$19),1))*
ROW($1:$19),0),ROW($1:$19))+1,1)*10^ROW($1:$19)/10)</f>
        <v>36</v>
      </c>
      <c r="E202">
        <f>SUMPRODUCT(MID(0&amp;feed!E569,LARGE(INDEX(ISNUMBER(--MID(feed!E569,ROW($1:$19),1))*
ROW($1:$19),0),ROW($1:$19))+1,1)*10^ROW($1:$19)/10)</f>
        <v>3</v>
      </c>
      <c r="F202" t="str">
        <f>feed!F569</f>
        <v>Second World War surplus</v>
      </c>
      <c r="G202" t="str">
        <f>feed!G569</f>
        <v>Gandhi-like</v>
      </c>
      <c r="H202">
        <f>SUMPRODUCT(MID(0&amp;feed!H569,LARGE(INDEX(ISNUMBER(--MID(feed!H569,ROW($1:$19),1))*
ROW($1:$19),0),ROW($1:$19))+1,1)*10^ROW($1:$19)/10)</f>
        <v>3</v>
      </c>
      <c r="I202" t="str">
        <f>feed!I569</f>
        <v>Standard</v>
      </c>
      <c r="J202">
        <f>SUMPRODUCT(MID(0&amp;feed!J569,LARGE(INDEX(ISNUMBER(--MID(feed!J569,ROW($1:$19),1))*
ROW($1:$19),0),ROW($1:$19))+1,1)*10^ROW($1:$19)/10)</f>
        <v>3</v>
      </c>
      <c r="K202">
        <f>SUMPRODUCT(MID(0&amp;feed!K569,LARGE(INDEX(ISNUMBER(--MID(feed!K569,ROW($1:$19),1))*
ROW($1:$19),0),ROW($1:$19))+1,1)*10^ROW($1:$19)/10)</f>
        <v>9</v>
      </c>
      <c r="L202">
        <f>SUMPRODUCT(MID(0&amp;feed!L569,LARGE(INDEX(ISNUMBER(--MID(feed!L569,ROW($1:$19),1))*
ROW($1:$19),0),ROW($1:$19))+1,1)*10^ROW($1:$19)/10)</f>
        <v>6</v>
      </c>
      <c r="M202" t="str">
        <f>feed!M569</f>
        <v>Central Planning</v>
      </c>
      <c r="N202">
        <f>SUMPRODUCT(MID(0&amp;feed!N569,LARGE(INDEX(ISNUMBER(--MID(feed!N569,ROW($1:$5),1))*
ROW($1:$5),0),ROW($1:$5))+1,1)*10^ROW($1:$5)/10)</f>
        <v>1073</v>
      </c>
      <c r="O202">
        <f>SUMPRODUCT(MID(0&amp;feed!O569,LARGE(INDEX(ISNUMBER(--MID(feed!O569,ROW($1:$5),1))*
ROW($1:$5),0),ROW($1:$5))+1,1)*10^ROW($1:$5)/10)</f>
        <v>310</v>
      </c>
      <c r="P202" t="str">
        <f>feed!P569</f>
        <v>Untapped</v>
      </c>
      <c r="Q202">
        <f t="shared" si="18"/>
        <v>90</v>
      </c>
      <c r="R202" t="str">
        <f>feed!Q569</f>
        <v>Somewhat Large</v>
      </c>
      <c r="S202">
        <f t="shared" si="19"/>
        <v>6</v>
      </c>
      <c r="T202" t="str">
        <f>feed!R569</f>
        <v>Guinea</v>
      </c>
      <c r="U202" t="str">
        <f>feed!S569</f>
        <v>Soviet Union</v>
      </c>
      <c r="V202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26170</v>
      </c>
      <c r="W202" t="str">
        <f>feed!U569</f>
        <v>http://blocgame.com/stats.php?id=63313</v>
      </c>
      <c r="X202" s="4">
        <f>SUMPRODUCT(MID(0&amp;feed!V569,LARGE(INDEX(ISNUMBER(--MID(feed!V569,ROW($1:$5),1))*
ROW($1:$5),0),ROW($1:$5))+1,1)*10^ROW($1:$5)/10)</f>
        <v>0</v>
      </c>
      <c r="Y202">
        <f>feed!W569</f>
        <v>0</v>
      </c>
      <c r="Z202" s="4">
        <f t="shared" si="20"/>
        <v>18295</v>
      </c>
      <c r="AA202" s="8">
        <f t="shared" si="21"/>
        <v>24.389561975768871</v>
      </c>
      <c r="AB202" s="4">
        <f t="shared" si="22"/>
        <v>178.83333333333334</v>
      </c>
      <c r="AC202" s="4">
        <f t="shared" si="23"/>
        <v>4361.666666666667</v>
      </c>
    </row>
    <row r="203" spans="1:29" x14ac:dyDescent="0.25">
      <c r="A203" t="str">
        <f>feed!A327</f>
        <v>Ceannesburg</v>
      </c>
      <c r="B203" t="str">
        <f>feed!B327</f>
        <v>theorange0</v>
      </c>
      <c r="C203" t="str">
        <f>feed!C327</f>
        <v>The Order</v>
      </c>
      <c r="D203">
        <f>SUMPRODUCT(MID(0&amp;feed!D327,LARGE(INDEX(ISNUMBER(--MID(feed!D327,ROW($1:$19),1))*
ROW($1:$19),0),ROW($1:$19))+1,1)*10^ROW($1:$19)/10)</f>
        <v>148</v>
      </c>
      <c r="E203">
        <f>SUMPRODUCT(MID(0&amp;feed!E327,LARGE(INDEX(ISNUMBER(--MID(feed!E327,ROW($1:$19),1))*
ROW($1:$19),0),ROW($1:$19))+1,1)*10^ROW($1:$19)/10)</f>
        <v>15</v>
      </c>
      <c r="F203" t="str">
        <f>feed!F327</f>
        <v>Korean War surplus</v>
      </c>
      <c r="G203" t="str">
        <f>feed!G327</f>
        <v>Gandhi-like</v>
      </c>
      <c r="H203">
        <f>SUMPRODUCT(MID(0&amp;feed!H327,LARGE(INDEX(ISNUMBER(--MID(feed!H327,ROW($1:$19),1))*
ROW($1:$19),0),ROW($1:$19))+1,1)*10^ROW($1:$19)/10)</f>
        <v>5</v>
      </c>
      <c r="I203" t="str">
        <f>feed!I327</f>
        <v>Undisciplined Rabble</v>
      </c>
      <c r="J203">
        <f>SUMPRODUCT(MID(0&amp;feed!J327,LARGE(INDEX(ISNUMBER(--MID(feed!J327,ROW($1:$19),1))*
ROW($1:$19),0),ROW($1:$19))+1,1)*10^ROW($1:$19)/10)</f>
        <v>12</v>
      </c>
      <c r="K203">
        <f>SUMPRODUCT(MID(0&amp;feed!K327,LARGE(INDEX(ISNUMBER(--MID(feed!K327,ROW($1:$19),1))*
ROW($1:$19),0),ROW($1:$19))+1,1)*10^ROW($1:$19)/10)</f>
        <v>24</v>
      </c>
      <c r="L203">
        <f>SUMPRODUCT(MID(0&amp;feed!L327,LARGE(INDEX(ISNUMBER(--MID(feed!L327,ROW($1:$19),1))*
ROW($1:$19),0),ROW($1:$19))+1,1)*10^ROW($1:$19)/10)</f>
        <v>6</v>
      </c>
      <c r="M203" t="str">
        <f>feed!M327</f>
        <v>Mixed Economy</v>
      </c>
      <c r="N203">
        <f>SUMPRODUCT(MID(0&amp;feed!N327,LARGE(INDEX(ISNUMBER(--MID(feed!N327,ROW($1:$5),1))*
ROW($1:$5),0),ROW($1:$5))+1,1)*10^ROW($1:$5)/10)</f>
        <v>1858</v>
      </c>
      <c r="O203">
        <f>SUMPRODUCT(MID(0&amp;feed!O327,LARGE(INDEX(ISNUMBER(--MID(feed!O327,ROW($1:$5),1))*
ROW($1:$5),0),ROW($1:$5))+1,1)*10^ROW($1:$5)/10)</f>
        <v>0</v>
      </c>
      <c r="P203" t="str">
        <f>feed!P327</f>
        <v>Untapped</v>
      </c>
      <c r="Q203">
        <f t="shared" si="18"/>
        <v>90</v>
      </c>
      <c r="R203" t="str">
        <f>feed!Q327</f>
        <v>Very Powerful</v>
      </c>
      <c r="S203">
        <f t="shared" si="19"/>
        <v>10</v>
      </c>
      <c r="T203" t="str">
        <f>feed!R327</f>
        <v>Mesoamerica</v>
      </c>
      <c r="U203" t="str">
        <f>feed!S327</f>
        <v>United States</v>
      </c>
      <c r="V203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33487</v>
      </c>
      <c r="W203" t="str">
        <f>feed!U327</f>
        <v>http://blocgame.com/stats.php?id=56500</v>
      </c>
      <c r="X203" s="4">
        <f>SUMPRODUCT(MID(0&amp;feed!V327,LARGE(INDEX(ISNUMBER(--MID(feed!V327,ROW($1:$5),1))*
ROW($1:$5),0),ROW($1:$5))+1,1)*10^ROW($1:$5)/10)</f>
        <v>0</v>
      </c>
      <c r="Y203">
        <f>feed!W327</f>
        <v>0</v>
      </c>
      <c r="Z203" s="4">
        <f t="shared" si="20"/>
        <v>18487</v>
      </c>
      <c r="AA203" s="8">
        <f t="shared" si="21"/>
        <v>18.02314316469322</v>
      </c>
      <c r="AB203" s="4">
        <f t="shared" si="22"/>
        <v>309.66666666666669</v>
      </c>
      <c r="AC203" s="4">
        <f t="shared" si="23"/>
        <v>5581.166666666667</v>
      </c>
    </row>
    <row r="204" spans="1:29" x14ac:dyDescent="0.25">
      <c r="A204" t="str">
        <f>feed!A442</f>
        <v>fetiwert</v>
      </c>
      <c r="B204" t="str">
        <f>feed!B442</f>
        <v>raja adam iskandar</v>
      </c>
      <c r="C204" t="str">
        <f>feed!C442</f>
        <v>The Federal Colonies</v>
      </c>
      <c r="D204">
        <f>SUMPRODUCT(MID(0&amp;feed!D442,LARGE(INDEX(ISNUMBER(--MID(feed!D442,ROW($1:$19),1))*
ROW($1:$19),0),ROW($1:$19))+1,1)*10^ROW($1:$19)/10)</f>
        <v>9</v>
      </c>
      <c r="E204">
        <f>SUMPRODUCT(MID(0&amp;feed!E442,LARGE(INDEX(ISNUMBER(--MID(feed!E442,ROW($1:$19),1))*
ROW($1:$19),0),ROW($1:$19))+1,1)*10^ROW($1:$19)/10)</f>
        <v>0</v>
      </c>
      <c r="F204" t="str">
        <f>feed!F442</f>
        <v>Second World War surplus</v>
      </c>
      <c r="G204" t="str">
        <f>feed!G442</f>
        <v>Questionable</v>
      </c>
      <c r="H204">
        <f>SUMPRODUCT(MID(0&amp;feed!H442,LARGE(INDEX(ISNUMBER(--MID(feed!H442,ROW($1:$19),1))*
ROW($1:$19),0),ROW($1:$19))+1,1)*10^ROW($1:$19)/10)</f>
        <v>1</v>
      </c>
      <c r="I204" t="str">
        <f>feed!I442</f>
        <v>Standard</v>
      </c>
      <c r="J204">
        <f>SUMPRODUCT(MID(0&amp;feed!J442,LARGE(INDEX(ISNUMBER(--MID(feed!J442,ROW($1:$19),1))*
ROW($1:$19),0),ROW($1:$19))+1,1)*10^ROW($1:$19)/10)</f>
        <v>64</v>
      </c>
      <c r="K204">
        <f>SUMPRODUCT(MID(0&amp;feed!K442,LARGE(INDEX(ISNUMBER(--MID(feed!K442,ROW($1:$19),1))*
ROW($1:$19),0),ROW($1:$19))+1,1)*10^ROW($1:$19)/10)</f>
        <v>2</v>
      </c>
      <c r="L204">
        <f>SUMPRODUCT(MID(0&amp;feed!L442,LARGE(INDEX(ISNUMBER(--MID(feed!L442,ROW($1:$19),1))*
ROW($1:$19),0),ROW($1:$19))+1,1)*10^ROW($1:$19)/10)</f>
        <v>2</v>
      </c>
      <c r="M204" t="str">
        <f>feed!M442</f>
        <v>Mixed Economy</v>
      </c>
      <c r="N204">
        <f>SUMPRODUCT(MID(0&amp;feed!N442,LARGE(INDEX(ISNUMBER(--MID(feed!N442,ROW($1:$5),1))*
ROW($1:$5),0),ROW($1:$5))+1,1)*10^ROW($1:$5)/10)</f>
        <v>1442</v>
      </c>
      <c r="O204">
        <f>SUMPRODUCT(MID(0&amp;feed!O442,LARGE(INDEX(ISNUMBER(--MID(feed!O442,ROW($1:$5),1))*
ROW($1:$5),0),ROW($1:$5))+1,1)*10^ROW($1:$5)/10)</f>
        <v>109</v>
      </c>
      <c r="P204" t="str">
        <f>feed!P442</f>
        <v>Untapped</v>
      </c>
      <c r="Q204">
        <f t="shared" si="18"/>
        <v>90</v>
      </c>
      <c r="R204" t="str">
        <f>feed!Q442</f>
        <v>None</v>
      </c>
      <c r="S204">
        <f t="shared" si="19"/>
        <v>0</v>
      </c>
      <c r="T204" t="str">
        <f>feed!R442</f>
        <v>East Indies</v>
      </c>
      <c r="U204" t="str">
        <f>feed!S442</f>
        <v>Neutral</v>
      </c>
      <c r="V204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2328</v>
      </c>
      <c r="W204" t="str">
        <f>feed!U442</f>
        <v>http://blocgame.com/stats.php?id=63124</v>
      </c>
      <c r="X204" s="4">
        <f>SUMPRODUCT(MID(0&amp;feed!V442,LARGE(INDEX(ISNUMBER(--MID(feed!V442,ROW($1:$5),1))*
ROW($1:$5),0),ROW($1:$5))+1,1)*10^ROW($1:$5)/10)</f>
        <v>0</v>
      </c>
      <c r="Y204">
        <f>feed!W442</f>
        <v>0</v>
      </c>
      <c r="Z204" s="4">
        <f t="shared" si="20"/>
        <v>78</v>
      </c>
      <c r="AA204" s="8">
        <f t="shared" si="21"/>
        <v>1.6144244105409153</v>
      </c>
      <c r="AB204" s="4">
        <f t="shared" si="22"/>
        <v>240.33333333333334</v>
      </c>
      <c r="AC204" s="4">
        <f t="shared" si="23"/>
        <v>388</v>
      </c>
    </row>
    <row r="205" spans="1:29" x14ac:dyDescent="0.25">
      <c r="A205" t="str">
        <f>feed!A520</f>
        <v>UNIland</v>
      </c>
      <c r="B205" t="str">
        <f>feed!B520</f>
        <v>Anna5</v>
      </c>
      <c r="C205" t="str">
        <f>feed!C520</f>
        <v>SPQR</v>
      </c>
      <c r="D205">
        <f>SUMPRODUCT(MID(0&amp;feed!D520,LARGE(INDEX(ISNUMBER(--MID(feed!D520,ROW($1:$19),1))*
ROW($1:$19),0),ROW($1:$19))+1,1)*10^ROW($1:$19)/10)</f>
        <v>5</v>
      </c>
      <c r="E205">
        <f>SUMPRODUCT(MID(0&amp;feed!E520,LARGE(INDEX(ISNUMBER(--MID(feed!E520,ROW($1:$19),1))*
ROW($1:$19),0),ROW($1:$19))+1,1)*10^ROW($1:$19)/10)</f>
        <v>0</v>
      </c>
      <c r="F205" t="str">
        <f>feed!F520</f>
        <v>Finest of the 19th century</v>
      </c>
      <c r="G205" t="str">
        <f>feed!G520</f>
        <v>Normal</v>
      </c>
      <c r="H205">
        <f>SUMPRODUCT(MID(0&amp;feed!H520,LARGE(INDEX(ISNUMBER(--MID(feed!H520,ROW($1:$19),1))*
ROW($1:$19),0),ROW($1:$19))+1,1)*10^ROW($1:$19)/10)</f>
        <v>1</v>
      </c>
      <c r="I205" t="str">
        <f>feed!I520</f>
        <v>Good</v>
      </c>
      <c r="J205">
        <f>SUMPRODUCT(MID(0&amp;feed!J520,LARGE(INDEX(ISNUMBER(--MID(feed!J520,ROW($1:$19),1))*
ROW($1:$19),0),ROW($1:$19))+1,1)*10^ROW($1:$19)/10)</f>
        <v>2</v>
      </c>
      <c r="K205">
        <f>SUMPRODUCT(MID(0&amp;feed!K520,LARGE(INDEX(ISNUMBER(--MID(feed!K520,ROW($1:$19),1))*
ROW($1:$19),0),ROW($1:$19))+1,1)*10^ROW($1:$19)/10)</f>
        <v>10</v>
      </c>
      <c r="L205">
        <f>SUMPRODUCT(MID(0&amp;feed!L520,LARGE(INDEX(ISNUMBER(--MID(feed!L520,ROW($1:$19),1))*
ROW($1:$19),0),ROW($1:$19))+1,1)*10^ROW($1:$19)/10)</f>
        <v>0</v>
      </c>
      <c r="M205" t="str">
        <f>feed!M520</f>
        <v>Mixed Economy</v>
      </c>
      <c r="N205">
        <f>SUMPRODUCT(MID(0&amp;feed!N520,LARGE(INDEX(ISNUMBER(--MID(feed!N520,ROW($1:$5),1))*
ROW($1:$5),0),ROW($1:$5))+1,1)*10^ROW($1:$5)/10)</f>
        <v>1181</v>
      </c>
      <c r="O205">
        <f>SUMPRODUCT(MID(0&amp;feed!O520,LARGE(INDEX(ISNUMBER(--MID(feed!O520,ROW($1:$5),1))*
ROW($1:$5),0),ROW($1:$5))+1,1)*10^ROW($1:$5)/10)</f>
        <v>0</v>
      </c>
      <c r="P205" t="str">
        <f>feed!P520</f>
        <v>Untapped</v>
      </c>
      <c r="Q205">
        <f t="shared" si="18"/>
        <v>90</v>
      </c>
      <c r="R205" t="str">
        <f>feed!Q520</f>
        <v>None</v>
      </c>
      <c r="S205">
        <f t="shared" si="19"/>
        <v>0</v>
      </c>
      <c r="T205" t="str">
        <f>feed!R520</f>
        <v>Persia</v>
      </c>
      <c r="U205" t="str">
        <f>feed!S520</f>
        <v>Neutral</v>
      </c>
      <c r="V205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6308</v>
      </c>
      <c r="W205" t="str">
        <f>feed!U520</f>
        <v>http://blocgame.com/stats.php?id=62192</v>
      </c>
      <c r="X205" s="4">
        <f>SUMPRODUCT(MID(0&amp;feed!V520,LARGE(INDEX(ISNUMBER(--MID(feed!V520,ROW($1:$5),1))*
ROW($1:$5),0),ROW($1:$5))+1,1)*10^ROW($1:$5)/10)</f>
        <v>0</v>
      </c>
      <c r="Y205">
        <f>feed!W520</f>
        <v>0</v>
      </c>
      <c r="Z205" s="4">
        <f t="shared" si="20"/>
        <v>1808</v>
      </c>
      <c r="AA205" s="8">
        <f t="shared" si="21"/>
        <v>5.3412362404741742</v>
      </c>
      <c r="AB205" s="4">
        <f t="shared" si="22"/>
        <v>196.83333333333334</v>
      </c>
      <c r="AC205" s="4">
        <f t="shared" si="23"/>
        <v>1051.3333333333333</v>
      </c>
    </row>
    <row r="206" spans="1:29" x14ac:dyDescent="0.25">
      <c r="A206" t="str">
        <f>feed!A465</f>
        <v>Chinese Empire</v>
      </c>
      <c r="B206" t="str">
        <f>feed!B465</f>
        <v>Chairman Mao Zedong</v>
      </c>
      <c r="C206" t="str">
        <f>feed!C465</f>
        <v>Interpol</v>
      </c>
      <c r="D206">
        <f>SUMPRODUCT(MID(0&amp;feed!D465,LARGE(INDEX(ISNUMBER(--MID(feed!D465,ROW($1:$19),1))*
ROW($1:$19),0),ROW($1:$19))+1,1)*10^ROW($1:$19)/10)</f>
        <v>72</v>
      </c>
      <c r="E206">
        <f>SUMPRODUCT(MID(0&amp;feed!E465,LARGE(INDEX(ISNUMBER(--MID(feed!E465,ROW($1:$19),1))*
ROW($1:$19),0),ROW($1:$19))+1,1)*10^ROW($1:$19)/10)</f>
        <v>1</v>
      </c>
      <c r="F206" t="str">
        <f>feed!F465</f>
        <v>Vietnam War surplus</v>
      </c>
      <c r="G206" t="str">
        <f>feed!G465</f>
        <v>Gandhi-like</v>
      </c>
      <c r="H206">
        <f>SUMPRODUCT(MID(0&amp;feed!H465,LARGE(INDEX(ISNUMBER(--MID(feed!H465,ROW($1:$19),1))*
ROW($1:$19),0),ROW($1:$19))+1,1)*10^ROW($1:$19)/10)</f>
        <v>2</v>
      </c>
      <c r="I206" t="str">
        <f>feed!I465</f>
        <v>Good</v>
      </c>
      <c r="J206">
        <f>SUMPRODUCT(MID(0&amp;feed!J465,LARGE(INDEX(ISNUMBER(--MID(feed!J465,ROW($1:$19),1))*
ROW($1:$19),0),ROW($1:$19))+1,1)*10^ROW($1:$19)/10)</f>
        <v>8</v>
      </c>
      <c r="K206">
        <f>SUMPRODUCT(MID(0&amp;feed!K465,LARGE(INDEX(ISNUMBER(--MID(feed!K465,ROW($1:$19),1))*
ROW($1:$19),0),ROW($1:$19))+1,1)*10^ROW($1:$19)/10)</f>
        <v>14</v>
      </c>
      <c r="L206">
        <f>SUMPRODUCT(MID(0&amp;feed!L465,LARGE(INDEX(ISNUMBER(--MID(feed!L465,ROW($1:$19),1))*
ROW($1:$19),0),ROW($1:$19))+1,1)*10^ROW($1:$19)/10)</f>
        <v>9</v>
      </c>
      <c r="M206" t="str">
        <f>feed!M465</f>
        <v>Central Planning</v>
      </c>
      <c r="N206">
        <f>SUMPRODUCT(MID(0&amp;feed!N465,LARGE(INDEX(ISNUMBER(--MID(feed!N465,ROW($1:$5),1))*
ROW($1:$5),0),ROW($1:$5))+1,1)*10^ROW($1:$5)/10)</f>
        <v>1367</v>
      </c>
      <c r="O206">
        <f>SUMPRODUCT(MID(0&amp;feed!O465,LARGE(INDEX(ISNUMBER(--MID(feed!O465,ROW($1:$5),1))*
ROW($1:$5),0),ROW($1:$5))+1,1)*10^ROW($1:$5)/10)</f>
        <v>129</v>
      </c>
      <c r="P206" t="str">
        <f>feed!P465</f>
        <v>Untapped</v>
      </c>
      <c r="Q206">
        <f t="shared" si="18"/>
        <v>90</v>
      </c>
      <c r="R206" t="str">
        <f>feed!Q465</f>
        <v>Somewhat Large</v>
      </c>
      <c r="S206">
        <f t="shared" si="19"/>
        <v>6</v>
      </c>
      <c r="T206" t="str">
        <f>feed!R465</f>
        <v>China</v>
      </c>
      <c r="U206" t="str">
        <f>feed!S465</f>
        <v>Soviet Union</v>
      </c>
      <c r="V206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36801</v>
      </c>
      <c r="W206" t="str">
        <f>feed!U465</f>
        <v>http://blocgame.com/stats.php?id=54448</v>
      </c>
      <c r="X206" s="4">
        <f>SUMPRODUCT(MID(0&amp;feed!V465,LARGE(INDEX(ISNUMBER(--MID(feed!V465,ROW($1:$5),1))*
ROW($1:$5),0),ROW($1:$5))+1,1)*10^ROW($1:$5)/10)</f>
        <v>0</v>
      </c>
      <c r="Y206">
        <f>feed!W465</f>
        <v>0</v>
      </c>
      <c r="Z206" s="4">
        <f t="shared" si="20"/>
        <v>26676</v>
      </c>
      <c r="AA206" s="8">
        <f t="shared" si="21"/>
        <v>26.920994879297734</v>
      </c>
      <c r="AB206" s="4">
        <f t="shared" si="22"/>
        <v>227.83333333333334</v>
      </c>
      <c r="AC206" s="4">
        <f t="shared" si="23"/>
        <v>6133.5</v>
      </c>
    </row>
    <row r="207" spans="1:29" x14ac:dyDescent="0.25">
      <c r="A207" t="str">
        <f>feed!A296</f>
        <v>Llorxye</v>
      </c>
      <c r="B207" t="str">
        <f>feed!B296</f>
        <v>qiffahsy</v>
      </c>
      <c r="C207" t="str">
        <f>feed!C296</f>
        <v>PIRATES</v>
      </c>
      <c r="D207">
        <f>SUMPRODUCT(MID(0&amp;feed!D296,LARGE(INDEX(ISNUMBER(--MID(feed!D296,ROW($1:$19),1))*
ROW($1:$19),0),ROW($1:$19))+1,1)*10^ROW($1:$19)/10)</f>
        <v>197</v>
      </c>
      <c r="E207">
        <f>SUMPRODUCT(MID(0&amp;feed!E296,LARGE(INDEX(ISNUMBER(--MID(feed!E296,ROW($1:$19),1))*
ROW($1:$19),0),ROW($1:$19))+1,1)*10^ROW($1:$19)/10)</f>
        <v>1</v>
      </c>
      <c r="F207" t="str">
        <f>feed!F296</f>
        <v>Korean War surplus</v>
      </c>
      <c r="G207" t="str">
        <f>feed!G296</f>
        <v>Gandhi-like</v>
      </c>
      <c r="H207">
        <f>SUMPRODUCT(MID(0&amp;feed!H296,LARGE(INDEX(ISNUMBER(--MID(feed!H296,ROW($1:$19),1))*
ROW($1:$19),0),ROW($1:$19))+1,1)*10^ROW($1:$19)/10)</f>
        <v>2</v>
      </c>
      <c r="I207" t="str">
        <f>feed!I296</f>
        <v>Good</v>
      </c>
      <c r="J207">
        <f>SUMPRODUCT(MID(0&amp;feed!J296,LARGE(INDEX(ISNUMBER(--MID(feed!J296,ROW($1:$19),1))*
ROW($1:$19),0),ROW($1:$19))+1,1)*10^ROW($1:$19)/10)</f>
        <v>7</v>
      </c>
      <c r="K207">
        <f>SUMPRODUCT(MID(0&amp;feed!K296,LARGE(INDEX(ISNUMBER(--MID(feed!K296,ROW($1:$19),1))*
ROW($1:$19),0),ROW($1:$19))+1,1)*10^ROW($1:$19)/10)</f>
        <v>17</v>
      </c>
      <c r="L207">
        <f>SUMPRODUCT(MID(0&amp;feed!L296,LARGE(INDEX(ISNUMBER(--MID(feed!L296,ROW($1:$19),1))*
ROW($1:$19),0),ROW($1:$19))+1,1)*10^ROW($1:$19)/10)</f>
        <v>3</v>
      </c>
      <c r="M207" t="str">
        <f>feed!M296</f>
        <v>Central Planning</v>
      </c>
      <c r="N207">
        <f>SUMPRODUCT(MID(0&amp;feed!N296,LARGE(INDEX(ISNUMBER(--MID(feed!N296,ROW($1:$5),1))*
ROW($1:$5),0),ROW($1:$5))+1,1)*10^ROW($1:$5)/10)</f>
        <v>2008</v>
      </c>
      <c r="O207">
        <f>SUMPRODUCT(MID(0&amp;feed!O296,LARGE(INDEX(ISNUMBER(--MID(feed!O296,ROW($1:$5),1))*
ROW($1:$5),0),ROW($1:$5))+1,1)*10^ROW($1:$5)/10)</f>
        <v>365</v>
      </c>
      <c r="P207" t="str">
        <f>feed!P296</f>
        <v>Untapped</v>
      </c>
      <c r="Q207">
        <f t="shared" si="18"/>
        <v>90</v>
      </c>
      <c r="R207" t="str">
        <f>feed!Q296</f>
        <v>Powerful</v>
      </c>
      <c r="S207">
        <f t="shared" si="19"/>
        <v>9</v>
      </c>
      <c r="T207" t="str">
        <f>feed!R296</f>
        <v>East Indies</v>
      </c>
      <c r="U207" t="str">
        <f>feed!S296</f>
        <v>Soviet Union</v>
      </c>
      <c r="V207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28934</v>
      </c>
      <c r="W207" t="str">
        <f>feed!U296</f>
        <v>http://blocgame.com/stats.php?id=61688</v>
      </c>
      <c r="X207" s="4">
        <f>SUMPRODUCT(MID(0&amp;feed!V296,LARGE(INDEX(ISNUMBER(--MID(feed!V296,ROW($1:$5),1))*
ROW($1:$5),0),ROW($1:$5))+1,1)*10^ROW($1:$5)/10)</f>
        <v>0</v>
      </c>
      <c r="Y207">
        <f>feed!W296</f>
        <v>0</v>
      </c>
      <c r="Z207" s="4">
        <f t="shared" si="20"/>
        <v>19934</v>
      </c>
      <c r="AA207" s="8">
        <f t="shared" si="21"/>
        <v>14.409362549800797</v>
      </c>
      <c r="AB207" s="4">
        <f t="shared" si="22"/>
        <v>334.66666666666669</v>
      </c>
      <c r="AC207" s="4">
        <f t="shared" si="23"/>
        <v>4822.333333333333</v>
      </c>
    </row>
    <row r="208" spans="1:29" x14ac:dyDescent="0.25">
      <c r="A208" t="str">
        <f>feed!A642</f>
        <v>Beluncas War</v>
      </c>
      <c r="B208" t="str">
        <f>feed!B642</f>
        <v>RamaRama</v>
      </c>
      <c r="C208" t="str">
        <f>feed!C642</f>
        <v>PIRATES</v>
      </c>
      <c r="D208">
        <f>SUMPRODUCT(MID(0&amp;feed!D642,LARGE(INDEX(ISNUMBER(--MID(feed!D642,ROW($1:$19),1))*
ROW($1:$19),0),ROW($1:$19))+1,1)*10^ROW($1:$19)/10)</f>
        <v>98</v>
      </c>
      <c r="E208">
        <f>SUMPRODUCT(MID(0&amp;feed!E642,LARGE(INDEX(ISNUMBER(--MID(feed!E642,ROW($1:$19),1))*
ROW($1:$19),0),ROW($1:$19))+1,1)*10^ROW($1:$19)/10)</f>
        <v>11</v>
      </c>
      <c r="F208" t="str">
        <f>feed!F642</f>
        <v>Korean War surplus</v>
      </c>
      <c r="G208" t="str">
        <f>feed!G642</f>
        <v>Gandhi-like</v>
      </c>
      <c r="H208">
        <f>SUMPRODUCT(MID(0&amp;feed!H642,LARGE(INDEX(ISNUMBER(--MID(feed!H642,ROW($1:$19),1))*
ROW($1:$19),0),ROW($1:$19))+1,1)*10^ROW($1:$19)/10)</f>
        <v>6</v>
      </c>
      <c r="I208" t="str">
        <f>feed!I642</f>
        <v>Undisciplined Rabble</v>
      </c>
      <c r="J208">
        <f>SUMPRODUCT(MID(0&amp;feed!J642,LARGE(INDEX(ISNUMBER(--MID(feed!J642,ROW($1:$19),1))*
ROW($1:$19),0),ROW($1:$19))+1,1)*10^ROW($1:$19)/10)</f>
        <v>15</v>
      </c>
      <c r="K208">
        <f>SUMPRODUCT(MID(0&amp;feed!K642,LARGE(INDEX(ISNUMBER(--MID(feed!K642,ROW($1:$19),1))*
ROW($1:$19),0),ROW($1:$19))+1,1)*10^ROW($1:$19)/10)</f>
        <v>18</v>
      </c>
      <c r="L208">
        <f>SUMPRODUCT(MID(0&amp;feed!L642,LARGE(INDEX(ISNUMBER(--MID(feed!L642,ROW($1:$19),1))*
ROW($1:$19),0),ROW($1:$19))+1,1)*10^ROW($1:$19)/10)</f>
        <v>18</v>
      </c>
      <c r="M208" t="str">
        <f>feed!M642</f>
        <v>Mixed Economy</v>
      </c>
      <c r="N208">
        <f>SUMPRODUCT(MID(0&amp;feed!N642,LARGE(INDEX(ISNUMBER(--MID(feed!N642,ROW($1:$5),1))*
ROW($1:$5),0),ROW($1:$5))+1,1)*10^ROW($1:$5)/10)</f>
        <v>887</v>
      </c>
      <c r="O208">
        <f>SUMPRODUCT(MID(0&amp;feed!O642,LARGE(INDEX(ISNUMBER(--MID(feed!O642,ROW($1:$5),1))*
ROW($1:$5),0),ROW($1:$5))+1,1)*10^ROW($1:$5)/10)</f>
        <v>18</v>
      </c>
      <c r="P208" t="str">
        <f>feed!P642</f>
        <v>Untapped</v>
      </c>
      <c r="Q208">
        <f t="shared" si="18"/>
        <v>90</v>
      </c>
      <c r="R208" t="str">
        <f>feed!Q642</f>
        <v>Very Powerful</v>
      </c>
      <c r="S208">
        <f t="shared" si="19"/>
        <v>10</v>
      </c>
      <c r="T208" t="str">
        <f>feed!R642</f>
        <v>Pacific Rim</v>
      </c>
      <c r="U208" t="str">
        <f>feed!S642</f>
        <v>United States</v>
      </c>
      <c r="V208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20098</v>
      </c>
      <c r="W208" t="str">
        <f>feed!U642</f>
        <v>http://blocgame.com/stats.php?id=61487</v>
      </c>
      <c r="X208" s="4">
        <f>SUMPRODUCT(MID(0&amp;feed!V642,LARGE(INDEX(ISNUMBER(--MID(feed!V642,ROW($1:$5),1))*
ROW($1:$5),0),ROW($1:$5))+1,1)*10^ROW($1:$5)/10)</f>
        <v>0</v>
      </c>
      <c r="Y208">
        <f>feed!W642</f>
        <v>0</v>
      </c>
      <c r="Z208" s="4">
        <f t="shared" si="20"/>
        <v>2098</v>
      </c>
      <c r="AA208" s="8">
        <f t="shared" si="21"/>
        <v>22.658399098083429</v>
      </c>
      <c r="AB208" s="4">
        <f t="shared" si="22"/>
        <v>147.83333333333334</v>
      </c>
      <c r="AC208" s="4">
        <f t="shared" si="23"/>
        <v>3349.6666666666665</v>
      </c>
    </row>
    <row r="209" spans="1:29" x14ac:dyDescent="0.25">
      <c r="A209" t="str">
        <f>feed!A253</f>
        <v>Pokok Sena</v>
      </c>
      <c r="B209" t="str">
        <f>feed!B253</f>
        <v>bobit2</v>
      </c>
      <c r="C209" t="str">
        <f>feed!C253</f>
        <v>PIRATES</v>
      </c>
      <c r="D209">
        <f>SUMPRODUCT(MID(0&amp;feed!D253,LARGE(INDEX(ISNUMBER(--MID(feed!D253,ROW($1:$19),1))*
ROW($1:$19),0),ROW($1:$19))+1,1)*10^ROW($1:$19)/10)</f>
        <v>38</v>
      </c>
      <c r="E209">
        <f>SUMPRODUCT(MID(0&amp;feed!E253,LARGE(INDEX(ISNUMBER(--MID(feed!E253,ROW($1:$19),1))*
ROW($1:$19),0),ROW($1:$19))+1,1)*10^ROW($1:$19)/10)</f>
        <v>0</v>
      </c>
      <c r="F209" t="str">
        <f>feed!F253</f>
        <v>Second World War surplus</v>
      </c>
      <c r="G209" t="str">
        <f>feed!G253</f>
        <v>Angelic</v>
      </c>
      <c r="H209">
        <f>SUMPRODUCT(MID(0&amp;feed!H253,LARGE(INDEX(ISNUMBER(--MID(feed!H253,ROW($1:$19),1))*
ROW($1:$19),0),ROW($1:$19))+1,1)*10^ROW($1:$19)/10)</f>
        <v>4</v>
      </c>
      <c r="I209" t="str">
        <f>feed!I253</f>
        <v>Elite</v>
      </c>
      <c r="J209">
        <f>SUMPRODUCT(MID(0&amp;feed!J253,LARGE(INDEX(ISNUMBER(--MID(feed!J253,ROW($1:$19),1))*
ROW($1:$19),0),ROW($1:$19))+1,1)*10^ROW($1:$19)/10)</f>
        <v>3</v>
      </c>
      <c r="K209">
        <f>SUMPRODUCT(MID(0&amp;feed!K253,LARGE(INDEX(ISNUMBER(--MID(feed!K253,ROW($1:$19),1))*
ROW($1:$19),0),ROW($1:$19))+1,1)*10^ROW($1:$19)/10)</f>
        <v>7</v>
      </c>
      <c r="L209">
        <f>SUMPRODUCT(MID(0&amp;feed!L253,LARGE(INDEX(ISNUMBER(--MID(feed!L253,ROW($1:$19),1))*
ROW($1:$19),0),ROW($1:$19))+1,1)*10^ROW($1:$19)/10)</f>
        <v>4</v>
      </c>
      <c r="M209" t="str">
        <f>feed!M253</f>
        <v>Central Planning</v>
      </c>
      <c r="N209">
        <f>SUMPRODUCT(MID(0&amp;feed!N253,LARGE(INDEX(ISNUMBER(--MID(feed!N253,ROW($1:$5),1))*
ROW($1:$5),0),ROW($1:$5))+1,1)*10^ROW($1:$5)/10)</f>
        <v>2202</v>
      </c>
      <c r="O209">
        <f>SUMPRODUCT(MID(0&amp;feed!O253,LARGE(INDEX(ISNUMBER(--MID(feed!O253,ROW($1:$5),1))*
ROW($1:$5),0),ROW($1:$5))+1,1)*10^ROW($1:$5)/10)</f>
        <v>289</v>
      </c>
      <c r="P209">
        <f>feed!P253</f>
        <v>0</v>
      </c>
      <c r="Q209">
        <f t="shared" si="18"/>
        <v>40</v>
      </c>
      <c r="R209" t="str">
        <f>feed!Q253</f>
        <v>Very Powerful</v>
      </c>
      <c r="S209">
        <f t="shared" si="19"/>
        <v>10</v>
      </c>
      <c r="T209" t="str">
        <f>feed!R253</f>
        <v>East Indies</v>
      </c>
      <c r="U209" t="str">
        <f>feed!S253</f>
        <v>Soviet Union</v>
      </c>
      <c r="V209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22935</v>
      </c>
      <c r="W209" t="str">
        <f>feed!U253</f>
        <v>http://blocgame.com/stats.php?id=63144</v>
      </c>
      <c r="X209" s="4">
        <f>SUMPRODUCT(MID(0&amp;feed!V253,LARGE(INDEX(ISNUMBER(--MID(feed!V253,ROW($1:$5),1))*
ROW($1:$5),0),ROW($1:$5))+1,1)*10^ROW($1:$5)/10)</f>
        <v>0</v>
      </c>
      <c r="Y209">
        <f>feed!W253</f>
        <v>0</v>
      </c>
      <c r="Z209" s="4">
        <f t="shared" si="20"/>
        <v>15810</v>
      </c>
      <c r="AA209" s="8">
        <f t="shared" si="21"/>
        <v>10.415531335149863</v>
      </c>
      <c r="AB209" s="4">
        <f t="shared" si="22"/>
        <v>367</v>
      </c>
      <c r="AC209" s="4">
        <f t="shared" si="23"/>
        <v>3822.5</v>
      </c>
    </row>
    <row r="210" spans="1:29" x14ac:dyDescent="0.25">
      <c r="A210" t="str">
        <f>feed!A587</f>
        <v>Esmair</v>
      </c>
      <c r="B210" t="str">
        <f>feed!B587</f>
        <v>muffjin</v>
      </c>
      <c r="C210" t="str">
        <f>feed!C587</f>
        <v>The Order</v>
      </c>
      <c r="D210">
        <f>SUMPRODUCT(MID(0&amp;feed!D587,LARGE(INDEX(ISNUMBER(--MID(feed!D587,ROW($1:$19),1))*
ROW($1:$19),0),ROW($1:$19))+1,1)*10^ROW($1:$19)/10)</f>
        <v>90</v>
      </c>
      <c r="E210">
        <f>SUMPRODUCT(MID(0&amp;feed!E587,LARGE(INDEX(ISNUMBER(--MID(feed!E587,ROW($1:$19),1))*
ROW($1:$19),0),ROW($1:$19))+1,1)*10^ROW($1:$19)/10)</f>
        <v>1</v>
      </c>
      <c r="F210" t="str">
        <f>feed!F587</f>
        <v>Korean War surplus</v>
      </c>
      <c r="G210" t="str">
        <f>feed!G587</f>
        <v>Angelic</v>
      </c>
      <c r="H210">
        <f>SUMPRODUCT(MID(0&amp;feed!H587,LARGE(INDEX(ISNUMBER(--MID(feed!H587,ROW($1:$19),1))*
ROW($1:$19),0),ROW($1:$19))+1,1)*10^ROW($1:$19)/10)</f>
        <v>2</v>
      </c>
      <c r="I210" t="str">
        <f>feed!I587</f>
        <v>Good</v>
      </c>
      <c r="J210">
        <f>SUMPRODUCT(MID(0&amp;feed!J587,LARGE(INDEX(ISNUMBER(--MID(feed!J587,ROW($1:$19),1))*
ROW($1:$19),0),ROW($1:$19))+1,1)*10^ROW($1:$19)/10)</f>
        <v>15</v>
      </c>
      <c r="K210">
        <f>SUMPRODUCT(MID(0&amp;feed!K587,LARGE(INDEX(ISNUMBER(--MID(feed!K587,ROW($1:$19),1))*
ROW($1:$19),0),ROW($1:$19))+1,1)*10^ROW($1:$19)/10)</f>
        <v>12</v>
      </c>
      <c r="L210">
        <f>SUMPRODUCT(MID(0&amp;feed!L587,LARGE(INDEX(ISNUMBER(--MID(feed!L587,ROW($1:$19),1))*
ROW($1:$19),0),ROW($1:$19))+1,1)*10^ROW($1:$19)/10)</f>
        <v>2</v>
      </c>
      <c r="M210" t="str">
        <f>feed!M587</f>
        <v>Free Market</v>
      </c>
      <c r="N210">
        <f>SUMPRODUCT(MID(0&amp;feed!N587,LARGE(INDEX(ISNUMBER(--MID(feed!N587,ROW($1:$5),1))*
ROW($1:$5),0),ROW($1:$5))+1,1)*10^ROW($1:$5)/10)</f>
        <v>1015</v>
      </c>
      <c r="O210">
        <f>SUMPRODUCT(MID(0&amp;feed!O587,LARGE(INDEX(ISNUMBER(--MID(feed!O587,ROW($1:$5),1))*
ROW($1:$5),0),ROW($1:$5))+1,1)*10^ROW($1:$5)/10)</f>
        <v>209</v>
      </c>
      <c r="P210" t="str">
        <f>feed!P587</f>
        <v>Untapped</v>
      </c>
      <c r="Q210">
        <f t="shared" si="18"/>
        <v>90</v>
      </c>
      <c r="R210" t="str">
        <f>feed!Q587</f>
        <v>Large</v>
      </c>
      <c r="S210">
        <f t="shared" si="19"/>
        <v>7.5</v>
      </c>
      <c r="T210" t="str">
        <f>feed!R587</f>
        <v>Indochina</v>
      </c>
      <c r="U210" t="str">
        <f>feed!S587</f>
        <v>Neutral</v>
      </c>
      <c r="V210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22870</v>
      </c>
      <c r="W210" t="str">
        <f>feed!U587</f>
        <v>http://blocgame.com/stats.php?id=40882</v>
      </c>
      <c r="X210" s="4">
        <f>SUMPRODUCT(MID(0&amp;feed!V587,LARGE(INDEX(ISNUMBER(--MID(feed!V587,ROW($1:$5),1))*
ROW($1:$5),0),ROW($1:$5))+1,1)*10^ROW($1:$5)/10)</f>
        <v>0</v>
      </c>
      <c r="Y210">
        <f>feed!W587</f>
        <v>0</v>
      </c>
      <c r="Z210" s="4">
        <f t="shared" si="20"/>
        <v>16120</v>
      </c>
      <c r="AA210" s="8">
        <f t="shared" si="21"/>
        <v>22.532019704433498</v>
      </c>
      <c r="AB210" s="4">
        <f t="shared" si="22"/>
        <v>169.16666666666666</v>
      </c>
      <c r="AC210" s="4">
        <f t="shared" si="23"/>
        <v>3811.6666666666665</v>
      </c>
    </row>
    <row r="211" spans="1:29" x14ac:dyDescent="0.25">
      <c r="A211" t="str">
        <f>feed!A323</f>
        <v>kodiang</v>
      </c>
      <c r="B211" t="str">
        <f>feed!B323</f>
        <v>tester2</v>
      </c>
      <c r="C211" t="str">
        <f>feed!C323</f>
        <v>The United Nations</v>
      </c>
      <c r="D211">
        <f>SUMPRODUCT(MID(0&amp;feed!D323,LARGE(INDEX(ISNUMBER(--MID(feed!D323,ROW($1:$19),1))*
ROW($1:$19),0),ROW($1:$19))+1,1)*10^ROW($1:$19)/10)</f>
        <v>104</v>
      </c>
      <c r="E211">
        <f>SUMPRODUCT(MID(0&amp;feed!E323,LARGE(INDEX(ISNUMBER(--MID(feed!E323,ROW($1:$19),1))*
ROW($1:$19),0),ROW($1:$19))+1,1)*10^ROW($1:$19)/10)</f>
        <v>6</v>
      </c>
      <c r="F211" t="str">
        <f>feed!F323</f>
        <v>Korean War surplus</v>
      </c>
      <c r="G211" t="str">
        <f>feed!G323</f>
        <v>Gandhi-like</v>
      </c>
      <c r="H211">
        <f>SUMPRODUCT(MID(0&amp;feed!H323,LARGE(INDEX(ISNUMBER(--MID(feed!H323,ROW($1:$19),1))*
ROW($1:$19),0),ROW($1:$19))+1,1)*10^ROW($1:$19)/10)</f>
        <v>5</v>
      </c>
      <c r="I211" t="str">
        <f>feed!I323</f>
        <v>Good</v>
      </c>
      <c r="J211">
        <f>SUMPRODUCT(MID(0&amp;feed!J323,LARGE(INDEX(ISNUMBER(--MID(feed!J323,ROW($1:$19),1))*
ROW($1:$19),0),ROW($1:$19))+1,1)*10^ROW($1:$19)/10)</f>
        <v>4</v>
      </c>
      <c r="K211">
        <f>SUMPRODUCT(MID(0&amp;feed!K323,LARGE(INDEX(ISNUMBER(--MID(feed!K323,ROW($1:$19),1))*
ROW($1:$19),0),ROW($1:$19))+1,1)*10^ROW($1:$19)/10)</f>
        <v>26</v>
      </c>
      <c r="L211">
        <f>SUMPRODUCT(MID(0&amp;feed!L323,LARGE(INDEX(ISNUMBER(--MID(feed!L323,ROW($1:$19),1))*
ROW($1:$19),0),ROW($1:$19))+1,1)*10^ROW($1:$19)/10)</f>
        <v>14</v>
      </c>
      <c r="M211" t="str">
        <f>feed!M323</f>
        <v>Free Market</v>
      </c>
      <c r="N211">
        <f>SUMPRODUCT(MID(0&amp;feed!N323,LARGE(INDEX(ISNUMBER(--MID(feed!N323,ROW($1:$5),1))*
ROW($1:$5),0),ROW($1:$5))+1,1)*10^ROW($1:$5)/10)</f>
        <v>1866</v>
      </c>
      <c r="O211">
        <f>SUMPRODUCT(MID(0&amp;feed!O323,LARGE(INDEX(ISNUMBER(--MID(feed!O323,ROW($1:$5),1))*
ROW($1:$5),0),ROW($1:$5))+1,1)*10^ROW($1:$5)/10)</f>
        <v>114</v>
      </c>
      <c r="P211" t="str">
        <f>feed!P323</f>
        <v>Untapped</v>
      </c>
      <c r="Q211">
        <f t="shared" si="18"/>
        <v>90</v>
      </c>
      <c r="R211" t="str">
        <f>feed!Q323</f>
        <v>Very Powerful</v>
      </c>
      <c r="S211">
        <f t="shared" si="19"/>
        <v>10</v>
      </c>
      <c r="T211" t="str">
        <f>feed!R323</f>
        <v>Pacific Rim</v>
      </c>
      <c r="U211" t="str">
        <f>feed!S323</f>
        <v>United States</v>
      </c>
      <c r="V211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31225</v>
      </c>
      <c r="W211" t="str">
        <f>feed!U323</f>
        <v>http://blocgame.com/stats.php?id=60531</v>
      </c>
      <c r="X211" s="4">
        <f>SUMPRODUCT(MID(0&amp;feed!V323,LARGE(INDEX(ISNUMBER(--MID(feed!V323,ROW($1:$5),1))*
ROW($1:$5),0),ROW($1:$5))+1,1)*10^ROW($1:$5)/10)</f>
        <v>0</v>
      </c>
      <c r="Y211">
        <f>feed!W323</f>
        <v>0</v>
      </c>
      <c r="Z211" s="4">
        <f t="shared" si="20"/>
        <v>12475</v>
      </c>
      <c r="AA211" s="8">
        <f t="shared" si="21"/>
        <v>16.733654876741692</v>
      </c>
      <c r="AB211" s="4">
        <f t="shared" si="22"/>
        <v>311</v>
      </c>
      <c r="AC211" s="4">
        <f t="shared" si="23"/>
        <v>5204.166666666667</v>
      </c>
    </row>
    <row r="212" spans="1:29" x14ac:dyDescent="0.25">
      <c r="A212" t="str">
        <f>feed!A341</f>
        <v>EthariousDrag</v>
      </c>
      <c r="B212" t="str">
        <f>feed!B341</f>
        <v>VynerBrook</v>
      </c>
      <c r="C212" t="str">
        <f>feed!C341</f>
        <v>PIRATES</v>
      </c>
      <c r="D212">
        <f>SUMPRODUCT(MID(0&amp;feed!D341,LARGE(INDEX(ISNUMBER(--MID(feed!D341,ROW($1:$19),1))*
ROW($1:$19),0),ROW($1:$19))+1,1)*10^ROW($1:$19)/10)</f>
        <v>75</v>
      </c>
      <c r="E212">
        <f>SUMPRODUCT(MID(0&amp;feed!E341,LARGE(INDEX(ISNUMBER(--MID(feed!E341,ROW($1:$19),1))*
ROW($1:$19),0),ROW($1:$19))+1,1)*10^ROW($1:$19)/10)</f>
        <v>2</v>
      </c>
      <c r="F212" t="str">
        <f>feed!F341</f>
        <v>Second World War surplus</v>
      </c>
      <c r="G212" t="str">
        <f>feed!G341</f>
        <v>Gandhi-like</v>
      </c>
      <c r="H212">
        <f>SUMPRODUCT(MID(0&amp;feed!H341,LARGE(INDEX(ISNUMBER(--MID(feed!H341,ROW($1:$19),1))*
ROW($1:$19),0),ROW($1:$19))+1,1)*10^ROW($1:$19)/10)</f>
        <v>2</v>
      </c>
      <c r="I212" t="str">
        <f>feed!I341</f>
        <v>Good</v>
      </c>
      <c r="J212">
        <f>SUMPRODUCT(MID(0&amp;feed!J341,LARGE(INDEX(ISNUMBER(--MID(feed!J341,ROW($1:$19),1))*
ROW($1:$19),0),ROW($1:$19))+1,1)*10^ROW($1:$19)/10)</f>
        <v>10</v>
      </c>
      <c r="K212">
        <f>SUMPRODUCT(MID(0&amp;feed!K341,LARGE(INDEX(ISNUMBER(--MID(feed!K341,ROW($1:$19),1))*
ROW($1:$19),0),ROW($1:$19))+1,1)*10^ROW($1:$19)/10)</f>
        <v>24</v>
      </c>
      <c r="L212">
        <f>SUMPRODUCT(MID(0&amp;feed!L341,LARGE(INDEX(ISNUMBER(--MID(feed!L341,ROW($1:$19),1))*
ROW($1:$19),0),ROW($1:$19))+1,1)*10^ROW($1:$19)/10)</f>
        <v>11</v>
      </c>
      <c r="M212" t="str">
        <f>feed!M341</f>
        <v>Central Planning</v>
      </c>
      <c r="N212">
        <f>SUMPRODUCT(MID(0&amp;feed!N341,LARGE(INDEX(ISNUMBER(--MID(feed!N341,ROW($1:$5),1))*
ROW($1:$5),0),ROW($1:$5))+1,1)*10^ROW($1:$5)/10)</f>
        <v>1801</v>
      </c>
      <c r="O212">
        <f>SUMPRODUCT(MID(0&amp;feed!O341,LARGE(INDEX(ISNUMBER(--MID(feed!O341,ROW($1:$5),1))*
ROW($1:$5),0),ROW($1:$5))+1,1)*10^ROW($1:$5)/10)</f>
        <v>4806</v>
      </c>
      <c r="P212" t="str">
        <f>feed!P341</f>
        <v>Untapped</v>
      </c>
      <c r="Q212">
        <f t="shared" si="18"/>
        <v>90</v>
      </c>
      <c r="R212" t="str">
        <f>feed!Q341</f>
        <v>Large</v>
      </c>
      <c r="S212">
        <f t="shared" si="19"/>
        <v>7.5</v>
      </c>
      <c r="T212" t="str">
        <f>feed!R341</f>
        <v>Egypt</v>
      </c>
      <c r="U212" t="str">
        <f>feed!S341</f>
        <v>Soviet Union</v>
      </c>
      <c r="V212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32217</v>
      </c>
      <c r="W212" t="str">
        <f>feed!U341</f>
        <v>http://blocgame.com/stats.php?id=64596</v>
      </c>
      <c r="X212" s="4">
        <f>SUMPRODUCT(MID(0&amp;feed!V341,LARGE(INDEX(ISNUMBER(--MID(feed!V341,ROW($1:$5),1))*
ROW($1:$5),0),ROW($1:$5))+1,1)*10^ROW($1:$5)/10)</f>
        <v>0</v>
      </c>
      <c r="Y212">
        <f>feed!W341</f>
        <v>0</v>
      </c>
      <c r="Z212" s="4">
        <f t="shared" si="20"/>
        <v>17592</v>
      </c>
      <c r="AA212" s="8">
        <f t="shared" si="21"/>
        <v>17.888395335924486</v>
      </c>
      <c r="AB212" s="4">
        <f t="shared" si="22"/>
        <v>300.16666666666669</v>
      </c>
      <c r="AC212" s="4">
        <f t="shared" si="23"/>
        <v>5369.5</v>
      </c>
    </row>
    <row r="213" spans="1:29" x14ac:dyDescent="0.25">
      <c r="A213" t="str">
        <f>feed!A392</f>
        <v>Cavetta</v>
      </c>
      <c r="B213" t="str">
        <f>feed!B392</f>
        <v>Liamv3</v>
      </c>
      <c r="C213" t="str">
        <f>feed!C392</f>
        <v>Pact of Red October</v>
      </c>
      <c r="D213">
        <f>SUMPRODUCT(MID(0&amp;feed!D392,LARGE(INDEX(ISNUMBER(--MID(feed!D392,ROW($1:$19),1))*
ROW($1:$19),0),ROW($1:$19))+1,1)*10^ROW($1:$19)/10)</f>
        <v>51</v>
      </c>
      <c r="E213">
        <f>SUMPRODUCT(MID(0&amp;feed!E392,LARGE(INDEX(ISNUMBER(--MID(feed!E392,ROW($1:$19),1))*
ROW($1:$19),0),ROW($1:$19))+1,1)*10^ROW($1:$19)/10)</f>
        <v>3</v>
      </c>
      <c r="F213" t="str">
        <f>feed!F392</f>
        <v>Second World War surplus</v>
      </c>
      <c r="G213" t="str">
        <f>feed!G392</f>
        <v>Nice</v>
      </c>
      <c r="H213">
        <f>SUMPRODUCT(MID(0&amp;feed!H392,LARGE(INDEX(ISNUMBER(--MID(feed!H392,ROW($1:$19),1))*
ROW($1:$19),0),ROW($1:$19))+1,1)*10^ROW($1:$19)/10)</f>
        <v>2</v>
      </c>
      <c r="I213" t="str">
        <f>feed!I392</f>
        <v>Good</v>
      </c>
      <c r="J213">
        <f>SUMPRODUCT(MID(0&amp;feed!J392,LARGE(INDEX(ISNUMBER(--MID(feed!J392,ROW($1:$19),1))*
ROW($1:$19),0),ROW($1:$19))+1,1)*10^ROW($1:$19)/10)</f>
        <v>1</v>
      </c>
      <c r="K213">
        <f>SUMPRODUCT(MID(0&amp;feed!K392,LARGE(INDEX(ISNUMBER(--MID(feed!K392,ROW($1:$19),1))*
ROW($1:$19),0),ROW($1:$19))+1,1)*10^ROW($1:$19)/10)</f>
        <v>5</v>
      </c>
      <c r="L213">
        <f>SUMPRODUCT(MID(0&amp;feed!L392,LARGE(INDEX(ISNUMBER(--MID(feed!L392,ROW($1:$19),1))*
ROW($1:$19),0),ROW($1:$19))+1,1)*10^ROW($1:$19)/10)</f>
        <v>4</v>
      </c>
      <c r="M213" t="str">
        <f>feed!M392</f>
        <v>Central Planning</v>
      </c>
      <c r="N213">
        <f>SUMPRODUCT(MID(0&amp;feed!N392,LARGE(INDEX(ISNUMBER(--MID(feed!N392,ROW($1:$5),1))*
ROW($1:$5),0),ROW($1:$5))+1,1)*10^ROW($1:$5)/10)</f>
        <v>1592</v>
      </c>
      <c r="O213">
        <f>SUMPRODUCT(MID(0&amp;feed!O392,LARGE(INDEX(ISNUMBER(--MID(feed!O392,ROW($1:$5),1))*
ROW($1:$5),0),ROW($1:$5))+1,1)*10^ROW($1:$5)/10)</f>
        <v>358</v>
      </c>
      <c r="P213" t="str">
        <f>feed!P392</f>
        <v>Plentiful</v>
      </c>
      <c r="Q213">
        <f t="shared" si="18"/>
        <v>70</v>
      </c>
      <c r="R213" t="str">
        <f>feed!Q392</f>
        <v>Mediocre</v>
      </c>
      <c r="S213">
        <f t="shared" si="19"/>
        <v>4.5</v>
      </c>
      <c r="T213" t="str">
        <f>feed!R392</f>
        <v>Pacific Rim</v>
      </c>
      <c r="U213" t="str">
        <f>feed!S392</f>
        <v>Soviet Union</v>
      </c>
      <c r="V213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25416</v>
      </c>
      <c r="W213" t="str">
        <f>feed!U392</f>
        <v>http://blocgame.com/stats.php?id=64933</v>
      </c>
      <c r="X213" s="4">
        <f>SUMPRODUCT(MID(0&amp;feed!V392,LARGE(INDEX(ISNUMBER(--MID(feed!V392,ROW($1:$5),1))*
ROW($1:$5),0),ROW($1:$5))+1,1)*10^ROW($1:$5)/10)</f>
        <v>0</v>
      </c>
      <c r="Y213">
        <f>feed!W392</f>
        <v>0</v>
      </c>
      <c r="Z213" s="4">
        <f t="shared" si="20"/>
        <v>20541</v>
      </c>
      <c r="AA213" s="8">
        <f t="shared" si="21"/>
        <v>15.964824120603016</v>
      </c>
      <c r="AB213" s="4">
        <f t="shared" si="22"/>
        <v>265.33333333333331</v>
      </c>
      <c r="AC213" s="4">
        <f t="shared" si="23"/>
        <v>4236</v>
      </c>
    </row>
    <row r="214" spans="1:29" x14ac:dyDescent="0.25">
      <c r="A214" t="str">
        <f>feed!A554</f>
        <v>SAMSON</v>
      </c>
      <c r="B214" t="str">
        <f>feed!B554</f>
        <v>Delilah</v>
      </c>
      <c r="C214" t="str">
        <f>feed!C554</f>
        <v>Celestial Beingsï¿½</v>
      </c>
      <c r="D214">
        <f>SUMPRODUCT(MID(0&amp;feed!D554,LARGE(INDEX(ISNUMBER(--MID(feed!D554,ROW($1:$19),1))*
ROW($1:$19),0),ROW($1:$19))+1,1)*10^ROW($1:$19)/10)</f>
        <v>65</v>
      </c>
      <c r="E214">
        <f>SUMPRODUCT(MID(0&amp;feed!E554,LARGE(INDEX(ISNUMBER(--MID(feed!E554,ROW($1:$19),1))*
ROW($1:$19),0),ROW($1:$19))+1,1)*10^ROW($1:$19)/10)</f>
        <v>0</v>
      </c>
      <c r="F214" t="str">
        <f>feed!F554</f>
        <v>Second World War surplus</v>
      </c>
      <c r="G214" t="str">
        <f>feed!G554</f>
        <v>Nice</v>
      </c>
      <c r="H214">
        <f>SUMPRODUCT(MID(0&amp;feed!H555,LARGE(INDEX(ISNUMBER(--MID(feed!H555,ROW($1:$19),1))*
ROW($1:$19),0),ROW($1:$19))+1,1)*10^ROW($1:$19)/10)</f>
        <v>4</v>
      </c>
      <c r="I214" t="str">
        <f>feed!I554</f>
        <v>Good</v>
      </c>
      <c r="J214">
        <f>SUMPRODUCT(MID(0&amp;feed!J554,LARGE(INDEX(ISNUMBER(--MID(feed!J554,ROW($1:$19),1))*
ROW($1:$19),0),ROW($1:$19))+1,1)*10^ROW($1:$19)/10)</f>
        <v>3</v>
      </c>
      <c r="K214">
        <f>SUMPRODUCT(MID(0&amp;feed!K554,LARGE(INDEX(ISNUMBER(--MID(feed!K554,ROW($1:$19),1))*
ROW($1:$19),0),ROW($1:$19))+1,1)*10^ROW($1:$19)/10)</f>
        <v>10</v>
      </c>
      <c r="L214">
        <f>SUMPRODUCT(MID(0&amp;feed!L554,LARGE(INDEX(ISNUMBER(--MID(feed!L554,ROW($1:$19),1))*
ROW($1:$19),0),ROW($1:$19))+1,1)*10^ROW($1:$19)/10)</f>
        <v>9</v>
      </c>
      <c r="M214" t="str">
        <f>feed!M554</f>
        <v>Mixed Economy</v>
      </c>
      <c r="N214">
        <f>SUMPRODUCT(MID(0&amp;feed!N554,LARGE(INDEX(ISNUMBER(--MID(feed!N554,ROW($1:$5),1))*
ROW($1:$5),0),ROW($1:$5))+1,1)*10^ROW($1:$5)/10)</f>
        <v>1107</v>
      </c>
      <c r="O214">
        <f>SUMPRODUCT(MID(0&amp;feed!O554,LARGE(INDEX(ISNUMBER(--MID(feed!O554,ROW($1:$5),1))*
ROW($1:$5),0),ROW($1:$5))+1,1)*10^ROW($1:$5)/10)</f>
        <v>2132</v>
      </c>
      <c r="P214" t="str">
        <f>feed!P554</f>
        <v>Plentiful</v>
      </c>
      <c r="Q214">
        <f t="shared" si="18"/>
        <v>70</v>
      </c>
      <c r="R214" t="str">
        <f>feed!Q554</f>
        <v>Mediocre</v>
      </c>
      <c r="S214">
        <f t="shared" si="19"/>
        <v>4.5</v>
      </c>
      <c r="T214" t="str">
        <f>feed!R554</f>
        <v>Egypt</v>
      </c>
      <c r="U214" t="str">
        <f>feed!S554</f>
        <v>United States</v>
      </c>
      <c r="V21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10304</v>
      </c>
      <c r="W214" t="str">
        <f>feed!U554</f>
        <v>http://blocgame.com/stats.php?id=62316</v>
      </c>
      <c r="X214" s="4">
        <f>SUMPRODUCT(MID(0&amp;feed!V554,LARGE(INDEX(ISNUMBER(--MID(feed!V554,ROW($1:$5),1))*
ROW($1:$5),0),ROW($1:$5))+1,1)*10^ROW($1:$5)/10)</f>
        <v>0</v>
      </c>
      <c r="Y214">
        <f>feed!W554</f>
        <v>0</v>
      </c>
      <c r="Z214" s="4">
        <f t="shared" si="20"/>
        <v>179</v>
      </c>
      <c r="AA214" s="8">
        <f t="shared" si="21"/>
        <v>9.3080397470641376</v>
      </c>
      <c r="AB214" s="4">
        <f t="shared" si="22"/>
        <v>184.5</v>
      </c>
      <c r="AC214" s="4">
        <f t="shared" si="23"/>
        <v>1717.3333333333333</v>
      </c>
    </row>
    <row r="215" spans="1:29" x14ac:dyDescent="0.25">
      <c r="A215" t="str">
        <f>feed!A233</f>
        <v>Infebiousness</v>
      </c>
      <c r="B215" t="str">
        <f>feed!B233</f>
        <v>infebious</v>
      </c>
      <c r="C215" t="str">
        <f>feed!C233</f>
        <v>Interpol</v>
      </c>
      <c r="D215">
        <f>SUMPRODUCT(MID(0&amp;feed!D233,LARGE(INDEX(ISNUMBER(--MID(feed!D233,ROW($1:$19),1))*
ROW($1:$19),0),ROW($1:$19))+1,1)*10^ROW($1:$19)/10)</f>
        <v>99</v>
      </c>
      <c r="E215">
        <f>SUMPRODUCT(MID(0&amp;feed!E233,LARGE(INDEX(ISNUMBER(--MID(feed!E233,ROW($1:$19),1))*
ROW($1:$19),0),ROW($1:$19))+1,1)*10^ROW($1:$19)/10)</f>
        <v>3</v>
      </c>
      <c r="F215" t="str">
        <f>feed!F233</f>
        <v>Korean War surplus</v>
      </c>
      <c r="G215" t="str">
        <f>feed!G233</f>
        <v>Gandhi-like</v>
      </c>
      <c r="H215">
        <f>SUMPRODUCT(MID(0&amp;feed!H232,LARGE(INDEX(ISNUMBER(--MID(feed!H232,ROW($1:$19),1))*
ROW($1:$19),0),ROW($1:$19))+1,1)*10^ROW($1:$19)/10)</f>
        <v>2</v>
      </c>
      <c r="I215" t="str">
        <f>feed!I233</f>
        <v>Elite</v>
      </c>
      <c r="J215">
        <f>SUMPRODUCT(MID(0&amp;feed!J233,LARGE(INDEX(ISNUMBER(--MID(feed!J233,ROW($1:$19),1))*
ROW($1:$19),0),ROW($1:$19))+1,1)*10^ROW($1:$19)/10)</f>
        <v>8</v>
      </c>
      <c r="K215">
        <f>SUMPRODUCT(MID(0&amp;feed!K233,LARGE(INDEX(ISNUMBER(--MID(feed!K233,ROW($1:$19),1))*
ROW($1:$19),0),ROW($1:$19))+1,1)*10^ROW($1:$19)/10)</f>
        <v>18</v>
      </c>
      <c r="L215">
        <f>SUMPRODUCT(MID(0&amp;feed!L233,LARGE(INDEX(ISNUMBER(--MID(feed!L233,ROW($1:$19),1))*
ROW($1:$19),0),ROW($1:$19))+1,1)*10^ROW($1:$19)/10)</f>
        <v>4</v>
      </c>
      <c r="M215" t="str">
        <f>feed!M233</f>
        <v>Free Market</v>
      </c>
      <c r="N215">
        <f>SUMPRODUCT(MID(0&amp;feed!N233,LARGE(INDEX(ISNUMBER(--MID(feed!N233,ROW($1:$5),1))*
ROW($1:$5),0),ROW($1:$5))+1,1)*10^ROW($1:$5)/10)</f>
        <v>2319</v>
      </c>
      <c r="O215">
        <f>SUMPRODUCT(MID(0&amp;feed!O233,LARGE(INDEX(ISNUMBER(--MID(feed!O233,ROW($1:$5),1))*
ROW($1:$5),0),ROW($1:$5))+1,1)*10^ROW($1:$5)/10)</f>
        <v>175</v>
      </c>
      <c r="P215" t="str">
        <f>feed!P233</f>
        <v>Untapped</v>
      </c>
      <c r="Q215">
        <f t="shared" si="18"/>
        <v>90</v>
      </c>
      <c r="R215" t="str">
        <f>feed!Q233</f>
        <v>Very Powerful</v>
      </c>
      <c r="S215">
        <f t="shared" si="19"/>
        <v>10</v>
      </c>
      <c r="T215" t="str">
        <f>feed!R233</f>
        <v>Southern Africa</v>
      </c>
      <c r="U215" t="str">
        <f>feed!S233</f>
        <v>United States</v>
      </c>
      <c r="V215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35684</v>
      </c>
      <c r="W215" t="str">
        <f>feed!U233</f>
        <v>http://blocgame.com/stats.php?id=40302</v>
      </c>
      <c r="X215" s="4">
        <f>SUMPRODUCT(MID(0&amp;feed!V233,LARGE(INDEX(ISNUMBER(--MID(feed!V233,ROW($1:$5),1))*
ROW($1:$5),0),ROW($1:$5))+1,1)*10^ROW($1:$5)/10)</f>
        <v>1</v>
      </c>
      <c r="Y215">
        <f>feed!W233</f>
        <v>0</v>
      </c>
      <c r="Z215" s="4">
        <f t="shared" si="20"/>
        <v>25934</v>
      </c>
      <c r="AA215" s="8">
        <f t="shared" si="21"/>
        <v>15.38766709788702</v>
      </c>
      <c r="AB215" s="4">
        <f t="shared" si="22"/>
        <v>386.5</v>
      </c>
      <c r="AC215" s="4">
        <f t="shared" si="23"/>
        <v>5947.333333333333</v>
      </c>
    </row>
    <row r="216" spans="1:29" x14ac:dyDescent="0.25">
      <c r="A216" t="str">
        <f>feed!A495</f>
        <v>Ballzinga</v>
      </c>
      <c r="B216" t="str">
        <f>feed!B495</f>
        <v>Carejo</v>
      </c>
      <c r="C216" t="str">
        <f>feed!C495</f>
        <v>The Order</v>
      </c>
      <c r="D216">
        <f>SUMPRODUCT(MID(0&amp;feed!D495,LARGE(INDEX(ISNUMBER(--MID(feed!D495,ROW($1:$19),1))*
ROW($1:$19),0),ROW($1:$19))+1,1)*10^ROW($1:$19)/10)</f>
        <v>141</v>
      </c>
      <c r="E216">
        <f>SUMPRODUCT(MID(0&amp;feed!E495,LARGE(INDEX(ISNUMBER(--MID(feed!E495,ROW($1:$19),1))*
ROW($1:$19),0),ROW($1:$19))+1,1)*10^ROW($1:$19)/10)</f>
        <v>4</v>
      </c>
      <c r="F216" t="str">
        <f>feed!F495</f>
        <v>Korean War surplus</v>
      </c>
      <c r="G216" t="str">
        <f>feed!G495</f>
        <v>Gandhi-like</v>
      </c>
      <c r="H216">
        <f>SUMPRODUCT(MID(0&amp;feed!H495,LARGE(INDEX(ISNUMBER(--MID(feed!H495,ROW($1:$19),1))*
ROW($1:$19),0),ROW($1:$19))+1,1)*10^ROW($1:$19)/10)</f>
        <v>5</v>
      </c>
      <c r="I216" t="str">
        <f>feed!I495</f>
        <v>Good</v>
      </c>
      <c r="J216">
        <f>SUMPRODUCT(MID(0&amp;feed!J495,LARGE(INDEX(ISNUMBER(--MID(feed!J495,ROW($1:$19),1))*
ROW($1:$19),0),ROW($1:$19))+1,1)*10^ROW($1:$19)/10)</f>
        <v>56</v>
      </c>
      <c r="K216">
        <f>SUMPRODUCT(MID(0&amp;feed!K495,LARGE(INDEX(ISNUMBER(--MID(feed!K495,ROW($1:$19),1))*
ROW($1:$19),0),ROW($1:$19))+1,1)*10^ROW($1:$19)/10)</f>
        <v>49</v>
      </c>
      <c r="L216">
        <f>SUMPRODUCT(MID(0&amp;feed!L495,LARGE(INDEX(ISNUMBER(--MID(feed!L495,ROW($1:$19),1))*
ROW($1:$19),0),ROW($1:$19))+1,1)*10^ROW($1:$19)/10)</f>
        <v>16</v>
      </c>
      <c r="M216" t="str">
        <f>feed!M495</f>
        <v>Central Planning</v>
      </c>
      <c r="N216">
        <f>SUMPRODUCT(MID(0&amp;feed!N495,LARGE(INDEX(ISNUMBER(--MID(feed!N495,ROW($1:$5),1))*
ROW($1:$5),0),ROW($1:$5))+1,1)*10^ROW($1:$5)/10)</f>
        <v>1265</v>
      </c>
      <c r="O216">
        <f>SUMPRODUCT(MID(0&amp;feed!O495,LARGE(INDEX(ISNUMBER(--MID(feed!O495,ROW($1:$5),1))*
ROW($1:$5),0),ROW($1:$5))+1,1)*10^ROW($1:$5)/10)</f>
        <v>1336</v>
      </c>
      <c r="P216" t="str">
        <f>feed!P495</f>
        <v>Untapped</v>
      </c>
      <c r="Q216">
        <f t="shared" si="18"/>
        <v>90</v>
      </c>
      <c r="R216" t="str">
        <f>feed!Q495</f>
        <v>Very Powerful</v>
      </c>
      <c r="S216">
        <f t="shared" si="19"/>
        <v>10</v>
      </c>
      <c r="T216" t="str">
        <f>feed!R495</f>
        <v>Guinea</v>
      </c>
      <c r="U216" t="str">
        <f>feed!S495</f>
        <v>Soviet Union</v>
      </c>
      <c r="V216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51257</v>
      </c>
      <c r="W216" t="str">
        <f>feed!U495</f>
        <v>http://blocgame.com/stats.php?id=63397</v>
      </c>
      <c r="X216" s="4">
        <f>SUMPRODUCT(MID(0&amp;feed!V495,LARGE(INDEX(ISNUMBER(--MID(feed!V495,ROW($1:$5),1))*
ROW($1:$5),0),ROW($1:$5))+1,1)*10^ROW($1:$5)/10)</f>
        <v>0</v>
      </c>
      <c r="Y216">
        <f>feed!W495</f>
        <v>0</v>
      </c>
      <c r="Z216" s="4">
        <f t="shared" si="20"/>
        <v>23132</v>
      </c>
      <c r="AA216" s="8">
        <f t="shared" si="21"/>
        <v>40.519367588932809</v>
      </c>
      <c r="AB216" s="4">
        <f t="shared" si="22"/>
        <v>210.83333333333334</v>
      </c>
      <c r="AC216" s="4">
        <f t="shared" si="23"/>
        <v>8542.8333333333339</v>
      </c>
    </row>
    <row r="217" spans="1:29" x14ac:dyDescent="0.25">
      <c r="A217" t="str">
        <f>feed!A163</f>
        <v>TrumpCity</v>
      </c>
      <c r="B217" t="str">
        <f>feed!B163</f>
        <v>Ronald mcTrump</v>
      </c>
      <c r="C217">
        <f>feed!C163</f>
        <v>0</v>
      </c>
      <c r="D217">
        <f>SUMPRODUCT(MID(0&amp;feed!D163,LARGE(INDEX(ISNUMBER(--MID(feed!D163,ROW($1:$19),1))*
ROW($1:$19),0),ROW($1:$19))+1,1)*10^ROW($1:$19)/10)</f>
        <v>3</v>
      </c>
      <c r="E217">
        <f>SUMPRODUCT(MID(0&amp;feed!E163,LARGE(INDEX(ISNUMBER(--MID(feed!E163,ROW($1:$19),1))*
ROW($1:$19),0),ROW($1:$19))+1,1)*10^ROW($1:$19)/10)</f>
        <v>0</v>
      </c>
      <c r="F217" t="str">
        <f>feed!F163</f>
        <v>Second World War surplus</v>
      </c>
      <c r="G217" t="str">
        <f>feed!G163</f>
        <v>Gandhi-like</v>
      </c>
      <c r="H217">
        <f>SUMPRODUCT(MID(0&amp;feed!H162,LARGE(INDEX(ISNUMBER(--MID(feed!H162,ROW($1:$19),1))*
ROW($1:$19),0),ROW($1:$19))+1,1)*10^ROW($1:$19)/10)</f>
        <v>3</v>
      </c>
      <c r="I217" t="str">
        <f>feed!I163</f>
        <v>Elite</v>
      </c>
      <c r="J217">
        <f>SUMPRODUCT(MID(0&amp;feed!J163,LARGE(INDEX(ISNUMBER(--MID(feed!J163,ROW($1:$19),1))*
ROW($1:$19),0),ROW($1:$19))+1,1)*10^ROW($1:$19)/10)</f>
        <v>72</v>
      </c>
      <c r="K217">
        <f>SUMPRODUCT(MID(0&amp;feed!K163,LARGE(INDEX(ISNUMBER(--MID(feed!K163,ROW($1:$19),1))*
ROW($1:$19),0),ROW($1:$19))+1,1)*10^ROW($1:$19)/10)</f>
        <v>6</v>
      </c>
      <c r="L217">
        <f>SUMPRODUCT(MID(0&amp;feed!L163,LARGE(INDEX(ISNUMBER(--MID(feed!L163,ROW($1:$19),1))*
ROW($1:$19),0),ROW($1:$19))+1,1)*10^ROW($1:$19)/10)</f>
        <v>2</v>
      </c>
      <c r="M217" t="str">
        <f>feed!M163</f>
        <v>Central Planning</v>
      </c>
      <c r="N217">
        <f>SUMPRODUCT(MID(0&amp;feed!N163,LARGE(INDEX(ISNUMBER(--MID(feed!N163,ROW($1:$5),1))*
ROW($1:$5),0),ROW($1:$5))+1,1)*10^ROW($1:$5)/10)</f>
        <v>2697</v>
      </c>
      <c r="O217">
        <f>SUMPRODUCT(MID(0&amp;feed!O163,LARGE(INDEX(ISNUMBER(--MID(feed!O163,ROW($1:$5),1))*
ROW($1:$5),0),ROW($1:$5))+1,1)*10^ROW($1:$5)/10)</f>
        <v>0</v>
      </c>
      <c r="P217" t="str">
        <f>feed!P163</f>
        <v>Depleted</v>
      </c>
      <c r="Q217">
        <f t="shared" si="18"/>
        <v>0</v>
      </c>
      <c r="R217" t="str">
        <f>feed!Q163</f>
        <v>None</v>
      </c>
      <c r="S217">
        <f t="shared" si="19"/>
        <v>0</v>
      </c>
      <c r="T217" t="str">
        <f>feed!R163</f>
        <v>Caribbean</v>
      </c>
      <c r="U217" t="str">
        <f>feed!S163</f>
        <v>Neutral</v>
      </c>
      <c r="V217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3849</v>
      </c>
      <c r="W217" t="str">
        <f>feed!U163</f>
        <v>http://blocgame.com/stats.php?id=63769</v>
      </c>
      <c r="X217" s="4">
        <f>SUMPRODUCT(MID(0&amp;feed!V163,LARGE(INDEX(ISNUMBER(--MID(feed!V163,ROW($1:$5),1))*
ROW($1:$5),0),ROW($1:$5))+1,1)*10^ROW($1:$5)/10)</f>
        <v>0</v>
      </c>
      <c r="Y217">
        <f>feed!W163</f>
        <v>0</v>
      </c>
      <c r="Z217" s="4">
        <f t="shared" si="20"/>
        <v>-1401</v>
      </c>
      <c r="AA217" s="8">
        <f t="shared" si="21"/>
        <v>1.4271412680756397</v>
      </c>
      <c r="AB217" s="4">
        <f t="shared" si="22"/>
        <v>449.5</v>
      </c>
      <c r="AC217" s="4">
        <f t="shared" si="23"/>
        <v>641.5</v>
      </c>
    </row>
    <row r="218" spans="1:29" x14ac:dyDescent="0.25">
      <c r="A218" t="str">
        <f>feed!A326</f>
        <v>kufr conquerors</v>
      </c>
      <c r="B218" t="str">
        <f>feed!B326</f>
        <v>SilversLegend</v>
      </c>
      <c r="C218" t="str">
        <f>feed!C326</f>
        <v>Brotherhood of Nod</v>
      </c>
      <c r="D218">
        <f>SUMPRODUCT(MID(0&amp;feed!D326,LARGE(INDEX(ISNUMBER(--MID(feed!D326,ROW($1:$19),1))*
ROW($1:$19),0),ROW($1:$19))+1,1)*10^ROW($1:$19)/10)</f>
        <v>78</v>
      </c>
      <c r="E218">
        <f>SUMPRODUCT(MID(0&amp;feed!E326,LARGE(INDEX(ISNUMBER(--MID(feed!E326,ROW($1:$19),1))*
ROW($1:$19),0),ROW($1:$19))+1,1)*10^ROW($1:$19)/10)</f>
        <v>11</v>
      </c>
      <c r="F218" t="str">
        <f>feed!F326</f>
        <v>Korean War surplus</v>
      </c>
      <c r="G218" t="str">
        <f>feed!G326</f>
        <v>Gandhi-like</v>
      </c>
      <c r="H218">
        <f>SUMPRODUCT(MID(0&amp;feed!H326,LARGE(INDEX(ISNUMBER(--MID(feed!H326,ROW($1:$19),1))*
ROW($1:$19),0),ROW($1:$19))+1,1)*10^ROW($1:$19)/10)</f>
        <v>2</v>
      </c>
      <c r="I218" t="str">
        <f>feed!I326</f>
        <v>Good</v>
      </c>
      <c r="J218">
        <f>SUMPRODUCT(MID(0&amp;feed!J326,LARGE(INDEX(ISNUMBER(--MID(feed!J326,ROW($1:$19),1))*
ROW($1:$19),0),ROW($1:$19))+1,1)*10^ROW($1:$19)/10)</f>
        <v>13</v>
      </c>
      <c r="K218">
        <f>SUMPRODUCT(MID(0&amp;feed!K326,LARGE(INDEX(ISNUMBER(--MID(feed!K326,ROW($1:$19),1))*
ROW($1:$19),0),ROW($1:$19))+1,1)*10^ROW($1:$19)/10)</f>
        <v>23</v>
      </c>
      <c r="L218">
        <f>SUMPRODUCT(MID(0&amp;feed!L326,LARGE(INDEX(ISNUMBER(--MID(feed!L326,ROW($1:$19),1))*
ROW($1:$19),0),ROW($1:$19))+1,1)*10^ROW($1:$19)/10)</f>
        <v>1</v>
      </c>
      <c r="M218" t="str">
        <f>feed!M326</f>
        <v>Central Planning</v>
      </c>
      <c r="N218">
        <f>SUMPRODUCT(MID(0&amp;feed!N326,LARGE(INDEX(ISNUMBER(--MID(feed!N326,ROW($1:$5),1))*
ROW($1:$5),0),ROW($1:$5))+1,1)*10^ROW($1:$5)/10)</f>
        <v>1865</v>
      </c>
      <c r="O218">
        <f>SUMPRODUCT(MID(0&amp;feed!O326,LARGE(INDEX(ISNUMBER(--MID(feed!O326,ROW($1:$5),1))*
ROW($1:$5),0),ROW($1:$5))+1,1)*10^ROW($1:$5)/10)</f>
        <v>127</v>
      </c>
      <c r="P218" t="str">
        <f>feed!P326</f>
        <v>Untapped</v>
      </c>
      <c r="Q218">
        <f t="shared" si="18"/>
        <v>90</v>
      </c>
      <c r="R218" t="str">
        <f>feed!Q326</f>
        <v>Very Powerful</v>
      </c>
      <c r="S218">
        <f t="shared" si="19"/>
        <v>10</v>
      </c>
      <c r="T218" t="str">
        <f>feed!R326</f>
        <v>Southern Africa</v>
      </c>
      <c r="U218" t="str">
        <f>feed!S326</f>
        <v>Soviet Union</v>
      </c>
      <c r="V218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21937</v>
      </c>
      <c r="W218" t="str">
        <f>feed!U326</f>
        <v>http://blocgame.com/stats.php?id=59579</v>
      </c>
      <c r="X218" s="4">
        <f>SUMPRODUCT(MID(0&amp;feed!V326,LARGE(INDEX(ISNUMBER(--MID(feed!V326,ROW($1:$5),1))*
ROW($1:$5),0),ROW($1:$5))+1,1)*10^ROW($1:$5)/10)</f>
        <v>0</v>
      </c>
      <c r="Y218">
        <f>feed!W326</f>
        <v>0</v>
      </c>
      <c r="Z218" s="4">
        <f t="shared" si="20"/>
        <v>11437</v>
      </c>
      <c r="AA218" s="8">
        <f t="shared" si="21"/>
        <v>11.762466487935656</v>
      </c>
      <c r="AB218" s="4">
        <f t="shared" si="22"/>
        <v>310.83333333333331</v>
      </c>
      <c r="AC218" s="4">
        <f t="shared" si="23"/>
        <v>3656.1666666666665</v>
      </c>
    </row>
    <row r="219" spans="1:29" x14ac:dyDescent="0.25">
      <c r="A219" t="str">
        <f>feed!A101</f>
        <v>Asiana</v>
      </c>
      <c r="B219" t="str">
        <f>feed!B101</f>
        <v>El_Xanatos</v>
      </c>
      <c r="C219" t="str">
        <f>feed!C101</f>
        <v>The Hetairoi Guild</v>
      </c>
      <c r="D219">
        <f>SUMPRODUCT(MID(0&amp;feed!D101,LARGE(INDEX(ISNUMBER(--MID(feed!D101,ROW($1:$19),1))*
ROW($1:$19),0),ROW($1:$19))+1,1)*10^ROW($1:$19)/10)</f>
        <v>8</v>
      </c>
      <c r="E219">
        <f>SUMPRODUCT(MID(0&amp;feed!E101,LARGE(INDEX(ISNUMBER(--MID(feed!E101,ROW($1:$19),1))*
ROW($1:$19),0),ROW($1:$19))+1,1)*10^ROW($1:$19)/10)</f>
        <v>3</v>
      </c>
      <c r="F219" t="str">
        <f>feed!F101</f>
        <v>Second World War surplus</v>
      </c>
      <c r="G219" t="str">
        <f>feed!G101</f>
        <v>Gandhi-like</v>
      </c>
      <c r="H219">
        <f>SUMPRODUCT(MID(0&amp;feed!H101,LARGE(INDEX(ISNUMBER(--MID(feed!H101,ROW($1:$19),1))*
ROW($1:$19),0),ROW($1:$19))+1,1)*10^ROW($1:$19)/10)</f>
        <v>2</v>
      </c>
      <c r="I219" t="str">
        <f>feed!I101</f>
        <v>Poor</v>
      </c>
      <c r="J219">
        <f>SUMPRODUCT(MID(0&amp;feed!J101,LARGE(INDEX(ISNUMBER(--MID(feed!J101,ROW($1:$19),1))*
ROW($1:$19),0),ROW($1:$19))+1,1)*10^ROW($1:$19)/10)</f>
        <v>137</v>
      </c>
      <c r="K219">
        <f>SUMPRODUCT(MID(0&amp;feed!K101,LARGE(INDEX(ISNUMBER(--MID(feed!K101,ROW($1:$19),1))*
ROW($1:$19),0),ROW($1:$19))+1,1)*10^ROW($1:$19)/10)</f>
        <v>34</v>
      </c>
      <c r="L219">
        <f>SUMPRODUCT(MID(0&amp;feed!L101,LARGE(INDEX(ISNUMBER(--MID(feed!L101,ROW($1:$19),1))*
ROW($1:$19),0),ROW($1:$19))+1,1)*10^ROW($1:$19)/10)</f>
        <v>6</v>
      </c>
      <c r="M219" t="str">
        <f>feed!M101</f>
        <v>Central Planning</v>
      </c>
      <c r="N219">
        <f>SUMPRODUCT(MID(0&amp;feed!N101,LARGE(INDEX(ISNUMBER(--MID(feed!N101,ROW($1:$5),1))*
ROW($1:$5),0),ROW($1:$5))+1,1)*10^ROW($1:$5)/10)</f>
        <v>3174</v>
      </c>
      <c r="O219">
        <f>SUMPRODUCT(MID(0&amp;feed!O101,LARGE(INDEX(ISNUMBER(--MID(feed!O101,ROW($1:$5),1))*
ROW($1:$5),0),ROW($1:$5))+1,1)*10^ROW($1:$5)/10)</f>
        <v>6</v>
      </c>
      <c r="P219" t="str">
        <f>feed!P101</f>
        <v>Untapped</v>
      </c>
      <c r="Q219">
        <f t="shared" si="18"/>
        <v>90</v>
      </c>
      <c r="R219" t="str">
        <f>feed!Q101</f>
        <v>Somewhat Large</v>
      </c>
      <c r="S219">
        <f t="shared" si="19"/>
        <v>6</v>
      </c>
      <c r="T219" t="str">
        <f>feed!R101</f>
        <v>Indochina</v>
      </c>
      <c r="U219" t="str">
        <f>feed!S101</f>
        <v>Soviet Union</v>
      </c>
      <c r="V219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27456</v>
      </c>
      <c r="W219" t="str">
        <f>feed!U101</f>
        <v>http://blocgame.com/stats.php?id=62221</v>
      </c>
      <c r="X219" s="4">
        <f>SUMPRODUCT(MID(0&amp;feed!V101,LARGE(INDEX(ISNUMBER(--MID(feed!V101,ROW($1:$5),1))*
ROW($1:$5),0),ROW($1:$5))+1,1)*10^ROW($1:$5)/10)</f>
        <v>0</v>
      </c>
      <c r="Y219">
        <f>feed!W101</f>
        <v>0</v>
      </c>
      <c r="Z219" s="4">
        <f t="shared" si="20"/>
        <v>10956</v>
      </c>
      <c r="AA219" s="8">
        <f t="shared" si="21"/>
        <v>8.6502835538752372</v>
      </c>
      <c r="AB219" s="4">
        <f t="shared" si="22"/>
        <v>529</v>
      </c>
      <c r="AC219" s="4">
        <f t="shared" si="23"/>
        <v>4576</v>
      </c>
    </row>
    <row r="220" spans="1:29" x14ac:dyDescent="0.25">
      <c r="A220" t="str">
        <f>feed!A169</f>
        <v>Bolshevikistan</v>
      </c>
      <c r="B220" t="str">
        <f>feed!B169</f>
        <v>S.D.Plessken</v>
      </c>
      <c r="C220" t="str">
        <f>feed!C169</f>
        <v>Brotherhood of Nod</v>
      </c>
      <c r="D220">
        <f>SUMPRODUCT(MID(0&amp;feed!D169,LARGE(INDEX(ISNUMBER(--MID(feed!D169,ROW($1:$19),1))*
ROW($1:$19),0),ROW($1:$19))+1,1)*10^ROW($1:$19)/10)</f>
        <v>113</v>
      </c>
      <c r="E220">
        <f>SUMPRODUCT(MID(0&amp;feed!E169,LARGE(INDEX(ISNUMBER(--MID(feed!E169,ROW($1:$19),1))*
ROW($1:$19),0),ROW($1:$19))+1,1)*10^ROW($1:$19)/10)</f>
        <v>2</v>
      </c>
      <c r="F220" t="str">
        <f>feed!F169</f>
        <v>Second World War surplus</v>
      </c>
      <c r="G220" t="str">
        <f>feed!G169</f>
        <v>Gandhi-like</v>
      </c>
      <c r="H220">
        <f>SUMPRODUCT(MID(0&amp;feed!H168,LARGE(INDEX(ISNUMBER(--MID(feed!H168,ROW($1:$19),1))*
ROW($1:$19),0),ROW($1:$19))+1,1)*10^ROW($1:$19)/10)</f>
        <v>2</v>
      </c>
      <c r="I220" t="str">
        <f>feed!I169</f>
        <v>Good</v>
      </c>
      <c r="J220">
        <f>SUMPRODUCT(MID(0&amp;feed!J169,LARGE(INDEX(ISNUMBER(--MID(feed!J169,ROW($1:$19),1))*
ROW($1:$19),0),ROW($1:$19))+1,1)*10^ROW($1:$19)/10)</f>
        <v>13</v>
      </c>
      <c r="K220">
        <f>SUMPRODUCT(MID(0&amp;feed!K169,LARGE(INDEX(ISNUMBER(--MID(feed!K169,ROW($1:$19),1))*
ROW($1:$19),0),ROW($1:$19))+1,1)*10^ROW($1:$19)/10)</f>
        <v>27</v>
      </c>
      <c r="L220">
        <f>SUMPRODUCT(MID(0&amp;feed!L169,LARGE(INDEX(ISNUMBER(--MID(feed!L169,ROW($1:$19),1))*
ROW($1:$19),0),ROW($1:$19))+1,1)*10^ROW($1:$19)/10)</f>
        <v>0</v>
      </c>
      <c r="M220" t="str">
        <f>feed!M169</f>
        <v>Central Planning</v>
      </c>
      <c r="N220">
        <f>SUMPRODUCT(MID(0&amp;feed!N169,LARGE(INDEX(ISNUMBER(--MID(feed!N169,ROW($1:$5),1))*
ROW($1:$5),0),ROW($1:$5))+1,1)*10^ROW($1:$5)/10)</f>
        <v>2653</v>
      </c>
      <c r="O220">
        <f>SUMPRODUCT(MID(0&amp;feed!O169,LARGE(INDEX(ISNUMBER(--MID(feed!O169,ROW($1:$5),1))*
ROW($1:$5),0),ROW($1:$5))+1,1)*10^ROW($1:$5)/10)</f>
        <v>44</v>
      </c>
      <c r="P220">
        <f>feed!P169</f>
        <v>0</v>
      </c>
      <c r="Q220">
        <f t="shared" si="18"/>
        <v>40</v>
      </c>
      <c r="R220" t="str">
        <f>feed!Q169</f>
        <v>Large</v>
      </c>
      <c r="S220">
        <f t="shared" si="19"/>
        <v>7.5</v>
      </c>
      <c r="T220" t="str">
        <f>feed!R169</f>
        <v>Congo</v>
      </c>
      <c r="U220" t="str">
        <f>feed!S169</f>
        <v>Soviet Union</v>
      </c>
      <c r="V220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20473</v>
      </c>
      <c r="W220" t="str">
        <f>feed!U169</f>
        <v>http://blocgame.com/stats.php?id=60189</v>
      </c>
      <c r="X220" s="4">
        <f>SUMPRODUCT(MID(0&amp;feed!V169,LARGE(INDEX(ISNUMBER(--MID(feed!V169,ROW($1:$5),1))*
ROW($1:$5),0),ROW($1:$5))+1,1)*10^ROW($1:$5)/10)</f>
        <v>0</v>
      </c>
      <c r="Y220">
        <f>feed!W169</f>
        <v>0</v>
      </c>
      <c r="Z220" s="4">
        <f t="shared" si="20"/>
        <v>8848</v>
      </c>
      <c r="AA220" s="8">
        <f t="shared" si="21"/>
        <v>7.7169242367131545</v>
      </c>
      <c r="AB220" s="4">
        <f t="shared" si="22"/>
        <v>442.16666666666669</v>
      </c>
      <c r="AC220" s="4">
        <f t="shared" si="23"/>
        <v>3412.1666666666665</v>
      </c>
    </row>
    <row r="221" spans="1:29" x14ac:dyDescent="0.25">
      <c r="A221" t="str">
        <f>feed!A414</f>
        <v>Genowia</v>
      </c>
      <c r="B221" t="str">
        <f>feed!B414</f>
        <v>ThePole</v>
      </c>
      <c r="C221" t="str">
        <f>feed!C414</f>
        <v>The Order</v>
      </c>
      <c r="D221">
        <f>SUMPRODUCT(MID(0&amp;feed!D414,LARGE(INDEX(ISNUMBER(--MID(feed!D414,ROW($1:$19),1))*
ROW($1:$19),0),ROW($1:$19))+1,1)*10^ROW($1:$19)/10)</f>
        <v>59</v>
      </c>
      <c r="E221">
        <f>SUMPRODUCT(MID(0&amp;feed!E414,LARGE(INDEX(ISNUMBER(--MID(feed!E414,ROW($1:$19),1))*
ROW($1:$19),0),ROW($1:$19))+1,1)*10^ROW($1:$19)/10)</f>
        <v>2</v>
      </c>
      <c r="F221" t="str">
        <f>feed!F414</f>
        <v>Korean War surplus</v>
      </c>
      <c r="G221" t="str">
        <f>feed!G414</f>
        <v>Gandhi-like</v>
      </c>
      <c r="H221">
        <f>SUMPRODUCT(MID(0&amp;feed!H414,LARGE(INDEX(ISNUMBER(--MID(feed!H414,ROW($1:$19),1))*
ROW($1:$19),0),ROW($1:$19))+1,1)*10^ROW($1:$19)/10)</f>
        <v>2</v>
      </c>
      <c r="I221" t="str">
        <f>feed!I414</f>
        <v>Poor</v>
      </c>
      <c r="J221">
        <f>SUMPRODUCT(MID(0&amp;feed!J414,LARGE(INDEX(ISNUMBER(--MID(feed!J414,ROW($1:$19),1))*
ROW($1:$19),0),ROW($1:$19))+1,1)*10^ROW($1:$19)/10)</f>
        <v>22</v>
      </c>
      <c r="K221">
        <f>SUMPRODUCT(MID(0&amp;feed!K414,LARGE(INDEX(ISNUMBER(--MID(feed!K414,ROW($1:$19),1))*
ROW($1:$19),0),ROW($1:$19))+1,1)*10^ROW($1:$19)/10)</f>
        <v>16</v>
      </c>
      <c r="L221">
        <f>SUMPRODUCT(MID(0&amp;feed!L414,LARGE(INDEX(ISNUMBER(--MID(feed!L414,ROW($1:$19),1))*
ROW($1:$19),0),ROW($1:$19))+1,1)*10^ROW($1:$19)/10)</f>
        <v>6</v>
      </c>
      <c r="M221" t="str">
        <f>feed!M414</f>
        <v>Central Planning</v>
      </c>
      <c r="N221">
        <f>SUMPRODUCT(MID(0&amp;feed!N414,LARGE(INDEX(ISNUMBER(--MID(feed!N414,ROW($1:$5),1))*
ROW($1:$5),0),ROW($1:$5))+1,1)*10^ROW($1:$5)/10)</f>
        <v>1530</v>
      </c>
      <c r="O221">
        <f>SUMPRODUCT(MID(0&amp;feed!O414,LARGE(INDEX(ISNUMBER(--MID(feed!O414,ROW($1:$5),1))*
ROW($1:$5),0),ROW($1:$5))+1,1)*10^ROW($1:$5)/10)</f>
        <v>261</v>
      </c>
      <c r="P221" t="str">
        <f>feed!P414</f>
        <v>Untapped</v>
      </c>
      <c r="Q221">
        <f t="shared" si="18"/>
        <v>90</v>
      </c>
      <c r="R221" t="str">
        <f>feed!Q414</f>
        <v>Very Powerful</v>
      </c>
      <c r="S221">
        <f t="shared" si="19"/>
        <v>10</v>
      </c>
      <c r="T221" t="str">
        <f>feed!R414</f>
        <v>Pacific Rim</v>
      </c>
      <c r="U221" t="str">
        <f>feed!S414</f>
        <v>Soviet Union</v>
      </c>
      <c r="V221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33584</v>
      </c>
      <c r="W221" t="str">
        <f>feed!U414</f>
        <v>http://blocgame.com/stats.php?id=50839</v>
      </c>
      <c r="X221" s="4">
        <f>SUMPRODUCT(MID(0&amp;feed!V414,LARGE(INDEX(ISNUMBER(--MID(feed!V414,ROW($1:$5),1))*
ROW($1:$5),0),ROW($1:$5))+1,1)*10^ROW($1:$5)/10)</f>
        <v>0</v>
      </c>
      <c r="Y221">
        <f>feed!W414</f>
        <v>0</v>
      </c>
      <c r="Z221" s="4">
        <f t="shared" si="20"/>
        <v>23834</v>
      </c>
      <c r="AA221" s="8">
        <f t="shared" si="21"/>
        <v>21.950326797385621</v>
      </c>
      <c r="AB221" s="4">
        <f t="shared" si="22"/>
        <v>255</v>
      </c>
      <c r="AC221" s="4">
        <f t="shared" si="23"/>
        <v>5597.333333333333</v>
      </c>
    </row>
    <row r="222" spans="1:29" x14ac:dyDescent="0.25">
      <c r="A222" t="str">
        <f>feed!A343</f>
        <v>OurTown</v>
      </c>
      <c r="B222" t="str">
        <f>feed!B343</f>
        <v>StarlightGlimmer</v>
      </c>
      <c r="C222" t="str">
        <f>feed!C343</f>
        <v>The Order</v>
      </c>
      <c r="D222">
        <f>SUMPRODUCT(MID(0&amp;feed!D343,LARGE(INDEX(ISNUMBER(--MID(feed!D343,ROW($1:$19),1))*
ROW($1:$19),0),ROW($1:$19))+1,1)*10^ROW($1:$19)/10)</f>
        <v>150</v>
      </c>
      <c r="E222">
        <f>SUMPRODUCT(MID(0&amp;feed!E343,LARGE(INDEX(ISNUMBER(--MID(feed!E343,ROW($1:$19),1))*
ROW($1:$19),0),ROW($1:$19))+1,1)*10^ROW($1:$19)/10)</f>
        <v>12</v>
      </c>
      <c r="F222" t="str">
        <f>feed!F343</f>
        <v>Vietnam War surplus</v>
      </c>
      <c r="G222" t="str">
        <f>feed!G343</f>
        <v>Gandhi-like</v>
      </c>
      <c r="H222">
        <f>SUMPRODUCT(MID(0&amp;feed!H343,LARGE(INDEX(ISNUMBER(--MID(feed!H343,ROW($1:$19),1))*
ROW($1:$19),0),ROW($1:$19))+1,1)*10^ROW($1:$19)/10)</f>
        <v>7</v>
      </c>
      <c r="I222" t="str">
        <f>feed!I343</f>
        <v>Good</v>
      </c>
      <c r="J222">
        <f>SUMPRODUCT(MID(0&amp;feed!J343,LARGE(INDEX(ISNUMBER(--MID(feed!J343,ROW($1:$19),1))*
ROW($1:$19),0),ROW($1:$19))+1,1)*10^ROW($1:$19)/10)</f>
        <v>4</v>
      </c>
      <c r="K222">
        <f>SUMPRODUCT(MID(0&amp;feed!K343,LARGE(INDEX(ISNUMBER(--MID(feed!K343,ROW($1:$19),1))*
ROW($1:$19),0),ROW($1:$19))+1,1)*10^ROW($1:$19)/10)</f>
        <v>46</v>
      </c>
      <c r="L222">
        <f>SUMPRODUCT(MID(0&amp;feed!L343,LARGE(INDEX(ISNUMBER(--MID(feed!L343,ROW($1:$19),1))*
ROW($1:$19),0),ROW($1:$19))+1,1)*10^ROW($1:$19)/10)</f>
        <v>26</v>
      </c>
      <c r="M222" t="str">
        <f>feed!M343</f>
        <v>Central Planning</v>
      </c>
      <c r="N222">
        <f>SUMPRODUCT(MID(0&amp;feed!N343,LARGE(INDEX(ISNUMBER(--MID(feed!N343,ROW($1:$5),1))*
ROW($1:$5),0),ROW($1:$5))+1,1)*10^ROW($1:$5)/10)</f>
        <v>1794</v>
      </c>
      <c r="O222">
        <f>SUMPRODUCT(MID(0&amp;feed!O343,LARGE(INDEX(ISNUMBER(--MID(feed!O343,ROW($1:$5),1))*
ROW($1:$5),0),ROW($1:$5))+1,1)*10^ROW($1:$5)/10)</f>
        <v>3104</v>
      </c>
      <c r="P222" t="str">
        <f>feed!P343</f>
        <v>Untapped</v>
      </c>
      <c r="Q222">
        <f t="shared" si="18"/>
        <v>90</v>
      </c>
      <c r="R222" t="str">
        <f>feed!Q343</f>
        <v>Very Powerful</v>
      </c>
      <c r="S222">
        <f t="shared" si="19"/>
        <v>10</v>
      </c>
      <c r="T222" t="str">
        <f>feed!R343</f>
        <v>Persia</v>
      </c>
      <c r="U222" t="str">
        <f>feed!S343</f>
        <v>Soviet Union</v>
      </c>
      <c r="V222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55541</v>
      </c>
      <c r="W222" t="str">
        <f>feed!U343</f>
        <v>http://blocgame.com/stats.php?id=51681</v>
      </c>
      <c r="X222" s="4">
        <f>SUMPRODUCT(MID(0&amp;feed!V343,LARGE(INDEX(ISNUMBER(--MID(feed!V343,ROW($1:$5),1))*
ROW($1:$5),0),ROW($1:$5))+1,1)*10^ROW($1:$5)/10)</f>
        <v>0</v>
      </c>
      <c r="Y222">
        <f>feed!W343</f>
        <v>0</v>
      </c>
      <c r="Z222" s="4">
        <f t="shared" si="20"/>
        <v>23291</v>
      </c>
      <c r="AA222" s="8">
        <f t="shared" si="21"/>
        <v>30.959308807134896</v>
      </c>
      <c r="AB222" s="4">
        <f t="shared" si="22"/>
        <v>299</v>
      </c>
      <c r="AC222" s="4">
        <f t="shared" si="23"/>
        <v>9256.8333333333339</v>
      </c>
    </row>
    <row r="223" spans="1:29" x14ac:dyDescent="0.25">
      <c r="A223" t="str">
        <f>feed!A474</f>
        <v>Dissapointment</v>
      </c>
      <c r="B223" t="str">
        <f>feed!B474</f>
        <v>El Jefe 2.0</v>
      </c>
      <c r="C223">
        <f>feed!C474</f>
        <v>0</v>
      </c>
      <c r="D223">
        <f>SUMPRODUCT(MID(0&amp;feed!D474,LARGE(INDEX(ISNUMBER(--MID(feed!D474,ROW($1:$19),1))*
ROW($1:$19),0),ROW($1:$19))+1,1)*10^ROW($1:$19)/10)</f>
        <v>11</v>
      </c>
      <c r="E223">
        <f>SUMPRODUCT(MID(0&amp;feed!E474,LARGE(INDEX(ISNUMBER(--MID(feed!E474,ROW($1:$19),1))*
ROW($1:$19),0),ROW($1:$19))+1,1)*10^ROW($1:$19)/10)</f>
        <v>0</v>
      </c>
      <c r="F223" t="str">
        <f>feed!F474</f>
        <v>First World War surplus</v>
      </c>
      <c r="G223" t="str">
        <f>feed!G474</f>
        <v>Gandhi-like</v>
      </c>
      <c r="H223">
        <f>SUMPRODUCT(MID(0&amp;feed!H474,LARGE(INDEX(ISNUMBER(--MID(feed!H474,ROW($1:$19),1))*
ROW($1:$19),0),ROW($1:$19))+1,1)*10^ROW($1:$19)/10)</f>
        <v>1</v>
      </c>
      <c r="I223" t="str">
        <f>feed!I474</f>
        <v>Elite</v>
      </c>
      <c r="J223">
        <f>SUMPRODUCT(MID(0&amp;feed!J474,LARGE(INDEX(ISNUMBER(--MID(feed!J474,ROW($1:$19),1))*
ROW($1:$19),0),ROW($1:$19))+1,1)*10^ROW($1:$19)/10)</f>
        <v>44</v>
      </c>
      <c r="K223">
        <f>SUMPRODUCT(MID(0&amp;feed!K474,LARGE(INDEX(ISNUMBER(--MID(feed!K474,ROW($1:$19),1))*
ROW($1:$19),0),ROW($1:$19))+1,1)*10^ROW($1:$19)/10)</f>
        <v>7</v>
      </c>
      <c r="L223">
        <f>SUMPRODUCT(MID(0&amp;feed!L474,LARGE(INDEX(ISNUMBER(--MID(feed!L474,ROW($1:$19),1))*
ROW($1:$19),0),ROW($1:$19))+1,1)*10^ROW($1:$19)/10)</f>
        <v>4</v>
      </c>
      <c r="M223" t="str">
        <f>feed!M474</f>
        <v>Central Planning</v>
      </c>
      <c r="N223">
        <f>SUMPRODUCT(MID(0&amp;feed!N474,LARGE(INDEX(ISNUMBER(--MID(feed!N474,ROW($1:$5),1))*
ROW($1:$5),0),ROW($1:$5))+1,1)*10^ROW($1:$5)/10)</f>
        <v>1320</v>
      </c>
      <c r="O223">
        <f>SUMPRODUCT(MID(0&amp;feed!O474,LARGE(INDEX(ISNUMBER(--MID(feed!O474,ROW($1:$5),1))*
ROW($1:$5),0),ROW($1:$5))+1,1)*10^ROW($1:$5)/10)</f>
        <v>14</v>
      </c>
      <c r="P223" t="str">
        <f>feed!P474</f>
        <v>Untapped</v>
      </c>
      <c r="Q223">
        <f t="shared" si="18"/>
        <v>90</v>
      </c>
      <c r="R223" t="str">
        <f>feed!Q474</f>
        <v>Somewhat Large</v>
      </c>
      <c r="S223">
        <f t="shared" si="19"/>
        <v>6</v>
      </c>
      <c r="T223" t="str">
        <f>feed!R474</f>
        <v>East Indies</v>
      </c>
      <c r="U223" t="str">
        <f>feed!S474</f>
        <v>Soviet Union</v>
      </c>
      <c r="V223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10684</v>
      </c>
      <c r="W223" t="str">
        <f>feed!U474</f>
        <v>http://blocgame.com/stats.php?id=64053</v>
      </c>
      <c r="X223" s="4">
        <f>SUMPRODUCT(MID(0&amp;feed!V474,LARGE(INDEX(ISNUMBER(--MID(feed!V474,ROW($1:$5),1))*
ROW($1:$5),0),ROW($1:$5))+1,1)*10^ROW($1:$5)/10)</f>
        <v>0</v>
      </c>
      <c r="Y223">
        <f>feed!W474</f>
        <v>0</v>
      </c>
      <c r="Z223" s="4">
        <f t="shared" si="20"/>
        <v>5809</v>
      </c>
      <c r="AA223" s="8">
        <f t="shared" si="21"/>
        <v>8.0939393939393938</v>
      </c>
      <c r="AB223" s="4">
        <f t="shared" si="22"/>
        <v>220</v>
      </c>
      <c r="AC223" s="4">
        <f t="shared" si="23"/>
        <v>1780.6666666666667</v>
      </c>
    </row>
    <row r="224" spans="1:29" x14ac:dyDescent="0.25">
      <c r="A224" t="str">
        <f>feed!A496</f>
        <v>Fanboys</v>
      </c>
      <c r="B224" t="str">
        <f>feed!B496</f>
        <v>Steve Jobs</v>
      </c>
      <c r="C224" t="str">
        <f>feed!C496</f>
        <v>Socialist Arab Union</v>
      </c>
      <c r="D224">
        <f>SUMPRODUCT(MID(0&amp;feed!D496,LARGE(INDEX(ISNUMBER(--MID(feed!D496,ROW($1:$19),1))*
ROW($1:$19),0),ROW($1:$19))+1,1)*10^ROW($1:$19)/10)</f>
        <v>16</v>
      </c>
      <c r="E224">
        <f>SUMPRODUCT(MID(0&amp;feed!E496,LARGE(INDEX(ISNUMBER(--MID(feed!E496,ROW($1:$19),1))*
ROW($1:$19),0),ROW($1:$19))+1,1)*10^ROW($1:$19)/10)</f>
        <v>0</v>
      </c>
      <c r="F224" t="str">
        <f>feed!F496</f>
        <v>Second World War surplus</v>
      </c>
      <c r="G224" t="str">
        <f>feed!G496</f>
        <v>Gandhi-like</v>
      </c>
      <c r="H224">
        <f>SUMPRODUCT(MID(0&amp;feed!H496,LARGE(INDEX(ISNUMBER(--MID(feed!H496,ROW($1:$19),1))*
ROW($1:$19),0),ROW($1:$19))+1,1)*10^ROW($1:$19)/10)</f>
        <v>0</v>
      </c>
      <c r="I224" t="str">
        <f>feed!I496</f>
        <v>Undisciplined Rabble</v>
      </c>
      <c r="J224">
        <f>SUMPRODUCT(MID(0&amp;feed!J496,LARGE(INDEX(ISNUMBER(--MID(feed!J496,ROW($1:$19),1))*
ROW($1:$19),0),ROW($1:$19))+1,1)*10^ROW($1:$19)/10)</f>
        <v>0</v>
      </c>
      <c r="K224">
        <f>SUMPRODUCT(MID(0&amp;feed!K496,LARGE(INDEX(ISNUMBER(--MID(feed!K496,ROW($1:$19),1))*
ROW($1:$19),0),ROW($1:$19))+1,1)*10^ROW($1:$19)/10)</f>
        <v>9</v>
      </c>
      <c r="L224">
        <f>SUMPRODUCT(MID(0&amp;feed!L496,LARGE(INDEX(ISNUMBER(--MID(feed!L496,ROW($1:$19),1))*
ROW($1:$19),0),ROW($1:$19))+1,1)*10^ROW($1:$19)/10)</f>
        <v>7</v>
      </c>
      <c r="M224" t="str">
        <f>feed!M496</f>
        <v>Central Planning</v>
      </c>
      <c r="N224">
        <f>SUMPRODUCT(MID(0&amp;feed!N496,LARGE(INDEX(ISNUMBER(--MID(feed!N496,ROW($1:$5),1))*
ROW($1:$5),0),ROW($1:$5))+1,1)*10^ROW($1:$5)/10)</f>
        <v>1264</v>
      </c>
      <c r="O224">
        <f>SUMPRODUCT(MID(0&amp;feed!O496,LARGE(INDEX(ISNUMBER(--MID(feed!O496,ROW($1:$5),1))*
ROW($1:$5),0),ROW($1:$5))+1,1)*10^ROW($1:$5)/10)</f>
        <v>946</v>
      </c>
      <c r="P224" t="str">
        <f>feed!P496</f>
        <v>Untapped</v>
      </c>
      <c r="Q224">
        <f t="shared" si="18"/>
        <v>90</v>
      </c>
      <c r="R224" t="str">
        <f>feed!Q496</f>
        <v>None</v>
      </c>
      <c r="S224">
        <f t="shared" si="19"/>
        <v>0</v>
      </c>
      <c r="T224" t="str">
        <f>feed!R496</f>
        <v>Egypt</v>
      </c>
      <c r="U224" t="str">
        <f>feed!S496</f>
        <v>Soviet Union</v>
      </c>
      <c r="V224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11345</v>
      </c>
      <c r="W224" t="str">
        <f>feed!U496</f>
        <v>http://blocgame.com/stats.php?id=64178</v>
      </c>
      <c r="X224" s="4">
        <f>SUMPRODUCT(MID(0&amp;feed!V496,LARGE(INDEX(ISNUMBER(--MID(feed!V496,ROW($1:$5),1))*
ROW($1:$5),0),ROW($1:$5))+1,1)*10^ROW($1:$5)/10)</f>
        <v>0</v>
      </c>
      <c r="Y224">
        <f>feed!W496</f>
        <v>0</v>
      </c>
      <c r="Z224" s="4">
        <f t="shared" si="20"/>
        <v>5345</v>
      </c>
      <c r="AA224" s="8">
        <f t="shared" si="21"/>
        <v>8.975474683544304</v>
      </c>
      <c r="AB224" s="4">
        <f t="shared" si="22"/>
        <v>210.66666666666666</v>
      </c>
      <c r="AC224" s="4">
        <f t="shared" si="23"/>
        <v>1890.8333333333333</v>
      </c>
    </row>
    <row r="225" spans="1:29" x14ac:dyDescent="0.25">
      <c r="A225" t="str">
        <f>feed!A435</f>
        <v>Nsntra</v>
      </c>
      <c r="B225" t="str">
        <f>feed!B435</f>
        <v>Ahmad Maselan</v>
      </c>
      <c r="C225" t="str">
        <f>feed!C435</f>
        <v>The Order</v>
      </c>
      <c r="D225">
        <f>SUMPRODUCT(MID(0&amp;feed!D435,LARGE(INDEX(ISNUMBER(--MID(feed!D435,ROW($1:$19),1))*
ROW($1:$19),0),ROW($1:$19))+1,1)*10^ROW($1:$19)/10)</f>
        <v>25</v>
      </c>
      <c r="E225">
        <f>SUMPRODUCT(MID(0&amp;feed!E435,LARGE(INDEX(ISNUMBER(--MID(feed!E435,ROW($1:$19),1))*
ROW($1:$19),0),ROW($1:$19))+1,1)*10^ROW($1:$19)/10)</f>
        <v>0</v>
      </c>
      <c r="F225" t="str">
        <f>feed!F435</f>
        <v>First World War surplus</v>
      </c>
      <c r="G225" t="str">
        <f>feed!G435</f>
        <v>Gandhi-like</v>
      </c>
      <c r="H225">
        <f>SUMPRODUCT(MID(0&amp;feed!H435,LARGE(INDEX(ISNUMBER(--MID(feed!H435,ROW($1:$19),1))*
ROW($1:$19),0),ROW($1:$19))+1,1)*10^ROW($1:$19)/10)</f>
        <v>1</v>
      </c>
      <c r="I225" t="str">
        <f>feed!I435</f>
        <v>Elite</v>
      </c>
      <c r="J225">
        <f>SUMPRODUCT(MID(0&amp;feed!J435,LARGE(INDEX(ISNUMBER(--MID(feed!J435,ROW($1:$19),1))*
ROW($1:$19),0),ROW($1:$19))+1,1)*10^ROW($1:$19)/10)</f>
        <v>15</v>
      </c>
      <c r="K225">
        <f>SUMPRODUCT(MID(0&amp;feed!K435,LARGE(INDEX(ISNUMBER(--MID(feed!K435,ROW($1:$19),1))*
ROW($1:$19),0),ROW($1:$19))+1,1)*10^ROW($1:$19)/10)</f>
        <v>7</v>
      </c>
      <c r="L225">
        <f>SUMPRODUCT(MID(0&amp;feed!L435,LARGE(INDEX(ISNUMBER(--MID(feed!L435,ROW($1:$19),1))*
ROW($1:$19),0),ROW($1:$19))+1,1)*10^ROW($1:$19)/10)</f>
        <v>3</v>
      </c>
      <c r="M225" t="str">
        <f>feed!M435</f>
        <v>Central Planning</v>
      </c>
      <c r="N225">
        <f>SUMPRODUCT(MID(0&amp;feed!N435,LARGE(INDEX(ISNUMBER(--MID(feed!N435,ROW($1:$5),1))*
ROW($1:$5),0),ROW($1:$5))+1,1)*10^ROW($1:$5)/10)</f>
        <v>1459</v>
      </c>
      <c r="O225">
        <f>SUMPRODUCT(MID(0&amp;feed!O435,LARGE(INDEX(ISNUMBER(--MID(feed!O435,ROW($1:$5),1))*
ROW($1:$5),0),ROW($1:$5))+1,1)*10^ROW($1:$5)/10)</f>
        <v>131</v>
      </c>
      <c r="P225" t="str">
        <f>feed!P435</f>
        <v>Near Depletion</v>
      </c>
      <c r="Q225">
        <f t="shared" si="18"/>
        <v>10</v>
      </c>
      <c r="R225" t="str">
        <f>feed!Q435</f>
        <v>Mediocre</v>
      </c>
      <c r="S225">
        <f t="shared" si="19"/>
        <v>4.5</v>
      </c>
      <c r="T225" t="str">
        <f>feed!R435</f>
        <v>Pacific Rim</v>
      </c>
      <c r="U225" t="str">
        <f>feed!S435</f>
        <v>Soviet Union</v>
      </c>
      <c r="V22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8993</v>
      </c>
      <c r="W225" t="str">
        <f>feed!U435</f>
        <v>http://blocgame.com/stats.php?id=61896</v>
      </c>
      <c r="X225" s="4">
        <f>SUMPRODUCT(MID(0&amp;feed!V435,LARGE(INDEX(ISNUMBER(--MID(feed!V435,ROW($1:$5),1))*
ROW($1:$5),0),ROW($1:$5))+1,1)*10^ROW($1:$5)/10)</f>
        <v>0</v>
      </c>
      <c r="Y225">
        <f>feed!W435</f>
        <v>0</v>
      </c>
      <c r="Z225" s="4">
        <f t="shared" si="20"/>
        <v>4493</v>
      </c>
      <c r="AA225" s="8">
        <f t="shared" si="21"/>
        <v>6.1638108293351612</v>
      </c>
      <c r="AB225" s="4">
        <f t="shared" si="22"/>
        <v>243.16666666666666</v>
      </c>
      <c r="AC225" s="4">
        <f t="shared" si="23"/>
        <v>1498.8333333333333</v>
      </c>
    </row>
    <row r="226" spans="1:29" x14ac:dyDescent="0.25">
      <c r="A226" t="str">
        <f>feed!A180</f>
        <v>Carpentaria</v>
      </c>
      <c r="B226" t="str">
        <f>feed!B180</f>
        <v>fuerza</v>
      </c>
      <c r="C226" t="str">
        <f>feed!C180</f>
        <v>PIRATES</v>
      </c>
      <c r="D226">
        <f>SUMPRODUCT(MID(0&amp;feed!D180,LARGE(INDEX(ISNUMBER(--MID(feed!D180,ROW($1:$19),1))*
ROW($1:$19),0),ROW($1:$19))+1,1)*10^ROW($1:$19)/10)</f>
        <v>55</v>
      </c>
      <c r="E226">
        <f>SUMPRODUCT(MID(0&amp;feed!E180,LARGE(INDEX(ISNUMBER(--MID(feed!E180,ROW($1:$19),1))*
ROW($1:$19),0),ROW($1:$19))+1,1)*10^ROW($1:$19)/10)</f>
        <v>13</v>
      </c>
      <c r="F226" t="str">
        <f>feed!F180</f>
        <v>Korean War surplus</v>
      </c>
      <c r="G226" t="str">
        <f>feed!G180</f>
        <v>Gandhi-like</v>
      </c>
      <c r="H226">
        <f>SUMPRODUCT(MID(0&amp;feed!H180,LARGE(INDEX(ISNUMBER(--MID(feed!H180,ROW($1:$19),1))*
ROW($1:$19),0),ROW($1:$19))+1,1)*10^ROW($1:$19)/10)</f>
        <v>3</v>
      </c>
      <c r="I226" t="str">
        <f>feed!I180</f>
        <v>Standard</v>
      </c>
      <c r="J226">
        <f>SUMPRODUCT(MID(0&amp;feed!J180,LARGE(INDEX(ISNUMBER(--MID(feed!J180,ROW($1:$19),1))*
ROW($1:$19),0),ROW($1:$19))+1,1)*10^ROW($1:$19)/10)</f>
        <v>13</v>
      </c>
      <c r="K226">
        <f>SUMPRODUCT(MID(0&amp;feed!K180,LARGE(INDEX(ISNUMBER(--MID(feed!K180,ROW($1:$19),1))*
ROW($1:$19),0),ROW($1:$19))+1,1)*10^ROW($1:$19)/10)</f>
        <v>10</v>
      </c>
      <c r="L226">
        <f>SUMPRODUCT(MID(0&amp;feed!L180,LARGE(INDEX(ISNUMBER(--MID(feed!L180,ROW($1:$19),1))*
ROW($1:$19),0),ROW($1:$19))+1,1)*10^ROW($1:$19)/10)</f>
        <v>8</v>
      </c>
      <c r="M226" t="str">
        <f>feed!M180</f>
        <v>Central Planning</v>
      </c>
      <c r="N226">
        <f>SUMPRODUCT(MID(0&amp;feed!N180,LARGE(INDEX(ISNUMBER(--MID(feed!N180,ROW($1:$5),1))*
ROW($1:$5),0),ROW($1:$5))+1,1)*10^ROW($1:$5)/10)</f>
        <v>2590</v>
      </c>
      <c r="O226">
        <f>SUMPRODUCT(MID(0&amp;feed!O180,LARGE(INDEX(ISNUMBER(--MID(feed!O180,ROW($1:$5),1))*
ROW($1:$5),0),ROW($1:$5))+1,1)*10^ROW($1:$5)/10)</f>
        <v>415</v>
      </c>
      <c r="P226" t="str">
        <f>feed!P180</f>
        <v>Untapped</v>
      </c>
      <c r="Q226">
        <f t="shared" si="18"/>
        <v>90</v>
      </c>
      <c r="R226" t="str">
        <f>feed!Q180</f>
        <v>Somewhat Large</v>
      </c>
      <c r="S226">
        <f t="shared" si="19"/>
        <v>6</v>
      </c>
      <c r="T226" t="str">
        <f>feed!R180</f>
        <v>East Indies</v>
      </c>
      <c r="U226" t="str">
        <f>feed!S180</f>
        <v>Neutral</v>
      </c>
      <c r="V226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19980</v>
      </c>
      <c r="W226" t="str">
        <f>feed!U180</f>
        <v>http://blocgame.com/stats.php?id=59901</v>
      </c>
      <c r="X226" s="4">
        <f>SUMPRODUCT(MID(0&amp;feed!V180,LARGE(INDEX(ISNUMBER(--MID(feed!V180,ROW($1:$5),1))*
ROW($1:$5),0),ROW($1:$5))+1,1)*10^ROW($1:$5)/10)</f>
        <v>0</v>
      </c>
      <c r="Y226">
        <f>feed!W180</f>
        <v>0</v>
      </c>
      <c r="Z226" s="4">
        <f t="shared" si="20"/>
        <v>10980</v>
      </c>
      <c r="AA226" s="8">
        <f t="shared" si="21"/>
        <v>7.7142857142857144</v>
      </c>
      <c r="AB226" s="4">
        <f t="shared" si="22"/>
        <v>431.66666666666669</v>
      </c>
      <c r="AC226" s="4">
        <f t="shared" si="23"/>
        <v>3330</v>
      </c>
    </row>
    <row r="227" spans="1:29" x14ac:dyDescent="0.25">
      <c r="A227" t="str">
        <f>feed!A441</f>
        <v>Jitra</v>
      </c>
      <c r="B227" t="str">
        <f>feed!B441</f>
        <v>feemerrkoll</v>
      </c>
      <c r="C227" t="str">
        <f>feed!C441</f>
        <v>The Order</v>
      </c>
      <c r="D227">
        <f>SUMPRODUCT(MID(0&amp;feed!D441,LARGE(INDEX(ISNUMBER(--MID(feed!D441,ROW($1:$19),1))*
ROW($1:$19),0),ROW($1:$19))+1,1)*10^ROW($1:$19)/10)</f>
        <v>48</v>
      </c>
      <c r="E227">
        <f>SUMPRODUCT(MID(0&amp;feed!E441,LARGE(INDEX(ISNUMBER(--MID(feed!E441,ROW($1:$19),1))*
ROW($1:$19),0),ROW($1:$19))+1,1)*10^ROW($1:$19)/10)</f>
        <v>2</v>
      </c>
      <c r="F227" t="str">
        <f>feed!F441</f>
        <v>Second World War surplus</v>
      </c>
      <c r="G227" t="str">
        <f>feed!G441</f>
        <v>Gandhi-like</v>
      </c>
      <c r="H227">
        <f>SUMPRODUCT(MID(0&amp;feed!H441,LARGE(INDEX(ISNUMBER(--MID(feed!H441,ROW($1:$19),1))*
ROW($1:$19),0),ROW($1:$19))+1,1)*10^ROW($1:$19)/10)</f>
        <v>2</v>
      </c>
      <c r="I227" t="str">
        <f>feed!I441</f>
        <v>Undisciplined Rabble</v>
      </c>
      <c r="J227">
        <f>SUMPRODUCT(MID(0&amp;feed!J441,LARGE(INDEX(ISNUMBER(--MID(feed!J441,ROW($1:$19),1))*
ROW($1:$19),0),ROW($1:$19))+1,1)*10^ROW($1:$19)/10)</f>
        <v>3</v>
      </c>
      <c r="K227">
        <f>SUMPRODUCT(MID(0&amp;feed!K441,LARGE(INDEX(ISNUMBER(--MID(feed!K441,ROW($1:$19),1))*
ROW($1:$19),0),ROW($1:$19))+1,1)*10^ROW($1:$19)/10)</f>
        <v>22</v>
      </c>
      <c r="L227">
        <f>SUMPRODUCT(MID(0&amp;feed!L441,LARGE(INDEX(ISNUMBER(--MID(feed!L441,ROW($1:$19),1))*
ROW($1:$19),0),ROW($1:$19))+1,1)*10^ROW($1:$19)/10)</f>
        <v>3</v>
      </c>
      <c r="M227" t="str">
        <f>feed!M441</f>
        <v>Central Planning</v>
      </c>
      <c r="N227">
        <f>SUMPRODUCT(MID(0&amp;feed!N441,LARGE(INDEX(ISNUMBER(--MID(feed!N441,ROW($1:$5),1))*
ROW($1:$5),0),ROW($1:$5))+1,1)*10^ROW($1:$5)/10)</f>
        <v>1443</v>
      </c>
      <c r="O227">
        <f>SUMPRODUCT(MID(0&amp;feed!O441,LARGE(INDEX(ISNUMBER(--MID(feed!O441,ROW($1:$5),1))*
ROW($1:$5),0),ROW($1:$5))+1,1)*10^ROW($1:$5)/10)</f>
        <v>138</v>
      </c>
      <c r="P227" t="str">
        <f>feed!P441</f>
        <v>Untapped</v>
      </c>
      <c r="Q227">
        <f t="shared" si="18"/>
        <v>90</v>
      </c>
      <c r="R227" t="str">
        <f>feed!Q441</f>
        <v>Very Powerful</v>
      </c>
      <c r="S227">
        <f t="shared" si="19"/>
        <v>10</v>
      </c>
      <c r="T227" t="str">
        <f>feed!R441</f>
        <v>East Africa</v>
      </c>
      <c r="U227" t="str">
        <f>feed!S441</f>
        <v>Neutral</v>
      </c>
      <c r="V227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19602</v>
      </c>
      <c r="W227" t="str">
        <f>feed!U441</f>
        <v>http://blocgame.com/stats.php?id=62661</v>
      </c>
      <c r="X227" s="4">
        <f>SUMPRODUCT(MID(0&amp;feed!V441,LARGE(INDEX(ISNUMBER(--MID(feed!V441,ROW($1:$5),1))*
ROW($1:$5),0),ROW($1:$5))+1,1)*10^ROW($1:$5)/10)</f>
        <v>0</v>
      </c>
      <c r="Y227">
        <f>feed!W441</f>
        <v>0</v>
      </c>
      <c r="Z227" s="4">
        <f t="shared" si="20"/>
        <v>8727</v>
      </c>
      <c r="AA227" s="8">
        <f t="shared" si="21"/>
        <v>13.584199584199585</v>
      </c>
      <c r="AB227" s="4">
        <f t="shared" si="22"/>
        <v>240.5</v>
      </c>
      <c r="AC227" s="4">
        <f t="shared" si="23"/>
        <v>3267</v>
      </c>
    </row>
    <row r="228" spans="1:29" x14ac:dyDescent="0.25">
      <c r="A228" t="str">
        <f>feed!A202</f>
        <v>Olympia</v>
      </c>
      <c r="B228" t="str">
        <f>feed!B202</f>
        <v>Xasthur</v>
      </c>
      <c r="C228" t="str">
        <f>feed!C202</f>
        <v>Brotherhood of Nod</v>
      </c>
      <c r="D228">
        <f>SUMPRODUCT(MID(0&amp;feed!D202,LARGE(INDEX(ISNUMBER(--MID(feed!D202,ROW($1:$19),1))*
ROW($1:$19),0),ROW($1:$19))+1,1)*10^ROW($1:$19)/10)</f>
        <v>78</v>
      </c>
      <c r="E228">
        <f>SUMPRODUCT(MID(0&amp;feed!E202,LARGE(INDEX(ISNUMBER(--MID(feed!E202,ROW($1:$19),1))*
ROW($1:$19),0),ROW($1:$19))+1,1)*10^ROW($1:$19)/10)</f>
        <v>7</v>
      </c>
      <c r="F228" t="str">
        <f>feed!F202</f>
        <v>Korean War surplus</v>
      </c>
      <c r="G228" t="str">
        <f>feed!G202</f>
        <v>Gandhi-like</v>
      </c>
      <c r="H228">
        <f>SUMPRODUCT(MID(0&amp;feed!H202,LARGE(INDEX(ISNUMBER(--MID(feed!H202,ROW($1:$19),1))*
ROW($1:$19),0),ROW($1:$19))+1,1)*10^ROW($1:$19)/10)</f>
        <v>5</v>
      </c>
      <c r="I228" t="str">
        <f>feed!I202</f>
        <v>Good</v>
      </c>
      <c r="J228">
        <f>SUMPRODUCT(MID(0&amp;feed!J202,LARGE(INDEX(ISNUMBER(--MID(feed!J202,ROW($1:$19),1))*
ROW($1:$19),0),ROW($1:$19))+1,1)*10^ROW($1:$19)/10)</f>
        <v>102</v>
      </c>
      <c r="K228">
        <f>SUMPRODUCT(MID(0&amp;feed!K202,LARGE(INDEX(ISNUMBER(--MID(feed!K202,ROW($1:$19),1))*
ROW($1:$19),0),ROW($1:$19))+1,1)*10^ROW($1:$19)/10)</f>
        <v>21</v>
      </c>
      <c r="L228">
        <f>SUMPRODUCT(MID(0&amp;feed!L202,LARGE(INDEX(ISNUMBER(--MID(feed!L202,ROW($1:$19),1))*
ROW($1:$19),0),ROW($1:$19))+1,1)*10^ROW($1:$19)/10)</f>
        <v>5</v>
      </c>
      <c r="M228" t="str">
        <f>feed!M202</f>
        <v>Central Planning</v>
      </c>
      <c r="N228">
        <f>SUMPRODUCT(MID(0&amp;feed!N202,LARGE(INDEX(ISNUMBER(--MID(feed!N202,ROW($1:$5),1))*
ROW($1:$5),0),ROW($1:$5))+1,1)*10^ROW($1:$5)/10)</f>
        <v>2464</v>
      </c>
      <c r="O228">
        <f>SUMPRODUCT(MID(0&amp;feed!O202,LARGE(INDEX(ISNUMBER(--MID(feed!O202,ROW($1:$5),1))*
ROW($1:$5),0),ROW($1:$5))+1,1)*10^ROW($1:$5)/10)</f>
        <v>128</v>
      </c>
      <c r="P228" t="str">
        <f>feed!P202</f>
        <v>Untapped</v>
      </c>
      <c r="Q228">
        <f t="shared" si="18"/>
        <v>90</v>
      </c>
      <c r="R228" t="str">
        <f>feed!Q202</f>
        <v>Very Powerful</v>
      </c>
      <c r="S228">
        <f t="shared" si="19"/>
        <v>10</v>
      </c>
      <c r="T228" t="str">
        <f>feed!R202</f>
        <v>China</v>
      </c>
      <c r="U228" t="str">
        <f>feed!S202</f>
        <v>Soviet Union</v>
      </c>
      <c r="V228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42250</v>
      </c>
      <c r="W228" t="str">
        <f>feed!U202</f>
        <v>http://blocgame.com/stats.php?id=51354</v>
      </c>
      <c r="X228" s="4">
        <f>SUMPRODUCT(MID(0&amp;feed!V202,LARGE(INDEX(ISNUMBER(--MID(feed!V202,ROW($1:$5),1))*
ROW($1:$5),0),ROW($1:$5))+1,1)*10^ROW($1:$5)/10)</f>
        <v>0</v>
      </c>
      <c r="Y228">
        <f>feed!W202</f>
        <v>0</v>
      </c>
      <c r="Z228" s="4">
        <f t="shared" si="20"/>
        <v>28750</v>
      </c>
      <c r="AA228" s="8">
        <f t="shared" si="21"/>
        <v>17.146915584415584</v>
      </c>
      <c r="AB228" s="4">
        <f t="shared" si="22"/>
        <v>410.66666666666669</v>
      </c>
      <c r="AC228" s="4">
        <f t="shared" si="23"/>
        <v>7041.666666666667</v>
      </c>
    </row>
    <row r="229" spans="1:29" x14ac:dyDescent="0.25">
      <c r="A229" t="str">
        <f>feed!A219</f>
        <v>Black Widow</v>
      </c>
      <c r="B229" t="str">
        <f>feed!B219</f>
        <v>Protego</v>
      </c>
      <c r="C229" t="str">
        <f>feed!C219</f>
        <v>The Order</v>
      </c>
      <c r="D229">
        <f>SUMPRODUCT(MID(0&amp;feed!D219,LARGE(INDEX(ISNUMBER(--MID(feed!D219,ROW($1:$19),1))*
ROW($1:$19),0),ROW($1:$19))+1,1)*10^ROW($1:$19)/10)</f>
        <v>10</v>
      </c>
      <c r="E229">
        <f>SUMPRODUCT(MID(0&amp;feed!E219,LARGE(INDEX(ISNUMBER(--MID(feed!E219,ROW($1:$19),1))*
ROW($1:$19),0),ROW($1:$19))+1,1)*10^ROW($1:$19)/10)</f>
        <v>0</v>
      </c>
      <c r="F229" t="str">
        <f>feed!F219</f>
        <v>First World War surplus</v>
      </c>
      <c r="G229" t="str">
        <f>feed!G219</f>
        <v>Gandhi-like</v>
      </c>
      <c r="H229">
        <f>SUMPRODUCT(MID(0&amp;feed!H218,LARGE(INDEX(ISNUMBER(--MID(feed!H218,ROW($1:$19),1))*
ROW($1:$19),0),ROW($1:$19))+1,1)*10^ROW($1:$19)/10)</f>
        <v>3</v>
      </c>
      <c r="I229" t="str">
        <f>feed!I219</f>
        <v>Good</v>
      </c>
      <c r="J229">
        <f>SUMPRODUCT(MID(0&amp;feed!J219,LARGE(INDEX(ISNUMBER(--MID(feed!J219,ROW($1:$19),1))*
ROW($1:$19),0),ROW($1:$19))+1,1)*10^ROW($1:$19)/10)</f>
        <v>39</v>
      </c>
      <c r="K229">
        <f>SUMPRODUCT(MID(0&amp;feed!K219,LARGE(INDEX(ISNUMBER(--MID(feed!K219,ROW($1:$19),1))*
ROW($1:$19),0),ROW($1:$19))+1,1)*10^ROW($1:$19)/10)</f>
        <v>14</v>
      </c>
      <c r="L229">
        <f>SUMPRODUCT(MID(0&amp;feed!L219,LARGE(INDEX(ISNUMBER(--MID(feed!L219,ROW($1:$19),1))*
ROW($1:$19),0),ROW($1:$19))+1,1)*10^ROW($1:$19)/10)</f>
        <v>10</v>
      </c>
      <c r="M229" t="str">
        <f>feed!M219</f>
        <v>Central Planning</v>
      </c>
      <c r="N229">
        <f>SUMPRODUCT(MID(0&amp;feed!N219,LARGE(INDEX(ISNUMBER(--MID(feed!N219,ROW($1:$5),1))*
ROW($1:$5),0),ROW($1:$5))+1,1)*10^ROW($1:$5)/10)</f>
        <v>2410</v>
      </c>
      <c r="O229">
        <f>SUMPRODUCT(MID(0&amp;feed!O219,LARGE(INDEX(ISNUMBER(--MID(feed!O219,ROW($1:$5),1))*
ROW($1:$5),0),ROW($1:$5))+1,1)*10^ROW($1:$5)/10)</f>
        <v>1297</v>
      </c>
      <c r="P229" t="str">
        <f>feed!P219</f>
        <v>Untapped</v>
      </c>
      <c r="Q229">
        <f t="shared" si="18"/>
        <v>90</v>
      </c>
      <c r="R229" t="str">
        <f>feed!Q219</f>
        <v>Somewhat Large</v>
      </c>
      <c r="S229">
        <f t="shared" si="19"/>
        <v>6</v>
      </c>
      <c r="T229" t="str">
        <f>feed!R219</f>
        <v>Arabia</v>
      </c>
      <c r="U229" t="str">
        <f>feed!S219</f>
        <v>Soviet Union</v>
      </c>
      <c r="V22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11820</v>
      </c>
      <c r="W229" t="str">
        <f>feed!U219</f>
        <v>http://blocgame.com/stats.php?id=62290</v>
      </c>
      <c r="X229" s="4">
        <f>SUMPRODUCT(MID(0&amp;feed!V219,LARGE(INDEX(ISNUMBER(--MID(feed!V219,ROW($1:$5),1))*
ROW($1:$5),0),ROW($1:$5))+1,1)*10^ROW($1:$5)/10)</f>
        <v>0</v>
      </c>
      <c r="Y229">
        <f>feed!W219</f>
        <v>0</v>
      </c>
      <c r="Z229" s="4">
        <f t="shared" si="20"/>
        <v>570</v>
      </c>
      <c r="AA229" s="8">
        <f t="shared" si="21"/>
        <v>4.9045643153526974</v>
      </c>
      <c r="AB229" s="4">
        <f t="shared" si="22"/>
        <v>401.66666666666669</v>
      </c>
      <c r="AC229" s="4">
        <f t="shared" si="23"/>
        <v>1970</v>
      </c>
    </row>
    <row r="230" spans="1:29" x14ac:dyDescent="0.25">
      <c r="A230" t="str">
        <f>feed!A309</f>
        <v>Moneymaking</v>
      </c>
      <c r="B230" t="str">
        <f>feed!B309</f>
        <v>Bill Gates</v>
      </c>
      <c r="C230">
        <f>feed!C309</f>
        <v>0</v>
      </c>
      <c r="D230">
        <f>SUMPRODUCT(MID(0&amp;feed!D309,LARGE(INDEX(ISNUMBER(--MID(feed!D309,ROW($1:$19),1))*
ROW($1:$19),0),ROW($1:$19))+1,1)*10^ROW($1:$19)/10)</f>
        <v>13</v>
      </c>
      <c r="E230">
        <f>SUMPRODUCT(MID(0&amp;feed!E309,LARGE(INDEX(ISNUMBER(--MID(feed!E309,ROW($1:$19),1))*
ROW($1:$19),0),ROW($1:$19))+1,1)*10^ROW($1:$19)/10)</f>
        <v>0</v>
      </c>
      <c r="F230" t="str">
        <f>feed!F309</f>
        <v>Second World War surplus</v>
      </c>
      <c r="G230" t="str">
        <f>feed!G309</f>
        <v>Gandhi-like</v>
      </c>
      <c r="H230">
        <f>SUMPRODUCT(MID(0&amp;feed!H309,LARGE(INDEX(ISNUMBER(--MID(feed!H309,ROW($1:$19),1))*
ROW($1:$19),0),ROW($1:$19))+1,1)*10^ROW($1:$19)/10)</f>
        <v>1</v>
      </c>
      <c r="I230" t="str">
        <f>feed!I309</f>
        <v>Elite</v>
      </c>
      <c r="J230">
        <f>SUMPRODUCT(MID(0&amp;feed!J309,LARGE(INDEX(ISNUMBER(--MID(feed!J309,ROW($1:$19),1))*
ROW($1:$19),0),ROW($1:$19))+1,1)*10^ROW($1:$19)/10)</f>
        <v>3</v>
      </c>
      <c r="K230">
        <f>SUMPRODUCT(MID(0&amp;feed!K309,LARGE(INDEX(ISNUMBER(--MID(feed!K309,ROW($1:$19),1))*
ROW($1:$19),0),ROW($1:$19))+1,1)*10^ROW($1:$19)/10)</f>
        <v>4</v>
      </c>
      <c r="L230">
        <f>SUMPRODUCT(MID(0&amp;feed!L309,LARGE(INDEX(ISNUMBER(--MID(feed!L309,ROW($1:$19),1))*
ROW($1:$19),0),ROW($1:$19))+1,1)*10^ROW($1:$19)/10)</f>
        <v>5</v>
      </c>
      <c r="M230" t="str">
        <f>feed!M309</f>
        <v>Mixed Economy</v>
      </c>
      <c r="N230">
        <f>SUMPRODUCT(MID(0&amp;feed!N309,LARGE(INDEX(ISNUMBER(--MID(feed!N309,ROW($1:$5),1))*
ROW($1:$5),0),ROW($1:$5))+1,1)*10^ROW($1:$5)/10)</f>
        <v>1932</v>
      </c>
      <c r="O230">
        <f>SUMPRODUCT(MID(0&amp;feed!O309,LARGE(INDEX(ISNUMBER(--MID(feed!O309,ROW($1:$5),1))*
ROW($1:$5),0),ROW($1:$5))+1,1)*10^ROW($1:$5)/10)</f>
        <v>770</v>
      </c>
      <c r="P230" t="str">
        <f>feed!P309</f>
        <v>Untapped</v>
      </c>
      <c r="Q230">
        <f t="shared" si="18"/>
        <v>90</v>
      </c>
      <c r="R230" t="str">
        <f>feed!Q309</f>
        <v>Powerful</v>
      </c>
      <c r="S230">
        <f t="shared" si="19"/>
        <v>9</v>
      </c>
      <c r="T230" t="str">
        <f>feed!R309</f>
        <v>Arabia</v>
      </c>
      <c r="U230" t="str">
        <f>feed!S309</f>
        <v>United States</v>
      </c>
      <c r="V230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4127</v>
      </c>
      <c r="W230" t="str">
        <f>feed!U309</f>
        <v>http://blocgame.com/stats.php?id=64271</v>
      </c>
      <c r="X230" s="4">
        <f>SUMPRODUCT(MID(0&amp;feed!V309,LARGE(INDEX(ISNUMBER(--MID(feed!V309,ROW($1:$5),1))*
ROW($1:$5),0),ROW($1:$5))+1,1)*10^ROW($1:$5)/10)</f>
        <v>0</v>
      </c>
      <c r="Y230">
        <f>feed!W309</f>
        <v>0</v>
      </c>
      <c r="Z230" s="4">
        <f t="shared" si="20"/>
        <v>2</v>
      </c>
      <c r="AA230" s="8">
        <f t="shared" si="21"/>
        <v>2.1361283643892341</v>
      </c>
      <c r="AB230" s="4">
        <f t="shared" si="22"/>
        <v>322</v>
      </c>
      <c r="AC230" s="4">
        <f t="shared" si="23"/>
        <v>687.83333333333337</v>
      </c>
    </row>
    <row r="231" spans="1:29" x14ac:dyDescent="0.25">
      <c r="A231" t="str">
        <f>feed!A172</f>
        <v>KelabuAsap</v>
      </c>
      <c r="B231" t="str">
        <f>feed!B172</f>
        <v>kelam</v>
      </c>
      <c r="C231" t="str">
        <f>feed!C172</f>
        <v>PIRATES</v>
      </c>
      <c r="D231">
        <f>SUMPRODUCT(MID(0&amp;feed!D172,LARGE(INDEX(ISNUMBER(--MID(feed!D172,ROW($1:$19),1))*
ROW($1:$19),0),ROW($1:$19))+1,1)*10^ROW($1:$19)/10)</f>
        <v>175</v>
      </c>
      <c r="E231">
        <f>SUMPRODUCT(MID(0&amp;feed!E172,LARGE(INDEX(ISNUMBER(--MID(feed!E172,ROW($1:$19),1))*
ROW($1:$19),0),ROW($1:$19))+1,1)*10^ROW($1:$19)/10)</f>
        <v>3</v>
      </c>
      <c r="F231" t="str">
        <f>feed!F172</f>
        <v>Vietnam War surplus</v>
      </c>
      <c r="G231" t="str">
        <f>feed!G172</f>
        <v>Gandhi-like</v>
      </c>
      <c r="H231">
        <f>SUMPRODUCT(MID(0&amp;feed!H171,LARGE(INDEX(ISNUMBER(--MID(feed!H171,ROW($1:$19),1))*
ROW($1:$19),0),ROW($1:$19))+1,1)*10^ROW($1:$19)/10)</f>
        <v>3</v>
      </c>
      <c r="I231" t="str">
        <f>feed!I172</f>
        <v>Good</v>
      </c>
      <c r="J231">
        <f>SUMPRODUCT(MID(0&amp;feed!J172,LARGE(INDEX(ISNUMBER(--MID(feed!J172,ROW($1:$19),1))*
ROW($1:$19),0),ROW($1:$19))+1,1)*10^ROW($1:$19)/10)</f>
        <v>0</v>
      </c>
      <c r="K231">
        <f>SUMPRODUCT(MID(0&amp;feed!K172,LARGE(INDEX(ISNUMBER(--MID(feed!K172,ROW($1:$19),1))*
ROW($1:$19),0),ROW($1:$19))+1,1)*10^ROW($1:$19)/10)</f>
        <v>42</v>
      </c>
      <c r="L231">
        <f>SUMPRODUCT(MID(0&amp;feed!L172,LARGE(INDEX(ISNUMBER(--MID(feed!L172,ROW($1:$19),1))*
ROW($1:$19),0),ROW($1:$19))+1,1)*10^ROW($1:$19)/10)</f>
        <v>15</v>
      </c>
      <c r="M231" t="str">
        <f>feed!M172</f>
        <v>Central Planning</v>
      </c>
      <c r="N231">
        <f>SUMPRODUCT(MID(0&amp;feed!N172,LARGE(INDEX(ISNUMBER(--MID(feed!N172,ROW($1:$5),1))*
ROW($1:$5),0),ROW($1:$5))+1,1)*10^ROW($1:$5)/10)</f>
        <v>2640</v>
      </c>
      <c r="O231">
        <f>SUMPRODUCT(MID(0&amp;feed!O172,LARGE(INDEX(ISNUMBER(--MID(feed!O172,ROW($1:$5),1))*
ROW($1:$5),0),ROW($1:$5))+1,1)*10^ROW($1:$5)/10)</f>
        <v>411</v>
      </c>
      <c r="P231" t="str">
        <f>feed!P172</f>
        <v>Untapped</v>
      </c>
      <c r="Q231">
        <f t="shared" si="18"/>
        <v>90</v>
      </c>
      <c r="R231" t="str">
        <f>feed!Q172</f>
        <v>Very Powerful</v>
      </c>
      <c r="S231">
        <f t="shared" si="19"/>
        <v>10</v>
      </c>
      <c r="T231" t="str">
        <f>feed!R172</f>
        <v>East Indies</v>
      </c>
      <c r="U231" t="str">
        <f>feed!S172</f>
        <v>Soviet Union</v>
      </c>
      <c r="V231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34659</v>
      </c>
      <c r="W231" t="str">
        <f>feed!U172</f>
        <v>http://blocgame.com/stats.php?id=60664</v>
      </c>
      <c r="X231" s="4">
        <f>SUMPRODUCT(MID(0&amp;feed!V172,LARGE(INDEX(ISNUMBER(--MID(feed!V172,ROW($1:$5),1))*
ROW($1:$5),0),ROW($1:$5))+1,1)*10^ROW($1:$5)/10)</f>
        <v>0</v>
      </c>
      <c r="Y231">
        <f>feed!W172</f>
        <v>0</v>
      </c>
      <c r="Z231" s="4">
        <f t="shared" si="20"/>
        <v>11034</v>
      </c>
      <c r="AA231" s="8">
        <f t="shared" si="21"/>
        <v>13.128409090909091</v>
      </c>
      <c r="AB231" s="4">
        <f t="shared" si="22"/>
        <v>440</v>
      </c>
      <c r="AC231" s="4">
        <f t="shared" si="23"/>
        <v>5776.5</v>
      </c>
    </row>
    <row r="232" spans="1:29" x14ac:dyDescent="0.25">
      <c r="A232" t="str">
        <f>feed!A143</f>
        <v>New Caucasus</v>
      </c>
      <c r="B232" t="str">
        <f>feed!B143</f>
        <v>Cotton Luther</v>
      </c>
      <c r="C232" t="str">
        <f>feed!C143</f>
        <v>The Order</v>
      </c>
      <c r="D232">
        <f>SUMPRODUCT(MID(0&amp;feed!D143,LARGE(INDEX(ISNUMBER(--MID(feed!D143,ROW($1:$19),1))*
ROW($1:$19),0),ROW($1:$19))+1,1)*10^ROW($1:$19)/10)</f>
        <v>119</v>
      </c>
      <c r="E232">
        <f>SUMPRODUCT(MID(0&amp;feed!E143,LARGE(INDEX(ISNUMBER(--MID(feed!E143,ROW($1:$19),1))*
ROW($1:$19),0),ROW($1:$19))+1,1)*10^ROW($1:$19)/10)</f>
        <v>5</v>
      </c>
      <c r="F232" t="str">
        <f>feed!F143</f>
        <v>Vietnam War surplus</v>
      </c>
      <c r="G232" t="str">
        <f>feed!G143</f>
        <v>Gandhi-like</v>
      </c>
      <c r="H232">
        <f>SUMPRODUCT(MID(0&amp;feed!H143,LARGE(INDEX(ISNUMBER(--MID(feed!H143,ROW($1:$19),1))*
ROW($1:$19),0),ROW($1:$19))+1,1)*10^ROW($1:$19)/10)</f>
        <v>3</v>
      </c>
      <c r="I232" t="str">
        <f>feed!I143</f>
        <v>Elite</v>
      </c>
      <c r="J232">
        <f>SUMPRODUCT(MID(0&amp;feed!J143,LARGE(INDEX(ISNUMBER(--MID(feed!J143,ROW($1:$19),1))*
ROW($1:$19),0),ROW($1:$19))+1,1)*10^ROW($1:$19)/10)</f>
        <v>5</v>
      </c>
      <c r="K232">
        <f>SUMPRODUCT(MID(0&amp;feed!K143,LARGE(INDEX(ISNUMBER(--MID(feed!K143,ROW($1:$19),1))*
ROW($1:$19),0),ROW($1:$19))+1,1)*10^ROW($1:$19)/10)</f>
        <v>23</v>
      </c>
      <c r="L232">
        <f>SUMPRODUCT(MID(0&amp;feed!L143,LARGE(INDEX(ISNUMBER(--MID(feed!L143,ROW($1:$19),1))*
ROW($1:$19),0),ROW($1:$19))+1,1)*10^ROW($1:$19)/10)</f>
        <v>3</v>
      </c>
      <c r="M232" t="str">
        <f>feed!M143</f>
        <v>Free Market</v>
      </c>
      <c r="N232">
        <f>SUMPRODUCT(MID(0&amp;feed!N143,LARGE(INDEX(ISNUMBER(--MID(feed!N143,ROW($1:$5),1))*
ROW($1:$5),0),ROW($1:$5))+1,1)*10^ROW($1:$5)/10)</f>
        <v>2830</v>
      </c>
      <c r="O232">
        <f>SUMPRODUCT(MID(0&amp;feed!O143,LARGE(INDEX(ISNUMBER(--MID(feed!O143,ROW($1:$5),1))*
ROW($1:$5),0),ROW($1:$5))+1,1)*10^ROW($1:$5)/10)</f>
        <v>54</v>
      </c>
      <c r="P232" t="str">
        <f>feed!P143</f>
        <v>Untapped</v>
      </c>
      <c r="Q232">
        <f t="shared" si="18"/>
        <v>90</v>
      </c>
      <c r="R232" t="str">
        <f>feed!Q143</f>
        <v>Very Powerful</v>
      </c>
      <c r="S232">
        <f t="shared" si="19"/>
        <v>10</v>
      </c>
      <c r="T232" t="str">
        <f>feed!R143</f>
        <v>Southern Africa</v>
      </c>
      <c r="U232" t="str">
        <f>feed!S143</f>
        <v>United States</v>
      </c>
      <c r="V232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27860</v>
      </c>
      <c r="W232" t="str">
        <f>feed!U143</f>
        <v>http://blocgame.com/stats.php?id=4392</v>
      </c>
      <c r="X232" s="4">
        <f>SUMPRODUCT(MID(0&amp;feed!V143,LARGE(INDEX(ISNUMBER(--MID(feed!V143,ROW($1:$5),1))*
ROW($1:$5),0),ROW($1:$5))+1,1)*10^ROW($1:$5)/10)</f>
        <v>0</v>
      </c>
      <c r="Y232">
        <f>feed!W143</f>
        <v>0</v>
      </c>
      <c r="Z232" s="4">
        <f t="shared" si="20"/>
        <v>15860</v>
      </c>
      <c r="AA232" s="8">
        <f t="shared" si="21"/>
        <v>9.8445229681978805</v>
      </c>
      <c r="AB232" s="4">
        <f t="shared" si="22"/>
        <v>471.66666666666669</v>
      </c>
      <c r="AC232" s="4">
        <f t="shared" si="23"/>
        <v>4643.333333333333</v>
      </c>
    </row>
    <row r="233" spans="1:29" x14ac:dyDescent="0.25">
      <c r="A233" t="str">
        <f>feed!A294</f>
        <v>Enggor Perak</v>
      </c>
      <c r="B233" t="str">
        <f>feed!B294</f>
        <v>meor</v>
      </c>
      <c r="C233" t="str">
        <f>feed!C294</f>
        <v>PIRATES</v>
      </c>
      <c r="D233">
        <f>SUMPRODUCT(MID(0&amp;feed!D294,LARGE(INDEX(ISNUMBER(--MID(feed!D294,ROW($1:$19),1))*
ROW($1:$19),0),ROW($1:$19))+1,1)*10^ROW($1:$19)/10)</f>
        <v>24</v>
      </c>
      <c r="E233">
        <f>SUMPRODUCT(MID(0&amp;feed!E294,LARGE(INDEX(ISNUMBER(--MID(feed!E294,ROW($1:$19),1))*
ROW($1:$19),0),ROW($1:$19))+1,1)*10^ROW($1:$19)/10)</f>
        <v>0</v>
      </c>
      <c r="F233" t="str">
        <f>feed!F294</f>
        <v>Second World War surplus</v>
      </c>
      <c r="G233" t="str">
        <f>feed!G294</f>
        <v>Gandhi-like</v>
      </c>
      <c r="H233">
        <f>SUMPRODUCT(MID(0&amp;feed!H294,LARGE(INDEX(ISNUMBER(--MID(feed!H294,ROW($1:$19),1))*
ROW($1:$19),0),ROW($1:$19))+1,1)*10^ROW($1:$19)/10)</f>
        <v>1</v>
      </c>
      <c r="I233" t="str">
        <f>feed!I294</f>
        <v>Standard</v>
      </c>
      <c r="J233">
        <f>SUMPRODUCT(MID(0&amp;feed!J294,LARGE(INDEX(ISNUMBER(--MID(feed!J294,ROW($1:$19),1))*
ROW($1:$19),0),ROW($1:$19))+1,1)*10^ROW($1:$19)/10)</f>
        <v>9</v>
      </c>
      <c r="K233">
        <f>SUMPRODUCT(MID(0&amp;feed!K294,LARGE(INDEX(ISNUMBER(--MID(feed!K294,ROW($1:$19),1))*
ROW($1:$19),0),ROW($1:$19))+1,1)*10^ROW($1:$19)/10)</f>
        <v>16</v>
      </c>
      <c r="L233">
        <f>SUMPRODUCT(MID(0&amp;feed!L294,LARGE(INDEX(ISNUMBER(--MID(feed!L294,ROW($1:$19),1))*
ROW($1:$19),0),ROW($1:$19))+1,1)*10^ROW($1:$19)/10)</f>
        <v>2</v>
      </c>
      <c r="M233" t="str">
        <f>feed!M294</f>
        <v>Central Planning</v>
      </c>
      <c r="N233">
        <f>SUMPRODUCT(MID(0&amp;feed!N294,LARGE(INDEX(ISNUMBER(--MID(feed!N294,ROW($1:$5),1))*
ROW($1:$5),0),ROW($1:$5))+1,1)*10^ROW($1:$5)/10)</f>
        <v>2011</v>
      </c>
      <c r="O233">
        <f>SUMPRODUCT(MID(0&amp;feed!O294,LARGE(INDEX(ISNUMBER(--MID(feed!O294,ROW($1:$5),1))*
ROW($1:$5),0),ROW($1:$5))+1,1)*10^ROW($1:$5)/10)</f>
        <v>447</v>
      </c>
      <c r="P233" t="str">
        <f>feed!P294</f>
        <v>Plentiful</v>
      </c>
      <c r="Q233">
        <f t="shared" si="18"/>
        <v>70</v>
      </c>
      <c r="R233" t="str">
        <f>feed!Q294</f>
        <v>Meagre</v>
      </c>
      <c r="S233">
        <f t="shared" si="19"/>
        <v>1.5</v>
      </c>
      <c r="T233" t="str">
        <f>feed!R294</f>
        <v>East Indies</v>
      </c>
      <c r="U233" t="str">
        <f>feed!S294</f>
        <v>Neutral</v>
      </c>
      <c r="V233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9971</v>
      </c>
      <c r="W233" t="str">
        <f>feed!U294</f>
        <v>http://blocgame.com/stats.php?id=60674</v>
      </c>
      <c r="X233" s="4">
        <f>SUMPRODUCT(MID(0&amp;feed!V294,LARGE(INDEX(ISNUMBER(--MID(feed!V294,ROW($1:$5),1))*
ROW($1:$5),0),ROW($1:$5))+1,1)*10^ROW($1:$5)/10)</f>
        <v>0</v>
      </c>
      <c r="Y233">
        <f>feed!W294</f>
        <v>0</v>
      </c>
      <c r="Z233" s="4">
        <f t="shared" si="20"/>
        <v>2471</v>
      </c>
      <c r="AA233" s="8">
        <f t="shared" si="21"/>
        <v>4.9582297364495274</v>
      </c>
      <c r="AB233" s="4">
        <f t="shared" si="22"/>
        <v>335.16666666666669</v>
      </c>
      <c r="AC233" s="4">
        <f t="shared" si="23"/>
        <v>1661.8333333333333</v>
      </c>
    </row>
    <row r="234" spans="1:29" x14ac:dyDescent="0.25">
      <c r="A234" t="str">
        <f>feed!A248</f>
        <v>Lhaos</v>
      </c>
      <c r="B234" t="str">
        <f>feed!B248</f>
        <v>Adrian</v>
      </c>
      <c r="C234" t="str">
        <f>feed!C248</f>
        <v>SPQR</v>
      </c>
      <c r="D234">
        <f>SUMPRODUCT(MID(0&amp;feed!D248,LARGE(INDEX(ISNUMBER(--MID(feed!D248,ROW($1:$19),1))*
ROW($1:$19),0),ROW($1:$19))+1,1)*10^ROW($1:$19)/10)</f>
        <v>46</v>
      </c>
      <c r="E234">
        <f>SUMPRODUCT(MID(0&amp;feed!E248,LARGE(INDEX(ISNUMBER(--MID(feed!E248,ROW($1:$19),1))*
ROW($1:$19),0),ROW($1:$19))+1,1)*10^ROW($1:$19)/10)</f>
        <v>0</v>
      </c>
      <c r="F234" t="str">
        <f>feed!F248</f>
        <v>First World War surplus</v>
      </c>
      <c r="G234" t="str">
        <f>feed!G248</f>
        <v>Axis of Evil</v>
      </c>
      <c r="H234">
        <f>SUMPRODUCT(MID(0&amp;feed!H248,LARGE(INDEX(ISNUMBER(--MID(feed!H248,ROW($1:$19),1))*
ROW($1:$19),0),ROW($1:$19))+1,1)*10^ROW($1:$19)/10)</f>
        <v>2</v>
      </c>
      <c r="I234" t="str">
        <f>feed!I248</f>
        <v>Elite</v>
      </c>
      <c r="J234">
        <f>SUMPRODUCT(MID(0&amp;feed!J248,LARGE(INDEX(ISNUMBER(--MID(feed!J248,ROW($1:$19),1))*
ROW($1:$19),0),ROW($1:$19))+1,1)*10^ROW($1:$19)/10)</f>
        <v>1</v>
      </c>
      <c r="K234">
        <f>SUMPRODUCT(MID(0&amp;feed!K248,LARGE(INDEX(ISNUMBER(--MID(feed!K248,ROW($1:$19),1))*
ROW($1:$19),0),ROW($1:$19))+1,1)*10^ROW($1:$19)/10)</f>
        <v>11</v>
      </c>
      <c r="L234">
        <f>SUMPRODUCT(MID(0&amp;feed!L248,LARGE(INDEX(ISNUMBER(--MID(feed!L248,ROW($1:$19),1))*
ROW($1:$19),0),ROW($1:$19))+1,1)*10^ROW($1:$19)/10)</f>
        <v>8</v>
      </c>
      <c r="M234" t="str">
        <f>feed!M248</f>
        <v>Central Planning</v>
      </c>
      <c r="N234">
        <f>SUMPRODUCT(MID(0&amp;feed!N248,LARGE(INDEX(ISNUMBER(--MID(feed!N248,ROW($1:$5),1))*
ROW($1:$5),0),ROW($1:$5))+1,1)*10^ROW($1:$5)/10)</f>
        <v>2234</v>
      </c>
      <c r="O234">
        <f>SUMPRODUCT(MID(0&amp;feed!O248,LARGE(INDEX(ISNUMBER(--MID(feed!O248,ROW($1:$5),1))*
ROW($1:$5),0),ROW($1:$5))+1,1)*10^ROW($1:$5)/10)</f>
        <v>224</v>
      </c>
      <c r="P234" t="str">
        <f>feed!P248</f>
        <v>Untapped</v>
      </c>
      <c r="Q234">
        <f t="shared" si="18"/>
        <v>90</v>
      </c>
      <c r="R234" t="str">
        <f>feed!Q248</f>
        <v>Meagre</v>
      </c>
      <c r="S234">
        <f t="shared" si="19"/>
        <v>1.5</v>
      </c>
      <c r="T234" t="str">
        <f>feed!R248</f>
        <v>Indochina</v>
      </c>
      <c r="U234" t="str">
        <f>feed!S248</f>
        <v>Soviet Union</v>
      </c>
      <c r="V234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25420</v>
      </c>
      <c r="W234" t="str">
        <f>feed!U248</f>
        <v>http://blocgame.com/stats.php?id=65016</v>
      </c>
      <c r="X234" s="4">
        <f>SUMPRODUCT(MID(0&amp;feed!V248,LARGE(INDEX(ISNUMBER(--MID(feed!V248,ROW($1:$5),1))*
ROW($1:$5),0),ROW($1:$5))+1,1)*10^ROW($1:$5)/10)</f>
        <v>0</v>
      </c>
      <c r="Y234">
        <f>feed!W248</f>
        <v>0</v>
      </c>
      <c r="Z234" s="4">
        <f t="shared" si="20"/>
        <v>16795</v>
      </c>
      <c r="AA234" s="8">
        <f t="shared" si="21"/>
        <v>11.378692927484334</v>
      </c>
      <c r="AB234" s="4">
        <f t="shared" si="22"/>
        <v>372.33333333333331</v>
      </c>
      <c r="AC234" s="4">
        <f t="shared" si="23"/>
        <v>4236.666666666667</v>
      </c>
    </row>
    <row r="235" spans="1:29" x14ac:dyDescent="0.25">
      <c r="A235" t="str">
        <f>feed!A386</f>
        <v>Priuze</v>
      </c>
      <c r="B235" t="str">
        <f>feed!B386</f>
        <v>Mattholai Fischev</v>
      </c>
      <c r="C235" t="str">
        <f>feed!C386</f>
        <v>Pact of Red October</v>
      </c>
      <c r="D235">
        <f>SUMPRODUCT(MID(0&amp;feed!D386,LARGE(INDEX(ISNUMBER(--MID(feed!D386,ROW($1:$19),1))*
ROW($1:$19),0),ROW($1:$19))+1,1)*10^ROW($1:$19)/10)</f>
        <v>68</v>
      </c>
      <c r="E235">
        <f>SUMPRODUCT(MID(0&amp;feed!E386,LARGE(INDEX(ISNUMBER(--MID(feed!E386,ROW($1:$19),1))*
ROW($1:$19),0),ROW($1:$19))+1,1)*10^ROW($1:$19)/10)</f>
        <v>0</v>
      </c>
      <c r="F235" t="str">
        <f>feed!F386</f>
        <v>Second World War surplus</v>
      </c>
      <c r="G235" t="str">
        <f>feed!G386</f>
        <v>Gandhi-like</v>
      </c>
      <c r="H235">
        <f>SUMPRODUCT(MID(0&amp;feed!H386,LARGE(INDEX(ISNUMBER(--MID(feed!H386,ROW($1:$19),1))*
ROW($1:$19),0),ROW($1:$19))+1,1)*10^ROW($1:$19)/10)</f>
        <v>2</v>
      </c>
      <c r="I235" t="str">
        <f>feed!I386</f>
        <v>Good</v>
      </c>
      <c r="J235">
        <f>SUMPRODUCT(MID(0&amp;feed!J386,LARGE(INDEX(ISNUMBER(--MID(feed!J386,ROW($1:$19),1))*
ROW($1:$19),0),ROW($1:$19))+1,1)*10^ROW($1:$19)/10)</f>
        <v>1</v>
      </c>
      <c r="K235">
        <f>SUMPRODUCT(MID(0&amp;feed!K386,LARGE(INDEX(ISNUMBER(--MID(feed!K386,ROW($1:$19),1))*
ROW($1:$19),0),ROW($1:$19))+1,1)*10^ROW($1:$19)/10)</f>
        <v>12</v>
      </c>
      <c r="L235">
        <f>SUMPRODUCT(MID(0&amp;feed!L386,LARGE(INDEX(ISNUMBER(--MID(feed!L386,ROW($1:$19),1))*
ROW($1:$19),0),ROW($1:$19))+1,1)*10^ROW($1:$19)/10)</f>
        <v>5</v>
      </c>
      <c r="M235" t="str">
        <f>feed!M386</f>
        <v>Central Planning</v>
      </c>
      <c r="N235">
        <f>SUMPRODUCT(MID(0&amp;feed!N386,LARGE(INDEX(ISNUMBER(--MID(feed!N386,ROW($1:$5),1))*
ROW($1:$5),0),ROW($1:$5))+1,1)*10^ROW($1:$5)/10)</f>
        <v>1620</v>
      </c>
      <c r="O235">
        <f>SUMPRODUCT(MID(0&amp;feed!O386,LARGE(INDEX(ISNUMBER(--MID(feed!O386,ROW($1:$5),1))*
ROW($1:$5),0),ROW($1:$5))+1,1)*10^ROW($1:$5)/10)</f>
        <v>2323</v>
      </c>
      <c r="P235" t="str">
        <f>feed!P386</f>
        <v>Near Depletion</v>
      </c>
      <c r="Q235">
        <f t="shared" si="18"/>
        <v>10</v>
      </c>
      <c r="R235" t="str">
        <f>feed!Q386</f>
        <v>Mediocre</v>
      </c>
      <c r="S235">
        <f t="shared" si="19"/>
        <v>4.5</v>
      </c>
      <c r="T235" t="str">
        <f>feed!R386</f>
        <v>Mesopotamia</v>
      </c>
      <c r="U235" t="str">
        <f>feed!S386</f>
        <v>Soviet Union</v>
      </c>
      <c r="V235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22773</v>
      </c>
      <c r="W235" t="str">
        <f>feed!U386</f>
        <v>http://blocgame.com/stats.php?id=64742</v>
      </c>
      <c r="X235" s="4">
        <f>SUMPRODUCT(MID(0&amp;feed!V386,LARGE(INDEX(ISNUMBER(--MID(feed!V386,ROW($1:$5),1))*
ROW($1:$5),0),ROW($1:$5))+1,1)*10^ROW($1:$5)/10)</f>
        <v>0</v>
      </c>
      <c r="Y235">
        <f>feed!W386</f>
        <v>0</v>
      </c>
      <c r="Z235" s="4">
        <f t="shared" si="20"/>
        <v>14898</v>
      </c>
      <c r="AA235" s="8">
        <f t="shared" si="21"/>
        <v>14.057407407407407</v>
      </c>
      <c r="AB235" s="4">
        <f t="shared" si="22"/>
        <v>270</v>
      </c>
      <c r="AC235" s="4">
        <f t="shared" si="23"/>
        <v>3795.5</v>
      </c>
    </row>
    <row r="236" spans="1:29" x14ac:dyDescent="0.25">
      <c r="A236" t="str">
        <f>feed!A383</f>
        <v>Tron</v>
      </c>
      <c r="B236" t="str">
        <f>feed!B383</f>
        <v>Tron5</v>
      </c>
      <c r="C236" t="str">
        <f>feed!C383</f>
        <v>Brotherhood of Nod</v>
      </c>
      <c r="D236">
        <f>SUMPRODUCT(MID(0&amp;feed!D383,LARGE(INDEX(ISNUMBER(--MID(feed!D383,ROW($1:$19),1))*
ROW($1:$19),0),ROW($1:$19))+1,1)*10^ROW($1:$19)/10)</f>
        <v>98</v>
      </c>
      <c r="E236">
        <f>SUMPRODUCT(MID(0&amp;feed!E383,LARGE(INDEX(ISNUMBER(--MID(feed!E383,ROW($1:$19),1))*
ROW($1:$19),0),ROW($1:$19))+1,1)*10^ROW($1:$19)/10)</f>
        <v>1</v>
      </c>
      <c r="F236" t="str">
        <f>feed!F383</f>
        <v>Korean War surplus</v>
      </c>
      <c r="G236" t="str">
        <f>feed!G383</f>
        <v>Gandhi-like</v>
      </c>
      <c r="H236">
        <f>SUMPRODUCT(MID(0&amp;feed!H383,LARGE(INDEX(ISNUMBER(--MID(feed!H383,ROW($1:$19),1))*
ROW($1:$19),0),ROW($1:$19))+1,1)*10^ROW($1:$19)/10)</f>
        <v>2</v>
      </c>
      <c r="I236" t="str">
        <f>feed!I383</f>
        <v>Good</v>
      </c>
      <c r="J236">
        <f>SUMPRODUCT(MID(0&amp;feed!J383,LARGE(INDEX(ISNUMBER(--MID(feed!J383,ROW($1:$19),1))*
ROW($1:$19),0),ROW($1:$19))+1,1)*10^ROW($1:$19)/10)</f>
        <v>1</v>
      </c>
      <c r="K236">
        <f>SUMPRODUCT(MID(0&amp;feed!K383,LARGE(INDEX(ISNUMBER(--MID(feed!K383,ROW($1:$19),1))*
ROW($1:$19),0),ROW($1:$19))+1,1)*10^ROW($1:$19)/10)</f>
        <v>18</v>
      </c>
      <c r="L236">
        <f>SUMPRODUCT(MID(0&amp;feed!L383,LARGE(INDEX(ISNUMBER(--MID(feed!L383,ROW($1:$19),1))*
ROW($1:$19),0),ROW($1:$19))+1,1)*10^ROW($1:$19)/10)</f>
        <v>12</v>
      </c>
      <c r="M236" t="str">
        <f>feed!M383</f>
        <v>Central Planning</v>
      </c>
      <c r="N236">
        <f>SUMPRODUCT(MID(0&amp;feed!N383,LARGE(INDEX(ISNUMBER(--MID(feed!N383,ROW($1:$5),1))*
ROW($1:$5),0),ROW($1:$5))+1,1)*10^ROW($1:$5)/10)</f>
        <v>1628</v>
      </c>
      <c r="O236">
        <f>SUMPRODUCT(MID(0&amp;feed!O383,LARGE(INDEX(ISNUMBER(--MID(feed!O383,ROW($1:$5),1))*
ROW($1:$5),0),ROW($1:$5))+1,1)*10^ROW($1:$5)/10)</f>
        <v>466</v>
      </c>
      <c r="P236" t="str">
        <f>feed!P383</f>
        <v>Untapped</v>
      </c>
      <c r="Q236">
        <f t="shared" si="18"/>
        <v>90</v>
      </c>
      <c r="R236" t="str">
        <f>feed!Q383</f>
        <v>Somewhat Large</v>
      </c>
      <c r="S236">
        <f t="shared" si="19"/>
        <v>6</v>
      </c>
      <c r="T236" t="str">
        <f>feed!R383</f>
        <v>Congo</v>
      </c>
      <c r="U236" t="str">
        <f>feed!S383</f>
        <v>Soviet Union</v>
      </c>
      <c r="V236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42690</v>
      </c>
      <c r="W236" t="str">
        <f>feed!U383</f>
        <v>http://blocgame.com/stats.php?id=62967</v>
      </c>
      <c r="X236" s="4">
        <f>SUMPRODUCT(MID(0&amp;feed!V383,LARGE(INDEX(ISNUMBER(--MID(feed!V383,ROW($1:$5),1))*
ROW($1:$5),0),ROW($1:$5))+1,1)*10^ROW($1:$5)/10)</f>
        <v>2</v>
      </c>
      <c r="Y236">
        <f>feed!W383</f>
        <v>0</v>
      </c>
      <c r="Z236" s="4">
        <f t="shared" si="20"/>
        <v>29940</v>
      </c>
      <c r="AA236" s="8">
        <f t="shared" si="21"/>
        <v>26.222358722358724</v>
      </c>
      <c r="AB236" s="4">
        <f t="shared" si="22"/>
        <v>271.33333333333331</v>
      </c>
      <c r="AC236" s="4">
        <f t="shared" si="23"/>
        <v>7115</v>
      </c>
    </row>
    <row r="237" spans="1:29" x14ac:dyDescent="0.25">
      <c r="A237" t="str">
        <f>feed!A265</f>
        <v>Borgasha</v>
      </c>
      <c r="B237" t="str">
        <f>feed!B265</f>
        <v>Magus Evergreen</v>
      </c>
      <c r="C237" t="str">
        <f>feed!C265</f>
        <v>The Order</v>
      </c>
      <c r="D237">
        <f>SUMPRODUCT(MID(0&amp;feed!D265,LARGE(INDEX(ISNUMBER(--MID(feed!D265,ROW($1:$19),1))*
ROW($1:$19),0),ROW($1:$19))+1,1)*10^ROW($1:$19)/10)</f>
        <v>95</v>
      </c>
      <c r="E237">
        <f>SUMPRODUCT(MID(0&amp;feed!E265,LARGE(INDEX(ISNUMBER(--MID(feed!E265,ROW($1:$19),1))*
ROW($1:$19),0),ROW($1:$19))+1,1)*10^ROW($1:$19)/10)</f>
        <v>7</v>
      </c>
      <c r="F237" t="str">
        <f>feed!F265</f>
        <v>Second World War surplus</v>
      </c>
      <c r="G237" t="str">
        <f>feed!G265</f>
        <v>Gandhi-like</v>
      </c>
      <c r="H237">
        <f>SUMPRODUCT(MID(0&amp;feed!H265,LARGE(INDEX(ISNUMBER(--MID(feed!H265,ROW($1:$19),1))*
ROW($1:$19),0),ROW($1:$19))+1,1)*10^ROW($1:$19)/10)</f>
        <v>2</v>
      </c>
      <c r="I237" t="str">
        <f>feed!I265</f>
        <v>Good</v>
      </c>
      <c r="J237">
        <f>SUMPRODUCT(MID(0&amp;feed!J265,LARGE(INDEX(ISNUMBER(--MID(feed!J265,ROW($1:$19),1))*
ROW($1:$19),0),ROW($1:$19))+1,1)*10^ROW($1:$19)/10)</f>
        <v>1</v>
      </c>
      <c r="K237">
        <f>SUMPRODUCT(MID(0&amp;feed!K265,LARGE(INDEX(ISNUMBER(--MID(feed!K265,ROW($1:$19),1))*
ROW($1:$19),0),ROW($1:$19))+1,1)*10^ROW($1:$19)/10)</f>
        <v>15</v>
      </c>
      <c r="L237">
        <f>SUMPRODUCT(MID(0&amp;feed!L265,LARGE(INDEX(ISNUMBER(--MID(feed!L265,ROW($1:$19),1))*
ROW($1:$19),0),ROW($1:$19))+1,1)*10^ROW($1:$19)/10)</f>
        <v>10</v>
      </c>
      <c r="M237" t="str">
        <f>feed!M265</f>
        <v>Central Planning</v>
      </c>
      <c r="N237">
        <f>SUMPRODUCT(MID(0&amp;feed!N265,LARGE(INDEX(ISNUMBER(--MID(feed!N265,ROW($1:$5),1))*
ROW($1:$5),0),ROW($1:$5))+1,1)*10^ROW($1:$5)/10)</f>
        <v>2156</v>
      </c>
      <c r="O237">
        <f>SUMPRODUCT(MID(0&amp;feed!O265,LARGE(INDEX(ISNUMBER(--MID(feed!O265,ROW($1:$5),1))*
ROW($1:$5),0),ROW($1:$5))+1,1)*10^ROW($1:$5)/10)</f>
        <v>7049</v>
      </c>
      <c r="P237" t="str">
        <f>feed!P265</f>
        <v>Untapped</v>
      </c>
      <c r="Q237">
        <f t="shared" si="18"/>
        <v>90</v>
      </c>
      <c r="R237" t="str">
        <f>feed!Q265</f>
        <v>Large</v>
      </c>
      <c r="S237">
        <f t="shared" si="19"/>
        <v>7.5</v>
      </c>
      <c r="T237" t="str">
        <f>feed!R265</f>
        <v>Atlas</v>
      </c>
      <c r="U237" t="str">
        <f>feed!S265</f>
        <v>Soviet Union</v>
      </c>
      <c r="V237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44261</v>
      </c>
      <c r="W237" t="str">
        <f>feed!U265</f>
        <v>http://blocgame.com/stats.php?id=63407</v>
      </c>
      <c r="X237" s="4">
        <f>SUMPRODUCT(MID(0&amp;feed!V265,LARGE(INDEX(ISNUMBER(--MID(feed!V265,ROW($1:$5),1))*
ROW($1:$5),0),ROW($1:$5))+1,1)*10^ROW($1:$5)/10)</f>
        <v>0</v>
      </c>
      <c r="Y237">
        <f>feed!W265</f>
        <v>0</v>
      </c>
      <c r="Z237" s="4">
        <f t="shared" si="20"/>
        <v>33386</v>
      </c>
      <c r="AA237" s="8">
        <f t="shared" si="21"/>
        <v>20.529220779220779</v>
      </c>
      <c r="AB237" s="4">
        <f t="shared" si="22"/>
        <v>359.33333333333331</v>
      </c>
      <c r="AC237" s="4">
        <f t="shared" si="23"/>
        <v>7376.833333333333</v>
      </c>
    </row>
    <row r="238" spans="1:29" x14ac:dyDescent="0.25">
      <c r="A238" t="str">
        <f>feed!A227</f>
        <v>Edtopia</v>
      </c>
      <c r="B238" t="str">
        <f>feed!B227</f>
        <v>Edgar</v>
      </c>
      <c r="C238" t="str">
        <f>feed!C227</f>
        <v>The Federal Colonies</v>
      </c>
      <c r="D238">
        <f>SUMPRODUCT(MID(0&amp;feed!D227,LARGE(INDEX(ISNUMBER(--MID(feed!D227,ROW($1:$19),1))*
ROW($1:$19),0),ROW($1:$19))+1,1)*10^ROW($1:$19)/10)</f>
        <v>96</v>
      </c>
      <c r="E238">
        <f>SUMPRODUCT(MID(0&amp;feed!E227,LARGE(INDEX(ISNUMBER(--MID(feed!E227,ROW($1:$19),1))*
ROW($1:$19),0),ROW($1:$19))+1,1)*10^ROW($1:$19)/10)</f>
        <v>0</v>
      </c>
      <c r="F238" t="str">
        <f>feed!F227</f>
        <v>Korean War surplus</v>
      </c>
      <c r="G238" t="str">
        <f>feed!G227</f>
        <v>Gandhi-like</v>
      </c>
      <c r="H238">
        <f>SUMPRODUCT(MID(0&amp;feed!H227,LARGE(INDEX(ISNUMBER(--MID(feed!H227,ROW($1:$19),1))*
ROW($1:$19),0),ROW($1:$19))+1,1)*10^ROW($1:$19)/10)</f>
        <v>3</v>
      </c>
      <c r="I238" t="str">
        <f>feed!I227</f>
        <v>Good</v>
      </c>
      <c r="J238">
        <f>SUMPRODUCT(MID(0&amp;feed!J227,LARGE(INDEX(ISNUMBER(--MID(feed!J227,ROW($1:$19),1))*
ROW($1:$19),0),ROW($1:$19))+1,1)*10^ROW($1:$19)/10)</f>
        <v>0</v>
      </c>
      <c r="K238">
        <f>SUMPRODUCT(MID(0&amp;feed!K227,LARGE(INDEX(ISNUMBER(--MID(feed!K227,ROW($1:$19),1))*
ROW($1:$19),0),ROW($1:$19))+1,1)*10^ROW($1:$19)/10)</f>
        <v>13</v>
      </c>
      <c r="L238">
        <f>SUMPRODUCT(MID(0&amp;feed!L227,LARGE(INDEX(ISNUMBER(--MID(feed!L227,ROW($1:$19),1))*
ROW($1:$19),0),ROW($1:$19))+1,1)*10^ROW($1:$19)/10)</f>
        <v>3</v>
      </c>
      <c r="M238" t="str">
        <f>feed!M227</f>
        <v>Free Market</v>
      </c>
      <c r="N238">
        <f>SUMPRODUCT(MID(0&amp;feed!N227,LARGE(INDEX(ISNUMBER(--MID(feed!N227,ROW($1:$5),1))*
ROW($1:$5),0),ROW($1:$5))+1,1)*10^ROW($1:$5)/10)</f>
        <v>2376</v>
      </c>
      <c r="O238">
        <f>SUMPRODUCT(MID(0&amp;feed!O227,LARGE(INDEX(ISNUMBER(--MID(feed!O227,ROW($1:$5),1))*
ROW($1:$5),0),ROW($1:$5))+1,1)*10^ROW($1:$5)/10)</f>
        <v>592</v>
      </c>
      <c r="P238" t="str">
        <f>feed!P227</f>
        <v>Untapped</v>
      </c>
      <c r="Q238">
        <f t="shared" si="18"/>
        <v>90</v>
      </c>
      <c r="R238" t="str">
        <f>feed!Q227</f>
        <v>Mediocre</v>
      </c>
      <c r="S238">
        <f t="shared" si="19"/>
        <v>4.5</v>
      </c>
      <c r="T238" t="str">
        <f>feed!R227</f>
        <v>Mesoamerica</v>
      </c>
      <c r="U238" t="str">
        <f>feed!S227</f>
        <v>Neutral</v>
      </c>
      <c r="V238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18830</v>
      </c>
      <c r="W238" t="str">
        <f>feed!U227</f>
        <v>http://blocgame.com/stats.php?id=249</v>
      </c>
      <c r="X238" s="4">
        <f>SUMPRODUCT(MID(0&amp;feed!V227,LARGE(INDEX(ISNUMBER(--MID(feed!V227,ROW($1:$5),1))*
ROW($1:$5),0),ROW($1:$5))+1,1)*10^ROW($1:$5)/10)</f>
        <v>0</v>
      </c>
      <c r="Y238">
        <f>feed!W227</f>
        <v>0</v>
      </c>
      <c r="Z238" s="4">
        <f t="shared" si="20"/>
        <v>10580</v>
      </c>
      <c r="AA238" s="8">
        <f t="shared" si="21"/>
        <v>7.9250841750841747</v>
      </c>
      <c r="AB238" s="4">
        <f t="shared" si="22"/>
        <v>396</v>
      </c>
      <c r="AC238" s="4">
        <f t="shared" si="23"/>
        <v>3138.3333333333335</v>
      </c>
    </row>
    <row r="239" spans="1:29" x14ac:dyDescent="0.25">
      <c r="A239" t="str">
        <f>feed!A231</f>
        <v>Walletia</v>
      </c>
      <c r="B239" t="str">
        <f>feed!B231</f>
        <v>walletguy</v>
      </c>
      <c r="C239" t="str">
        <f>feed!C231</f>
        <v>SPQR</v>
      </c>
      <c r="D239">
        <f>SUMPRODUCT(MID(0&amp;feed!D231,LARGE(INDEX(ISNUMBER(--MID(feed!D231,ROW($1:$19),1))*
ROW($1:$19),0),ROW($1:$19))+1,1)*10^ROW($1:$19)/10)</f>
        <v>60</v>
      </c>
      <c r="E239">
        <f>SUMPRODUCT(MID(0&amp;feed!E231,LARGE(INDEX(ISNUMBER(--MID(feed!E231,ROW($1:$19),1))*
ROW($1:$19),0),ROW($1:$19))+1,1)*10^ROW($1:$19)/10)</f>
        <v>1</v>
      </c>
      <c r="F239" t="str">
        <f>feed!F231</f>
        <v>Second World War surplus</v>
      </c>
      <c r="G239" t="str">
        <f>feed!G231</f>
        <v>Gandhi-like</v>
      </c>
      <c r="H239">
        <f>SUMPRODUCT(MID(0&amp;feed!H231,LARGE(INDEX(ISNUMBER(--MID(feed!H231,ROW($1:$19),1))*
ROW($1:$19),0),ROW($1:$19))+1,1)*10^ROW($1:$19)/10)</f>
        <v>2</v>
      </c>
      <c r="I239" t="str">
        <f>feed!I231</f>
        <v>Good</v>
      </c>
      <c r="J239">
        <f>SUMPRODUCT(MID(0&amp;feed!J231,LARGE(INDEX(ISNUMBER(--MID(feed!J231,ROW($1:$19),1))*
ROW($1:$19),0),ROW($1:$19))+1,1)*10^ROW($1:$19)/10)</f>
        <v>12</v>
      </c>
      <c r="K239">
        <f>SUMPRODUCT(MID(0&amp;feed!K231,LARGE(INDEX(ISNUMBER(--MID(feed!K231,ROW($1:$19),1))*
ROW($1:$19),0),ROW($1:$19))+1,1)*10^ROW($1:$19)/10)</f>
        <v>19</v>
      </c>
      <c r="L239">
        <f>SUMPRODUCT(MID(0&amp;feed!L231,LARGE(INDEX(ISNUMBER(--MID(feed!L231,ROW($1:$19),1))*
ROW($1:$19),0),ROW($1:$19))+1,1)*10^ROW($1:$19)/10)</f>
        <v>2</v>
      </c>
      <c r="M239" t="str">
        <f>feed!M231</f>
        <v>Mixed Economy</v>
      </c>
      <c r="N239">
        <f>SUMPRODUCT(MID(0&amp;feed!N231,LARGE(INDEX(ISNUMBER(--MID(feed!N231,ROW($1:$5),1))*
ROW($1:$5),0),ROW($1:$5))+1,1)*10^ROW($1:$5)/10)</f>
        <v>2337</v>
      </c>
      <c r="O239">
        <f>SUMPRODUCT(MID(0&amp;feed!O231,LARGE(INDEX(ISNUMBER(--MID(feed!O231,ROW($1:$5),1))*
ROW($1:$5),0),ROW($1:$5))+1,1)*10^ROW($1:$5)/10)</f>
        <v>0</v>
      </c>
      <c r="P239" t="str">
        <f>feed!P231</f>
        <v>Untapped</v>
      </c>
      <c r="Q239">
        <f t="shared" si="18"/>
        <v>90</v>
      </c>
      <c r="R239" t="str">
        <f>feed!Q231</f>
        <v>Mediocre</v>
      </c>
      <c r="S239">
        <f t="shared" si="19"/>
        <v>4.5</v>
      </c>
      <c r="T239" t="str">
        <f>feed!R231</f>
        <v>Caribbean</v>
      </c>
      <c r="U239" t="str">
        <f>feed!S231</f>
        <v>United States</v>
      </c>
      <c r="V239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22870</v>
      </c>
      <c r="W239" t="str">
        <f>feed!U231</f>
        <v>http://blocgame.com/stats.php?id=62978</v>
      </c>
      <c r="X239" s="4">
        <f>SUMPRODUCT(MID(0&amp;feed!V231,LARGE(INDEX(ISNUMBER(--MID(feed!V231,ROW($1:$5),1))*
ROW($1:$5),0),ROW($1:$5))+1,1)*10^ROW($1:$5)/10)</f>
        <v>0</v>
      </c>
      <c r="Y239">
        <f>feed!W231</f>
        <v>0</v>
      </c>
      <c r="Z239" s="4">
        <f t="shared" si="20"/>
        <v>13495</v>
      </c>
      <c r="AA239" s="8">
        <f t="shared" si="21"/>
        <v>9.7860504920838682</v>
      </c>
      <c r="AB239" s="4">
        <f t="shared" si="22"/>
        <v>389.5</v>
      </c>
      <c r="AC239" s="4">
        <f t="shared" si="23"/>
        <v>3811.6666666666665</v>
      </c>
    </row>
    <row r="240" spans="1:29" x14ac:dyDescent="0.25">
      <c r="A240" t="str">
        <f>feed!A361</f>
        <v>Octobia</v>
      </c>
      <c r="B240" t="str">
        <f>feed!B361</f>
        <v>Octo</v>
      </c>
      <c r="C240" t="str">
        <f>feed!C361</f>
        <v>SPQR</v>
      </c>
      <c r="D240">
        <f>SUMPRODUCT(MID(0&amp;feed!D361,LARGE(INDEX(ISNUMBER(--MID(feed!D361,ROW($1:$19),1))*
ROW($1:$19),0),ROW($1:$19))+1,1)*10^ROW($1:$19)/10)</f>
        <v>30</v>
      </c>
      <c r="E240">
        <f>SUMPRODUCT(MID(0&amp;feed!E361,LARGE(INDEX(ISNUMBER(--MID(feed!E361,ROW($1:$19),1))*
ROW($1:$19),0),ROW($1:$19))+1,1)*10^ROW($1:$19)/10)</f>
        <v>0</v>
      </c>
      <c r="F240" t="str">
        <f>feed!F361</f>
        <v>Korean War surplus</v>
      </c>
      <c r="G240" t="str">
        <f>feed!G361</f>
        <v>Gandhi-like</v>
      </c>
      <c r="H240">
        <f>SUMPRODUCT(MID(0&amp;feed!H361,LARGE(INDEX(ISNUMBER(--MID(feed!H361,ROW($1:$19),1))*
ROW($1:$19),0),ROW($1:$19))+1,1)*10^ROW($1:$19)/10)</f>
        <v>1</v>
      </c>
      <c r="I240" t="str">
        <f>feed!I361</f>
        <v>Good</v>
      </c>
      <c r="J240">
        <f>SUMPRODUCT(MID(0&amp;feed!J361,LARGE(INDEX(ISNUMBER(--MID(feed!J361,ROW($1:$19),1))*
ROW($1:$19),0),ROW($1:$19))+1,1)*10^ROW($1:$19)/10)</f>
        <v>11</v>
      </c>
      <c r="K240">
        <f>SUMPRODUCT(MID(0&amp;feed!K361,LARGE(INDEX(ISNUMBER(--MID(feed!K361,ROW($1:$19),1))*
ROW($1:$19),0),ROW($1:$19))+1,1)*10^ROW($1:$19)/10)</f>
        <v>9</v>
      </c>
      <c r="L240">
        <f>SUMPRODUCT(MID(0&amp;feed!L361,LARGE(INDEX(ISNUMBER(--MID(feed!L361,ROW($1:$19),1))*
ROW($1:$19),0),ROW($1:$19))+1,1)*10^ROW($1:$19)/10)</f>
        <v>15</v>
      </c>
      <c r="M240" t="str">
        <f>feed!M361</f>
        <v>Central Planning</v>
      </c>
      <c r="N240">
        <f>SUMPRODUCT(MID(0&amp;feed!N361,LARGE(INDEX(ISNUMBER(--MID(feed!N361,ROW($1:$5),1))*
ROW($1:$5),0),ROW($1:$5))+1,1)*10^ROW($1:$5)/10)</f>
        <v>1711</v>
      </c>
      <c r="O240">
        <f>SUMPRODUCT(MID(0&amp;feed!O361,LARGE(INDEX(ISNUMBER(--MID(feed!O361,ROW($1:$5),1))*
ROW($1:$5),0),ROW($1:$5))+1,1)*10^ROW($1:$5)/10)</f>
        <v>3953</v>
      </c>
      <c r="P240">
        <f>feed!P361</f>
        <v>0</v>
      </c>
      <c r="Q240">
        <f t="shared" si="18"/>
        <v>40</v>
      </c>
      <c r="R240" t="str">
        <f>feed!Q361</f>
        <v>Mediocre</v>
      </c>
      <c r="S240">
        <f t="shared" si="19"/>
        <v>4.5</v>
      </c>
      <c r="T240" t="str">
        <f>feed!R361</f>
        <v>Arabia</v>
      </c>
      <c r="U240" t="str">
        <f>feed!S361</f>
        <v>Soviet Union</v>
      </c>
      <c r="V240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40438</v>
      </c>
      <c r="W240" t="str">
        <f>feed!U361</f>
        <v>http://blocgame.com/stats.php?id=61272</v>
      </c>
      <c r="X240" s="4">
        <f>SUMPRODUCT(MID(0&amp;feed!V361,LARGE(INDEX(ISNUMBER(--MID(feed!V361,ROW($1:$5),1))*
ROW($1:$5),0),ROW($1:$5))+1,1)*10^ROW($1:$5)/10)</f>
        <v>0</v>
      </c>
      <c r="Y240">
        <f>feed!W361</f>
        <v>0</v>
      </c>
      <c r="Z240" s="4">
        <f t="shared" si="20"/>
        <v>30688</v>
      </c>
      <c r="AA240" s="8">
        <f t="shared" si="21"/>
        <v>23.634132086499122</v>
      </c>
      <c r="AB240" s="4">
        <f t="shared" si="22"/>
        <v>285.16666666666669</v>
      </c>
      <c r="AC240" s="4">
        <f t="shared" si="23"/>
        <v>6739.666666666667</v>
      </c>
    </row>
    <row r="241" spans="1:29" x14ac:dyDescent="0.25">
      <c r="A241" t="str">
        <f>feed!A247</f>
        <v>Bosniastan</v>
      </c>
      <c r="B241" t="str">
        <f>feed!B247</f>
        <v>JosipBroz</v>
      </c>
      <c r="C241" t="str">
        <f>feed!C247</f>
        <v>Socialist Arab Union</v>
      </c>
      <c r="D241">
        <f>SUMPRODUCT(MID(0&amp;feed!D247,LARGE(INDEX(ISNUMBER(--MID(feed!D247,ROW($1:$19),1))*
ROW($1:$19),0),ROW($1:$19))+1,1)*10^ROW($1:$19)/10)</f>
        <v>41</v>
      </c>
      <c r="E241">
        <f>SUMPRODUCT(MID(0&amp;feed!E247,LARGE(INDEX(ISNUMBER(--MID(feed!E247,ROW($1:$19),1))*
ROW($1:$19),0),ROW($1:$19))+1,1)*10^ROW($1:$19)/10)</f>
        <v>1</v>
      </c>
      <c r="F241" t="str">
        <f>feed!F247</f>
        <v>Korean War surplus</v>
      </c>
      <c r="G241" t="str">
        <f>feed!G247</f>
        <v>Gandhi-like</v>
      </c>
      <c r="H241">
        <f>SUMPRODUCT(MID(0&amp;feed!H247,LARGE(INDEX(ISNUMBER(--MID(feed!H247,ROW($1:$19),1))*
ROW($1:$19),0),ROW($1:$19))+1,1)*10^ROW($1:$19)/10)</f>
        <v>2</v>
      </c>
      <c r="I241" t="str">
        <f>feed!I247</f>
        <v>Undisciplined Rabble</v>
      </c>
      <c r="J241">
        <f>SUMPRODUCT(MID(0&amp;feed!J247,LARGE(INDEX(ISNUMBER(--MID(feed!J247,ROW($1:$19),1))*
ROW($1:$19),0),ROW($1:$19))+1,1)*10^ROW($1:$19)/10)</f>
        <v>1</v>
      </c>
      <c r="K241">
        <f>SUMPRODUCT(MID(0&amp;feed!K247,LARGE(INDEX(ISNUMBER(--MID(feed!K247,ROW($1:$19),1))*
ROW($1:$19),0),ROW($1:$19))+1,1)*10^ROW($1:$19)/10)</f>
        <v>17</v>
      </c>
      <c r="L241">
        <f>SUMPRODUCT(MID(0&amp;feed!L247,LARGE(INDEX(ISNUMBER(--MID(feed!L247,ROW($1:$19),1))*
ROW($1:$19),0),ROW($1:$19))+1,1)*10^ROW($1:$19)/10)</f>
        <v>19</v>
      </c>
      <c r="M241" t="str">
        <f>feed!M247</f>
        <v>Central Planning</v>
      </c>
      <c r="N241">
        <f>SUMPRODUCT(MID(0&amp;feed!N247,LARGE(INDEX(ISNUMBER(--MID(feed!N247,ROW($1:$5),1))*
ROW($1:$5),0),ROW($1:$5))+1,1)*10^ROW($1:$5)/10)</f>
        <v>2241</v>
      </c>
      <c r="O241">
        <f>SUMPRODUCT(MID(0&amp;feed!O247,LARGE(INDEX(ISNUMBER(--MID(feed!O247,ROW($1:$5),1))*
ROW($1:$5),0),ROW($1:$5))+1,1)*10^ROW($1:$5)/10)</f>
        <v>2111</v>
      </c>
      <c r="P241" t="str">
        <f>feed!P247</f>
        <v>Untapped</v>
      </c>
      <c r="Q241">
        <f t="shared" si="18"/>
        <v>90</v>
      </c>
      <c r="R241" t="str">
        <f>feed!Q247</f>
        <v>Somewhat Large</v>
      </c>
      <c r="S241">
        <f t="shared" si="19"/>
        <v>6</v>
      </c>
      <c r="T241" t="str">
        <f>feed!R247</f>
        <v>Arabia</v>
      </c>
      <c r="U241" t="str">
        <f>feed!S247</f>
        <v>Soviet Union</v>
      </c>
      <c r="V241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21288</v>
      </c>
      <c r="W241" t="str">
        <f>feed!U247</f>
        <v>http://blocgame.com/stats.php?id=64305</v>
      </c>
      <c r="X241" s="4">
        <f>SUMPRODUCT(MID(0&amp;feed!V247,LARGE(INDEX(ISNUMBER(--MID(feed!V247,ROW($1:$5),1))*
ROW($1:$5),0),ROW($1:$5))+1,1)*10^ROW($1:$5)/10)</f>
        <v>0</v>
      </c>
      <c r="Y241">
        <f>feed!W247</f>
        <v>0</v>
      </c>
      <c r="Z241" s="4">
        <f t="shared" si="20"/>
        <v>6288</v>
      </c>
      <c r="AA241" s="8">
        <f t="shared" si="21"/>
        <v>9.4993306559571629</v>
      </c>
      <c r="AB241" s="4">
        <f t="shared" si="22"/>
        <v>373.5</v>
      </c>
      <c r="AC241" s="4">
        <f t="shared" si="23"/>
        <v>3548</v>
      </c>
    </row>
    <row r="242" spans="1:29" x14ac:dyDescent="0.25">
      <c r="A242" t="str">
        <f>feed!A490</f>
        <v>Kampung Dusun</v>
      </c>
      <c r="B242" t="str">
        <f>feed!B490</f>
        <v>Sarip Dol</v>
      </c>
      <c r="C242" t="str">
        <f>feed!C490</f>
        <v>Celestial Beingsï¿½</v>
      </c>
      <c r="D242">
        <f>SUMPRODUCT(MID(0&amp;feed!D490,LARGE(INDEX(ISNUMBER(--MID(feed!D490,ROW($1:$19),1))*
ROW($1:$19),0),ROW($1:$19))+1,1)*10^ROW($1:$19)/10)</f>
        <v>70</v>
      </c>
      <c r="E242">
        <f>SUMPRODUCT(MID(0&amp;feed!E490,LARGE(INDEX(ISNUMBER(--MID(feed!E490,ROW($1:$19),1))*
ROW($1:$19),0),ROW($1:$19))+1,1)*10^ROW($1:$19)/10)</f>
        <v>1</v>
      </c>
      <c r="F242" t="str">
        <f>feed!F490</f>
        <v>Korean War surplus</v>
      </c>
      <c r="G242" t="str">
        <f>feed!G490</f>
        <v>Gandhi-like</v>
      </c>
      <c r="H242">
        <f>SUMPRODUCT(MID(0&amp;feed!H490,LARGE(INDEX(ISNUMBER(--MID(feed!H490,ROW($1:$19),1))*
ROW($1:$19),0),ROW($1:$19))+1,1)*10^ROW($1:$19)/10)</f>
        <v>3</v>
      </c>
      <c r="I242" t="str">
        <f>feed!I490</f>
        <v>Good</v>
      </c>
      <c r="J242">
        <f>SUMPRODUCT(MID(0&amp;feed!J490,LARGE(INDEX(ISNUMBER(--MID(feed!J490,ROW($1:$19),1))*
ROW($1:$19),0),ROW($1:$19))+1,1)*10^ROW($1:$19)/10)</f>
        <v>1</v>
      </c>
      <c r="K242">
        <f>SUMPRODUCT(MID(0&amp;feed!K490,LARGE(INDEX(ISNUMBER(--MID(feed!K490,ROW($1:$19),1))*
ROW($1:$19),0),ROW($1:$19))+1,1)*10^ROW($1:$19)/10)</f>
        <v>16</v>
      </c>
      <c r="L242">
        <f>SUMPRODUCT(MID(0&amp;feed!L490,LARGE(INDEX(ISNUMBER(--MID(feed!L490,ROW($1:$19),1))*
ROW($1:$19),0),ROW($1:$19))+1,1)*10^ROW($1:$19)/10)</f>
        <v>10</v>
      </c>
      <c r="M242" t="str">
        <f>feed!M490</f>
        <v>Central Planning</v>
      </c>
      <c r="N242">
        <f>SUMPRODUCT(MID(0&amp;feed!N490,LARGE(INDEX(ISNUMBER(--MID(feed!N490,ROW($1:$5),1))*
ROW($1:$5),0),ROW($1:$5))+1,1)*10^ROW($1:$5)/10)</f>
        <v>1289</v>
      </c>
      <c r="O242">
        <f>SUMPRODUCT(MID(0&amp;feed!O490,LARGE(INDEX(ISNUMBER(--MID(feed!O490,ROW($1:$5),1))*
ROW($1:$5),0),ROW($1:$5))+1,1)*10^ROW($1:$5)/10)</f>
        <v>231</v>
      </c>
      <c r="P242" t="str">
        <f>feed!P490</f>
        <v>Untapped</v>
      </c>
      <c r="Q242">
        <f t="shared" si="18"/>
        <v>90</v>
      </c>
      <c r="R242" t="str">
        <f>feed!Q490</f>
        <v>Very Powerful</v>
      </c>
      <c r="S242">
        <f t="shared" si="19"/>
        <v>10</v>
      </c>
      <c r="T242" t="str">
        <f>feed!R490</f>
        <v>Pacific Rim</v>
      </c>
      <c r="U242" t="str">
        <f>feed!S490</f>
        <v>Soviet Union</v>
      </c>
      <c r="V242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25420</v>
      </c>
      <c r="W242" t="str">
        <f>feed!U490</f>
        <v>http://blocgame.com/stats.php?id=62351</v>
      </c>
      <c r="X242" s="4">
        <f>SUMPRODUCT(MID(0&amp;feed!V490,LARGE(INDEX(ISNUMBER(--MID(feed!V490,ROW($1:$5),1))*
ROW($1:$5),0),ROW($1:$5))+1,1)*10^ROW($1:$5)/10)</f>
        <v>0</v>
      </c>
      <c r="Y242">
        <f>feed!W490</f>
        <v>0</v>
      </c>
      <c r="Z242" s="4">
        <f t="shared" si="20"/>
        <v>13420</v>
      </c>
      <c r="AA242" s="8">
        <f t="shared" si="21"/>
        <v>19.720713731574865</v>
      </c>
      <c r="AB242" s="4">
        <f t="shared" si="22"/>
        <v>214.83333333333334</v>
      </c>
      <c r="AC242" s="4">
        <f t="shared" si="23"/>
        <v>4236.666666666667</v>
      </c>
    </row>
    <row r="243" spans="1:29" x14ac:dyDescent="0.25">
      <c r="A243" t="str">
        <f>feed!A385</f>
        <v>Nova Ikaki</v>
      </c>
      <c r="B243" t="str">
        <f>feed!B385</f>
        <v>Bisimbi</v>
      </c>
      <c r="C243" t="str">
        <f>feed!C385</f>
        <v>Brotherhood of Nod</v>
      </c>
      <c r="D243">
        <f>SUMPRODUCT(MID(0&amp;feed!D385,LARGE(INDEX(ISNUMBER(--MID(feed!D385,ROW($1:$19),1))*
ROW($1:$19),0),ROW($1:$19))+1,1)*10^ROW($1:$19)/10)</f>
        <v>106</v>
      </c>
      <c r="E243">
        <f>SUMPRODUCT(MID(0&amp;feed!E385,LARGE(INDEX(ISNUMBER(--MID(feed!E385,ROW($1:$19),1))*
ROW($1:$19),0),ROW($1:$19))+1,1)*10^ROW($1:$19)/10)</f>
        <v>0</v>
      </c>
      <c r="F243" t="str">
        <f>feed!F385</f>
        <v>Korean War surplus</v>
      </c>
      <c r="G243" t="str">
        <f>feed!G385</f>
        <v>Gandhi-like</v>
      </c>
      <c r="H243">
        <f>SUMPRODUCT(MID(0&amp;feed!H385,LARGE(INDEX(ISNUMBER(--MID(feed!H385,ROW($1:$19),1))*
ROW($1:$19),0),ROW($1:$19))+1,1)*10^ROW($1:$19)/10)</f>
        <v>4</v>
      </c>
      <c r="I243" t="str">
        <f>feed!I385</f>
        <v>Standard</v>
      </c>
      <c r="J243">
        <f>SUMPRODUCT(MID(0&amp;feed!J385,LARGE(INDEX(ISNUMBER(--MID(feed!J385,ROW($1:$19),1))*
ROW($1:$19),0),ROW($1:$19))+1,1)*10^ROW($1:$19)/10)</f>
        <v>1</v>
      </c>
      <c r="K243">
        <f>SUMPRODUCT(MID(0&amp;feed!K385,LARGE(INDEX(ISNUMBER(--MID(feed!K385,ROW($1:$19),1))*
ROW($1:$19),0),ROW($1:$19))+1,1)*10^ROW($1:$19)/10)</f>
        <v>15</v>
      </c>
      <c r="L243">
        <f>SUMPRODUCT(MID(0&amp;feed!L385,LARGE(INDEX(ISNUMBER(--MID(feed!L385,ROW($1:$19),1))*
ROW($1:$19),0),ROW($1:$19))+1,1)*10^ROW($1:$19)/10)</f>
        <v>16</v>
      </c>
      <c r="M243" t="str">
        <f>feed!M385</f>
        <v>Free Market</v>
      </c>
      <c r="N243">
        <f>SUMPRODUCT(MID(0&amp;feed!N385,LARGE(INDEX(ISNUMBER(--MID(feed!N385,ROW($1:$5),1))*
ROW($1:$5),0),ROW($1:$5))+1,1)*10^ROW($1:$5)/10)</f>
        <v>1621</v>
      </c>
      <c r="O243">
        <f>SUMPRODUCT(MID(0&amp;feed!O385,LARGE(INDEX(ISNUMBER(--MID(feed!O385,ROW($1:$5),1))*
ROW($1:$5),0),ROW($1:$5))+1,1)*10^ROW($1:$5)/10)</f>
        <v>10712</v>
      </c>
      <c r="P243" t="str">
        <f>feed!P385</f>
        <v>Untapped</v>
      </c>
      <c r="Q243">
        <f t="shared" si="18"/>
        <v>90</v>
      </c>
      <c r="R243" t="str">
        <f>feed!Q385</f>
        <v>Very Powerful</v>
      </c>
      <c r="S243">
        <f t="shared" si="19"/>
        <v>10</v>
      </c>
      <c r="T243" t="str">
        <f>feed!R385</f>
        <v>Arabia</v>
      </c>
      <c r="U243" t="str">
        <f>feed!S385</f>
        <v>United States</v>
      </c>
      <c r="V243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37696</v>
      </c>
      <c r="W243" t="str">
        <f>feed!U385</f>
        <v>http://blocgame.com/stats.php?id=55911</v>
      </c>
      <c r="X243" s="4">
        <f>SUMPRODUCT(MID(0&amp;feed!V385,LARGE(INDEX(ISNUMBER(--MID(feed!V385,ROW($1:$5),1))*
ROW($1:$5),0),ROW($1:$5))+1,1)*10^ROW($1:$5)/10)</f>
        <v>0</v>
      </c>
      <c r="Y243">
        <f>feed!W385</f>
        <v>0</v>
      </c>
      <c r="Z243" s="4">
        <f t="shared" si="20"/>
        <v>23071</v>
      </c>
      <c r="AA243" s="8">
        <f t="shared" si="21"/>
        <v>23.254780999383097</v>
      </c>
      <c r="AB243" s="4">
        <f t="shared" si="22"/>
        <v>270.16666666666669</v>
      </c>
      <c r="AC243" s="4">
        <f t="shared" si="23"/>
        <v>6282.666666666667</v>
      </c>
    </row>
    <row r="244" spans="1:29" x14ac:dyDescent="0.25">
      <c r="A244" t="str">
        <f>feed!A87</f>
        <v>Errvistan</v>
      </c>
      <c r="B244" t="str">
        <f>feed!B87</f>
        <v>ERRV2</v>
      </c>
      <c r="C244" t="str">
        <f>feed!C87</f>
        <v>The Order</v>
      </c>
      <c r="D244">
        <f>SUMPRODUCT(MID(0&amp;feed!D87,LARGE(INDEX(ISNUMBER(--MID(feed!D87,ROW($1:$19),1))*
ROW($1:$19),0),ROW($1:$19))+1,1)*10^ROW($1:$19)/10)</f>
        <v>78</v>
      </c>
      <c r="E244">
        <f>SUMPRODUCT(MID(0&amp;feed!E87,LARGE(INDEX(ISNUMBER(--MID(feed!E87,ROW($1:$19),1))*
ROW($1:$19),0),ROW($1:$19))+1,1)*10^ROW($1:$19)/10)</f>
        <v>5</v>
      </c>
      <c r="F244" t="str">
        <f>feed!F87</f>
        <v>Second World War surplus</v>
      </c>
      <c r="G244" t="str">
        <f>feed!G87</f>
        <v>Gandhi-like</v>
      </c>
      <c r="H244">
        <f>SUMPRODUCT(MID(0&amp;feed!H87,LARGE(INDEX(ISNUMBER(--MID(feed!H87,ROW($1:$19),1))*
ROW($1:$19),0),ROW($1:$19))+1,1)*10^ROW($1:$19)/10)</f>
        <v>2</v>
      </c>
      <c r="I244" t="str">
        <f>feed!I87</f>
        <v>Good</v>
      </c>
      <c r="J244">
        <f>SUMPRODUCT(MID(0&amp;feed!J87,LARGE(INDEX(ISNUMBER(--MID(feed!J87,ROW($1:$19),1))*
ROW($1:$19),0),ROW($1:$19))+1,1)*10^ROW($1:$19)/10)</f>
        <v>1</v>
      </c>
      <c r="K244">
        <f>SUMPRODUCT(MID(0&amp;feed!K87,LARGE(INDEX(ISNUMBER(--MID(feed!K87,ROW($1:$19),1))*
ROW($1:$19),0),ROW($1:$19))+1,1)*10^ROW($1:$19)/10)</f>
        <v>14</v>
      </c>
      <c r="L244">
        <f>SUMPRODUCT(MID(0&amp;feed!L87,LARGE(INDEX(ISNUMBER(--MID(feed!L87,ROW($1:$19),1))*
ROW($1:$19),0),ROW($1:$19))+1,1)*10^ROW($1:$19)/10)</f>
        <v>7</v>
      </c>
      <c r="M244" t="str">
        <f>feed!M87</f>
        <v>Central Planning</v>
      </c>
      <c r="N244">
        <f>SUMPRODUCT(MID(0&amp;feed!N87,LARGE(INDEX(ISNUMBER(--MID(feed!N87,ROW($1:$5),1))*
ROW($1:$5),0),ROW($1:$5))+1,1)*10^ROW($1:$5)/10)</f>
        <v>3330</v>
      </c>
      <c r="O244">
        <f>SUMPRODUCT(MID(0&amp;feed!O87,LARGE(INDEX(ISNUMBER(--MID(feed!O87,ROW($1:$5),1))*
ROW($1:$5),0),ROW($1:$5))+1,1)*10^ROW($1:$5)/10)</f>
        <v>429</v>
      </c>
      <c r="P244" t="str">
        <f>feed!P87</f>
        <v>Untapped</v>
      </c>
      <c r="Q244">
        <f t="shared" si="18"/>
        <v>90</v>
      </c>
      <c r="R244" t="str">
        <f>feed!Q87</f>
        <v>Large</v>
      </c>
      <c r="S244">
        <f t="shared" si="19"/>
        <v>7.5</v>
      </c>
      <c r="T244" t="str">
        <f>feed!R87</f>
        <v>Gran Colombia</v>
      </c>
      <c r="U244" t="str">
        <f>feed!S87</f>
        <v>Soviet Union</v>
      </c>
      <c r="V244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27214</v>
      </c>
      <c r="W244" t="str">
        <f>feed!U87</f>
        <v>http://blocgame.com/stats.php?id=64330</v>
      </c>
      <c r="X244" s="4">
        <f>SUMPRODUCT(MID(0&amp;feed!V87,LARGE(INDEX(ISNUMBER(--MID(feed!V87,ROW($1:$5),1))*
ROW($1:$5),0),ROW($1:$5))+1,1)*10^ROW($1:$5)/10)</f>
        <v>0</v>
      </c>
      <c r="Y244">
        <f>feed!W87</f>
        <v>0</v>
      </c>
      <c r="Z244" s="4">
        <f t="shared" si="20"/>
        <v>17839</v>
      </c>
      <c r="AA244" s="8">
        <f t="shared" si="21"/>
        <v>8.1723723723723722</v>
      </c>
      <c r="AB244" s="4">
        <f t="shared" si="22"/>
        <v>555</v>
      </c>
      <c r="AC244" s="4">
        <f t="shared" si="23"/>
        <v>4535.666666666667</v>
      </c>
    </row>
    <row r="245" spans="1:29" x14ac:dyDescent="0.25">
      <c r="A245" t="str">
        <f>feed!A333</f>
        <v>Zeon Alliance</v>
      </c>
      <c r="B245" t="str">
        <f>feed!B333</f>
        <v>Char Aznable</v>
      </c>
      <c r="C245" t="str">
        <f>feed!C333</f>
        <v>PIRATES</v>
      </c>
      <c r="D245">
        <f>SUMPRODUCT(MID(0&amp;feed!D333,LARGE(INDEX(ISNUMBER(--MID(feed!D333,ROW($1:$19),1))*
ROW($1:$19),0),ROW($1:$19))+1,1)*10^ROW($1:$19)/10)</f>
        <v>140</v>
      </c>
      <c r="E245">
        <f>SUMPRODUCT(MID(0&amp;feed!E333,LARGE(INDEX(ISNUMBER(--MID(feed!E333,ROW($1:$19),1))*
ROW($1:$19),0),ROW($1:$19))+1,1)*10^ROW($1:$19)/10)</f>
        <v>11</v>
      </c>
      <c r="F245" t="str">
        <f>feed!F333</f>
        <v>Korean War surplus</v>
      </c>
      <c r="G245" t="str">
        <f>feed!G333</f>
        <v>Gandhi-like</v>
      </c>
      <c r="H245">
        <f>SUMPRODUCT(MID(0&amp;feed!H333,LARGE(INDEX(ISNUMBER(--MID(feed!H333,ROW($1:$19),1))*
ROW($1:$19),0),ROW($1:$19))+1,1)*10^ROW($1:$19)/10)</f>
        <v>3</v>
      </c>
      <c r="I245" t="str">
        <f>feed!I333</f>
        <v>Good</v>
      </c>
      <c r="J245">
        <f>SUMPRODUCT(MID(0&amp;feed!J333,LARGE(INDEX(ISNUMBER(--MID(feed!J333,ROW($1:$19),1))*
ROW($1:$19),0),ROW($1:$19))+1,1)*10^ROW($1:$19)/10)</f>
        <v>13</v>
      </c>
      <c r="K245">
        <f>SUMPRODUCT(MID(0&amp;feed!K333,LARGE(INDEX(ISNUMBER(--MID(feed!K333,ROW($1:$19),1))*
ROW($1:$19),0),ROW($1:$19))+1,1)*10^ROW($1:$19)/10)</f>
        <v>7</v>
      </c>
      <c r="L245">
        <f>SUMPRODUCT(MID(0&amp;feed!L333,LARGE(INDEX(ISNUMBER(--MID(feed!L333,ROW($1:$19),1))*
ROW($1:$19),0),ROW($1:$19))+1,1)*10^ROW($1:$19)/10)</f>
        <v>7</v>
      </c>
      <c r="M245" t="str">
        <f>feed!M333</f>
        <v>Free Market</v>
      </c>
      <c r="N245">
        <f>SUMPRODUCT(MID(0&amp;feed!N333,LARGE(INDEX(ISNUMBER(--MID(feed!N333,ROW($1:$5),1))*
ROW($1:$5),0),ROW($1:$5))+1,1)*10^ROW($1:$5)/10)</f>
        <v>1833</v>
      </c>
      <c r="O245">
        <f>SUMPRODUCT(MID(0&amp;feed!O333,LARGE(INDEX(ISNUMBER(--MID(feed!O333,ROW($1:$5),1))*
ROW($1:$5),0),ROW($1:$5))+1,1)*10^ROW($1:$5)/10)</f>
        <v>300</v>
      </c>
      <c r="P245" t="str">
        <f>feed!P333</f>
        <v>Untapped</v>
      </c>
      <c r="Q245">
        <f t="shared" si="18"/>
        <v>90</v>
      </c>
      <c r="R245" t="str">
        <f>feed!Q333</f>
        <v>Very Powerful</v>
      </c>
      <c r="S245">
        <f t="shared" si="19"/>
        <v>10</v>
      </c>
      <c r="T245" t="str">
        <f>feed!R333</f>
        <v>Pacific Rim</v>
      </c>
      <c r="U245" t="str">
        <f>feed!S333</f>
        <v>United States</v>
      </c>
      <c r="V245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33932</v>
      </c>
      <c r="W245" t="str">
        <f>feed!U333</f>
        <v>http://blocgame.com/stats.php?id=62248</v>
      </c>
      <c r="X245" s="4">
        <f>SUMPRODUCT(MID(0&amp;feed!V333,LARGE(INDEX(ISNUMBER(--MID(feed!V333,ROW($1:$5),1))*
ROW($1:$5),0),ROW($1:$5))+1,1)*10^ROW($1:$5)/10)</f>
        <v>2</v>
      </c>
      <c r="Y245">
        <f>feed!W333</f>
        <v>0</v>
      </c>
      <c r="Z245" s="4">
        <f t="shared" si="20"/>
        <v>26432</v>
      </c>
      <c r="AA245" s="8">
        <f t="shared" si="21"/>
        <v>18.511729405346426</v>
      </c>
      <c r="AB245" s="4">
        <f t="shared" si="22"/>
        <v>305.5</v>
      </c>
      <c r="AC245" s="4">
        <f t="shared" si="23"/>
        <v>5655.333333333333</v>
      </c>
    </row>
    <row r="246" spans="1:29" x14ac:dyDescent="0.25">
      <c r="A246" t="str">
        <f>feed!A71</f>
        <v>Cancer</v>
      </c>
      <c r="B246" t="str">
        <f>feed!B71</f>
        <v>Stolen</v>
      </c>
      <c r="C246" t="str">
        <f>feed!C71</f>
        <v>The Order</v>
      </c>
      <c r="D246">
        <f>SUMPRODUCT(MID(0&amp;feed!D71,LARGE(INDEX(ISNUMBER(--MID(feed!D71,ROW($1:$19),1))*
ROW($1:$19),0),ROW($1:$19))+1,1)*10^ROW($1:$19)/10)</f>
        <v>10</v>
      </c>
      <c r="E246">
        <f>SUMPRODUCT(MID(0&amp;feed!E71,LARGE(INDEX(ISNUMBER(--MID(feed!E71,ROW($1:$19),1))*
ROW($1:$19),0),ROW($1:$19))+1,1)*10^ROW($1:$19)/10)</f>
        <v>0</v>
      </c>
      <c r="F246" t="str">
        <f>feed!F71</f>
        <v>Korean War surplus</v>
      </c>
      <c r="G246" t="str">
        <f>feed!G71</f>
        <v>Gandhi-like</v>
      </c>
      <c r="H246">
        <f>SUMPRODUCT(MID(0&amp;feed!H71,LARGE(INDEX(ISNUMBER(--MID(feed!H71,ROW($1:$19),1))*
ROW($1:$19),0),ROW($1:$19))+1,1)*10^ROW($1:$19)/10)</f>
        <v>0</v>
      </c>
      <c r="I246" t="str">
        <f>feed!I71</f>
        <v>Good</v>
      </c>
      <c r="J246">
        <f>SUMPRODUCT(MID(0&amp;feed!J71,LARGE(INDEX(ISNUMBER(--MID(feed!J71,ROW($1:$19),1))*
ROW($1:$19),0),ROW($1:$19))+1,1)*10^ROW($1:$19)/10)</f>
        <v>28</v>
      </c>
      <c r="K246">
        <f>SUMPRODUCT(MID(0&amp;feed!K71,LARGE(INDEX(ISNUMBER(--MID(feed!K71,ROW($1:$19),1))*
ROW($1:$19),0),ROW($1:$19))+1,1)*10^ROW($1:$19)/10)</f>
        <v>3</v>
      </c>
      <c r="L246">
        <f>SUMPRODUCT(MID(0&amp;feed!L71,LARGE(INDEX(ISNUMBER(--MID(feed!L71,ROW($1:$19),1))*
ROW($1:$19),0),ROW($1:$19))+1,1)*10^ROW($1:$19)/10)</f>
        <v>5</v>
      </c>
      <c r="M246" t="str">
        <f>feed!M71</f>
        <v>Central Planning</v>
      </c>
      <c r="N246">
        <f>SUMPRODUCT(MID(0&amp;feed!N71,LARGE(INDEX(ISNUMBER(--MID(feed!N71,ROW($1:$5),1))*
ROW($1:$5),0),ROW($1:$5))+1,1)*10^ROW($1:$5)/10)</f>
        <v>3469</v>
      </c>
      <c r="O246">
        <f>SUMPRODUCT(MID(0&amp;feed!O71,LARGE(INDEX(ISNUMBER(--MID(feed!O71,ROW($1:$5),1))*
ROW($1:$5),0),ROW($1:$5))+1,1)*10^ROW($1:$5)/10)</f>
        <v>1697</v>
      </c>
      <c r="P246" t="str">
        <f>feed!P71</f>
        <v>Untapped</v>
      </c>
      <c r="Q246">
        <f t="shared" si="18"/>
        <v>90</v>
      </c>
      <c r="R246" t="str">
        <f>feed!Q71</f>
        <v>Mediocre</v>
      </c>
      <c r="S246">
        <f t="shared" si="19"/>
        <v>4.5</v>
      </c>
      <c r="T246" t="str">
        <f>feed!R71</f>
        <v>Persia</v>
      </c>
      <c r="U246" t="str">
        <f>feed!S71</f>
        <v>Neutral</v>
      </c>
      <c r="V246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6184</v>
      </c>
      <c r="W246" t="str">
        <f>feed!U71</f>
        <v>http://blocgame.com/stats.php?id=58745</v>
      </c>
      <c r="X246" s="4">
        <f>SUMPRODUCT(MID(0&amp;feed!V71,LARGE(INDEX(ISNUMBER(--MID(feed!V71,ROW($1:$5),1))*
ROW($1:$5),0),ROW($1:$5))+1,1)*10^ROW($1:$5)/10)</f>
        <v>0</v>
      </c>
      <c r="Y246">
        <f>feed!W71</f>
        <v>0</v>
      </c>
      <c r="Z246" s="4">
        <f t="shared" si="20"/>
        <v>3184</v>
      </c>
      <c r="AA246" s="8">
        <f t="shared" si="21"/>
        <v>1.7826462957624676</v>
      </c>
      <c r="AB246" s="4">
        <f t="shared" si="22"/>
        <v>578.16666666666663</v>
      </c>
      <c r="AC246" s="4">
        <f t="shared" si="23"/>
        <v>1030.6666666666667</v>
      </c>
    </row>
    <row r="247" spans="1:29" x14ac:dyDescent="0.25">
      <c r="A247" t="str">
        <f>feed!A436</f>
        <v>Blackwater Inc</v>
      </c>
      <c r="B247" t="str">
        <f>feed!B436</f>
        <v>Dark Tenno</v>
      </c>
      <c r="C247" t="str">
        <f>feed!C436</f>
        <v>PIRATES</v>
      </c>
      <c r="D247">
        <f>SUMPRODUCT(MID(0&amp;feed!D436,LARGE(INDEX(ISNUMBER(--MID(feed!D436,ROW($1:$19),1))*
ROW($1:$19),0),ROW($1:$19))+1,1)*10^ROW($1:$19)/10)</f>
        <v>135</v>
      </c>
      <c r="E247">
        <f>SUMPRODUCT(MID(0&amp;feed!E436,LARGE(INDEX(ISNUMBER(--MID(feed!E436,ROW($1:$19),1))*
ROW($1:$19),0),ROW($1:$19))+1,1)*10^ROW($1:$19)/10)</f>
        <v>24</v>
      </c>
      <c r="F247" t="str">
        <f>feed!F436</f>
        <v>Korean War surplus</v>
      </c>
      <c r="G247" t="str">
        <f>feed!G436</f>
        <v>Good</v>
      </c>
      <c r="H247">
        <f>SUMPRODUCT(MID(0&amp;feed!H436,LARGE(INDEX(ISNUMBER(--MID(feed!H436,ROW($1:$19),1))*
ROW($1:$19),0),ROW($1:$19))+1,1)*10^ROW($1:$19)/10)</f>
        <v>7</v>
      </c>
      <c r="I247" t="str">
        <f>feed!I436</f>
        <v>Good</v>
      </c>
      <c r="J247">
        <f>SUMPRODUCT(MID(0&amp;feed!J436,LARGE(INDEX(ISNUMBER(--MID(feed!J436,ROW($1:$19),1))*
ROW($1:$19),0),ROW($1:$19))+1,1)*10^ROW($1:$19)/10)</f>
        <v>1</v>
      </c>
      <c r="K247">
        <f>SUMPRODUCT(MID(0&amp;feed!K436,LARGE(INDEX(ISNUMBER(--MID(feed!K436,ROW($1:$19),1))*
ROW($1:$19),0),ROW($1:$19))+1,1)*10^ROW($1:$19)/10)</f>
        <v>24</v>
      </c>
      <c r="L247">
        <f>SUMPRODUCT(MID(0&amp;feed!L436,LARGE(INDEX(ISNUMBER(--MID(feed!L436,ROW($1:$19),1))*
ROW($1:$19),0),ROW($1:$19))+1,1)*10^ROW($1:$19)/10)</f>
        <v>0</v>
      </c>
      <c r="M247" t="str">
        <f>feed!M436</f>
        <v>Central Planning</v>
      </c>
      <c r="N247">
        <f>SUMPRODUCT(MID(0&amp;feed!N436,LARGE(INDEX(ISNUMBER(--MID(feed!N436,ROW($1:$5),1))*
ROW($1:$5),0),ROW($1:$5))+1,1)*10^ROW($1:$5)/10)</f>
        <v>1454</v>
      </c>
      <c r="O247">
        <f>SUMPRODUCT(MID(0&amp;feed!O436,LARGE(INDEX(ISNUMBER(--MID(feed!O436,ROW($1:$5),1))*
ROW($1:$5),0),ROW($1:$5))+1,1)*10^ROW($1:$5)/10)</f>
        <v>237</v>
      </c>
      <c r="P247" t="str">
        <f>feed!P436</f>
        <v>Untapped</v>
      </c>
      <c r="Q247">
        <f t="shared" si="18"/>
        <v>90</v>
      </c>
      <c r="R247" t="str">
        <f>feed!Q436</f>
        <v>Very Powerful</v>
      </c>
      <c r="S247">
        <f t="shared" si="19"/>
        <v>10</v>
      </c>
      <c r="T247" t="str">
        <f>feed!R436</f>
        <v>East Indies</v>
      </c>
      <c r="U247" t="str">
        <f>feed!S436</f>
        <v>Soviet Union</v>
      </c>
      <c r="V247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44449</v>
      </c>
      <c r="W247" t="str">
        <f>feed!U436</f>
        <v>http://blocgame.com/stats.php?id=64016</v>
      </c>
      <c r="X247" s="4">
        <f>SUMPRODUCT(MID(0&amp;feed!V436,LARGE(INDEX(ISNUMBER(--MID(feed!V436,ROW($1:$5),1))*
ROW($1:$5),0),ROW($1:$5))+1,1)*10^ROW($1:$5)/10)</f>
        <v>2</v>
      </c>
      <c r="Y247">
        <f>feed!W436</f>
        <v>0</v>
      </c>
      <c r="Z247" s="4">
        <f t="shared" si="20"/>
        <v>30199</v>
      </c>
      <c r="AA247" s="8">
        <f t="shared" si="21"/>
        <v>30.570151306740026</v>
      </c>
      <c r="AB247" s="4">
        <f t="shared" si="22"/>
        <v>242.33333333333334</v>
      </c>
      <c r="AC247" s="4">
        <f t="shared" si="23"/>
        <v>7408.166666666667</v>
      </c>
    </row>
    <row r="248" spans="1:29" x14ac:dyDescent="0.25">
      <c r="A248" t="str">
        <f>feed!A255</f>
        <v>Thinkpad</v>
      </c>
      <c r="B248" t="str">
        <f>feed!B255</f>
        <v>maskedplacebo</v>
      </c>
      <c r="C248" t="str">
        <f>feed!C255</f>
        <v>The Order</v>
      </c>
      <c r="D248">
        <f>SUMPRODUCT(MID(0&amp;feed!D255,LARGE(INDEX(ISNUMBER(--MID(feed!D255,ROW($1:$19),1))*
ROW($1:$19),0),ROW($1:$19))+1,1)*10^ROW($1:$19)/10)</f>
        <v>108</v>
      </c>
      <c r="E248">
        <f>SUMPRODUCT(MID(0&amp;feed!E255,LARGE(INDEX(ISNUMBER(--MID(feed!E255,ROW($1:$19),1))*
ROW($1:$19),0),ROW($1:$19))+1,1)*10^ROW($1:$19)/10)</f>
        <v>8</v>
      </c>
      <c r="F248" t="str">
        <f>feed!F255</f>
        <v>Second World War surplus</v>
      </c>
      <c r="G248" t="str">
        <f>feed!G255</f>
        <v>Gandhi-like</v>
      </c>
      <c r="H248">
        <f>SUMPRODUCT(MID(0&amp;feed!H255,LARGE(INDEX(ISNUMBER(--MID(feed!H255,ROW($1:$19),1))*
ROW($1:$19),0),ROW($1:$19))+1,1)*10^ROW($1:$19)/10)</f>
        <v>3</v>
      </c>
      <c r="I248" t="str">
        <f>feed!I255</f>
        <v>Good</v>
      </c>
      <c r="J248">
        <f>SUMPRODUCT(MID(0&amp;feed!J255,LARGE(INDEX(ISNUMBER(--MID(feed!J255,ROW($1:$19),1))*
ROW($1:$19),0),ROW($1:$19))+1,1)*10^ROW($1:$19)/10)</f>
        <v>0</v>
      </c>
      <c r="K248">
        <f>SUMPRODUCT(MID(0&amp;feed!K255,LARGE(INDEX(ISNUMBER(--MID(feed!K255,ROW($1:$19),1))*
ROW($1:$19),0),ROW($1:$19))+1,1)*10^ROW($1:$19)/10)</f>
        <v>21</v>
      </c>
      <c r="L248">
        <f>SUMPRODUCT(MID(0&amp;feed!L255,LARGE(INDEX(ISNUMBER(--MID(feed!L255,ROW($1:$19),1))*
ROW($1:$19),0),ROW($1:$19))+1,1)*10^ROW($1:$19)/10)</f>
        <v>5</v>
      </c>
      <c r="M248" t="str">
        <f>feed!M255</f>
        <v>Central Planning</v>
      </c>
      <c r="N248">
        <f>SUMPRODUCT(MID(0&amp;feed!N255,LARGE(INDEX(ISNUMBER(--MID(feed!N255,ROW($1:$5),1))*
ROW($1:$5),0),ROW($1:$5))+1,1)*10^ROW($1:$5)/10)</f>
        <v>2189</v>
      </c>
      <c r="O248">
        <f>SUMPRODUCT(MID(0&amp;feed!O255,LARGE(INDEX(ISNUMBER(--MID(feed!O255,ROW($1:$5),1))*
ROW($1:$5),0),ROW($1:$5))+1,1)*10^ROW($1:$5)/10)</f>
        <v>115</v>
      </c>
      <c r="P248" t="str">
        <f>feed!P255</f>
        <v>Untapped</v>
      </c>
      <c r="Q248">
        <f t="shared" si="18"/>
        <v>90</v>
      </c>
      <c r="R248" t="str">
        <f>feed!Q255</f>
        <v>Powerful</v>
      </c>
      <c r="S248">
        <f t="shared" si="19"/>
        <v>9</v>
      </c>
      <c r="T248" t="str">
        <f>feed!R255</f>
        <v>Indochina</v>
      </c>
      <c r="U248" t="str">
        <f>feed!S255</f>
        <v>Soviet Union</v>
      </c>
      <c r="V248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37729</v>
      </c>
      <c r="W248" t="str">
        <f>feed!U255</f>
        <v>http://blocgame.com/stats.php?id=63332</v>
      </c>
      <c r="X248" s="4">
        <f>SUMPRODUCT(MID(0&amp;feed!V255,LARGE(INDEX(ISNUMBER(--MID(feed!V255,ROW($1:$5),1))*
ROW($1:$5),0),ROW($1:$5))+1,1)*10^ROW($1:$5)/10)</f>
        <v>0</v>
      </c>
      <c r="Y248">
        <f>feed!W255</f>
        <v>0</v>
      </c>
      <c r="Z248" s="4">
        <f t="shared" si="20"/>
        <v>25729</v>
      </c>
      <c r="AA248" s="8">
        <f t="shared" si="21"/>
        <v>17.235724074920054</v>
      </c>
      <c r="AB248" s="4">
        <f t="shared" si="22"/>
        <v>364.83333333333331</v>
      </c>
      <c r="AC248" s="4">
        <f t="shared" si="23"/>
        <v>6288.166666666667</v>
      </c>
    </row>
    <row r="249" spans="1:29" x14ac:dyDescent="0.25">
      <c r="A249" t="str">
        <f>feed!A200</f>
        <v>Lolesco</v>
      </c>
      <c r="B249" t="str">
        <f>feed!B200</f>
        <v>Lolesco</v>
      </c>
      <c r="C249" t="str">
        <f>feed!C200</f>
        <v>The Order</v>
      </c>
      <c r="D249">
        <f>SUMPRODUCT(MID(0&amp;feed!D200,LARGE(INDEX(ISNUMBER(--MID(feed!D200,ROW($1:$19),1))*
ROW($1:$19),0),ROW($1:$19))+1,1)*10^ROW($1:$19)/10)</f>
        <v>140</v>
      </c>
      <c r="E249">
        <f>SUMPRODUCT(MID(0&amp;feed!E200,LARGE(INDEX(ISNUMBER(--MID(feed!E200,ROW($1:$19),1))*
ROW($1:$19),0),ROW($1:$19))+1,1)*10^ROW($1:$19)/10)</f>
        <v>3</v>
      </c>
      <c r="F249" t="str">
        <f>feed!F200</f>
        <v>Korean War surplus</v>
      </c>
      <c r="G249" t="str">
        <f>feed!G200</f>
        <v>Gandhi-like</v>
      </c>
      <c r="H249">
        <f>SUMPRODUCT(MID(0&amp;feed!H200,LARGE(INDEX(ISNUMBER(--MID(feed!H200,ROW($1:$19),1))*
ROW($1:$19),0),ROW($1:$19))+1,1)*10^ROW($1:$19)/10)</f>
        <v>5</v>
      </c>
      <c r="I249" t="str">
        <f>feed!I200</f>
        <v>Poor</v>
      </c>
      <c r="J249">
        <f>SUMPRODUCT(MID(0&amp;feed!J200,LARGE(INDEX(ISNUMBER(--MID(feed!J200,ROW($1:$19),1))*
ROW($1:$19),0),ROW($1:$19))+1,1)*10^ROW($1:$19)/10)</f>
        <v>4</v>
      </c>
      <c r="K249">
        <f>SUMPRODUCT(MID(0&amp;feed!K200,LARGE(INDEX(ISNUMBER(--MID(feed!K200,ROW($1:$19),1))*
ROW($1:$19),0),ROW($1:$19))+1,1)*10^ROW($1:$19)/10)</f>
        <v>71</v>
      </c>
      <c r="L249">
        <f>SUMPRODUCT(MID(0&amp;feed!L200,LARGE(INDEX(ISNUMBER(--MID(feed!L200,ROW($1:$19),1))*
ROW($1:$19),0),ROW($1:$19))+1,1)*10^ROW($1:$19)/10)</f>
        <v>30</v>
      </c>
      <c r="M249" t="str">
        <f>feed!M200</f>
        <v>Central Planning</v>
      </c>
      <c r="N249">
        <f>SUMPRODUCT(MID(0&amp;feed!N200,LARGE(INDEX(ISNUMBER(--MID(feed!N200,ROW($1:$5),1))*
ROW($1:$5),0),ROW($1:$5))+1,1)*10^ROW($1:$5)/10)</f>
        <v>2469</v>
      </c>
      <c r="O249">
        <f>SUMPRODUCT(MID(0&amp;feed!O200,LARGE(INDEX(ISNUMBER(--MID(feed!O200,ROW($1:$5),1))*
ROW($1:$5),0),ROW($1:$5))+1,1)*10^ROW($1:$5)/10)</f>
        <v>6577</v>
      </c>
      <c r="P249" t="str">
        <f>feed!P200</f>
        <v>Plentiful</v>
      </c>
      <c r="Q249">
        <f t="shared" si="18"/>
        <v>70</v>
      </c>
      <c r="R249" t="str">
        <f>feed!Q200</f>
        <v>Very Powerful</v>
      </c>
      <c r="S249">
        <f t="shared" si="19"/>
        <v>10</v>
      </c>
      <c r="T249" t="str">
        <f>feed!R200</f>
        <v>Mesopotamia</v>
      </c>
      <c r="U249" t="str">
        <f>feed!S200</f>
        <v>Soviet Union</v>
      </c>
      <c r="V249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63421</v>
      </c>
      <c r="W249" t="str">
        <f>feed!U200</f>
        <v>http://blocgame.com/stats.php?id=48289</v>
      </c>
      <c r="X249" s="4">
        <f>SUMPRODUCT(MID(0&amp;feed!V200,LARGE(INDEX(ISNUMBER(--MID(feed!V200,ROW($1:$5),1))*
ROW($1:$5),0),ROW($1:$5))+1,1)*10^ROW($1:$5)/10)</f>
        <v>0</v>
      </c>
      <c r="Y249">
        <f>feed!W200</f>
        <v>0</v>
      </c>
      <c r="Z249" s="4">
        <f t="shared" si="20"/>
        <v>21796</v>
      </c>
      <c r="AA249" s="8">
        <f t="shared" si="21"/>
        <v>25.686917780477927</v>
      </c>
      <c r="AB249" s="4">
        <f t="shared" si="22"/>
        <v>411.5</v>
      </c>
      <c r="AC249" s="4">
        <f t="shared" si="23"/>
        <v>10570.166666666666</v>
      </c>
    </row>
    <row r="250" spans="1:29" x14ac:dyDescent="0.25">
      <c r="A250" t="str">
        <f>feed!A110</f>
        <v>Celtic Nations</v>
      </c>
      <c r="B250" t="str">
        <f>feed!B110</f>
        <v>BigWilly526</v>
      </c>
      <c r="C250" t="str">
        <f>feed!C110</f>
        <v>Brotherhood of Nod</v>
      </c>
      <c r="D250">
        <f>SUMPRODUCT(MID(0&amp;feed!D110,LARGE(INDEX(ISNUMBER(--MID(feed!D110,ROW($1:$19),1))*
ROW($1:$19),0),ROW($1:$19))+1,1)*10^ROW($1:$19)/10)</f>
        <v>79</v>
      </c>
      <c r="E250">
        <f>SUMPRODUCT(MID(0&amp;feed!E110,LARGE(INDEX(ISNUMBER(--MID(feed!E110,ROW($1:$19),1))*
ROW($1:$19),0),ROW($1:$19))+1,1)*10^ROW($1:$19)/10)</f>
        <v>2</v>
      </c>
      <c r="F250" t="str">
        <f>feed!F110</f>
        <v>Korean War surplus</v>
      </c>
      <c r="G250" t="str">
        <f>feed!G110</f>
        <v>Gandhi-like</v>
      </c>
      <c r="H250">
        <f>SUMPRODUCT(MID(0&amp;feed!H110,LARGE(INDEX(ISNUMBER(--MID(feed!H110,ROW($1:$19),1))*
ROW($1:$19),0),ROW($1:$19))+1,1)*10^ROW($1:$19)/10)</f>
        <v>2</v>
      </c>
      <c r="I250" t="str">
        <f>feed!I110</f>
        <v>Good</v>
      </c>
      <c r="J250">
        <f>SUMPRODUCT(MID(0&amp;feed!J110,LARGE(INDEX(ISNUMBER(--MID(feed!J110,ROW($1:$19),1))*
ROW($1:$19),0),ROW($1:$19))+1,1)*10^ROW($1:$19)/10)</f>
        <v>44</v>
      </c>
      <c r="K250">
        <f>SUMPRODUCT(MID(0&amp;feed!K110,LARGE(INDEX(ISNUMBER(--MID(feed!K110,ROW($1:$19),1))*
ROW($1:$19),0),ROW($1:$19))+1,1)*10^ROW($1:$19)/10)</f>
        <v>14</v>
      </c>
      <c r="L250">
        <f>SUMPRODUCT(MID(0&amp;feed!L110,LARGE(INDEX(ISNUMBER(--MID(feed!L110,ROW($1:$19),1))*
ROW($1:$19),0),ROW($1:$19))+1,1)*10^ROW($1:$19)/10)</f>
        <v>6</v>
      </c>
      <c r="M250" t="str">
        <f>feed!M110</f>
        <v>Central Planning</v>
      </c>
      <c r="N250">
        <f>SUMPRODUCT(MID(0&amp;feed!N110,LARGE(INDEX(ISNUMBER(--MID(feed!N110,ROW($1:$5),1))*
ROW($1:$5),0),ROW($1:$5))+1,1)*10^ROW($1:$5)/10)</f>
        <v>3095</v>
      </c>
      <c r="O250">
        <f>SUMPRODUCT(MID(0&amp;feed!O110,LARGE(INDEX(ISNUMBER(--MID(feed!O110,ROW($1:$5),1))*
ROW($1:$5),0),ROW($1:$5))+1,1)*10^ROW($1:$5)/10)</f>
        <v>1990</v>
      </c>
      <c r="P250" t="str">
        <f>feed!P110</f>
        <v>Untapped</v>
      </c>
      <c r="Q250">
        <f t="shared" si="18"/>
        <v>90</v>
      </c>
      <c r="R250" t="str">
        <f>feed!Q110</f>
        <v>Very Powerful</v>
      </c>
      <c r="S250">
        <f t="shared" si="19"/>
        <v>10</v>
      </c>
      <c r="T250" t="str">
        <f>feed!R110</f>
        <v>Persia</v>
      </c>
      <c r="U250" t="str">
        <f>feed!S110</f>
        <v>Soviet Union</v>
      </c>
      <c r="V25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27924</v>
      </c>
      <c r="W250" t="str">
        <f>feed!U110</f>
        <v>http://blocgame.com/stats.php?id=7511</v>
      </c>
      <c r="X250" s="4">
        <f>SUMPRODUCT(MID(0&amp;feed!V110,LARGE(INDEX(ISNUMBER(--MID(feed!V110,ROW($1:$5),1))*
ROW($1:$5),0),ROW($1:$5))+1,1)*10^ROW($1:$5)/10)</f>
        <v>1</v>
      </c>
      <c r="Y250">
        <f>feed!W110</f>
        <v>0</v>
      </c>
      <c r="Z250" s="4">
        <f t="shared" si="20"/>
        <v>18924</v>
      </c>
      <c r="AA250" s="8">
        <f t="shared" si="21"/>
        <v>9.0222940226171247</v>
      </c>
      <c r="AB250" s="4">
        <f t="shared" si="22"/>
        <v>515.83333333333337</v>
      </c>
      <c r="AC250" s="4">
        <f t="shared" si="23"/>
        <v>4654</v>
      </c>
    </row>
    <row r="251" spans="1:29" x14ac:dyDescent="0.25">
      <c r="A251" t="str">
        <f>feed!A94</f>
        <v>Manturia-Korea</v>
      </c>
      <c r="B251" t="str">
        <f>feed!B94</f>
        <v>Maosecond</v>
      </c>
      <c r="C251">
        <f>feed!C94</f>
        <v>0</v>
      </c>
      <c r="D251">
        <f>SUMPRODUCT(MID(0&amp;feed!D94,LARGE(INDEX(ISNUMBER(--MID(feed!D94,ROW($1:$19),1))*
ROW($1:$19),0),ROW($1:$19))+1,1)*10^ROW($1:$19)/10)</f>
        <v>61</v>
      </c>
      <c r="E251">
        <f>SUMPRODUCT(MID(0&amp;feed!E94,LARGE(INDEX(ISNUMBER(--MID(feed!E94,ROW($1:$19),1))*
ROW($1:$19),0),ROW($1:$19))+1,1)*10^ROW($1:$19)/10)</f>
        <v>3</v>
      </c>
      <c r="F251" t="str">
        <f>feed!F94</f>
        <v>Second World War surplus</v>
      </c>
      <c r="G251" t="str">
        <f>feed!G94</f>
        <v>Gandhi-like</v>
      </c>
      <c r="H251">
        <f>SUMPRODUCT(MID(0&amp;feed!H94,LARGE(INDEX(ISNUMBER(--MID(feed!H94,ROW($1:$19),1))*
ROW($1:$19),0),ROW($1:$19))+1,1)*10^ROW($1:$19)/10)</f>
        <v>4</v>
      </c>
      <c r="I251" t="str">
        <f>feed!I94</f>
        <v>Undisciplined Rabble</v>
      </c>
      <c r="J251">
        <f>SUMPRODUCT(MID(0&amp;feed!J94,LARGE(INDEX(ISNUMBER(--MID(feed!J94,ROW($1:$19),1))*
ROW($1:$19),0),ROW($1:$19))+1,1)*10^ROW($1:$19)/10)</f>
        <v>2</v>
      </c>
      <c r="K251">
        <f>SUMPRODUCT(MID(0&amp;feed!K94,LARGE(INDEX(ISNUMBER(--MID(feed!K94,ROW($1:$19),1))*
ROW($1:$19),0),ROW($1:$19))+1,1)*10^ROW($1:$19)/10)</f>
        <v>24</v>
      </c>
      <c r="L251">
        <f>SUMPRODUCT(MID(0&amp;feed!L94,LARGE(INDEX(ISNUMBER(--MID(feed!L94,ROW($1:$19),1))*
ROW($1:$19),0),ROW($1:$19))+1,1)*10^ROW($1:$19)/10)</f>
        <v>10</v>
      </c>
      <c r="M251" t="str">
        <f>feed!M94</f>
        <v>Mixed Economy</v>
      </c>
      <c r="N251">
        <f>SUMPRODUCT(MID(0&amp;feed!N94,LARGE(INDEX(ISNUMBER(--MID(feed!N94,ROW($1:$5),1))*
ROW($1:$5),0),ROW($1:$5))+1,1)*10^ROW($1:$5)/10)</f>
        <v>3239</v>
      </c>
      <c r="O251">
        <f>SUMPRODUCT(MID(0&amp;feed!O94,LARGE(INDEX(ISNUMBER(--MID(feed!O94,ROW($1:$5),1))*
ROW($1:$5),0),ROW($1:$5))+1,1)*10^ROW($1:$5)/10)</f>
        <v>0</v>
      </c>
      <c r="P251" t="str">
        <f>feed!P94</f>
        <v>Near Depletion</v>
      </c>
      <c r="Q251">
        <f t="shared" si="18"/>
        <v>10</v>
      </c>
      <c r="R251" t="str">
        <f>feed!Q94</f>
        <v>Somewhat Large</v>
      </c>
      <c r="S251">
        <f t="shared" si="19"/>
        <v>6</v>
      </c>
      <c r="T251" t="str">
        <f>feed!R94</f>
        <v>China</v>
      </c>
      <c r="U251" t="str">
        <f>feed!S94</f>
        <v>United States</v>
      </c>
      <c r="V251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29296</v>
      </c>
      <c r="W251" t="str">
        <f>feed!U94</f>
        <v>http://blocgame.com/stats.php?id=64188</v>
      </c>
      <c r="X251" s="4">
        <f>SUMPRODUCT(MID(0&amp;feed!V94,LARGE(INDEX(ISNUMBER(--MID(feed!V94,ROW($1:$5),1))*
ROW($1:$5),0),ROW($1:$5))+1,1)*10^ROW($1:$5)/10)</f>
        <v>0</v>
      </c>
      <c r="Y251">
        <f>feed!W94</f>
        <v>0</v>
      </c>
      <c r="Z251" s="4">
        <f t="shared" si="20"/>
        <v>13546</v>
      </c>
      <c r="AA251" s="8">
        <f t="shared" si="21"/>
        <v>9.044766903365236</v>
      </c>
      <c r="AB251" s="4">
        <f t="shared" si="22"/>
        <v>539.83333333333337</v>
      </c>
      <c r="AC251" s="4">
        <f t="shared" si="23"/>
        <v>4882.666666666667</v>
      </c>
    </row>
    <row r="252" spans="1:29" x14ac:dyDescent="0.25">
      <c r="A252" t="str">
        <f>feed!A283</f>
        <v>ZAMENTA</v>
      </c>
      <c r="B252" t="str">
        <f>feed!B283</f>
        <v>ShAh FAr HAn</v>
      </c>
      <c r="C252" t="str">
        <f>feed!C283</f>
        <v>The Order</v>
      </c>
      <c r="D252">
        <f>SUMPRODUCT(MID(0&amp;feed!D283,LARGE(INDEX(ISNUMBER(--MID(feed!D283,ROW($1:$19),1))*
ROW($1:$19),0),ROW($1:$19))+1,1)*10^ROW($1:$19)/10)</f>
        <v>233</v>
      </c>
      <c r="E252">
        <f>SUMPRODUCT(MID(0&amp;feed!E283,LARGE(INDEX(ISNUMBER(--MID(feed!E283,ROW($1:$19),1))*
ROW($1:$19),0),ROW($1:$19))+1,1)*10^ROW($1:$19)/10)</f>
        <v>6</v>
      </c>
      <c r="F252" t="str">
        <f>feed!F283</f>
        <v>Korean War surplus</v>
      </c>
      <c r="G252" t="str">
        <f>feed!G283</f>
        <v>Gandhi-like</v>
      </c>
      <c r="H252">
        <f>SUMPRODUCT(MID(0&amp;feed!H283,LARGE(INDEX(ISNUMBER(--MID(feed!H283,ROW($1:$19),1))*
ROW($1:$19),0),ROW($1:$19))+1,1)*10^ROW($1:$19)/10)</f>
        <v>5</v>
      </c>
      <c r="I252" t="str">
        <f>feed!I283</f>
        <v>Poor</v>
      </c>
      <c r="J252">
        <f>SUMPRODUCT(MID(0&amp;feed!J283,LARGE(INDEX(ISNUMBER(--MID(feed!J283,ROW($1:$19),1))*
ROW($1:$19),0),ROW($1:$19))+1,1)*10^ROW($1:$19)/10)</f>
        <v>7</v>
      </c>
      <c r="K252">
        <f>SUMPRODUCT(MID(0&amp;feed!K283,LARGE(INDEX(ISNUMBER(--MID(feed!K283,ROW($1:$19),1))*
ROW($1:$19),0),ROW($1:$19))+1,1)*10^ROW($1:$19)/10)</f>
        <v>20</v>
      </c>
      <c r="L252">
        <f>SUMPRODUCT(MID(0&amp;feed!L283,LARGE(INDEX(ISNUMBER(--MID(feed!L283,ROW($1:$19),1))*
ROW($1:$19),0),ROW($1:$19))+1,1)*10^ROW($1:$19)/10)</f>
        <v>10</v>
      </c>
      <c r="M252" t="str">
        <f>feed!M283</f>
        <v>Central Planning</v>
      </c>
      <c r="N252">
        <f>SUMPRODUCT(MID(0&amp;feed!N283,LARGE(INDEX(ISNUMBER(--MID(feed!N283,ROW($1:$5),1))*
ROW($1:$5),0),ROW($1:$5))+1,1)*10^ROW($1:$5)/10)</f>
        <v>2081</v>
      </c>
      <c r="O252">
        <f>SUMPRODUCT(MID(0&amp;feed!O283,LARGE(INDEX(ISNUMBER(--MID(feed!O283,ROW($1:$5),1))*
ROW($1:$5),0),ROW($1:$5))+1,1)*10^ROW($1:$5)/10)</f>
        <v>336</v>
      </c>
      <c r="P252" t="str">
        <f>feed!P283</f>
        <v>Untapped</v>
      </c>
      <c r="Q252">
        <f t="shared" si="18"/>
        <v>90</v>
      </c>
      <c r="R252" t="str">
        <f>feed!Q283</f>
        <v>Powerful</v>
      </c>
      <c r="S252">
        <f t="shared" si="19"/>
        <v>9</v>
      </c>
      <c r="T252" t="str">
        <f>feed!R283</f>
        <v>Pacific Rim</v>
      </c>
      <c r="U252" t="str">
        <f>feed!S283</f>
        <v>Soviet Union</v>
      </c>
      <c r="V252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45211</v>
      </c>
      <c r="W252" t="str">
        <f>feed!U283</f>
        <v>http://blocgame.com/stats.php?id=61998</v>
      </c>
      <c r="X252" s="4">
        <f>SUMPRODUCT(MID(0&amp;feed!V283,LARGE(INDEX(ISNUMBER(--MID(feed!V283,ROW($1:$5),1))*
ROW($1:$5),0),ROW($1:$5))+1,1)*10^ROW($1:$5)/10)</f>
        <v>0</v>
      </c>
      <c r="Y252">
        <f>feed!W283</f>
        <v>0</v>
      </c>
      <c r="Z252" s="4">
        <f t="shared" si="20"/>
        <v>30211</v>
      </c>
      <c r="AA252" s="8">
        <f t="shared" si="21"/>
        <v>21.725612686208553</v>
      </c>
      <c r="AB252" s="4">
        <f t="shared" si="22"/>
        <v>346.83333333333331</v>
      </c>
      <c r="AC252" s="4">
        <f t="shared" si="23"/>
        <v>7535.166666666667</v>
      </c>
    </row>
    <row r="253" spans="1:29" x14ac:dyDescent="0.25">
      <c r="A253" t="str">
        <f>feed!A448</f>
        <v>Amazonian Union</v>
      </c>
      <c r="B253" t="str">
        <f>feed!B448</f>
        <v>Hugo Chavez</v>
      </c>
      <c r="C253" t="str">
        <f>feed!C448</f>
        <v>The Second Republic</v>
      </c>
      <c r="D253">
        <f>SUMPRODUCT(MID(0&amp;feed!D448,LARGE(INDEX(ISNUMBER(--MID(feed!D448,ROW($1:$19),1))*
ROW($1:$19),0),ROW($1:$19))+1,1)*10^ROW($1:$19)/10)</f>
        <v>6</v>
      </c>
      <c r="E253">
        <f>SUMPRODUCT(MID(0&amp;feed!E448,LARGE(INDEX(ISNUMBER(--MID(feed!E448,ROW($1:$19),1))*
ROW($1:$19),0),ROW($1:$19))+1,1)*10^ROW($1:$19)/10)</f>
        <v>0</v>
      </c>
      <c r="F253" t="str">
        <f>feed!F448</f>
        <v>Second World War surplus</v>
      </c>
      <c r="G253" t="str">
        <f>feed!G448</f>
        <v>Gandhi-like</v>
      </c>
      <c r="H253">
        <f>SUMPRODUCT(MID(0&amp;feed!H448,LARGE(INDEX(ISNUMBER(--MID(feed!H448,ROW($1:$19),1))*
ROW($1:$19),0),ROW($1:$19))+1,1)*10^ROW($1:$19)/10)</f>
        <v>1</v>
      </c>
      <c r="I253" t="str">
        <f>feed!I448</f>
        <v>Elite</v>
      </c>
      <c r="J253">
        <f>SUMPRODUCT(MID(0&amp;feed!J448,LARGE(INDEX(ISNUMBER(--MID(feed!J448,ROW($1:$19),1))*
ROW($1:$19),0),ROW($1:$19))+1,1)*10^ROW($1:$19)/10)</f>
        <v>6</v>
      </c>
      <c r="K253">
        <f>SUMPRODUCT(MID(0&amp;feed!K448,LARGE(INDEX(ISNUMBER(--MID(feed!K448,ROW($1:$19),1))*
ROW($1:$19),0),ROW($1:$19))+1,1)*10^ROW($1:$19)/10)</f>
        <v>6</v>
      </c>
      <c r="L253">
        <f>SUMPRODUCT(MID(0&amp;feed!L448,LARGE(INDEX(ISNUMBER(--MID(feed!L448,ROW($1:$19),1))*
ROW($1:$19),0),ROW($1:$19))+1,1)*10^ROW($1:$19)/10)</f>
        <v>2</v>
      </c>
      <c r="M253" t="str">
        <f>feed!M448</f>
        <v>Central Planning</v>
      </c>
      <c r="N253">
        <f>SUMPRODUCT(MID(0&amp;feed!N448,LARGE(INDEX(ISNUMBER(--MID(feed!N448,ROW($1:$5),1))*
ROW($1:$5),0),ROW($1:$5))+1,1)*10^ROW($1:$5)/10)</f>
        <v>1421</v>
      </c>
      <c r="O253">
        <f>SUMPRODUCT(MID(0&amp;feed!O448,LARGE(INDEX(ISNUMBER(--MID(feed!O448,ROW($1:$5),1))*
ROW($1:$5),0),ROW($1:$5))+1,1)*10^ROW($1:$5)/10)</f>
        <v>52</v>
      </c>
      <c r="P253" t="str">
        <f>feed!P448</f>
        <v>Untapped</v>
      </c>
      <c r="Q253">
        <f t="shared" si="18"/>
        <v>90</v>
      </c>
      <c r="R253" t="str">
        <f>feed!Q448</f>
        <v>Meagre</v>
      </c>
      <c r="S253">
        <f t="shared" si="19"/>
        <v>1.5</v>
      </c>
      <c r="T253" t="str">
        <f>feed!R448</f>
        <v>Amazonia</v>
      </c>
      <c r="U253" t="str">
        <f>feed!S448</f>
        <v>United States</v>
      </c>
      <c r="V253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13557</v>
      </c>
      <c r="W253" t="str">
        <f>feed!U448</f>
        <v>http://blocgame.com/stats.php?id=59377</v>
      </c>
      <c r="X253" s="4">
        <f>SUMPRODUCT(MID(0&amp;feed!V448,LARGE(INDEX(ISNUMBER(--MID(feed!V448,ROW($1:$5),1))*
ROW($1:$5),0),ROW($1:$5))+1,1)*10^ROW($1:$5)/10)</f>
        <v>0</v>
      </c>
      <c r="Y253">
        <f>feed!W448</f>
        <v>0</v>
      </c>
      <c r="Z253" s="4">
        <f t="shared" si="20"/>
        <v>9807</v>
      </c>
      <c r="AA253" s="8">
        <f t="shared" si="21"/>
        <v>9.540464461646728</v>
      </c>
      <c r="AB253" s="4">
        <f t="shared" si="22"/>
        <v>236.83333333333334</v>
      </c>
      <c r="AC253" s="4">
        <f t="shared" si="23"/>
        <v>2259.5</v>
      </c>
    </row>
    <row r="254" spans="1:29" x14ac:dyDescent="0.25">
      <c r="A254" t="str">
        <f>feed!A50</f>
        <v>Giant Mechs</v>
      </c>
      <c r="B254" t="str">
        <f>feed!B50</f>
        <v>OiledDNA</v>
      </c>
      <c r="C254" t="str">
        <f>feed!C50</f>
        <v>The Order</v>
      </c>
      <c r="D254">
        <f>SUMPRODUCT(MID(0&amp;feed!D50,LARGE(INDEX(ISNUMBER(--MID(feed!D50,ROW($1:$19),1))*
ROW($1:$19),0),ROW($1:$19))+1,1)*10^ROW($1:$19)/10)</f>
        <v>80</v>
      </c>
      <c r="E254">
        <f>SUMPRODUCT(MID(0&amp;feed!E50,LARGE(INDEX(ISNUMBER(--MID(feed!E50,ROW($1:$19),1))*
ROW($1:$19),0),ROW($1:$19))+1,1)*10^ROW($1:$19)/10)</f>
        <v>0</v>
      </c>
      <c r="F254" t="str">
        <f>feed!F50</f>
        <v>Second World War surplus</v>
      </c>
      <c r="G254" t="str">
        <f>feed!G50</f>
        <v>Gandhi-like</v>
      </c>
      <c r="H254">
        <f>SUMPRODUCT(MID(0&amp;feed!H50,LARGE(INDEX(ISNUMBER(--MID(feed!H50,ROW($1:$19),1))*
ROW($1:$19),0),ROW($1:$19))+1,1)*10^ROW($1:$19)/10)</f>
        <v>2</v>
      </c>
      <c r="I254" t="str">
        <f>feed!I50</f>
        <v>Good</v>
      </c>
      <c r="J254">
        <f>SUMPRODUCT(MID(0&amp;feed!J50,LARGE(INDEX(ISNUMBER(--MID(feed!J50,ROW($1:$19),1))*
ROW($1:$19),0),ROW($1:$19))+1,1)*10^ROW($1:$19)/10)</f>
        <v>52</v>
      </c>
      <c r="K254">
        <f>SUMPRODUCT(MID(0&amp;feed!K50,LARGE(INDEX(ISNUMBER(--MID(feed!K50,ROW($1:$19),1))*
ROW($1:$19),0),ROW($1:$19))+1,1)*10^ROW($1:$19)/10)</f>
        <v>13</v>
      </c>
      <c r="L254">
        <f>SUMPRODUCT(MID(0&amp;feed!L50,LARGE(INDEX(ISNUMBER(--MID(feed!L50,ROW($1:$19),1))*
ROW($1:$19),0),ROW($1:$19))+1,1)*10^ROW($1:$19)/10)</f>
        <v>5</v>
      </c>
      <c r="M254" t="str">
        <f>feed!M50</f>
        <v>Central Planning</v>
      </c>
      <c r="N254">
        <f>SUMPRODUCT(MID(0&amp;feed!N50,LARGE(INDEX(ISNUMBER(--MID(feed!N50,ROW($1:$5),1))*
ROW($1:$5),0),ROW($1:$5))+1,1)*10^ROW($1:$5)/10)</f>
        <v>3790</v>
      </c>
      <c r="O254">
        <f>SUMPRODUCT(MID(0&amp;feed!O50,LARGE(INDEX(ISNUMBER(--MID(feed!O50,ROW($1:$5),1))*
ROW($1:$5),0),ROW($1:$5))+1,1)*10^ROW($1:$5)/10)</f>
        <v>357</v>
      </c>
      <c r="P254" t="str">
        <f>feed!P50</f>
        <v>Untapped</v>
      </c>
      <c r="Q254">
        <f t="shared" si="18"/>
        <v>90</v>
      </c>
      <c r="R254" t="str">
        <f>feed!Q50</f>
        <v>Powerful</v>
      </c>
      <c r="S254">
        <f t="shared" si="19"/>
        <v>9</v>
      </c>
      <c r="T254" t="str">
        <f>feed!R50</f>
        <v>Pacific Rim</v>
      </c>
      <c r="U254" t="str">
        <f>feed!S50</f>
        <v>Soviet Union</v>
      </c>
      <c r="V254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25790</v>
      </c>
      <c r="W254" t="str">
        <f>feed!U50</f>
        <v>http://blocgame.com/stats.php?id=60735</v>
      </c>
      <c r="X254" s="4">
        <f>SUMPRODUCT(MID(0&amp;feed!V50,LARGE(INDEX(ISNUMBER(--MID(feed!V50,ROW($1:$5),1))*
ROW($1:$5),0),ROW($1:$5))+1,1)*10^ROW($1:$5)/10)</f>
        <v>0</v>
      </c>
      <c r="Y254">
        <f>feed!W50</f>
        <v>0</v>
      </c>
      <c r="Z254" s="4">
        <f t="shared" si="20"/>
        <v>17540</v>
      </c>
      <c r="AA254" s="8">
        <f t="shared" si="21"/>
        <v>6.8047493403693933</v>
      </c>
      <c r="AB254" s="4">
        <f t="shared" si="22"/>
        <v>631.66666666666663</v>
      </c>
      <c r="AC254" s="4">
        <f t="shared" si="23"/>
        <v>4298.333333333333</v>
      </c>
    </row>
    <row r="255" spans="1:29" x14ac:dyDescent="0.25">
      <c r="A255" t="str">
        <f>feed!A226</f>
        <v>Pasir Dengung</v>
      </c>
      <c r="B255" t="str">
        <f>feed!B226</f>
        <v>Menteri Fasola</v>
      </c>
      <c r="C255" t="str">
        <f>feed!C226</f>
        <v>PIRATES</v>
      </c>
      <c r="D255">
        <f>SUMPRODUCT(MID(0&amp;feed!D226,LARGE(INDEX(ISNUMBER(--MID(feed!D226,ROW($1:$19),1))*
ROW($1:$19),0),ROW($1:$19))+1,1)*10^ROW($1:$19)/10)</f>
        <v>61</v>
      </c>
      <c r="E255">
        <f>SUMPRODUCT(MID(0&amp;feed!E226,LARGE(INDEX(ISNUMBER(--MID(feed!E226,ROW($1:$19),1))*
ROW($1:$19),0),ROW($1:$19))+1,1)*10^ROW($1:$19)/10)</f>
        <v>1</v>
      </c>
      <c r="F255" t="str">
        <f>feed!F226</f>
        <v>Second World War surplus</v>
      </c>
      <c r="G255" t="str">
        <f>feed!G226</f>
        <v>Gandhi-like</v>
      </c>
      <c r="H255">
        <f>SUMPRODUCT(MID(0&amp;feed!H226,LARGE(INDEX(ISNUMBER(--MID(feed!H226,ROW($1:$19),1))*
ROW($1:$19),0),ROW($1:$19))+1,1)*10^ROW($1:$19)/10)</f>
        <v>3</v>
      </c>
      <c r="I255" t="str">
        <f>feed!I226</f>
        <v>Good</v>
      </c>
      <c r="J255">
        <f>SUMPRODUCT(MID(0&amp;feed!J226,LARGE(INDEX(ISNUMBER(--MID(feed!J226,ROW($1:$19),1))*
ROW($1:$19),0),ROW($1:$19))+1,1)*10^ROW($1:$19)/10)</f>
        <v>2</v>
      </c>
      <c r="K255">
        <f>SUMPRODUCT(MID(0&amp;feed!K226,LARGE(INDEX(ISNUMBER(--MID(feed!K226,ROW($1:$19),1))*
ROW($1:$19),0),ROW($1:$19))+1,1)*10^ROW($1:$19)/10)</f>
        <v>8</v>
      </c>
      <c r="L255">
        <f>SUMPRODUCT(MID(0&amp;feed!L226,LARGE(INDEX(ISNUMBER(--MID(feed!L226,ROW($1:$19),1))*
ROW($1:$19),0),ROW($1:$19))+1,1)*10^ROW($1:$19)/10)</f>
        <v>8</v>
      </c>
      <c r="M255" t="str">
        <f>feed!M226</f>
        <v>Central Planning</v>
      </c>
      <c r="N255">
        <f>SUMPRODUCT(MID(0&amp;feed!N226,LARGE(INDEX(ISNUMBER(--MID(feed!N226,ROW($1:$5),1))*
ROW($1:$5),0),ROW($1:$5))+1,1)*10^ROW($1:$5)/10)</f>
        <v>2378</v>
      </c>
      <c r="O255">
        <f>SUMPRODUCT(MID(0&amp;feed!O226,LARGE(INDEX(ISNUMBER(--MID(feed!O226,ROW($1:$5),1))*
ROW($1:$5),0),ROW($1:$5))+1,1)*10^ROW($1:$5)/10)</f>
        <v>4540</v>
      </c>
      <c r="P255" t="str">
        <f>feed!P226</f>
        <v>Untapped</v>
      </c>
      <c r="Q255">
        <f t="shared" si="18"/>
        <v>90</v>
      </c>
      <c r="R255" t="str">
        <f>feed!Q226</f>
        <v>Very Powerful</v>
      </c>
      <c r="S255">
        <f t="shared" si="19"/>
        <v>10</v>
      </c>
      <c r="T255" t="str">
        <f>feed!R226</f>
        <v>Atlas</v>
      </c>
      <c r="U255" t="str">
        <f>feed!S226</f>
        <v>Neutral</v>
      </c>
      <c r="V255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24157</v>
      </c>
      <c r="W255" t="str">
        <f>feed!U226</f>
        <v>http://blocgame.com/stats.php?id=60712</v>
      </c>
      <c r="X255" s="4">
        <f>SUMPRODUCT(MID(0&amp;feed!V226,LARGE(INDEX(ISNUMBER(--MID(feed!V226,ROW($1:$5),1))*
ROW($1:$5),0),ROW($1:$5))+1,1)*10^ROW($1:$5)/10)</f>
        <v>0</v>
      </c>
      <c r="Y255">
        <f>feed!W226</f>
        <v>0</v>
      </c>
      <c r="Z255" s="4">
        <f t="shared" si="20"/>
        <v>15907</v>
      </c>
      <c r="AA255" s="8">
        <f t="shared" si="21"/>
        <v>10.158536585365853</v>
      </c>
      <c r="AB255" s="4">
        <f t="shared" si="22"/>
        <v>396.33333333333331</v>
      </c>
      <c r="AC255" s="4">
        <f t="shared" si="23"/>
        <v>4026.1666666666665</v>
      </c>
    </row>
    <row r="256" spans="1:29" x14ac:dyDescent="0.25">
      <c r="A256" t="str">
        <f>feed!A209</f>
        <v>Puella-Magia</v>
      </c>
      <c r="B256" t="str">
        <f>feed!B209</f>
        <v>Emily</v>
      </c>
      <c r="C256" t="str">
        <f>feed!C209</f>
        <v>Brotherhood of Nod</v>
      </c>
      <c r="D256">
        <f>SUMPRODUCT(MID(0&amp;feed!D209,LARGE(INDEX(ISNUMBER(--MID(feed!D209,ROW($1:$19),1))*
ROW($1:$19),0),ROW($1:$19))+1,1)*10^ROW($1:$19)/10)</f>
        <v>98</v>
      </c>
      <c r="E256">
        <f>SUMPRODUCT(MID(0&amp;feed!E209,LARGE(INDEX(ISNUMBER(--MID(feed!E209,ROW($1:$19),1))*
ROW($1:$19),0),ROW($1:$19))+1,1)*10^ROW($1:$19)/10)</f>
        <v>7</v>
      </c>
      <c r="F256" t="str">
        <f>feed!F209</f>
        <v>Korean War surplus</v>
      </c>
      <c r="G256" t="str">
        <f>feed!G209</f>
        <v>Gandhi-like</v>
      </c>
      <c r="H256">
        <f>SUMPRODUCT(MID(0&amp;feed!H209,LARGE(INDEX(ISNUMBER(--MID(feed!H209,ROW($1:$19),1))*
ROW($1:$19),0),ROW($1:$19))+1,1)*10^ROW($1:$19)/10)</f>
        <v>3</v>
      </c>
      <c r="I256" t="str">
        <f>feed!I209</f>
        <v>Good</v>
      </c>
      <c r="J256">
        <f>SUMPRODUCT(MID(0&amp;feed!J209,LARGE(INDEX(ISNUMBER(--MID(feed!J209,ROW($1:$19),1))*
ROW($1:$19),0),ROW($1:$19))+1,1)*10^ROW($1:$19)/10)</f>
        <v>8</v>
      </c>
      <c r="K256">
        <f>SUMPRODUCT(MID(0&amp;feed!K209,LARGE(INDEX(ISNUMBER(--MID(feed!K209,ROW($1:$19),1))*
ROW($1:$19),0),ROW($1:$19))+1,1)*10^ROW($1:$19)/10)</f>
        <v>15</v>
      </c>
      <c r="L256">
        <f>SUMPRODUCT(MID(0&amp;feed!L209,LARGE(INDEX(ISNUMBER(--MID(feed!L209,ROW($1:$19),1))*
ROW($1:$19),0),ROW($1:$19))+1,1)*10^ROW($1:$19)/10)</f>
        <v>10</v>
      </c>
      <c r="M256" t="str">
        <f>feed!M209</f>
        <v>Central Planning</v>
      </c>
      <c r="N256">
        <f>SUMPRODUCT(MID(0&amp;feed!N209,LARGE(INDEX(ISNUMBER(--MID(feed!N209,ROW($1:$5),1))*
ROW($1:$5),0),ROW($1:$5))+1,1)*10^ROW($1:$5)/10)</f>
        <v>2433</v>
      </c>
      <c r="O256">
        <f>SUMPRODUCT(MID(0&amp;feed!O209,LARGE(INDEX(ISNUMBER(--MID(feed!O209,ROW($1:$5),1))*
ROW($1:$5),0),ROW($1:$5))+1,1)*10^ROW($1:$5)/10)</f>
        <v>1016</v>
      </c>
      <c r="P256" t="str">
        <f>feed!P209</f>
        <v>Untapped</v>
      </c>
      <c r="Q256">
        <f t="shared" si="18"/>
        <v>90</v>
      </c>
      <c r="R256" t="str">
        <f>feed!Q209</f>
        <v>Very Powerful</v>
      </c>
      <c r="S256">
        <f t="shared" si="19"/>
        <v>10</v>
      </c>
      <c r="T256" t="str">
        <f>feed!R209</f>
        <v>Persia</v>
      </c>
      <c r="U256" t="str">
        <f>feed!S209</f>
        <v>Soviet Union</v>
      </c>
      <c r="V256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34702</v>
      </c>
      <c r="W256" t="str">
        <f>feed!U209</f>
        <v>http://blocgame.com/stats.php?id=35958</v>
      </c>
      <c r="X256" s="4">
        <f>SUMPRODUCT(MID(0&amp;feed!V209,LARGE(INDEX(ISNUMBER(--MID(feed!V209,ROW($1:$5),1))*
ROW($1:$5),0),ROW($1:$5))+1,1)*10^ROW($1:$5)/10)</f>
        <v>0</v>
      </c>
      <c r="Y256">
        <f>feed!W209</f>
        <v>0</v>
      </c>
      <c r="Z256" s="4">
        <f t="shared" si="20"/>
        <v>23077</v>
      </c>
      <c r="AA256" s="8">
        <f t="shared" si="21"/>
        <v>14.263049732840114</v>
      </c>
      <c r="AB256" s="4">
        <f t="shared" si="22"/>
        <v>405.5</v>
      </c>
      <c r="AC256" s="4">
        <f t="shared" si="23"/>
        <v>5783.666666666667</v>
      </c>
    </row>
    <row r="257" spans="1:29" x14ac:dyDescent="0.25">
      <c r="A257" t="str">
        <f>feed!A104</f>
        <v>Biji Kurdistan</v>
      </c>
      <c r="B257" t="str">
        <f>feed!B104</f>
        <v>Myron2point0</v>
      </c>
      <c r="C257" t="str">
        <f>feed!C104</f>
        <v>Brotherhood of Nod</v>
      </c>
      <c r="D257">
        <f>SUMPRODUCT(MID(0&amp;feed!D104,LARGE(INDEX(ISNUMBER(--MID(feed!D104,ROW($1:$19),1))*
ROW($1:$19),0),ROW($1:$19))+1,1)*10^ROW($1:$19)/10)</f>
        <v>99</v>
      </c>
      <c r="E257">
        <f>SUMPRODUCT(MID(0&amp;feed!E104,LARGE(INDEX(ISNUMBER(--MID(feed!E104,ROW($1:$19),1))*
ROW($1:$19),0),ROW($1:$19))+1,1)*10^ROW($1:$19)/10)</f>
        <v>4</v>
      </c>
      <c r="F257" t="str">
        <f>feed!F104</f>
        <v>Vietnam War surplus</v>
      </c>
      <c r="G257" t="str">
        <f>feed!G104</f>
        <v>Gandhi-like</v>
      </c>
      <c r="H257">
        <f>SUMPRODUCT(MID(0&amp;feed!H104,LARGE(INDEX(ISNUMBER(--MID(feed!H104,ROW($1:$19),1))*
ROW($1:$19),0),ROW($1:$19))+1,1)*10^ROW($1:$19)/10)</f>
        <v>3</v>
      </c>
      <c r="I257" t="str">
        <f>feed!I104</f>
        <v>Elite</v>
      </c>
      <c r="J257">
        <f>SUMPRODUCT(MID(0&amp;feed!J104,LARGE(INDEX(ISNUMBER(--MID(feed!J104,ROW($1:$19),1))*
ROW($1:$19),0),ROW($1:$19))+1,1)*10^ROW($1:$19)/10)</f>
        <v>8</v>
      </c>
      <c r="K257">
        <f>SUMPRODUCT(MID(0&amp;feed!K104,LARGE(INDEX(ISNUMBER(--MID(feed!K104,ROW($1:$19),1))*
ROW($1:$19),0),ROW($1:$19))+1,1)*10^ROW($1:$19)/10)</f>
        <v>14</v>
      </c>
      <c r="L257">
        <f>SUMPRODUCT(MID(0&amp;feed!L104,LARGE(INDEX(ISNUMBER(--MID(feed!L104,ROW($1:$19),1))*
ROW($1:$19),0),ROW($1:$19))+1,1)*10^ROW($1:$19)/10)</f>
        <v>10</v>
      </c>
      <c r="M257" t="str">
        <f>feed!M104</f>
        <v>Central Planning</v>
      </c>
      <c r="N257">
        <f>SUMPRODUCT(MID(0&amp;feed!N104,LARGE(INDEX(ISNUMBER(--MID(feed!N104,ROW($1:$5),1))*
ROW($1:$5),0),ROW($1:$5))+1,1)*10^ROW($1:$5)/10)</f>
        <v>3145</v>
      </c>
      <c r="O257">
        <f>SUMPRODUCT(MID(0&amp;feed!O104,LARGE(INDEX(ISNUMBER(--MID(feed!O104,ROW($1:$5),1))*
ROW($1:$5),0),ROW($1:$5))+1,1)*10^ROW($1:$5)/10)</f>
        <v>4032</v>
      </c>
      <c r="P257">
        <f>feed!P104</f>
        <v>0</v>
      </c>
      <c r="Q257">
        <f t="shared" si="18"/>
        <v>40</v>
      </c>
      <c r="R257" t="str">
        <f>feed!Q104</f>
        <v>Very Powerful</v>
      </c>
      <c r="S257">
        <f t="shared" si="19"/>
        <v>10</v>
      </c>
      <c r="T257" t="str">
        <f>feed!R104</f>
        <v>Mesopotamia</v>
      </c>
      <c r="U257" t="str">
        <f>feed!S104</f>
        <v>Soviet Union</v>
      </c>
      <c r="V257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26258</v>
      </c>
      <c r="W257" t="str">
        <f>feed!U104</f>
        <v>http://blocgame.com/stats.php?id=52906</v>
      </c>
      <c r="X257" s="4">
        <f>SUMPRODUCT(MID(0&amp;feed!V104,LARGE(INDEX(ISNUMBER(--MID(feed!V104,ROW($1:$5),1))*
ROW($1:$5),0),ROW($1:$5))+1,1)*10^ROW($1:$5)/10)</f>
        <v>0</v>
      </c>
      <c r="Y257">
        <f>feed!W104</f>
        <v>0</v>
      </c>
      <c r="Z257" s="4">
        <f t="shared" si="20"/>
        <v>15008</v>
      </c>
      <c r="AA257" s="8">
        <f t="shared" si="21"/>
        <v>8.34912559618442</v>
      </c>
      <c r="AB257" s="4">
        <f t="shared" si="22"/>
        <v>524.16666666666663</v>
      </c>
      <c r="AC257" s="4">
        <f t="shared" si="23"/>
        <v>4376.333333333333</v>
      </c>
    </row>
    <row r="258" spans="1:29" x14ac:dyDescent="0.25">
      <c r="A258" t="str">
        <f>feed!A224</f>
        <v>Cocobongo</v>
      </c>
      <c r="B258" t="str">
        <f>feed!B224</f>
        <v>Cuban Pete</v>
      </c>
      <c r="C258" t="str">
        <f>feed!C224</f>
        <v>Interpol</v>
      </c>
      <c r="D258">
        <f>SUMPRODUCT(MID(0&amp;feed!D224,LARGE(INDEX(ISNUMBER(--MID(feed!D224,ROW($1:$19),1))*
ROW($1:$19),0),ROW($1:$19))+1,1)*10^ROW($1:$19)/10)</f>
        <v>98</v>
      </c>
      <c r="E258">
        <f>SUMPRODUCT(MID(0&amp;feed!E224,LARGE(INDEX(ISNUMBER(--MID(feed!E224,ROW($1:$19),1))*
ROW($1:$19),0),ROW($1:$19))+1,1)*10^ROW($1:$19)/10)</f>
        <v>3</v>
      </c>
      <c r="F258" t="str">
        <f>feed!F224</f>
        <v>Korean War surplus</v>
      </c>
      <c r="G258" t="str">
        <f>feed!G224</f>
        <v>Gandhi-like</v>
      </c>
      <c r="H258">
        <f>SUMPRODUCT(MID(0&amp;feed!H224,LARGE(INDEX(ISNUMBER(--MID(feed!H224,ROW($1:$19),1))*
ROW($1:$19),0),ROW($1:$19))+1,1)*10^ROW($1:$19)/10)</f>
        <v>2</v>
      </c>
      <c r="I258" t="str">
        <f>feed!I224</f>
        <v>Elite</v>
      </c>
      <c r="J258">
        <f>SUMPRODUCT(MID(0&amp;feed!J224,LARGE(INDEX(ISNUMBER(--MID(feed!J224,ROW($1:$19),1))*
ROW($1:$19),0),ROW($1:$19))+1,1)*10^ROW($1:$19)/10)</f>
        <v>7</v>
      </c>
      <c r="K258">
        <f>SUMPRODUCT(MID(0&amp;feed!K224,LARGE(INDEX(ISNUMBER(--MID(feed!K224,ROW($1:$19),1))*
ROW($1:$19),0),ROW($1:$19))+1,1)*10^ROW($1:$19)/10)</f>
        <v>13</v>
      </c>
      <c r="L258">
        <f>SUMPRODUCT(MID(0&amp;feed!L224,LARGE(INDEX(ISNUMBER(--MID(feed!L224,ROW($1:$19),1))*
ROW($1:$19),0),ROW($1:$19))+1,1)*10^ROW($1:$19)/10)</f>
        <v>1</v>
      </c>
      <c r="M258" t="str">
        <f>feed!M224</f>
        <v>Free Market</v>
      </c>
      <c r="N258">
        <f>SUMPRODUCT(MID(0&amp;feed!N224,LARGE(INDEX(ISNUMBER(--MID(feed!N224,ROW($1:$5),1))*
ROW($1:$5),0),ROW($1:$5))+1,1)*10^ROW($1:$5)/10)</f>
        <v>2384</v>
      </c>
      <c r="O258">
        <f>SUMPRODUCT(MID(0&amp;feed!O224,LARGE(INDEX(ISNUMBER(--MID(feed!O224,ROW($1:$5),1))*
ROW($1:$5),0),ROW($1:$5))+1,1)*10^ROW($1:$5)/10)</f>
        <v>256</v>
      </c>
      <c r="P258" t="str">
        <f>feed!P224</f>
        <v>Untapped</v>
      </c>
      <c r="Q258">
        <f t="shared" ref="Q258:Q321" si="24">IF(P258=0,40, IF(P258="Depleted",0, IF(P258="Near Depletion",10, IF(P258="Plentiful",70, IF(P258="Untapped",90,"Error")))))</f>
        <v>90</v>
      </c>
      <c r="R258" t="str">
        <f>feed!Q224</f>
        <v>Very Powerful</v>
      </c>
      <c r="S258">
        <f t="shared" ref="S258:S321" si="25">IF(R258="None",0, IF(R258="Meagre",1.5, IF(R258="Small",3, IF(R258="Mediocre",4.5, IF(R258="Somewhat Large",6, IF(R258="Large",7.5, IF(R258="Powerful",9, IF(R258="Very Powerful",10,"Error"))))))))</f>
        <v>10</v>
      </c>
      <c r="T258" t="str">
        <f>feed!R224</f>
        <v>Gran Colombia</v>
      </c>
      <c r="U258" t="str">
        <f>feed!S224</f>
        <v>United States</v>
      </c>
      <c r="V258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18090</v>
      </c>
      <c r="W258" t="str">
        <f>feed!U224</f>
        <v>http://blocgame.com/stats.php?id=58193</v>
      </c>
      <c r="X258" s="4">
        <f>SUMPRODUCT(MID(0&amp;feed!V224,LARGE(INDEX(ISNUMBER(--MID(feed!V224,ROW($1:$5),1))*
ROW($1:$5),0),ROW($1:$5))+1,1)*10^ROW($1:$5)/10)</f>
        <v>0</v>
      </c>
      <c r="Y258">
        <f>feed!W224</f>
        <v>0</v>
      </c>
      <c r="Z258" s="4">
        <f t="shared" ref="Z258:Z321" si="26">V258-H258*750-K258*375-L258*375</f>
        <v>11340</v>
      </c>
      <c r="AA258" s="8">
        <f t="shared" ref="AA258:AA321" si="27">V258/N258</f>
        <v>7.5880872483221475</v>
      </c>
      <c r="AB258" s="4">
        <f t="shared" ref="AB258:AB321" si="28">N258/6</f>
        <v>397.33333333333331</v>
      </c>
      <c r="AC258" s="4">
        <f t="shared" ref="AC258:AC321" si="29">V258/6</f>
        <v>3015</v>
      </c>
    </row>
    <row r="259" spans="1:29" x14ac:dyDescent="0.25">
      <c r="A259" t="str">
        <f>feed!A152</f>
        <v>Rhod3sia</v>
      </c>
      <c r="B259" t="str">
        <f>feed!B152</f>
        <v>FreeMindInside</v>
      </c>
      <c r="C259" t="str">
        <f>feed!C152</f>
        <v>The Order</v>
      </c>
      <c r="D259">
        <f>SUMPRODUCT(MID(0&amp;feed!D152,LARGE(INDEX(ISNUMBER(--MID(feed!D152,ROW($1:$19),1))*
ROW($1:$19),0),ROW($1:$19))+1,1)*10^ROW($1:$19)/10)</f>
        <v>136</v>
      </c>
      <c r="E259">
        <f>SUMPRODUCT(MID(0&amp;feed!E152,LARGE(INDEX(ISNUMBER(--MID(feed!E152,ROW($1:$19),1))*
ROW($1:$19),0),ROW($1:$19))+1,1)*10^ROW($1:$19)/10)</f>
        <v>15</v>
      </c>
      <c r="F259" t="str">
        <f>feed!F152</f>
        <v>Korean War surplus</v>
      </c>
      <c r="G259" t="str">
        <f>feed!G152</f>
        <v>Gandhi-like</v>
      </c>
      <c r="H259">
        <f>SUMPRODUCT(MID(0&amp;feed!H152,LARGE(INDEX(ISNUMBER(--MID(feed!H152,ROW($1:$19),1))*
ROW($1:$19),0),ROW($1:$19))+1,1)*10^ROW($1:$19)/10)</f>
        <v>5</v>
      </c>
      <c r="I259" t="str">
        <f>feed!I152</f>
        <v>Good</v>
      </c>
      <c r="J259">
        <f>SUMPRODUCT(MID(0&amp;feed!J152,LARGE(INDEX(ISNUMBER(--MID(feed!J152,ROW($1:$19),1))*
ROW($1:$19),0),ROW($1:$19))+1,1)*10^ROW($1:$19)/10)</f>
        <v>2</v>
      </c>
      <c r="K259">
        <f>SUMPRODUCT(MID(0&amp;feed!K152,LARGE(INDEX(ISNUMBER(--MID(feed!K152,ROW($1:$19),1))*
ROW($1:$19),0),ROW($1:$19))+1,1)*10^ROW($1:$19)/10)</f>
        <v>39</v>
      </c>
      <c r="L259">
        <f>SUMPRODUCT(MID(0&amp;feed!L152,LARGE(INDEX(ISNUMBER(--MID(feed!L152,ROW($1:$19),1))*
ROW($1:$19),0),ROW($1:$19))+1,1)*10^ROW($1:$19)/10)</f>
        <v>5</v>
      </c>
      <c r="M259" t="str">
        <f>feed!M152</f>
        <v>Central Planning</v>
      </c>
      <c r="N259">
        <f>SUMPRODUCT(MID(0&amp;feed!N152,LARGE(INDEX(ISNUMBER(--MID(feed!N152,ROW($1:$5),1))*
ROW($1:$5),0),ROW($1:$5))+1,1)*10^ROW($1:$5)/10)</f>
        <v>2763</v>
      </c>
      <c r="O259">
        <f>SUMPRODUCT(MID(0&amp;feed!O152,LARGE(INDEX(ISNUMBER(--MID(feed!O152,ROW($1:$5),1))*
ROW($1:$5),0),ROW($1:$5))+1,1)*10^ROW($1:$5)/10)</f>
        <v>270</v>
      </c>
      <c r="P259" t="str">
        <f>feed!P152</f>
        <v>Untapped</v>
      </c>
      <c r="Q259">
        <f t="shared" si="24"/>
        <v>90</v>
      </c>
      <c r="R259" t="str">
        <f>feed!Q152</f>
        <v>Very Powerful</v>
      </c>
      <c r="S259">
        <f t="shared" si="25"/>
        <v>10</v>
      </c>
      <c r="T259" t="str">
        <f>feed!R152</f>
        <v>Southern Africa</v>
      </c>
      <c r="U259" t="str">
        <f>feed!S152</f>
        <v>Soviet Union</v>
      </c>
      <c r="V259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35940</v>
      </c>
      <c r="W259" t="str">
        <f>feed!U152</f>
        <v>http://blocgame.com/stats.php?id=52679</v>
      </c>
      <c r="X259" s="4">
        <f>SUMPRODUCT(MID(0&amp;feed!V152,LARGE(INDEX(ISNUMBER(--MID(feed!V152,ROW($1:$5),1))*
ROW($1:$5),0),ROW($1:$5))+1,1)*10^ROW($1:$5)/10)</f>
        <v>0</v>
      </c>
      <c r="Y259">
        <f>feed!W152</f>
        <v>0</v>
      </c>
      <c r="Z259" s="4">
        <f t="shared" si="26"/>
        <v>15690</v>
      </c>
      <c r="AA259" s="8">
        <f t="shared" si="27"/>
        <v>13.007600434310532</v>
      </c>
      <c r="AB259" s="4">
        <f t="shared" si="28"/>
        <v>460.5</v>
      </c>
      <c r="AC259" s="4">
        <f t="shared" si="29"/>
        <v>5990</v>
      </c>
    </row>
    <row r="260" spans="1:29" x14ac:dyDescent="0.25">
      <c r="A260" t="str">
        <f>feed!A201</f>
        <v>Reality</v>
      </c>
      <c r="B260" t="str">
        <f>feed!B201</f>
        <v>fujisyugi</v>
      </c>
      <c r="C260" t="str">
        <f>feed!C201</f>
        <v>The Order</v>
      </c>
      <c r="D260">
        <f>SUMPRODUCT(MID(0&amp;feed!D201,LARGE(INDEX(ISNUMBER(--MID(feed!D201,ROW($1:$19),1))*
ROW($1:$19),0),ROW($1:$19))+1,1)*10^ROW($1:$19)/10)</f>
        <v>101</v>
      </c>
      <c r="E260">
        <f>SUMPRODUCT(MID(0&amp;feed!E201,LARGE(INDEX(ISNUMBER(--MID(feed!E201,ROW($1:$19),1))*
ROW($1:$19),0),ROW($1:$19))+1,1)*10^ROW($1:$19)/10)</f>
        <v>0</v>
      </c>
      <c r="F260" t="str">
        <f>feed!F201</f>
        <v>Vietnam War surplus</v>
      </c>
      <c r="G260" t="str">
        <f>feed!G201</f>
        <v>Gandhi-like</v>
      </c>
      <c r="H260">
        <f>SUMPRODUCT(MID(0&amp;feed!H201,LARGE(INDEX(ISNUMBER(--MID(feed!H201,ROW($1:$19),1))*
ROW($1:$19),0),ROW($1:$19))+1,1)*10^ROW($1:$19)/10)</f>
        <v>3</v>
      </c>
      <c r="I260" t="str">
        <f>feed!I201</f>
        <v>Good</v>
      </c>
      <c r="J260">
        <f>SUMPRODUCT(MID(0&amp;feed!J201,LARGE(INDEX(ISNUMBER(--MID(feed!J201,ROW($1:$19),1))*
ROW($1:$19),0),ROW($1:$19))+1,1)*10^ROW($1:$19)/10)</f>
        <v>62</v>
      </c>
      <c r="K260">
        <f>SUMPRODUCT(MID(0&amp;feed!K201,LARGE(INDEX(ISNUMBER(--MID(feed!K201,ROW($1:$19),1))*
ROW($1:$19),0),ROW($1:$19))+1,1)*10^ROW($1:$19)/10)</f>
        <v>21</v>
      </c>
      <c r="L260">
        <f>SUMPRODUCT(MID(0&amp;feed!L201,LARGE(INDEX(ISNUMBER(--MID(feed!L201,ROW($1:$19),1))*
ROW($1:$19),0),ROW($1:$19))+1,1)*10^ROW($1:$19)/10)</f>
        <v>13</v>
      </c>
      <c r="M260" t="str">
        <f>feed!M201</f>
        <v>Central Planning</v>
      </c>
      <c r="N260">
        <f>SUMPRODUCT(MID(0&amp;feed!N201,LARGE(INDEX(ISNUMBER(--MID(feed!N201,ROW($1:$5),1))*
ROW($1:$5),0),ROW($1:$5))+1,1)*10^ROW($1:$5)/10)</f>
        <v>2465</v>
      </c>
      <c r="O260">
        <f>SUMPRODUCT(MID(0&amp;feed!O201,LARGE(INDEX(ISNUMBER(--MID(feed!O201,ROW($1:$5),1))*
ROW($1:$5),0),ROW($1:$5))+1,1)*10^ROW($1:$5)/10)</f>
        <v>13</v>
      </c>
      <c r="P260">
        <f>feed!P201</f>
        <v>0</v>
      </c>
      <c r="Q260">
        <f t="shared" si="24"/>
        <v>40</v>
      </c>
      <c r="R260" t="str">
        <f>feed!Q201</f>
        <v>Mediocre</v>
      </c>
      <c r="S260">
        <f t="shared" si="25"/>
        <v>4.5</v>
      </c>
      <c r="T260" t="str">
        <f>feed!R201</f>
        <v>Southern Africa</v>
      </c>
      <c r="U260" t="str">
        <f>feed!S201</f>
        <v>Soviet Union</v>
      </c>
      <c r="V260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31955</v>
      </c>
      <c r="W260" t="str">
        <f>feed!U201</f>
        <v>http://blocgame.com/stats.php?id=53029</v>
      </c>
      <c r="X260" s="4">
        <f>SUMPRODUCT(MID(0&amp;feed!V201,LARGE(INDEX(ISNUMBER(--MID(feed!V201,ROW($1:$5),1))*
ROW($1:$5),0),ROW($1:$5))+1,1)*10^ROW($1:$5)/10)</f>
        <v>0</v>
      </c>
      <c r="Y260">
        <f>feed!W201</f>
        <v>0</v>
      </c>
      <c r="Z260" s="4">
        <f t="shared" si="26"/>
        <v>16955</v>
      </c>
      <c r="AA260" s="8">
        <f t="shared" si="27"/>
        <v>12.963488843813387</v>
      </c>
      <c r="AB260" s="4">
        <f t="shared" si="28"/>
        <v>410.83333333333331</v>
      </c>
      <c r="AC260" s="4">
        <f t="shared" si="29"/>
        <v>5325.833333333333</v>
      </c>
    </row>
    <row r="261" spans="1:29" x14ac:dyDescent="0.25">
      <c r="A261" t="str">
        <f>feed!A285</f>
        <v>Kritch</v>
      </c>
      <c r="B261" t="str">
        <f>feed!B285</f>
        <v>Zorn</v>
      </c>
      <c r="C261" t="str">
        <f>feed!C285</f>
        <v>Armat Corporation</v>
      </c>
      <c r="D261">
        <f>SUMPRODUCT(MID(0&amp;feed!D285,LARGE(INDEX(ISNUMBER(--MID(feed!D285,ROW($1:$19),1))*
ROW($1:$19),0),ROW($1:$19))+1,1)*10^ROW($1:$19)/10)</f>
        <v>0</v>
      </c>
      <c r="E261">
        <f>SUMPRODUCT(MID(0&amp;feed!E285,LARGE(INDEX(ISNUMBER(--MID(feed!E285,ROW($1:$19),1))*
ROW($1:$19),0),ROW($1:$19))+1,1)*10^ROW($1:$19)/10)</f>
        <v>1</v>
      </c>
      <c r="F261" t="str">
        <f>feed!F285</f>
        <v>Korean War surplus</v>
      </c>
      <c r="G261" t="str">
        <f>feed!G285</f>
        <v>Gandhi-like</v>
      </c>
      <c r="H261">
        <f>SUMPRODUCT(MID(0&amp;feed!H285,LARGE(INDEX(ISNUMBER(--MID(feed!H285,ROW($1:$19),1))*
ROW($1:$19),0),ROW($1:$19))+1,1)*10^ROW($1:$19)/10)</f>
        <v>0</v>
      </c>
      <c r="I261" t="str">
        <f>feed!I285</f>
        <v>Undisciplined Rabble</v>
      </c>
      <c r="J261">
        <f>SUMPRODUCT(MID(0&amp;feed!J285,LARGE(INDEX(ISNUMBER(--MID(feed!J285,ROW($1:$19),1))*
ROW($1:$19),0),ROW($1:$19))+1,1)*10^ROW($1:$19)/10)</f>
        <v>4</v>
      </c>
      <c r="K261">
        <f>SUMPRODUCT(MID(0&amp;feed!K285,LARGE(INDEX(ISNUMBER(--MID(feed!K285,ROW($1:$19),1))*
ROW($1:$19),0),ROW($1:$19))+1,1)*10^ROW($1:$19)/10)</f>
        <v>0</v>
      </c>
      <c r="L261">
        <f>SUMPRODUCT(MID(0&amp;feed!L285,LARGE(INDEX(ISNUMBER(--MID(feed!L285,ROW($1:$19),1))*
ROW($1:$19),0),ROW($1:$19))+1,1)*10^ROW($1:$19)/10)</f>
        <v>0</v>
      </c>
      <c r="M261" t="str">
        <f>feed!M285</f>
        <v>Central Planning</v>
      </c>
      <c r="N261">
        <f>SUMPRODUCT(MID(0&amp;feed!N285,LARGE(INDEX(ISNUMBER(--MID(feed!N285,ROW($1:$5),1))*
ROW($1:$5),0),ROW($1:$5))+1,1)*10^ROW($1:$5)/10)</f>
        <v>2067</v>
      </c>
      <c r="O261">
        <f>SUMPRODUCT(MID(0&amp;feed!O285,LARGE(INDEX(ISNUMBER(--MID(feed!O285,ROW($1:$5),1))*
ROW($1:$5),0),ROW($1:$5))+1,1)*10^ROW($1:$5)/10)</f>
        <v>233</v>
      </c>
      <c r="P261" t="str">
        <f>feed!P285</f>
        <v>Near Depletion</v>
      </c>
      <c r="Q261">
        <f t="shared" si="24"/>
        <v>10</v>
      </c>
      <c r="R261" t="str">
        <f>feed!Q285</f>
        <v>None</v>
      </c>
      <c r="S261">
        <f t="shared" si="25"/>
        <v>0</v>
      </c>
      <c r="T261" t="str">
        <f>feed!R285</f>
        <v>The Subcontinent</v>
      </c>
      <c r="U261" t="str">
        <f>feed!S285</f>
        <v>Soviet Union</v>
      </c>
      <c r="V261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46184</v>
      </c>
      <c r="W261" t="str">
        <f>feed!U285</f>
        <v>http://blocgame.com/stats.php?id=63155</v>
      </c>
      <c r="X261" s="4">
        <f>SUMPRODUCT(MID(0&amp;feed!V285,LARGE(INDEX(ISNUMBER(--MID(feed!V285,ROW($1:$5),1))*
ROW($1:$5),0),ROW($1:$5))+1,1)*10^ROW($1:$5)/10)</f>
        <v>0</v>
      </c>
      <c r="Y261">
        <f>feed!W285</f>
        <v>0</v>
      </c>
      <c r="Z261" s="4">
        <f t="shared" si="26"/>
        <v>46184</v>
      </c>
      <c r="AA261" s="8">
        <f t="shared" si="27"/>
        <v>22.34349298500242</v>
      </c>
      <c r="AB261" s="4">
        <f t="shared" si="28"/>
        <v>344.5</v>
      </c>
      <c r="AC261" s="4">
        <f t="shared" si="29"/>
        <v>7697.333333333333</v>
      </c>
    </row>
    <row r="262" spans="1:29" x14ac:dyDescent="0.25">
      <c r="A262" t="str">
        <f>feed!A223</f>
        <v>Vanaheim</v>
      </c>
      <c r="B262" t="str">
        <f>feed!B223</f>
        <v>Nickius BigDickius</v>
      </c>
      <c r="C262" t="str">
        <f>feed!C223</f>
        <v>The Order</v>
      </c>
      <c r="D262">
        <f>SUMPRODUCT(MID(0&amp;feed!D223,LARGE(INDEX(ISNUMBER(--MID(feed!D223,ROW($1:$19),1))*
ROW($1:$19),0),ROW($1:$19))+1,1)*10^ROW($1:$19)/10)</f>
        <v>82</v>
      </c>
      <c r="E262">
        <f>SUMPRODUCT(MID(0&amp;feed!E223,LARGE(INDEX(ISNUMBER(--MID(feed!E223,ROW($1:$19),1))*
ROW($1:$19),0),ROW($1:$19))+1,1)*10^ROW($1:$19)/10)</f>
        <v>10</v>
      </c>
      <c r="F262" t="str">
        <f>feed!F223</f>
        <v>First World War surplus</v>
      </c>
      <c r="G262" t="str">
        <f>feed!G223</f>
        <v>Angelic</v>
      </c>
      <c r="H262">
        <f>SUMPRODUCT(MID(0&amp;feed!H223,LARGE(INDEX(ISNUMBER(--MID(feed!H223,ROW($1:$19),1))*
ROW($1:$19),0),ROW($1:$19))+1,1)*10^ROW($1:$19)/10)</f>
        <v>3</v>
      </c>
      <c r="I262" t="str">
        <f>feed!I223</f>
        <v>Elite</v>
      </c>
      <c r="J262">
        <f>SUMPRODUCT(MID(0&amp;feed!J223,LARGE(INDEX(ISNUMBER(--MID(feed!J223,ROW($1:$19),1))*
ROW($1:$19),0),ROW($1:$19))+1,1)*10^ROW($1:$19)/10)</f>
        <v>38</v>
      </c>
      <c r="K262">
        <f>SUMPRODUCT(MID(0&amp;feed!K223,LARGE(INDEX(ISNUMBER(--MID(feed!K223,ROW($1:$19),1))*
ROW($1:$19),0),ROW($1:$19))+1,1)*10^ROW($1:$19)/10)</f>
        <v>32</v>
      </c>
      <c r="L262">
        <f>SUMPRODUCT(MID(0&amp;feed!L223,LARGE(INDEX(ISNUMBER(--MID(feed!L223,ROW($1:$19),1))*
ROW($1:$19),0),ROW($1:$19))+1,1)*10^ROW($1:$19)/10)</f>
        <v>3</v>
      </c>
      <c r="M262" t="str">
        <f>feed!M223</f>
        <v>Mixed Economy</v>
      </c>
      <c r="N262">
        <f>SUMPRODUCT(MID(0&amp;feed!N223,LARGE(INDEX(ISNUMBER(--MID(feed!N223,ROW($1:$5),1))*
ROW($1:$5),0),ROW($1:$5))+1,1)*10^ROW($1:$5)/10)</f>
        <v>2391</v>
      </c>
      <c r="O262">
        <f>SUMPRODUCT(MID(0&amp;feed!O223,LARGE(INDEX(ISNUMBER(--MID(feed!O223,ROW($1:$5),1))*
ROW($1:$5),0),ROW($1:$5))+1,1)*10^ROW($1:$5)/10)</f>
        <v>365</v>
      </c>
      <c r="P262" t="str">
        <f>feed!P223</f>
        <v>Untapped</v>
      </c>
      <c r="Q262">
        <f t="shared" si="24"/>
        <v>90</v>
      </c>
      <c r="R262" t="str">
        <f>feed!Q223</f>
        <v>Very Powerful</v>
      </c>
      <c r="S262">
        <f t="shared" si="25"/>
        <v>10</v>
      </c>
      <c r="T262" t="str">
        <f>feed!R223</f>
        <v>Southern Africa</v>
      </c>
      <c r="U262" t="str">
        <f>feed!S223</f>
        <v>United States</v>
      </c>
      <c r="V262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31087</v>
      </c>
      <c r="W262" t="str">
        <f>feed!U223</f>
        <v>http://blocgame.com/stats.php?id=63832</v>
      </c>
      <c r="X262" s="4">
        <f>SUMPRODUCT(MID(0&amp;feed!V223,LARGE(INDEX(ISNUMBER(--MID(feed!V223,ROW($1:$5),1))*
ROW($1:$5),0),ROW($1:$5))+1,1)*10^ROW($1:$5)/10)</f>
        <v>0</v>
      </c>
      <c r="Y262">
        <f>feed!W223</f>
        <v>0</v>
      </c>
      <c r="Z262" s="4">
        <f t="shared" si="26"/>
        <v>15712</v>
      </c>
      <c r="AA262" s="8">
        <f t="shared" si="27"/>
        <v>13.001672940192389</v>
      </c>
      <c r="AB262" s="4">
        <f t="shared" si="28"/>
        <v>398.5</v>
      </c>
      <c r="AC262" s="4">
        <f t="shared" si="29"/>
        <v>5181.166666666667</v>
      </c>
    </row>
    <row r="263" spans="1:29" x14ac:dyDescent="0.25">
      <c r="A263" t="str">
        <f>feed!A190</f>
        <v>Kulunkjin</v>
      </c>
      <c r="B263" t="str">
        <f>feed!B190</f>
        <v>Areum ling</v>
      </c>
      <c r="C263" t="str">
        <f>feed!C190</f>
        <v>SPQR</v>
      </c>
      <c r="D263">
        <f>SUMPRODUCT(MID(0&amp;feed!D190,LARGE(INDEX(ISNUMBER(--MID(feed!D190,ROW($1:$19),1))*
ROW($1:$19),0),ROW($1:$19))+1,1)*10^ROW($1:$19)/10)</f>
        <v>36</v>
      </c>
      <c r="E263">
        <f>SUMPRODUCT(MID(0&amp;feed!E190,LARGE(INDEX(ISNUMBER(--MID(feed!E190,ROW($1:$19),1))*
ROW($1:$19),0),ROW($1:$19))+1,1)*10^ROW($1:$19)/10)</f>
        <v>0</v>
      </c>
      <c r="F263" t="str">
        <f>feed!F190</f>
        <v>First World War surplus</v>
      </c>
      <c r="G263" t="str">
        <f>feed!G190</f>
        <v>Gandhi-like</v>
      </c>
      <c r="H263">
        <f>SUMPRODUCT(MID(0&amp;feed!H190,LARGE(INDEX(ISNUMBER(--MID(feed!H190,ROW($1:$19),1))*
ROW($1:$19),0),ROW($1:$19))+1,1)*10^ROW($1:$19)/10)</f>
        <v>0</v>
      </c>
      <c r="I263" t="str">
        <f>feed!I190</f>
        <v>Standard</v>
      </c>
      <c r="J263">
        <f>SUMPRODUCT(MID(0&amp;feed!J190,LARGE(INDEX(ISNUMBER(--MID(feed!J190,ROW($1:$19),1))*
ROW($1:$19),0),ROW($1:$19))+1,1)*10^ROW($1:$19)/10)</f>
        <v>68</v>
      </c>
      <c r="K263">
        <f>SUMPRODUCT(MID(0&amp;feed!K190,LARGE(INDEX(ISNUMBER(--MID(feed!K190,ROW($1:$19),1))*
ROW($1:$19),0),ROW($1:$19))+1,1)*10^ROW($1:$19)/10)</f>
        <v>6</v>
      </c>
      <c r="L263">
        <f>SUMPRODUCT(MID(0&amp;feed!L190,LARGE(INDEX(ISNUMBER(--MID(feed!L190,ROW($1:$19),1))*
ROW($1:$19),0),ROW($1:$19))+1,1)*10^ROW($1:$19)/10)</f>
        <v>6</v>
      </c>
      <c r="M263" t="str">
        <f>feed!M190</f>
        <v>Central Planning</v>
      </c>
      <c r="N263">
        <f>SUMPRODUCT(MID(0&amp;feed!N190,LARGE(INDEX(ISNUMBER(--MID(feed!N190,ROW($1:$5),1))*
ROW($1:$5),0),ROW($1:$5))+1,1)*10^ROW($1:$5)/10)</f>
        <v>2512</v>
      </c>
      <c r="O263">
        <f>SUMPRODUCT(MID(0&amp;feed!O190,LARGE(INDEX(ISNUMBER(--MID(feed!O190,ROW($1:$5),1))*
ROW($1:$5),0),ROW($1:$5))+1,1)*10^ROW($1:$5)/10)</f>
        <v>6</v>
      </c>
      <c r="P263" t="str">
        <f>feed!P190</f>
        <v>Untapped</v>
      </c>
      <c r="Q263">
        <f t="shared" si="24"/>
        <v>90</v>
      </c>
      <c r="R263" t="str">
        <f>feed!Q190</f>
        <v>Mediocre</v>
      </c>
      <c r="S263">
        <f t="shared" si="25"/>
        <v>4.5</v>
      </c>
      <c r="T263" t="str">
        <f>feed!R190</f>
        <v>Pacific Rim</v>
      </c>
      <c r="U263" t="str">
        <f>feed!S190</f>
        <v>Soviet Union</v>
      </c>
      <c r="V263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6753</v>
      </c>
      <c r="W263" t="str">
        <f>feed!U190</f>
        <v>http://blocgame.com/stats.php?id=62604</v>
      </c>
      <c r="X263" s="4">
        <f>SUMPRODUCT(MID(0&amp;feed!V190,LARGE(INDEX(ISNUMBER(--MID(feed!V190,ROW($1:$5),1))*
ROW($1:$5),0),ROW($1:$5))+1,1)*10^ROW($1:$5)/10)</f>
        <v>0</v>
      </c>
      <c r="Y263">
        <f>feed!W190</f>
        <v>0</v>
      </c>
      <c r="Z263" s="4">
        <f t="shared" si="26"/>
        <v>2253</v>
      </c>
      <c r="AA263" s="8">
        <f t="shared" si="27"/>
        <v>2.6882961783439492</v>
      </c>
      <c r="AB263" s="4">
        <f t="shared" si="28"/>
        <v>418.66666666666669</v>
      </c>
      <c r="AC263" s="4">
        <f t="shared" si="29"/>
        <v>1125.5</v>
      </c>
    </row>
    <row r="264" spans="1:29" x14ac:dyDescent="0.25">
      <c r="A264" t="str">
        <f>feed!A148</f>
        <v>OnePiece</v>
      </c>
      <c r="B264" t="str">
        <f>feed!B148</f>
        <v>AkiManang</v>
      </c>
      <c r="C264" t="str">
        <f>feed!C148</f>
        <v>Celestial Beingsï¿½</v>
      </c>
      <c r="D264">
        <f>SUMPRODUCT(MID(0&amp;feed!D148,LARGE(INDEX(ISNUMBER(--MID(feed!D148,ROW($1:$19),1))*
ROW($1:$19),0),ROW($1:$19))+1,1)*10^ROW($1:$19)/10)</f>
        <v>5</v>
      </c>
      <c r="E264">
        <f>SUMPRODUCT(MID(0&amp;feed!E148,LARGE(INDEX(ISNUMBER(--MID(feed!E148,ROW($1:$19),1))*
ROW($1:$19),0),ROW($1:$19))+1,1)*10^ROW($1:$19)/10)</f>
        <v>3</v>
      </c>
      <c r="F264" t="str">
        <f>feed!F148</f>
        <v>Second World War surplus</v>
      </c>
      <c r="G264" t="str">
        <f>feed!G148</f>
        <v>Gandhi-like</v>
      </c>
      <c r="H264">
        <f>SUMPRODUCT(MID(0&amp;feed!H148,LARGE(INDEX(ISNUMBER(--MID(feed!H148,ROW($1:$19),1))*
ROW($1:$19),0),ROW($1:$19))+1,1)*10^ROW($1:$19)/10)</f>
        <v>2</v>
      </c>
      <c r="I264" t="str">
        <f>feed!I148</f>
        <v>Undisciplined Rabble</v>
      </c>
      <c r="J264">
        <f>SUMPRODUCT(MID(0&amp;feed!J148,LARGE(INDEX(ISNUMBER(--MID(feed!J148,ROW($1:$19),1))*
ROW($1:$19),0),ROW($1:$19))+1,1)*10^ROW($1:$19)/10)</f>
        <v>10</v>
      </c>
      <c r="K264">
        <f>SUMPRODUCT(MID(0&amp;feed!K148,LARGE(INDEX(ISNUMBER(--MID(feed!K148,ROW($1:$19),1))*
ROW($1:$19),0),ROW($1:$19))+1,1)*10^ROW($1:$19)/10)</f>
        <v>28</v>
      </c>
      <c r="L264">
        <f>SUMPRODUCT(MID(0&amp;feed!L148,LARGE(INDEX(ISNUMBER(--MID(feed!L148,ROW($1:$19),1))*
ROW($1:$19),0),ROW($1:$19))+1,1)*10^ROW($1:$19)/10)</f>
        <v>15</v>
      </c>
      <c r="M264" t="str">
        <f>feed!M148</f>
        <v>Central Planning</v>
      </c>
      <c r="N264">
        <f>SUMPRODUCT(MID(0&amp;feed!N148,LARGE(INDEX(ISNUMBER(--MID(feed!N148,ROW($1:$5),1))*
ROW($1:$5),0),ROW($1:$5))+1,1)*10^ROW($1:$5)/10)</f>
        <v>2806</v>
      </c>
      <c r="O264">
        <f>SUMPRODUCT(MID(0&amp;feed!O148,LARGE(INDEX(ISNUMBER(--MID(feed!O148,ROW($1:$5),1))*
ROW($1:$5),0),ROW($1:$5))+1,1)*10^ROW($1:$5)/10)</f>
        <v>5052</v>
      </c>
      <c r="P264">
        <f>feed!P148</f>
        <v>0</v>
      </c>
      <c r="Q264">
        <f t="shared" si="24"/>
        <v>40</v>
      </c>
      <c r="R264" t="str">
        <f>feed!Q148</f>
        <v>Large</v>
      </c>
      <c r="S264">
        <f t="shared" si="25"/>
        <v>7.5</v>
      </c>
      <c r="T264" t="str">
        <f>feed!R148</f>
        <v>Persia</v>
      </c>
      <c r="U264" t="str">
        <f>feed!S148</f>
        <v>Soviet Union</v>
      </c>
      <c r="V264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25082</v>
      </c>
      <c r="W264" t="str">
        <f>feed!U148</f>
        <v>http://blocgame.com/stats.php?id=63126</v>
      </c>
      <c r="X264" s="4">
        <f>SUMPRODUCT(MID(0&amp;feed!V148,LARGE(INDEX(ISNUMBER(--MID(feed!V148,ROW($1:$5),1))*
ROW($1:$5),0),ROW($1:$5))+1,1)*10^ROW($1:$5)/10)</f>
        <v>0</v>
      </c>
      <c r="Y264">
        <f>feed!W148</f>
        <v>0</v>
      </c>
      <c r="Z264" s="4">
        <f t="shared" si="26"/>
        <v>7457</v>
      </c>
      <c r="AA264" s="8">
        <f t="shared" si="27"/>
        <v>8.9387027797576621</v>
      </c>
      <c r="AB264" s="4">
        <f t="shared" si="28"/>
        <v>467.66666666666669</v>
      </c>
      <c r="AC264" s="4">
        <f t="shared" si="29"/>
        <v>4180.333333333333</v>
      </c>
    </row>
    <row r="265" spans="1:29" x14ac:dyDescent="0.25">
      <c r="A265" t="str">
        <f>feed!A118</f>
        <v>Oilpotamia</v>
      </c>
      <c r="B265" t="str">
        <f>feed!B118</f>
        <v>WarZone115</v>
      </c>
      <c r="C265" t="str">
        <f>feed!C118</f>
        <v>SPQR</v>
      </c>
      <c r="D265">
        <f>SUMPRODUCT(MID(0&amp;feed!D118,LARGE(INDEX(ISNUMBER(--MID(feed!D118,ROW($1:$19),1))*
ROW($1:$19),0),ROW($1:$19))+1,1)*10^ROW($1:$19)/10)</f>
        <v>0</v>
      </c>
      <c r="E265">
        <f>SUMPRODUCT(MID(0&amp;feed!E118,LARGE(INDEX(ISNUMBER(--MID(feed!E118,ROW($1:$19),1))*
ROW($1:$19),0),ROW($1:$19))+1,1)*10^ROW($1:$19)/10)</f>
        <v>1</v>
      </c>
      <c r="F265" t="str">
        <f>feed!F118</f>
        <v>Second World War surplus</v>
      </c>
      <c r="G265" t="str">
        <f>feed!G118</f>
        <v>Gandhi-like</v>
      </c>
      <c r="H265">
        <f>SUMPRODUCT(MID(0&amp;feed!H118,LARGE(INDEX(ISNUMBER(--MID(feed!H118,ROW($1:$19),1))*
ROW($1:$19),0),ROW($1:$19))+1,1)*10^ROW($1:$19)/10)</f>
        <v>0</v>
      </c>
      <c r="I265" t="str">
        <f>feed!I118</f>
        <v>Good</v>
      </c>
      <c r="J265">
        <f>SUMPRODUCT(MID(0&amp;feed!J118,LARGE(INDEX(ISNUMBER(--MID(feed!J118,ROW($1:$19),1))*
ROW($1:$19),0),ROW($1:$19))+1,1)*10^ROW($1:$19)/10)</f>
        <v>53</v>
      </c>
      <c r="K265">
        <f>SUMPRODUCT(MID(0&amp;feed!K118,LARGE(INDEX(ISNUMBER(--MID(feed!K118,ROW($1:$19),1))*
ROW($1:$19),0),ROW($1:$19))+1,1)*10^ROW($1:$19)/10)</f>
        <v>7</v>
      </c>
      <c r="L265">
        <f>SUMPRODUCT(MID(0&amp;feed!L118,LARGE(INDEX(ISNUMBER(--MID(feed!L118,ROW($1:$19),1))*
ROW($1:$19),0),ROW($1:$19))+1,1)*10^ROW($1:$19)/10)</f>
        <v>8</v>
      </c>
      <c r="M265" t="str">
        <f>feed!M118</f>
        <v>Mixed Economy</v>
      </c>
      <c r="N265">
        <f>SUMPRODUCT(MID(0&amp;feed!N118,LARGE(INDEX(ISNUMBER(--MID(feed!N118,ROW($1:$5),1))*
ROW($1:$5),0),ROW($1:$5))+1,1)*10^ROW($1:$5)/10)</f>
        <v>3045</v>
      </c>
      <c r="O265">
        <f>SUMPRODUCT(MID(0&amp;feed!O118,LARGE(INDEX(ISNUMBER(--MID(feed!O118,ROW($1:$5),1))*
ROW($1:$5),0),ROW($1:$5))+1,1)*10^ROW($1:$5)/10)</f>
        <v>1415</v>
      </c>
      <c r="P265">
        <f>feed!P118</f>
        <v>0</v>
      </c>
      <c r="Q265">
        <f t="shared" si="24"/>
        <v>40</v>
      </c>
      <c r="R265" t="str">
        <f>feed!Q118</f>
        <v>None</v>
      </c>
      <c r="S265">
        <f t="shared" si="25"/>
        <v>0</v>
      </c>
      <c r="T265" t="str">
        <f>feed!R118</f>
        <v>Egypt</v>
      </c>
      <c r="U265" t="str">
        <f>feed!S118</f>
        <v>United States</v>
      </c>
      <c r="V265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7469</v>
      </c>
      <c r="W265" t="str">
        <f>feed!U118</f>
        <v>http://blocgame.com/stats.php?id=64020</v>
      </c>
      <c r="X265" s="4">
        <f>SUMPRODUCT(MID(0&amp;feed!V118,LARGE(INDEX(ISNUMBER(--MID(feed!V118,ROW($1:$5),1))*
ROW($1:$5),0),ROW($1:$5))+1,1)*10^ROW($1:$5)/10)</f>
        <v>0</v>
      </c>
      <c r="Y265">
        <f>feed!W118</f>
        <v>0</v>
      </c>
      <c r="Z265" s="4">
        <f t="shared" si="26"/>
        <v>1844</v>
      </c>
      <c r="AA265" s="8">
        <f t="shared" si="27"/>
        <v>2.4528735632183909</v>
      </c>
      <c r="AB265" s="4">
        <f t="shared" si="28"/>
        <v>507.5</v>
      </c>
      <c r="AC265" s="4">
        <f t="shared" si="29"/>
        <v>1244.8333333333333</v>
      </c>
    </row>
    <row r="266" spans="1:29" x14ac:dyDescent="0.25">
      <c r="A266" t="str">
        <f>feed!A713</f>
        <v>Arganava</v>
      </c>
      <c r="B266" t="str">
        <f>feed!B713</f>
        <v>Abdul Hamid Muhammad</v>
      </c>
      <c r="C266">
        <f>feed!C713</f>
        <v>0</v>
      </c>
      <c r="D266">
        <f>SUMPRODUCT(MID(0&amp;feed!D713,LARGE(INDEX(ISNUMBER(--MID(feed!D713,ROW($1:$19),1))*
ROW($1:$19),0),ROW($1:$19))+1,1)*10^ROW($1:$19)/10)</f>
        <v>10</v>
      </c>
      <c r="E266">
        <f>SUMPRODUCT(MID(0&amp;feed!E713,LARGE(INDEX(ISNUMBER(--MID(feed!E713,ROW($1:$19),1))*
ROW($1:$19),0),ROW($1:$19))+1,1)*10^ROW($1:$19)/10)</f>
        <v>0</v>
      </c>
      <c r="F266" t="str">
        <f>feed!F713</f>
        <v>First World War surplus</v>
      </c>
      <c r="G266" t="str">
        <f>feed!G713</f>
        <v>Good</v>
      </c>
      <c r="H266">
        <f>SUMPRODUCT(MID(0&amp;feed!H715,LARGE(INDEX(ISNUMBER(--MID(feed!H715,ROW($1:$19),1))*
ROW($1:$19),0),ROW($1:$19))+1,1)*10^ROW($1:$19)/10)</f>
        <v>0</v>
      </c>
      <c r="I266" t="str">
        <f>feed!I713</f>
        <v>Undisciplined Rabble</v>
      </c>
      <c r="J266">
        <f>SUMPRODUCT(MID(0&amp;feed!J713,LARGE(INDEX(ISNUMBER(--MID(feed!J713,ROW($1:$19),1))*
ROW($1:$19),0),ROW($1:$19))+1,1)*10^ROW($1:$19)/10)</f>
        <v>1</v>
      </c>
      <c r="K266">
        <f>SUMPRODUCT(MID(0&amp;feed!K713,LARGE(INDEX(ISNUMBER(--MID(feed!K713,ROW($1:$19),1))*
ROW($1:$19),0),ROW($1:$19))+1,1)*10^ROW($1:$19)/10)</f>
        <v>3</v>
      </c>
      <c r="L266">
        <f>SUMPRODUCT(MID(0&amp;feed!L713,LARGE(INDEX(ISNUMBER(--MID(feed!L713,ROW($1:$19),1))*
ROW($1:$19),0),ROW($1:$19))+1,1)*10^ROW($1:$19)/10)</f>
        <v>1</v>
      </c>
      <c r="M266" t="str">
        <f>feed!M713</f>
        <v>Mixed Economy</v>
      </c>
      <c r="N266">
        <f>SUMPRODUCT(MID(0&amp;feed!N713,LARGE(INDEX(ISNUMBER(--MID(feed!N713,ROW($1:$5),1))*
ROW($1:$5),0),ROW($1:$5))+1,1)*10^ROW($1:$5)/10)</f>
        <v>747</v>
      </c>
      <c r="O266">
        <f>SUMPRODUCT(MID(0&amp;feed!O713,LARGE(INDEX(ISNUMBER(--MID(feed!O713,ROW($1:$5),1))*
ROW($1:$5),0),ROW($1:$5))+1,1)*10^ROW($1:$5)/10)</f>
        <v>1</v>
      </c>
      <c r="P266" t="str">
        <f>feed!P713</f>
        <v>Untapped</v>
      </c>
      <c r="Q266">
        <f t="shared" si="24"/>
        <v>90</v>
      </c>
      <c r="R266" t="str">
        <f>feed!Q713</f>
        <v>Meagre</v>
      </c>
      <c r="S266">
        <f t="shared" si="25"/>
        <v>1.5</v>
      </c>
      <c r="T266" t="str">
        <f>feed!R713</f>
        <v>East Indies</v>
      </c>
      <c r="U266" t="str">
        <f>feed!S713</f>
        <v>Neutral</v>
      </c>
      <c r="V266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4209</v>
      </c>
      <c r="W266" t="str">
        <f>feed!U713</f>
        <v>http://blocgame.com/stats.php?id=62223</v>
      </c>
      <c r="X266" s="4">
        <f>SUMPRODUCT(MID(0&amp;feed!V713,LARGE(INDEX(ISNUMBER(--MID(feed!V713,ROW($1:$5),1))*
ROW($1:$5),0),ROW($1:$5))+1,1)*10^ROW($1:$5)/10)</f>
        <v>0</v>
      </c>
      <c r="Y266">
        <f>feed!W713</f>
        <v>0</v>
      </c>
      <c r="Z266" s="4">
        <f t="shared" si="26"/>
        <v>2709</v>
      </c>
      <c r="AA266" s="8">
        <f t="shared" si="27"/>
        <v>5.6345381526104417</v>
      </c>
      <c r="AB266" s="4">
        <f t="shared" si="28"/>
        <v>124.5</v>
      </c>
      <c r="AC266" s="4">
        <f t="shared" si="29"/>
        <v>701.5</v>
      </c>
    </row>
    <row r="267" spans="1:29" x14ac:dyDescent="0.25">
      <c r="A267" t="str">
        <f>feed!A220</f>
        <v>Cairobya</v>
      </c>
      <c r="B267" t="str">
        <f>feed!B220</f>
        <v>Garry Lorvathian</v>
      </c>
      <c r="C267" t="str">
        <f>feed!C220</f>
        <v>The Federal Colonies</v>
      </c>
      <c r="D267">
        <f>SUMPRODUCT(MID(0&amp;feed!D220,LARGE(INDEX(ISNUMBER(--MID(feed!D220,ROW($1:$19),1))*
ROW($1:$19),0),ROW($1:$19))+1,1)*10^ROW($1:$19)/10)</f>
        <v>43</v>
      </c>
      <c r="E267">
        <f>SUMPRODUCT(MID(0&amp;feed!E220,LARGE(INDEX(ISNUMBER(--MID(feed!E220,ROW($1:$19),1))*
ROW($1:$19),0),ROW($1:$19))+1,1)*10^ROW($1:$19)/10)</f>
        <v>1</v>
      </c>
      <c r="F267" t="str">
        <f>feed!F220</f>
        <v>Korean War surplus</v>
      </c>
      <c r="G267" t="str">
        <f>feed!G220</f>
        <v>Gandhi-like</v>
      </c>
      <c r="H267">
        <f>SUMPRODUCT(MID(0&amp;feed!H220,LARGE(INDEX(ISNUMBER(--MID(feed!H220,ROW($1:$19),1))*
ROW($1:$19),0),ROW($1:$19))+1,1)*10^ROW($1:$19)/10)</f>
        <v>2</v>
      </c>
      <c r="I267" t="str">
        <f>feed!I220</f>
        <v>Good</v>
      </c>
      <c r="J267">
        <f>SUMPRODUCT(MID(0&amp;feed!J220,LARGE(INDEX(ISNUMBER(--MID(feed!J220,ROW($1:$19),1))*
ROW($1:$19),0),ROW($1:$19))+1,1)*10^ROW($1:$19)/10)</f>
        <v>1</v>
      </c>
      <c r="K267">
        <f>SUMPRODUCT(MID(0&amp;feed!K220,LARGE(INDEX(ISNUMBER(--MID(feed!K220,ROW($1:$19),1))*
ROW($1:$19),0),ROW($1:$19))+1,1)*10^ROW($1:$19)/10)</f>
        <v>12</v>
      </c>
      <c r="L267">
        <f>SUMPRODUCT(MID(0&amp;feed!L220,LARGE(INDEX(ISNUMBER(--MID(feed!L220,ROW($1:$19),1))*
ROW($1:$19),0),ROW($1:$19))+1,1)*10^ROW($1:$19)/10)</f>
        <v>6</v>
      </c>
      <c r="M267" t="str">
        <f>feed!M220</f>
        <v>Free Market</v>
      </c>
      <c r="N267">
        <f>SUMPRODUCT(MID(0&amp;feed!N220,LARGE(INDEX(ISNUMBER(--MID(feed!N220,ROW($1:$5),1))*
ROW($1:$5),0),ROW($1:$5))+1,1)*10^ROW($1:$5)/10)</f>
        <v>2409</v>
      </c>
      <c r="O267">
        <f>SUMPRODUCT(MID(0&amp;feed!O220,LARGE(INDEX(ISNUMBER(--MID(feed!O220,ROW($1:$5),1))*
ROW($1:$5),0),ROW($1:$5))+1,1)*10^ROW($1:$5)/10)</f>
        <v>544</v>
      </c>
      <c r="P267" t="str">
        <f>feed!P220</f>
        <v>Depleted</v>
      </c>
      <c r="Q267">
        <f t="shared" si="24"/>
        <v>0</v>
      </c>
      <c r="R267" t="str">
        <f>feed!Q220</f>
        <v>Small</v>
      </c>
      <c r="S267">
        <f t="shared" si="25"/>
        <v>3</v>
      </c>
      <c r="T267" t="str">
        <f>feed!R220</f>
        <v>Egypt</v>
      </c>
      <c r="U267" t="str">
        <f>feed!S220</f>
        <v>United States</v>
      </c>
      <c r="V267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21866</v>
      </c>
      <c r="W267" t="str">
        <f>feed!U220</f>
        <v>http://blocgame.com/stats.php?id=64173</v>
      </c>
      <c r="X267" s="4">
        <f>SUMPRODUCT(MID(0&amp;feed!V220,LARGE(INDEX(ISNUMBER(--MID(feed!V220,ROW($1:$5),1))*
ROW($1:$5),0),ROW($1:$5))+1,1)*10^ROW($1:$5)/10)</f>
        <v>0</v>
      </c>
      <c r="Y267">
        <f>feed!W220</f>
        <v>0</v>
      </c>
      <c r="Z267" s="4">
        <f t="shared" si="26"/>
        <v>13616</v>
      </c>
      <c r="AA267" s="8">
        <f t="shared" si="27"/>
        <v>9.076795350767954</v>
      </c>
      <c r="AB267" s="4">
        <f t="shared" si="28"/>
        <v>401.5</v>
      </c>
      <c r="AC267" s="4">
        <f t="shared" si="29"/>
        <v>3644.3333333333335</v>
      </c>
    </row>
    <row r="268" spans="1:29" x14ac:dyDescent="0.25">
      <c r="A268" t="str">
        <f>feed!A295</f>
        <v>Nerdia</v>
      </c>
      <c r="B268" t="str">
        <f>feed!B295</f>
        <v>TheKyu</v>
      </c>
      <c r="C268" t="str">
        <f>feed!C295</f>
        <v>Brotherhood of Nod</v>
      </c>
      <c r="D268">
        <f>SUMPRODUCT(MID(0&amp;feed!D295,LARGE(INDEX(ISNUMBER(--MID(feed!D295,ROW($1:$19),1))*
ROW($1:$19),0),ROW($1:$19))+1,1)*10^ROW($1:$19)/10)</f>
        <v>105</v>
      </c>
      <c r="E268">
        <f>SUMPRODUCT(MID(0&amp;feed!E295,LARGE(INDEX(ISNUMBER(--MID(feed!E295,ROW($1:$19),1))*
ROW($1:$19),0),ROW($1:$19))+1,1)*10^ROW($1:$19)/10)</f>
        <v>10</v>
      </c>
      <c r="F268" t="str">
        <f>feed!F295</f>
        <v>Korean War surplus</v>
      </c>
      <c r="G268" t="str">
        <f>feed!G295</f>
        <v>Gandhi-like</v>
      </c>
      <c r="H268">
        <f>SUMPRODUCT(MID(0&amp;feed!H295,LARGE(INDEX(ISNUMBER(--MID(feed!H295,ROW($1:$19),1))*
ROW($1:$19),0),ROW($1:$19))+1,1)*10^ROW($1:$19)/10)</f>
        <v>5</v>
      </c>
      <c r="I268" t="str">
        <f>feed!I295</f>
        <v>Good</v>
      </c>
      <c r="J268">
        <f>SUMPRODUCT(MID(0&amp;feed!J295,LARGE(INDEX(ISNUMBER(--MID(feed!J295,ROW($1:$19),1))*
ROW($1:$19),0),ROW($1:$19))+1,1)*10^ROW($1:$19)/10)</f>
        <v>10</v>
      </c>
      <c r="K268">
        <f>SUMPRODUCT(MID(0&amp;feed!K295,LARGE(INDEX(ISNUMBER(--MID(feed!K295,ROW($1:$19),1))*
ROW($1:$19),0),ROW($1:$19))+1,1)*10^ROW($1:$19)/10)</f>
        <v>45</v>
      </c>
      <c r="L268">
        <f>SUMPRODUCT(MID(0&amp;feed!L295,LARGE(INDEX(ISNUMBER(--MID(feed!L295,ROW($1:$19),1))*
ROW($1:$19),0),ROW($1:$19))+1,1)*10^ROW($1:$19)/10)</f>
        <v>25</v>
      </c>
      <c r="M268" t="str">
        <f>feed!M295</f>
        <v>Free Market</v>
      </c>
      <c r="N268">
        <f>SUMPRODUCT(MID(0&amp;feed!N295,LARGE(INDEX(ISNUMBER(--MID(feed!N295,ROW($1:$5),1))*
ROW($1:$5),0),ROW($1:$5))+1,1)*10^ROW($1:$5)/10)</f>
        <v>2009</v>
      </c>
      <c r="O268">
        <f>SUMPRODUCT(MID(0&amp;feed!O295,LARGE(INDEX(ISNUMBER(--MID(feed!O295,ROW($1:$5),1))*
ROW($1:$5),0),ROW($1:$5))+1,1)*10^ROW($1:$5)/10)</f>
        <v>0</v>
      </c>
      <c r="P268" t="str">
        <f>feed!P295</f>
        <v>Untapped</v>
      </c>
      <c r="Q268">
        <f t="shared" si="24"/>
        <v>90</v>
      </c>
      <c r="R268" t="str">
        <f>feed!Q295</f>
        <v>Very Powerful</v>
      </c>
      <c r="S268">
        <f t="shared" si="25"/>
        <v>10</v>
      </c>
      <c r="T268" t="str">
        <f>feed!R295</f>
        <v>Caribbean</v>
      </c>
      <c r="U268" t="str">
        <f>feed!S295</f>
        <v>Neutral</v>
      </c>
      <c r="V268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45548</v>
      </c>
      <c r="W268" t="str">
        <f>feed!U295</f>
        <v>http://blocgame.com/stats.php?id=56451</v>
      </c>
      <c r="X268" s="4">
        <f>SUMPRODUCT(MID(0&amp;feed!V295,LARGE(INDEX(ISNUMBER(--MID(feed!V295,ROW($1:$5),1))*
ROW($1:$5),0),ROW($1:$5))+1,1)*10^ROW($1:$5)/10)</f>
        <v>0</v>
      </c>
      <c r="Y268">
        <f>feed!W295</f>
        <v>0</v>
      </c>
      <c r="Z268" s="4">
        <f t="shared" si="26"/>
        <v>15548</v>
      </c>
      <c r="AA268" s="8">
        <f t="shared" si="27"/>
        <v>22.671976107516176</v>
      </c>
      <c r="AB268" s="4">
        <f t="shared" si="28"/>
        <v>334.83333333333331</v>
      </c>
      <c r="AC268" s="4">
        <f t="shared" si="29"/>
        <v>7591.333333333333</v>
      </c>
    </row>
    <row r="269" spans="1:29" x14ac:dyDescent="0.25">
      <c r="A269" t="str">
        <f>feed!A116</f>
        <v>Neechanville</v>
      </c>
      <c r="B269" t="str">
        <f>feed!B116</f>
        <v>Overlord-kun</v>
      </c>
      <c r="C269">
        <f>feed!C116</f>
        <v>0</v>
      </c>
      <c r="D269">
        <f>SUMPRODUCT(MID(0&amp;feed!D116,LARGE(INDEX(ISNUMBER(--MID(feed!D116,ROW($1:$19),1))*
ROW($1:$19),0),ROW($1:$19))+1,1)*10^ROW($1:$19)/10)</f>
        <v>2</v>
      </c>
      <c r="E269">
        <f>SUMPRODUCT(MID(0&amp;feed!E116,LARGE(INDEX(ISNUMBER(--MID(feed!E116,ROW($1:$19),1))*
ROW($1:$19),0),ROW($1:$19))+1,1)*10^ROW($1:$19)/10)</f>
        <v>1</v>
      </c>
      <c r="F269" t="str">
        <f>feed!F116</f>
        <v>Second World War surplus</v>
      </c>
      <c r="G269" t="str">
        <f>feed!G116</f>
        <v>Nice</v>
      </c>
      <c r="H269">
        <f>SUMPRODUCT(MID(0&amp;feed!H116,LARGE(INDEX(ISNUMBER(--MID(feed!H116,ROW($1:$19),1))*
ROW($1:$19),0),ROW($1:$19))+1,1)*10^ROW($1:$19)/10)</f>
        <v>2</v>
      </c>
      <c r="I269" t="str">
        <f>feed!I116</f>
        <v>Elite</v>
      </c>
      <c r="J269">
        <f>SUMPRODUCT(MID(0&amp;feed!J116,LARGE(INDEX(ISNUMBER(--MID(feed!J116,ROW($1:$19),1))*
ROW($1:$19),0),ROW($1:$19))+1,1)*10^ROW($1:$19)/10)</f>
        <v>2</v>
      </c>
      <c r="K269">
        <f>SUMPRODUCT(MID(0&amp;feed!K116,LARGE(INDEX(ISNUMBER(--MID(feed!K116,ROW($1:$19),1))*
ROW($1:$19),0),ROW($1:$19))+1,1)*10^ROW($1:$19)/10)</f>
        <v>21</v>
      </c>
      <c r="L269">
        <f>SUMPRODUCT(MID(0&amp;feed!L116,LARGE(INDEX(ISNUMBER(--MID(feed!L116,ROW($1:$19),1))*
ROW($1:$19),0),ROW($1:$19))+1,1)*10^ROW($1:$19)/10)</f>
        <v>6</v>
      </c>
      <c r="M269" t="str">
        <f>feed!M116</f>
        <v>Mixed Economy</v>
      </c>
      <c r="N269">
        <f>SUMPRODUCT(MID(0&amp;feed!N116,LARGE(INDEX(ISNUMBER(--MID(feed!N116,ROW($1:$5),1))*
ROW($1:$5),0),ROW($1:$5))+1,1)*10^ROW($1:$5)/10)</f>
        <v>3053</v>
      </c>
      <c r="O269">
        <f>SUMPRODUCT(MID(0&amp;feed!O116,LARGE(INDEX(ISNUMBER(--MID(feed!O116,ROW($1:$5),1))*
ROW($1:$5),0),ROW($1:$5))+1,1)*10^ROW($1:$5)/10)</f>
        <v>130</v>
      </c>
      <c r="P269" t="str">
        <f>feed!P116</f>
        <v>Untapped</v>
      </c>
      <c r="Q269">
        <f t="shared" si="24"/>
        <v>90</v>
      </c>
      <c r="R269" t="str">
        <f>feed!Q116</f>
        <v>Large</v>
      </c>
      <c r="S269">
        <f t="shared" si="25"/>
        <v>7.5</v>
      </c>
      <c r="T269" t="str">
        <f>feed!R116</f>
        <v>Gran Colombia</v>
      </c>
      <c r="U269" t="str">
        <f>feed!S116</f>
        <v>United States</v>
      </c>
      <c r="V269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21498</v>
      </c>
      <c r="W269" t="str">
        <f>feed!U116</f>
        <v>http://blocgame.com/stats.php?id=63023</v>
      </c>
      <c r="X269" s="4">
        <f>SUMPRODUCT(MID(0&amp;feed!V116,LARGE(INDEX(ISNUMBER(--MID(feed!V116,ROW($1:$5),1))*
ROW($1:$5),0),ROW($1:$5))+1,1)*10^ROW($1:$5)/10)</f>
        <v>0</v>
      </c>
      <c r="Y269">
        <f>feed!W116</f>
        <v>0</v>
      </c>
      <c r="Z269" s="4">
        <f t="shared" si="26"/>
        <v>9873</v>
      </c>
      <c r="AA269" s="8">
        <f t="shared" si="27"/>
        <v>7.0415984277759582</v>
      </c>
      <c r="AB269" s="4">
        <f t="shared" si="28"/>
        <v>508.83333333333331</v>
      </c>
      <c r="AC269" s="4">
        <f t="shared" si="29"/>
        <v>3583</v>
      </c>
    </row>
    <row r="270" spans="1:29" x14ac:dyDescent="0.25">
      <c r="A270" t="str">
        <f>feed!A130</f>
        <v>Shinystan</v>
      </c>
      <c r="B270" t="str">
        <f>feed!B130</f>
        <v>He Who Wears No Pants</v>
      </c>
      <c r="C270" t="str">
        <f>feed!C130</f>
        <v>The Order</v>
      </c>
      <c r="D270">
        <f>SUMPRODUCT(MID(0&amp;feed!D130,LARGE(INDEX(ISNUMBER(--MID(feed!D130,ROW($1:$19),1))*
ROW($1:$19),0),ROW($1:$19))+1,1)*10^ROW($1:$19)/10)</f>
        <v>14</v>
      </c>
      <c r="E270">
        <f>SUMPRODUCT(MID(0&amp;feed!E130,LARGE(INDEX(ISNUMBER(--MID(feed!E130,ROW($1:$19),1))*
ROW($1:$19),0),ROW($1:$19))+1,1)*10^ROW($1:$19)/10)</f>
        <v>0</v>
      </c>
      <c r="F270" t="str">
        <f>feed!F130</f>
        <v>Second World War surplus</v>
      </c>
      <c r="G270" t="str">
        <f>feed!G130</f>
        <v>Angelic</v>
      </c>
      <c r="H270">
        <f>SUMPRODUCT(MID(0&amp;feed!H130,LARGE(INDEX(ISNUMBER(--MID(feed!H130,ROW($1:$19),1))*
ROW($1:$19),0),ROW($1:$19))+1,1)*10^ROW($1:$19)/10)</f>
        <v>1</v>
      </c>
      <c r="I270" t="str">
        <f>feed!I130</f>
        <v>Elite</v>
      </c>
      <c r="J270">
        <f>SUMPRODUCT(MID(0&amp;feed!J130,LARGE(INDEX(ISNUMBER(--MID(feed!J130,ROW($1:$19),1))*
ROW($1:$19),0),ROW($1:$19))+1,1)*10^ROW($1:$19)/10)</f>
        <v>1</v>
      </c>
      <c r="K270">
        <f>SUMPRODUCT(MID(0&amp;feed!K130,LARGE(INDEX(ISNUMBER(--MID(feed!K130,ROW($1:$19),1))*
ROW($1:$19),0),ROW($1:$19))+1,1)*10^ROW($1:$19)/10)</f>
        <v>12</v>
      </c>
      <c r="L270">
        <f>SUMPRODUCT(MID(0&amp;feed!L130,LARGE(INDEX(ISNUMBER(--MID(feed!L130,ROW($1:$19),1))*
ROW($1:$19),0),ROW($1:$19))+1,1)*10^ROW($1:$19)/10)</f>
        <v>5</v>
      </c>
      <c r="M270" t="str">
        <f>feed!M130</f>
        <v>Mixed Economy</v>
      </c>
      <c r="N270">
        <f>SUMPRODUCT(MID(0&amp;feed!N130,LARGE(INDEX(ISNUMBER(--MID(feed!N130,ROW($1:$5),1))*
ROW($1:$5),0),ROW($1:$5))+1,1)*10^ROW($1:$5)/10)</f>
        <v>2900</v>
      </c>
      <c r="O270">
        <f>SUMPRODUCT(MID(0&amp;feed!O130,LARGE(INDEX(ISNUMBER(--MID(feed!O130,ROW($1:$5),1))*
ROW($1:$5),0),ROW($1:$5))+1,1)*10^ROW($1:$5)/10)</f>
        <v>102</v>
      </c>
      <c r="P270" t="str">
        <f>feed!P130</f>
        <v>Untapped</v>
      </c>
      <c r="Q270">
        <f t="shared" si="24"/>
        <v>90</v>
      </c>
      <c r="R270" t="str">
        <f>feed!Q130</f>
        <v>Mediocre</v>
      </c>
      <c r="S270">
        <f t="shared" si="25"/>
        <v>4.5</v>
      </c>
      <c r="T270" t="str">
        <f>feed!R130</f>
        <v>Caribbean</v>
      </c>
      <c r="U270" t="str">
        <f>feed!S130</f>
        <v>Neutral</v>
      </c>
      <c r="V27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11445</v>
      </c>
      <c r="W270" t="str">
        <f>feed!U130</f>
        <v>http://blocgame.com/stats.php?id=63522</v>
      </c>
      <c r="X270" s="4">
        <f>SUMPRODUCT(MID(0&amp;feed!V130,LARGE(INDEX(ISNUMBER(--MID(feed!V130,ROW($1:$5),1))*
ROW($1:$5),0),ROW($1:$5))+1,1)*10^ROW($1:$5)/10)</f>
        <v>0</v>
      </c>
      <c r="Y270">
        <f>feed!W130</f>
        <v>0</v>
      </c>
      <c r="Z270" s="4">
        <f t="shared" si="26"/>
        <v>4320</v>
      </c>
      <c r="AA270" s="8">
        <f t="shared" si="27"/>
        <v>3.9465517241379309</v>
      </c>
      <c r="AB270" s="4">
        <f t="shared" si="28"/>
        <v>483.33333333333331</v>
      </c>
      <c r="AC270" s="4">
        <f t="shared" si="29"/>
        <v>1907.5</v>
      </c>
    </row>
    <row r="271" spans="1:29" x14ac:dyDescent="0.25">
      <c r="A271" t="str">
        <f>feed!A459</f>
        <v>Lyon</v>
      </c>
      <c r="B271" t="str">
        <f>feed!B459</f>
        <v>Corpsegrinder</v>
      </c>
      <c r="C271">
        <f>feed!C459</f>
        <v>0</v>
      </c>
      <c r="D271">
        <f>SUMPRODUCT(MID(0&amp;feed!D459,LARGE(INDEX(ISNUMBER(--MID(feed!D459,ROW($1:$19),1))*
ROW($1:$19),0),ROW($1:$19))+1,1)*10^ROW($1:$19)/10)</f>
        <v>9</v>
      </c>
      <c r="E271">
        <f>SUMPRODUCT(MID(0&amp;feed!E459,LARGE(INDEX(ISNUMBER(--MID(feed!E459,ROW($1:$19),1))*
ROW($1:$19),0),ROW($1:$19))+1,1)*10^ROW($1:$19)/10)</f>
        <v>0</v>
      </c>
      <c r="F271" t="str">
        <f>feed!F459</f>
        <v>Second World War surplus</v>
      </c>
      <c r="G271" t="str">
        <f>feed!G459</f>
        <v>Good</v>
      </c>
      <c r="H271">
        <f>SUMPRODUCT(MID(0&amp;feed!H459,LARGE(INDEX(ISNUMBER(--MID(feed!H459,ROW($1:$19),1))*
ROW($1:$19),0),ROW($1:$19))+1,1)*10^ROW($1:$19)/10)</f>
        <v>0</v>
      </c>
      <c r="I271" t="str">
        <f>feed!I459</f>
        <v>Good</v>
      </c>
      <c r="J271">
        <f>SUMPRODUCT(MID(0&amp;feed!J459,LARGE(INDEX(ISNUMBER(--MID(feed!J459,ROW($1:$19),1))*
ROW($1:$19),0),ROW($1:$19))+1,1)*10^ROW($1:$19)/10)</f>
        <v>39</v>
      </c>
      <c r="K271">
        <f>SUMPRODUCT(MID(0&amp;feed!K459,LARGE(INDEX(ISNUMBER(--MID(feed!K459,ROW($1:$19),1))*
ROW($1:$19),0),ROW($1:$19))+1,1)*10^ROW($1:$19)/10)</f>
        <v>6</v>
      </c>
      <c r="L271">
        <f>SUMPRODUCT(MID(0&amp;feed!L459,LARGE(INDEX(ISNUMBER(--MID(feed!L459,ROW($1:$19),1))*
ROW($1:$19),0),ROW($1:$19))+1,1)*10^ROW($1:$19)/10)</f>
        <v>3</v>
      </c>
      <c r="M271" t="str">
        <f>feed!M459</f>
        <v>Mixed Economy</v>
      </c>
      <c r="N271">
        <f>SUMPRODUCT(MID(0&amp;feed!N459,LARGE(INDEX(ISNUMBER(--MID(feed!N459,ROW($1:$5),1))*
ROW($1:$5),0),ROW($1:$5))+1,1)*10^ROW($1:$5)/10)</f>
        <v>1392</v>
      </c>
      <c r="O271">
        <f>SUMPRODUCT(MID(0&amp;feed!O459,LARGE(INDEX(ISNUMBER(--MID(feed!O459,ROW($1:$5),1))*
ROW($1:$5),0),ROW($1:$5))+1,1)*10^ROW($1:$5)/10)</f>
        <v>29</v>
      </c>
      <c r="P271" t="str">
        <f>feed!P459</f>
        <v>Untapped</v>
      </c>
      <c r="Q271">
        <f t="shared" si="24"/>
        <v>90</v>
      </c>
      <c r="R271" t="str">
        <f>feed!Q459</f>
        <v>Mediocre</v>
      </c>
      <c r="S271">
        <f t="shared" si="25"/>
        <v>4.5</v>
      </c>
      <c r="T271" t="str">
        <f>feed!R459</f>
        <v>Gran Colombia</v>
      </c>
      <c r="U271" t="str">
        <f>feed!S459</f>
        <v>Neutral</v>
      </c>
      <c r="V271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8991</v>
      </c>
      <c r="W271" t="str">
        <f>feed!U459</f>
        <v>http://blocgame.com/stats.php?id=57382</v>
      </c>
      <c r="X271" s="4">
        <f>SUMPRODUCT(MID(0&amp;feed!V459,LARGE(INDEX(ISNUMBER(--MID(feed!V459,ROW($1:$5),1))*
ROW($1:$5),0),ROW($1:$5))+1,1)*10^ROW($1:$5)/10)</f>
        <v>0</v>
      </c>
      <c r="Y271">
        <f>feed!W459</f>
        <v>0</v>
      </c>
      <c r="Z271" s="4">
        <f t="shared" si="26"/>
        <v>5616</v>
      </c>
      <c r="AA271" s="8">
        <f t="shared" si="27"/>
        <v>6.4590517241379306</v>
      </c>
      <c r="AB271" s="4">
        <f t="shared" si="28"/>
        <v>232</v>
      </c>
      <c r="AC271" s="4">
        <f t="shared" si="29"/>
        <v>1498.5</v>
      </c>
    </row>
    <row r="272" spans="1:29" x14ac:dyDescent="0.25">
      <c r="A272" t="str">
        <f>feed!A56</f>
        <v>Skekenhouse</v>
      </c>
      <c r="B272" t="str">
        <f>feed!B56</f>
        <v>Kraast</v>
      </c>
      <c r="C272" t="str">
        <f>feed!C56</f>
        <v>The Order</v>
      </c>
      <c r="D272">
        <f>SUMPRODUCT(MID(0&amp;feed!D56,LARGE(INDEX(ISNUMBER(--MID(feed!D56,ROW($1:$19),1))*
ROW($1:$19),0),ROW($1:$19))+1,1)*10^ROW($1:$19)/10)</f>
        <v>104</v>
      </c>
      <c r="E272">
        <f>SUMPRODUCT(MID(0&amp;feed!E56,LARGE(INDEX(ISNUMBER(--MID(feed!E56,ROW($1:$19),1))*
ROW($1:$19),0),ROW($1:$19))+1,1)*10^ROW($1:$19)/10)</f>
        <v>7</v>
      </c>
      <c r="F272" t="str">
        <f>feed!F56</f>
        <v>Korean War surplus</v>
      </c>
      <c r="G272" t="str">
        <f>feed!G56</f>
        <v>Gandhi-like</v>
      </c>
      <c r="H272">
        <f>SUMPRODUCT(MID(0&amp;feed!H56,LARGE(INDEX(ISNUMBER(--MID(feed!H56,ROW($1:$19),1))*
ROW($1:$19),0),ROW($1:$19))+1,1)*10^ROW($1:$19)/10)</f>
        <v>5</v>
      </c>
      <c r="I272" t="str">
        <f>feed!I56</f>
        <v>Poor</v>
      </c>
      <c r="J272">
        <f>SUMPRODUCT(MID(0&amp;feed!J56,LARGE(INDEX(ISNUMBER(--MID(feed!J56,ROW($1:$19),1))*
ROW($1:$19),0),ROW($1:$19))+1,1)*10^ROW($1:$19)/10)</f>
        <v>0</v>
      </c>
      <c r="K272">
        <f>SUMPRODUCT(MID(0&amp;feed!K56,LARGE(INDEX(ISNUMBER(--MID(feed!K56,ROW($1:$19),1))*
ROW($1:$19),0),ROW($1:$19))+1,1)*10^ROW($1:$19)/10)</f>
        <v>50</v>
      </c>
      <c r="L272">
        <f>SUMPRODUCT(MID(0&amp;feed!L56,LARGE(INDEX(ISNUMBER(--MID(feed!L56,ROW($1:$19),1))*
ROW($1:$19),0),ROW($1:$19))+1,1)*10^ROW($1:$19)/10)</f>
        <v>39</v>
      </c>
      <c r="M272" t="str">
        <f>feed!M56</f>
        <v>Central Planning</v>
      </c>
      <c r="N272">
        <f>SUMPRODUCT(MID(0&amp;feed!N56,LARGE(INDEX(ISNUMBER(--MID(feed!N56,ROW($1:$5),1))*
ROW($1:$5),0),ROW($1:$5))+1,1)*10^ROW($1:$5)/10)</f>
        <v>3714</v>
      </c>
      <c r="O272">
        <f>SUMPRODUCT(MID(0&amp;feed!O56,LARGE(INDEX(ISNUMBER(--MID(feed!O56,ROW($1:$5),1))*
ROW($1:$5),0),ROW($1:$5))+1,1)*10^ROW($1:$5)/10)</f>
        <v>5193</v>
      </c>
      <c r="P272" t="str">
        <f>feed!P56</f>
        <v>Plentiful</v>
      </c>
      <c r="Q272">
        <f t="shared" si="24"/>
        <v>70</v>
      </c>
      <c r="R272" t="str">
        <f>feed!Q56</f>
        <v>Very Powerful</v>
      </c>
      <c r="S272">
        <f t="shared" si="25"/>
        <v>10</v>
      </c>
      <c r="T272" t="str">
        <f>feed!R56</f>
        <v>Mesopotamia</v>
      </c>
      <c r="U272" t="str">
        <f>feed!S56</f>
        <v>Soviet Union</v>
      </c>
      <c r="V272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69477</v>
      </c>
      <c r="W272" t="str">
        <f>feed!U56</f>
        <v>http://blocgame.com/stats.php?id=62962</v>
      </c>
      <c r="X272" s="4">
        <f>SUMPRODUCT(MID(0&amp;feed!V56,LARGE(INDEX(ISNUMBER(--MID(feed!V56,ROW($1:$5),1))*
ROW($1:$5),0),ROW($1:$5))+1,1)*10^ROW($1:$5)/10)</f>
        <v>0</v>
      </c>
      <c r="Y272">
        <f>feed!W56</f>
        <v>0</v>
      </c>
      <c r="Z272" s="4">
        <f t="shared" si="26"/>
        <v>32352</v>
      </c>
      <c r="AA272" s="8">
        <f t="shared" si="27"/>
        <v>18.706785137318256</v>
      </c>
      <c r="AB272" s="4">
        <f t="shared" si="28"/>
        <v>619</v>
      </c>
      <c r="AC272" s="4">
        <f t="shared" si="29"/>
        <v>11579.5</v>
      </c>
    </row>
    <row r="273" spans="1:29" x14ac:dyDescent="0.25">
      <c r="A273" t="str">
        <f>feed!A278</f>
        <v>Bluegene/Q</v>
      </c>
      <c r="B273" t="str">
        <f>feed!B278</f>
        <v>ChevalierCavac</v>
      </c>
      <c r="C273" t="str">
        <f>feed!C278</f>
        <v>PIRATES</v>
      </c>
      <c r="D273">
        <f>SUMPRODUCT(MID(0&amp;feed!D278,LARGE(INDEX(ISNUMBER(--MID(feed!D278,ROW($1:$19),1))*
ROW($1:$19),0),ROW($1:$19))+1,1)*10^ROW($1:$19)/10)</f>
        <v>150</v>
      </c>
      <c r="E273">
        <f>SUMPRODUCT(MID(0&amp;feed!E278,LARGE(INDEX(ISNUMBER(--MID(feed!E278,ROW($1:$19),1))*
ROW($1:$19),0),ROW($1:$19))+1,1)*10^ROW($1:$19)/10)</f>
        <v>7</v>
      </c>
      <c r="F273" t="str">
        <f>feed!F278</f>
        <v>Korean War surplus</v>
      </c>
      <c r="G273" t="str">
        <f>feed!G278</f>
        <v>Gandhi-like</v>
      </c>
      <c r="H273">
        <f>SUMPRODUCT(MID(0&amp;feed!H278,LARGE(INDEX(ISNUMBER(--MID(feed!H278,ROW($1:$19),1))*
ROW($1:$19),0),ROW($1:$19))+1,1)*10^ROW($1:$19)/10)</f>
        <v>6</v>
      </c>
      <c r="I273" t="str">
        <f>feed!I278</f>
        <v>Elite</v>
      </c>
      <c r="J273">
        <f>SUMPRODUCT(MID(0&amp;feed!J278,LARGE(INDEX(ISNUMBER(--MID(feed!J278,ROW($1:$19),1))*
ROW($1:$19),0),ROW($1:$19))+1,1)*10^ROW($1:$19)/10)</f>
        <v>3</v>
      </c>
      <c r="K273">
        <f>SUMPRODUCT(MID(0&amp;feed!K278,LARGE(INDEX(ISNUMBER(--MID(feed!K278,ROW($1:$19),1))*
ROW($1:$19),0),ROW($1:$19))+1,1)*10^ROW($1:$19)/10)</f>
        <v>23</v>
      </c>
      <c r="L273">
        <f>SUMPRODUCT(MID(0&amp;feed!L278,LARGE(INDEX(ISNUMBER(--MID(feed!L278,ROW($1:$19),1))*
ROW($1:$19),0),ROW($1:$19))+1,1)*10^ROW($1:$19)/10)</f>
        <v>12</v>
      </c>
      <c r="M273" t="str">
        <f>feed!M278</f>
        <v>Central Planning</v>
      </c>
      <c r="N273">
        <f>SUMPRODUCT(MID(0&amp;feed!N278,LARGE(INDEX(ISNUMBER(--MID(feed!N278,ROW($1:$5),1))*
ROW($1:$5),0),ROW($1:$5))+1,1)*10^ROW($1:$5)/10)</f>
        <v>2099</v>
      </c>
      <c r="O273">
        <f>SUMPRODUCT(MID(0&amp;feed!O278,LARGE(INDEX(ISNUMBER(--MID(feed!O278,ROW($1:$5),1))*
ROW($1:$5),0),ROW($1:$5))+1,1)*10^ROW($1:$5)/10)</f>
        <v>2435</v>
      </c>
      <c r="P273" t="str">
        <f>feed!P278</f>
        <v>Untapped</v>
      </c>
      <c r="Q273">
        <f t="shared" si="24"/>
        <v>90</v>
      </c>
      <c r="R273" t="str">
        <f>feed!Q278</f>
        <v>Very Powerful</v>
      </c>
      <c r="S273">
        <f t="shared" si="25"/>
        <v>10</v>
      </c>
      <c r="T273" t="str">
        <f>feed!R278</f>
        <v>Arabia</v>
      </c>
      <c r="U273" t="str">
        <f>feed!S278</f>
        <v>Soviet Union</v>
      </c>
      <c r="V273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35843</v>
      </c>
      <c r="W273" t="str">
        <f>feed!U278</f>
        <v>http://blocgame.com/stats.php?id=61506</v>
      </c>
      <c r="X273" s="4">
        <f>SUMPRODUCT(MID(0&amp;feed!V278,LARGE(INDEX(ISNUMBER(--MID(feed!V278,ROW($1:$5),1))*
ROW($1:$5),0),ROW($1:$5))+1,1)*10^ROW($1:$5)/10)</f>
        <v>0</v>
      </c>
      <c r="Y273">
        <f>feed!W278</f>
        <v>0</v>
      </c>
      <c r="Z273" s="4">
        <f t="shared" si="26"/>
        <v>18218</v>
      </c>
      <c r="AA273" s="8">
        <f t="shared" si="27"/>
        <v>17.076226774654597</v>
      </c>
      <c r="AB273" s="4">
        <f t="shared" si="28"/>
        <v>349.83333333333331</v>
      </c>
      <c r="AC273" s="4">
        <f t="shared" si="29"/>
        <v>5973.833333333333</v>
      </c>
    </row>
    <row r="274" spans="1:29" x14ac:dyDescent="0.25">
      <c r="A274" t="str">
        <f>feed!A319</f>
        <v>Sea13</v>
      </c>
      <c r="B274" t="str">
        <f>feed!B319</f>
        <v>Seaman</v>
      </c>
      <c r="C274" t="str">
        <f>feed!C319</f>
        <v>PIRATES</v>
      </c>
      <c r="D274">
        <f>SUMPRODUCT(MID(0&amp;feed!D319,LARGE(INDEX(ISNUMBER(--MID(feed!D319,ROW($1:$19),1))*
ROW($1:$19),0),ROW($1:$19))+1,1)*10^ROW($1:$19)/10)</f>
        <v>28</v>
      </c>
      <c r="E274">
        <f>SUMPRODUCT(MID(0&amp;feed!E319,LARGE(INDEX(ISNUMBER(--MID(feed!E319,ROW($1:$19),1))*
ROW($1:$19),0),ROW($1:$19))+1,1)*10^ROW($1:$19)/10)</f>
        <v>3</v>
      </c>
      <c r="F274" t="str">
        <f>feed!F319</f>
        <v>Second World War surplus</v>
      </c>
      <c r="G274" t="str">
        <f>feed!G319</f>
        <v>Gandhi-like</v>
      </c>
      <c r="H274">
        <f>SUMPRODUCT(MID(0&amp;feed!H319,LARGE(INDEX(ISNUMBER(--MID(feed!H319,ROW($1:$19),1))*
ROW($1:$19),0),ROW($1:$19))+1,1)*10^ROW($1:$19)/10)</f>
        <v>2</v>
      </c>
      <c r="I274" t="str">
        <f>feed!I319</f>
        <v>Standard</v>
      </c>
      <c r="J274">
        <f>SUMPRODUCT(MID(0&amp;feed!J319,LARGE(INDEX(ISNUMBER(--MID(feed!J319,ROW($1:$19),1))*
ROW($1:$19),0),ROW($1:$19))+1,1)*10^ROW($1:$19)/10)</f>
        <v>1</v>
      </c>
      <c r="K274">
        <f>SUMPRODUCT(MID(0&amp;feed!K319,LARGE(INDEX(ISNUMBER(--MID(feed!K319,ROW($1:$19),1))*
ROW($1:$19),0),ROW($1:$19))+1,1)*10^ROW($1:$19)/10)</f>
        <v>12</v>
      </c>
      <c r="L274">
        <f>SUMPRODUCT(MID(0&amp;feed!L319,LARGE(INDEX(ISNUMBER(--MID(feed!L319,ROW($1:$19),1))*
ROW($1:$19),0),ROW($1:$19))+1,1)*10^ROW($1:$19)/10)</f>
        <v>7</v>
      </c>
      <c r="M274" t="str">
        <f>feed!M319</f>
        <v>Central Planning</v>
      </c>
      <c r="N274">
        <f>SUMPRODUCT(MID(0&amp;feed!N319,LARGE(INDEX(ISNUMBER(--MID(feed!N319,ROW($1:$5),1))*
ROW($1:$5),0),ROW($1:$5))+1,1)*10^ROW($1:$5)/10)</f>
        <v>1893</v>
      </c>
      <c r="O274">
        <f>SUMPRODUCT(MID(0&amp;feed!O319,LARGE(INDEX(ISNUMBER(--MID(feed!O319,ROW($1:$5),1))*
ROW($1:$5),0),ROW($1:$5))+1,1)*10^ROW($1:$5)/10)</f>
        <v>444</v>
      </c>
      <c r="P274" t="str">
        <f>feed!P319</f>
        <v>Untapped</v>
      </c>
      <c r="Q274">
        <f t="shared" si="24"/>
        <v>90</v>
      </c>
      <c r="R274" t="str">
        <f>feed!Q319</f>
        <v>Somewhat Large</v>
      </c>
      <c r="S274">
        <f t="shared" si="25"/>
        <v>6</v>
      </c>
      <c r="T274" t="str">
        <f>feed!R319</f>
        <v>Pacific Rim</v>
      </c>
      <c r="U274" t="str">
        <f>feed!S319</f>
        <v>Neutral</v>
      </c>
      <c r="V274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8815</v>
      </c>
      <c r="W274" t="str">
        <f>feed!U319</f>
        <v>http://blocgame.com/stats.php?id=62117</v>
      </c>
      <c r="X274" s="4">
        <f>SUMPRODUCT(MID(0&amp;feed!V319,LARGE(INDEX(ISNUMBER(--MID(feed!V319,ROW($1:$5),1))*
ROW($1:$5),0),ROW($1:$5))+1,1)*10^ROW($1:$5)/10)</f>
        <v>0</v>
      </c>
      <c r="Y274">
        <f>feed!W319</f>
        <v>0</v>
      </c>
      <c r="Z274" s="4">
        <f t="shared" si="26"/>
        <v>190</v>
      </c>
      <c r="AA274" s="8">
        <f t="shared" si="27"/>
        <v>4.6566296883254097</v>
      </c>
      <c r="AB274" s="4">
        <f t="shared" si="28"/>
        <v>315.5</v>
      </c>
      <c r="AC274" s="4">
        <f t="shared" si="29"/>
        <v>1469.1666666666667</v>
      </c>
    </row>
    <row r="275" spans="1:29" x14ac:dyDescent="0.25">
      <c r="A275" t="str">
        <f>feed!A36</f>
        <v>Tanah Malaya</v>
      </c>
      <c r="B275" t="str">
        <f>feed!B36</f>
        <v>Syahmi1089</v>
      </c>
      <c r="C275" t="str">
        <f>feed!C36</f>
        <v>PIRATES</v>
      </c>
      <c r="D275">
        <f>SUMPRODUCT(MID(0&amp;feed!D36,LARGE(INDEX(ISNUMBER(--MID(feed!D36,ROW($1:$19),1))*
ROW($1:$19),0),ROW($1:$19))+1,1)*10^ROW($1:$19)/10)</f>
        <v>70</v>
      </c>
      <c r="E275">
        <f>SUMPRODUCT(MID(0&amp;feed!E36,LARGE(INDEX(ISNUMBER(--MID(feed!E36,ROW($1:$19),1))*
ROW($1:$19),0),ROW($1:$19))+1,1)*10^ROW($1:$19)/10)</f>
        <v>9</v>
      </c>
      <c r="F275" t="str">
        <f>feed!F36</f>
        <v>Second World War surplus</v>
      </c>
      <c r="G275" t="str">
        <f>feed!G36</f>
        <v>Gandhi-like</v>
      </c>
      <c r="H275">
        <f>SUMPRODUCT(MID(0&amp;feed!H36,LARGE(INDEX(ISNUMBER(--MID(feed!H36,ROW($1:$19),1))*
ROW($1:$19),0),ROW($1:$19))+1,1)*10^ROW($1:$19)/10)</f>
        <v>4</v>
      </c>
      <c r="I275" t="str">
        <f>feed!I36</f>
        <v>Elite</v>
      </c>
      <c r="J275">
        <f>SUMPRODUCT(MID(0&amp;feed!J36,LARGE(INDEX(ISNUMBER(--MID(feed!J36,ROW($1:$19),1))*
ROW($1:$19),0),ROW($1:$19))+1,1)*10^ROW($1:$19)/10)</f>
        <v>8</v>
      </c>
      <c r="K275">
        <f>SUMPRODUCT(MID(0&amp;feed!K36,LARGE(INDEX(ISNUMBER(--MID(feed!K36,ROW($1:$19),1))*
ROW($1:$19),0),ROW($1:$19))+1,1)*10^ROW($1:$19)/10)</f>
        <v>15</v>
      </c>
      <c r="L275">
        <f>SUMPRODUCT(MID(0&amp;feed!L36,LARGE(INDEX(ISNUMBER(--MID(feed!L36,ROW($1:$19),1))*
ROW($1:$19),0),ROW($1:$19))+1,1)*10^ROW($1:$19)/10)</f>
        <v>9</v>
      </c>
      <c r="M275" t="str">
        <f>feed!M36</f>
        <v>Free Market</v>
      </c>
      <c r="N275">
        <f>SUMPRODUCT(MID(0&amp;feed!N36,LARGE(INDEX(ISNUMBER(--MID(feed!N36,ROW($1:$5),1))*
ROW($1:$5),0),ROW($1:$5))+1,1)*10^ROW($1:$5)/10)</f>
        <v>4026</v>
      </c>
      <c r="O275">
        <f>SUMPRODUCT(MID(0&amp;feed!O36,LARGE(INDEX(ISNUMBER(--MID(feed!O36,ROW($1:$5),1))*
ROW($1:$5),0),ROW($1:$5))+1,1)*10^ROW($1:$5)/10)</f>
        <v>1242</v>
      </c>
      <c r="P275" t="str">
        <f>feed!P36</f>
        <v>Untapped</v>
      </c>
      <c r="Q275">
        <f t="shared" si="24"/>
        <v>90</v>
      </c>
      <c r="R275" t="str">
        <f>feed!Q36</f>
        <v>Very Powerful</v>
      </c>
      <c r="S275">
        <f t="shared" si="25"/>
        <v>10</v>
      </c>
      <c r="T275" t="str">
        <f>feed!R36</f>
        <v>Arabia</v>
      </c>
      <c r="U275" t="str">
        <f>feed!S36</f>
        <v>United States</v>
      </c>
      <c r="V275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21409</v>
      </c>
      <c r="W275" t="str">
        <f>feed!U36</f>
        <v>http://blocgame.com/stats.php?id=60385</v>
      </c>
      <c r="X275" s="4">
        <f>SUMPRODUCT(MID(0&amp;feed!V36,LARGE(INDEX(ISNUMBER(--MID(feed!V36,ROW($1:$5),1))*
ROW($1:$5),0),ROW($1:$5))+1,1)*10^ROW($1:$5)/10)</f>
        <v>0</v>
      </c>
      <c r="Y275">
        <f>feed!W36</f>
        <v>0</v>
      </c>
      <c r="Z275" s="4">
        <f t="shared" si="26"/>
        <v>9409</v>
      </c>
      <c r="AA275" s="8">
        <f t="shared" si="27"/>
        <v>5.317685047193244</v>
      </c>
      <c r="AB275" s="4">
        <f t="shared" si="28"/>
        <v>671</v>
      </c>
      <c r="AC275" s="4">
        <f t="shared" si="29"/>
        <v>3568.1666666666665</v>
      </c>
    </row>
    <row r="276" spans="1:29" x14ac:dyDescent="0.25">
      <c r="A276" t="str">
        <f>feed!A75</f>
        <v>shair</v>
      </c>
      <c r="B276" t="str">
        <f>feed!B75</f>
        <v>shair</v>
      </c>
      <c r="C276" t="str">
        <f>feed!C75</f>
        <v>The Order</v>
      </c>
      <c r="D276">
        <f>SUMPRODUCT(MID(0&amp;feed!D75,LARGE(INDEX(ISNUMBER(--MID(feed!D75,ROW($1:$19),1))*
ROW($1:$19),0),ROW($1:$19))+1,1)*10^ROW($1:$19)/10)</f>
        <v>156</v>
      </c>
      <c r="E276">
        <f>SUMPRODUCT(MID(0&amp;feed!E75,LARGE(INDEX(ISNUMBER(--MID(feed!E75,ROW($1:$19),1))*
ROW($1:$19),0),ROW($1:$19))+1,1)*10^ROW($1:$19)/10)</f>
        <v>6</v>
      </c>
      <c r="F276" t="str">
        <f>feed!F75</f>
        <v>Vietnam War surplus</v>
      </c>
      <c r="G276" t="str">
        <f>feed!G75</f>
        <v>Gandhi-like</v>
      </c>
      <c r="H276">
        <f>SUMPRODUCT(MID(0&amp;feed!H75,LARGE(INDEX(ISNUMBER(--MID(feed!H75,ROW($1:$19),1))*
ROW($1:$19),0),ROW($1:$19))+1,1)*10^ROW($1:$19)/10)</f>
        <v>7</v>
      </c>
      <c r="I276" t="str">
        <f>feed!I75</f>
        <v>Good</v>
      </c>
      <c r="J276">
        <f>SUMPRODUCT(MID(0&amp;feed!J75,LARGE(INDEX(ISNUMBER(--MID(feed!J75,ROW($1:$19),1))*
ROW($1:$19),0),ROW($1:$19))+1,1)*10^ROW($1:$19)/10)</f>
        <v>3</v>
      </c>
      <c r="K276">
        <f>SUMPRODUCT(MID(0&amp;feed!K75,LARGE(INDEX(ISNUMBER(--MID(feed!K75,ROW($1:$19),1))*
ROW($1:$19),0),ROW($1:$19))+1,1)*10^ROW($1:$19)/10)</f>
        <v>30</v>
      </c>
      <c r="L276">
        <f>SUMPRODUCT(MID(0&amp;feed!L75,LARGE(INDEX(ISNUMBER(--MID(feed!L75,ROW($1:$19),1))*
ROW($1:$19),0),ROW($1:$19))+1,1)*10^ROW($1:$19)/10)</f>
        <v>11</v>
      </c>
      <c r="M276" t="str">
        <f>feed!M75</f>
        <v>Central Planning</v>
      </c>
      <c r="N276">
        <f>SUMPRODUCT(MID(0&amp;feed!N75,LARGE(INDEX(ISNUMBER(--MID(feed!N75,ROW($1:$5),1))*
ROW($1:$5),0),ROW($1:$5))+1,1)*10^ROW($1:$5)/10)</f>
        <v>3426</v>
      </c>
      <c r="O276">
        <f>SUMPRODUCT(MID(0&amp;feed!O75,LARGE(INDEX(ISNUMBER(--MID(feed!O75,ROW($1:$5),1))*
ROW($1:$5),0),ROW($1:$5))+1,1)*10^ROW($1:$5)/10)</f>
        <v>531</v>
      </c>
      <c r="P276" t="str">
        <f>feed!P75</f>
        <v>Untapped</v>
      </c>
      <c r="Q276">
        <f t="shared" si="24"/>
        <v>90</v>
      </c>
      <c r="R276" t="str">
        <f>feed!Q75</f>
        <v>Very Powerful</v>
      </c>
      <c r="S276">
        <f t="shared" si="25"/>
        <v>10</v>
      </c>
      <c r="T276" t="str">
        <f>feed!R75</f>
        <v>East Indies</v>
      </c>
      <c r="U276" t="str">
        <f>feed!S75</f>
        <v>Soviet Union</v>
      </c>
      <c r="V276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45447</v>
      </c>
      <c r="W276" t="str">
        <f>feed!U75</f>
        <v>http://blocgame.com/stats.php?id=62199</v>
      </c>
      <c r="X276" s="4">
        <f>SUMPRODUCT(MID(0&amp;feed!V75,LARGE(INDEX(ISNUMBER(--MID(feed!V75,ROW($1:$5),1))*
ROW($1:$5),0),ROW($1:$5))+1,1)*10^ROW($1:$5)/10)</f>
        <v>1</v>
      </c>
      <c r="Y276">
        <f>feed!W75</f>
        <v>0</v>
      </c>
      <c r="Z276" s="4">
        <f t="shared" si="26"/>
        <v>24822</v>
      </c>
      <c r="AA276" s="8">
        <f t="shared" si="27"/>
        <v>13.265323992994746</v>
      </c>
      <c r="AB276" s="4">
        <f t="shared" si="28"/>
        <v>571</v>
      </c>
      <c r="AC276" s="4">
        <f t="shared" si="29"/>
        <v>7574.5</v>
      </c>
    </row>
    <row r="277" spans="1:29" x14ac:dyDescent="0.25">
      <c r="A277" t="str">
        <f>feed!A268</f>
        <v>Rengit</v>
      </c>
      <c r="B277" t="str">
        <f>feed!B268</f>
        <v>merahsakti</v>
      </c>
      <c r="C277" t="str">
        <f>feed!C268</f>
        <v>The Order</v>
      </c>
      <c r="D277">
        <f>SUMPRODUCT(MID(0&amp;feed!D268,LARGE(INDEX(ISNUMBER(--MID(feed!D268,ROW($1:$19),1))*
ROW($1:$19),0),ROW($1:$19))+1,1)*10^ROW($1:$19)/10)</f>
        <v>158</v>
      </c>
      <c r="E277">
        <f>SUMPRODUCT(MID(0&amp;feed!E268,LARGE(INDEX(ISNUMBER(--MID(feed!E268,ROW($1:$19),1))*
ROW($1:$19),0),ROW($1:$19))+1,1)*10^ROW($1:$19)/10)</f>
        <v>5</v>
      </c>
      <c r="F277" t="str">
        <f>feed!F268</f>
        <v>Vietnam War surplus</v>
      </c>
      <c r="G277" t="str">
        <f>feed!G268</f>
        <v>Angelic</v>
      </c>
      <c r="H277">
        <f>SUMPRODUCT(MID(0&amp;feed!H268,LARGE(INDEX(ISNUMBER(--MID(feed!H268,ROW($1:$19),1))*
ROW($1:$19),0),ROW($1:$19))+1,1)*10^ROW($1:$19)/10)</f>
        <v>3</v>
      </c>
      <c r="I277" t="str">
        <f>feed!I268</f>
        <v>Poor</v>
      </c>
      <c r="J277">
        <f>SUMPRODUCT(MID(0&amp;feed!J268,LARGE(INDEX(ISNUMBER(--MID(feed!J268,ROW($1:$19),1))*
ROW($1:$19),0),ROW($1:$19))+1,1)*10^ROW($1:$19)/10)</f>
        <v>5</v>
      </c>
      <c r="K277">
        <f>SUMPRODUCT(MID(0&amp;feed!K268,LARGE(INDEX(ISNUMBER(--MID(feed!K268,ROW($1:$19),1))*
ROW($1:$19),0),ROW($1:$19))+1,1)*10^ROW($1:$19)/10)</f>
        <v>96</v>
      </c>
      <c r="L277">
        <f>SUMPRODUCT(MID(0&amp;feed!L268,LARGE(INDEX(ISNUMBER(--MID(feed!L268,ROW($1:$19),1))*
ROW($1:$19),0),ROW($1:$19))+1,1)*10^ROW($1:$19)/10)</f>
        <v>4</v>
      </c>
      <c r="M277" t="str">
        <f>feed!M268</f>
        <v>Free Market</v>
      </c>
      <c r="N277">
        <f>SUMPRODUCT(MID(0&amp;feed!N268,LARGE(INDEX(ISNUMBER(--MID(feed!N268,ROW($1:$5),1))*
ROW($1:$5),0),ROW($1:$5))+1,1)*10^ROW($1:$5)/10)</f>
        <v>2150</v>
      </c>
      <c r="O277">
        <f>SUMPRODUCT(MID(0&amp;feed!O268,LARGE(INDEX(ISNUMBER(--MID(feed!O268,ROW($1:$5),1))*
ROW($1:$5),0),ROW($1:$5))+1,1)*10^ROW($1:$5)/10)</f>
        <v>539</v>
      </c>
      <c r="P277">
        <f>feed!P268</f>
        <v>0</v>
      </c>
      <c r="Q277">
        <f t="shared" si="24"/>
        <v>40</v>
      </c>
      <c r="R277" t="str">
        <f>feed!Q268</f>
        <v>Very Powerful</v>
      </c>
      <c r="S277">
        <f t="shared" si="25"/>
        <v>10</v>
      </c>
      <c r="T277" t="str">
        <f>feed!R268</f>
        <v>Congo</v>
      </c>
      <c r="U277" t="str">
        <f>feed!S268</f>
        <v>United States</v>
      </c>
      <c r="V277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50053</v>
      </c>
      <c r="W277" t="str">
        <f>feed!U268</f>
        <v>http://blocgame.com/stats.php?id=61769</v>
      </c>
      <c r="X277" s="4">
        <f>SUMPRODUCT(MID(0&amp;feed!V268,LARGE(INDEX(ISNUMBER(--MID(feed!V268,ROW($1:$5),1))*
ROW($1:$5),0),ROW($1:$5))+1,1)*10^ROW($1:$5)/10)</f>
        <v>0</v>
      </c>
      <c r="Y277">
        <f>feed!W268</f>
        <v>0</v>
      </c>
      <c r="Z277" s="4">
        <f t="shared" si="26"/>
        <v>10303</v>
      </c>
      <c r="AA277" s="8">
        <f t="shared" si="27"/>
        <v>23.280465116279071</v>
      </c>
      <c r="AB277" s="4">
        <f t="shared" si="28"/>
        <v>358.33333333333331</v>
      </c>
      <c r="AC277" s="4">
        <f t="shared" si="29"/>
        <v>8342.1666666666661</v>
      </c>
    </row>
    <row r="278" spans="1:29" x14ac:dyDescent="0.25">
      <c r="A278" t="str">
        <f>feed!A154</f>
        <v>johoreansouth</v>
      </c>
      <c r="B278" t="str">
        <f>feed!B154</f>
        <v>afiqaffendy615</v>
      </c>
      <c r="C278" t="str">
        <f>feed!C154</f>
        <v>PIRATES</v>
      </c>
      <c r="D278">
        <f>SUMPRODUCT(MID(0&amp;feed!D154,LARGE(INDEX(ISNUMBER(--MID(feed!D154,ROW($1:$19),1))*
ROW($1:$19),0),ROW($1:$19))+1,1)*10^ROW($1:$19)/10)</f>
        <v>176</v>
      </c>
      <c r="E278">
        <f>SUMPRODUCT(MID(0&amp;feed!E154,LARGE(INDEX(ISNUMBER(--MID(feed!E154,ROW($1:$19),1))*
ROW($1:$19),0),ROW($1:$19))+1,1)*10^ROW($1:$19)/10)</f>
        <v>18</v>
      </c>
      <c r="F278" t="str">
        <f>feed!F154</f>
        <v>Korean War surplus</v>
      </c>
      <c r="G278" t="str">
        <f>feed!G154</f>
        <v>Gandhi-like</v>
      </c>
      <c r="H278">
        <f>SUMPRODUCT(MID(0&amp;feed!H154,LARGE(INDEX(ISNUMBER(--MID(feed!H154,ROW($1:$19),1))*
ROW($1:$19),0),ROW($1:$19))+1,1)*10^ROW($1:$19)/10)</f>
        <v>5</v>
      </c>
      <c r="I278" t="str">
        <f>feed!I154</f>
        <v>Elite</v>
      </c>
      <c r="J278">
        <f>SUMPRODUCT(MID(0&amp;feed!J154,LARGE(INDEX(ISNUMBER(--MID(feed!J154,ROW($1:$19),1))*
ROW($1:$19),0),ROW($1:$19))+1,1)*10^ROW($1:$19)/10)</f>
        <v>20</v>
      </c>
      <c r="K278">
        <f>SUMPRODUCT(MID(0&amp;feed!K154,LARGE(INDEX(ISNUMBER(--MID(feed!K154,ROW($1:$19),1))*
ROW($1:$19),0),ROW($1:$19))+1,1)*10^ROW($1:$19)/10)</f>
        <v>36</v>
      </c>
      <c r="L278">
        <f>SUMPRODUCT(MID(0&amp;feed!L154,LARGE(INDEX(ISNUMBER(--MID(feed!L154,ROW($1:$19),1))*
ROW($1:$19),0),ROW($1:$19))+1,1)*10^ROW($1:$19)/10)</f>
        <v>14</v>
      </c>
      <c r="M278" t="str">
        <f>feed!M154</f>
        <v>Central Planning</v>
      </c>
      <c r="N278">
        <f>SUMPRODUCT(MID(0&amp;feed!N154,LARGE(INDEX(ISNUMBER(--MID(feed!N154,ROW($1:$5),1))*
ROW($1:$5),0),ROW($1:$5))+1,1)*10^ROW($1:$5)/10)</f>
        <v>2756</v>
      </c>
      <c r="O278">
        <f>SUMPRODUCT(MID(0&amp;feed!O154,LARGE(INDEX(ISNUMBER(--MID(feed!O154,ROW($1:$5),1))*
ROW($1:$5),0),ROW($1:$5))+1,1)*10^ROW($1:$5)/10)</f>
        <v>286</v>
      </c>
      <c r="P278" t="str">
        <f>feed!P154</f>
        <v>Untapped</v>
      </c>
      <c r="Q278">
        <f t="shared" si="24"/>
        <v>90</v>
      </c>
      <c r="R278" t="str">
        <f>feed!Q154</f>
        <v>Very Powerful</v>
      </c>
      <c r="S278">
        <f t="shared" si="25"/>
        <v>10</v>
      </c>
      <c r="T278" t="str">
        <f>feed!R154</f>
        <v>The Subcontinent</v>
      </c>
      <c r="U278" t="str">
        <f>feed!S154</f>
        <v>Soviet Union</v>
      </c>
      <c r="V278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51629</v>
      </c>
      <c r="W278" t="str">
        <f>feed!U154</f>
        <v>http://blocgame.com/stats.php?id=61895</v>
      </c>
      <c r="X278" s="4">
        <f>SUMPRODUCT(MID(0&amp;feed!V154,LARGE(INDEX(ISNUMBER(--MID(feed!V154,ROW($1:$5),1))*
ROW($1:$5),0),ROW($1:$5))+1,1)*10^ROW($1:$5)/10)</f>
        <v>0</v>
      </c>
      <c r="Y278">
        <f>feed!W154</f>
        <v>0</v>
      </c>
      <c r="Z278" s="4">
        <f t="shared" si="26"/>
        <v>29129</v>
      </c>
      <c r="AA278" s="8">
        <f t="shared" si="27"/>
        <v>18.733309143686501</v>
      </c>
      <c r="AB278" s="4">
        <f t="shared" si="28"/>
        <v>459.33333333333331</v>
      </c>
      <c r="AC278" s="4">
        <f t="shared" si="29"/>
        <v>8604.8333333333339</v>
      </c>
    </row>
    <row r="279" spans="1:29" x14ac:dyDescent="0.25">
      <c r="A279" t="str">
        <f>feed!A78</f>
        <v>Batu putih</v>
      </c>
      <c r="B279" t="str">
        <f>feed!B78</f>
        <v>Harzan</v>
      </c>
      <c r="C279" t="str">
        <f>feed!C78</f>
        <v>The Federal Colonies</v>
      </c>
      <c r="D279">
        <f>SUMPRODUCT(MID(0&amp;feed!D78,LARGE(INDEX(ISNUMBER(--MID(feed!D78,ROW($1:$19),1))*
ROW($1:$19),0),ROW($1:$19))+1,1)*10^ROW($1:$19)/10)</f>
        <v>17</v>
      </c>
      <c r="E279">
        <f>SUMPRODUCT(MID(0&amp;feed!E78,LARGE(INDEX(ISNUMBER(--MID(feed!E78,ROW($1:$19),1))*
ROW($1:$19),0),ROW($1:$19))+1,1)*10^ROW($1:$19)/10)</f>
        <v>3</v>
      </c>
      <c r="F279" t="str">
        <f>feed!F78</f>
        <v>Second World War surplus</v>
      </c>
      <c r="G279" t="str">
        <f>feed!G78</f>
        <v>Gandhi-like</v>
      </c>
      <c r="H279">
        <f>SUMPRODUCT(MID(0&amp;feed!H78,LARGE(INDEX(ISNUMBER(--MID(feed!H78,ROW($1:$19),1))*
ROW($1:$19),0),ROW($1:$19))+1,1)*10^ROW($1:$19)/10)</f>
        <v>3</v>
      </c>
      <c r="I279" t="str">
        <f>feed!I78</f>
        <v>Elite</v>
      </c>
      <c r="J279">
        <f>SUMPRODUCT(MID(0&amp;feed!J78,LARGE(INDEX(ISNUMBER(--MID(feed!J78,ROW($1:$19),1))*
ROW($1:$19),0),ROW($1:$19))+1,1)*10^ROW($1:$19)/10)</f>
        <v>31</v>
      </c>
      <c r="K279">
        <f>SUMPRODUCT(MID(0&amp;feed!K78,LARGE(INDEX(ISNUMBER(--MID(feed!K78,ROW($1:$19),1))*
ROW($1:$19),0),ROW($1:$19))+1,1)*10^ROW($1:$19)/10)</f>
        <v>0</v>
      </c>
      <c r="L279">
        <f>SUMPRODUCT(MID(0&amp;feed!L78,LARGE(INDEX(ISNUMBER(--MID(feed!L78,ROW($1:$19),1))*
ROW($1:$19),0),ROW($1:$19))+1,1)*10^ROW($1:$19)/10)</f>
        <v>3</v>
      </c>
      <c r="M279" t="str">
        <f>feed!M78</f>
        <v>Central Planning</v>
      </c>
      <c r="N279">
        <f>SUMPRODUCT(MID(0&amp;feed!N78,LARGE(INDEX(ISNUMBER(--MID(feed!N78,ROW($1:$5),1))*
ROW($1:$5),0),ROW($1:$5))+1,1)*10^ROW($1:$5)/10)</f>
        <v>3389</v>
      </c>
      <c r="O279">
        <f>SUMPRODUCT(MID(0&amp;feed!O78,LARGE(INDEX(ISNUMBER(--MID(feed!O78,ROW($1:$5),1))*
ROW($1:$5),0),ROW($1:$5))+1,1)*10^ROW($1:$5)/10)</f>
        <v>6</v>
      </c>
      <c r="P279" t="str">
        <f>feed!P78</f>
        <v>Near Depletion</v>
      </c>
      <c r="Q279">
        <f t="shared" si="24"/>
        <v>10</v>
      </c>
      <c r="R279" t="str">
        <f>feed!Q78</f>
        <v>Large</v>
      </c>
      <c r="S279">
        <f t="shared" si="25"/>
        <v>7.5</v>
      </c>
      <c r="T279" t="str">
        <f>feed!R78</f>
        <v>East Indies</v>
      </c>
      <c r="U279" t="str">
        <f>feed!S78</f>
        <v>Soviet Union</v>
      </c>
      <c r="V279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3307</v>
      </c>
      <c r="W279" t="str">
        <f>feed!U78</f>
        <v>http://blocgame.com/stats.php?id=61926</v>
      </c>
      <c r="X279" s="4">
        <f>SUMPRODUCT(MID(0&amp;feed!V78,LARGE(INDEX(ISNUMBER(--MID(feed!V78,ROW($1:$5),1))*
ROW($1:$5),0),ROW($1:$5))+1,1)*10^ROW($1:$5)/10)</f>
        <v>0</v>
      </c>
      <c r="Y279">
        <f>feed!W78</f>
        <v>0</v>
      </c>
      <c r="Z279" s="4">
        <f t="shared" si="26"/>
        <v>-68</v>
      </c>
      <c r="AA279" s="8">
        <f t="shared" si="27"/>
        <v>0.97580407199763941</v>
      </c>
      <c r="AB279" s="4">
        <f t="shared" si="28"/>
        <v>564.83333333333337</v>
      </c>
      <c r="AC279" s="4">
        <f t="shared" si="29"/>
        <v>551.16666666666663</v>
      </c>
    </row>
    <row r="280" spans="1:29" x14ac:dyDescent="0.25">
      <c r="A280" t="str">
        <f>feed!A69</f>
        <v>Psychotropia</v>
      </c>
      <c r="B280" t="str">
        <f>feed!B69</f>
        <v>President_Bloodmoney</v>
      </c>
      <c r="C280" t="str">
        <f>feed!C69</f>
        <v>Brotherhood of Nod</v>
      </c>
      <c r="D280">
        <f>SUMPRODUCT(MID(0&amp;feed!D69,LARGE(INDEX(ISNUMBER(--MID(feed!D69,ROW($1:$19),1))*
ROW($1:$19),0),ROW($1:$19))+1,1)*10^ROW($1:$19)/10)</f>
        <v>179</v>
      </c>
      <c r="E280">
        <f>SUMPRODUCT(MID(0&amp;feed!E69,LARGE(INDEX(ISNUMBER(--MID(feed!E69,ROW($1:$19),1))*
ROW($1:$19),0),ROW($1:$19))+1,1)*10^ROW($1:$19)/10)</f>
        <v>14</v>
      </c>
      <c r="F280" t="str">
        <f>feed!F69</f>
        <v>Second World War surplus</v>
      </c>
      <c r="G280" t="str">
        <f>feed!G69</f>
        <v>Gandhi-like</v>
      </c>
      <c r="H280">
        <f>SUMPRODUCT(MID(0&amp;feed!H69,LARGE(INDEX(ISNUMBER(--MID(feed!H69,ROW($1:$19),1))*
ROW($1:$19),0),ROW($1:$19))+1,1)*10^ROW($1:$19)/10)</f>
        <v>8</v>
      </c>
      <c r="I280" t="str">
        <f>feed!I69</f>
        <v>Elite</v>
      </c>
      <c r="J280">
        <f>SUMPRODUCT(MID(0&amp;feed!J69,LARGE(INDEX(ISNUMBER(--MID(feed!J69,ROW($1:$19),1))*
ROW($1:$19),0),ROW($1:$19))+1,1)*10^ROW($1:$19)/10)</f>
        <v>1</v>
      </c>
      <c r="K280">
        <f>SUMPRODUCT(MID(0&amp;feed!K69,LARGE(INDEX(ISNUMBER(--MID(feed!K69,ROW($1:$19),1))*
ROW($1:$19),0),ROW($1:$19))+1,1)*10^ROW($1:$19)/10)</f>
        <v>46</v>
      </c>
      <c r="L280">
        <f>SUMPRODUCT(MID(0&amp;feed!L69,LARGE(INDEX(ISNUMBER(--MID(feed!L69,ROW($1:$19),1))*
ROW($1:$19),0),ROW($1:$19))+1,1)*10^ROW($1:$19)/10)</f>
        <v>16</v>
      </c>
      <c r="M280" t="str">
        <f>feed!M69</f>
        <v>Central Planning</v>
      </c>
      <c r="N280">
        <f>SUMPRODUCT(MID(0&amp;feed!N69,LARGE(INDEX(ISNUMBER(--MID(feed!N69,ROW($1:$5),1))*
ROW($1:$5),0),ROW($1:$5))+1,1)*10^ROW($1:$5)/10)</f>
        <v>3525</v>
      </c>
      <c r="O280">
        <f>SUMPRODUCT(MID(0&amp;feed!O69,LARGE(INDEX(ISNUMBER(--MID(feed!O69,ROW($1:$5),1))*
ROW($1:$5),0),ROW($1:$5))+1,1)*10^ROW($1:$5)/10)</f>
        <v>388</v>
      </c>
      <c r="P280">
        <f>feed!P69</f>
        <v>0</v>
      </c>
      <c r="Q280">
        <f t="shared" si="24"/>
        <v>40</v>
      </c>
      <c r="R280" t="str">
        <f>feed!Q69</f>
        <v>Very Powerful</v>
      </c>
      <c r="S280">
        <f t="shared" si="25"/>
        <v>10</v>
      </c>
      <c r="T280" t="str">
        <f>feed!R69</f>
        <v>East Africa</v>
      </c>
      <c r="U280" t="str">
        <f>feed!S69</f>
        <v>Soviet Union</v>
      </c>
      <c r="V280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48497</v>
      </c>
      <c r="W280" t="str">
        <f>feed!U69</f>
        <v>http://blocgame.com/stats.php?id=64125</v>
      </c>
      <c r="X280" s="4">
        <f>SUMPRODUCT(MID(0&amp;feed!V69,LARGE(INDEX(ISNUMBER(--MID(feed!V69,ROW($1:$5),1))*
ROW($1:$5),0),ROW($1:$5))+1,1)*10^ROW($1:$5)/10)</f>
        <v>0</v>
      </c>
      <c r="Y280">
        <f>feed!W69</f>
        <v>0</v>
      </c>
      <c r="Z280" s="4">
        <f t="shared" si="26"/>
        <v>19247</v>
      </c>
      <c r="AA280" s="8">
        <f t="shared" si="27"/>
        <v>13.758014184397164</v>
      </c>
      <c r="AB280" s="4">
        <f t="shared" si="28"/>
        <v>587.5</v>
      </c>
      <c r="AC280" s="4">
        <f t="shared" si="29"/>
        <v>8082.833333333333</v>
      </c>
    </row>
    <row r="281" spans="1:29" x14ac:dyDescent="0.25">
      <c r="A281" t="str">
        <f>feed!A161</f>
        <v>Brohan</v>
      </c>
      <c r="B281" t="str">
        <f>feed!B161</f>
        <v>Brodolf_shitler</v>
      </c>
      <c r="C281" t="str">
        <f>feed!C161</f>
        <v>Brotherhood of Nod</v>
      </c>
      <c r="D281">
        <f>SUMPRODUCT(MID(0&amp;feed!D161,LARGE(INDEX(ISNUMBER(--MID(feed!D161,ROW($1:$19),1))*
ROW($1:$19),0),ROW($1:$19))+1,1)*10^ROW($1:$19)/10)</f>
        <v>19</v>
      </c>
      <c r="E281">
        <f>SUMPRODUCT(MID(0&amp;feed!E161,LARGE(INDEX(ISNUMBER(--MID(feed!E161,ROW($1:$19),1))*
ROW($1:$19),0),ROW($1:$19))+1,1)*10^ROW($1:$19)/10)</f>
        <v>1</v>
      </c>
      <c r="F281" t="str">
        <f>feed!F161</f>
        <v>Second World War surplus</v>
      </c>
      <c r="G281" t="str">
        <f>feed!G161</f>
        <v>Gandhi-like</v>
      </c>
      <c r="H281">
        <f>SUMPRODUCT(MID(0&amp;feed!H161,LARGE(INDEX(ISNUMBER(--MID(feed!H161,ROW($1:$19),1))*
ROW($1:$19),0),ROW($1:$19))+1,1)*10^ROW($1:$19)/10)</f>
        <v>3</v>
      </c>
      <c r="I281" t="str">
        <f>feed!I161</f>
        <v>Good</v>
      </c>
      <c r="J281">
        <f>SUMPRODUCT(MID(0&amp;feed!J161,LARGE(INDEX(ISNUMBER(--MID(feed!J161,ROW($1:$19),1))*
ROW($1:$19),0),ROW($1:$19))+1,1)*10^ROW($1:$19)/10)</f>
        <v>75</v>
      </c>
      <c r="K281">
        <f>SUMPRODUCT(MID(0&amp;feed!K161,LARGE(INDEX(ISNUMBER(--MID(feed!K161,ROW($1:$19),1))*
ROW($1:$19),0),ROW($1:$19))+1,1)*10^ROW($1:$19)/10)</f>
        <v>19</v>
      </c>
      <c r="L281">
        <f>SUMPRODUCT(MID(0&amp;feed!L161,LARGE(INDEX(ISNUMBER(--MID(feed!L161,ROW($1:$19),1))*
ROW($1:$19),0),ROW($1:$19))+1,1)*10^ROW($1:$19)/10)</f>
        <v>12</v>
      </c>
      <c r="M281" t="str">
        <f>feed!M161</f>
        <v>Central Planning</v>
      </c>
      <c r="N281">
        <f>SUMPRODUCT(MID(0&amp;feed!N161,LARGE(INDEX(ISNUMBER(--MID(feed!N161,ROW($1:$5),1))*
ROW($1:$5),0),ROW($1:$5))+1,1)*10^ROW($1:$5)/10)</f>
        <v>2705</v>
      </c>
      <c r="O281">
        <f>SUMPRODUCT(MID(0&amp;feed!O161,LARGE(INDEX(ISNUMBER(--MID(feed!O161,ROW($1:$5),1))*
ROW($1:$5),0),ROW($1:$5))+1,1)*10^ROW($1:$5)/10)</f>
        <v>2023</v>
      </c>
      <c r="P281" t="str">
        <f>feed!P161</f>
        <v>Untapped</v>
      </c>
      <c r="Q281">
        <f t="shared" si="24"/>
        <v>90</v>
      </c>
      <c r="R281" t="str">
        <f>feed!Q161</f>
        <v>Powerful</v>
      </c>
      <c r="S281">
        <f t="shared" si="25"/>
        <v>9</v>
      </c>
      <c r="T281" t="str">
        <f>feed!R161</f>
        <v>Persia</v>
      </c>
      <c r="U281" t="str">
        <f>feed!S161</f>
        <v>Neutral</v>
      </c>
      <c r="V28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21649</v>
      </c>
      <c r="W281" t="str">
        <f>feed!U161</f>
        <v>http://blocgame.com/stats.php?id=40340</v>
      </c>
      <c r="X281" s="4">
        <f>SUMPRODUCT(MID(0&amp;feed!V161,LARGE(INDEX(ISNUMBER(--MID(feed!V161,ROW($1:$5),1))*
ROW($1:$5),0),ROW($1:$5))+1,1)*10^ROW($1:$5)/10)</f>
        <v>0</v>
      </c>
      <c r="Y281">
        <f>feed!W161</f>
        <v>0</v>
      </c>
      <c r="Z281" s="4">
        <f t="shared" si="26"/>
        <v>7774</v>
      </c>
      <c r="AA281" s="8">
        <f t="shared" si="27"/>
        <v>8.0033271719038819</v>
      </c>
      <c r="AB281" s="4">
        <f t="shared" si="28"/>
        <v>450.83333333333331</v>
      </c>
      <c r="AC281" s="4">
        <f t="shared" si="29"/>
        <v>3608.1666666666665</v>
      </c>
    </row>
    <row r="282" spans="1:29" x14ac:dyDescent="0.25">
      <c r="A282" t="str">
        <f>feed!A146</f>
        <v>SPNR</v>
      </c>
      <c r="B282" t="str">
        <f>feed!B146</f>
        <v>Stefan Stamenkovic</v>
      </c>
      <c r="C282" t="str">
        <f>feed!C146</f>
        <v>Brotherhood of Nod</v>
      </c>
      <c r="D282">
        <f>SUMPRODUCT(MID(0&amp;feed!D146,LARGE(INDEX(ISNUMBER(--MID(feed!D146,ROW($1:$19),1))*
ROW($1:$19),0),ROW($1:$19))+1,1)*10^ROW($1:$19)/10)</f>
        <v>78</v>
      </c>
      <c r="E282">
        <f>SUMPRODUCT(MID(0&amp;feed!E146,LARGE(INDEX(ISNUMBER(--MID(feed!E146,ROW($1:$19),1))*
ROW($1:$19),0),ROW($1:$19))+1,1)*10^ROW($1:$19)/10)</f>
        <v>4</v>
      </c>
      <c r="F282" t="str">
        <f>feed!F146</f>
        <v>Korean War surplus</v>
      </c>
      <c r="G282" t="str">
        <f>feed!G146</f>
        <v>Gandhi-like</v>
      </c>
      <c r="H282">
        <f>SUMPRODUCT(MID(0&amp;feed!H146,LARGE(INDEX(ISNUMBER(--MID(feed!H146,ROW($1:$19),1))*
ROW($1:$19),0),ROW($1:$19))+1,1)*10^ROW($1:$19)/10)</f>
        <v>2</v>
      </c>
      <c r="I282" t="str">
        <f>feed!I146</f>
        <v>Good</v>
      </c>
      <c r="J282">
        <f>SUMPRODUCT(MID(0&amp;feed!J146,LARGE(INDEX(ISNUMBER(--MID(feed!J146,ROW($1:$19),1))*
ROW($1:$19),0),ROW($1:$19))+1,1)*10^ROW($1:$19)/10)</f>
        <v>7</v>
      </c>
      <c r="K282">
        <f>SUMPRODUCT(MID(0&amp;feed!K146,LARGE(INDEX(ISNUMBER(--MID(feed!K146,ROW($1:$19),1))*
ROW($1:$19),0),ROW($1:$19))+1,1)*10^ROW($1:$19)/10)</f>
        <v>10</v>
      </c>
      <c r="L282">
        <f>SUMPRODUCT(MID(0&amp;feed!L146,LARGE(INDEX(ISNUMBER(--MID(feed!L146,ROW($1:$19),1))*
ROW($1:$19),0),ROW($1:$19))+1,1)*10^ROW($1:$19)/10)</f>
        <v>4</v>
      </c>
      <c r="M282" t="str">
        <f>feed!M146</f>
        <v>Central Planning</v>
      </c>
      <c r="N282">
        <f>SUMPRODUCT(MID(0&amp;feed!N146,LARGE(INDEX(ISNUMBER(--MID(feed!N146,ROW($1:$5),1))*
ROW($1:$5),0),ROW($1:$5))+1,1)*10^ROW($1:$5)/10)</f>
        <v>2818</v>
      </c>
      <c r="O282">
        <f>SUMPRODUCT(MID(0&amp;feed!O146,LARGE(INDEX(ISNUMBER(--MID(feed!O146,ROW($1:$5),1))*
ROW($1:$5),0),ROW($1:$5))+1,1)*10^ROW($1:$5)/10)</f>
        <v>349</v>
      </c>
      <c r="P282" t="str">
        <f>feed!P146</f>
        <v>Untapped</v>
      </c>
      <c r="Q282">
        <f t="shared" si="24"/>
        <v>90</v>
      </c>
      <c r="R282" t="str">
        <f>feed!Q146</f>
        <v>Large</v>
      </c>
      <c r="S282">
        <f t="shared" si="25"/>
        <v>7.5</v>
      </c>
      <c r="T282" t="str">
        <f>feed!R146</f>
        <v>Indochina</v>
      </c>
      <c r="U282" t="str">
        <f>feed!S146</f>
        <v>Soviet Union</v>
      </c>
      <c r="V282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12209</v>
      </c>
      <c r="W282" t="str">
        <f>feed!U146</f>
        <v>http://blocgame.com/stats.php?id=51722</v>
      </c>
      <c r="X282" s="4">
        <f>SUMPRODUCT(MID(0&amp;feed!V146,LARGE(INDEX(ISNUMBER(--MID(feed!V146,ROW($1:$5),1))*
ROW($1:$5),0),ROW($1:$5))+1,1)*10^ROW($1:$5)/10)</f>
        <v>0</v>
      </c>
      <c r="Y282">
        <f>feed!W146</f>
        <v>0</v>
      </c>
      <c r="Z282" s="4">
        <f t="shared" si="26"/>
        <v>5459</v>
      </c>
      <c r="AA282" s="8">
        <f t="shared" si="27"/>
        <v>4.3325053229240593</v>
      </c>
      <c r="AB282" s="4">
        <f t="shared" si="28"/>
        <v>469.66666666666669</v>
      </c>
      <c r="AC282" s="4">
        <f t="shared" si="29"/>
        <v>2034.8333333333333</v>
      </c>
    </row>
    <row r="283" spans="1:29" x14ac:dyDescent="0.25">
      <c r="A283" t="str">
        <f>feed!A542</f>
        <v>Flodden</v>
      </c>
      <c r="B283" t="str">
        <f>feed!B542</f>
        <v>[ENG] Stickyguy</v>
      </c>
      <c r="C283">
        <f>feed!C542</f>
        <v>0</v>
      </c>
      <c r="D283">
        <f>SUMPRODUCT(MID(0&amp;feed!D542,LARGE(INDEX(ISNUMBER(--MID(feed!D542,ROW($1:$19),1))*
ROW($1:$19),0),ROW($1:$19))+1,1)*10^ROW($1:$19)/10)</f>
        <v>9</v>
      </c>
      <c r="E283">
        <f>SUMPRODUCT(MID(0&amp;feed!E542,LARGE(INDEX(ISNUMBER(--MID(feed!E542,ROW($1:$19),1))*
ROW($1:$19),0),ROW($1:$19))+1,1)*10^ROW($1:$19)/10)</f>
        <v>0</v>
      </c>
      <c r="F283" t="str">
        <f>feed!F542</f>
        <v>First World War surplus</v>
      </c>
      <c r="G283" t="str">
        <f>feed!G542</f>
        <v>Gandhi-like</v>
      </c>
      <c r="H283">
        <f>SUMPRODUCT(MID(0&amp;feed!H543,LARGE(INDEX(ISNUMBER(--MID(feed!H543,ROW($1:$19),1))*
ROW($1:$19),0),ROW($1:$19))+1,1)*10^ROW($1:$19)/10)</f>
        <v>2</v>
      </c>
      <c r="I283" t="str">
        <f>feed!I542</f>
        <v>Standard</v>
      </c>
      <c r="J283">
        <f>SUMPRODUCT(MID(0&amp;feed!J542,LARGE(INDEX(ISNUMBER(--MID(feed!J542,ROW($1:$19),1))*
ROW($1:$19),0),ROW($1:$19))+1,1)*10^ROW($1:$19)/10)</f>
        <v>122</v>
      </c>
      <c r="K283">
        <f>SUMPRODUCT(MID(0&amp;feed!K542,LARGE(INDEX(ISNUMBER(--MID(feed!K542,ROW($1:$19),1))*
ROW($1:$19),0),ROW($1:$19))+1,1)*10^ROW($1:$19)/10)</f>
        <v>2</v>
      </c>
      <c r="L283">
        <f>SUMPRODUCT(MID(0&amp;feed!L542,LARGE(INDEX(ISNUMBER(--MID(feed!L542,ROW($1:$19),1))*
ROW($1:$19),0),ROW($1:$19))+1,1)*10^ROW($1:$19)/10)</f>
        <v>1</v>
      </c>
      <c r="M283" t="str">
        <f>feed!M542</f>
        <v>Free Market</v>
      </c>
      <c r="N283">
        <f>SUMPRODUCT(MID(0&amp;feed!N542,LARGE(INDEX(ISNUMBER(--MID(feed!N542,ROW($1:$5),1))*
ROW($1:$5),0),ROW($1:$5))+1,1)*10^ROW($1:$5)/10)</f>
        <v>1133</v>
      </c>
      <c r="O283">
        <f>SUMPRODUCT(MID(0&amp;feed!O542,LARGE(INDEX(ISNUMBER(--MID(feed!O542,ROW($1:$5),1))*
ROW($1:$5),0),ROW($1:$5))+1,1)*10^ROW($1:$5)/10)</f>
        <v>24</v>
      </c>
      <c r="P283" t="str">
        <f>feed!P542</f>
        <v>Untapped</v>
      </c>
      <c r="Q283">
        <f t="shared" si="24"/>
        <v>90</v>
      </c>
      <c r="R283" t="str">
        <f>feed!Q542</f>
        <v>Small</v>
      </c>
      <c r="S283">
        <f t="shared" si="25"/>
        <v>3</v>
      </c>
      <c r="T283" t="str">
        <f>feed!R542</f>
        <v>Caribbean</v>
      </c>
      <c r="U283" t="str">
        <f>feed!S542</f>
        <v>United States</v>
      </c>
      <c r="V283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18730</v>
      </c>
      <c r="W283" t="str">
        <f>feed!U542</f>
        <v>http://blocgame.com/stats.php?id=65046</v>
      </c>
      <c r="X283" s="4">
        <f>SUMPRODUCT(MID(0&amp;feed!V542,LARGE(INDEX(ISNUMBER(--MID(feed!V542,ROW($1:$5),1))*
ROW($1:$5),0),ROW($1:$5))+1,1)*10^ROW($1:$5)/10)</f>
        <v>0</v>
      </c>
      <c r="Y283">
        <f>feed!W542</f>
        <v>0</v>
      </c>
      <c r="Z283" s="4">
        <f t="shared" si="26"/>
        <v>16105</v>
      </c>
      <c r="AA283" s="8">
        <f t="shared" si="27"/>
        <v>16.531332744924978</v>
      </c>
      <c r="AB283" s="4">
        <f t="shared" si="28"/>
        <v>188.83333333333334</v>
      </c>
      <c r="AC283" s="4">
        <f t="shared" si="29"/>
        <v>3121.6666666666665</v>
      </c>
    </row>
    <row r="284" spans="1:29" x14ac:dyDescent="0.25">
      <c r="A284" t="str">
        <f>feed!A58</f>
        <v>Violent Vegans</v>
      </c>
      <c r="B284" t="str">
        <f>feed!B58</f>
        <v>SnakeBombs</v>
      </c>
      <c r="C284" t="str">
        <f>feed!C58</f>
        <v>Interpol</v>
      </c>
      <c r="D284">
        <f>SUMPRODUCT(MID(0&amp;feed!D58,LARGE(INDEX(ISNUMBER(--MID(feed!D58,ROW($1:$19),1))*
ROW($1:$19),0),ROW($1:$19))+1,1)*10^ROW($1:$19)/10)</f>
        <v>112</v>
      </c>
      <c r="E284">
        <f>SUMPRODUCT(MID(0&amp;feed!E58,LARGE(INDEX(ISNUMBER(--MID(feed!E58,ROW($1:$19),1))*
ROW($1:$19),0),ROW($1:$19))+1,1)*10^ROW($1:$19)/10)</f>
        <v>6</v>
      </c>
      <c r="F284" t="str">
        <f>feed!F58</f>
        <v>Korean War surplus</v>
      </c>
      <c r="G284" t="str">
        <f>feed!G58</f>
        <v>Gandhi-like</v>
      </c>
      <c r="H284">
        <f>SUMPRODUCT(MID(0&amp;feed!H58,LARGE(INDEX(ISNUMBER(--MID(feed!H58,ROW($1:$19),1))*
ROW($1:$19),0),ROW($1:$19))+1,1)*10^ROW($1:$19)/10)</f>
        <v>4</v>
      </c>
      <c r="I284" t="str">
        <f>feed!I58</f>
        <v>Elite</v>
      </c>
      <c r="J284">
        <f>SUMPRODUCT(MID(0&amp;feed!J58,LARGE(INDEX(ISNUMBER(--MID(feed!J58,ROW($1:$19),1))*
ROW($1:$19),0),ROW($1:$19))+1,1)*10^ROW($1:$19)/10)</f>
        <v>0</v>
      </c>
      <c r="K284">
        <f>SUMPRODUCT(MID(0&amp;feed!K58,LARGE(INDEX(ISNUMBER(--MID(feed!K58,ROW($1:$19),1))*
ROW($1:$19),0),ROW($1:$19))+1,1)*10^ROW($1:$19)/10)</f>
        <v>40</v>
      </c>
      <c r="L284">
        <f>SUMPRODUCT(MID(0&amp;feed!L58,LARGE(INDEX(ISNUMBER(--MID(feed!L58,ROW($1:$19),1))*
ROW($1:$19),0),ROW($1:$19))+1,1)*10^ROW($1:$19)/10)</f>
        <v>18</v>
      </c>
      <c r="M284" t="str">
        <f>feed!M58</f>
        <v>Mixed Economy</v>
      </c>
      <c r="N284">
        <f>SUMPRODUCT(MID(0&amp;feed!N58,LARGE(INDEX(ISNUMBER(--MID(feed!N58,ROW($1:$5),1))*
ROW($1:$5),0),ROW($1:$5))+1,1)*10^ROW($1:$5)/10)</f>
        <v>3631</v>
      </c>
      <c r="O284">
        <f>SUMPRODUCT(MID(0&amp;feed!O58,LARGE(INDEX(ISNUMBER(--MID(feed!O58,ROW($1:$5),1))*
ROW($1:$5),0),ROW($1:$5))+1,1)*10^ROW($1:$5)/10)</f>
        <v>5596</v>
      </c>
      <c r="P284" t="str">
        <f>feed!P58</f>
        <v>Untapped</v>
      </c>
      <c r="Q284">
        <f t="shared" si="24"/>
        <v>90</v>
      </c>
      <c r="R284" t="str">
        <f>feed!Q58</f>
        <v>Very Powerful</v>
      </c>
      <c r="S284">
        <f t="shared" si="25"/>
        <v>10</v>
      </c>
      <c r="T284" t="str">
        <f>feed!R58</f>
        <v>Atlas</v>
      </c>
      <c r="U284" t="str">
        <f>feed!S58</f>
        <v>Soviet Union</v>
      </c>
      <c r="V284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49738</v>
      </c>
      <c r="W284" t="str">
        <f>feed!U58</f>
        <v>http://blocgame.com/stats.php?id=48869</v>
      </c>
      <c r="X284" s="4">
        <f>SUMPRODUCT(MID(0&amp;feed!V58,LARGE(INDEX(ISNUMBER(--MID(feed!V58,ROW($1:$5),1))*
ROW($1:$5),0),ROW($1:$5))+1,1)*10^ROW($1:$5)/10)</f>
        <v>0</v>
      </c>
      <c r="Y284">
        <f>feed!W58</f>
        <v>0</v>
      </c>
      <c r="Z284" s="4">
        <f t="shared" si="26"/>
        <v>24988</v>
      </c>
      <c r="AA284" s="8">
        <f t="shared" si="27"/>
        <v>13.69815477829799</v>
      </c>
      <c r="AB284" s="4">
        <f t="shared" si="28"/>
        <v>605.16666666666663</v>
      </c>
      <c r="AC284" s="4">
        <f t="shared" si="29"/>
        <v>8289.6666666666661</v>
      </c>
    </row>
    <row r="285" spans="1:29" x14ac:dyDescent="0.25">
      <c r="A285" t="str">
        <f>feed!A108</f>
        <v>Large Man</v>
      </c>
      <c r="B285" t="str">
        <f>feed!B108</f>
        <v>LargeMan</v>
      </c>
      <c r="C285" t="str">
        <f>feed!C108</f>
        <v>Interpol</v>
      </c>
      <c r="D285">
        <f>SUMPRODUCT(MID(0&amp;feed!D108,LARGE(INDEX(ISNUMBER(--MID(feed!D108,ROW($1:$19),1))*
ROW($1:$19),0),ROW($1:$19))+1,1)*10^ROW($1:$19)/10)</f>
        <v>100</v>
      </c>
      <c r="E285">
        <f>SUMPRODUCT(MID(0&amp;feed!E108,LARGE(INDEX(ISNUMBER(--MID(feed!E108,ROW($1:$19),1))*
ROW($1:$19),0),ROW($1:$19))+1,1)*10^ROW($1:$19)/10)</f>
        <v>4</v>
      </c>
      <c r="F285" t="str">
        <f>feed!F108</f>
        <v>Vietnam War surplus</v>
      </c>
      <c r="G285" t="str">
        <f>feed!G108</f>
        <v>Gandhi-like</v>
      </c>
      <c r="H285">
        <f>SUMPRODUCT(MID(0&amp;feed!H108,LARGE(INDEX(ISNUMBER(--MID(feed!H108,ROW($1:$19),1))*
ROW($1:$19),0),ROW($1:$19))+1,1)*10^ROW($1:$19)/10)</f>
        <v>4</v>
      </c>
      <c r="I285" t="str">
        <f>feed!I108</f>
        <v>Standard</v>
      </c>
      <c r="J285">
        <f>SUMPRODUCT(MID(0&amp;feed!J108,LARGE(INDEX(ISNUMBER(--MID(feed!J108,ROW($1:$19),1))*
ROW($1:$19),0),ROW($1:$19))+1,1)*10^ROW($1:$19)/10)</f>
        <v>5</v>
      </c>
      <c r="K285">
        <f>SUMPRODUCT(MID(0&amp;feed!K108,LARGE(INDEX(ISNUMBER(--MID(feed!K108,ROW($1:$19),1))*
ROW($1:$19),0),ROW($1:$19))+1,1)*10^ROW($1:$19)/10)</f>
        <v>12</v>
      </c>
      <c r="L285">
        <f>SUMPRODUCT(MID(0&amp;feed!L108,LARGE(INDEX(ISNUMBER(--MID(feed!L108,ROW($1:$19),1))*
ROW($1:$19),0),ROW($1:$19))+1,1)*10^ROW($1:$19)/10)</f>
        <v>16</v>
      </c>
      <c r="M285" t="str">
        <f>feed!M108</f>
        <v>Central Planning</v>
      </c>
      <c r="N285">
        <f>SUMPRODUCT(MID(0&amp;feed!N108,LARGE(INDEX(ISNUMBER(--MID(feed!N108,ROW($1:$5),1))*
ROW($1:$5),0),ROW($1:$5))+1,1)*10^ROW($1:$5)/10)</f>
        <v>3114</v>
      </c>
      <c r="O285">
        <f>SUMPRODUCT(MID(0&amp;feed!O108,LARGE(INDEX(ISNUMBER(--MID(feed!O108,ROW($1:$5),1))*
ROW($1:$5),0),ROW($1:$5))+1,1)*10^ROW($1:$5)/10)</f>
        <v>8061</v>
      </c>
      <c r="P285" t="str">
        <f>feed!P108</f>
        <v>Untapped</v>
      </c>
      <c r="Q285">
        <f t="shared" si="24"/>
        <v>90</v>
      </c>
      <c r="R285" t="str">
        <f>feed!Q108</f>
        <v>Powerful</v>
      </c>
      <c r="S285">
        <f t="shared" si="25"/>
        <v>9</v>
      </c>
      <c r="T285" t="str">
        <f>feed!R108</f>
        <v>Egypt</v>
      </c>
      <c r="U285" t="str">
        <f>feed!S108</f>
        <v>Soviet Union</v>
      </c>
      <c r="V285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59826</v>
      </c>
      <c r="W285" t="str">
        <f>feed!U108</f>
        <v>http://blocgame.com/stats.php?id=52836</v>
      </c>
      <c r="X285" s="4">
        <f>SUMPRODUCT(MID(0&amp;feed!V108,LARGE(INDEX(ISNUMBER(--MID(feed!V108,ROW($1:$5),1))*
ROW($1:$5),0),ROW($1:$5))+1,1)*10^ROW($1:$5)/10)</f>
        <v>0</v>
      </c>
      <c r="Y285">
        <f>feed!W108</f>
        <v>0</v>
      </c>
      <c r="Z285" s="4">
        <f t="shared" si="26"/>
        <v>46326</v>
      </c>
      <c r="AA285" s="8">
        <f t="shared" si="27"/>
        <v>19.211946050096341</v>
      </c>
      <c r="AB285" s="4">
        <f t="shared" si="28"/>
        <v>519</v>
      </c>
      <c r="AC285" s="4">
        <f t="shared" si="29"/>
        <v>9971</v>
      </c>
    </row>
    <row r="286" spans="1:29" x14ac:dyDescent="0.25">
      <c r="A286" t="str">
        <f>feed!A400</f>
        <v>Tyanra</v>
      </c>
      <c r="B286" t="str">
        <f>feed!B400</f>
        <v>SaffronMerchant</v>
      </c>
      <c r="C286" t="str">
        <f>feed!C400</f>
        <v>SPQR</v>
      </c>
      <c r="D286">
        <f>SUMPRODUCT(MID(0&amp;feed!D400,LARGE(INDEX(ISNUMBER(--MID(feed!D400,ROW($1:$19),1))*
ROW($1:$19),0),ROW($1:$19))+1,1)*10^ROW($1:$19)/10)</f>
        <v>102</v>
      </c>
      <c r="E286">
        <f>SUMPRODUCT(MID(0&amp;feed!E400,LARGE(INDEX(ISNUMBER(--MID(feed!E400,ROW($1:$19),1))*
ROW($1:$19),0),ROW($1:$19))+1,1)*10^ROW($1:$19)/10)</f>
        <v>6</v>
      </c>
      <c r="F286" t="str">
        <f>feed!F400</f>
        <v>Korean War surplus</v>
      </c>
      <c r="G286" t="str">
        <f>feed!G400</f>
        <v>Gandhi-like</v>
      </c>
      <c r="H286">
        <f>SUMPRODUCT(MID(0&amp;feed!H400,LARGE(INDEX(ISNUMBER(--MID(feed!H400,ROW($1:$19),1))*
ROW($1:$19),0),ROW($1:$19))+1,1)*10^ROW($1:$19)/10)</f>
        <v>3</v>
      </c>
      <c r="I286" t="str">
        <f>feed!I400</f>
        <v>Poor</v>
      </c>
      <c r="J286">
        <f>SUMPRODUCT(MID(0&amp;feed!J400,LARGE(INDEX(ISNUMBER(--MID(feed!J400,ROW($1:$19),1))*
ROW($1:$19),0),ROW($1:$19))+1,1)*10^ROW($1:$19)/10)</f>
        <v>5</v>
      </c>
      <c r="K286">
        <f>SUMPRODUCT(MID(0&amp;feed!K400,LARGE(INDEX(ISNUMBER(--MID(feed!K400,ROW($1:$19),1))*
ROW($1:$19),0),ROW($1:$19))+1,1)*10^ROW($1:$19)/10)</f>
        <v>24</v>
      </c>
      <c r="L286">
        <f>SUMPRODUCT(MID(0&amp;feed!L400,LARGE(INDEX(ISNUMBER(--MID(feed!L400,ROW($1:$19),1))*
ROW($1:$19),0),ROW($1:$19))+1,1)*10^ROW($1:$19)/10)</f>
        <v>10</v>
      </c>
      <c r="M286" t="str">
        <f>feed!M400</f>
        <v>Central Planning</v>
      </c>
      <c r="N286">
        <f>SUMPRODUCT(MID(0&amp;feed!N400,LARGE(INDEX(ISNUMBER(--MID(feed!N400,ROW($1:$5),1))*
ROW($1:$5),0),ROW($1:$5))+1,1)*10^ROW($1:$5)/10)</f>
        <v>1578</v>
      </c>
      <c r="O286">
        <f>SUMPRODUCT(MID(0&amp;feed!O400,LARGE(INDEX(ISNUMBER(--MID(feed!O400,ROW($1:$5),1))*
ROW($1:$5),0),ROW($1:$5))+1,1)*10^ROW($1:$5)/10)</f>
        <v>1365</v>
      </c>
      <c r="P286" t="str">
        <f>feed!P400</f>
        <v>Untapped</v>
      </c>
      <c r="Q286">
        <f t="shared" si="24"/>
        <v>90</v>
      </c>
      <c r="R286" t="str">
        <f>feed!Q400</f>
        <v>Powerful</v>
      </c>
      <c r="S286">
        <f t="shared" si="25"/>
        <v>9</v>
      </c>
      <c r="T286" t="str">
        <f>feed!R400</f>
        <v>The Subcontinent</v>
      </c>
      <c r="U286" t="str">
        <f>feed!S400</f>
        <v>Soviet Union</v>
      </c>
      <c r="V286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35532</v>
      </c>
      <c r="W286" t="str">
        <f>feed!U400</f>
        <v>http://blocgame.com/stats.php?id=60365</v>
      </c>
      <c r="X286" s="4">
        <f>SUMPRODUCT(MID(0&amp;feed!V400,LARGE(INDEX(ISNUMBER(--MID(feed!V400,ROW($1:$5),1))*
ROW($1:$5),0),ROW($1:$5))+1,1)*10^ROW($1:$5)/10)</f>
        <v>1</v>
      </c>
      <c r="Y286">
        <f>feed!W400</f>
        <v>0</v>
      </c>
      <c r="Z286" s="4">
        <f t="shared" si="26"/>
        <v>20532</v>
      </c>
      <c r="AA286" s="8">
        <f t="shared" si="27"/>
        <v>22.517110266159698</v>
      </c>
      <c r="AB286" s="4">
        <f t="shared" si="28"/>
        <v>263</v>
      </c>
      <c r="AC286" s="4">
        <f t="shared" si="29"/>
        <v>5922</v>
      </c>
    </row>
    <row r="287" spans="1:29" x14ac:dyDescent="0.25">
      <c r="A287" t="str">
        <f>feed!A298</f>
        <v>Senandung Malam</v>
      </c>
      <c r="B287" t="str">
        <f>feed!B298</f>
        <v>Lela Manja</v>
      </c>
      <c r="C287" t="str">
        <f>feed!C298</f>
        <v>PIRATES</v>
      </c>
      <c r="D287">
        <f>SUMPRODUCT(MID(0&amp;feed!D298,LARGE(INDEX(ISNUMBER(--MID(feed!D298,ROW($1:$19),1))*
ROW($1:$19),0),ROW($1:$19))+1,1)*10^ROW($1:$19)/10)</f>
        <v>98</v>
      </c>
      <c r="E287">
        <f>SUMPRODUCT(MID(0&amp;feed!E298,LARGE(INDEX(ISNUMBER(--MID(feed!E298,ROW($1:$19),1))*
ROW($1:$19),0),ROW($1:$19))+1,1)*10^ROW($1:$19)/10)</f>
        <v>0</v>
      </c>
      <c r="F287" t="str">
        <f>feed!F298</f>
        <v>Second World War surplus</v>
      </c>
      <c r="G287" t="str">
        <f>feed!G298</f>
        <v>Gandhi-like</v>
      </c>
      <c r="H287">
        <f>SUMPRODUCT(MID(0&amp;feed!H298,LARGE(INDEX(ISNUMBER(--MID(feed!H298,ROW($1:$19),1))*
ROW($1:$19),0),ROW($1:$19))+1,1)*10^ROW($1:$19)/10)</f>
        <v>1</v>
      </c>
      <c r="I287" t="str">
        <f>feed!I298</f>
        <v>Poor</v>
      </c>
      <c r="J287">
        <f>SUMPRODUCT(MID(0&amp;feed!J298,LARGE(INDEX(ISNUMBER(--MID(feed!J298,ROW($1:$19),1))*
ROW($1:$19),0),ROW($1:$19))+1,1)*10^ROW($1:$19)/10)</f>
        <v>15</v>
      </c>
      <c r="K287">
        <f>SUMPRODUCT(MID(0&amp;feed!K298,LARGE(INDEX(ISNUMBER(--MID(feed!K298,ROW($1:$19),1))*
ROW($1:$19),0),ROW($1:$19))+1,1)*10^ROW($1:$19)/10)</f>
        <v>13</v>
      </c>
      <c r="L287">
        <f>SUMPRODUCT(MID(0&amp;feed!L298,LARGE(INDEX(ISNUMBER(--MID(feed!L298,ROW($1:$19),1))*
ROW($1:$19),0),ROW($1:$19))+1,1)*10^ROW($1:$19)/10)</f>
        <v>14</v>
      </c>
      <c r="M287" t="str">
        <f>feed!M298</f>
        <v>Free Market</v>
      </c>
      <c r="N287">
        <f>SUMPRODUCT(MID(0&amp;feed!N298,LARGE(INDEX(ISNUMBER(--MID(feed!N298,ROW($1:$5),1))*
ROW($1:$5),0),ROW($1:$5))+1,1)*10^ROW($1:$5)/10)</f>
        <v>1997</v>
      </c>
      <c r="O287">
        <f>SUMPRODUCT(MID(0&amp;feed!O298,LARGE(INDEX(ISNUMBER(--MID(feed!O298,ROW($1:$5),1))*
ROW($1:$5),0),ROW($1:$5))+1,1)*10^ROW($1:$5)/10)</f>
        <v>0</v>
      </c>
      <c r="P287" t="str">
        <f>feed!P298</f>
        <v>Untapped</v>
      </c>
      <c r="Q287">
        <f t="shared" si="24"/>
        <v>90</v>
      </c>
      <c r="R287" t="str">
        <f>feed!Q298</f>
        <v>Very Powerful</v>
      </c>
      <c r="S287">
        <f t="shared" si="25"/>
        <v>10</v>
      </c>
      <c r="T287" t="str">
        <f>feed!R298</f>
        <v>East Indies</v>
      </c>
      <c r="U287" t="str">
        <f>feed!S298</f>
        <v>United States</v>
      </c>
      <c r="V287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10899</v>
      </c>
      <c r="W287" t="str">
        <f>feed!U298</f>
        <v>http://blocgame.com/stats.php?id=61074</v>
      </c>
      <c r="X287" s="4">
        <f>SUMPRODUCT(MID(0&amp;feed!V298,LARGE(INDEX(ISNUMBER(--MID(feed!V298,ROW($1:$5),1))*
ROW($1:$5),0),ROW($1:$5))+1,1)*10^ROW($1:$5)/10)</f>
        <v>0</v>
      </c>
      <c r="Y287">
        <f>feed!W298</f>
        <v>0</v>
      </c>
      <c r="Z287" s="4">
        <f t="shared" si="26"/>
        <v>24</v>
      </c>
      <c r="AA287" s="8">
        <f t="shared" si="27"/>
        <v>5.4576865297946924</v>
      </c>
      <c r="AB287" s="4">
        <f t="shared" si="28"/>
        <v>332.83333333333331</v>
      </c>
      <c r="AC287" s="4">
        <f t="shared" si="29"/>
        <v>1816.5</v>
      </c>
    </row>
    <row r="288" spans="1:29" x14ac:dyDescent="0.25">
      <c r="A288" t="str">
        <f>feed!A84</f>
        <v>Chicken rice</v>
      </c>
      <c r="B288" t="str">
        <f>feed!B84</f>
        <v>Ador hitler</v>
      </c>
      <c r="C288" t="str">
        <f>feed!C84</f>
        <v>PIRATES</v>
      </c>
      <c r="D288">
        <f>SUMPRODUCT(MID(0&amp;feed!D84,LARGE(INDEX(ISNUMBER(--MID(feed!D84,ROW($1:$19),1))*
ROW($1:$19),0),ROW($1:$19))+1,1)*10^ROW($1:$19)/10)</f>
        <v>51</v>
      </c>
      <c r="E288">
        <f>SUMPRODUCT(MID(0&amp;feed!E84,LARGE(INDEX(ISNUMBER(--MID(feed!E84,ROW($1:$19),1))*
ROW($1:$19),0),ROW($1:$19))+1,1)*10^ROW($1:$19)/10)</f>
        <v>2</v>
      </c>
      <c r="F288" t="str">
        <f>feed!F84</f>
        <v>Korean War surplus</v>
      </c>
      <c r="G288" t="str">
        <f>feed!G84</f>
        <v>Gandhi-like</v>
      </c>
      <c r="H288">
        <f>SUMPRODUCT(MID(0&amp;feed!H84,LARGE(INDEX(ISNUMBER(--MID(feed!H84,ROW($1:$19),1))*
ROW($1:$19),0),ROW($1:$19))+1,1)*10^ROW($1:$19)/10)</f>
        <v>3</v>
      </c>
      <c r="I288" t="str">
        <f>feed!I84</f>
        <v>Good</v>
      </c>
      <c r="J288">
        <f>SUMPRODUCT(MID(0&amp;feed!J84,LARGE(INDEX(ISNUMBER(--MID(feed!J84,ROW($1:$19),1))*
ROW($1:$19),0),ROW($1:$19))+1,1)*10^ROW($1:$19)/10)</f>
        <v>24</v>
      </c>
      <c r="K288">
        <f>SUMPRODUCT(MID(0&amp;feed!K84,LARGE(INDEX(ISNUMBER(--MID(feed!K84,ROW($1:$19),1))*
ROW($1:$19),0),ROW($1:$19))+1,1)*10^ROW($1:$19)/10)</f>
        <v>16</v>
      </c>
      <c r="L288">
        <f>SUMPRODUCT(MID(0&amp;feed!L84,LARGE(INDEX(ISNUMBER(--MID(feed!L84,ROW($1:$19),1))*
ROW($1:$19),0),ROW($1:$19))+1,1)*10^ROW($1:$19)/10)</f>
        <v>15</v>
      </c>
      <c r="M288" t="str">
        <f>feed!M84</f>
        <v>Central Planning</v>
      </c>
      <c r="N288">
        <f>SUMPRODUCT(MID(0&amp;feed!N84,LARGE(INDEX(ISNUMBER(--MID(feed!N84,ROW($1:$5),1))*
ROW($1:$5),0),ROW($1:$5))+1,1)*10^ROW($1:$5)/10)</f>
        <v>3336</v>
      </c>
      <c r="O288">
        <f>SUMPRODUCT(MID(0&amp;feed!O84,LARGE(INDEX(ISNUMBER(--MID(feed!O84,ROW($1:$5),1))*
ROW($1:$5),0),ROW($1:$5))+1,1)*10^ROW($1:$5)/10)</f>
        <v>335</v>
      </c>
      <c r="P288" t="str">
        <f>feed!P84</f>
        <v>Untapped</v>
      </c>
      <c r="Q288">
        <f t="shared" si="24"/>
        <v>90</v>
      </c>
      <c r="R288" t="str">
        <f>feed!Q84</f>
        <v>Large</v>
      </c>
      <c r="S288">
        <f t="shared" si="25"/>
        <v>7.5</v>
      </c>
      <c r="T288" t="str">
        <f>feed!R84</f>
        <v>East Indies</v>
      </c>
      <c r="U288" t="str">
        <f>feed!S84</f>
        <v>Neutral</v>
      </c>
      <c r="V288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20000</v>
      </c>
      <c r="W288" t="str">
        <f>feed!U84</f>
        <v>http://blocgame.com/stats.php?id=61750</v>
      </c>
      <c r="X288" s="4">
        <f>SUMPRODUCT(MID(0&amp;feed!V84,LARGE(INDEX(ISNUMBER(--MID(feed!V84,ROW($1:$5),1))*
ROW($1:$5),0),ROW($1:$5))+1,1)*10^ROW($1:$5)/10)</f>
        <v>0</v>
      </c>
      <c r="Y288">
        <f>feed!W84</f>
        <v>0</v>
      </c>
      <c r="Z288" s="4">
        <f t="shared" si="26"/>
        <v>6125</v>
      </c>
      <c r="AA288" s="8">
        <f t="shared" si="27"/>
        <v>5.9952038369304557</v>
      </c>
      <c r="AB288" s="4">
        <f t="shared" si="28"/>
        <v>556</v>
      </c>
      <c r="AC288" s="4">
        <f t="shared" si="29"/>
        <v>3333.3333333333335</v>
      </c>
    </row>
    <row r="289" spans="1:29" x14ac:dyDescent="0.25">
      <c r="A289" t="str">
        <f>feed!A98</f>
        <v>Safavid Persia</v>
      </c>
      <c r="B289" t="str">
        <f>feed!B98</f>
        <v>Abbas</v>
      </c>
      <c r="C289" t="str">
        <f>feed!C98</f>
        <v>The Order</v>
      </c>
      <c r="D289">
        <f>SUMPRODUCT(MID(0&amp;feed!D98,LARGE(INDEX(ISNUMBER(--MID(feed!D98,ROW($1:$19),1))*
ROW($1:$19),0),ROW($1:$19))+1,1)*10^ROW($1:$19)/10)</f>
        <v>91</v>
      </c>
      <c r="E289">
        <f>SUMPRODUCT(MID(0&amp;feed!E98,LARGE(INDEX(ISNUMBER(--MID(feed!E98,ROW($1:$19),1))*
ROW($1:$19),0),ROW($1:$19))+1,1)*10^ROW($1:$19)/10)</f>
        <v>0</v>
      </c>
      <c r="F289" t="str">
        <f>feed!F98</f>
        <v>Korean War surplus</v>
      </c>
      <c r="G289" t="str">
        <f>feed!G98</f>
        <v>Gandhi-like</v>
      </c>
      <c r="H289">
        <f>SUMPRODUCT(MID(0&amp;feed!H98,LARGE(INDEX(ISNUMBER(--MID(feed!H98,ROW($1:$19),1))*
ROW($1:$19),0),ROW($1:$19))+1,1)*10^ROW($1:$19)/10)</f>
        <v>3</v>
      </c>
      <c r="I289" t="str">
        <f>feed!I98</f>
        <v>Elite</v>
      </c>
      <c r="J289">
        <f>SUMPRODUCT(MID(0&amp;feed!J98,LARGE(INDEX(ISNUMBER(--MID(feed!J98,ROW($1:$19),1))*
ROW($1:$19),0),ROW($1:$19))+1,1)*10^ROW($1:$19)/10)</f>
        <v>41</v>
      </c>
      <c r="K289">
        <f>SUMPRODUCT(MID(0&amp;feed!K98,LARGE(INDEX(ISNUMBER(--MID(feed!K98,ROW($1:$19),1))*
ROW($1:$19),0),ROW($1:$19))+1,1)*10^ROW($1:$19)/10)</f>
        <v>16</v>
      </c>
      <c r="L289">
        <f>SUMPRODUCT(MID(0&amp;feed!L98,LARGE(INDEX(ISNUMBER(--MID(feed!L98,ROW($1:$19),1))*
ROW($1:$19),0),ROW($1:$19))+1,1)*10^ROW($1:$19)/10)</f>
        <v>9</v>
      </c>
      <c r="M289" t="str">
        <f>feed!M98</f>
        <v>Free Market</v>
      </c>
      <c r="N289">
        <f>SUMPRODUCT(MID(0&amp;feed!N98,LARGE(INDEX(ISNUMBER(--MID(feed!N98,ROW($1:$5),1))*
ROW($1:$5),0),ROW($1:$5))+1,1)*10^ROW($1:$5)/10)</f>
        <v>3217</v>
      </c>
      <c r="O289">
        <f>SUMPRODUCT(MID(0&amp;feed!O98,LARGE(INDEX(ISNUMBER(--MID(feed!O98,ROW($1:$5),1))*
ROW($1:$5),0),ROW($1:$5))+1,1)*10^ROW($1:$5)/10)</f>
        <v>2533</v>
      </c>
      <c r="P289" t="str">
        <f>feed!P98</f>
        <v>Untapped</v>
      </c>
      <c r="Q289">
        <f t="shared" si="24"/>
        <v>90</v>
      </c>
      <c r="R289" t="str">
        <f>feed!Q98</f>
        <v>Large</v>
      </c>
      <c r="S289">
        <f t="shared" si="25"/>
        <v>7.5</v>
      </c>
      <c r="T289" t="str">
        <f>feed!R98</f>
        <v>Persia</v>
      </c>
      <c r="U289" t="str">
        <f>feed!S98</f>
        <v>United States</v>
      </c>
      <c r="V289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29563</v>
      </c>
      <c r="W289" t="str">
        <f>feed!U98</f>
        <v>http://blocgame.com/stats.php?id=63199</v>
      </c>
      <c r="X289" s="4">
        <f>SUMPRODUCT(MID(0&amp;feed!V98,LARGE(INDEX(ISNUMBER(--MID(feed!V98,ROW($1:$5),1))*
ROW($1:$5),0),ROW($1:$5))+1,1)*10^ROW($1:$5)/10)</f>
        <v>0</v>
      </c>
      <c r="Y289">
        <f>feed!W98</f>
        <v>0</v>
      </c>
      <c r="Z289" s="4">
        <f t="shared" si="26"/>
        <v>17938</v>
      </c>
      <c r="AA289" s="8">
        <f t="shared" si="27"/>
        <v>9.1896176562014293</v>
      </c>
      <c r="AB289" s="4">
        <f t="shared" si="28"/>
        <v>536.16666666666663</v>
      </c>
      <c r="AC289" s="4">
        <f t="shared" si="29"/>
        <v>4927.166666666667</v>
      </c>
    </row>
    <row r="290" spans="1:29" x14ac:dyDescent="0.25">
      <c r="A290" t="str">
        <f>feed!A389</f>
        <v>melayuraya</v>
      </c>
      <c r="B290" t="str">
        <f>feed!B389</f>
        <v>bangsamelayu</v>
      </c>
      <c r="C290" t="str">
        <f>feed!C389</f>
        <v>Pakatan Melayu</v>
      </c>
      <c r="D290">
        <f>SUMPRODUCT(MID(0&amp;feed!D389,LARGE(INDEX(ISNUMBER(--MID(feed!D389,ROW($1:$19),1))*
ROW($1:$19),0),ROW($1:$19))+1,1)*10^ROW($1:$19)/10)</f>
        <v>5</v>
      </c>
      <c r="E290">
        <f>SUMPRODUCT(MID(0&amp;feed!E389,LARGE(INDEX(ISNUMBER(--MID(feed!E389,ROW($1:$19),1))*
ROW($1:$19),0),ROW($1:$19))+1,1)*10^ROW($1:$19)/10)</f>
        <v>0</v>
      </c>
      <c r="F290" t="str">
        <f>feed!F389</f>
        <v>Second World War surplus</v>
      </c>
      <c r="G290" t="str">
        <f>feed!G389</f>
        <v>Normal</v>
      </c>
      <c r="H290">
        <f>SUMPRODUCT(MID(0&amp;feed!H389,LARGE(INDEX(ISNUMBER(--MID(feed!H389,ROW($1:$19),1))*
ROW($1:$19),0),ROW($1:$19))+1,1)*10^ROW($1:$19)/10)</f>
        <v>3</v>
      </c>
      <c r="I290" t="str">
        <f>feed!I389</f>
        <v>Elite</v>
      </c>
      <c r="J290">
        <f>SUMPRODUCT(MID(0&amp;feed!J389,LARGE(INDEX(ISNUMBER(--MID(feed!J389,ROW($1:$19),1))*
ROW($1:$19),0),ROW($1:$19))+1,1)*10^ROW($1:$19)/10)</f>
        <v>3</v>
      </c>
      <c r="K290">
        <f>SUMPRODUCT(MID(0&amp;feed!K389,LARGE(INDEX(ISNUMBER(--MID(feed!K389,ROW($1:$19),1))*
ROW($1:$19),0),ROW($1:$19))+1,1)*10^ROW($1:$19)/10)</f>
        <v>24</v>
      </c>
      <c r="L290">
        <f>SUMPRODUCT(MID(0&amp;feed!L389,LARGE(INDEX(ISNUMBER(--MID(feed!L389,ROW($1:$19),1))*
ROW($1:$19),0),ROW($1:$19))+1,1)*10^ROW($1:$19)/10)</f>
        <v>8</v>
      </c>
      <c r="M290" t="str">
        <f>feed!M389</f>
        <v>Mixed Economy</v>
      </c>
      <c r="N290">
        <f>SUMPRODUCT(MID(0&amp;feed!N389,LARGE(INDEX(ISNUMBER(--MID(feed!N389,ROW($1:$5),1))*
ROW($1:$5),0),ROW($1:$5))+1,1)*10^ROW($1:$5)/10)</f>
        <v>1599</v>
      </c>
      <c r="O290">
        <f>SUMPRODUCT(MID(0&amp;feed!O389,LARGE(INDEX(ISNUMBER(--MID(feed!O389,ROW($1:$5),1))*
ROW($1:$5),0),ROW($1:$5))+1,1)*10^ROW($1:$5)/10)</f>
        <v>58</v>
      </c>
      <c r="P290" t="str">
        <f>feed!P389</f>
        <v>Near Depletion</v>
      </c>
      <c r="Q290">
        <f t="shared" si="24"/>
        <v>10</v>
      </c>
      <c r="R290" t="str">
        <f>feed!Q389</f>
        <v>Mediocre</v>
      </c>
      <c r="S290">
        <f t="shared" si="25"/>
        <v>4.5</v>
      </c>
      <c r="T290" t="str">
        <f>feed!R389</f>
        <v>The Subcontinent</v>
      </c>
      <c r="U290" t="str">
        <f>feed!S389</f>
        <v>Neutral</v>
      </c>
      <c r="V290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13672</v>
      </c>
      <c r="W290" t="str">
        <f>feed!U389</f>
        <v>http://blocgame.com/stats.php?id=63546</v>
      </c>
      <c r="X290" s="4">
        <f>SUMPRODUCT(MID(0&amp;feed!V389,LARGE(INDEX(ISNUMBER(--MID(feed!V389,ROW($1:$5),1))*
ROW($1:$5),0),ROW($1:$5))+1,1)*10^ROW($1:$5)/10)</f>
        <v>0</v>
      </c>
      <c r="Y290">
        <f>feed!W389</f>
        <v>0</v>
      </c>
      <c r="Z290" s="4">
        <f t="shared" si="26"/>
        <v>-578</v>
      </c>
      <c r="AA290" s="8">
        <f t="shared" si="27"/>
        <v>8.5503439649781114</v>
      </c>
      <c r="AB290" s="4">
        <f t="shared" si="28"/>
        <v>266.5</v>
      </c>
      <c r="AC290" s="4">
        <f t="shared" si="29"/>
        <v>2278.6666666666665</v>
      </c>
    </row>
    <row r="291" spans="1:29" x14ac:dyDescent="0.25">
      <c r="A291" t="str">
        <f>feed!A102</f>
        <v>Greatest Ally</v>
      </c>
      <c r="B291" t="str">
        <f>feed!B102</f>
        <v>WilliamDaAsian</v>
      </c>
      <c r="C291" t="str">
        <f>feed!C102</f>
        <v>Brotherhood of Nod</v>
      </c>
      <c r="D291">
        <f>SUMPRODUCT(MID(0&amp;feed!D102,LARGE(INDEX(ISNUMBER(--MID(feed!D102,ROW($1:$19),1))*
ROW($1:$19),0),ROW($1:$19))+1,1)*10^ROW($1:$19)/10)</f>
        <v>138</v>
      </c>
      <c r="E291">
        <f>SUMPRODUCT(MID(0&amp;feed!E102,LARGE(INDEX(ISNUMBER(--MID(feed!E102,ROW($1:$19),1))*
ROW($1:$19),0),ROW($1:$19))+1,1)*10^ROW($1:$19)/10)</f>
        <v>15</v>
      </c>
      <c r="F291" t="str">
        <f>feed!F102</f>
        <v>Korean War surplus</v>
      </c>
      <c r="G291" t="str">
        <f>feed!G102</f>
        <v>Gandhi-like</v>
      </c>
      <c r="H291">
        <f>SUMPRODUCT(MID(0&amp;feed!H102,LARGE(INDEX(ISNUMBER(--MID(feed!H102,ROW($1:$19),1))*
ROW($1:$19),0),ROW($1:$19))+1,1)*10^ROW($1:$19)/10)</f>
        <v>5</v>
      </c>
      <c r="I291" t="str">
        <f>feed!I102</f>
        <v>Good</v>
      </c>
      <c r="J291">
        <f>SUMPRODUCT(MID(0&amp;feed!J102,LARGE(INDEX(ISNUMBER(--MID(feed!J102,ROW($1:$19),1))*
ROW($1:$19),0),ROW($1:$19))+1,1)*10^ROW($1:$19)/10)</f>
        <v>16</v>
      </c>
      <c r="K291">
        <f>SUMPRODUCT(MID(0&amp;feed!K102,LARGE(INDEX(ISNUMBER(--MID(feed!K102,ROW($1:$19),1))*
ROW($1:$19),0),ROW($1:$19))+1,1)*10^ROW($1:$19)/10)</f>
        <v>30</v>
      </c>
      <c r="L291">
        <f>SUMPRODUCT(MID(0&amp;feed!L102,LARGE(INDEX(ISNUMBER(--MID(feed!L102,ROW($1:$19),1))*
ROW($1:$19),0),ROW($1:$19))+1,1)*10^ROW($1:$19)/10)</f>
        <v>8</v>
      </c>
      <c r="M291" t="str">
        <f>feed!M102</f>
        <v>Free Market</v>
      </c>
      <c r="N291">
        <f>SUMPRODUCT(MID(0&amp;feed!N102,LARGE(INDEX(ISNUMBER(--MID(feed!N102,ROW($1:$5),1))*
ROW($1:$5),0),ROW($1:$5))+1,1)*10^ROW($1:$5)/10)</f>
        <v>3166</v>
      </c>
      <c r="O291">
        <f>SUMPRODUCT(MID(0&amp;feed!O102,LARGE(INDEX(ISNUMBER(--MID(feed!O102,ROW($1:$5),1))*
ROW($1:$5),0),ROW($1:$5))+1,1)*10^ROW($1:$5)/10)</f>
        <v>264</v>
      </c>
      <c r="P291" t="str">
        <f>feed!P102</f>
        <v>Untapped</v>
      </c>
      <c r="Q291">
        <f t="shared" si="24"/>
        <v>90</v>
      </c>
      <c r="R291" t="str">
        <f>feed!Q102</f>
        <v>Very Powerful</v>
      </c>
      <c r="S291">
        <f t="shared" si="25"/>
        <v>10</v>
      </c>
      <c r="T291" t="str">
        <f>feed!R102</f>
        <v>Indochina</v>
      </c>
      <c r="U291" t="str">
        <f>feed!S102</f>
        <v>United States</v>
      </c>
      <c r="V291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39273</v>
      </c>
      <c r="W291" t="str">
        <f>feed!U102</f>
        <v>http://blocgame.com/stats.php?id=49097</v>
      </c>
      <c r="X291" s="4">
        <f>SUMPRODUCT(MID(0&amp;feed!V102,LARGE(INDEX(ISNUMBER(--MID(feed!V102,ROW($1:$5),1))*
ROW($1:$5),0),ROW($1:$5))+1,1)*10^ROW($1:$5)/10)</f>
        <v>0</v>
      </c>
      <c r="Y291">
        <f>feed!W102</f>
        <v>0</v>
      </c>
      <c r="Z291" s="4">
        <f t="shared" si="26"/>
        <v>21273</v>
      </c>
      <c r="AA291" s="8">
        <f t="shared" si="27"/>
        <v>12.404611497157296</v>
      </c>
      <c r="AB291" s="4">
        <f t="shared" si="28"/>
        <v>527.66666666666663</v>
      </c>
      <c r="AC291" s="4">
        <f t="shared" si="29"/>
        <v>6545.5</v>
      </c>
    </row>
    <row r="292" spans="1:29" x14ac:dyDescent="0.25">
      <c r="A292" t="str">
        <f>feed!A222</f>
        <v>Boro</v>
      </c>
      <c r="B292" t="str">
        <f>feed!B222</f>
        <v>Speedy13</v>
      </c>
      <c r="C292" t="str">
        <f>feed!C222</f>
        <v>The Order</v>
      </c>
      <c r="D292">
        <f>SUMPRODUCT(MID(0&amp;feed!D222,LARGE(INDEX(ISNUMBER(--MID(feed!D222,ROW($1:$19),1))*
ROW($1:$19),0),ROW($1:$19))+1,1)*10^ROW($1:$19)/10)</f>
        <v>49</v>
      </c>
      <c r="E292">
        <f>SUMPRODUCT(MID(0&amp;feed!E222,LARGE(INDEX(ISNUMBER(--MID(feed!E222,ROW($1:$19),1))*
ROW($1:$19),0),ROW($1:$19))+1,1)*10^ROW($1:$19)/10)</f>
        <v>6</v>
      </c>
      <c r="F292" t="str">
        <f>feed!F222</f>
        <v>Second World War surplus</v>
      </c>
      <c r="G292" t="str">
        <f>feed!G222</f>
        <v>Gandhi-like</v>
      </c>
      <c r="H292">
        <f>SUMPRODUCT(MID(0&amp;feed!H222,LARGE(INDEX(ISNUMBER(--MID(feed!H222,ROW($1:$19),1))*
ROW($1:$19),0),ROW($1:$19))+1,1)*10^ROW($1:$19)/10)</f>
        <v>2</v>
      </c>
      <c r="I292" t="str">
        <f>feed!I222</f>
        <v>Good</v>
      </c>
      <c r="J292">
        <f>SUMPRODUCT(MID(0&amp;feed!J222,LARGE(INDEX(ISNUMBER(--MID(feed!J222,ROW($1:$19),1))*
ROW($1:$19),0),ROW($1:$19))+1,1)*10^ROW($1:$19)/10)</f>
        <v>1</v>
      </c>
      <c r="K292">
        <f>SUMPRODUCT(MID(0&amp;feed!K222,LARGE(INDEX(ISNUMBER(--MID(feed!K222,ROW($1:$19),1))*
ROW($1:$19),0),ROW($1:$19))+1,1)*10^ROW($1:$19)/10)</f>
        <v>18</v>
      </c>
      <c r="L292">
        <f>SUMPRODUCT(MID(0&amp;feed!L222,LARGE(INDEX(ISNUMBER(--MID(feed!L222,ROW($1:$19),1))*
ROW($1:$19),0),ROW($1:$19))+1,1)*10^ROW($1:$19)/10)</f>
        <v>10</v>
      </c>
      <c r="M292" t="str">
        <f>feed!M222</f>
        <v>Central Planning</v>
      </c>
      <c r="N292">
        <f>SUMPRODUCT(MID(0&amp;feed!N222,LARGE(INDEX(ISNUMBER(--MID(feed!N222,ROW($1:$5),1))*
ROW($1:$5),0),ROW($1:$5))+1,1)*10^ROW($1:$5)/10)</f>
        <v>2404</v>
      </c>
      <c r="O292">
        <f>SUMPRODUCT(MID(0&amp;feed!O222,LARGE(INDEX(ISNUMBER(--MID(feed!O222,ROW($1:$5),1))*
ROW($1:$5),0),ROW($1:$5))+1,1)*10^ROW($1:$5)/10)</f>
        <v>357</v>
      </c>
      <c r="P292" t="str">
        <f>feed!P222</f>
        <v>Depleted</v>
      </c>
      <c r="Q292">
        <f t="shared" si="24"/>
        <v>0</v>
      </c>
      <c r="R292" t="str">
        <f>feed!Q222</f>
        <v>Very Powerful</v>
      </c>
      <c r="S292">
        <f t="shared" si="25"/>
        <v>10</v>
      </c>
      <c r="T292" t="str">
        <f>feed!R222</f>
        <v>Caribbean</v>
      </c>
      <c r="U292" t="str">
        <f>feed!S222</f>
        <v>Neutral</v>
      </c>
      <c r="V29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24124</v>
      </c>
      <c r="W292" t="str">
        <f>feed!U222</f>
        <v>http://blocgame.com/stats.php?id=59257</v>
      </c>
      <c r="X292" s="4">
        <f>SUMPRODUCT(MID(0&amp;feed!V222,LARGE(INDEX(ISNUMBER(--MID(feed!V222,ROW($1:$5),1))*
ROW($1:$5),0),ROW($1:$5))+1,1)*10^ROW($1:$5)/10)</f>
        <v>0</v>
      </c>
      <c r="Y292">
        <f>feed!W222</f>
        <v>0</v>
      </c>
      <c r="Z292" s="4">
        <f t="shared" si="26"/>
        <v>12124</v>
      </c>
      <c r="AA292" s="8">
        <f t="shared" si="27"/>
        <v>10.034941763727122</v>
      </c>
      <c r="AB292" s="4">
        <f t="shared" si="28"/>
        <v>400.66666666666669</v>
      </c>
      <c r="AC292" s="4">
        <f t="shared" si="29"/>
        <v>4020.6666666666665</v>
      </c>
    </row>
    <row r="293" spans="1:29" x14ac:dyDescent="0.25">
      <c r="A293" t="str">
        <f>feed!A176</f>
        <v>Hansetica</v>
      </c>
      <c r="B293" t="str">
        <f>feed!B176</f>
        <v>Svan</v>
      </c>
      <c r="C293">
        <f>feed!C176</f>
        <v>0</v>
      </c>
      <c r="D293">
        <f>SUMPRODUCT(MID(0&amp;feed!D176,LARGE(INDEX(ISNUMBER(--MID(feed!D176,ROW($1:$19),1))*
ROW($1:$19),0),ROW($1:$19))+1,1)*10^ROW($1:$19)/10)</f>
        <v>7</v>
      </c>
      <c r="E293">
        <f>SUMPRODUCT(MID(0&amp;feed!E176,LARGE(INDEX(ISNUMBER(--MID(feed!E176,ROW($1:$19),1))*
ROW($1:$19),0),ROW($1:$19))+1,1)*10^ROW($1:$19)/10)</f>
        <v>0</v>
      </c>
      <c r="F293" t="str">
        <f>feed!F176</f>
        <v>Second World War surplus</v>
      </c>
      <c r="G293" t="str">
        <f>feed!G176</f>
        <v>Gandhi-like</v>
      </c>
      <c r="H293">
        <f>SUMPRODUCT(MID(0&amp;feed!H176,LARGE(INDEX(ISNUMBER(--MID(feed!H176,ROW($1:$19),1))*
ROW($1:$19),0),ROW($1:$19))+1,1)*10^ROW($1:$19)/10)</f>
        <v>3</v>
      </c>
      <c r="I293" t="str">
        <f>feed!I176</f>
        <v>Elite</v>
      </c>
      <c r="J293">
        <f>SUMPRODUCT(MID(0&amp;feed!J176,LARGE(INDEX(ISNUMBER(--MID(feed!J176,ROW($1:$19),1))*
ROW($1:$19),0),ROW($1:$19))+1,1)*10^ROW($1:$19)/10)</f>
        <v>142</v>
      </c>
      <c r="K293">
        <f>SUMPRODUCT(MID(0&amp;feed!K176,LARGE(INDEX(ISNUMBER(--MID(feed!K176,ROW($1:$19),1))*
ROW($1:$19),0),ROW($1:$19))+1,1)*10^ROW($1:$19)/10)</f>
        <v>18</v>
      </c>
      <c r="L293">
        <f>SUMPRODUCT(MID(0&amp;feed!L176,LARGE(INDEX(ISNUMBER(--MID(feed!L176,ROW($1:$19),1))*
ROW($1:$19),0),ROW($1:$19))+1,1)*10^ROW($1:$19)/10)</f>
        <v>8</v>
      </c>
      <c r="M293" t="str">
        <f>feed!M176</f>
        <v>Central Planning</v>
      </c>
      <c r="N293">
        <f>SUMPRODUCT(MID(0&amp;feed!N176,LARGE(INDEX(ISNUMBER(--MID(feed!N176,ROW($1:$5),1))*
ROW($1:$5),0),ROW($1:$5))+1,1)*10^ROW($1:$5)/10)</f>
        <v>2621</v>
      </c>
      <c r="O293">
        <f>SUMPRODUCT(MID(0&amp;feed!O176,LARGE(INDEX(ISNUMBER(--MID(feed!O176,ROW($1:$5),1))*
ROW($1:$5),0),ROW($1:$5))+1,1)*10^ROW($1:$5)/10)</f>
        <v>8</v>
      </c>
      <c r="P293" t="str">
        <f>feed!P176</f>
        <v>Untapped</v>
      </c>
      <c r="Q293">
        <f t="shared" si="24"/>
        <v>90</v>
      </c>
      <c r="R293" t="str">
        <f>feed!Q176</f>
        <v>Somewhat Large</v>
      </c>
      <c r="S293">
        <f t="shared" si="25"/>
        <v>6</v>
      </c>
      <c r="T293" t="str">
        <f>feed!R176</f>
        <v>China</v>
      </c>
      <c r="U293" t="str">
        <f>feed!S176</f>
        <v>Soviet Union</v>
      </c>
      <c r="V293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11411</v>
      </c>
      <c r="W293" t="str">
        <f>feed!U176</f>
        <v>http://blocgame.com/stats.php?id=63390</v>
      </c>
      <c r="X293" s="4">
        <f>SUMPRODUCT(MID(0&amp;feed!V176,LARGE(INDEX(ISNUMBER(--MID(feed!V176,ROW($1:$5),1))*
ROW($1:$5),0),ROW($1:$5))+1,1)*10^ROW($1:$5)/10)</f>
        <v>0</v>
      </c>
      <c r="Y293">
        <f>feed!W176</f>
        <v>0</v>
      </c>
      <c r="Z293" s="4">
        <f t="shared" si="26"/>
        <v>-589</v>
      </c>
      <c r="AA293" s="8">
        <f t="shared" si="27"/>
        <v>4.3536818008393743</v>
      </c>
      <c r="AB293" s="4">
        <f t="shared" si="28"/>
        <v>436.83333333333331</v>
      </c>
      <c r="AC293" s="4">
        <f t="shared" si="29"/>
        <v>1901.8333333333333</v>
      </c>
    </row>
    <row r="294" spans="1:29" x14ac:dyDescent="0.25">
      <c r="A294" t="str">
        <f>feed!A362</f>
        <v>Bahai</v>
      </c>
      <c r="B294" t="str">
        <f>feed!B362</f>
        <v>Farquad</v>
      </c>
      <c r="C294" t="str">
        <f>feed!C362</f>
        <v>The Order</v>
      </c>
      <c r="D294">
        <f>SUMPRODUCT(MID(0&amp;feed!D362,LARGE(INDEX(ISNUMBER(--MID(feed!D362,ROW($1:$19),1))*
ROW($1:$19),0),ROW($1:$19))+1,1)*10^ROW($1:$19)/10)</f>
        <v>138</v>
      </c>
      <c r="E294">
        <f>SUMPRODUCT(MID(0&amp;feed!E362,LARGE(INDEX(ISNUMBER(--MID(feed!E362,ROW($1:$19),1))*
ROW($1:$19),0),ROW($1:$19))+1,1)*10^ROW($1:$19)/10)</f>
        <v>24</v>
      </c>
      <c r="F294" t="str">
        <f>feed!F362</f>
        <v>Korean War surplus</v>
      </c>
      <c r="G294" t="str">
        <f>feed!G362</f>
        <v>Gandhi-like</v>
      </c>
      <c r="H294">
        <f>SUMPRODUCT(MID(0&amp;feed!H362,LARGE(INDEX(ISNUMBER(--MID(feed!H362,ROW($1:$19),1))*
ROW($1:$19),0),ROW($1:$19))+1,1)*10^ROW($1:$19)/10)</f>
        <v>4</v>
      </c>
      <c r="I294" t="str">
        <f>feed!I362</f>
        <v>Elite</v>
      </c>
      <c r="J294">
        <f>SUMPRODUCT(MID(0&amp;feed!J362,LARGE(INDEX(ISNUMBER(--MID(feed!J362,ROW($1:$19),1))*
ROW($1:$19),0),ROW($1:$19))+1,1)*10^ROW($1:$19)/10)</f>
        <v>0</v>
      </c>
      <c r="K294">
        <f>SUMPRODUCT(MID(0&amp;feed!K362,LARGE(INDEX(ISNUMBER(--MID(feed!K362,ROW($1:$19),1))*
ROW($1:$19),0),ROW($1:$19))+1,1)*10^ROW($1:$19)/10)</f>
        <v>40</v>
      </c>
      <c r="L294">
        <f>SUMPRODUCT(MID(0&amp;feed!L362,LARGE(INDEX(ISNUMBER(--MID(feed!L362,ROW($1:$19),1))*
ROW($1:$19),0),ROW($1:$19))+1,1)*10^ROW($1:$19)/10)</f>
        <v>10</v>
      </c>
      <c r="M294" t="str">
        <f>feed!M362</f>
        <v>Mixed Economy</v>
      </c>
      <c r="N294">
        <f>SUMPRODUCT(MID(0&amp;feed!N362,LARGE(INDEX(ISNUMBER(--MID(feed!N362,ROW($1:$5),1))*
ROW($1:$5),0),ROW($1:$5))+1,1)*10^ROW($1:$5)/10)</f>
        <v>1704</v>
      </c>
      <c r="O294">
        <f>SUMPRODUCT(MID(0&amp;feed!O362,LARGE(INDEX(ISNUMBER(--MID(feed!O362,ROW($1:$5),1))*
ROW($1:$5),0),ROW($1:$5))+1,1)*10^ROW($1:$5)/10)</f>
        <v>859</v>
      </c>
      <c r="P294" t="str">
        <f>feed!P362</f>
        <v>Untapped</v>
      </c>
      <c r="Q294">
        <f t="shared" si="24"/>
        <v>90</v>
      </c>
      <c r="R294" t="str">
        <f>feed!Q362</f>
        <v>Very Powerful</v>
      </c>
      <c r="S294">
        <f t="shared" si="25"/>
        <v>10</v>
      </c>
      <c r="T294" t="str">
        <f>feed!R362</f>
        <v>Pacific Rim</v>
      </c>
      <c r="U294" t="str">
        <f>feed!S362</f>
        <v>United States</v>
      </c>
      <c r="V294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46169</v>
      </c>
      <c r="W294" t="str">
        <f>feed!U362</f>
        <v>http://blocgame.com/stats.php?id=64246</v>
      </c>
      <c r="X294" s="4">
        <f>SUMPRODUCT(MID(0&amp;feed!V362,LARGE(INDEX(ISNUMBER(--MID(feed!V362,ROW($1:$5),1))*
ROW($1:$5),0),ROW($1:$5))+1,1)*10^ROW($1:$5)/10)</f>
        <v>0</v>
      </c>
      <c r="Y294">
        <f>feed!W362</f>
        <v>0</v>
      </c>
      <c r="Z294" s="4">
        <f t="shared" si="26"/>
        <v>24419</v>
      </c>
      <c r="AA294" s="8">
        <f t="shared" si="27"/>
        <v>27.094483568075116</v>
      </c>
      <c r="AB294" s="4">
        <f t="shared" si="28"/>
        <v>284</v>
      </c>
      <c r="AC294" s="4">
        <f t="shared" si="29"/>
        <v>7694.833333333333</v>
      </c>
    </row>
    <row r="295" spans="1:29" x14ac:dyDescent="0.25">
      <c r="A295" t="str">
        <f>feed!A77</f>
        <v>Fongelesia</v>
      </c>
      <c r="B295" t="str">
        <f>feed!B77</f>
        <v>Fong</v>
      </c>
      <c r="C295">
        <f>feed!C77</f>
        <v>0</v>
      </c>
      <c r="D295">
        <f>SUMPRODUCT(MID(0&amp;feed!D77,LARGE(INDEX(ISNUMBER(--MID(feed!D77,ROW($1:$19),1))*
ROW($1:$19),0),ROW($1:$19))+1,1)*10^ROW($1:$19)/10)</f>
        <v>27</v>
      </c>
      <c r="E295">
        <f>SUMPRODUCT(MID(0&amp;feed!E77,LARGE(INDEX(ISNUMBER(--MID(feed!E77,ROW($1:$19),1))*
ROW($1:$19),0),ROW($1:$19))+1,1)*10^ROW($1:$19)/10)</f>
        <v>2</v>
      </c>
      <c r="F295" t="str">
        <f>feed!F77</f>
        <v>Korean War surplus</v>
      </c>
      <c r="G295" t="str">
        <f>feed!G77</f>
        <v>Gandhi-like</v>
      </c>
      <c r="H295">
        <f>SUMPRODUCT(MID(0&amp;feed!H77,LARGE(INDEX(ISNUMBER(--MID(feed!H77,ROW($1:$19),1))*
ROW($1:$19),0),ROW($1:$19))+1,1)*10^ROW($1:$19)/10)</f>
        <v>3</v>
      </c>
      <c r="I295" t="str">
        <f>feed!I77</f>
        <v>Good</v>
      </c>
      <c r="J295">
        <f>SUMPRODUCT(MID(0&amp;feed!J77,LARGE(INDEX(ISNUMBER(--MID(feed!J77,ROW($1:$19),1))*
ROW($1:$19),0),ROW($1:$19))+1,1)*10^ROW($1:$19)/10)</f>
        <v>14</v>
      </c>
      <c r="K295">
        <f>SUMPRODUCT(MID(0&amp;feed!K77,LARGE(INDEX(ISNUMBER(--MID(feed!K77,ROW($1:$19),1))*
ROW($1:$19),0),ROW($1:$19))+1,1)*10^ROW($1:$19)/10)</f>
        <v>7</v>
      </c>
      <c r="L295">
        <f>SUMPRODUCT(MID(0&amp;feed!L77,LARGE(INDEX(ISNUMBER(--MID(feed!L77,ROW($1:$19),1))*
ROW($1:$19),0),ROW($1:$19))+1,1)*10^ROW($1:$19)/10)</f>
        <v>3</v>
      </c>
      <c r="M295" t="str">
        <f>feed!M77</f>
        <v>Free Market</v>
      </c>
      <c r="N295">
        <f>SUMPRODUCT(MID(0&amp;feed!N77,LARGE(INDEX(ISNUMBER(--MID(feed!N77,ROW($1:$5),1))*
ROW($1:$5),0),ROW($1:$5))+1,1)*10^ROW($1:$5)/10)</f>
        <v>3404</v>
      </c>
      <c r="O295">
        <f>SUMPRODUCT(MID(0&amp;feed!O77,LARGE(INDEX(ISNUMBER(--MID(feed!O77,ROW($1:$5),1))*
ROW($1:$5),0),ROW($1:$5))+1,1)*10^ROW($1:$5)/10)</f>
        <v>105</v>
      </c>
      <c r="P295" t="str">
        <f>feed!P77</f>
        <v>Untapped</v>
      </c>
      <c r="Q295">
        <f t="shared" si="24"/>
        <v>90</v>
      </c>
      <c r="R295" t="str">
        <f>feed!Q77</f>
        <v>Large</v>
      </c>
      <c r="S295">
        <f t="shared" si="25"/>
        <v>7.5</v>
      </c>
      <c r="T295" t="str">
        <f>feed!R77</f>
        <v>Pacific Rim</v>
      </c>
      <c r="U295" t="str">
        <f>feed!S77</f>
        <v>United States</v>
      </c>
      <c r="V295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27339</v>
      </c>
      <c r="W295" t="str">
        <f>feed!U77</f>
        <v>http://blocgame.com/stats.php?id=63041</v>
      </c>
      <c r="X295" s="4">
        <f>SUMPRODUCT(MID(0&amp;feed!V77,LARGE(INDEX(ISNUMBER(--MID(feed!V77,ROW($1:$5),1))*
ROW($1:$5),0),ROW($1:$5))+1,1)*10^ROW($1:$5)/10)</f>
        <v>0</v>
      </c>
      <c r="Y295">
        <f>feed!W77</f>
        <v>0</v>
      </c>
      <c r="Z295" s="4">
        <f t="shared" si="26"/>
        <v>21339</v>
      </c>
      <c r="AA295" s="8">
        <f t="shared" si="27"/>
        <v>8.0314336075205635</v>
      </c>
      <c r="AB295" s="4">
        <f t="shared" si="28"/>
        <v>567.33333333333337</v>
      </c>
      <c r="AC295" s="4">
        <f t="shared" si="29"/>
        <v>4556.5</v>
      </c>
    </row>
    <row r="296" spans="1:29" x14ac:dyDescent="0.25">
      <c r="A296" t="str">
        <f>feed!A82</f>
        <v>One Star</v>
      </c>
      <c r="B296" t="str">
        <f>feed!B82</f>
        <v>Neku</v>
      </c>
      <c r="C296" t="str">
        <f>feed!C82</f>
        <v>Interpol</v>
      </c>
      <c r="D296">
        <f>SUMPRODUCT(MID(0&amp;feed!D82,LARGE(INDEX(ISNUMBER(--MID(feed!D82,ROW($1:$19),1))*
ROW($1:$19),0),ROW($1:$19))+1,1)*10^ROW($1:$19)/10)</f>
        <v>58</v>
      </c>
      <c r="E296">
        <f>SUMPRODUCT(MID(0&amp;feed!E82,LARGE(INDEX(ISNUMBER(--MID(feed!E82,ROW($1:$19),1))*
ROW($1:$19),0),ROW($1:$19))+1,1)*10^ROW($1:$19)/10)</f>
        <v>7</v>
      </c>
      <c r="F296" t="str">
        <f>feed!F82</f>
        <v>Korean War surplus</v>
      </c>
      <c r="G296" t="str">
        <f>feed!G82</f>
        <v>Gandhi-like</v>
      </c>
      <c r="H296">
        <f>SUMPRODUCT(MID(0&amp;feed!H82,LARGE(INDEX(ISNUMBER(--MID(feed!H82,ROW($1:$19),1))*
ROW($1:$19),0),ROW($1:$19))+1,1)*10^ROW($1:$19)/10)</f>
        <v>3</v>
      </c>
      <c r="I296" t="str">
        <f>feed!I82</f>
        <v>Elite</v>
      </c>
      <c r="J296">
        <f>SUMPRODUCT(MID(0&amp;feed!J82,LARGE(INDEX(ISNUMBER(--MID(feed!J82,ROW($1:$19),1))*
ROW($1:$19),0),ROW($1:$19))+1,1)*10^ROW($1:$19)/10)</f>
        <v>7</v>
      </c>
      <c r="K296">
        <f>SUMPRODUCT(MID(0&amp;feed!K82,LARGE(INDEX(ISNUMBER(--MID(feed!K82,ROW($1:$19),1))*
ROW($1:$19),0),ROW($1:$19))+1,1)*10^ROW($1:$19)/10)</f>
        <v>4</v>
      </c>
      <c r="L296">
        <f>SUMPRODUCT(MID(0&amp;feed!L82,LARGE(INDEX(ISNUMBER(--MID(feed!L82,ROW($1:$19),1))*
ROW($1:$19),0),ROW($1:$19))+1,1)*10^ROW($1:$19)/10)</f>
        <v>4</v>
      </c>
      <c r="M296" t="str">
        <f>feed!M82</f>
        <v>Free Market</v>
      </c>
      <c r="N296">
        <f>SUMPRODUCT(MID(0&amp;feed!N82,LARGE(INDEX(ISNUMBER(--MID(feed!N82,ROW($1:$5),1))*
ROW($1:$5),0),ROW($1:$5))+1,1)*10^ROW($1:$5)/10)</f>
        <v>3341</v>
      </c>
      <c r="O296">
        <f>SUMPRODUCT(MID(0&amp;feed!O82,LARGE(INDEX(ISNUMBER(--MID(feed!O82,ROW($1:$5),1))*
ROW($1:$5),0),ROW($1:$5))+1,1)*10^ROW($1:$5)/10)</f>
        <v>3506</v>
      </c>
      <c r="P296" t="str">
        <f>feed!P82</f>
        <v>Untapped</v>
      </c>
      <c r="Q296">
        <f t="shared" si="24"/>
        <v>90</v>
      </c>
      <c r="R296" t="str">
        <f>feed!Q82</f>
        <v>Very Powerful</v>
      </c>
      <c r="S296">
        <f t="shared" si="25"/>
        <v>10</v>
      </c>
      <c r="T296" t="str">
        <f>feed!R82</f>
        <v>Persia</v>
      </c>
      <c r="U296" t="str">
        <f>feed!S82</f>
        <v>United States</v>
      </c>
      <c r="V296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27506</v>
      </c>
      <c r="W296" t="str">
        <f>feed!U82</f>
        <v>http://blocgame.com/stats.php?id=57783</v>
      </c>
      <c r="X296" s="4">
        <f>SUMPRODUCT(MID(0&amp;feed!V82,LARGE(INDEX(ISNUMBER(--MID(feed!V82,ROW($1:$5),1))*
ROW($1:$5),0),ROW($1:$5))+1,1)*10^ROW($1:$5)/10)</f>
        <v>0</v>
      </c>
      <c r="Y296">
        <f>feed!W82</f>
        <v>0</v>
      </c>
      <c r="Z296" s="4">
        <f t="shared" si="26"/>
        <v>22256</v>
      </c>
      <c r="AA296" s="8">
        <f t="shared" si="27"/>
        <v>8.2328644118527379</v>
      </c>
      <c r="AB296" s="4">
        <f t="shared" si="28"/>
        <v>556.83333333333337</v>
      </c>
      <c r="AC296" s="4">
        <f t="shared" si="29"/>
        <v>4584.333333333333</v>
      </c>
    </row>
    <row r="297" spans="1:29" x14ac:dyDescent="0.25">
      <c r="A297" t="str">
        <f>feed!A293</f>
        <v>Laurence</v>
      </c>
      <c r="B297" t="str">
        <f>feed!B293</f>
        <v>Frezzerbloom</v>
      </c>
      <c r="C297" t="str">
        <f>feed!C293</f>
        <v>Brotherhood of Nod</v>
      </c>
      <c r="D297">
        <f>SUMPRODUCT(MID(0&amp;feed!D293,LARGE(INDEX(ISNUMBER(--MID(feed!D293,ROW($1:$19),1))*
ROW($1:$19),0),ROW($1:$19))+1,1)*10^ROW($1:$19)/10)</f>
        <v>108</v>
      </c>
      <c r="E297">
        <f>SUMPRODUCT(MID(0&amp;feed!E293,LARGE(INDEX(ISNUMBER(--MID(feed!E293,ROW($1:$19),1))*
ROW($1:$19),0),ROW($1:$19))+1,1)*10^ROW($1:$19)/10)</f>
        <v>4</v>
      </c>
      <c r="F297" t="str">
        <f>feed!F293</f>
        <v>Vietnam War surplus</v>
      </c>
      <c r="G297" t="str">
        <f>feed!G293</f>
        <v>Gandhi-like</v>
      </c>
      <c r="H297">
        <f>SUMPRODUCT(MID(0&amp;feed!H293,LARGE(INDEX(ISNUMBER(--MID(feed!H293,ROW($1:$19),1))*
ROW($1:$19),0),ROW($1:$19))+1,1)*10^ROW($1:$19)/10)</f>
        <v>3</v>
      </c>
      <c r="I297" t="str">
        <f>feed!I293</f>
        <v>Elite</v>
      </c>
      <c r="J297">
        <f>SUMPRODUCT(MID(0&amp;feed!J293,LARGE(INDEX(ISNUMBER(--MID(feed!J293,ROW($1:$19),1))*
ROW($1:$19),0),ROW($1:$19))+1,1)*10^ROW($1:$19)/10)</f>
        <v>20</v>
      </c>
      <c r="K297">
        <f>SUMPRODUCT(MID(0&amp;feed!K293,LARGE(INDEX(ISNUMBER(--MID(feed!K293,ROW($1:$19),1))*
ROW($1:$19),0),ROW($1:$19))+1,1)*10^ROW($1:$19)/10)</f>
        <v>17</v>
      </c>
      <c r="L297">
        <f>SUMPRODUCT(MID(0&amp;feed!L293,LARGE(INDEX(ISNUMBER(--MID(feed!L293,ROW($1:$19),1))*
ROW($1:$19),0),ROW($1:$19))+1,1)*10^ROW($1:$19)/10)</f>
        <v>10</v>
      </c>
      <c r="M297" t="str">
        <f>feed!M293</f>
        <v>Central Planning</v>
      </c>
      <c r="N297">
        <f>SUMPRODUCT(MID(0&amp;feed!N293,LARGE(INDEX(ISNUMBER(--MID(feed!N293,ROW($1:$5),1))*
ROW($1:$5),0),ROW($1:$5))+1,1)*10^ROW($1:$5)/10)</f>
        <v>2017</v>
      </c>
      <c r="O297">
        <f>SUMPRODUCT(MID(0&amp;feed!O293,LARGE(INDEX(ISNUMBER(--MID(feed!O293,ROW($1:$5),1))*
ROW($1:$5),0),ROW($1:$5))+1,1)*10^ROW($1:$5)/10)</f>
        <v>2436</v>
      </c>
      <c r="P297" t="str">
        <f>feed!P293</f>
        <v>Untapped</v>
      </c>
      <c r="Q297">
        <f t="shared" si="24"/>
        <v>90</v>
      </c>
      <c r="R297" t="str">
        <f>feed!Q293</f>
        <v>Very Powerful</v>
      </c>
      <c r="S297">
        <f t="shared" si="25"/>
        <v>10</v>
      </c>
      <c r="T297" t="str">
        <f>feed!R293</f>
        <v>Arabia</v>
      </c>
      <c r="U297" t="str">
        <f>feed!S293</f>
        <v>Soviet Union</v>
      </c>
      <c r="V297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23990</v>
      </c>
      <c r="W297" t="str">
        <f>feed!U293</f>
        <v>http://blocgame.com/stats.php?id=49637</v>
      </c>
      <c r="X297" s="4">
        <f>SUMPRODUCT(MID(0&amp;feed!V293,LARGE(INDEX(ISNUMBER(--MID(feed!V293,ROW($1:$5),1))*
ROW($1:$5),0),ROW($1:$5))+1,1)*10^ROW($1:$5)/10)</f>
        <v>1</v>
      </c>
      <c r="Y297">
        <f>feed!W293</f>
        <v>0</v>
      </c>
      <c r="Z297" s="4">
        <f t="shared" si="26"/>
        <v>11615</v>
      </c>
      <c r="AA297" s="8">
        <f t="shared" si="27"/>
        <v>11.893901834407536</v>
      </c>
      <c r="AB297" s="4">
        <f t="shared" si="28"/>
        <v>336.16666666666669</v>
      </c>
      <c r="AC297" s="4">
        <f t="shared" si="29"/>
        <v>3998.3333333333335</v>
      </c>
    </row>
    <row r="298" spans="1:29" x14ac:dyDescent="0.25">
      <c r="A298" t="str">
        <f>feed!A99</f>
        <v>Drelinka</v>
      </c>
      <c r="B298" t="str">
        <f>feed!B99</f>
        <v>Catheline lebran</v>
      </c>
      <c r="C298" t="str">
        <f>feed!C99</f>
        <v>SPQR</v>
      </c>
      <c r="D298">
        <f>SUMPRODUCT(MID(0&amp;feed!D99,LARGE(INDEX(ISNUMBER(--MID(feed!D99,ROW($1:$19),1))*
ROW($1:$19),0),ROW($1:$19))+1,1)*10^ROW($1:$19)/10)</f>
        <v>5</v>
      </c>
      <c r="E298">
        <f>SUMPRODUCT(MID(0&amp;feed!E99,LARGE(INDEX(ISNUMBER(--MID(feed!E99,ROW($1:$19),1))*
ROW($1:$19),0),ROW($1:$19))+1,1)*10^ROW($1:$19)/10)</f>
        <v>0</v>
      </c>
      <c r="F298" t="str">
        <f>feed!F99</f>
        <v>First World War surplus</v>
      </c>
      <c r="G298" t="str">
        <f>feed!G99</f>
        <v>Gandhi-like</v>
      </c>
      <c r="H298">
        <f>SUMPRODUCT(MID(0&amp;feed!H99,LARGE(INDEX(ISNUMBER(--MID(feed!H99,ROW($1:$19),1))*
ROW($1:$19),0),ROW($1:$19))+1,1)*10^ROW($1:$19)/10)</f>
        <v>1</v>
      </c>
      <c r="I298" t="str">
        <f>feed!I99</f>
        <v>Good</v>
      </c>
      <c r="J298">
        <f>SUMPRODUCT(MID(0&amp;feed!J99,LARGE(INDEX(ISNUMBER(--MID(feed!J99,ROW($1:$19),1))*
ROW($1:$19),0),ROW($1:$19))+1,1)*10^ROW($1:$19)/10)</f>
        <v>67</v>
      </c>
      <c r="K298">
        <f>SUMPRODUCT(MID(0&amp;feed!K99,LARGE(INDEX(ISNUMBER(--MID(feed!K99,ROW($1:$19),1))*
ROW($1:$19),0),ROW($1:$19))+1,1)*10^ROW($1:$19)/10)</f>
        <v>4</v>
      </c>
      <c r="L298">
        <f>SUMPRODUCT(MID(0&amp;feed!L99,LARGE(INDEX(ISNUMBER(--MID(feed!L99,ROW($1:$19),1))*
ROW($1:$19),0),ROW($1:$19))+1,1)*10^ROW($1:$19)/10)</f>
        <v>9</v>
      </c>
      <c r="M298" t="str">
        <f>feed!M99</f>
        <v>Mixed Economy</v>
      </c>
      <c r="N298">
        <f>SUMPRODUCT(MID(0&amp;feed!N99,LARGE(INDEX(ISNUMBER(--MID(feed!N99,ROW($1:$5),1))*
ROW($1:$5),0),ROW($1:$5))+1,1)*10^ROW($1:$5)/10)</f>
        <v>3202</v>
      </c>
      <c r="O298">
        <f>SUMPRODUCT(MID(0&amp;feed!O99,LARGE(INDEX(ISNUMBER(--MID(feed!O99,ROW($1:$5),1))*
ROW($1:$5),0),ROW($1:$5))+1,1)*10^ROW($1:$5)/10)</f>
        <v>948</v>
      </c>
      <c r="P298" t="str">
        <f>feed!P99</f>
        <v>Untapped</v>
      </c>
      <c r="Q298">
        <f t="shared" si="24"/>
        <v>90</v>
      </c>
      <c r="R298" t="str">
        <f>feed!Q99</f>
        <v>Powerful</v>
      </c>
      <c r="S298">
        <f t="shared" si="25"/>
        <v>9</v>
      </c>
      <c r="T298" t="str">
        <f>feed!R99</f>
        <v>Persia</v>
      </c>
      <c r="U298" t="str">
        <f>feed!S99</f>
        <v>Soviet Union</v>
      </c>
      <c r="V298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5884</v>
      </c>
      <c r="W298" t="str">
        <f>feed!U99</f>
        <v>http://blocgame.com/stats.php?id=61556</v>
      </c>
      <c r="X298" s="4">
        <f>SUMPRODUCT(MID(0&amp;feed!V99,LARGE(INDEX(ISNUMBER(--MID(feed!V99,ROW($1:$5),1))*
ROW($1:$5),0),ROW($1:$5))+1,1)*10^ROW($1:$5)/10)</f>
        <v>0</v>
      </c>
      <c r="Y298">
        <f>feed!W99</f>
        <v>0</v>
      </c>
      <c r="Z298" s="4">
        <f t="shared" si="26"/>
        <v>259</v>
      </c>
      <c r="AA298" s="8">
        <f t="shared" si="27"/>
        <v>1.8376014990630856</v>
      </c>
      <c r="AB298" s="4">
        <f t="shared" si="28"/>
        <v>533.66666666666663</v>
      </c>
      <c r="AC298" s="4">
        <f t="shared" si="29"/>
        <v>980.66666666666663</v>
      </c>
    </row>
    <row r="299" spans="1:29" x14ac:dyDescent="0.25">
      <c r="A299" t="str">
        <f>feed!A8</f>
        <v>Platypus Island</v>
      </c>
      <c r="B299" t="str">
        <f>feed!B8</f>
        <v>Mark0Polo</v>
      </c>
      <c r="C299" t="str">
        <f>feed!C8</f>
        <v>SPQR</v>
      </c>
      <c r="D299">
        <f>SUMPRODUCT(MID(0&amp;feed!D8,LARGE(INDEX(ISNUMBER(--MID(feed!D8,ROW($1:$19),1))*
ROW($1:$19),0),ROW($1:$19))+1,1)*10^ROW($1:$19)/10)</f>
        <v>12</v>
      </c>
      <c r="E299">
        <f>SUMPRODUCT(MID(0&amp;feed!E8,LARGE(INDEX(ISNUMBER(--MID(feed!E8,ROW($1:$19),1))*
ROW($1:$19),0),ROW($1:$19))+1,1)*10^ROW($1:$19)/10)</f>
        <v>5</v>
      </c>
      <c r="F299" t="str">
        <f>feed!F8</f>
        <v>Second World War surplus</v>
      </c>
      <c r="G299" t="str">
        <f>feed!G8</f>
        <v>Good</v>
      </c>
      <c r="H299">
        <f>SUMPRODUCT(MID(0&amp;feed!H8,LARGE(INDEX(ISNUMBER(--MID(feed!H8,ROW($1:$19),1))*
ROW($1:$19),0),ROW($1:$19))+1,1)*10^ROW($1:$19)/10)</f>
        <v>5</v>
      </c>
      <c r="I299" t="str">
        <f>feed!I8</f>
        <v>Standard</v>
      </c>
      <c r="J299">
        <f>SUMPRODUCT(MID(0&amp;feed!J8,LARGE(INDEX(ISNUMBER(--MID(feed!J8,ROW($1:$19),1))*
ROW($1:$19),0),ROW($1:$19))+1,1)*10^ROW($1:$19)/10)</f>
        <v>16</v>
      </c>
      <c r="K299">
        <f>SUMPRODUCT(MID(0&amp;feed!K8,LARGE(INDEX(ISNUMBER(--MID(feed!K8,ROW($1:$19),1))*
ROW($1:$19),0),ROW($1:$19))+1,1)*10^ROW($1:$19)/10)</f>
        <v>40</v>
      </c>
      <c r="L299">
        <f>SUMPRODUCT(MID(0&amp;feed!L8,LARGE(INDEX(ISNUMBER(--MID(feed!L8,ROW($1:$19),1))*
ROW($1:$19),0),ROW($1:$19))+1,1)*10^ROW($1:$19)/10)</f>
        <v>21</v>
      </c>
      <c r="M299" t="str">
        <f>feed!M8</f>
        <v>Central Planning</v>
      </c>
      <c r="N299">
        <f>SUMPRODUCT(MID(0&amp;feed!N8,LARGE(INDEX(ISNUMBER(--MID(feed!N8,ROW($1:$5),1))*
ROW($1:$5),0),ROW($1:$5))+1,1)*10^ROW($1:$5)/10)</f>
        <v>5015</v>
      </c>
      <c r="O299">
        <f>SUMPRODUCT(MID(0&amp;feed!O8,LARGE(INDEX(ISNUMBER(--MID(feed!O8,ROW($1:$5),1))*
ROW($1:$5),0),ROW($1:$5))+1,1)*10^ROW($1:$5)/10)</f>
        <v>21</v>
      </c>
      <c r="P299" t="str">
        <f>feed!P8</f>
        <v>Near Depletion</v>
      </c>
      <c r="Q299">
        <f t="shared" si="24"/>
        <v>10</v>
      </c>
      <c r="R299" t="str">
        <f>feed!Q8</f>
        <v>Meagre</v>
      </c>
      <c r="S299">
        <f t="shared" si="25"/>
        <v>1.5</v>
      </c>
      <c r="T299" t="str">
        <f>feed!R8</f>
        <v>Indochina</v>
      </c>
      <c r="U299" t="str">
        <f>feed!S8</f>
        <v>Soviet Union</v>
      </c>
      <c r="V299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68136</v>
      </c>
      <c r="W299" t="str">
        <f>feed!U8</f>
        <v>http://blocgame.com/stats.php?id=63909</v>
      </c>
      <c r="X299" s="4">
        <f>SUMPRODUCT(MID(0&amp;feed!V8,LARGE(INDEX(ISNUMBER(--MID(feed!V8,ROW($1:$5),1))*
ROW($1:$5),0),ROW($1:$5))+1,1)*10^ROW($1:$5)/10)</f>
        <v>0</v>
      </c>
      <c r="Y299">
        <f>feed!W8</f>
        <v>0</v>
      </c>
      <c r="Z299" s="4">
        <f t="shared" si="26"/>
        <v>41511</v>
      </c>
      <c r="AA299" s="8">
        <f t="shared" si="27"/>
        <v>13.586440677966102</v>
      </c>
      <c r="AB299" s="4">
        <f t="shared" si="28"/>
        <v>835.83333333333337</v>
      </c>
      <c r="AC299" s="4">
        <f t="shared" si="29"/>
        <v>11356</v>
      </c>
    </row>
    <row r="300" spans="1:29" x14ac:dyDescent="0.25">
      <c r="A300" t="str">
        <f>feed!A155</f>
        <v>Gallifrey</v>
      </c>
      <c r="B300" t="str">
        <f>feed!B155</f>
        <v>The Doctor</v>
      </c>
      <c r="C300">
        <f>feed!C155</f>
        <v>0</v>
      </c>
      <c r="D300">
        <f>SUMPRODUCT(MID(0&amp;feed!D155,LARGE(INDEX(ISNUMBER(--MID(feed!D155,ROW($1:$19),1))*
ROW($1:$19),0),ROW($1:$19))+1,1)*10^ROW($1:$19)/10)</f>
        <v>9</v>
      </c>
      <c r="E300">
        <f>SUMPRODUCT(MID(0&amp;feed!E155,LARGE(INDEX(ISNUMBER(--MID(feed!E155,ROW($1:$19),1))*
ROW($1:$19),0),ROW($1:$19))+1,1)*10^ROW($1:$19)/10)</f>
        <v>0</v>
      </c>
      <c r="F300" t="str">
        <f>feed!F155</f>
        <v>First World War surplus</v>
      </c>
      <c r="G300" t="str">
        <f>feed!G155</f>
        <v>Gandhi-like</v>
      </c>
      <c r="H300">
        <f>SUMPRODUCT(MID(0&amp;feed!H155,LARGE(INDEX(ISNUMBER(--MID(feed!H155,ROW($1:$19),1))*
ROW($1:$19),0),ROW($1:$19))+1,1)*10^ROW($1:$19)/10)</f>
        <v>2</v>
      </c>
      <c r="I300" t="str">
        <f>feed!I155</f>
        <v>Standard</v>
      </c>
      <c r="J300">
        <f>SUMPRODUCT(MID(0&amp;feed!J155,LARGE(INDEX(ISNUMBER(--MID(feed!J155,ROW($1:$19),1))*
ROW($1:$19),0),ROW($1:$19))+1,1)*10^ROW($1:$19)/10)</f>
        <v>124</v>
      </c>
      <c r="K300">
        <f>SUMPRODUCT(MID(0&amp;feed!K155,LARGE(INDEX(ISNUMBER(--MID(feed!K155,ROW($1:$19),1))*
ROW($1:$19),0),ROW($1:$19))+1,1)*10^ROW($1:$19)/10)</f>
        <v>16</v>
      </c>
      <c r="L300">
        <f>SUMPRODUCT(MID(0&amp;feed!L155,LARGE(INDEX(ISNUMBER(--MID(feed!L155,ROW($1:$19),1))*
ROW($1:$19),0),ROW($1:$19))+1,1)*10^ROW($1:$19)/10)</f>
        <v>6</v>
      </c>
      <c r="M300" t="str">
        <f>feed!M155</f>
        <v>Mixed Economy</v>
      </c>
      <c r="N300">
        <f>SUMPRODUCT(MID(0&amp;feed!N155,LARGE(INDEX(ISNUMBER(--MID(feed!N155,ROW($1:$5),1))*
ROW($1:$5),0),ROW($1:$5))+1,1)*10^ROW($1:$5)/10)</f>
        <v>2746</v>
      </c>
      <c r="O300">
        <f>SUMPRODUCT(MID(0&amp;feed!O155,LARGE(INDEX(ISNUMBER(--MID(feed!O155,ROW($1:$5),1))*
ROW($1:$5),0),ROW($1:$5))+1,1)*10^ROW($1:$5)/10)</f>
        <v>248</v>
      </c>
      <c r="P300" t="str">
        <f>feed!P155</f>
        <v>Untapped</v>
      </c>
      <c r="Q300">
        <f t="shared" si="24"/>
        <v>90</v>
      </c>
      <c r="R300" t="str">
        <f>feed!Q155</f>
        <v>Mediocre</v>
      </c>
      <c r="S300">
        <f t="shared" si="25"/>
        <v>4.5</v>
      </c>
      <c r="T300" t="str">
        <f>feed!R155</f>
        <v>Southern Cone</v>
      </c>
      <c r="U300" t="str">
        <f>feed!S155</f>
        <v>Soviet Union</v>
      </c>
      <c r="V300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9083</v>
      </c>
      <c r="W300" t="str">
        <f>feed!U155</f>
        <v>http://blocgame.com/stats.php?id=40351</v>
      </c>
      <c r="X300" s="4">
        <f>SUMPRODUCT(MID(0&amp;feed!V155,LARGE(INDEX(ISNUMBER(--MID(feed!V155,ROW($1:$5),1))*
ROW($1:$5),0),ROW($1:$5))+1,1)*10^ROW($1:$5)/10)</f>
        <v>0</v>
      </c>
      <c r="Y300">
        <f>feed!W155</f>
        <v>0</v>
      </c>
      <c r="Z300" s="4">
        <f t="shared" si="26"/>
        <v>-667</v>
      </c>
      <c r="AA300" s="8">
        <f t="shared" si="27"/>
        <v>3.3077203204661325</v>
      </c>
      <c r="AB300" s="4">
        <f t="shared" si="28"/>
        <v>457.66666666666669</v>
      </c>
      <c r="AC300" s="4">
        <f t="shared" si="29"/>
        <v>1513.8333333333333</v>
      </c>
    </row>
    <row r="301" spans="1:29" x14ac:dyDescent="0.25">
      <c r="A301" t="str">
        <f>feed!A64</f>
        <v>Alexandrastan</v>
      </c>
      <c r="B301" t="str">
        <f>feed!B64</f>
        <v>TWAIN</v>
      </c>
      <c r="C301" t="str">
        <f>feed!C64</f>
        <v>Brotherhood of Nod</v>
      </c>
      <c r="D301">
        <f>SUMPRODUCT(MID(0&amp;feed!D64,LARGE(INDEX(ISNUMBER(--MID(feed!D64,ROW($1:$19),1))*
ROW($1:$19),0),ROW($1:$19))+1,1)*10^ROW($1:$19)/10)</f>
        <v>59</v>
      </c>
      <c r="E301">
        <f>SUMPRODUCT(MID(0&amp;feed!E64,LARGE(INDEX(ISNUMBER(--MID(feed!E64,ROW($1:$19),1))*
ROW($1:$19),0),ROW($1:$19))+1,1)*10^ROW($1:$19)/10)</f>
        <v>2</v>
      </c>
      <c r="F301" t="str">
        <f>feed!F64</f>
        <v>Vietnam War surplus</v>
      </c>
      <c r="G301" t="str">
        <f>feed!G64</f>
        <v>Gandhi-like</v>
      </c>
      <c r="H301">
        <f>SUMPRODUCT(MID(0&amp;feed!H64,LARGE(INDEX(ISNUMBER(--MID(feed!H64,ROW($1:$19),1))*
ROW($1:$19),0),ROW($1:$19))+1,1)*10^ROW($1:$19)/10)</f>
        <v>3</v>
      </c>
      <c r="I301" t="str">
        <f>feed!I64</f>
        <v>Standard</v>
      </c>
      <c r="J301">
        <f>SUMPRODUCT(MID(0&amp;feed!J64,LARGE(INDEX(ISNUMBER(--MID(feed!J64,ROW($1:$19),1))*
ROW($1:$19),0),ROW($1:$19))+1,1)*10^ROW($1:$19)/10)</f>
        <v>21</v>
      </c>
      <c r="K301">
        <f>SUMPRODUCT(MID(0&amp;feed!K64,LARGE(INDEX(ISNUMBER(--MID(feed!K64,ROW($1:$19),1))*
ROW($1:$19),0),ROW($1:$19))+1,1)*10^ROW($1:$19)/10)</f>
        <v>11</v>
      </c>
      <c r="L301">
        <f>SUMPRODUCT(MID(0&amp;feed!L64,LARGE(INDEX(ISNUMBER(--MID(feed!L64,ROW($1:$19),1))*
ROW($1:$19),0),ROW($1:$19))+1,1)*10^ROW($1:$19)/10)</f>
        <v>7</v>
      </c>
      <c r="M301" t="str">
        <f>feed!M64</f>
        <v>Mixed Economy</v>
      </c>
      <c r="N301">
        <f>SUMPRODUCT(MID(0&amp;feed!N64,LARGE(INDEX(ISNUMBER(--MID(feed!N64,ROW($1:$5),1))*
ROW($1:$5),0),ROW($1:$5))+1,1)*10^ROW($1:$5)/10)</f>
        <v>3554</v>
      </c>
      <c r="O301">
        <f>SUMPRODUCT(MID(0&amp;feed!O64,LARGE(INDEX(ISNUMBER(--MID(feed!O64,ROW($1:$5),1))*
ROW($1:$5),0),ROW($1:$5))+1,1)*10^ROW($1:$5)/10)</f>
        <v>1620</v>
      </c>
      <c r="P301" t="str">
        <f>feed!P64</f>
        <v>Untapped</v>
      </c>
      <c r="Q301">
        <f t="shared" si="24"/>
        <v>90</v>
      </c>
      <c r="R301" t="str">
        <f>feed!Q64</f>
        <v>Powerful</v>
      </c>
      <c r="S301">
        <f t="shared" si="25"/>
        <v>9</v>
      </c>
      <c r="T301" t="str">
        <f>feed!R64</f>
        <v>Mesopotamia</v>
      </c>
      <c r="U301" t="str">
        <f>feed!S64</f>
        <v>United States</v>
      </c>
      <c r="V301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28361</v>
      </c>
      <c r="W301" t="str">
        <f>feed!U64</f>
        <v>http://blocgame.com/stats.php?id=39070</v>
      </c>
      <c r="X301" s="4">
        <f>SUMPRODUCT(MID(0&amp;feed!V64,LARGE(INDEX(ISNUMBER(--MID(feed!V64,ROW($1:$5),1))*
ROW($1:$5),0),ROW($1:$5))+1,1)*10^ROW($1:$5)/10)</f>
        <v>0</v>
      </c>
      <c r="Y301">
        <f>feed!W64</f>
        <v>0</v>
      </c>
      <c r="Z301" s="4">
        <f t="shared" si="26"/>
        <v>19361</v>
      </c>
      <c r="AA301" s="8">
        <f t="shared" si="27"/>
        <v>7.9800225098480588</v>
      </c>
      <c r="AB301" s="4">
        <f t="shared" si="28"/>
        <v>592.33333333333337</v>
      </c>
      <c r="AC301" s="4">
        <f t="shared" si="29"/>
        <v>4726.833333333333</v>
      </c>
    </row>
    <row r="302" spans="1:29" x14ac:dyDescent="0.25">
      <c r="A302" t="str">
        <f>feed!A277</f>
        <v>Malaysia.</v>
      </c>
      <c r="B302" t="str">
        <f>feed!B277</f>
        <v>Tuanku Adam Zhafri</v>
      </c>
      <c r="C302" t="str">
        <f>feed!C277</f>
        <v>PIRATES</v>
      </c>
      <c r="D302">
        <f>SUMPRODUCT(MID(0&amp;feed!D277,LARGE(INDEX(ISNUMBER(--MID(feed!D277,ROW($1:$19),1))*
ROW($1:$19),0),ROW($1:$19))+1,1)*10^ROW($1:$19)/10)</f>
        <v>9</v>
      </c>
      <c r="E302">
        <f>SUMPRODUCT(MID(0&amp;feed!E277,LARGE(INDEX(ISNUMBER(--MID(feed!E277,ROW($1:$19),1))*
ROW($1:$19),0),ROW($1:$19))+1,1)*10^ROW($1:$19)/10)</f>
        <v>5</v>
      </c>
      <c r="F302" t="str">
        <f>feed!F277</f>
        <v>Second World War surplus</v>
      </c>
      <c r="G302" t="str">
        <f>feed!G277</f>
        <v>Good</v>
      </c>
      <c r="H302">
        <f>SUMPRODUCT(MID(0&amp;feed!H277,LARGE(INDEX(ISNUMBER(--MID(feed!H277,ROW($1:$19),1))*
ROW($1:$19),0),ROW($1:$19))+1,1)*10^ROW($1:$19)/10)</f>
        <v>3</v>
      </c>
      <c r="I302" t="str">
        <f>feed!I277</f>
        <v>Good</v>
      </c>
      <c r="J302">
        <f>SUMPRODUCT(MID(0&amp;feed!J277,LARGE(INDEX(ISNUMBER(--MID(feed!J277,ROW($1:$19),1))*
ROW($1:$19),0),ROW($1:$19))+1,1)*10^ROW($1:$19)/10)</f>
        <v>154</v>
      </c>
      <c r="K302">
        <f>SUMPRODUCT(MID(0&amp;feed!K277,LARGE(INDEX(ISNUMBER(--MID(feed!K277,ROW($1:$19),1))*
ROW($1:$19),0),ROW($1:$19))+1,1)*10^ROW($1:$19)/10)</f>
        <v>10</v>
      </c>
      <c r="L302">
        <f>SUMPRODUCT(MID(0&amp;feed!L277,LARGE(INDEX(ISNUMBER(--MID(feed!L277,ROW($1:$19),1))*
ROW($1:$19),0),ROW($1:$19))+1,1)*10^ROW($1:$19)/10)</f>
        <v>9</v>
      </c>
      <c r="M302" t="str">
        <f>feed!M277</f>
        <v>Mixed Economy</v>
      </c>
      <c r="N302">
        <f>SUMPRODUCT(MID(0&amp;feed!N277,LARGE(INDEX(ISNUMBER(--MID(feed!N277,ROW($1:$5),1))*
ROW($1:$5),0),ROW($1:$5))+1,1)*10^ROW($1:$5)/10)</f>
        <v>2102</v>
      </c>
      <c r="O302">
        <f>SUMPRODUCT(MID(0&amp;feed!O277,LARGE(INDEX(ISNUMBER(--MID(feed!O277,ROW($1:$5),1))*
ROW($1:$5),0),ROW($1:$5))+1,1)*10^ROW($1:$5)/10)</f>
        <v>13</v>
      </c>
      <c r="P302" t="str">
        <f>feed!P277</f>
        <v>Untapped</v>
      </c>
      <c r="Q302">
        <f t="shared" si="24"/>
        <v>90</v>
      </c>
      <c r="R302" t="str">
        <f>feed!Q277</f>
        <v>Mediocre</v>
      </c>
      <c r="S302">
        <f t="shared" si="25"/>
        <v>4.5</v>
      </c>
      <c r="T302" t="str">
        <f>feed!R277</f>
        <v>East Indies</v>
      </c>
      <c r="U302" t="str">
        <f>feed!S277</f>
        <v>Neutral</v>
      </c>
      <c r="V302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9475</v>
      </c>
      <c r="W302" t="str">
        <f>feed!U277</f>
        <v>http://blocgame.com/stats.php?id=63032</v>
      </c>
      <c r="X302" s="4">
        <f>SUMPRODUCT(MID(0&amp;feed!V277,LARGE(INDEX(ISNUMBER(--MID(feed!V277,ROW($1:$5),1))*
ROW($1:$5),0),ROW($1:$5))+1,1)*10^ROW($1:$5)/10)</f>
        <v>0</v>
      </c>
      <c r="Y302">
        <f>feed!W277</f>
        <v>0</v>
      </c>
      <c r="Z302" s="4">
        <f t="shared" si="26"/>
        <v>100</v>
      </c>
      <c r="AA302" s="8">
        <f t="shared" si="27"/>
        <v>4.5076117982873454</v>
      </c>
      <c r="AB302" s="4">
        <f t="shared" si="28"/>
        <v>350.33333333333331</v>
      </c>
      <c r="AC302" s="4">
        <f t="shared" si="29"/>
        <v>1579.1666666666667</v>
      </c>
    </row>
    <row r="303" spans="1:29" x14ac:dyDescent="0.25">
      <c r="A303" t="str">
        <f>feed!A38</f>
        <v>Crimea</v>
      </c>
      <c r="B303" t="str">
        <f>feed!B38</f>
        <v>Hayro Khan</v>
      </c>
      <c r="C303" t="str">
        <f>feed!C38</f>
        <v>The Order</v>
      </c>
      <c r="D303">
        <f>SUMPRODUCT(MID(0&amp;feed!D38,LARGE(INDEX(ISNUMBER(--MID(feed!D38,ROW($1:$19),1))*
ROW($1:$19),0),ROW($1:$19))+1,1)*10^ROW($1:$19)/10)</f>
        <v>98</v>
      </c>
      <c r="E303">
        <f>SUMPRODUCT(MID(0&amp;feed!E38,LARGE(INDEX(ISNUMBER(--MID(feed!E38,ROW($1:$19),1))*
ROW($1:$19),0),ROW($1:$19))+1,1)*10^ROW($1:$19)/10)</f>
        <v>5</v>
      </c>
      <c r="F303" t="str">
        <f>feed!F38</f>
        <v>Korean War surplus</v>
      </c>
      <c r="G303" t="str">
        <f>feed!G38</f>
        <v>Gandhi-like</v>
      </c>
      <c r="H303">
        <f>SUMPRODUCT(MID(0&amp;feed!H38,LARGE(INDEX(ISNUMBER(--MID(feed!H38,ROW($1:$19),1))*
ROW($1:$19),0),ROW($1:$19))+1,1)*10^ROW($1:$19)/10)</f>
        <v>4</v>
      </c>
      <c r="I303" t="str">
        <f>feed!I38</f>
        <v>Good</v>
      </c>
      <c r="J303">
        <f>SUMPRODUCT(MID(0&amp;feed!J38,LARGE(INDEX(ISNUMBER(--MID(feed!J38,ROW($1:$19),1))*
ROW($1:$19),0),ROW($1:$19))+1,1)*10^ROW($1:$19)/10)</f>
        <v>2</v>
      </c>
      <c r="K303">
        <f>SUMPRODUCT(MID(0&amp;feed!K38,LARGE(INDEX(ISNUMBER(--MID(feed!K38,ROW($1:$19),1))*
ROW($1:$19),0),ROW($1:$19))+1,1)*10^ROW($1:$19)/10)</f>
        <v>17</v>
      </c>
      <c r="L303">
        <f>SUMPRODUCT(MID(0&amp;feed!L38,LARGE(INDEX(ISNUMBER(--MID(feed!L38,ROW($1:$19),1))*
ROW($1:$19),0),ROW($1:$19))+1,1)*10^ROW($1:$19)/10)</f>
        <v>12</v>
      </c>
      <c r="M303" t="str">
        <f>feed!M38</f>
        <v>Central Planning</v>
      </c>
      <c r="N303">
        <f>SUMPRODUCT(MID(0&amp;feed!N38,LARGE(INDEX(ISNUMBER(--MID(feed!N38,ROW($1:$5),1))*
ROW($1:$5),0),ROW($1:$5))+1,1)*10^ROW($1:$5)/10)</f>
        <v>3965</v>
      </c>
      <c r="O303">
        <f>SUMPRODUCT(MID(0&amp;feed!O38,LARGE(INDEX(ISNUMBER(--MID(feed!O38,ROW($1:$5),1))*
ROW($1:$5),0),ROW($1:$5))+1,1)*10^ROW($1:$5)/10)</f>
        <v>4213</v>
      </c>
      <c r="P303" t="str">
        <f>feed!P38</f>
        <v>Untapped</v>
      </c>
      <c r="Q303">
        <f t="shared" si="24"/>
        <v>90</v>
      </c>
      <c r="R303" t="str">
        <f>feed!Q38</f>
        <v>Very Powerful</v>
      </c>
      <c r="S303">
        <f t="shared" si="25"/>
        <v>10</v>
      </c>
      <c r="T303" t="str">
        <f>feed!R38</f>
        <v>Atlas</v>
      </c>
      <c r="U303" t="str">
        <f>feed!S38</f>
        <v>Soviet Union</v>
      </c>
      <c r="V303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303" t="str">
        <f>feed!U38</f>
        <v>http://blocgame.com/stats.php?id=2570</v>
      </c>
      <c r="X303" s="4">
        <f>SUMPRODUCT(MID(0&amp;feed!V38,LARGE(INDEX(ISNUMBER(--MID(feed!V38,ROW($1:$5),1))*
ROW($1:$5),0),ROW($1:$5))+1,1)*10^ROW($1:$5)/10)</f>
        <v>0</v>
      </c>
      <c r="Y303">
        <f>feed!W38</f>
        <v>0</v>
      </c>
      <c r="Z303" s="4">
        <f t="shared" si="26"/>
        <v>17142</v>
      </c>
      <c r="AA303" s="8">
        <f t="shared" si="27"/>
        <v>7.8226986128625473</v>
      </c>
      <c r="AB303" s="4">
        <f t="shared" si="28"/>
        <v>660.83333333333337</v>
      </c>
      <c r="AC303" s="4">
        <f t="shared" si="29"/>
        <v>5169.5</v>
      </c>
    </row>
    <row r="304" spans="1:29" x14ac:dyDescent="0.25">
      <c r="A304" t="str">
        <f>feed!A179</f>
        <v>Bahamat</v>
      </c>
      <c r="B304" t="str">
        <f>feed!B179</f>
        <v>Gamersauce</v>
      </c>
      <c r="C304" t="str">
        <f>feed!C179</f>
        <v>The Khilafah</v>
      </c>
      <c r="D304">
        <f>SUMPRODUCT(MID(0&amp;feed!D179,LARGE(INDEX(ISNUMBER(--MID(feed!D179,ROW($1:$19),1))*
ROW($1:$19),0),ROW($1:$19))+1,1)*10^ROW($1:$19)/10)</f>
        <v>3</v>
      </c>
      <c r="E304">
        <f>SUMPRODUCT(MID(0&amp;feed!E179,LARGE(INDEX(ISNUMBER(--MID(feed!E179,ROW($1:$19),1))*
ROW($1:$19),0),ROW($1:$19))+1,1)*10^ROW($1:$19)/10)</f>
        <v>0</v>
      </c>
      <c r="F304" t="str">
        <f>feed!F179</f>
        <v>Second World War surplus</v>
      </c>
      <c r="G304" t="str">
        <f>feed!G179</f>
        <v>Gandhi-like</v>
      </c>
      <c r="H304">
        <f>SUMPRODUCT(MID(0&amp;feed!H179,LARGE(INDEX(ISNUMBER(--MID(feed!H179,ROW($1:$19),1))*
ROW($1:$19),0),ROW($1:$19))+1,1)*10^ROW($1:$19)/10)</f>
        <v>2</v>
      </c>
      <c r="I304" t="str">
        <f>feed!I179</f>
        <v>Good</v>
      </c>
      <c r="J304">
        <f>SUMPRODUCT(MID(0&amp;feed!J179,LARGE(INDEX(ISNUMBER(--MID(feed!J179,ROW($1:$19),1))*
ROW($1:$19),0),ROW($1:$19))+1,1)*10^ROW($1:$19)/10)</f>
        <v>0</v>
      </c>
      <c r="K304">
        <f>SUMPRODUCT(MID(0&amp;feed!K179,LARGE(INDEX(ISNUMBER(--MID(feed!K179,ROW($1:$19),1))*
ROW($1:$19),0),ROW($1:$19))+1,1)*10^ROW($1:$19)/10)</f>
        <v>21</v>
      </c>
      <c r="L304">
        <f>SUMPRODUCT(MID(0&amp;feed!L179,LARGE(INDEX(ISNUMBER(--MID(feed!L179,ROW($1:$19),1))*
ROW($1:$19),0),ROW($1:$19))+1,1)*10^ROW($1:$19)/10)</f>
        <v>5</v>
      </c>
      <c r="M304" t="str">
        <f>feed!M179</f>
        <v>Central Planning</v>
      </c>
      <c r="N304">
        <f>SUMPRODUCT(MID(0&amp;feed!N179,LARGE(INDEX(ISNUMBER(--MID(feed!N179,ROW($1:$5),1))*
ROW($1:$5),0),ROW($1:$5))+1,1)*10^ROW($1:$5)/10)</f>
        <v>2591</v>
      </c>
      <c r="O304">
        <f>SUMPRODUCT(MID(0&amp;feed!O179,LARGE(INDEX(ISNUMBER(--MID(feed!O179,ROW($1:$5),1))*
ROW($1:$5),0),ROW($1:$5))+1,1)*10^ROW($1:$5)/10)</f>
        <v>5</v>
      </c>
      <c r="P304" t="str">
        <f>feed!P179</f>
        <v>Untapped</v>
      </c>
      <c r="Q304">
        <f t="shared" si="24"/>
        <v>90</v>
      </c>
      <c r="R304" t="str">
        <f>feed!Q179</f>
        <v>Mediocre</v>
      </c>
      <c r="S304">
        <f t="shared" si="25"/>
        <v>4.5</v>
      </c>
      <c r="T304" t="str">
        <f>feed!R179</f>
        <v>The Subcontinent</v>
      </c>
      <c r="U304" t="str">
        <f>feed!S179</f>
        <v>Soviet Union</v>
      </c>
      <c r="V304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13614</v>
      </c>
      <c r="W304" t="str">
        <f>feed!U179</f>
        <v>http://blocgame.com/stats.php?id=64061</v>
      </c>
      <c r="X304" s="4">
        <f>SUMPRODUCT(MID(0&amp;feed!V179,LARGE(INDEX(ISNUMBER(--MID(feed!V179,ROW($1:$5),1))*
ROW($1:$5),0),ROW($1:$5))+1,1)*10^ROW($1:$5)/10)</f>
        <v>0</v>
      </c>
      <c r="Y304">
        <f>feed!W179</f>
        <v>0</v>
      </c>
      <c r="Z304" s="4">
        <f t="shared" si="26"/>
        <v>2364</v>
      </c>
      <c r="AA304" s="8">
        <f t="shared" si="27"/>
        <v>5.2543419529139328</v>
      </c>
      <c r="AB304" s="4">
        <f t="shared" si="28"/>
        <v>431.83333333333331</v>
      </c>
      <c r="AC304" s="4">
        <f t="shared" si="29"/>
        <v>2269</v>
      </c>
    </row>
    <row r="305" spans="1:29" x14ac:dyDescent="0.25">
      <c r="A305" t="str">
        <f>feed!A89</f>
        <v>the murloc</v>
      </c>
      <c r="B305" t="str">
        <f>feed!B89</f>
        <v>grant</v>
      </c>
      <c r="C305">
        <f>feed!C89</f>
        <v>0</v>
      </c>
      <c r="D305">
        <f>SUMPRODUCT(MID(0&amp;feed!D89,LARGE(INDEX(ISNUMBER(--MID(feed!D89,ROW($1:$19),1))*
ROW($1:$19),0),ROW($1:$19))+1,1)*10^ROW($1:$19)/10)</f>
        <v>98</v>
      </c>
      <c r="E305">
        <f>SUMPRODUCT(MID(0&amp;feed!E89,LARGE(INDEX(ISNUMBER(--MID(feed!E89,ROW($1:$19),1))*
ROW($1:$19),0),ROW($1:$19))+1,1)*10^ROW($1:$19)/10)</f>
        <v>13</v>
      </c>
      <c r="F305" t="str">
        <f>feed!F89</f>
        <v>Korean War surplus</v>
      </c>
      <c r="G305" t="str">
        <f>feed!G89</f>
        <v>Gandhi-like</v>
      </c>
      <c r="H305">
        <f>SUMPRODUCT(MID(0&amp;feed!H88,LARGE(INDEX(ISNUMBER(--MID(feed!H88,ROW($1:$19),1))*
ROW($1:$19),0),ROW($1:$19))+1,1)*10^ROW($1:$19)/10)</f>
        <v>3</v>
      </c>
      <c r="I305" t="str">
        <f>feed!I89</f>
        <v>Elite</v>
      </c>
      <c r="J305">
        <f>SUMPRODUCT(MID(0&amp;feed!J89,LARGE(INDEX(ISNUMBER(--MID(feed!J89,ROW($1:$19),1))*
ROW($1:$19),0),ROW($1:$19))+1,1)*10^ROW($1:$19)/10)</f>
        <v>0</v>
      </c>
      <c r="K305">
        <f>SUMPRODUCT(MID(0&amp;feed!K89,LARGE(INDEX(ISNUMBER(--MID(feed!K89,ROW($1:$19),1))*
ROW($1:$19),0),ROW($1:$19))+1,1)*10^ROW($1:$19)/10)</f>
        <v>12</v>
      </c>
      <c r="L305">
        <f>SUMPRODUCT(MID(0&amp;feed!L89,LARGE(INDEX(ISNUMBER(--MID(feed!L89,ROW($1:$19),1))*
ROW($1:$19),0),ROW($1:$19))+1,1)*10^ROW($1:$19)/10)</f>
        <v>4</v>
      </c>
      <c r="M305" t="str">
        <f>feed!M89</f>
        <v>Central Planning</v>
      </c>
      <c r="N305">
        <f>SUMPRODUCT(MID(0&amp;feed!N89,LARGE(INDEX(ISNUMBER(--MID(feed!N89,ROW($1:$5),1))*
ROW($1:$5),0),ROW($1:$5))+1,1)*10^ROW($1:$5)/10)</f>
        <v>3281</v>
      </c>
      <c r="O305">
        <f>SUMPRODUCT(MID(0&amp;feed!O89,LARGE(INDEX(ISNUMBER(--MID(feed!O89,ROW($1:$5),1))*
ROW($1:$5),0),ROW($1:$5))+1,1)*10^ROW($1:$5)/10)</f>
        <v>184</v>
      </c>
      <c r="P305" t="str">
        <f>feed!P89</f>
        <v>Untapped</v>
      </c>
      <c r="Q305">
        <f t="shared" si="24"/>
        <v>90</v>
      </c>
      <c r="R305" t="str">
        <f>feed!Q89</f>
        <v>Very Powerful</v>
      </c>
      <c r="S305">
        <f t="shared" si="25"/>
        <v>10</v>
      </c>
      <c r="T305" t="str">
        <f>feed!R89</f>
        <v>Gran Colombia</v>
      </c>
      <c r="U305" t="str">
        <f>feed!S89</f>
        <v>Soviet Union</v>
      </c>
      <c r="V305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23637</v>
      </c>
      <c r="W305" t="str">
        <f>feed!U89</f>
        <v>http://blocgame.com/stats.php?id=63727</v>
      </c>
      <c r="X305" s="4">
        <f>SUMPRODUCT(MID(0&amp;feed!V89,LARGE(INDEX(ISNUMBER(--MID(feed!V89,ROW($1:$5),1))*
ROW($1:$5),0),ROW($1:$5))+1,1)*10^ROW($1:$5)/10)</f>
        <v>0</v>
      </c>
      <c r="Y305">
        <f>feed!W89</f>
        <v>0</v>
      </c>
      <c r="Z305" s="4">
        <f t="shared" si="26"/>
        <v>15387</v>
      </c>
      <c r="AA305" s="8">
        <f t="shared" si="27"/>
        <v>7.2042060347455044</v>
      </c>
      <c r="AB305" s="4">
        <f t="shared" si="28"/>
        <v>546.83333333333337</v>
      </c>
      <c r="AC305" s="4">
        <f t="shared" si="29"/>
        <v>3939.5</v>
      </c>
    </row>
    <row r="306" spans="1:29" x14ac:dyDescent="0.25">
      <c r="A306" t="str">
        <f>feed!A131</f>
        <v>pelle</v>
      </c>
      <c r="B306" t="str">
        <f>feed!B131</f>
        <v>pelle</v>
      </c>
      <c r="C306" t="str">
        <f>feed!C131</f>
        <v>The Order</v>
      </c>
      <c r="D306">
        <f>SUMPRODUCT(MID(0&amp;feed!D131,LARGE(INDEX(ISNUMBER(--MID(feed!D131,ROW($1:$19),1))*
ROW($1:$19),0),ROW($1:$19))+1,1)*10^ROW($1:$19)/10)</f>
        <v>114</v>
      </c>
      <c r="E306">
        <f>SUMPRODUCT(MID(0&amp;feed!E131,LARGE(INDEX(ISNUMBER(--MID(feed!E131,ROW($1:$19),1))*
ROW($1:$19),0),ROW($1:$19))+1,1)*10^ROW($1:$19)/10)</f>
        <v>7</v>
      </c>
      <c r="F306" t="str">
        <f>feed!F131</f>
        <v>Korean War surplus</v>
      </c>
      <c r="G306" t="str">
        <f>feed!G131</f>
        <v>Gandhi-like</v>
      </c>
      <c r="H306">
        <f>SUMPRODUCT(MID(0&amp;feed!H131,LARGE(INDEX(ISNUMBER(--MID(feed!H131,ROW($1:$19),1))*
ROW($1:$19),0),ROW($1:$19))+1,1)*10^ROW($1:$19)/10)</f>
        <v>5</v>
      </c>
      <c r="I306" t="str">
        <f>feed!I131</f>
        <v>Good</v>
      </c>
      <c r="J306">
        <f>SUMPRODUCT(MID(0&amp;feed!J131,LARGE(INDEX(ISNUMBER(--MID(feed!J131,ROW($1:$19),1))*
ROW($1:$19),0),ROW($1:$19))+1,1)*10^ROW($1:$19)/10)</f>
        <v>0</v>
      </c>
      <c r="K306">
        <f>SUMPRODUCT(MID(0&amp;feed!K131,LARGE(INDEX(ISNUMBER(--MID(feed!K131,ROW($1:$19),1))*
ROW($1:$19),0),ROW($1:$19))+1,1)*10^ROW($1:$19)/10)</f>
        <v>61</v>
      </c>
      <c r="L306">
        <f>SUMPRODUCT(MID(0&amp;feed!L131,LARGE(INDEX(ISNUMBER(--MID(feed!L131,ROW($1:$19),1))*
ROW($1:$19),0),ROW($1:$19))+1,1)*10^ROW($1:$19)/10)</f>
        <v>7</v>
      </c>
      <c r="M306" t="str">
        <f>feed!M131</f>
        <v>Central Planning</v>
      </c>
      <c r="N306">
        <f>SUMPRODUCT(MID(0&amp;feed!N131,LARGE(INDEX(ISNUMBER(--MID(feed!N131,ROW($1:$5),1))*
ROW($1:$5),0),ROW($1:$5))+1,1)*10^ROW($1:$5)/10)</f>
        <v>2897</v>
      </c>
      <c r="O306">
        <f>SUMPRODUCT(MID(0&amp;feed!O131,LARGE(INDEX(ISNUMBER(--MID(feed!O131,ROW($1:$5),1))*
ROW($1:$5),0),ROW($1:$5))+1,1)*10^ROW($1:$5)/10)</f>
        <v>658</v>
      </c>
      <c r="P306" t="str">
        <f>feed!P131</f>
        <v>Untapped</v>
      </c>
      <c r="Q306">
        <f t="shared" si="24"/>
        <v>90</v>
      </c>
      <c r="R306" t="str">
        <f>feed!Q131</f>
        <v>Very Powerful</v>
      </c>
      <c r="S306">
        <f t="shared" si="25"/>
        <v>10</v>
      </c>
      <c r="T306" t="str">
        <f>feed!R131</f>
        <v>China</v>
      </c>
      <c r="U306" t="str">
        <f>feed!S131</f>
        <v>Soviet Union</v>
      </c>
      <c r="V306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55920</v>
      </c>
      <c r="W306" t="str">
        <f>feed!U131</f>
        <v>http://blocgame.com/stats.php?id=52372</v>
      </c>
      <c r="X306" s="4">
        <f>SUMPRODUCT(MID(0&amp;feed!V131,LARGE(INDEX(ISNUMBER(--MID(feed!V131,ROW($1:$5),1))*
ROW($1:$5),0),ROW($1:$5))+1,1)*10^ROW($1:$5)/10)</f>
        <v>0</v>
      </c>
      <c r="Y306">
        <f>feed!W131</f>
        <v>0</v>
      </c>
      <c r="Z306" s="4">
        <f t="shared" si="26"/>
        <v>26670</v>
      </c>
      <c r="AA306" s="8">
        <f t="shared" si="27"/>
        <v>19.302726958923024</v>
      </c>
      <c r="AB306" s="4">
        <f t="shared" si="28"/>
        <v>482.83333333333331</v>
      </c>
      <c r="AC306" s="4">
        <f t="shared" si="29"/>
        <v>9320</v>
      </c>
    </row>
    <row r="307" spans="1:29" x14ac:dyDescent="0.25">
      <c r="A307" t="str">
        <f>feed!A55</f>
        <v>Opallia</v>
      </c>
      <c r="B307" t="str">
        <f>feed!B55</f>
        <v>Opal</v>
      </c>
      <c r="C307" t="str">
        <f>feed!C55</f>
        <v>The Order</v>
      </c>
      <c r="D307">
        <f>SUMPRODUCT(MID(0&amp;feed!D55,LARGE(INDEX(ISNUMBER(--MID(feed!D55,ROW($1:$19),1))*
ROW($1:$19),0),ROW($1:$19))+1,1)*10^ROW($1:$19)/10)</f>
        <v>120</v>
      </c>
      <c r="E307">
        <f>SUMPRODUCT(MID(0&amp;feed!E55,LARGE(INDEX(ISNUMBER(--MID(feed!E55,ROW($1:$19),1))*
ROW($1:$19),0),ROW($1:$19))+1,1)*10^ROW($1:$19)/10)</f>
        <v>11</v>
      </c>
      <c r="F307" t="str">
        <f>feed!F55</f>
        <v>Korean War surplus</v>
      </c>
      <c r="G307" t="str">
        <f>feed!G55</f>
        <v>Isolated</v>
      </c>
      <c r="H307">
        <f>SUMPRODUCT(MID(0&amp;feed!H55,LARGE(INDEX(ISNUMBER(--MID(feed!H55,ROW($1:$19),1))*
ROW($1:$19),0),ROW($1:$19))+1,1)*10^ROW($1:$19)/10)</f>
        <v>3</v>
      </c>
      <c r="I307" t="str">
        <f>feed!I55</f>
        <v>Good</v>
      </c>
      <c r="J307">
        <f>SUMPRODUCT(MID(0&amp;feed!J55,LARGE(INDEX(ISNUMBER(--MID(feed!J55,ROW($1:$19),1))*
ROW($1:$19),0),ROW($1:$19))+1,1)*10^ROW($1:$19)/10)</f>
        <v>1</v>
      </c>
      <c r="K307">
        <f>SUMPRODUCT(MID(0&amp;feed!K55,LARGE(INDEX(ISNUMBER(--MID(feed!K55,ROW($1:$19),1))*
ROW($1:$19),0),ROW($1:$19))+1,1)*10^ROW($1:$19)/10)</f>
        <v>37</v>
      </c>
      <c r="L307">
        <f>SUMPRODUCT(MID(0&amp;feed!L55,LARGE(INDEX(ISNUMBER(--MID(feed!L55,ROW($1:$19),1))*
ROW($1:$19),0),ROW($1:$19))+1,1)*10^ROW($1:$19)/10)</f>
        <v>6</v>
      </c>
      <c r="M307" t="str">
        <f>feed!M55</f>
        <v>Free Market</v>
      </c>
      <c r="N307">
        <f>SUMPRODUCT(MID(0&amp;feed!N55,LARGE(INDEX(ISNUMBER(--MID(feed!N55,ROW($1:$5),1))*
ROW($1:$5),0),ROW($1:$5))+1,1)*10^ROW($1:$5)/10)</f>
        <v>3729</v>
      </c>
      <c r="O307">
        <f>SUMPRODUCT(MID(0&amp;feed!O55,LARGE(INDEX(ISNUMBER(--MID(feed!O55,ROW($1:$5),1))*
ROW($1:$5),0),ROW($1:$5))+1,1)*10^ROW($1:$5)/10)</f>
        <v>303</v>
      </c>
      <c r="P307" t="str">
        <f>feed!P55</f>
        <v>Untapped</v>
      </c>
      <c r="Q307">
        <f t="shared" si="24"/>
        <v>90</v>
      </c>
      <c r="R307" t="str">
        <f>feed!Q55</f>
        <v>Large</v>
      </c>
      <c r="S307">
        <f t="shared" si="25"/>
        <v>7.5</v>
      </c>
      <c r="T307" t="str">
        <f>feed!R55</f>
        <v>Mesoamerica</v>
      </c>
      <c r="U307" t="str">
        <f>feed!S55</f>
        <v>United States</v>
      </c>
      <c r="V307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50060</v>
      </c>
      <c r="W307" t="str">
        <f>feed!U55</f>
        <v>http://blocgame.com/stats.php?id=63666</v>
      </c>
      <c r="X307" s="4">
        <f>SUMPRODUCT(MID(0&amp;feed!V55,LARGE(INDEX(ISNUMBER(--MID(feed!V55,ROW($1:$5),1))*
ROW($1:$5),0),ROW($1:$5))+1,1)*10^ROW($1:$5)/10)</f>
        <v>1</v>
      </c>
      <c r="Y307">
        <f>feed!W55</f>
        <v>0</v>
      </c>
      <c r="Z307" s="4">
        <f t="shared" si="26"/>
        <v>31685</v>
      </c>
      <c r="AA307" s="8">
        <f t="shared" si="27"/>
        <v>13.424510592652185</v>
      </c>
      <c r="AB307" s="4">
        <f t="shared" si="28"/>
        <v>621.5</v>
      </c>
      <c r="AC307" s="4">
        <f t="shared" si="29"/>
        <v>8343.3333333333339</v>
      </c>
    </row>
    <row r="308" spans="1:29" x14ac:dyDescent="0.25">
      <c r="A308" t="str">
        <f>feed!A634</f>
        <v>Pahang Power</v>
      </c>
      <c r="B308" t="str">
        <f>feed!B634</f>
        <v>Kerol</v>
      </c>
      <c r="C308" t="str">
        <f>feed!C634</f>
        <v>PIRATES</v>
      </c>
      <c r="D308">
        <f>SUMPRODUCT(MID(0&amp;feed!D634,LARGE(INDEX(ISNUMBER(--MID(feed!D634,ROW($1:$19),1))*
ROW($1:$19),0),ROW($1:$19))+1,1)*10^ROW($1:$19)/10)</f>
        <v>137</v>
      </c>
      <c r="E308">
        <f>SUMPRODUCT(MID(0&amp;feed!E634,LARGE(INDEX(ISNUMBER(--MID(feed!E634,ROW($1:$19),1))*
ROW($1:$19),0),ROW($1:$19))+1,1)*10^ROW($1:$19)/10)</f>
        <v>3</v>
      </c>
      <c r="F308" t="str">
        <f>feed!F634</f>
        <v>Korean War surplus</v>
      </c>
      <c r="G308" t="str">
        <f>feed!G634</f>
        <v>Gandhi-like</v>
      </c>
      <c r="H308">
        <f>SUMPRODUCT(MID(0&amp;feed!H635,LARGE(INDEX(ISNUMBER(--MID(feed!H635,ROW($1:$19),1))*
ROW($1:$19),0),ROW($1:$19))+1,1)*10^ROW($1:$19)/10)</f>
        <v>1</v>
      </c>
      <c r="I308" t="str">
        <f>feed!I634</f>
        <v>Standard</v>
      </c>
      <c r="J308">
        <f>SUMPRODUCT(MID(0&amp;feed!J634,LARGE(INDEX(ISNUMBER(--MID(feed!J634,ROW($1:$19),1))*
ROW($1:$19),0),ROW($1:$19))+1,1)*10^ROW($1:$19)/10)</f>
        <v>11</v>
      </c>
      <c r="K308">
        <f>SUMPRODUCT(MID(0&amp;feed!K634,LARGE(INDEX(ISNUMBER(--MID(feed!K634,ROW($1:$19),1))*
ROW($1:$19),0),ROW($1:$19))+1,1)*10^ROW($1:$19)/10)</f>
        <v>17</v>
      </c>
      <c r="L308">
        <f>SUMPRODUCT(MID(0&amp;feed!L634,LARGE(INDEX(ISNUMBER(--MID(feed!L634,ROW($1:$19),1))*
ROW($1:$19),0),ROW($1:$19))+1,1)*10^ROW($1:$19)/10)</f>
        <v>8</v>
      </c>
      <c r="M308" t="str">
        <f>feed!M634</f>
        <v>Free Market</v>
      </c>
      <c r="N308">
        <f>SUMPRODUCT(MID(0&amp;feed!N634,LARGE(INDEX(ISNUMBER(--MID(feed!N634,ROW($1:$5),1))*
ROW($1:$5),0),ROW($1:$5))+1,1)*10^ROW($1:$5)/10)</f>
        <v>901</v>
      </c>
      <c r="O308">
        <f>SUMPRODUCT(MID(0&amp;feed!O634,LARGE(INDEX(ISNUMBER(--MID(feed!O634,ROW($1:$5),1))*
ROW($1:$5),0),ROW($1:$5))+1,1)*10^ROW($1:$5)/10)</f>
        <v>447</v>
      </c>
      <c r="P308" t="str">
        <f>feed!P634</f>
        <v>Untapped</v>
      </c>
      <c r="Q308">
        <f t="shared" si="24"/>
        <v>90</v>
      </c>
      <c r="R308" t="str">
        <f>feed!Q634</f>
        <v>Very Powerful</v>
      </c>
      <c r="S308">
        <f t="shared" si="25"/>
        <v>10</v>
      </c>
      <c r="T308" t="str">
        <f>feed!R634</f>
        <v>East Indies</v>
      </c>
      <c r="U308" t="str">
        <f>feed!S634</f>
        <v>United States</v>
      </c>
      <c r="V308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31817</v>
      </c>
      <c r="W308" t="str">
        <f>feed!U634</f>
        <v>http://blocgame.com/stats.php?id=60578</v>
      </c>
      <c r="X308" s="4">
        <f>SUMPRODUCT(MID(0&amp;feed!V634,LARGE(INDEX(ISNUMBER(--MID(feed!V634,ROW($1:$5),1))*
ROW($1:$5),0),ROW($1:$5))+1,1)*10^ROW($1:$5)/10)</f>
        <v>1</v>
      </c>
      <c r="Y308">
        <f>feed!W634</f>
        <v>0</v>
      </c>
      <c r="Z308" s="4">
        <f t="shared" si="26"/>
        <v>21692</v>
      </c>
      <c r="AA308" s="8">
        <f t="shared" si="27"/>
        <v>35.312985571587127</v>
      </c>
      <c r="AB308" s="4">
        <f t="shared" si="28"/>
        <v>150.16666666666666</v>
      </c>
      <c r="AC308" s="4">
        <f t="shared" si="29"/>
        <v>5302.833333333333</v>
      </c>
    </row>
    <row r="309" spans="1:29" x14ac:dyDescent="0.25">
      <c r="A309" t="str">
        <f>feed!A147</f>
        <v>Kitt</v>
      </c>
      <c r="B309" t="str">
        <f>feed!B147</f>
        <v>cici</v>
      </c>
      <c r="C309" t="str">
        <f>feed!C147</f>
        <v>PIRATES</v>
      </c>
      <c r="D309">
        <f>SUMPRODUCT(MID(0&amp;feed!D147,LARGE(INDEX(ISNUMBER(--MID(feed!D147,ROW($1:$19),1))*
ROW($1:$19),0),ROW($1:$19))+1,1)*10^ROW($1:$19)/10)</f>
        <v>124</v>
      </c>
      <c r="E309">
        <f>SUMPRODUCT(MID(0&amp;feed!E147,LARGE(INDEX(ISNUMBER(--MID(feed!E147,ROW($1:$19),1))*
ROW($1:$19),0),ROW($1:$19))+1,1)*10^ROW($1:$19)/10)</f>
        <v>0</v>
      </c>
      <c r="F309" t="str">
        <f>feed!F147</f>
        <v>Korean War surplus</v>
      </c>
      <c r="G309" t="str">
        <f>feed!G147</f>
        <v>Gandhi-like</v>
      </c>
      <c r="H309">
        <f>SUMPRODUCT(MID(0&amp;feed!H147,LARGE(INDEX(ISNUMBER(--MID(feed!H147,ROW($1:$19),1))*
ROW($1:$19),0),ROW($1:$19))+1,1)*10^ROW($1:$19)/10)</f>
        <v>4</v>
      </c>
      <c r="I309" t="str">
        <f>feed!I147</f>
        <v>Good</v>
      </c>
      <c r="J309">
        <f>SUMPRODUCT(MID(0&amp;feed!J147,LARGE(INDEX(ISNUMBER(--MID(feed!J147,ROW($1:$19),1))*
ROW($1:$19),0),ROW($1:$19))+1,1)*10^ROW($1:$19)/10)</f>
        <v>9</v>
      </c>
      <c r="K309">
        <f>SUMPRODUCT(MID(0&amp;feed!K147,LARGE(INDEX(ISNUMBER(--MID(feed!K147,ROW($1:$19),1))*
ROW($1:$19),0),ROW($1:$19))+1,1)*10^ROW($1:$19)/10)</f>
        <v>20</v>
      </c>
      <c r="L309">
        <f>SUMPRODUCT(MID(0&amp;feed!L147,LARGE(INDEX(ISNUMBER(--MID(feed!L147,ROW($1:$19),1))*
ROW($1:$19),0),ROW($1:$19))+1,1)*10^ROW($1:$19)/10)</f>
        <v>11</v>
      </c>
      <c r="M309" t="str">
        <f>feed!M147</f>
        <v>Mixed Economy</v>
      </c>
      <c r="N309">
        <f>SUMPRODUCT(MID(0&amp;feed!N147,LARGE(INDEX(ISNUMBER(--MID(feed!N147,ROW($1:$5),1))*
ROW($1:$5),0),ROW($1:$5))+1,1)*10^ROW($1:$5)/10)</f>
        <v>2816</v>
      </c>
      <c r="O309">
        <f>SUMPRODUCT(MID(0&amp;feed!O147,LARGE(INDEX(ISNUMBER(--MID(feed!O147,ROW($1:$5),1))*
ROW($1:$5),0),ROW($1:$5))+1,1)*10^ROW($1:$5)/10)</f>
        <v>262</v>
      </c>
      <c r="P309" t="str">
        <f>feed!P147</f>
        <v>Untapped</v>
      </c>
      <c r="Q309">
        <f t="shared" si="24"/>
        <v>90</v>
      </c>
      <c r="R309" t="str">
        <f>feed!Q147</f>
        <v>Powerful</v>
      </c>
      <c r="S309">
        <f t="shared" si="25"/>
        <v>9</v>
      </c>
      <c r="T309" t="str">
        <f>feed!R147</f>
        <v>Indochina</v>
      </c>
      <c r="U309" t="str">
        <f>feed!S147</f>
        <v>Soviet Union</v>
      </c>
      <c r="V309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29400</v>
      </c>
      <c r="W309" t="str">
        <f>feed!U147</f>
        <v>http://blocgame.com/stats.php?id=64247</v>
      </c>
      <c r="X309" s="4">
        <f>SUMPRODUCT(MID(0&amp;feed!V147,LARGE(INDEX(ISNUMBER(--MID(feed!V147,ROW($1:$5),1))*
ROW($1:$5),0),ROW($1:$5))+1,1)*10^ROW($1:$5)/10)</f>
        <v>1</v>
      </c>
      <c r="Y309">
        <f>feed!W147</f>
        <v>0</v>
      </c>
      <c r="Z309" s="4">
        <f t="shared" si="26"/>
        <v>14775</v>
      </c>
      <c r="AA309" s="8">
        <f t="shared" si="27"/>
        <v>10.440340909090908</v>
      </c>
      <c r="AB309" s="4">
        <f t="shared" si="28"/>
        <v>469.33333333333331</v>
      </c>
      <c r="AC309" s="4">
        <f t="shared" si="29"/>
        <v>4900</v>
      </c>
    </row>
    <row r="310" spans="1:29" x14ac:dyDescent="0.25">
      <c r="A310" t="str">
        <f>feed!A41</f>
        <v>Zanyslavia</v>
      </c>
      <c r="B310" t="str">
        <f>feed!B41</f>
        <v>Zany Animal</v>
      </c>
      <c r="C310" t="str">
        <f>feed!C41</f>
        <v>The Order</v>
      </c>
      <c r="D310">
        <f>SUMPRODUCT(MID(0&amp;feed!D41,LARGE(INDEX(ISNUMBER(--MID(feed!D41,ROW($1:$19),1))*
ROW($1:$19),0),ROW($1:$19))+1,1)*10^ROW($1:$19)/10)</f>
        <v>52</v>
      </c>
      <c r="E310">
        <f>SUMPRODUCT(MID(0&amp;feed!E41,LARGE(INDEX(ISNUMBER(--MID(feed!E41,ROW($1:$19),1))*
ROW($1:$19),0),ROW($1:$19))+1,1)*10^ROW($1:$19)/10)</f>
        <v>4</v>
      </c>
      <c r="F310" t="str">
        <f>feed!F41</f>
        <v>Second World War surplus</v>
      </c>
      <c r="G310" t="str">
        <f>feed!G41</f>
        <v>Nice</v>
      </c>
      <c r="H310">
        <f>SUMPRODUCT(MID(0&amp;feed!H41,LARGE(INDEX(ISNUMBER(--MID(feed!H41,ROW($1:$19),1))*
ROW($1:$19),0),ROW($1:$19))+1,1)*10^ROW($1:$19)/10)</f>
        <v>3</v>
      </c>
      <c r="I310" t="str">
        <f>feed!I41</f>
        <v>Elite</v>
      </c>
      <c r="J310">
        <f>SUMPRODUCT(MID(0&amp;feed!J41,LARGE(INDEX(ISNUMBER(--MID(feed!J41,ROW($1:$19),1))*
ROW($1:$19),0),ROW($1:$19))+1,1)*10^ROW($1:$19)/10)</f>
        <v>2</v>
      </c>
      <c r="K310">
        <f>SUMPRODUCT(MID(0&amp;feed!K41,LARGE(INDEX(ISNUMBER(--MID(feed!K41,ROW($1:$19),1))*
ROW($1:$19),0),ROW($1:$19))+1,1)*10^ROW($1:$19)/10)</f>
        <v>27</v>
      </c>
      <c r="L310">
        <f>SUMPRODUCT(MID(0&amp;feed!L41,LARGE(INDEX(ISNUMBER(--MID(feed!L41,ROW($1:$19),1))*
ROW($1:$19),0),ROW($1:$19))+1,1)*10^ROW($1:$19)/10)</f>
        <v>13</v>
      </c>
      <c r="M310" t="str">
        <f>feed!M41</f>
        <v>Central Planning</v>
      </c>
      <c r="N310">
        <f>SUMPRODUCT(MID(0&amp;feed!N41,LARGE(INDEX(ISNUMBER(--MID(feed!N41,ROW($1:$5),1))*
ROW($1:$5),0),ROW($1:$5))+1,1)*10^ROW($1:$5)/10)</f>
        <v>3934</v>
      </c>
      <c r="O310">
        <f>SUMPRODUCT(MID(0&amp;feed!O41,LARGE(INDEX(ISNUMBER(--MID(feed!O41,ROW($1:$5),1))*
ROW($1:$5),0),ROW($1:$5))+1,1)*10^ROW($1:$5)/10)</f>
        <v>2323</v>
      </c>
      <c r="P310" t="str">
        <f>feed!P41</f>
        <v>Plentiful</v>
      </c>
      <c r="Q310">
        <f t="shared" si="24"/>
        <v>70</v>
      </c>
      <c r="R310" t="str">
        <f>feed!Q41</f>
        <v>Large</v>
      </c>
      <c r="S310">
        <f t="shared" si="25"/>
        <v>7.5</v>
      </c>
      <c r="T310" t="str">
        <f>feed!R41</f>
        <v>Persia</v>
      </c>
      <c r="U310" t="str">
        <f>feed!S41</f>
        <v>Soviet Union</v>
      </c>
      <c r="V310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27310</v>
      </c>
      <c r="W310" t="str">
        <f>feed!U41</f>
        <v>http://blocgame.com/stats.php?id=41452</v>
      </c>
      <c r="X310" s="4">
        <f>SUMPRODUCT(MID(0&amp;feed!V41,LARGE(INDEX(ISNUMBER(--MID(feed!V41,ROW($1:$5),1))*
ROW($1:$5),0),ROW($1:$5))+1,1)*10^ROW($1:$5)/10)</f>
        <v>0</v>
      </c>
      <c r="Y310">
        <f>feed!W41</f>
        <v>0</v>
      </c>
      <c r="Z310" s="4">
        <f t="shared" si="26"/>
        <v>10060</v>
      </c>
      <c r="AA310" s="8">
        <f t="shared" si="27"/>
        <v>6.9420437214031523</v>
      </c>
      <c r="AB310" s="4">
        <f t="shared" si="28"/>
        <v>655.66666666666663</v>
      </c>
      <c r="AC310" s="4">
        <f t="shared" si="29"/>
        <v>4551.666666666667</v>
      </c>
    </row>
    <row r="311" spans="1:29" x14ac:dyDescent="0.25">
      <c r="A311" t="str">
        <f>feed!A81</f>
        <v>Mmhat</v>
      </c>
      <c r="B311" t="str">
        <f>feed!B81</f>
        <v>Homermustdie</v>
      </c>
      <c r="C311" t="str">
        <f>feed!C81</f>
        <v>Interpol</v>
      </c>
      <c r="D311">
        <f>SUMPRODUCT(MID(0&amp;feed!D81,LARGE(INDEX(ISNUMBER(--MID(feed!D81,ROW($1:$19),1))*
ROW($1:$19),0),ROW($1:$19))+1,1)*10^ROW($1:$19)/10)</f>
        <v>63</v>
      </c>
      <c r="E311">
        <f>SUMPRODUCT(MID(0&amp;feed!E81,LARGE(INDEX(ISNUMBER(--MID(feed!E81,ROW($1:$19),1))*
ROW($1:$19),0),ROW($1:$19))+1,1)*10^ROW($1:$19)/10)</f>
        <v>0</v>
      </c>
      <c r="F311" t="str">
        <f>feed!F81</f>
        <v>Korean War surplus</v>
      </c>
      <c r="G311" t="str">
        <f>feed!G81</f>
        <v>Gandhi-like</v>
      </c>
      <c r="H311">
        <f>SUMPRODUCT(MID(0&amp;feed!H81,LARGE(INDEX(ISNUMBER(--MID(feed!H81,ROW($1:$19),1))*
ROW($1:$19),0),ROW($1:$19))+1,1)*10^ROW($1:$19)/10)</f>
        <v>3</v>
      </c>
      <c r="I311" t="str">
        <f>feed!I81</f>
        <v>Elite</v>
      </c>
      <c r="J311">
        <f>SUMPRODUCT(MID(0&amp;feed!J81,LARGE(INDEX(ISNUMBER(--MID(feed!J81,ROW($1:$19),1))*
ROW($1:$19),0),ROW($1:$19))+1,1)*10^ROW($1:$19)/10)</f>
        <v>3</v>
      </c>
      <c r="K311">
        <f>SUMPRODUCT(MID(0&amp;feed!K81,LARGE(INDEX(ISNUMBER(--MID(feed!K81,ROW($1:$19),1))*
ROW($1:$19),0),ROW($1:$19))+1,1)*10^ROW($1:$19)/10)</f>
        <v>14</v>
      </c>
      <c r="L311">
        <f>SUMPRODUCT(MID(0&amp;feed!L81,LARGE(INDEX(ISNUMBER(--MID(feed!L81,ROW($1:$19),1))*
ROW($1:$19),0),ROW($1:$19))+1,1)*10^ROW($1:$19)/10)</f>
        <v>2</v>
      </c>
      <c r="M311" t="str">
        <f>feed!M81</f>
        <v>Central Planning</v>
      </c>
      <c r="N311">
        <f>SUMPRODUCT(MID(0&amp;feed!N81,LARGE(INDEX(ISNUMBER(--MID(feed!N81,ROW($1:$5),1))*
ROW($1:$5),0),ROW($1:$5))+1,1)*10^ROW($1:$5)/10)</f>
        <v>3368</v>
      </c>
      <c r="O311">
        <f>SUMPRODUCT(MID(0&amp;feed!O81,LARGE(INDEX(ISNUMBER(--MID(feed!O81,ROW($1:$5),1))*
ROW($1:$5),0),ROW($1:$5))+1,1)*10^ROW($1:$5)/10)</f>
        <v>35</v>
      </c>
      <c r="P311" t="str">
        <f>feed!P81</f>
        <v>Near Depletion</v>
      </c>
      <c r="Q311">
        <f t="shared" si="24"/>
        <v>10</v>
      </c>
      <c r="R311" t="str">
        <f>feed!Q81</f>
        <v>Large</v>
      </c>
      <c r="S311">
        <f t="shared" si="25"/>
        <v>7.5</v>
      </c>
      <c r="T311" t="str">
        <f>feed!R81</f>
        <v>Amazonia</v>
      </c>
      <c r="U311" t="str">
        <f>feed!S81</f>
        <v>Soviet Union</v>
      </c>
      <c r="V31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22257</v>
      </c>
      <c r="W311" t="str">
        <f>feed!U81</f>
        <v>http://blocgame.com/stats.php?id=45846</v>
      </c>
      <c r="X311" s="4">
        <f>SUMPRODUCT(MID(0&amp;feed!V81,LARGE(INDEX(ISNUMBER(--MID(feed!V81,ROW($1:$5),1))*
ROW($1:$5),0),ROW($1:$5))+1,1)*10^ROW($1:$5)/10)</f>
        <v>0</v>
      </c>
      <c r="Y311">
        <f>feed!W81</f>
        <v>0</v>
      </c>
      <c r="Z311" s="4">
        <f t="shared" si="26"/>
        <v>14007</v>
      </c>
      <c r="AA311" s="8">
        <f t="shared" si="27"/>
        <v>6.6083729216152021</v>
      </c>
      <c r="AB311" s="4">
        <f t="shared" si="28"/>
        <v>561.33333333333337</v>
      </c>
      <c r="AC311" s="4">
        <f t="shared" si="29"/>
        <v>3709.5</v>
      </c>
    </row>
    <row r="312" spans="1:29" x14ac:dyDescent="0.25">
      <c r="A312" t="str">
        <f>feed!A48</f>
        <v>Puerto Libre</v>
      </c>
      <c r="B312" t="str">
        <f>feed!B48</f>
        <v>Jose Ramon Rodriguez III</v>
      </c>
      <c r="C312" t="str">
        <f>feed!C48</f>
        <v>The Federal Colonies</v>
      </c>
      <c r="D312">
        <f>SUMPRODUCT(MID(0&amp;feed!D48,LARGE(INDEX(ISNUMBER(--MID(feed!D48,ROW($1:$19),1))*
ROW($1:$19),0),ROW($1:$19))+1,1)*10^ROW($1:$19)/10)</f>
        <v>78</v>
      </c>
      <c r="E312">
        <f>SUMPRODUCT(MID(0&amp;feed!E48,LARGE(INDEX(ISNUMBER(--MID(feed!E48,ROW($1:$19),1))*
ROW($1:$19),0),ROW($1:$19))+1,1)*10^ROW($1:$19)/10)</f>
        <v>8</v>
      </c>
      <c r="F312" t="str">
        <f>feed!F48</f>
        <v>Korean War surplus</v>
      </c>
      <c r="G312" t="str">
        <f>feed!G48</f>
        <v>Gandhi-like</v>
      </c>
      <c r="H312">
        <f>SUMPRODUCT(MID(0&amp;feed!H49,LARGE(INDEX(ISNUMBER(--MID(feed!H49,ROW($1:$19),1))*
ROW($1:$19),0),ROW($1:$19))+1,1)*10^ROW($1:$19)/10)</f>
        <v>3</v>
      </c>
      <c r="I312" t="str">
        <f>feed!I48</f>
        <v>Good</v>
      </c>
      <c r="J312">
        <f>SUMPRODUCT(MID(0&amp;feed!J48,LARGE(INDEX(ISNUMBER(--MID(feed!J48,ROW($1:$19),1))*
ROW($1:$19),0),ROW($1:$19))+1,1)*10^ROW($1:$19)/10)</f>
        <v>5</v>
      </c>
      <c r="K312">
        <f>SUMPRODUCT(MID(0&amp;feed!K48,LARGE(INDEX(ISNUMBER(--MID(feed!K48,ROW($1:$19),1))*
ROW($1:$19),0),ROW($1:$19))+1,1)*10^ROW($1:$19)/10)</f>
        <v>20</v>
      </c>
      <c r="L312">
        <f>SUMPRODUCT(MID(0&amp;feed!L48,LARGE(INDEX(ISNUMBER(--MID(feed!L48,ROW($1:$19),1))*
ROW($1:$19),0),ROW($1:$19))+1,1)*10^ROW($1:$19)/10)</f>
        <v>13</v>
      </c>
      <c r="M312" t="str">
        <f>feed!M48</f>
        <v>Free Market</v>
      </c>
      <c r="N312">
        <f>SUMPRODUCT(MID(0&amp;feed!N48,LARGE(INDEX(ISNUMBER(--MID(feed!N48,ROW($1:$5),1))*
ROW($1:$5),0),ROW($1:$5))+1,1)*10^ROW($1:$5)/10)</f>
        <v>3828</v>
      </c>
      <c r="O312">
        <f>SUMPRODUCT(MID(0&amp;feed!O48,LARGE(INDEX(ISNUMBER(--MID(feed!O48,ROW($1:$5),1))*
ROW($1:$5),0),ROW($1:$5))+1,1)*10^ROW($1:$5)/10)</f>
        <v>75</v>
      </c>
      <c r="P312" t="str">
        <f>feed!P48</f>
        <v>Untapped</v>
      </c>
      <c r="Q312">
        <f t="shared" si="24"/>
        <v>90</v>
      </c>
      <c r="R312" t="str">
        <f>feed!Q48</f>
        <v>Very Powerful</v>
      </c>
      <c r="S312">
        <f t="shared" si="25"/>
        <v>10</v>
      </c>
      <c r="T312" t="str">
        <f>feed!R48</f>
        <v>Caribbean</v>
      </c>
      <c r="U312" t="str">
        <f>feed!S48</f>
        <v>United States</v>
      </c>
      <c r="V312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20000</v>
      </c>
      <c r="W312" t="str">
        <f>feed!U48</f>
        <v>http://blocgame.com/stats.php?id=61883</v>
      </c>
      <c r="X312" s="4">
        <f>SUMPRODUCT(MID(0&amp;feed!V48,LARGE(INDEX(ISNUMBER(--MID(feed!V48,ROW($1:$5),1))*
ROW($1:$5),0),ROW($1:$5))+1,1)*10^ROW($1:$5)/10)</f>
        <v>1</v>
      </c>
      <c r="Y312">
        <f>feed!W48</f>
        <v>0</v>
      </c>
      <c r="Z312" s="4">
        <f t="shared" si="26"/>
        <v>5375</v>
      </c>
      <c r="AA312" s="8">
        <f t="shared" si="27"/>
        <v>5.2246603970741905</v>
      </c>
      <c r="AB312" s="4">
        <f t="shared" si="28"/>
        <v>638</v>
      </c>
      <c r="AC312" s="4">
        <f t="shared" si="29"/>
        <v>3333.3333333333335</v>
      </c>
    </row>
    <row r="313" spans="1:29" x14ac:dyDescent="0.25">
      <c r="A313" t="str">
        <f>feed!A114</f>
        <v>Texastan</v>
      </c>
      <c r="B313" t="str">
        <f>feed!B114</f>
        <v>Rebel Lord</v>
      </c>
      <c r="C313" t="str">
        <f>feed!C114</f>
        <v>Interpol</v>
      </c>
      <c r="D313">
        <f>SUMPRODUCT(MID(0&amp;feed!D114,LARGE(INDEX(ISNUMBER(--MID(feed!D114,ROW($1:$19),1))*
ROW($1:$19),0),ROW($1:$19))+1,1)*10^ROW($1:$19)/10)</f>
        <v>118</v>
      </c>
      <c r="E313">
        <f>SUMPRODUCT(MID(0&amp;feed!E114,LARGE(INDEX(ISNUMBER(--MID(feed!E114,ROW($1:$19),1))*
ROW($1:$19),0),ROW($1:$19))+1,1)*10^ROW($1:$19)/10)</f>
        <v>8</v>
      </c>
      <c r="F313" t="str">
        <f>feed!F114</f>
        <v>Korean War surplus</v>
      </c>
      <c r="G313" t="str">
        <f>feed!G114</f>
        <v>Gandhi-like</v>
      </c>
      <c r="H313">
        <f>SUMPRODUCT(MID(0&amp;feed!H114,LARGE(INDEX(ISNUMBER(--MID(feed!H114,ROW($1:$19),1))*
ROW($1:$19),0),ROW($1:$19))+1,1)*10^ROW($1:$19)/10)</f>
        <v>6</v>
      </c>
      <c r="I313" t="str">
        <f>feed!I114</f>
        <v>Good</v>
      </c>
      <c r="J313">
        <f>SUMPRODUCT(MID(0&amp;feed!J114,LARGE(INDEX(ISNUMBER(--MID(feed!J114,ROW($1:$19),1))*
ROW($1:$19),0),ROW($1:$19))+1,1)*10^ROW($1:$19)/10)</f>
        <v>1</v>
      </c>
      <c r="K313">
        <f>SUMPRODUCT(MID(0&amp;feed!K114,LARGE(INDEX(ISNUMBER(--MID(feed!K114,ROW($1:$19),1))*
ROW($1:$19),0),ROW($1:$19))+1,1)*10^ROW($1:$19)/10)</f>
        <v>42</v>
      </c>
      <c r="L313">
        <f>SUMPRODUCT(MID(0&amp;feed!L114,LARGE(INDEX(ISNUMBER(--MID(feed!L114,ROW($1:$19),1))*
ROW($1:$19),0),ROW($1:$19))+1,1)*10^ROW($1:$19)/10)</f>
        <v>24</v>
      </c>
      <c r="M313" t="str">
        <f>feed!M114</f>
        <v>Central Planning</v>
      </c>
      <c r="N313">
        <f>SUMPRODUCT(MID(0&amp;feed!N114,LARGE(INDEX(ISNUMBER(--MID(feed!N114,ROW($1:$5),1))*
ROW($1:$5),0),ROW($1:$5))+1,1)*10^ROW($1:$5)/10)</f>
        <v>3061</v>
      </c>
      <c r="O313">
        <f>SUMPRODUCT(MID(0&amp;feed!O114,LARGE(INDEX(ISNUMBER(--MID(feed!O114,ROW($1:$5),1))*
ROW($1:$5),0),ROW($1:$5))+1,1)*10^ROW($1:$5)/10)</f>
        <v>6618</v>
      </c>
      <c r="P313" t="str">
        <f>feed!P114</f>
        <v>Untapped</v>
      </c>
      <c r="Q313">
        <f t="shared" si="24"/>
        <v>90</v>
      </c>
      <c r="R313" t="str">
        <f>feed!Q114</f>
        <v>Very Powerful</v>
      </c>
      <c r="S313">
        <f t="shared" si="25"/>
        <v>10</v>
      </c>
      <c r="T313" t="str">
        <f>feed!R114</f>
        <v>Mesopotamia</v>
      </c>
      <c r="U313" t="str">
        <f>feed!S114</f>
        <v>Soviet Union</v>
      </c>
      <c r="V313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55106</v>
      </c>
      <c r="W313" t="str">
        <f>feed!U114</f>
        <v>http://blocgame.com/stats.php?id=58149</v>
      </c>
      <c r="X313" s="4">
        <f>SUMPRODUCT(MID(0&amp;feed!V114,LARGE(INDEX(ISNUMBER(--MID(feed!V114,ROW($1:$5),1))*
ROW($1:$5),0),ROW($1:$5))+1,1)*10^ROW($1:$5)/10)</f>
        <v>0</v>
      </c>
      <c r="Y313">
        <f>feed!W114</f>
        <v>0</v>
      </c>
      <c r="Z313" s="4">
        <f t="shared" si="26"/>
        <v>25856</v>
      </c>
      <c r="AA313" s="8">
        <f t="shared" si="27"/>
        <v>18.002613524991833</v>
      </c>
      <c r="AB313" s="4">
        <f t="shared" si="28"/>
        <v>510.16666666666669</v>
      </c>
      <c r="AC313" s="4">
        <f t="shared" si="29"/>
        <v>9184.3333333333339</v>
      </c>
    </row>
    <row r="314" spans="1:29" x14ac:dyDescent="0.25">
      <c r="A314" t="str">
        <f>feed!A76</f>
        <v>raja_png</v>
      </c>
      <c r="B314" t="str">
        <f>feed!B76</f>
        <v>DiDi27</v>
      </c>
      <c r="C314" t="str">
        <f>feed!C76</f>
        <v>PIRATES</v>
      </c>
      <c r="D314">
        <f>SUMPRODUCT(MID(0&amp;feed!D76,LARGE(INDEX(ISNUMBER(--MID(feed!D76,ROW($1:$19),1))*
ROW($1:$19),0),ROW($1:$19))+1,1)*10^ROW($1:$19)/10)</f>
        <v>39</v>
      </c>
      <c r="E314">
        <f>SUMPRODUCT(MID(0&amp;feed!E76,LARGE(INDEX(ISNUMBER(--MID(feed!E76,ROW($1:$19),1))*
ROW($1:$19),0),ROW($1:$19))+1,1)*10^ROW($1:$19)/10)</f>
        <v>0</v>
      </c>
      <c r="F314" t="str">
        <f>feed!F76</f>
        <v>First World War surplus</v>
      </c>
      <c r="G314" t="str">
        <f>feed!G76</f>
        <v>Gandhi-like</v>
      </c>
      <c r="H314">
        <f>SUMPRODUCT(MID(0&amp;feed!H76,LARGE(INDEX(ISNUMBER(--MID(feed!H76,ROW($1:$19),1))*
ROW($1:$19),0),ROW($1:$19))+1,1)*10^ROW($1:$19)/10)</f>
        <v>2</v>
      </c>
      <c r="I314" t="str">
        <f>feed!I76</f>
        <v>Elite</v>
      </c>
      <c r="J314">
        <f>SUMPRODUCT(MID(0&amp;feed!J76,LARGE(INDEX(ISNUMBER(--MID(feed!J76,ROW($1:$19),1))*
ROW($1:$19),0),ROW($1:$19))+1,1)*10^ROW($1:$19)/10)</f>
        <v>9</v>
      </c>
      <c r="K314">
        <f>SUMPRODUCT(MID(0&amp;feed!K76,LARGE(INDEX(ISNUMBER(--MID(feed!K76,ROW($1:$19),1))*
ROW($1:$19),0),ROW($1:$19))+1,1)*10^ROW($1:$19)/10)</f>
        <v>2</v>
      </c>
      <c r="L314">
        <f>SUMPRODUCT(MID(0&amp;feed!L76,LARGE(INDEX(ISNUMBER(--MID(feed!L76,ROW($1:$19),1))*
ROW($1:$19),0),ROW($1:$19))+1,1)*10^ROW($1:$19)/10)</f>
        <v>4</v>
      </c>
      <c r="M314" t="str">
        <f>feed!M76</f>
        <v>Central Planning</v>
      </c>
      <c r="N314">
        <f>SUMPRODUCT(MID(0&amp;feed!N76,LARGE(INDEX(ISNUMBER(--MID(feed!N76,ROW($1:$5),1))*
ROW($1:$5),0),ROW($1:$5))+1,1)*10^ROW($1:$5)/10)</f>
        <v>3417</v>
      </c>
      <c r="O314">
        <f>SUMPRODUCT(MID(0&amp;feed!O76,LARGE(INDEX(ISNUMBER(--MID(feed!O76,ROW($1:$5),1))*
ROW($1:$5),0),ROW($1:$5))+1,1)*10^ROW($1:$5)/10)</f>
        <v>466</v>
      </c>
      <c r="P314" t="str">
        <f>feed!P76</f>
        <v>Untapped</v>
      </c>
      <c r="Q314">
        <f t="shared" si="24"/>
        <v>90</v>
      </c>
      <c r="R314" t="str">
        <f>feed!Q76</f>
        <v>Mediocre</v>
      </c>
      <c r="S314">
        <f t="shared" si="25"/>
        <v>4.5</v>
      </c>
      <c r="T314" t="str">
        <f>feed!R76</f>
        <v>Pacific Rim</v>
      </c>
      <c r="U314" t="str">
        <f>feed!S76</f>
        <v>Soviet Union</v>
      </c>
      <c r="V314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4136</v>
      </c>
      <c r="W314" t="str">
        <f>feed!U76</f>
        <v>http://blocgame.com/stats.php?id=62000</v>
      </c>
      <c r="X314" s="4">
        <f>SUMPRODUCT(MID(0&amp;feed!V76,LARGE(INDEX(ISNUMBER(--MID(feed!V76,ROW($1:$5),1))*
ROW($1:$5),0),ROW($1:$5))+1,1)*10^ROW($1:$5)/10)</f>
        <v>0</v>
      </c>
      <c r="Y314">
        <f>feed!W76</f>
        <v>0</v>
      </c>
      <c r="Z314" s="4">
        <f t="shared" si="26"/>
        <v>386</v>
      </c>
      <c r="AA314" s="8">
        <f t="shared" si="27"/>
        <v>1.2104184957565116</v>
      </c>
      <c r="AB314" s="4">
        <f t="shared" si="28"/>
        <v>569.5</v>
      </c>
      <c r="AC314" s="4">
        <f t="shared" si="29"/>
        <v>689.33333333333337</v>
      </c>
    </row>
    <row r="315" spans="1:29" x14ac:dyDescent="0.25">
      <c r="A315" t="str">
        <f>feed!A117</f>
        <v>bakhang</v>
      </c>
      <c r="B315" t="str">
        <f>feed!B117</f>
        <v>cukobi</v>
      </c>
      <c r="C315" t="str">
        <f>feed!C117</f>
        <v>The Order</v>
      </c>
      <c r="D315">
        <f>SUMPRODUCT(MID(0&amp;feed!D117,LARGE(INDEX(ISNUMBER(--MID(feed!D117,ROW($1:$19),1))*
ROW($1:$19),0),ROW($1:$19))+1,1)*10^ROW($1:$19)/10)</f>
        <v>116</v>
      </c>
      <c r="E315">
        <f>SUMPRODUCT(MID(0&amp;feed!E117,LARGE(INDEX(ISNUMBER(--MID(feed!E117,ROW($1:$19),1))*
ROW($1:$19),0),ROW($1:$19))+1,1)*10^ROW($1:$19)/10)</f>
        <v>14</v>
      </c>
      <c r="F315" t="str">
        <f>feed!F117</f>
        <v>Korean War surplus</v>
      </c>
      <c r="G315" t="str">
        <f>feed!G117</f>
        <v>Gandhi-like</v>
      </c>
      <c r="H315">
        <f>SUMPRODUCT(MID(0&amp;feed!H117,LARGE(INDEX(ISNUMBER(--MID(feed!H117,ROW($1:$19),1))*
ROW($1:$19),0),ROW($1:$19))+1,1)*10^ROW($1:$19)/10)</f>
        <v>5</v>
      </c>
      <c r="I315" t="str">
        <f>feed!I117</f>
        <v>Good</v>
      </c>
      <c r="J315">
        <f>SUMPRODUCT(MID(0&amp;feed!J117,LARGE(INDEX(ISNUMBER(--MID(feed!J117,ROW($1:$19),1))*
ROW($1:$19),0),ROW($1:$19))+1,1)*10^ROW($1:$19)/10)</f>
        <v>7</v>
      </c>
      <c r="K315">
        <f>SUMPRODUCT(MID(0&amp;feed!K117,LARGE(INDEX(ISNUMBER(--MID(feed!K117,ROW($1:$19),1))*
ROW($1:$19),0),ROW($1:$19))+1,1)*10^ROW($1:$19)/10)</f>
        <v>32</v>
      </c>
      <c r="L315">
        <f>SUMPRODUCT(MID(0&amp;feed!L117,LARGE(INDEX(ISNUMBER(--MID(feed!L117,ROW($1:$19),1))*
ROW($1:$19),0),ROW($1:$19))+1,1)*10^ROW($1:$19)/10)</f>
        <v>14</v>
      </c>
      <c r="M315" t="str">
        <f>feed!M117</f>
        <v>Central Planning</v>
      </c>
      <c r="N315">
        <f>SUMPRODUCT(MID(0&amp;feed!N117,LARGE(INDEX(ISNUMBER(--MID(feed!N117,ROW($1:$5),1))*
ROW($1:$5),0),ROW($1:$5))+1,1)*10^ROW($1:$5)/10)</f>
        <v>3051</v>
      </c>
      <c r="O315">
        <f>SUMPRODUCT(MID(0&amp;feed!O117,LARGE(INDEX(ISNUMBER(--MID(feed!O117,ROW($1:$5),1))*
ROW($1:$5),0),ROW($1:$5))+1,1)*10^ROW($1:$5)/10)</f>
        <v>7011</v>
      </c>
      <c r="P315" t="str">
        <f>feed!P117</f>
        <v>Untapped</v>
      </c>
      <c r="Q315">
        <f t="shared" si="24"/>
        <v>90</v>
      </c>
      <c r="R315" t="str">
        <f>feed!Q117</f>
        <v>Very Powerful</v>
      </c>
      <c r="S315">
        <f t="shared" si="25"/>
        <v>10</v>
      </c>
      <c r="T315" t="str">
        <f>feed!R117</f>
        <v>Atlas</v>
      </c>
      <c r="U315" t="str">
        <f>feed!S117</f>
        <v>Soviet Union</v>
      </c>
      <c r="V315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40085</v>
      </c>
      <c r="W315" t="str">
        <f>feed!U117</f>
        <v>http://blocgame.com/stats.php?id=60485</v>
      </c>
      <c r="X315" s="4">
        <f>SUMPRODUCT(MID(0&amp;feed!V117,LARGE(INDEX(ISNUMBER(--MID(feed!V117,ROW($1:$5),1))*
ROW($1:$5),0),ROW($1:$5))+1,1)*10^ROW($1:$5)/10)</f>
        <v>0</v>
      </c>
      <c r="Y315">
        <f>feed!W117</f>
        <v>0</v>
      </c>
      <c r="Z315" s="4">
        <f t="shared" si="26"/>
        <v>19085</v>
      </c>
      <c r="AA315" s="8">
        <f t="shared" si="27"/>
        <v>13.138315306456899</v>
      </c>
      <c r="AB315" s="4">
        <f t="shared" si="28"/>
        <v>508.5</v>
      </c>
      <c r="AC315" s="4">
        <f t="shared" si="29"/>
        <v>6680.833333333333</v>
      </c>
    </row>
    <row r="316" spans="1:29" x14ac:dyDescent="0.25">
      <c r="A316" t="str">
        <f>feed!A10</f>
        <v>Ferma</v>
      </c>
      <c r="B316" t="str">
        <f>feed!B10</f>
        <v>President Jacobo Vincenzo</v>
      </c>
      <c r="C316" t="str">
        <f>feed!C10</f>
        <v>The Order</v>
      </c>
      <c r="D316">
        <f>SUMPRODUCT(MID(0&amp;feed!D10,LARGE(INDEX(ISNUMBER(--MID(feed!D10,ROW($1:$19),1))*
ROW($1:$19),0),ROW($1:$19))+1,1)*10^ROW($1:$19)/10)</f>
        <v>9</v>
      </c>
      <c r="E316">
        <f>SUMPRODUCT(MID(0&amp;feed!E10,LARGE(INDEX(ISNUMBER(--MID(feed!E10,ROW($1:$19),1))*
ROW($1:$19),0),ROW($1:$19))+1,1)*10^ROW($1:$19)/10)</f>
        <v>7</v>
      </c>
      <c r="F316" t="str">
        <f>feed!F10</f>
        <v>Vietnam War surplus</v>
      </c>
      <c r="G316" t="str">
        <f>feed!G10</f>
        <v>Good</v>
      </c>
      <c r="H316">
        <f>SUMPRODUCT(MID(0&amp;feed!H10,LARGE(INDEX(ISNUMBER(--MID(feed!H10,ROW($1:$19),1))*
ROW($1:$19),0),ROW($1:$19))+1,1)*10^ROW($1:$19)/10)</f>
        <v>3</v>
      </c>
      <c r="I316" t="str">
        <f>feed!I10</f>
        <v>Good</v>
      </c>
      <c r="J316">
        <f>SUMPRODUCT(MID(0&amp;feed!J10,LARGE(INDEX(ISNUMBER(--MID(feed!J10,ROW($1:$19),1))*
ROW($1:$19),0),ROW($1:$19))+1,1)*10^ROW($1:$19)/10)</f>
        <v>0</v>
      </c>
      <c r="K316">
        <f>SUMPRODUCT(MID(0&amp;feed!K10,LARGE(INDEX(ISNUMBER(--MID(feed!K10,ROW($1:$19),1))*
ROW($1:$19),0),ROW($1:$19))+1,1)*10^ROW($1:$19)/10)</f>
        <v>25</v>
      </c>
      <c r="L316">
        <f>SUMPRODUCT(MID(0&amp;feed!L10,LARGE(INDEX(ISNUMBER(--MID(feed!L10,ROW($1:$19),1))*
ROW($1:$19),0),ROW($1:$19))+1,1)*10^ROW($1:$19)/10)</f>
        <v>0</v>
      </c>
      <c r="M316" t="str">
        <f>feed!M10</f>
        <v>Mixed Economy</v>
      </c>
      <c r="N316">
        <f>SUMPRODUCT(MID(0&amp;feed!N10,LARGE(INDEX(ISNUMBER(--MID(feed!N10,ROW($1:$5),1))*
ROW($1:$5),0),ROW($1:$5))+1,1)*10^ROW($1:$5)/10)</f>
        <v>4884</v>
      </c>
      <c r="O316">
        <f>SUMPRODUCT(MID(0&amp;feed!O10,LARGE(INDEX(ISNUMBER(--MID(feed!O10,ROW($1:$5),1))*
ROW($1:$5),0),ROW($1:$5))+1,1)*10^ROW($1:$5)/10)</f>
        <v>266</v>
      </c>
      <c r="P316" t="str">
        <f>feed!P10</f>
        <v>Near Depletion</v>
      </c>
      <c r="Q316">
        <f t="shared" si="24"/>
        <v>10</v>
      </c>
      <c r="R316" t="str">
        <f>feed!Q10</f>
        <v>None</v>
      </c>
      <c r="S316">
        <f t="shared" si="25"/>
        <v>0</v>
      </c>
      <c r="T316" t="str">
        <f>feed!R10</f>
        <v>Southern Cone</v>
      </c>
      <c r="U316" t="str">
        <f>feed!S10</f>
        <v>Neutral</v>
      </c>
      <c r="V316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40611</v>
      </c>
      <c r="W316" t="str">
        <f>feed!U10</f>
        <v>http://blocgame.com/stats.php?id=58784</v>
      </c>
      <c r="X316" s="4">
        <f>SUMPRODUCT(MID(0&amp;feed!V10,LARGE(INDEX(ISNUMBER(--MID(feed!V10,ROW($1:$5),1))*
ROW($1:$5),0),ROW($1:$5))+1,1)*10^ROW($1:$5)/10)</f>
        <v>0</v>
      </c>
      <c r="Y316">
        <f>feed!W10</f>
        <v>0</v>
      </c>
      <c r="Z316" s="4">
        <f t="shared" si="26"/>
        <v>28986</v>
      </c>
      <c r="AA316" s="8">
        <f t="shared" si="27"/>
        <v>8.3151105651105652</v>
      </c>
      <c r="AB316" s="4">
        <f t="shared" si="28"/>
        <v>814</v>
      </c>
      <c r="AC316" s="4">
        <f t="shared" si="29"/>
        <v>6768.5</v>
      </c>
    </row>
    <row r="317" spans="1:29" x14ac:dyDescent="0.25">
      <c r="A317" t="str">
        <f>feed!A33</f>
        <v>KingBding</v>
      </c>
      <c r="B317" t="str">
        <f>feed!B33</f>
        <v>King B</v>
      </c>
      <c r="C317" t="str">
        <f>feed!C33</f>
        <v>The Order</v>
      </c>
      <c r="D317">
        <f>SUMPRODUCT(MID(0&amp;feed!D33,LARGE(INDEX(ISNUMBER(--MID(feed!D33,ROW($1:$19),1))*
ROW($1:$19),0),ROW($1:$19))+1,1)*10^ROW($1:$19)/10)</f>
        <v>58</v>
      </c>
      <c r="E317">
        <f>SUMPRODUCT(MID(0&amp;feed!E33,LARGE(INDEX(ISNUMBER(--MID(feed!E33,ROW($1:$19),1))*
ROW($1:$19),0),ROW($1:$19))+1,1)*10^ROW($1:$19)/10)</f>
        <v>7</v>
      </c>
      <c r="F317" t="str">
        <f>feed!F33</f>
        <v>Korean War surplus</v>
      </c>
      <c r="G317" t="str">
        <f>feed!G33</f>
        <v>Gandhi-like</v>
      </c>
      <c r="H317">
        <f>SUMPRODUCT(MID(0&amp;feed!H33,LARGE(INDEX(ISNUMBER(--MID(feed!H33,ROW($1:$19),1))*
ROW($1:$19),0),ROW($1:$19))+1,1)*10^ROW($1:$19)/10)</f>
        <v>3</v>
      </c>
      <c r="I317" t="str">
        <f>feed!I33</f>
        <v>Poor</v>
      </c>
      <c r="J317">
        <f>SUMPRODUCT(MID(0&amp;feed!J33,LARGE(INDEX(ISNUMBER(--MID(feed!J33,ROW($1:$19),1))*
ROW($1:$19),0),ROW($1:$19))+1,1)*10^ROW($1:$19)/10)</f>
        <v>27</v>
      </c>
      <c r="K317">
        <f>SUMPRODUCT(MID(0&amp;feed!K33,LARGE(INDEX(ISNUMBER(--MID(feed!K33,ROW($1:$19),1))*
ROW($1:$19),0),ROW($1:$19))+1,1)*10^ROW($1:$19)/10)</f>
        <v>19</v>
      </c>
      <c r="L317">
        <f>SUMPRODUCT(MID(0&amp;feed!L33,LARGE(INDEX(ISNUMBER(--MID(feed!L33,ROW($1:$19),1))*
ROW($1:$19),0),ROW($1:$19))+1,1)*10^ROW($1:$19)/10)</f>
        <v>3</v>
      </c>
      <c r="M317" t="str">
        <f>feed!M33</f>
        <v>Central Planning</v>
      </c>
      <c r="N317">
        <f>SUMPRODUCT(MID(0&amp;feed!N33,LARGE(INDEX(ISNUMBER(--MID(feed!N33,ROW($1:$5),1))*
ROW($1:$5),0),ROW($1:$5))+1,1)*10^ROW($1:$5)/10)</f>
        <v>4075</v>
      </c>
      <c r="O317">
        <f>SUMPRODUCT(MID(0&amp;feed!O33,LARGE(INDEX(ISNUMBER(--MID(feed!O33,ROW($1:$5),1))*
ROW($1:$5),0),ROW($1:$5))+1,1)*10^ROW($1:$5)/10)</f>
        <v>137</v>
      </c>
      <c r="P317" t="str">
        <f>feed!P33</f>
        <v>Untapped</v>
      </c>
      <c r="Q317">
        <f t="shared" si="24"/>
        <v>90</v>
      </c>
      <c r="R317" t="str">
        <f>feed!Q33</f>
        <v>Very Powerful</v>
      </c>
      <c r="S317">
        <f t="shared" si="25"/>
        <v>10</v>
      </c>
      <c r="T317" t="str">
        <f>feed!R33</f>
        <v>Southern Africa</v>
      </c>
      <c r="U317" t="str">
        <f>feed!S33</f>
        <v>Soviet Union</v>
      </c>
      <c r="V317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25241</v>
      </c>
      <c r="W317" t="str">
        <f>feed!U33</f>
        <v>http://blocgame.com/stats.php?id=63205</v>
      </c>
      <c r="X317" s="4">
        <f>SUMPRODUCT(MID(0&amp;feed!V33,LARGE(INDEX(ISNUMBER(--MID(feed!V33,ROW($1:$5),1))*
ROW($1:$5),0),ROW($1:$5))+1,1)*10^ROW($1:$5)/10)</f>
        <v>0</v>
      </c>
      <c r="Y317">
        <f>feed!W33</f>
        <v>0</v>
      </c>
      <c r="Z317" s="4">
        <f t="shared" si="26"/>
        <v>14741</v>
      </c>
      <c r="AA317" s="8">
        <f t="shared" si="27"/>
        <v>6.1941104294478526</v>
      </c>
      <c r="AB317" s="4">
        <f t="shared" si="28"/>
        <v>679.16666666666663</v>
      </c>
      <c r="AC317" s="4">
        <f t="shared" si="29"/>
        <v>4206.833333333333</v>
      </c>
    </row>
    <row r="318" spans="1:29" x14ac:dyDescent="0.25">
      <c r="A318" t="str">
        <f>feed!A85</f>
        <v>Tamil Kingdom</v>
      </c>
      <c r="B318" t="str">
        <f>feed!B85</f>
        <v>Chola I</v>
      </c>
      <c r="C318" t="str">
        <f>feed!C85</f>
        <v>The Order</v>
      </c>
      <c r="D318">
        <f>SUMPRODUCT(MID(0&amp;feed!D85,LARGE(INDEX(ISNUMBER(--MID(feed!D85,ROW($1:$19),1))*
ROW($1:$19),0),ROW($1:$19))+1,1)*10^ROW($1:$19)/10)</f>
        <v>240</v>
      </c>
      <c r="E318">
        <f>SUMPRODUCT(MID(0&amp;feed!E85,LARGE(INDEX(ISNUMBER(--MID(feed!E85,ROW($1:$19),1))*
ROW($1:$19),0),ROW($1:$19))+1,1)*10^ROW($1:$19)/10)</f>
        <v>20</v>
      </c>
      <c r="F318" t="str">
        <f>feed!F85</f>
        <v>Almost Modern</v>
      </c>
      <c r="G318" t="str">
        <f>feed!G85</f>
        <v>Gandhi-like</v>
      </c>
      <c r="H318">
        <f>SUMPRODUCT(MID(0&amp;feed!H85,LARGE(INDEX(ISNUMBER(--MID(feed!H85,ROW($1:$19),1))*
ROW($1:$19),0),ROW($1:$19))+1,1)*10^ROW($1:$19)/10)</f>
        <v>7</v>
      </c>
      <c r="I318" t="str">
        <f>feed!I85</f>
        <v>Standard</v>
      </c>
      <c r="J318">
        <f>SUMPRODUCT(MID(0&amp;feed!J85,LARGE(INDEX(ISNUMBER(--MID(feed!J85,ROW($1:$19),1))*
ROW($1:$19),0),ROW($1:$19))+1,1)*10^ROW($1:$19)/10)</f>
        <v>2</v>
      </c>
      <c r="K318">
        <f>SUMPRODUCT(MID(0&amp;feed!K85,LARGE(INDEX(ISNUMBER(--MID(feed!K85,ROW($1:$19),1))*
ROW($1:$19),0),ROW($1:$19))+1,1)*10^ROW($1:$19)/10)</f>
        <v>50</v>
      </c>
      <c r="L318">
        <f>SUMPRODUCT(MID(0&amp;feed!L85,LARGE(INDEX(ISNUMBER(--MID(feed!L85,ROW($1:$19),1))*
ROW($1:$19),0),ROW($1:$19))+1,1)*10^ROW($1:$19)/10)</f>
        <v>7</v>
      </c>
      <c r="M318" t="str">
        <f>feed!M85</f>
        <v>Central Planning</v>
      </c>
      <c r="N318">
        <f>SUMPRODUCT(MID(0&amp;feed!N85,LARGE(INDEX(ISNUMBER(--MID(feed!N85,ROW($1:$5),1))*
ROW($1:$5),0),ROW($1:$5))+1,1)*10^ROW($1:$5)/10)</f>
        <v>3335</v>
      </c>
      <c r="O318">
        <f>SUMPRODUCT(MID(0&amp;feed!O85,LARGE(INDEX(ISNUMBER(--MID(feed!O85,ROW($1:$5),1))*
ROW($1:$5),0),ROW($1:$5))+1,1)*10^ROW($1:$5)/10)</f>
        <v>599</v>
      </c>
      <c r="P318" t="str">
        <f>feed!P85</f>
        <v>Plentiful</v>
      </c>
      <c r="Q318">
        <f t="shared" si="24"/>
        <v>70</v>
      </c>
      <c r="R318" t="str">
        <f>feed!Q85</f>
        <v>Very Powerful</v>
      </c>
      <c r="S318">
        <f t="shared" si="25"/>
        <v>10</v>
      </c>
      <c r="T318" t="str">
        <f>feed!R85</f>
        <v>The Subcontinent</v>
      </c>
      <c r="U318" t="str">
        <f>feed!S85</f>
        <v>Soviet Union</v>
      </c>
      <c r="V318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73553</v>
      </c>
      <c r="W318" t="str">
        <f>feed!U85</f>
        <v>http://blocgame.com/stats.php?id=60964</v>
      </c>
      <c r="X318" s="4">
        <f>SUMPRODUCT(MID(0&amp;feed!V85,LARGE(INDEX(ISNUMBER(--MID(feed!V85,ROW($1:$5),1))*
ROW($1:$5),0),ROW($1:$5))+1,1)*10^ROW($1:$5)/10)</f>
        <v>0</v>
      </c>
      <c r="Y318">
        <f>feed!W85</f>
        <v>0</v>
      </c>
      <c r="Z318" s="4">
        <f t="shared" si="26"/>
        <v>46928</v>
      </c>
      <c r="AA318" s="8">
        <f t="shared" si="27"/>
        <v>22.054872563718142</v>
      </c>
      <c r="AB318" s="4">
        <f t="shared" si="28"/>
        <v>555.83333333333337</v>
      </c>
      <c r="AC318" s="4">
        <f t="shared" si="29"/>
        <v>12258.833333333334</v>
      </c>
    </row>
    <row r="319" spans="1:29" x14ac:dyDescent="0.25">
      <c r="A319" t="str">
        <f>feed!A15</f>
        <v>Coccoladia</v>
      </c>
      <c r="B319" t="str">
        <f>feed!B15</f>
        <v>Ernesto Caprone</v>
      </c>
      <c r="C319" t="str">
        <f>feed!C15</f>
        <v>The Federal Colonies</v>
      </c>
      <c r="D319">
        <f>SUMPRODUCT(MID(0&amp;feed!D15,LARGE(INDEX(ISNUMBER(--MID(feed!D15,ROW($1:$19),1))*
ROW($1:$19),0),ROW($1:$19))+1,1)*10^ROW($1:$19)/10)</f>
        <v>59</v>
      </c>
      <c r="E319">
        <f>SUMPRODUCT(MID(0&amp;feed!E15,LARGE(INDEX(ISNUMBER(--MID(feed!E15,ROW($1:$19),1))*
ROW($1:$19),0),ROW($1:$19))+1,1)*10^ROW($1:$19)/10)</f>
        <v>1</v>
      </c>
      <c r="F319" t="str">
        <f>feed!F15</f>
        <v>Korean War surplus</v>
      </c>
      <c r="G319" t="str">
        <f>feed!G15</f>
        <v>Gandhi-like</v>
      </c>
      <c r="H319">
        <f>SUMPRODUCT(MID(0&amp;feed!H15,LARGE(INDEX(ISNUMBER(--MID(feed!H15,ROW($1:$19),1))*
ROW($1:$19),0),ROW($1:$19))+1,1)*10^ROW($1:$19)/10)</f>
        <v>3</v>
      </c>
      <c r="I319" t="str">
        <f>feed!I15</f>
        <v>Standard</v>
      </c>
      <c r="J319">
        <f>SUMPRODUCT(MID(0&amp;feed!J15,LARGE(INDEX(ISNUMBER(--MID(feed!J15,ROW($1:$19),1))*
ROW($1:$19),0),ROW($1:$19))+1,1)*10^ROW($1:$19)/10)</f>
        <v>0</v>
      </c>
      <c r="K319">
        <f>SUMPRODUCT(MID(0&amp;feed!K15,LARGE(INDEX(ISNUMBER(--MID(feed!K15,ROW($1:$19),1))*
ROW($1:$19),0),ROW($1:$19))+1,1)*10^ROW($1:$19)/10)</f>
        <v>22</v>
      </c>
      <c r="L319">
        <f>SUMPRODUCT(MID(0&amp;feed!L15,LARGE(INDEX(ISNUMBER(--MID(feed!L15,ROW($1:$19),1))*
ROW($1:$19),0),ROW($1:$19))+1,1)*10^ROW($1:$19)/10)</f>
        <v>2</v>
      </c>
      <c r="M319" t="str">
        <f>feed!M15</f>
        <v>Central Planning</v>
      </c>
      <c r="N319">
        <f>SUMPRODUCT(MID(0&amp;feed!N15,LARGE(INDEX(ISNUMBER(--MID(feed!N15,ROW($1:$5),1))*
ROW($1:$5),0),ROW($1:$5))+1,1)*10^ROW($1:$5)/10)</f>
        <v>4594</v>
      </c>
      <c r="O319">
        <f>SUMPRODUCT(MID(0&amp;feed!O15,LARGE(INDEX(ISNUMBER(--MID(feed!O15,ROW($1:$5),1))*
ROW($1:$5),0),ROW($1:$5))+1,1)*10^ROW($1:$5)/10)</f>
        <v>2</v>
      </c>
      <c r="P319" t="str">
        <f>feed!P15</f>
        <v>Untapped</v>
      </c>
      <c r="Q319">
        <f t="shared" si="24"/>
        <v>90</v>
      </c>
      <c r="R319" t="str">
        <f>feed!Q15</f>
        <v>Very Powerful</v>
      </c>
      <c r="S319">
        <f t="shared" si="25"/>
        <v>10</v>
      </c>
      <c r="T319" t="str">
        <f>feed!R15</f>
        <v>Caribbean</v>
      </c>
      <c r="U319" t="str">
        <f>feed!S15</f>
        <v>Soviet Union</v>
      </c>
      <c r="V319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27057</v>
      </c>
      <c r="W319" t="str">
        <f>feed!U15</f>
        <v>http://blocgame.com/stats.php?id=40289</v>
      </c>
      <c r="X319" s="4">
        <f>SUMPRODUCT(MID(0&amp;feed!V15,LARGE(INDEX(ISNUMBER(--MID(feed!V15,ROW($1:$5),1))*
ROW($1:$5),0),ROW($1:$5))+1,1)*10^ROW($1:$5)/10)</f>
        <v>0</v>
      </c>
      <c r="Y319">
        <f>feed!W15</f>
        <v>0</v>
      </c>
      <c r="Z319" s="4">
        <f t="shared" si="26"/>
        <v>15807</v>
      </c>
      <c r="AA319" s="8">
        <f t="shared" si="27"/>
        <v>5.8896386591205925</v>
      </c>
      <c r="AB319" s="4">
        <f t="shared" si="28"/>
        <v>765.66666666666663</v>
      </c>
      <c r="AC319" s="4">
        <f t="shared" si="29"/>
        <v>4509.5</v>
      </c>
    </row>
    <row r="320" spans="1:29" x14ac:dyDescent="0.25">
      <c r="A320" t="str">
        <f>feed!A132</f>
        <v>Almania</v>
      </c>
      <c r="B320" t="str">
        <f>feed!B132</f>
        <v>Almanich</v>
      </c>
      <c r="C320" t="str">
        <f>feed!C132</f>
        <v>Brotherhood of Nod</v>
      </c>
      <c r="D320">
        <f>SUMPRODUCT(MID(0&amp;feed!D132,LARGE(INDEX(ISNUMBER(--MID(feed!D132,ROW($1:$19),1))*
ROW($1:$19),0),ROW($1:$19))+1,1)*10^ROW($1:$19)/10)</f>
        <v>89</v>
      </c>
      <c r="E320">
        <f>SUMPRODUCT(MID(0&amp;feed!E132,LARGE(INDEX(ISNUMBER(--MID(feed!E132,ROW($1:$19),1))*
ROW($1:$19),0),ROW($1:$19))+1,1)*10^ROW($1:$19)/10)</f>
        <v>0</v>
      </c>
      <c r="F320" t="str">
        <f>feed!F132</f>
        <v>Korean War surplus</v>
      </c>
      <c r="G320" t="str">
        <f>feed!G132</f>
        <v>Gandhi-like</v>
      </c>
      <c r="H320">
        <f>SUMPRODUCT(MID(0&amp;feed!H132,LARGE(INDEX(ISNUMBER(--MID(feed!H132,ROW($1:$19),1))*
ROW($1:$19),0),ROW($1:$19))+1,1)*10^ROW($1:$19)/10)</f>
        <v>4</v>
      </c>
      <c r="I320" t="str">
        <f>feed!I132</f>
        <v>Elite</v>
      </c>
      <c r="J320">
        <f>SUMPRODUCT(MID(0&amp;feed!J132,LARGE(INDEX(ISNUMBER(--MID(feed!J132,ROW($1:$19),1))*
ROW($1:$19),0),ROW($1:$19))+1,1)*10^ROW($1:$19)/10)</f>
        <v>1</v>
      </c>
      <c r="K320">
        <f>SUMPRODUCT(MID(0&amp;feed!K132,LARGE(INDEX(ISNUMBER(--MID(feed!K132,ROW($1:$19),1))*
ROW($1:$19),0),ROW($1:$19))+1,1)*10^ROW($1:$19)/10)</f>
        <v>2</v>
      </c>
      <c r="L320">
        <f>SUMPRODUCT(MID(0&amp;feed!L132,LARGE(INDEX(ISNUMBER(--MID(feed!L132,ROW($1:$19),1))*
ROW($1:$19),0),ROW($1:$19))+1,1)*10^ROW($1:$19)/10)</f>
        <v>0</v>
      </c>
      <c r="M320" t="str">
        <f>feed!M132</f>
        <v>Central Planning</v>
      </c>
      <c r="N320">
        <f>SUMPRODUCT(MID(0&amp;feed!N132,LARGE(INDEX(ISNUMBER(--MID(feed!N132,ROW($1:$5),1))*
ROW($1:$5),0),ROW($1:$5))+1,1)*10^ROW($1:$5)/10)</f>
        <v>2895</v>
      </c>
      <c r="O320">
        <f>SUMPRODUCT(MID(0&amp;feed!O132,LARGE(INDEX(ISNUMBER(--MID(feed!O132,ROW($1:$5),1))*
ROW($1:$5),0),ROW($1:$5))+1,1)*10^ROW($1:$5)/10)</f>
        <v>217</v>
      </c>
      <c r="P320" t="str">
        <f>feed!P132</f>
        <v>Untapped</v>
      </c>
      <c r="Q320">
        <f t="shared" si="24"/>
        <v>90</v>
      </c>
      <c r="R320" t="str">
        <f>feed!Q132</f>
        <v>Very Powerful</v>
      </c>
      <c r="S320">
        <f t="shared" si="25"/>
        <v>10</v>
      </c>
      <c r="T320" t="str">
        <f>feed!R132</f>
        <v>China</v>
      </c>
      <c r="U320" t="str">
        <f>feed!S132</f>
        <v>Soviet Union</v>
      </c>
      <c r="V320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54540</v>
      </c>
      <c r="W320" t="str">
        <f>feed!U132</f>
        <v>http://blocgame.com/stats.php?id=51725</v>
      </c>
      <c r="X320" s="4">
        <f>SUMPRODUCT(MID(0&amp;feed!V132,LARGE(INDEX(ISNUMBER(--MID(feed!V132,ROW($1:$5),1))*
ROW($1:$5),0),ROW($1:$5))+1,1)*10^ROW($1:$5)/10)</f>
        <v>0</v>
      </c>
      <c r="Y320">
        <f>feed!W132</f>
        <v>0</v>
      </c>
      <c r="Z320" s="4">
        <f t="shared" si="26"/>
        <v>50790</v>
      </c>
      <c r="AA320" s="8">
        <f t="shared" si="27"/>
        <v>18.839378238341968</v>
      </c>
      <c r="AB320" s="4">
        <f t="shared" si="28"/>
        <v>482.5</v>
      </c>
      <c r="AC320" s="4">
        <f t="shared" si="29"/>
        <v>9090</v>
      </c>
    </row>
    <row r="321" spans="1:29" x14ac:dyDescent="0.25">
      <c r="A321" t="str">
        <f>feed!A45</f>
        <v>Crayola</v>
      </c>
      <c r="B321" t="str">
        <f>feed!B45</f>
        <v>baker greg</v>
      </c>
      <c r="C321" t="str">
        <f>feed!C45</f>
        <v>The Order</v>
      </c>
      <c r="D321">
        <f>SUMPRODUCT(MID(0&amp;feed!D45,LARGE(INDEX(ISNUMBER(--MID(feed!D45,ROW($1:$19),1))*
ROW($1:$19),0),ROW($1:$19))+1,1)*10^ROW($1:$19)/10)</f>
        <v>138</v>
      </c>
      <c r="E321">
        <f>SUMPRODUCT(MID(0&amp;feed!E45,LARGE(INDEX(ISNUMBER(--MID(feed!E45,ROW($1:$19),1))*
ROW($1:$19),0),ROW($1:$19))+1,1)*10^ROW($1:$19)/10)</f>
        <v>2</v>
      </c>
      <c r="F321" t="str">
        <f>feed!F45</f>
        <v>Second World War surplus</v>
      </c>
      <c r="G321" t="str">
        <f>feed!G45</f>
        <v>Angelic</v>
      </c>
      <c r="H321">
        <f>SUMPRODUCT(MID(0&amp;feed!H45,LARGE(INDEX(ISNUMBER(--MID(feed!H45,ROW($1:$19),1))*
ROW($1:$19),0),ROW($1:$19))+1,1)*10^ROW($1:$19)/10)</f>
        <v>5</v>
      </c>
      <c r="I321" t="str">
        <f>feed!I45</f>
        <v>Standard</v>
      </c>
      <c r="J321">
        <f>SUMPRODUCT(MID(0&amp;feed!J45,LARGE(INDEX(ISNUMBER(--MID(feed!J45,ROW($1:$19),1))*
ROW($1:$19),0),ROW($1:$19))+1,1)*10^ROW($1:$19)/10)</f>
        <v>2</v>
      </c>
      <c r="K321">
        <f>SUMPRODUCT(MID(0&amp;feed!K45,LARGE(INDEX(ISNUMBER(--MID(feed!K45,ROW($1:$19),1))*
ROW($1:$19),0),ROW($1:$19))+1,1)*10^ROW($1:$19)/10)</f>
        <v>32</v>
      </c>
      <c r="L321">
        <f>SUMPRODUCT(MID(0&amp;feed!L45,LARGE(INDEX(ISNUMBER(--MID(feed!L45,ROW($1:$19),1))*
ROW($1:$19),0),ROW($1:$19))+1,1)*10^ROW($1:$19)/10)</f>
        <v>23</v>
      </c>
      <c r="M321" t="str">
        <f>feed!M45</f>
        <v>Central Planning</v>
      </c>
      <c r="N321">
        <f>SUMPRODUCT(MID(0&amp;feed!N45,LARGE(INDEX(ISNUMBER(--MID(feed!N45,ROW($1:$5),1))*
ROW($1:$5),0),ROW($1:$5))+1,1)*10^ROW($1:$5)/10)</f>
        <v>3870</v>
      </c>
      <c r="O321">
        <f>SUMPRODUCT(MID(0&amp;feed!O45,LARGE(INDEX(ISNUMBER(--MID(feed!O45,ROW($1:$5),1))*
ROW($1:$5),0),ROW($1:$5))+1,1)*10^ROW($1:$5)/10)</f>
        <v>4044</v>
      </c>
      <c r="P321" t="str">
        <f>feed!P45</f>
        <v>Untapped</v>
      </c>
      <c r="Q321">
        <f t="shared" si="24"/>
        <v>90</v>
      </c>
      <c r="R321" t="str">
        <f>feed!Q45</f>
        <v>Very Powerful</v>
      </c>
      <c r="S321">
        <f t="shared" si="25"/>
        <v>10</v>
      </c>
      <c r="T321" t="str">
        <f>feed!R45</f>
        <v>Egypt</v>
      </c>
      <c r="U321" t="str">
        <f>feed!S45</f>
        <v>United States</v>
      </c>
      <c r="V321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57254</v>
      </c>
      <c r="W321" t="str">
        <f>feed!U45</f>
        <v>http://blocgame.com/stats.php?id=63958</v>
      </c>
      <c r="X321" s="4">
        <f>SUMPRODUCT(MID(0&amp;feed!V45,LARGE(INDEX(ISNUMBER(--MID(feed!V45,ROW($1:$5),1))*
ROW($1:$5),0),ROW($1:$5))+1,1)*10^ROW($1:$5)/10)</f>
        <v>0</v>
      </c>
      <c r="Y321">
        <f>feed!W45</f>
        <v>0</v>
      </c>
      <c r="Z321" s="4">
        <f t="shared" si="26"/>
        <v>32879</v>
      </c>
      <c r="AA321" s="8">
        <f t="shared" si="27"/>
        <v>14.794315245478035</v>
      </c>
      <c r="AB321" s="4">
        <f t="shared" si="28"/>
        <v>645</v>
      </c>
      <c r="AC321" s="4">
        <f t="shared" si="29"/>
        <v>9542.3333333333339</v>
      </c>
    </row>
    <row r="322" spans="1:29" x14ac:dyDescent="0.25">
      <c r="A322" t="str">
        <f>feed!A52</f>
        <v>Junovia</v>
      </c>
      <c r="B322" t="str">
        <f>feed!B52</f>
        <v>dontworryaboutit</v>
      </c>
      <c r="C322" t="str">
        <f>feed!C52</f>
        <v>Interpol</v>
      </c>
      <c r="D322">
        <f>SUMPRODUCT(MID(0&amp;feed!D52,LARGE(INDEX(ISNUMBER(--MID(feed!D52,ROW($1:$19),1))*
ROW($1:$19),0),ROW($1:$19))+1,1)*10^ROW($1:$19)/10)</f>
        <v>76</v>
      </c>
      <c r="E322">
        <f>SUMPRODUCT(MID(0&amp;feed!E52,LARGE(INDEX(ISNUMBER(--MID(feed!E52,ROW($1:$19),1))*
ROW($1:$19),0),ROW($1:$19))+1,1)*10^ROW($1:$19)/10)</f>
        <v>9</v>
      </c>
      <c r="F322" t="str">
        <f>feed!F52</f>
        <v>Second World War surplus</v>
      </c>
      <c r="G322" t="str">
        <f>feed!G52</f>
        <v>Gandhi-like</v>
      </c>
      <c r="H322">
        <f>SUMPRODUCT(MID(0&amp;feed!H52,LARGE(INDEX(ISNUMBER(--MID(feed!H52,ROW($1:$19),1))*
ROW($1:$19),0),ROW($1:$19))+1,1)*10^ROW($1:$19)/10)</f>
        <v>3</v>
      </c>
      <c r="I322" t="str">
        <f>feed!I52</f>
        <v>Good</v>
      </c>
      <c r="J322">
        <f>SUMPRODUCT(MID(0&amp;feed!J52,LARGE(INDEX(ISNUMBER(--MID(feed!J52,ROW($1:$19),1))*
ROW($1:$19),0),ROW($1:$19))+1,1)*10^ROW($1:$19)/10)</f>
        <v>97</v>
      </c>
      <c r="K322">
        <f>SUMPRODUCT(MID(0&amp;feed!K52,LARGE(INDEX(ISNUMBER(--MID(feed!K52,ROW($1:$19),1))*
ROW($1:$19),0),ROW($1:$19))+1,1)*10^ROW($1:$19)/10)</f>
        <v>24</v>
      </c>
      <c r="L322">
        <f>SUMPRODUCT(MID(0&amp;feed!L52,LARGE(INDEX(ISNUMBER(--MID(feed!L52,ROW($1:$19),1))*
ROW($1:$19),0),ROW($1:$19))+1,1)*10^ROW($1:$19)/10)</f>
        <v>7</v>
      </c>
      <c r="M322" t="str">
        <f>feed!M52</f>
        <v>Free Market</v>
      </c>
      <c r="N322">
        <f>SUMPRODUCT(MID(0&amp;feed!N52,LARGE(INDEX(ISNUMBER(--MID(feed!N52,ROW($1:$5),1))*
ROW($1:$5),0),ROW($1:$5))+1,1)*10^ROW($1:$5)/10)</f>
        <v>3781</v>
      </c>
      <c r="O322">
        <f>SUMPRODUCT(MID(0&amp;feed!O52,LARGE(INDEX(ISNUMBER(--MID(feed!O52,ROW($1:$5),1))*
ROW($1:$5),0),ROW($1:$5))+1,1)*10^ROW($1:$5)/10)</f>
        <v>136</v>
      </c>
      <c r="P322" t="str">
        <f>feed!P52</f>
        <v>Untapped</v>
      </c>
      <c r="Q322">
        <f t="shared" ref="Q322:Q385" si="30">IF(P322=0,40, IF(P322="Depleted",0, IF(P322="Near Depletion",10, IF(P322="Plentiful",70, IF(P322="Untapped",90,"Error")))))</f>
        <v>90</v>
      </c>
      <c r="R322" t="str">
        <f>feed!Q52</f>
        <v>Powerful</v>
      </c>
      <c r="S322">
        <f t="shared" ref="S322:S385" si="31">IF(R322="None",0, IF(R322="Meagre",1.5, IF(R322="Small",3, IF(R322="Mediocre",4.5, IF(R322="Somewhat Large",6, IF(R322="Large",7.5, IF(R322="Powerful",9, IF(R322="Very Powerful",10,"Error"))))))))</f>
        <v>9</v>
      </c>
      <c r="T322" t="str">
        <f>feed!R52</f>
        <v>Pacific Rim</v>
      </c>
      <c r="U322" t="str">
        <f>feed!S52</f>
        <v>Neutral</v>
      </c>
      <c r="V32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20884</v>
      </c>
      <c r="W322" t="str">
        <f>feed!U52</f>
        <v>http://blocgame.com/stats.php?id=63088</v>
      </c>
      <c r="X322" s="4">
        <f>SUMPRODUCT(MID(0&amp;feed!V52,LARGE(INDEX(ISNUMBER(--MID(feed!V52,ROW($1:$5),1))*
ROW($1:$5),0),ROW($1:$5))+1,1)*10^ROW($1:$5)/10)</f>
        <v>0</v>
      </c>
      <c r="Y322">
        <f>feed!W52</f>
        <v>0</v>
      </c>
      <c r="Z322" s="4">
        <f t="shared" ref="Z322:Z385" si="32">V322-H322*750-K322*375-L322*375</f>
        <v>7009</v>
      </c>
      <c r="AA322" s="8">
        <f t="shared" ref="AA322:AA385" si="33">V322/N322</f>
        <v>5.5234065062152871</v>
      </c>
      <c r="AB322" s="4">
        <f t="shared" ref="AB322:AB385" si="34">N322/6</f>
        <v>630.16666666666663</v>
      </c>
      <c r="AC322" s="4">
        <f t="shared" ref="AC322:AC385" si="35">V322/6</f>
        <v>3480.6666666666665</v>
      </c>
    </row>
    <row r="323" spans="1:29" x14ac:dyDescent="0.25">
      <c r="A323" t="str">
        <f>feed!A79</f>
        <v>New Luzon</v>
      </c>
      <c r="B323" t="str">
        <f>feed!B79</f>
        <v>Chester E. Marquez</v>
      </c>
      <c r="C323" t="str">
        <f>feed!C79</f>
        <v>The Order</v>
      </c>
      <c r="D323">
        <f>SUMPRODUCT(MID(0&amp;feed!D79,LARGE(INDEX(ISNUMBER(--MID(feed!D79,ROW($1:$19),1))*
ROW($1:$19),0),ROW($1:$19))+1,1)*10^ROW($1:$19)/10)</f>
        <v>90</v>
      </c>
      <c r="E323">
        <f>SUMPRODUCT(MID(0&amp;feed!E79,LARGE(INDEX(ISNUMBER(--MID(feed!E79,ROW($1:$19),1))*
ROW($1:$19),0),ROW($1:$19))+1,1)*10^ROW($1:$19)/10)</f>
        <v>7</v>
      </c>
      <c r="F323" t="str">
        <f>feed!F79</f>
        <v>Korean War surplus</v>
      </c>
      <c r="G323" t="str">
        <f>feed!G79</f>
        <v>Gandhi-like</v>
      </c>
      <c r="H323">
        <f>SUMPRODUCT(MID(0&amp;feed!H79,LARGE(INDEX(ISNUMBER(--MID(feed!H79,ROW($1:$19),1))*
ROW($1:$19),0),ROW($1:$19))+1,1)*10^ROW($1:$19)/10)</f>
        <v>3</v>
      </c>
      <c r="I323" t="str">
        <f>feed!I79</f>
        <v>Elite</v>
      </c>
      <c r="J323">
        <f>SUMPRODUCT(MID(0&amp;feed!J79,LARGE(INDEX(ISNUMBER(--MID(feed!J79,ROW($1:$19),1))*
ROW($1:$19),0),ROW($1:$19))+1,1)*10^ROW($1:$19)/10)</f>
        <v>3</v>
      </c>
      <c r="K323">
        <f>SUMPRODUCT(MID(0&amp;feed!K79,LARGE(INDEX(ISNUMBER(--MID(feed!K79,ROW($1:$19),1))*
ROW($1:$19),0),ROW($1:$19))+1,1)*10^ROW($1:$19)/10)</f>
        <v>12</v>
      </c>
      <c r="L323">
        <f>SUMPRODUCT(MID(0&amp;feed!L79,LARGE(INDEX(ISNUMBER(--MID(feed!L79,ROW($1:$19),1))*
ROW($1:$19),0),ROW($1:$19))+1,1)*10^ROW($1:$19)/10)</f>
        <v>10</v>
      </c>
      <c r="M323" t="str">
        <f>feed!M79</f>
        <v>Mixed Economy</v>
      </c>
      <c r="N323">
        <f>SUMPRODUCT(MID(0&amp;feed!N79,LARGE(INDEX(ISNUMBER(--MID(feed!N79,ROW($1:$5),1))*
ROW($1:$5),0),ROW($1:$5))+1,1)*10^ROW($1:$5)/10)</f>
        <v>3370</v>
      </c>
      <c r="O323">
        <f>SUMPRODUCT(MID(0&amp;feed!O79,LARGE(INDEX(ISNUMBER(--MID(feed!O79,ROW($1:$5),1))*
ROW($1:$5),0),ROW($1:$5))+1,1)*10^ROW($1:$5)/10)</f>
        <v>4593</v>
      </c>
      <c r="P323" t="str">
        <f>feed!P79</f>
        <v>Untapped</v>
      </c>
      <c r="Q323">
        <f t="shared" si="30"/>
        <v>90</v>
      </c>
      <c r="R323" t="str">
        <f>feed!Q79</f>
        <v>Large</v>
      </c>
      <c r="S323">
        <f t="shared" si="31"/>
        <v>7.5</v>
      </c>
      <c r="T323" t="str">
        <f>feed!R79</f>
        <v>Egypt</v>
      </c>
      <c r="U323" t="str">
        <f>feed!S79</f>
        <v>Neutral</v>
      </c>
      <c r="V323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36192</v>
      </c>
      <c r="W323" t="str">
        <f>feed!U79</f>
        <v>http://blocgame.com/stats.php?id=63066</v>
      </c>
      <c r="X323" s="4">
        <f>SUMPRODUCT(MID(0&amp;feed!V79,LARGE(INDEX(ISNUMBER(--MID(feed!V79,ROW($1:$5),1))*
ROW($1:$5),0),ROW($1:$5))+1,1)*10^ROW($1:$5)/10)</f>
        <v>0</v>
      </c>
      <c r="Y323">
        <f>feed!W79</f>
        <v>0</v>
      </c>
      <c r="Z323" s="4">
        <f t="shared" si="32"/>
        <v>25692</v>
      </c>
      <c r="AA323" s="8">
        <f t="shared" si="33"/>
        <v>10.73946587537092</v>
      </c>
      <c r="AB323" s="4">
        <f t="shared" si="34"/>
        <v>561.66666666666663</v>
      </c>
      <c r="AC323" s="4">
        <f t="shared" si="35"/>
        <v>6032</v>
      </c>
    </row>
    <row r="324" spans="1:29" x14ac:dyDescent="0.25">
      <c r="A324" t="str">
        <f>feed!A96</f>
        <v>Zen killer</v>
      </c>
      <c r="B324" t="str">
        <f>feed!B96</f>
        <v>Jermainecrazy2157</v>
      </c>
      <c r="C324" t="str">
        <f>feed!C96</f>
        <v>Brotherhood of Nod</v>
      </c>
      <c r="D324">
        <f>SUMPRODUCT(MID(0&amp;feed!D96,LARGE(INDEX(ISNUMBER(--MID(feed!D96,ROW($1:$19),1))*
ROW($1:$19),0),ROW($1:$19))+1,1)*10^ROW($1:$19)/10)</f>
        <v>32</v>
      </c>
      <c r="E324">
        <f>SUMPRODUCT(MID(0&amp;feed!E96,LARGE(INDEX(ISNUMBER(--MID(feed!E96,ROW($1:$19),1))*
ROW($1:$19),0),ROW($1:$19))+1,1)*10^ROW($1:$19)/10)</f>
        <v>9</v>
      </c>
      <c r="F324" t="str">
        <f>feed!F96</f>
        <v>Second World War surplus</v>
      </c>
      <c r="G324" t="str">
        <f>feed!G96</f>
        <v>Gandhi-like</v>
      </c>
      <c r="H324">
        <f>SUMPRODUCT(MID(0&amp;feed!H96,LARGE(INDEX(ISNUMBER(--MID(feed!H96,ROW($1:$19),1))*
ROW($1:$19),0),ROW($1:$19))+1,1)*10^ROW($1:$19)/10)</f>
        <v>3</v>
      </c>
      <c r="I324" t="str">
        <f>feed!I96</f>
        <v>Elite</v>
      </c>
      <c r="J324">
        <f>SUMPRODUCT(MID(0&amp;feed!J96,LARGE(INDEX(ISNUMBER(--MID(feed!J96,ROW($1:$19),1))*
ROW($1:$19),0),ROW($1:$19))+1,1)*10^ROW($1:$19)/10)</f>
        <v>84</v>
      </c>
      <c r="K324">
        <f>SUMPRODUCT(MID(0&amp;feed!K96,LARGE(INDEX(ISNUMBER(--MID(feed!K96,ROW($1:$19),1))*
ROW($1:$19),0),ROW($1:$19))+1,1)*10^ROW($1:$19)/10)</f>
        <v>20</v>
      </c>
      <c r="L324">
        <f>SUMPRODUCT(MID(0&amp;feed!L96,LARGE(INDEX(ISNUMBER(--MID(feed!L96,ROW($1:$19),1))*
ROW($1:$19),0),ROW($1:$19))+1,1)*10^ROW($1:$19)/10)</f>
        <v>8</v>
      </c>
      <c r="M324" t="str">
        <f>feed!M96</f>
        <v>Central Planning</v>
      </c>
      <c r="N324">
        <f>SUMPRODUCT(MID(0&amp;feed!N96,LARGE(INDEX(ISNUMBER(--MID(feed!N96,ROW($1:$5),1))*
ROW($1:$5),0),ROW($1:$5))+1,1)*10^ROW($1:$5)/10)</f>
        <v>3226</v>
      </c>
      <c r="O324">
        <f>SUMPRODUCT(MID(0&amp;feed!O96,LARGE(INDEX(ISNUMBER(--MID(feed!O96,ROW($1:$5),1))*
ROW($1:$5),0),ROW($1:$5))+1,1)*10^ROW($1:$5)/10)</f>
        <v>11</v>
      </c>
      <c r="P324" t="str">
        <f>feed!P96</f>
        <v>Untapped</v>
      </c>
      <c r="Q324">
        <f t="shared" si="30"/>
        <v>90</v>
      </c>
      <c r="R324" t="str">
        <f>feed!Q96</f>
        <v>Very Powerful</v>
      </c>
      <c r="S324">
        <f t="shared" si="31"/>
        <v>10</v>
      </c>
      <c r="T324" t="str">
        <f>feed!R96</f>
        <v>Pacific Rim</v>
      </c>
      <c r="U324" t="str">
        <f>feed!S96</f>
        <v>Soviet Union</v>
      </c>
      <c r="V324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47957</v>
      </c>
      <c r="W324" t="str">
        <f>feed!U96</f>
        <v>http://blocgame.com/stats.php?id=63107</v>
      </c>
      <c r="X324" s="4">
        <f>SUMPRODUCT(MID(0&amp;feed!V96,LARGE(INDEX(ISNUMBER(--MID(feed!V96,ROW($1:$5),1))*
ROW($1:$5),0),ROW($1:$5))+1,1)*10^ROW($1:$5)/10)</f>
        <v>0</v>
      </c>
      <c r="Y324">
        <f>feed!W96</f>
        <v>0</v>
      </c>
      <c r="Z324" s="4">
        <f t="shared" si="32"/>
        <v>35207</v>
      </c>
      <c r="AA324" s="8">
        <f t="shared" si="33"/>
        <v>14.8657780533168</v>
      </c>
      <c r="AB324" s="4">
        <f t="shared" si="34"/>
        <v>537.66666666666663</v>
      </c>
      <c r="AC324" s="4">
        <f t="shared" si="35"/>
        <v>7992.833333333333</v>
      </c>
    </row>
    <row r="325" spans="1:29" x14ac:dyDescent="0.25">
      <c r="A325" t="str">
        <f>feed!A125</f>
        <v>Kuto</v>
      </c>
      <c r="B325" t="str">
        <f>feed!B125</f>
        <v>AKMB</v>
      </c>
      <c r="C325" t="str">
        <f>feed!C125</f>
        <v>The Federal Colonies</v>
      </c>
      <c r="D325">
        <f>SUMPRODUCT(MID(0&amp;feed!D125,LARGE(INDEX(ISNUMBER(--MID(feed!D125,ROW($1:$19),1))*
ROW($1:$19),0),ROW($1:$19))+1,1)*10^ROW($1:$19)/10)</f>
        <v>53</v>
      </c>
      <c r="E325">
        <f>SUMPRODUCT(MID(0&amp;feed!E125,LARGE(INDEX(ISNUMBER(--MID(feed!E125,ROW($1:$19),1))*
ROW($1:$19),0),ROW($1:$19))+1,1)*10^ROW($1:$19)/10)</f>
        <v>2</v>
      </c>
      <c r="F325" t="str">
        <f>feed!F125</f>
        <v>Korean War surplus</v>
      </c>
      <c r="G325" t="str">
        <f>feed!G125</f>
        <v>Gandhi-like</v>
      </c>
      <c r="H325">
        <f>SUMPRODUCT(MID(0&amp;feed!H125,LARGE(INDEX(ISNUMBER(--MID(feed!H125,ROW($1:$19),1))*
ROW($1:$19),0),ROW($1:$19))+1,1)*10^ROW($1:$19)/10)</f>
        <v>4</v>
      </c>
      <c r="I325" t="str">
        <f>feed!I125</f>
        <v>Undisciplined Rabble</v>
      </c>
      <c r="J325">
        <f>SUMPRODUCT(MID(0&amp;feed!J125,LARGE(INDEX(ISNUMBER(--MID(feed!J125,ROW($1:$19),1))*
ROW($1:$19),0),ROW($1:$19))+1,1)*10^ROW($1:$19)/10)</f>
        <v>10</v>
      </c>
      <c r="K325">
        <f>SUMPRODUCT(MID(0&amp;feed!K125,LARGE(INDEX(ISNUMBER(--MID(feed!K125,ROW($1:$19),1))*
ROW($1:$19),0),ROW($1:$19))+1,1)*10^ROW($1:$19)/10)</f>
        <v>15</v>
      </c>
      <c r="L325">
        <f>SUMPRODUCT(MID(0&amp;feed!L125,LARGE(INDEX(ISNUMBER(--MID(feed!L125,ROW($1:$19),1))*
ROW($1:$19),0),ROW($1:$19))+1,1)*10^ROW($1:$19)/10)</f>
        <v>15</v>
      </c>
      <c r="M325" t="str">
        <f>feed!M125</f>
        <v>Central Planning</v>
      </c>
      <c r="N325">
        <f>SUMPRODUCT(MID(0&amp;feed!N125,LARGE(INDEX(ISNUMBER(--MID(feed!N125,ROW($1:$5),1))*
ROW($1:$5),0),ROW($1:$5))+1,1)*10^ROW($1:$5)/10)</f>
        <v>2981</v>
      </c>
      <c r="O325">
        <f>SUMPRODUCT(MID(0&amp;feed!O125,LARGE(INDEX(ISNUMBER(--MID(feed!O125,ROW($1:$5),1))*
ROW($1:$5),0),ROW($1:$5))+1,1)*10^ROW($1:$5)/10)</f>
        <v>3942</v>
      </c>
      <c r="P325" t="str">
        <f>feed!P125</f>
        <v>Untapped</v>
      </c>
      <c r="Q325">
        <f t="shared" si="30"/>
        <v>90</v>
      </c>
      <c r="R325" t="str">
        <f>feed!Q125</f>
        <v>Very Powerful</v>
      </c>
      <c r="S325">
        <f t="shared" si="31"/>
        <v>10</v>
      </c>
      <c r="T325" t="str">
        <f>feed!R125</f>
        <v>Persia</v>
      </c>
      <c r="U325" t="str">
        <f>feed!S125</f>
        <v>Soviet Union</v>
      </c>
      <c r="V3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29589</v>
      </c>
      <c r="W325" t="str">
        <f>feed!U125</f>
        <v>http://blocgame.com/stats.php?id=40095</v>
      </c>
      <c r="X325" s="4">
        <f>SUMPRODUCT(MID(0&amp;feed!V125,LARGE(INDEX(ISNUMBER(--MID(feed!V125,ROW($1:$5),1))*
ROW($1:$5),0),ROW($1:$5))+1,1)*10^ROW($1:$5)/10)</f>
        <v>0</v>
      </c>
      <c r="Y325">
        <f>feed!W125</f>
        <v>0</v>
      </c>
      <c r="Z325" s="4">
        <f t="shared" si="32"/>
        <v>15339</v>
      </c>
      <c r="AA325" s="8">
        <f t="shared" si="33"/>
        <v>9.925863804092586</v>
      </c>
      <c r="AB325" s="4">
        <f t="shared" si="34"/>
        <v>496.83333333333331</v>
      </c>
      <c r="AC325" s="4">
        <f t="shared" si="35"/>
        <v>4931.5</v>
      </c>
    </row>
    <row r="326" spans="1:29" x14ac:dyDescent="0.25">
      <c r="A326" t="str">
        <f>feed!A141</f>
        <v>Shekel Land</v>
      </c>
      <c r="B326" t="str">
        <f>feed!B141</f>
        <v>Sheklesteinthefourth</v>
      </c>
      <c r="C326" t="str">
        <f>feed!C141</f>
        <v>The Order</v>
      </c>
      <c r="D326">
        <f>SUMPRODUCT(MID(0&amp;feed!D141,LARGE(INDEX(ISNUMBER(--MID(feed!D141,ROW($1:$19),1))*
ROW($1:$19),0),ROW($1:$19))+1,1)*10^ROW($1:$19)/10)</f>
        <v>119</v>
      </c>
      <c r="E326">
        <f>SUMPRODUCT(MID(0&amp;feed!E141,LARGE(INDEX(ISNUMBER(--MID(feed!E141,ROW($1:$19),1))*
ROW($1:$19),0),ROW($1:$19))+1,1)*10^ROW($1:$19)/10)</f>
        <v>5</v>
      </c>
      <c r="F326" t="str">
        <f>feed!F141</f>
        <v>Korean War surplus</v>
      </c>
      <c r="G326" t="str">
        <f>feed!G141</f>
        <v>Nice</v>
      </c>
      <c r="H326">
        <f>SUMPRODUCT(MID(0&amp;feed!H141,LARGE(INDEX(ISNUMBER(--MID(feed!H141,ROW($1:$19),1))*
ROW($1:$19),0),ROW($1:$19))+1,1)*10^ROW($1:$19)/10)</f>
        <v>2</v>
      </c>
      <c r="I326" t="str">
        <f>feed!I141</f>
        <v>Elite</v>
      </c>
      <c r="J326">
        <f>SUMPRODUCT(MID(0&amp;feed!J141,LARGE(INDEX(ISNUMBER(--MID(feed!J141,ROW($1:$19),1))*
ROW($1:$19),0),ROW($1:$19))+1,1)*10^ROW($1:$19)/10)</f>
        <v>9</v>
      </c>
      <c r="K326">
        <f>SUMPRODUCT(MID(0&amp;feed!K141,LARGE(INDEX(ISNUMBER(--MID(feed!K141,ROW($1:$19),1))*
ROW($1:$19),0),ROW($1:$19))+1,1)*10^ROW($1:$19)/10)</f>
        <v>34</v>
      </c>
      <c r="L326">
        <f>SUMPRODUCT(MID(0&amp;feed!L141,LARGE(INDEX(ISNUMBER(--MID(feed!L141,ROW($1:$19),1))*
ROW($1:$19),0),ROW($1:$19))+1,1)*10^ROW($1:$19)/10)</f>
        <v>19</v>
      </c>
      <c r="M326" t="str">
        <f>feed!M141</f>
        <v>Central Planning</v>
      </c>
      <c r="N326">
        <f>SUMPRODUCT(MID(0&amp;feed!N141,LARGE(INDEX(ISNUMBER(--MID(feed!N141,ROW($1:$5),1))*
ROW($1:$5),0),ROW($1:$5))+1,1)*10^ROW($1:$5)/10)</f>
        <v>2835</v>
      </c>
      <c r="O326">
        <f>SUMPRODUCT(MID(0&amp;feed!O141,LARGE(INDEX(ISNUMBER(--MID(feed!O141,ROW($1:$5),1))*
ROW($1:$5),0),ROW($1:$5))+1,1)*10^ROW($1:$5)/10)</f>
        <v>8832</v>
      </c>
      <c r="P326" t="str">
        <f>feed!P141</f>
        <v>Untapped</v>
      </c>
      <c r="Q326">
        <f t="shared" si="30"/>
        <v>90</v>
      </c>
      <c r="R326" t="str">
        <f>feed!Q141</f>
        <v>Very Powerful</v>
      </c>
      <c r="S326">
        <f t="shared" si="31"/>
        <v>10</v>
      </c>
      <c r="T326" t="str">
        <f>feed!R141</f>
        <v>Egypt</v>
      </c>
      <c r="U326" t="str">
        <f>feed!S141</f>
        <v>Soviet Union</v>
      </c>
      <c r="V326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58525</v>
      </c>
      <c r="W326" t="str">
        <f>feed!U141</f>
        <v>http://blocgame.com/stats.php?id=54689</v>
      </c>
      <c r="X326" s="4">
        <f>SUMPRODUCT(MID(0&amp;feed!V141,LARGE(INDEX(ISNUMBER(--MID(feed!V141,ROW($1:$5),1))*
ROW($1:$5),0),ROW($1:$5))+1,1)*10^ROW($1:$5)/10)</f>
        <v>0</v>
      </c>
      <c r="Y326">
        <f>feed!W141</f>
        <v>0</v>
      </c>
      <c r="Z326" s="4">
        <f t="shared" si="32"/>
        <v>37150</v>
      </c>
      <c r="AA326" s="8">
        <f t="shared" si="33"/>
        <v>20.64373897707231</v>
      </c>
      <c r="AB326" s="4">
        <f t="shared" si="34"/>
        <v>472.5</v>
      </c>
      <c r="AC326" s="4">
        <f t="shared" si="35"/>
        <v>9754.1666666666661</v>
      </c>
    </row>
    <row r="327" spans="1:29" x14ac:dyDescent="0.25">
      <c r="A327" t="str">
        <f>feed!A47</f>
        <v>whitmanistan</v>
      </c>
      <c r="B327" t="str">
        <f>feed!B47</f>
        <v>slim</v>
      </c>
      <c r="C327" t="str">
        <f>feed!C47</f>
        <v>The Order</v>
      </c>
      <c r="D327">
        <f>SUMPRODUCT(MID(0&amp;feed!D47,LARGE(INDEX(ISNUMBER(--MID(feed!D47,ROW($1:$19),1))*
ROW($1:$19),0),ROW($1:$19))+1,1)*10^ROW($1:$19)/10)</f>
        <v>130</v>
      </c>
      <c r="E327">
        <f>SUMPRODUCT(MID(0&amp;feed!E47,LARGE(INDEX(ISNUMBER(--MID(feed!E47,ROW($1:$19),1))*
ROW($1:$19),0),ROW($1:$19))+1,1)*10^ROW($1:$19)/10)</f>
        <v>11</v>
      </c>
      <c r="F327" t="str">
        <f>feed!F47</f>
        <v>Vietnam War surplus</v>
      </c>
      <c r="G327" t="str">
        <f>feed!G47</f>
        <v>Gandhi-like</v>
      </c>
      <c r="H327">
        <f>SUMPRODUCT(MID(0&amp;feed!H47,LARGE(INDEX(ISNUMBER(--MID(feed!H47,ROW($1:$19),1))*
ROW($1:$19),0),ROW($1:$19))+1,1)*10^ROW($1:$19)/10)</f>
        <v>6</v>
      </c>
      <c r="I327" t="str">
        <f>feed!I47</f>
        <v>Good</v>
      </c>
      <c r="J327">
        <f>SUMPRODUCT(MID(0&amp;feed!J47,LARGE(INDEX(ISNUMBER(--MID(feed!J47,ROW($1:$19),1))*
ROW($1:$19),0),ROW($1:$19))+1,1)*10^ROW($1:$19)/10)</f>
        <v>3</v>
      </c>
      <c r="K327">
        <f>SUMPRODUCT(MID(0&amp;feed!K47,LARGE(INDEX(ISNUMBER(--MID(feed!K47,ROW($1:$19),1))*
ROW($1:$19),0),ROW($1:$19))+1,1)*10^ROW($1:$19)/10)</f>
        <v>18</v>
      </c>
      <c r="L327">
        <f>SUMPRODUCT(MID(0&amp;feed!L47,LARGE(INDEX(ISNUMBER(--MID(feed!L47,ROW($1:$19),1))*
ROW($1:$19),0),ROW($1:$19))+1,1)*10^ROW($1:$19)/10)</f>
        <v>10</v>
      </c>
      <c r="M327" t="str">
        <f>feed!M47</f>
        <v>Free Market</v>
      </c>
      <c r="N327">
        <f>SUMPRODUCT(MID(0&amp;feed!N47,LARGE(INDEX(ISNUMBER(--MID(feed!N47,ROW($1:$5),1))*
ROW($1:$5),0),ROW($1:$5))+1,1)*10^ROW($1:$5)/10)</f>
        <v>3836</v>
      </c>
      <c r="O327">
        <f>SUMPRODUCT(MID(0&amp;feed!O47,LARGE(INDEX(ISNUMBER(--MID(feed!O47,ROW($1:$5),1))*
ROW($1:$5),0),ROW($1:$5))+1,1)*10^ROW($1:$5)/10)</f>
        <v>6693</v>
      </c>
      <c r="P327" t="str">
        <f>feed!P47</f>
        <v>Untapped</v>
      </c>
      <c r="Q327">
        <f t="shared" si="30"/>
        <v>90</v>
      </c>
      <c r="R327" t="str">
        <f>feed!Q47</f>
        <v>Powerful</v>
      </c>
      <c r="S327">
        <f t="shared" si="31"/>
        <v>9</v>
      </c>
      <c r="T327" t="str">
        <f>feed!R47</f>
        <v>Mesopotamia</v>
      </c>
      <c r="U327" t="str">
        <f>feed!S47</f>
        <v>United States</v>
      </c>
      <c r="V32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62438</v>
      </c>
      <c r="W327" t="str">
        <f>feed!U47</f>
        <v>http://blocgame.com/stats.php?id=36344</v>
      </c>
      <c r="X327" s="4">
        <f>SUMPRODUCT(MID(0&amp;feed!V47,LARGE(INDEX(ISNUMBER(--MID(feed!V47,ROW($1:$5),1))*
ROW($1:$5),0),ROW($1:$5))+1,1)*10^ROW($1:$5)/10)</f>
        <v>0</v>
      </c>
      <c r="Y327">
        <f>feed!W47</f>
        <v>0</v>
      </c>
      <c r="Z327" s="4">
        <f t="shared" si="32"/>
        <v>47438</v>
      </c>
      <c r="AA327" s="8">
        <f t="shared" si="33"/>
        <v>16.276850886339936</v>
      </c>
      <c r="AB327" s="4">
        <f t="shared" si="34"/>
        <v>639.33333333333337</v>
      </c>
      <c r="AC327" s="4">
        <f t="shared" si="35"/>
        <v>10406.333333333334</v>
      </c>
    </row>
    <row r="328" spans="1:29" x14ac:dyDescent="0.25">
      <c r="A328" t="str">
        <f>feed!A35</f>
        <v>Honduras</v>
      </c>
      <c r="B328" t="str">
        <f>feed!B35</f>
        <v>Inferno666</v>
      </c>
      <c r="C328" t="str">
        <f>feed!C35</f>
        <v>Pact of Red October</v>
      </c>
      <c r="D328">
        <f>SUMPRODUCT(MID(0&amp;feed!D35,LARGE(INDEX(ISNUMBER(--MID(feed!D35,ROW($1:$19),1))*
ROW($1:$19),0),ROW($1:$19))+1,1)*10^ROW($1:$19)/10)</f>
        <v>50</v>
      </c>
      <c r="E328">
        <f>SUMPRODUCT(MID(0&amp;feed!E35,LARGE(INDEX(ISNUMBER(--MID(feed!E35,ROW($1:$19),1))*
ROW($1:$19),0),ROW($1:$19))+1,1)*10^ROW($1:$19)/10)</f>
        <v>3</v>
      </c>
      <c r="F328" t="str">
        <f>feed!F35</f>
        <v>Korean War surplus</v>
      </c>
      <c r="G328" t="str">
        <f>feed!G35</f>
        <v>Good</v>
      </c>
      <c r="H328">
        <f>SUMPRODUCT(MID(0&amp;feed!H35,LARGE(INDEX(ISNUMBER(--MID(feed!H35,ROW($1:$19),1))*
ROW($1:$19),0),ROW($1:$19))+1,1)*10^ROW($1:$19)/10)</f>
        <v>3</v>
      </c>
      <c r="I328" t="str">
        <f>feed!I35</f>
        <v>Elite</v>
      </c>
      <c r="J328">
        <f>SUMPRODUCT(MID(0&amp;feed!J35,LARGE(INDEX(ISNUMBER(--MID(feed!J35,ROW($1:$19),1))*
ROW($1:$19),0),ROW($1:$19))+1,1)*10^ROW($1:$19)/10)</f>
        <v>1</v>
      </c>
      <c r="K328">
        <f>SUMPRODUCT(MID(0&amp;feed!K35,LARGE(INDEX(ISNUMBER(--MID(feed!K35,ROW($1:$19),1))*
ROW($1:$19),0),ROW($1:$19))+1,1)*10^ROW($1:$19)/10)</f>
        <v>28</v>
      </c>
      <c r="L328">
        <f>SUMPRODUCT(MID(0&amp;feed!L35,LARGE(INDEX(ISNUMBER(--MID(feed!L35,ROW($1:$19),1))*
ROW($1:$19),0),ROW($1:$19))+1,1)*10^ROW($1:$19)/10)</f>
        <v>13</v>
      </c>
      <c r="M328" t="str">
        <f>feed!M35</f>
        <v>Central Planning</v>
      </c>
      <c r="N328">
        <f>SUMPRODUCT(MID(0&amp;feed!N35,LARGE(INDEX(ISNUMBER(--MID(feed!N35,ROW($1:$5),1))*
ROW($1:$5),0),ROW($1:$5))+1,1)*10^ROW($1:$5)/10)</f>
        <v>4040</v>
      </c>
      <c r="O328">
        <f>SUMPRODUCT(MID(0&amp;feed!O35,LARGE(INDEX(ISNUMBER(--MID(feed!O35,ROW($1:$5),1))*
ROW($1:$5),0),ROW($1:$5))+1,1)*10^ROW($1:$5)/10)</f>
        <v>137</v>
      </c>
      <c r="P328" t="str">
        <f>feed!P35</f>
        <v>Untapped</v>
      </c>
      <c r="Q328">
        <f t="shared" si="30"/>
        <v>90</v>
      </c>
      <c r="R328" t="str">
        <f>feed!Q35</f>
        <v>Meagre</v>
      </c>
      <c r="S328">
        <f t="shared" si="31"/>
        <v>1.5</v>
      </c>
      <c r="T328" t="str">
        <f>feed!R35</f>
        <v>Mesoamerica</v>
      </c>
      <c r="U328" t="str">
        <f>feed!S35</f>
        <v>Soviet Union</v>
      </c>
      <c r="V328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43690</v>
      </c>
      <c r="W328" t="str">
        <f>feed!U35</f>
        <v>http://blocgame.com/stats.php?id=60291</v>
      </c>
      <c r="X328" s="4">
        <f>SUMPRODUCT(MID(0&amp;feed!V35,LARGE(INDEX(ISNUMBER(--MID(feed!V35,ROW($1:$5),1))*
ROW($1:$5),0),ROW($1:$5))+1,1)*10^ROW($1:$5)/10)</f>
        <v>0</v>
      </c>
      <c r="Y328">
        <f>feed!W35</f>
        <v>0</v>
      </c>
      <c r="Z328" s="4">
        <f t="shared" si="32"/>
        <v>26065</v>
      </c>
      <c r="AA328" s="8">
        <f t="shared" si="33"/>
        <v>10.814356435643564</v>
      </c>
      <c r="AB328" s="4">
        <f t="shared" si="34"/>
        <v>673.33333333333337</v>
      </c>
      <c r="AC328" s="4">
        <f t="shared" si="35"/>
        <v>7281.666666666667</v>
      </c>
    </row>
    <row r="329" spans="1:29" x14ac:dyDescent="0.25">
      <c r="A329" t="str">
        <f>feed!A192</f>
        <v>Mingland</v>
      </c>
      <c r="B329" t="str">
        <f>feed!B192</f>
        <v>mpetersen</v>
      </c>
      <c r="C329" t="str">
        <f>feed!C192</f>
        <v>Brotherhood of Nod</v>
      </c>
      <c r="D329">
        <f>SUMPRODUCT(MID(0&amp;feed!D192,LARGE(INDEX(ISNUMBER(--MID(feed!D192,ROW($1:$19),1))*
ROW($1:$19),0),ROW($1:$19))+1,1)*10^ROW($1:$19)/10)</f>
        <v>138</v>
      </c>
      <c r="E329">
        <f>SUMPRODUCT(MID(0&amp;feed!E192,LARGE(INDEX(ISNUMBER(--MID(feed!E192,ROW($1:$19),1))*
ROW($1:$19),0),ROW($1:$19))+1,1)*10^ROW($1:$19)/10)</f>
        <v>13</v>
      </c>
      <c r="F329" t="str">
        <f>feed!F192</f>
        <v>Korean War surplus</v>
      </c>
      <c r="G329" t="str">
        <f>feed!G192</f>
        <v>Gandhi-like</v>
      </c>
      <c r="H329">
        <f>SUMPRODUCT(MID(0&amp;feed!H192,LARGE(INDEX(ISNUMBER(--MID(feed!H192,ROW($1:$19),1))*
ROW($1:$19),0),ROW($1:$19))+1,1)*10^ROW($1:$19)/10)</f>
        <v>4</v>
      </c>
      <c r="I329" t="str">
        <f>feed!I192</f>
        <v>Good</v>
      </c>
      <c r="J329">
        <f>SUMPRODUCT(MID(0&amp;feed!J192,LARGE(INDEX(ISNUMBER(--MID(feed!J192,ROW($1:$19),1))*
ROW($1:$19),0),ROW($1:$19))+1,1)*10^ROW($1:$19)/10)</f>
        <v>19</v>
      </c>
      <c r="K329">
        <f>SUMPRODUCT(MID(0&amp;feed!K192,LARGE(INDEX(ISNUMBER(--MID(feed!K192,ROW($1:$19),1))*
ROW($1:$19),0),ROW($1:$19))+1,1)*10^ROW($1:$19)/10)</f>
        <v>35</v>
      </c>
      <c r="L329">
        <f>SUMPRODUCT(MID(0&amp;feed!L192,LARGE(INDEX(ISNUMBER(--MID(feed!L192,ROW($1:$19),1))*
ROW($1:$19),0),ROW($1:$19))+1,1)*10^ROW($1:$19)/10)</f>
        <v>14</v>
      </c>
      <c r="M329" t="str">
        <f>feed!M192</f>
        <v>Central Planning</v>
      </c>
      <c r="N329">
        <f>SUMPRODUCT(MID(0&amp;feed!N192,LARGE(INDEX(ISNUMBER(--MID(feed!N192,ROW($1:$5),1))*
ROW($1:$5),0),ROW($1:$5))+1,1)*10^ROW($1:$5)/10)</f>
        <v>2506</v>
      </c>
      <c r="O329">
        <f>SUMPRODUCT(MID(0&amp;feed!O192,LARGE(INDEX(ISNUMBER(--MID(feed!O192,ROW($1:$5),1))*
ROW($1:$5),0),ROW($1:$5))+1,1)*10^ROW($1:$5)/10)</f>
        <v>14</v>
      </c>
      <c r="P329" t="str">
        <f>feed!P192</f>
        <v>Untapped</v>
      </c>
      <c r="Q329">
        <f t="shared" si="30"/>
        <v>90</v>
      </c>
      <c r="R329" t="str">
        <f>feed!Q192</f>
        <v>Very Powerful</v>
      </c>
      <c r="S329">
        <f t="shared" si="31"/>
        <v>10</v>
      </c>
      <c r="T329" t="str">
        <f>feed!R192</f>
        <v>Southern Africa</v>
      </c>
      <c r="U329" t="str">
        <f>feed!S192</f>
        <v>Soviet Union</v>
      </c>
      <c r="V329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29330</v>
      </c>
      <c r="W329" t="str">
        <f>feed!U192</f>
        <v>http://blocgame.com/stats.php?id=63922</v>
      </c>
      <c r="X329" s="4">
        <f>SUMPRODUCT(MID(0&amp;feed!V192,LARGE(INDEX(ISNUMBER(--MID(feed!V192,ROW($1:$5),1))*
ROW($1:$5),0),ROW($1:$5))+1,1)*10^ROW($1:$5)/10)</f>
        <v>0</v>
      </c>
      <c r="Y329">
        <f>feed!W192</f>
        <v>0.05</v>
      </c>
      <c r="Z329" s="4">
        <f t="shared" si="32"/>
        <v>7955</v>
      </c>
      <c r="AA329" s="8">
        <f t="shared" si="33"/>
        <v>11.703910614525139</v>
      </c>
      <c r="AB329" s="4">
        <f t="shared" si="34"/>
        <v>417.66666666666669</v>
      </c>
      <c r="AC329" s="4">
        <f t="shared" si="35"/>
        <v>4888.333333333333</v>
      </c>
    </row>
    <row r="330" spans="1:29" x14ac:dyDescent="0.25">
      <c r="A330" t="str">
        <f>feed!A274</f>
        <v>ï¿½ï¿½ï¿½ï¿½ï¿½ï¿½ï¿½ï¿½ï¿½ï¿½</v>
      </c>
      <c r="B330" t="str">
        <f>feed!B274</f>
        <v>ï¿½ï¿½ï¿½ï¿½ï¿½ï¿½ ï¿½ï¿½ï¿½ï¿½ï¿½ï¿½ï¿½</v>
      </c>
      <c r="C330" t="str">
        <f>feed!C274</f>
        <v>Interpol</v>
      </c>
      <c r="D330">
        <f>SUMPRODUCT(MID(0&amp;feed!D274,LARGE(INDEX(ISNUMBER(--MID(feed!D274,ROW($1:$19),1))*
ROW($1:$19),0),ROW($1:$19))+1,1)*10^ROW($1:$19)/10)</f>
        <v>139</v>
      </c>
      <c r="E330">
        <f>SUMPRODUCT(MID(0&amp;feed!E274,LARGE(INDEX(ISNUMBER(--MID(feed!E274,ROW($1:$19),1))*
ROW($1:$19),0),ROW($1:$19))+1,1)*10^ROW($1:$19)/10)</f>
        <v>3</v>
      </c>
      <c r="F330" t="str">
        <f>feed!F274</f>
        <v>Korean War surplus</v>
      </c>
      <c r="G330" t="str">
        <f>feed!G274</f>
        <v>Gandhi-like</v>
      </c>
      <c r="H330">
        <f>SUMPRODUCT(MID(0&amp;feed!H274,LARGE(INDEX(ISNUMBER(--MID(feed!H274,ROW($1:$19),1))*
ROW($1:$19),0),ROW($1:$19))+1,1)*10^ROW($1:$19)/10)</f>
        <v>4</v>
      </c>
      <c r="I330" t="str">
        <f>feed!I274</f>
        <v>Good</v>
      </c>
      <c r="J330">
        <f>SUMPRODUCT(MID(0&amp;feed!J274,LARGE(INDEX(ISNUMBER(--MID(feed!J274,ROW($1:$19),1))*
ROW($1:$19),0),ROW($1:$19))+1,1)*10^ROW($1:$19)/10)</f>
        <v>23</v>
      </c>
      <c r="K330">
        <f>SUMPRODUCT(MID(0&amp;feed!K274,LARGE(INDEX(ISNUMBER(--MID(feed!K274,ROW($1:$19),1))*
ROW($1:$19),0),ROW($1:$19))+1,1)*10^ROW($1:$19)/10)</f>
        <v>24</v>
      </c>
      <c r="L330">
        <f>SUMPRODUCT(MID(0&amp;feed!L274,LARGE(INDEX(ISNUMBER(--MID(feed!L274,ROW($1:$19),1))*
ROW($1:$19),0),ROW($1:$19))+1,1)*10^ROW($1:$19)/10)</f>
        <v>12</v>
      </c>
      <c r="M330" t="str">
        <f>feed!M274</f>
        <v>Central Planning</v>
      </c>
      <c r="N330">
        <f>SUMPRODUCT(MID(0&amp;feed!N274,LARGE(INDEX(ISNUMBER(--MID(feed!N274,ROW($1:$5),1))*
ROW($1:$5),0),ROW($1:$5))+1,1)*10^ROW($1:$5)/10)</f>
        <v>2111</v>
      </c>
      <c r="O330">
        <f>SUMPRODUCT(MID(0&amp;feed!O274,LARGE(INDEX(ISNUMBER(--MID(feed!O274,ROW($1:$5),1))*
ROW($1:$5),0),ROW($1:$5))+1,1)*10^ROW($1:$5)/10)</f>
        <v>288</v>
      </c>
      <c r="P330" t="str">
        <f>feed!P274</f>
        <v>Untapped</v>
      </c>
      <c r="Q330">
        <f t="shared" si="30"/>
        <v>90</v>
      </c>
      <c r="R330" t="str">
        <f>feed!Q274</f>
        <v>Very Powerful</v>
      </c>
      <c r="S330">
        <f t="shared" si="31"/>
        <v>10</v>
      </c>
      <c r="T330" t="str">
        <f>feed!R274</f>
        <v>Gran Colombia</v>
      </c>
      <c r="U330" t="str">
        <f>feed!S274</f>
        <v>Soviet Union</v>
      </c>
      <c r="V330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36959</v>
      </c>
      <c r="W330" t="str">
        <f>feed!U274</f>
        <v>http://blocgame.com/stats.php?id=54626</v>
      </c>
      <c r="X330" s="4">
        <f>SUMPRODUCT(MID(0&amp;feed!V274,LARGE(INDEX(ISNUMBER(--MID(feed!V274,ROW($1:$5),1))*
ROW($1:$5),0),ROW($1:$5))+1,1)*10^ROW($1:$5)/10)</f>
        <v>0</v>
      </c>
      <c r="Y330">
        <f>feed!W274</f>
        <v>0</v>
      </c>
      <c r="Z330" s="4">
        <f t="shared" si="32"/>
        <v>20459</v>
      </c>
      <c r="AA330" s="8">
        <f t="shared" si="33"/>
        <v>17.507816200852677</v>
      </c>
      <c r="AB330" s="4">
        <f t="shared" si="34"/>
        <v>351.83333333333331</v>
      </c>
      <c r="AC330" s="4">
        <f t="shared" si="35"/>
        <v>6159.833333333333</v>
      </c>
    </row>
    <row r="331" spans="1:29" x14ac:dyDescent="0.25">
      <c r="A331" t="str">
        <f>feed!A30</f>
        <v>Brutish Empire</v>
      </c>
      <c r="B331" t="str">
        <f>feed!B30</f>
        <v>DarkyDonno</v>
      </c>
      <c r="C331" t="str">
        <f>feed!C30</f>
        <v>Brotherhood of Nod</v>
      </c>
      <c r="D331">
        <f>SUMPRODUCT(MID(0&amp;feed!D30,LARGE(INDEX(ISNUMBER(--MID(feed!D30,ROW($1:$19),1))*
ROW($1:$19),0),ROW($1:$19))+1,1)*10^ROW($1:$19)/10)</f>
        <v>99</v>
      </c>
      <c r="E331">
        <f>SUMPRODUCT(MID(0&amp;feed!E30,LARGE(INDEX(ISNUMBER(--MID(feed!E30,ROW($1:$19),1))*
ROW($1:$19),0),ROW($1:$19))+1,1)*10^ROW($1:$19)/10)</f>
        <v>0</v>
      </c>
      <c r="F331" t="str">
        <f>feed!F30</f>
        <v>Korean War surplus</v>
      </c>
      <c r="G331" t="str">
        <f>feed!G30</f>
        <v>Gandhi-like</v>
      </c>
      <c r="H331">
        <f>SUMPRODUCT(MID(0&amp;feed!H30,LARGE(INDEX(ISNUMBER(--MID(feed!H30,ROW($1:$19),1))*
ROW($1:$19),0),ROW($1:$19))+1,1)*10^ROW($1:$19)/10)</f>
        <v>6</v>
      </c>
      <c r="I331" t="str">
        <f>feed!I30</f>
        <v>Elite</v>
      </c>
      <c r="J331">
        <f>SUMPRODUCT(MID(0&amp;feed!J30,LARGE(INDEX(ISNUMBER(--MID(feed!J30,ROW($1:$19),1))*
ROW($1:$19),0),ROW($1:$19))+1,1)*10^ROW($1:$19)/10)</f>
        <v>0</v>
      </c>
      <c r="K331">
        <f>SUMPRODUCT(MID(0&amp;feed!K30,LARGE(INDEX(ISNUMBER(--MID(feed!K30,ROW($1:$19),1))*
ROW($1:$19),0),ROW($1:$19))+1,1)*10^ROW($1:$19)/10)</f>
        <v>30</v>
      </c>
      <c r="L331">
        <f>SUMPRODUCT(MID(0&amp;feed!L30,LARGE(INDEX(ISNUMBER(--MID(feed!L30,ROW($1:$19),1))*
ROW($1:$19),0),ROW($1:$19))+1,1)*10^ROW($1:$19)/10)</f>
        <v>12</v>
      </c>
      <c r="M331" t="str">
        <f>feed!M30</f>
        <v>Central Planning</v>
      </c>
      <c r="N331">
        <f>SUMPRODUCT(MID(0&amp;feed!N30,LARGE(INDEX(ISNUMBER(--MID(feed!N30,ROW($1:$5),1))*
ROW($1:$5),0),ROW($1:$5))+1,1)*10^ROW($1:$5)/10)</f>
        <v>4120</v>
      </c>
      <c r="O331">
        <f>SUMPRODUCT(MID(0&amp;feed!O30,LARGE(INDEX(ISNUMBER(--MID(feed!O30,ROW($1:$5),1))*
ROW($1:$5),0),ROW($1:$5))+1,1)*10^ROW($1:$5)/10)</f>
        <v>82</v>
      </c>
      <c r="P331" t="str">
        <f>feed!P30</f>
        <v>Plentiful</v>
      </c>
      <c r="Q331">
        <f t="shared" si="30"/>
        <v>70</v>
      </c>
      <c r="R331" t="str">
        <f>feed!Q30</f>
        <v>Large</v>
      </c>
      <c r="S331">
        <f t="shared" si="31"/>
        <v>7.5</v>
      </c>
      <c r="T331" t="str">
        <f>feed!R30</f>
        <v>China</v>
      </c>
      <c r="U331" t="str">
        <f>feed!S30</f>
        <v>Soviet Union</v>
      </c>
      <c r="V331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32549</v>
      </c>
      <c r="W331" t="str">
        <f>feed!U30</f>
        <v>http://blocgame.com/stats.php?id=57265</v>
      </c>
      <c r="X331" s="4">
        <f>SUMPRODUCT(MID(0&amp;feed!V30,LARGE(INDEX(ISNUMBER(--MID(feed!V30,ROW($1:$5),1))*
ROW($1:$5),0),ROW($1:$5))+1,1)*10^ROW($1:$5)/10)</f>
        <v>0</v>
      </c>
      <c r="Y331">
        <f>feed!W30</f>
        <v>0</v>
      </c>
      <c r="Z331" s="4">
        <f t="shared" si="32"/>
        <v>12299</v>
      </c>
      <c r="AA331" s="8">
        <f t="shared" si="33"/>
        <v>7.9002427184466022</v>
      </c>
      <c r="AB331" s="4">
        <f t="shared" si="34"/>
        <v>686.66666666666663</v>
      </c>
      <c r="AC331" s="4">
        <f t="shared" si="35"/>
        <v>5424.833333333333</v>
      </c>
    </row>
    <row r="332" spans="1:29" x14ac:dyDescent="0.25">
      <c r="A332" t="str">
        <f>feed!A107</f>
        <v>Justice</v>
      </c>
      <c r="B332" t="str">
        <f>feed!B107</f>
        <v>Tommy Scrumptious</v>
      </c>
      <c r="C332" t="str">
        <f>feed!C107</f>
        <v>Brotherhood of Nod</v>
      </c>
      <c r="D332">
        <f>SUMPRODUCT(MID(0&amp;feed!D107,LARGE(INDEX(ISNUMBER(--MID(feed!D107,ROW($1:$19),1))*
ROW($1:$19),0),ROW($1:$19))+1,1)*10^ROW($1:$19)/10)</f>
        <v>112</v>
      </c>
      <c r="E332">
        <f>SUMPRODUCT(MID(0&amp;feed!E107,LARGE(INDEX(ISNUMBER(--MID(feed!E107,ROW($1:$19),1))*
ROW($1:$19),0),ROW($1:$19))+1,1)*10^ROW($1:$19)/10)</f>
        <v>2</v>
      </c>
      <c r="F332" t="str">
        <f>feed!F107</f>
        <v>Vietnam War surplus</v>
      </c>
      <c r="G332" t="str">
        <f>feed!G107</f>
        <v>Gandhi-like</v>
      </c>
      <c r="H332">
        <f>SUMPRODUCT(MID(0&amp;feed!H107,LARGE(INDEX(ISNUMBER(--MID(feed!H107,ROW($1:$19),1))*
ROW($1:$19),0),ROW($1:$19))+1,1)*10^ROW($1:$19)/10)</f>
        <v>3</v>
      </c>
      <c r="I332" t="str">
        <f>feed!I107</f>
        <v>Good</v>
      </c>
      <c r="J332">
        <f>SUMPRODUCT(MID(0&amp;feed!J107,LARGE(INDEX(ISNUMBER(--MID(feed!J107,ROW($1:$19),1))*
ROW($1:$19),0),ROW($1:$19))+1,1)*10^ROW($1:$19)/10)</f>
        <v>0</v>
      </c>
      <c r="K332">
        <f>SUMPRODUCT(MID(0&amp;feed!K107,LARGE(INDEX(ISNUMBER(--MID(feed!K107,ROW($1:$19),1))*
ROW($1:$19),0),ROW($1:$19))+1,1)*10^ROW($1:$19)/10)</f>
        <v>19</v>
      </c>
      <c r="L332">
        <f>SUMPRODUCT(MID(0&amp;feed!L107,LARGE(INDEX(ISNUMBER(--MID(feed!L107,ROW($1:$19),1))*
ROW($1:$19),0),ROW($1:$19))+1,1)*10^ROW($1:$19)/10)</f>
        <v>10</v>
      </c>
      <c r="M332" t="str">
        <f>feed!M107</f>
        <v>Central Planning</v>
      </c>
      <c r="N332">
        <f>SUMPRODUCT(MID(0&amp;feed!N107,LARGE(INDEX(ISNUMBER(--MID(feed!N107,ROW($1:$5),1))*
ROW($1:$5),0),ROW($1:$5))+1,1)*10^ROW($1:$5)/10)</f>
        <v>3132</v>
      </c>
      <c r="O332">
        <f>SUMPRODUCT(MID(0&amp;feed!O107,LARGE(INDEX(ISNUMBER(--MID(feed!O107,ROW($1:$5),1))*
ROW($1:$5),0),ROW($1:$5))+1,1)*10^ROW($1:$5)/10)</f>
        <v>8159</v>
      </c>
      <c r="P332" t="str">
        <f>feed!P107</f>
        <v>Near Depletion</v>
      </c>
      <c r="Q332">
        <f t="shared" si="30"/>
        <v>10</v>
      </c>
      <c r="R332" t="str">
        <f>feed!Q107</f>
        <v>Large</v>
      </c>
      <c r="S332">
        <f t="shared" si="31"/>
        <v>7.5</v>
      </c>
      <c r="T332" t="str">
        <f>feed!R107</f>
        <v>Mesopotamia</v>
      </c>
      <c r="U332" t="str">
        <f>feed!S107</f>
        <v>Soviet Union</v>
      </c>
      <c r="V332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28427</v>
      </c>
      <c r="W332" t="str">
        <f>feed!U107</f>
        <v>http://blocgame.com/stats.php?id=62975</v>
      </c>
      <c r="X332" s="4">
        <f>SUMPRODUCT(MID(0&amp;feed!V107,LARGE(INDEX(ISNUMBER(--MID(feed!V107,ROW($1:$5),1))*
ROW($1:$5),0),ROW($1:$5))+1,1)*10^ROW($1:$5)/10)</f>
        <v>0</v>
      </c>
      <c r="Y332">
        <f>feed!W107</f>
        <v>0</v>
      </c>
      <c r="Z332" s="4">
        <f t="shared" si="32"/>
        <v>15302</v>
      </c>
      <c r="AA332" s="8">
        <f t="shared" si="33"/>
        <v>9.0763090676883778</v>
      </c>
      <c r="AB332" s="4">
        <f t="shared" si="34"/>
        <v>522</v>
      </c>
      <c r="AC332" s="4">
        <f t="shared" si="35"/>
        <v>4737.833333333333</v>
      </c>
    </row>
    <row r="333" spans="1:29" x14ac:dyDescent="0.25">
      <c r="A333" t="str">
        <f>feed!A80</f>
        <v>Arabic Union</v>
      </c>
      <c r="B333" t="str">
        <f>feed!B80</f>
        <v>Comrade Izy</v>
      </c>
      <c r="C333" t="str">
        <f>feed!C80</f>
        <v>The Order</v>
      </c>
      <c r="D333">
        <f>SUMPRODUCT(MID(0&amp;feed!D80,LARGE(INDEX(ISNUMBER(--MID(feed!D80,ROW($1:$19),1))*
ROW($1:$19),0),ROW($1:$19))+1,1)*10^ROW($1:$19)/10)</f>
        <v>99</v>
      </c>
      <c r="E333">
        <f>SUMPRODUCT(MID(0&amp;feed!E80,LARGE(INDEX(ISNUMBER(--MID(feed!E80,ROW($1:$19),1))*
ROW($1:$19),0),ROW($1:$19))+1,1)*10^ROW($1:$19)/10)</f>
        <v>1</v>
      </c>
      <c r="F333" t="str">
        <f>feed!F80</f>
        <v>Korean War surplus</v>
      </c>
      <c r="G333" t="str">
        <f>feed!G80</f>
        <v>Gandhi-like</v>
      </c>
      <c r="H333">
        <f>SUMPRODUCT(MID(0&amp;feed!H80,LARGE(INDEX(ISNUMBER(--MID(feed!H80,ROW($1:$19),1))*
ROW($1:$19),0),ROW($1:$19))+1,1)*10^ROW($1:$19)/10)</f>
        <v>3</v>
      </c>
      <c r="I333" t="str">
        <f>feed!I80</f>
        <v>Good</v>
      </c>
      <c r="J333">
        <f>SUMPRODUCT(MID(0&amp;feed!J80,LARGE(INDEX(ISNUMBER(--MID(feed!J80,ROW($1:$19),1))*
ROW($1:$19),0),ROW($1:$19))+1,1)*10^ROW($1:$19)/10)</f>
        <v>0</v>
      </c>
      <c r="K333">
        <f>SUMPRODUCT(MID(0&amp;feed!K80,LARGE(INDEX(ISNUMBER(--MID(feed!K80,ROW($1:$19),1))*
ROW($1:$19),0),ROW($1:$19))+1,1)*10^ROW($1:$19)/10)</f>
        <v>27</v>
      </c>
      <c r="L333">
        <f>SUMPRODUCT(MID(0&amp;feed!L80,LARGE(INDEX(ISNUMBER(--MID(feed!L80,ROW($1:$19),1))*
ROW($1:$19),0),ROW($1:$19))+1,1)*10^ROW($1:$19)/10)</f>
        <v>13</v>
      </c>
      <c r="M333" t="str">
        <f>feed!M80</f>
        <v>Central Planning</v>
      </c>
      <c r="N333">
        <f>SUMPRODUCT(MID(0&amp;feed!N80,LARGE(INDEX(ISNUMBER(--MID(feed!N80,ROW($1:$5),1))*
ROW($1:$5),0),ROW($1:$5))+1,1)*10^ROW($1:$5)/10)</f>
        <v>3369</v>
      </c>
      <c r="O333">
        <f>SUMPRODUCT(MID(0&amp;feed!O80,LARGE(INDEX(ISNUMBER(--MID(feed!O80,ROW($1:$5),1))*
ROW($1:$5),0),ROW($1:$5))+1,1)*10^ROW($1:$5)/10)</f>
        <v>4622</v>
      </c>
      <c r="P333">
        <f>feed!P80</f>
        <v>0</v>
      </c>
      <c r="Q333">
        <f t="shared" si="30"/>
        <v>40</v>
      </c>
      <c r="R333" t="str">
        <f>feed!Q80</f>
        <v>Powerful</v>
      </c>
      <c r="S333">
        <f t="shared" si="31"/>
        <v>9</v>
      </c>
      <c r="T333" t="str">
        <f>feed!R80</f>
        <v>Mesopotamia</v>
      </c>
      <c r="U333" t="str">
        <f>feed!S80</f>
        <v>Soviet Union</v>
      </c>
      <c r="V333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50383</v>
      </c>
      <c r="W333" t="str">
        <f>feed!U80</f>
        <v>http://blocgame.com/stats.php?id=59855</v>
      </c>
      <c r="X333" s="4">
        <f>SUMPRODUCT(MID(0&amp;feed!V80,LARGE(INDEX(ISNUMBER(--MID(feed!V80,ROW($1:$5),1))*
ROW($1:$5),0),ROW($1:$5))+1,1)*10^ROW($1:$5)/10)</f>
        <v>0</v>
      </c>
      <c r="Y333">
        <f>feed!W80</f>
        <v>0</v>
      </c>
      <c r="Z333" s="4">
        <f t="shared" si="32"/>
        <v>33133</v>
      </c>
      <c r="AA333" s="8">
        <f t="shared" si="33"/>
        <v>14.954882754526565</v>
      </c>
      <c r="AB333" s="4">
        <f t="shared" si="34"/>
        <v>561.5</v>
      </c>
      <c r="AC333" s="4">
        <f t="shared" si="35"/>
        <v>8397.1666666666661</v>
      </c>
    </row>
    <row r="334" spans="1:29" x14ac:dyDescent="0.25">
      <c r="A334" t="str">
        <f>feed!A51</f>
        <v>Deagle Nation!</v>
      </c>
      <c r="B334" t="str">
        <f>feed!B51</f>
        <v>Jace Connors</v>
      </c>
      <c r="C334" t="str">
        <f>feed!C51</f>
        <v>Brotherhood of Nod</v>
      </c>
      <c r="D334">
        <f>SUMPRODUCT(MID(0&amp;feed!D51,LARGE(INDEX(ISNUMBER(--MID(feed!D51,ROW($1:$19),1))*
ROW($1:$19),0),ROW($1:$19))+1,1)*10^ROW($1:$19)/10)</f>
        <v>144</v>
      </c>
      <c r="E334">
        <f>SUMPRODUCT(MID(0&amp;feed!E51,LARGE(INDEX(ISNUMBER(--MID(feed!E51,ROW($1:$19),1))*
ROW($1:$19),0),ROW($1:$19))+1,1)*10^ROW($1:$19)/10)</f>
        <v>5</v>
      </c>
      <c r="F334" t="str">
        <f>feed!F51</f>
        <v>Korean War surplus</v>
      </c>
      <c r="G334" t="str">
        <f>feed!G51</f>
        <v>Gandhi-like</v>
      </c>
      <c r="H334">
        <f>SUMPRODUCT(MID(0&amp;feed!H51,LARGE(INDEX(ISNUMBER(--MID(feed!H51,ROW($1:$19),1))*
ROW($1:$19),0),ROW($1:$19))+1,1)*10^ROW($1:$19)/10)</f>
        <v>8</v>
      </c>
      <c r="I334" t="str">
        <f>feed!I51</f>
        <v>Good</v>
      </c>
      <c r="J334">
        <f>SUMPRODUCT(MID(0&amp;feed!J51,LARGE(INDEX(ISNUMBER(--MID(feed!J51,ROW($1:$19),1))*
ROW($1:$19),0),ROW($1:$19))+1,1)*10^ROW($1:$19)/10)</f>
        <v>2</v>
      </c>
      <c r="K334">
        <f>SUMPRODUCT(MID(0&amp;feed!K51,LARGE(INDEX(ISNUMBER(--MID(feed!K51,ROW($1:$19),1))*
ROW($1:$19),0),ROW($1:$19))+1,1)*10^ROW($1:$19)/10)</f>
        <v>34</v>
      </c>
      <c r="L334">
        <f>SUMPRODUCT(MID(0&amp;feed!L51,LARGE(INDEX(ISNUMBER(--MID(feed!L51,ROW($1:$19),1))*
ROW($1:$19),0),ROW($1:$19))+1,1)*10^ROW($1:$19)/10)</f>
        <v>42</v>
      </c>
      <c r="M334" t="str">
        <f>feed!M51</f>
        <v>Central Planning</v>
      </c>
      <c r="N334">
        <f>SUMPRODUCT(MID(0&amp;feed!N51,LARGE(INDEX(ISNUMBER(--MID(feed!N51,ROW($1:$5),1))*
ROW($1:$5),0),ROW($1:$5))+1,1)*10^ROW($1:$5)/10)</f>
        <v>3783</v>
      </c>
      <c r="O334">
        <f>SUMPRODUCT(MID(0&amp;feed!O51,LARGE(INDEX(ISNUMBER(--MID(feed!O51,ROW($1:$5),1))*
ROW($1:$5),0),ROW($1:$5))+1,1)*10^ROW($1:$5)/10)</f>
        <v>4014</v>
      </c>
      <c r="P334" t="str">
        <f>feed!P51</f>
        <v>Untapped</v>
      </c>
      <c r="Q334">
        <f t="shared" si="30"/>
        <v>90</v>
      </c>
      <c r="R334" t="str">
        <f>feed!Q51</f>
        <v>Very Powerful</v>
      </c>
      <c r="S334">
        <f t="shared" si="31"/>
        <v>10</v>
      </c>
      <c r="T334" t="str">
        <f>feed!R51</f>
        <v>Arabia</v>
      </c>
      <c r="U334" t="str">
        <f>feed!S51</f>
        <v>Soviet Union</v>
      </c>
      <c r="V334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63202</v>
      </c>
      <c r="W334" t="str">
        <f>feed!U51</f>
        <v>http://blocgame.com/stats.php?id=63100</v>
      </c>
      <c r="X334" s="4">
        <f>SUMPRODUCT(MID(0&amp;feed!V51,LARGE(INDEX(ISNUMBER(--MID(feed!V51,ROW($1:$5),1))*
ROW($1:$5),0),ROW($1:$5))+1,1)*10^ROW($1:$5)/10)</f>
        <v>0</v>
      </c>
      <c r="Y334">
        <f>feed!W51</f>
        <v>0</v>
      </c>
      <c r="Z334" s="4">
        <f t="shared" si="32"/>
        <v>28702</v>
      </c>
      <c r="AA334" s="8">
        <f t="shared" si="33"/>
        <v>16.706846418186625</v>
      </c>
      <c r="AB334" s="4">
        <f t="shared" si="34"/>
        <v>630.5</v>
      </c>
      <c r="AC334" s="4">
        <f t="shared" si="35"/>
        <v>10533.666666666666</v>
      </c>
    </row>
    <row r="335" spans="1:29" x14ac:dyDescent="0.25">
      <c r="A335" t="str">
        <f>feed!A181</f>
        <v>saiya</v>
      </c>
      <c r="B335" t="str">
        <f>feed!B181</f>
        <v>saiya</v>
      </c>
      <c r="C335" t="str">
        <f>feed!C181</f>
        <v>The Order</v>
      </c>
      <c r="D335">
        <f>SUMPRODUCT(MID(0&amp;feed!D181,LARGE(INDEX(ISNUMBER(--MID(feed!D181,ROW($1:$19),1))*
ROW($1:$19),0),ROW($1:$19))+1,1)*10^ROW($1:$19)/10)</f>
        <v>100</v>
      </c>
      <c r="E335">
        <f>SUMPRODUCT(MID(0&amp;feed!E181,LARGE(INDEX(ISNUMBER(--MID(feed!E181,ROW($1:$19),1))*
ROW($1:$19),0),ROW($1:$19))+1,1)*10^ROW($1:$19)/10)</f>
        <v>7</v>
      </c>
      <c r="F335" t="str">
        <f>feed!F181</f>
        <v>Second World War surplus</v>
      </c>
      <c r="G335" t="str">
        <f>feed!G181</f>
        <v>Gandhi-like</v>
      </c>
      <c r="H335">
        <f>SUMPRODUCT(MID(0&amp;feed!H181,LARGE(INDEX(ISNUMBER(--MID(feed!H181,ROW($1:$19),1))*
ROW($1:$19),0),ROW($1:$19))+1,1)*10^ROW($1:$19)/10)</f>
        <v>4</v>
      </c>
      <c r="I335" t="str">
        <f>feed!I181</f>
        <v>Good</v>
      </c>
      <c r="J335">
        <f>SUMPRODUCT(MID(0&amp;feed!J181,LARGE(INDEX(ISNUMBER(--MID(feed!J181,ROW($1:$19),1))*
ROW($1:$19),0),ROW($1:$19))+1,1)*10^ROW($1:$19)/10)</f>
        <v>18</v>
      </c>
      <c r="K335">
        <f>SUMPRODUCT(MID(0&amp;feed!K181,LARGE(INDEX(ISNUMBER(--MID(feed!K181,ROW($1:$19),1))*
ROW($1:$19),0),ROW($1:$19))+1,1)*10^ROW($1:$19)/10)</f>
        <v>27</v>
      </c>
      <c r="L335">
        <f>SUMPRODUCT(MID(0&amp;feed!L181,LARGE(INDEX(ISNUMBER(--MID(feed!L181,ROW($1:$19),1))*
ROW($1:$19),0),ROW($1:$19))+1,1)*10^ROW($1:$19)/10)</f>
        <v>18</v>
      </c>
      <c r="M335" t="str">
        <f>feed!M181</f>
        <v>Mixed Economy</v>
      </c>
      <c r="N335">
        <f>SUMPRODUCT(MID(0&amp;feed!N181,LARGE(INDEX(ISNUMBER(--MID(feed!N181,ROW($1:$5),1))*
ROW($1:$5),0),ROW($1:$5))+1,1)*10^ROW($1:$5)/10)</f>
        <v>2587</v>
      </c>
      <c r="O335">
        <f>SUMPRODUCT(MID(0&amp;feed!O181,LARGE(INDEX(ISNUMBER(--MID(feed!O181,ROW($1:$5),1))*
ROW($1:$5),0),ROW($1:$5))+1,1)*10^ROW($1:$5)/10)</f>
        <v>3058</v>
      </c>
      <c r="P335" t="str">
        <f>feed!P181</f>
        <v>Plentiful</v>
      </c>
      <c r="Q335">
        <f t="shared" si="30"/>
        <v>70</v>
      </c>
      <c r="R335" t="str">
        <f>feed!Q181</f>
        <v>Large</v>
      </c>
      <c r="S335">
        <f t="shared" si="31"/>
        <v>7.5</v>
      </c>
      <c r="T335" t="str">
        <f>feed!R181</f>
        <v>Arabia</v>
      </c>
      <c r="U335" t="str">
        <f>feed!S181</f>
        <v>Soviet Union</v>
      </c>
      <c r="V335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21901</v>
      </c>
      <c r="W335" t="str">
        <f>feed!U181</f>
        <v>http://blocgame.com/stats.php?id=61785</v>
      </c>
      <c r="X335" s="4">
        <f>SUMPRODUCT(MID(0&amp;feed!V181,LARGE(INDEX(ISNUMBER(--MID(feed!V181,ROW($1:$5),1))*
ROW($1:$5),0),ROW($1:$5))+1,1)*10^ROW($1:$5)/10)</f>
        <v>0</v>
      </c>
      <c r="Y335">
        <f>feed!W181</f>
        <v>0</v>
      </c>
      <c r="Z335" s="4">
        <f t="shared" si="32"/>
        <v>2026</v>
      </c>
      <c r="AA335" s="8">
        <f t="shared" si="33"/>
        <v>8.4657904909161186</v>
      </c>
      <c r="AB335" s="4">
        <f t="shared" si="34"/>
        <v>431.16666666666669</v>
      </c>
      <c r="AC335" s="4">
        <f t="shared" si="35"/>
        <v>3650.1666666666665</v>
      </c>
    </row>
    <row r="336" spans="1:29" x14ac:dyDescent="0.25">
      <c r="A336" t="str">
        <f>feed!A549</f>
        <v>The Jar</v>
      </c>
      <c r="B336" t="str">
        <f>feed!B549</f>
        <v>Mr.Pickles</v>
      </c>
      <c r="C336" t="str">
        <f>feed!C549</f>
        <v>The Order</v>
      </c>
      <c r="D336">
        <f>SUMPRODUCT(MID(0&amp;feed!D549,LARGE(INDEX(ISNUMBER(--MID(feed!D549,ROW($1:$19),1))*
ROW($1:$19),0),ROW($1:$19))+1,1)*10^ROW($1:$19)/10)</f>
        <v>60</v>
      </c>
      <c r="E336">
        <f>SUMPRODUCT(MID(0&amp;feed!E549,LARGE(INDEX(ISNUMBER(--MID(feed!E549,ROW($1:$19),1))*
ROW($1:$19),0),ROW($1:$19))+1,1)*10^ROW($1:$19)/10)</f>
        <v>4</v>
      </c>
      <c r="F336" t="str">
        <f>feed!F549</f>
        <v>Korean War surplus</v>
      </c>
      <c r="G336" t="str">
        <f>feed!G549</f>
        <v>Angelic</v>
      </c>
      <c r="H336">
        <f>SUMPRODUCT(MID(0&amp;feed!H550,LARGE(INDEX(ISNUMBER(--MID(feed!H550,ROW($1:$19),1))*
ROW($1:$19),0),ROW($1:$19))+1,1)*10^ROW($1:$19)/10)</f>
        <v>4</v>
      </c>
      <c r="I336" t="str">
        <f>feed!I549</f>
        <v>Elite</v>
      </c>
      <c r="J336">
        <f>SUMPRODUCT(MID(0&amp;feed!J549,LARGE(INDEX(ISNUMBER(--MID(feed!J549,ROW($1:$19),1))*
ROW($1:$19),0),ROW($1:$19))+1,1)*10^ROW($1:$19)/10)</f>
        <v>1</v>
      </c>
      <c r="K336">
        <f>SUMPRODUCT(MID(0&amp;feed!K549,LARGE(INDEX(ISNUMBER(--MID(feed!K549,ROW($1:$19),1))*
ROW($1:$19),0),ROW($1:$19))+1,1)*10^ROW($1:$19)/10)</f>
        <v>24</v>
      </c>
      <c r="L336">
        <f>SUMPRODUCT(MID(0&amp;feed!L549,LARGE(INDEX(ISNUMBER(--MID(feed!L549,ROW($1:$19),1))*
ROW($1:$19),0),ROW($1:$19))+1,1)*10^ROW($1:$19)/10)</f>
        <v>9</v>
      </c>
      <c r="M336" t="str">
        <f>feed!M549</f>
        <v>Central Planning</v>
      </c>
      <c r="N336">
        <f>SUMPRODUCT(MID(0&amp;feed!N549,LARGE(INDEX(ISNUMBER(--MID(feed!N549,ROW($1:$5),1))*
ROW($1:$5),0),ROW($1:$5))+1,1)*10^ROW($1:$5)/10)</f>
        <v>1118</v>
      </c>
      <c r="O336">
        <f>SUMPRODUCT(MID(0&amp;feed!O549,LARGE(INDEX(ISNUMBER(--MID(feed!O549,ROW($1:$5),1))*
ROW($1:$5),0),ROW($1:$5))+1,1)*10^ROW($1:$5)/10)</f>
        <v>1602</v>
      </c>
      <c r="P336" t="str">
        <f>feed!P549</f>
        <v>Untapped</v>
      </c>
      <c r="Q336">
        <f t="shared" si="30"/>
        <v>90</v>
      </c>
      <c r="R336" t="str">
        <f>feed!Q549</f>
        <v>Very Powerful</v>
      </c>
      <c r="S336">
        <f t="shared" si="31"/>
        <v>10</v>
      </c>
      <c r="T336" t="str">
        <f>feed!R549</f>
        <v>Guinea</v>
      </c>
      <c r="U336" t="str">
        <f>feed!S549</f>
        <v>Neutral</v>
      </c>
      <c r="V336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25235</v>
      </c>
      <c r="W336" t="str">
        <f>feed!U549</f>
        <v>http://blocgame.com/stats.php?id=60355</v>
      </c>
      <c r="X336" s="4">
        <f>SUMPRODUCT(MID(0&amp;feed!V549,LARGE(INDEX(ISNUMBER(--MID(feed!V549,ROW($1:$5),1))*
ROW($1:$5),0),ROW($1:$5))+1,1)*10^ROW($1:$5)/10)</f>
        <v>0</v>
      </c>
      <c r="Y336">
        <f>feed!W549</f>
        <v>0</v>
      </c>
      <c r="Z336" s="4">
        <f t="shared" si="32"/>
        <v>9860</v>
      </c>
      <c r="AA336" s="8">
        <f t="shared" si="33"/>
        <v>22.571556350626118</v>
      </c>
      <c r="AB336" s="4">
        <f t="shared" si="34"/>
        <v>186.33333333333334</v>
      </c>
      <c r="AC336" s="4">
        <f t="shared" si="35"/>
        <v>4205.833333333333</v>
      </c>
    </row>
    <row r="337" spans="1:29" x14ac:dyDescent="0.25">
      <c r="A337" t="str">
        <f>feed!A88</f>
        <v>Langgarpura</v>
      </c>
      <c r="B337" t="str">
        <f>feed!B88</f>
        <v>neocon</v>
      </c>
      <c r="C337" t="str">
        <f>feed!C88</f>
        <v>The Order</v>
      </c>
      <c r="D337">
        <f>SUMPRODUCT(MID(0&amp;feed!D88,LARGE(INDEX(ISNUMBER(--MID(feed!D88,ROW($1:$19),1))*
ROW($1:$19),0),ROW($1:$19))+1,1)*10^ROW($1:$19)/10)</f>
        <v>77</v>
      </c>
      <c r="E337">
        <f>SUMPRODUCT(MID(0&amp;feed!E88,LARGE(INDEX(ISNUMBER(--MID(feed!E88,ROW($1:$19),1))*
ROW($1:$19),0),ROW($1:$19))+1,1)*10^ROW($1:$19)/10)</f>
        <v>3</v>
      </c>
      <c r="F337" t="str">
        <f>feed!F88</f>
        <v>Korean War surplus</v>
      </c>
      <c r="G337" t="str">
        <f>feed!G88</f>
        <v>Gandhi-like</v>
      </c>
      <c r="H337">
        <f>SUMPRODUCT(MID(0&amp;feed!H89,LARGE(INDEX(ISNUMBER(--MID(feed!H89,ROW($1:$19),1))*
ROW($1:$19),0),ROW($1:$19))+1,1)*10^ROW($1:$19)/10)</f>
        <v>3</v>
      </c>
      <c r="I337" t="str">
        <f>feed!I88</f>
        <v>Elite</v>
      </c>
      <c r="J337">
        <f>SUMPRODUCT(MID(0&amp;feed!J88,LARGE(INDEX(ISNUMBER(--MID(feed!J88,ROW($1:$19),1))*
ROW($1:$19),0),ROW($1:$19))+1,1)*10^ROW($1:$19)/10)</f>
        <v>8</v>
      </c>
      <c r="K337">
        <f>SUMPRODUCT(MID(0&amp;feed!K88,LARGE(INDEX(ISNUMBER(--MID(feed!K88,ROW($1:$19),1))*
ROW($1:$19),0),ROW($1:$19))+1,1)*10^ROW($1:$19)/10)</f>
        <v>10</v>
      </c>
      <c r="L337">
        <f>SUMPRODUCT(MID(0&amp;feed!L88,LARGE(INDEX(ISNUMBER(--MID(feed!L88,ROW($1:$19),1))*
ROW($1:$19),0),ROW($1:$19))+1,1)*10^ROW($1:$19)/10)</f>
        <v>8</v>
      </c>
      <c r="M337" t="str">
        <f>feed!M88</f>
        <v>Central Planning</v>
      </c>
      <c r="N337">
        <f>SUMPRODUCT(MID(0&amp;feed!N88,LARGE(INDEX(ISNUMBER(--MID(feed!N88,ROW($1:$5),1))*
ROW($1:$5),0),ROW($1:$5))+1,1)*10^ROW($1:$5)/10)</f>
        <v>3326</v>
      </c>
      <c r="O337">
        <f>SUMPRODUCT(MID(0&amp;feed!O88,LARGE(INDEX(ISNUMBER(--MID(feed!O88,ROW($1:$5),1))*
ROW($1:$5),0),ROW($1:$5))+1,1)*10^ROW($1:$5)/10)</f>
        <v>306</v>
      </c>
      <c r="P337" t="str">
        <f>feed!P88</f>
        <v>Untapped</v>
      </c>
      <c r="Q337">
        <f t="shared" si="30"/>
        <v>90</v>
      </c>
      <c r="R337" t="str">
        <f>feed!Q88</f>
        <v>Powerful</v>
      </c>
      <c r="S337">
        <f t="shared" si="31"/>
        <v>9</v>
      </c>
      <c r="T337" t="str">
        <f>feed!R88</f>
        <v>East Indies</v>
      </c>
      <c r="U337" t="str">
        <f>feed!S88</f>
        <v>Soviet Union</v>
      </c>
      <c r="V337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31143</v>
      </c>
      <c r="W337" t="str">
        <f>feed!U88</f>
        <v>http://blocgame.com/stats.php?id=60629</v>
      </c>
      <c r="X337" s="4">
        <f>SUMPRODUCT(MID(0&amp;feed!V88,LARGE(INDEX(ISNUMBER(--MID(feed!V88,ROW($1:$5),1))*
ROW($1:$5),0),ROW($1:$5))+1,1)*10^ROW($1:$5)/10)</f>
        <v>0</v>
      </c>
      <c r="Y337">
        <f>feed!W88</f>
        <v>0</v>
      </c>
      <c r="Z337" s="4">
        <f t="shared" si="32"/>
        <v>22143</v>
      </c>
      <c r="AA337" s="8">
        <f t="shared" si="33"/>
        <v>9.3634996993385453</v>
      </c>
      <c r="AB337" s="4">
        <f t="shared" si="34"/>
        <v>554.33333333333337</v>
      </c>
      <c r="AC337" s="4">
        <f t="shared" si="35"/>
        <v>5190.5</v>
      </c>
    </row>
    <row r="338" spans="1:29" x14ac:dyDescent="0.25">
      <c r="A338" t="str">
        <f>feed!A1018</f>
        <v>tarkistan</v>
      </c>
      <c r="B338" t="str">
        <f>feed!B1018</f>
        <v>Mr.Perfecto</v>
      </c>
      <c r="C338">
        <f>feed!C1018</f>
        <v>0</v>
      </c>
      <c r="D338">
        <f>SUMPRODUCT(MID(0&amp;feed!D1018,LARGE(INDEX(ISNUMBER(--MID(feed!D1018,ROW($1:$19),1))*
ROW($1:$19),0),ROW($1:$19))+1,1)*10^ROW($1:$19)/10)</f>
        <v>14</v>
      </c>
      <c r="E338">
        <f>SUMPRODUCT(MID(0&amp;feed!E1018,LARGE(INDEX(ISNUMBER(--MID(feed!E1018,ROW($1:$19),1))*
ROW($1:$19),0),ROW($1:$19))+1,1)*10^ROW($1:$19)/10)</f>
        <v>0</v>
      </c>
      <c r="F338" t="str">
        <f>feed!F1018</f>
        <v>First World War surplus</v>
      </c>
      <c r="G338" t="str">
        <f>feed!G1018</f>
        <v>Angelic</v>
      </c>
      <c r="H338">
        <f>SUMPRODUCT(MID(0&amp;feed!H1018,LARGE(INDEX(ISNUMBER(--MID(feed!H1018,ROW($1:$19),1))*
ROW($1:$19),0),ROW($1:$19))+1,1)*10^ROW($1:$19)/10)</f>
        <v>0</v>
      </c>
      <c r="I338" t="str">
        <f>feed!I1018</f>
        <v>Standard</v>
      </c>
      <c r="J338">
        <f>SUMPRODUCT(MID(0&amp;feed!J1018,LARGE(INDEX(ISNUMBER(--MID(feed!J1018,ROW($1:$19),1))*
ROW($1:$19),0),ROW($1:$19))+1,1)*10^ROW($1:$19)/10)</f>
        <v>19</v>
      </c>
      <c r="K338">
        <f>SUMPRODUCT(MID(0&amp;feed!K1018,LARGE(INDEX(ISNUMBER(--MID(feed!K1018,ROW($1:$19),1))*
ROW($1:$19),0),ROW($1:$19))+1,1)*10^ROW($1:$19)/10)</f>
        <v>3</v>
      </c>
      <c r="L338">
        <f>SUMPRODUCT(MID(0&amp;feed!L1018,LARGE(INDEX(ISNUMBER(--MID(feed!L1018,ROW($1:$19),1))*
ROW($1:$19),0),ROW($1:$19))+1,1)*10^ROW($1:$19)/10)</f>
        <v>2</v>
      </c>
      <c r="M338" t="str">
        <f>feed!M1018</f>
        <v>Free Market</v>
      </c>
      <c r="N338">
        <f>SUMPRODUCT(MID(0&amp;feed!N1018,LARGE(INDEX(ISNUMBER(--MID(feed!N1018,ROW($1:$5),1))*
ROW($1:$5),0),ROW($1:$5))+1,1)*10^ROW($1:$5)/10)</f>
        <v>348</v>
      </c>
      <c r="O338">
        <f>SUMPRODUCT(MID(0&amp;feed!O1018,LARGE(INDEX(ISNUMBER(--MID(feed!O1018,ROW($1:$5),1))*
ROW($1:$5),0),ROW($1:$5))+1,1)*10^ROW($1:$5)/10)</f>
        <v>3741</v>
      </c>
      <c r="P338" t="str">
        <f>feed!P1018</f>
        <v>Untapped</v>
      </c>
      <c r="Q338">
        <f t="shared" si="30"/>
        <v>90</v>
      </c>
      <c r="R338" t="str">
        <f>feed!Q1018</f>
        <v>Meagre</v>
      </c>
      <c r="S338">
        <f t="shared" si="31"/>
        <v>1.5</v>
      </c>
      <c r="T338" t="str">
        <f>feed!R1018</f>
        <v>Persia</v>
      </c>
      <c r="U338" t="str">
        <f>feed!S1018</f>
        <v>United States</v>
      </c>
      <c r="V33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20000</v>
      </c>
      <c r="W338" t="str">
        <f>feed!U1018</f>
        <v>http://blocgame.com/stats.php?id=65471</v>
      </c>
      <c r="X338" s="4">
        <f>SUMPRODUCT(MID(0&amp;feed!V1018,LARGE(INDEX(ISNUMBER(--MID(feed!V1018,ROW($1:$5),1))*
ROW($1:$5),0),ROW($1:$5))+1,1)*10^ROW($1:$5)/10)</f>
        <v>0</v>
      </c>
      <c r="Y338">
        <f>feed!W1018</f>
        <v>0</v>
      </c>
      <c r="Z338" s="4">
        <f t="shared" si="32"/>
        <v>18125</v>
      </c>
      <c r="AA338" s="8">
        <f t="shared" si="33"/>
        <v>57.47126436781609</v>
      </c>
      <c r="AB338" s="4">
        <f t="shared" si="34"/>
        <v>58</v>
      </c>
      <c r="AC338" s="4">
        <f t="shared" si="35"/>
        <v>3333.3333333333335</v>
      </c>
    </row>
    <row r="339" spans="1:29" x14ac:dyDescent="0.25">
      <c r="A339" t="str">
        <f>feed!A999</f>
        <v>SowrCrem</v>
      </c>
      <c r="B339" t="str">
        <f>feed!B999</f>
        <v>SowrCrem</v>
      </c>
      <c r="C339">
        <f>feed!C999</f>
        <v>0</v>
      </c>
      <c r="D339">
        <f>SUMPRODUCT(MID(0&amp;feed!D999,LARGE(INDEX(ISNUMBER(--MID(feed!D999,ROW($1:$19),1))*
ROW($1:$19),0),ROW($1:$19))+1,1)*10^ROW($1:$19)/10)</f>
        <v>26</v>
      </c>
      <c r="E339">
        <f>SUMPRODUCT(MID(0&amp;feed!E999,LARGE(INDEX(ISNUMBER(--MID(feed!E999,ROW($1:$19),1))*
ROW($1:$19),0),ROW($1:$19))+1,1)*10^ROW($1:$19)/10)</f>
        <v>0</v>
      </c>
      <c r="F339" t="str">
        <f>feed!F999</f>
        <v>Finest of the 19th century</v>
      </c>
      <c r="G339" t="str">
        <f>feed!G999</f>
        <v>Gandhi-like</v>
      </c>
      <c r="H339">
        <f>SUMPRODUCT(MID(0&amp;feed!H999,LARGE(INDEX(ISNUMBER(--MID(feed!H999,ROW($1:$19),1))*
ROW($1:$19),0),ROW($1:$19))+1,1)*10^ROW($1:$19)/10)</f>
        <v>0</v>
      </c>
      <c r="I339" t="str">
        <f>feed!I999</f>
        <v>Undisciplined Rabble</v>
      </c>
      <c r="J339">
        <f>SUMPRODUCT(MID(0&amp;feed!J999,LARGE(INDEX(ISNUMBER(--MID(feed!J999,ROW($1:$19),1))*
ROW($1:$19),0),ROW($1:$19))+1,1)*10^ROW($1:$19)/10)</f>
        <v>177</v>
      </c>
      <c r="K339">
        <f>SUMPRODUCT(MID(0&amp;feed!K999,LARGE(INDEX(ISNUMBER(--MID(feed!K999,ROW($1:$19),1))*
ROW($1:$19),0),ROW($1:$19))+1,1)*10^ROW($1:$19)/10)</f>
        <v>2</v>
      </c>
      <c r="L339">
        <f>SUMPRODUCT(MID(0&amp;feed!L999,LARGE(INDEX(ISNUMBER(--MID(feed!L999,ROW($1:$19),1))*
ROW($1:$19),0),ROW($1:$19))+1,1)*10^ROW($1:$19)/10)</f>
        <v>0</v>
      </c>
      <c r="M339" t="str">
        <f>feed!M999</f>
        <v>Mixed Economy</v>
      </c>
      <c r="N339">
        <f>SUMPRODUCT(MID(0&amp;feed!N999,LARGE(INDEX(ISNUMBER(--MID(feed!N999,ROW($1:$5),1))*
ROW($1:$5),0),ROW($1:$5))+1,1)*10^ROW($1:$5)/10)</f>
        <v>360</v>
      </c>
      <c r="O339">
        <f>SUMPRODUCT(MID(0&amp;feed!O999,LARGE(INDEX(ISNUMBER(--MID(feed!O999,ROW($1:$5),1))*
ROW($1:$5),0),ROW($1:$5))+1,1)*10^ROW($1:$5)/10)</f>
        <v>0</v>
      </c>
      <c r="P339" t="str">
        <f>feed!P999</f>
        <v>Untapped</v>
      </c>
      <c r="Q339">
        <f t="shared" si="30"/>
        <v>90</v>
      </c>
      <c r="R339" t="str">
        <f>feed!Q999</f>
        <v>None</v>
      </c>
      <c r="S339">
        <f t="shared" si="31"/>
        <v>0</v>
      </c>
      <c r="T339" t="str">
        <f>feed!R999</f>
        <v>East Indies</v>
      </c>
      <c r="U339" t="str">
        <f>feed!S999</f>
        <v>Neutral</v>
      </c>
      <c r="V33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20000</v>
      </c>
      <c r="W339" t="str">
        <f>feed!U999</f>
        <v>http://blocgame.com/stats.php?id=65431</v>
      </c>
      <c r="X339" s="4">
        <f>SUMPRODUCT(MID(0&amp;feed!V999,LARGE(INDEX(ISNUMBER(--MID(feed!V999,ROW($1:$5),1))*
ROW($1:$5),0),ROW($1:$5))+1,1)*10^ROW($1:$5)/10)</f>
        <v>0</v>
      </c>
      <c r="Y339">
        <f>feed!W999</f>
        <v>0</v>
      </c>
      <c r="Z339" s="4">
        <f t="shared" si="32"/>
        <v>19250</v>
      </c>
      <c r="AA339" s="8">
        <f t="shared" si="33"/>
        <v>55.555555555555557</v>
      </c>
      <c r="AB339" s="4">
        <f t="shared" si="34"/>
        <v>60</v>
      </c>
      <c r="AC339" s="4">
        <f t="shared" si="35"/>
        <v>3333.3333333333335</v>
      </c>
    </row>
    <row r="340" spans="1:29" x14ac:dyDescent="0.25">
      <c r="A340" t="str">
        <f>feed!A987</f>
        <v>TheReignofFire</v>
      </c>
      <c r="B340" t="str">
        <f>feed!B987</f>
        <v>IgneousAssault</v>
      </c>
      <c r="C340">
        <f>feed!C987</f>
        <v>0</v>
      </c>
      <c r="D340">
        <f>SUMPRODUCT(MID(0&amp;feed!D987,LARGE(INDEX(ISNUMBER(--MID(feed!D987,ROW($1:$19),1))*
ROW($1:$19),0),ROW($1:$19))+1,1)*10^ROW($1:$19)/10)</f>
        <v>20</v>
      </c>
      <c r="E340">
        <f>SUMPRODUCT(MID(0&amp;feed!E987,LARGE(INDEX(ISNUMBER(--MID(feed!E987,ROW($1:$19),1))*
ROW($1:$19),0),ROW($1:$19))+1,1)*10^ROW($1:$19)/10)</f>
        <v>0</v>
      </c>
      <c r="F340" t="str">
        <f>feed!F987</f>
        <v>Finest of the 19th century</v>
      </c>
      <c r="G340" t="str">
        <f>feed!G987</f>
        <v>Angelic</v>
      </c>
      <c r="H340">
        <f>SUMPRODUCT(MID(0&amp;feed!H987,LARGE(INDEX(ISNUMBER(--MID(feed!H987,ROW($1:$19),1))*
ROW($1:$19),0),ROW($1:$19))+1,1)*10^ROW($1:$19)/10)</f>
        <v>0</v>
      </c>
      <c r="I340" t="str">
        <f>feed!I987</f>
        <v>Standard</v>
      </c>
      <c r="J340">
        <f>SUMPRODUCT(MID(0&amp;feed!J987,LARGE(INDEX(ISNUMBER(--MID(feed!J987,ROW($1:$19),1))*
ROW($1:$19),0),ROW($1:$19))+1,1)*10^ROW($1:$19)/10)</f>
        <v>64</v>
      </c>
      <c r="K340">
        <f>SUMPRODUCT(MID(0&amp;feed!K987,LARGE(INDEX(ISNUMBER(--MID(feed!K987,ROW($1:$19),1))*
ROW($1:$19),0),ROW($1:$19))+1,1)*10^ROW($1:$19)/10)</f>
        <v>3</v>
      </c>
      <c r="L340">
        <f>SUMPRODUCT(MID(0&amp;feed!L987,LARGE(INDEX(ISNUMBER(--MID(feed!L987,ROW($1:$19),1))*
ROW($1:$19),0),ROW($1:$19))+1,1)*10^ROW($1:$19)/10)</f>
        <v>0</v>
      </c>
      <c r="M340" t="str">
        <f>feed!M987</f>
        <v>Central Planning</v>
      </c>
      <c r="N340">
        <f>SUMPRODUCT(MID(0&amp;feed!N987,LARGE(INDEX(ISNUMBER(--MID(feed!N987,ROW($1:$5),1))*
ROW($1:$5),0),ROW($1:$5))+1,1)*10^ROW($1:$5)/10)</f>
        <v>369</v>
      </c>
      <c r="O340">
        <f>SUMPRODUCT(MID(0&amp;feed!O987,LARGE(INDEX(ISNUMBER(--MID(feed!O987,ROW($1:$5),1))*
ROW($1:$5),0),ROW($1:$5))+1,1)*10^ROW($1:$5)/10)</f>
        <v>0</v>
      </c>
      <c r="P340" t="str">
        <f>feed!P987</f>
        <v>Untapped</v>
      </c>
      <c r="Q340">
        <f t="shared" si="30"/>
        <v>90</v>
      </c>
      <c r="R340" t="str">
        <f>feed!Q987</f>
        <v>None</v>
      </c>
      <c r="S340">
        <f t="shared" si="31"/>
        <v>0</v>
      </c>
      <c r="T340" t="str">
        <f>feed!R987</f>
        <v>Pacific Rim</v>
      </c>
      <c r="U340" t="str">
        <f>feed!S987</f>
        <v>Neutral</v>
      </c>
      <c r="V340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340" t="str">
        <f>feed!U987</f>
        <v>http://blocgame.com/stats.php?id=65567</v>
      </c>
      <c r="X340" s="4">
        <f>SUMPRODUCT(MID(0&amp;feed!V987,LARGE(INDEX(ISNUMBER(--MID(feed!V987,ROW($1:$5),1))*
ROW($1:$5),0),ROW($1:$5))+1,1)*10^ROW($1:$5)/10)</f>
        <v>0</v>
      </c>
      <c r="Y340">
        <f>feed!W987</f>
        <v>0</v>
      </c>
      <c r="Z340" s="4">
        <f t="shared" si="32"/>
        <v>18875</v>
      </c>
      <c r="AA340" s="8">
        <f t="shared" si="33"/>
        <v>54.200542005420054</v>
      </c>
      <c r="AB340" s="4">
        <f t="shared" si="34"/>
        <v>61.5</v>
      </c>
      <c r="AC340" s="4">
        <f t="shared" si="35"/>
        <v>3333.3333333333335</v>
      </c>
    </row>
    <row r="341" spans="1:29" x14ac:dyDescent="0.25">
      <c r="A341" t="str">
        <f>feed!A934</f>
        <v>teamliquid</v>
      </c>
      <c r="B341" t="str">
        <f>feed!B934</f>
        <v>teamliquid</v>
      </c>
      <c r="C341">
        <f>feed!C934</f>
        <v>0</v>
      </c>
      <c r="D341">
        <f>SUMPRODUCT(MID(0&amp;feed!D934,LARGE(INDEX(ISNUMBER(--MID(feed!D934,ROW($1:$19),1))*
ROW($1:$19),0),ROW($1:$19))+1,1)*10^ROW($1:$19)/10)</f>
        <v>4</v>
      </c>
      <c r="E341">
        <f>SUMPRODUCT(MID(0&amp;feed!E934,LARGE(INDEX(ISNUMBER(--MID(feed!E934,ROW($1:$19),1))*
ROW($1:$19),0),ROW($1:$19))+1,1)*10^ROW($1:$19)/10)</f>
        <v>0</v>
      </c>
      <c r="F341" t="str">
        <f>feed!F934</f>
        <v>Finest of the 19th century</v>
      </c>
      <c r="G341" t="str">
        <f>feed!G934</f>
        <v>Nice</v>
      </c>
      <c r="H341">
        <f>SUMPRODUCT(MID(0&amp;feed!H934,LARGE(INDEX(ISNUMBER(--MID(feed!H934,ROW($1:$19),1))*
ROW($1:$19),0),ROW($1:$19))+1,1)*10^ROW($1:$19)/10)</f>
        <v>0</v>
      </c>
      <c r="I341" t="str">
        <f>feed!I934</f>
        <v>Undisciplined Rabble</v>
      </c>
      <c r="J341">
        <f>SUMPRODUCT(MID(0&amp;feed!J934,LARGE(INDEX(ISNUMBER(--MID(feed!J934,ROW($1:$19),1))*
ROW($1:$19),0),ROW($1:$19))+1,1)*10^ROW($1:$19)/10)</f>
        <v>131</v>
      </c>
      <c r="K341">
        <f>SUMPRODUCT(MID(0&amp;feed!K934,LARGE(INDEX(ISNUMBER(--MID(feed!K934,ROW($1:$19),1))*
ROW($1:$19),0),ROW($1:$19))+1,1)*10^ROW($1:$19)/10)</f>
        <v>2</v>
      </c>
      <c r="L341">
        <f>SUMPRODUCT(MID(0&amp;feed!L934,LARGE(INDEX(ISNUMBER(--MID(feed!L934,ROW($1:$19),1))*
ROW($1:$19),0),ROW($1:$19))+1,1)*10^ROW($1:$19)/10)</f>
        <v>2</v>
      </c>
      <c r="M341" t="str">
        <f>feed!M934</f>
        <v>Mixed Economy</v>
      </c>
      <c r="N341">
        <f>SUMPRODUCT(MID(0&amp;feed!N934,LARGE(INDEX(ISNUMBER(--MID(feed!N934,ROW($1:$5),1))*
ROW($1:$5),0),ROW($1:$5))+1,1)*10^ROW($1:$5)/10)</f>
        <v>399</v>
      </c>
      <c r="O341">
        <f>SUMPRODUCT(MID(0&amp;feed!O934,LARGE(INDEX(ISNUMBER(--MID(feed!O934,ROW($1:$5),1))*
ROW($1:$5),0),ROW($1:$5))+1,1)*10^ROW($1:$5)/10)</f>
        <v>3460</v>
      </c>
      <c r="P341" t="str">
        <f>feed!P934</f>
        <v>Untapped</v>
      </c>
      <c r="Q341">
        <f t="shared" si="30"/>
        <v>90</v>
      </c>
      <c r="R341" t="str">
        <f>feed!Q934</f>
        <v>None</v>
      </c>
      <c r="S341">
        <f t="shared" si="31"/>
        <v>0</v>
      </c>
      <c r="T341" t="str">
        <f>feed!R934</f>
        <v>Egypt</v>
      </c>
      <c r="U341" t="str">
        <f>feed!S934</f>
        <v>Neutral</v>
      </c>
      <c r="V341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20000</v>
      </c>
      <c r="W341" t="str">
        <f>feed!U934</f>
        <v>http://blocgame.com/stats.php?id=64841</v>
      </c>
      <c r="X341" s="4">
        <f>SUMPRODUCT(MID(0&amp;feed!V934,LARGE(INDEX(ISNUMBER(--MID(feed!V934,ROW($1:$5),1))*
ROW($1:$5),0),ROW($1:$5))+1,1)*10^ROW($1:$5)/10)</f>
        <v>0</v>
      </c>
      <c r="Y341">
        <f>feed!W934</f>
        <v>0</v>
      </c>
      <c r="Z341" s="4">
        <f t="shared" si="32"/>
        <v>18500</v>
      </c>
      <c r="AA341" s="8">
        <f t="shared" si="33"/>
        <v>50.125313283208023</v>
      </c>
      <c r="AB341" s="4">
        <f t="shared" si="34"/>
        <v>66.5</v>
      </c>
      <c r="AC341" s="4">
        <f t="shared" si="35"/>
        <v>3333.3333333333335</v>
      </c>
    </row>
    <row r="342" spans="1:29" x14ac:dyDescent="0.25">
      <c r="A342" t="str">
        <f>feed!A804</f>
        <v>identitiesys</v>
      </c>
      <c r="B342" t="str">
        <f>feed!B804</f>
        <v>Jason5555</v>
      </c>
      <c r="C342">
        <f>feed!C804</f>
        <v>0</v>
      </c>
      <c r="D342">
        <f>SUMPRODUCT(MID(0&amp;feed!D804,LARGE(INDEX(ISNUMBER(--MID(feed!D804,ROW($1:$19),1))*
ROW($1:$19),0),ROW($1:$19))+1,1)*10^ROW($1:$19)/10)</f>
        <v>10</v>
      </c>
      <c r="E342">
        <f>SUMPRODUCT(MID(0&amp;feed!E804,LARGE(INDEX(ISNUMBER(--MID(feed!E804,ROW($1:$19),1))*
ROW($1:$19),0),ROW($1:$19))+1,1)*10^ROW($1:$19)/10)</f>
        <v>0</v>
      </c>
      <c r="F342" t="str">
        <f>feed!F804</f>
        <v>First World War surplus</v>
      </c>
      <c r="G342" t="str">
        <f>feed!G804</f>
        <v>Mad Dog</v>
      </c>
      <c r="H342">
        <f>SUMPRODUCT(MID(0&amp;feed!H804,LARGE(INDEX(ISNUMBER(--MID(feed!H804,ROW($1:$19),1))*
ROW($1:$19),0),ROW($1:$19))+1,1)*10^ROW($1:$19)/10)</f>
        <v>1</v>
      </c>
      <c r="I342" t="str">
        <f>feed!I804</f>
        <v>Good</v>
      </c>
      <c r="J342">
        <f>SUMPRODUCT(MID(0&amp;feed!J804,LARGE(INDEX(ISNUMBER(--MID(feed!J804,ROW($1:$19),1))*
ROW($1:$19),0),ROW($1:$19))+1,1)*10^ROW($1:$19)/10)</f>
        <v>3</v>
      </c>
      <c r="K342">
        <f>SUMPRODUCT(MID(0&amp;feed!K804,LARGE(INDEX(ISNUMBER(--MID(feed!K804,ROW($1:$19),1))*
ROW($1:$19),0),ROW($1:$19))+1,1)*10^ROW($1:$19)/10)</f>
        <v>3</v>
      </c>
      <c r="L342">
        <f>SUMPRODUCT(MID(0&amp;feed!L804,LARGE(INDEX(ISNUMBER(--MID(feed!L804,ROW($1:$19),1))*
ROW($1:$19),0),ROW($1:$19))+1,1)*10^ROW($1:$19)/10)</f>
        <v>1</v>
      </c>
      <c r="M342" t="str">
        <f>feed!M804</f>
        <v>Mixed Economy</v>
      </c>
      <c r="N342">
        <f>SUMPRODUCT(MID(0&amp;feed!N804,LARGE(INDEX(ISNUMBER(--MID(feed!N804,ROW($1:$5),1))*
ROW($1:$5),0),ROW($1:$5))+1,1)*10^ROW($1:$5)/10)</f>
        <v>575</v>
      </c>
      <c r="O342">
        <f>SUMPRODUCT(MID(0&amp;feed!O804,LARGE(INDEX(ISNUMBER(--MID(feed!O804,ROW($1:$5),1))*
ROW($1:$5),0),ROW($1:$5))+1,1)*10^ROW($1:$5)/10)</f>
        <v>37</v>
      </c>
      <c r="P342" t="str">
        <f>feed!P804</f>
        <v>Untapped</v>
      </c>
      <c r="Q342">
        <f t="shared" si="30"/>
        <v>90</v>
      </c>
      <c r="R342" t="str">
        <f>feed!Q804</f>
        <v>Small</v>
      </c>
      <c r="S342">
        <f t="shared" si="31"/>
        <v>3</v>
      </c>
      <c r="T342" t="str">
        <f>feed!R804</f>
        <v>Pacific Rim</v>
      </c>
      <c r="U342" t="str">
        <f>feed!S804</f>
        <v>Neutral</v>
      </c>
      <c r="V342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12621</v>
      </c>
      <c r="W342" t="str">
        <f>feed!U804</f>
        <v>http://blocgame.com/stats.php?id=64475</v>
      </c>
      <c r="X342" s="4">
        <f>SUMPRODUCT(MID(0&amp;feed!V804,LARGE(INDEX(ISNUMBER(--MID(feed!V804,ROW($1:$5),1))*
ROW($1:$5),0),ROW($1:$5))+1,1)*10^ROW($1:$5)/10)</f>
        <v>0</v>
      </c>
      <c r="Y342">
        <f>feed!W804</f>
        <v>0</v>
      </c>
      <c r="Z342" s="4">
        <f t="shared" si="32"/>
        <v>10371</v>
      </c>
      <c r="AA342" s="8">
        <f t="shared" si="33"/>
        <v>21.949565217391303</v>
      </c>
      <c r="AB342" s="4">
        <f t="shared" si="34"/>
        <v>95.833333333333329</v>
      </c>
      <c r="AC342" s="4">
        <f t="shared" si="35"/>
        <v>2103.5</v>
      </c>
    </row>
    <row r="343" spans="1:29" x14ac:dyDescent="0.25">
      <c r="A343" t="str">
        <f>feed!A710</f>
        <v>Pasir Dua Butir</v>
      </c>
      <c r="B343" t="str">
        <f>feed!B710</f>
        <v>Rocky Malaya</v>
      </c>
      <c r="C343" t="str">
        <f>feed!C710</f>
        <v>The Order</v>
      </c>
      <c r="D343">
        <f>SUMPRODUCT(MID(0&amp;feed!D710,LARGE(INDEX(ISNUMBER(--MID(feed!D710,ROW($1:$19),1))*
ROW($1:$19),0),ROW($1:$19))+1,1)*10^ROW($1:$19)/10)</f>
        <v>113</v>
      </c>
      <c r="E343">
        <f>SUMPRODUCT(MID(0&amp;feed!E710,LARGE(INDEX(ISNUMBER(--MID(feed!E710,ROW($1:$19),1))*
ROW($1:$19),0),ROW($1:$19))+1,1)*10^ROW($1:$19)/10)</f>
        <v>0</v>
      </c>
      <c r="F343" t="str">
        <f>feed!F710</f>
        <v>Second World War surplus</v>
      </c>
      <c r="G343" t="str">
        <f>feed!G710</f>
        <v>Gandhi-like</v>
      </c>
      <c r="H343">
        <f>SUMPRODUCT(MID(0&amp;feed!H710,LARGE(INDEX(ISNUMBER(--MID(feed!H710,ROW($1:$19),1))*
ROW($1:$19),0),ROW($1:$19))+1,1)*10^ROW($1:$19)/10)</f>
        <v>2</v>
      </c>
      <c r="I343" t="str">
        <f>feed!I710</f>
        <v>Standard</v>
      </c>
      <c r="J343">
        <f>SUMPRODUCT(MID(0&amp;feed!J710,LARGE(INDEX(ISNUMBER(--MID(feed!J710,ROW($1:$19),1))*
ROW($1:$19),0),ROW($1:$19))+1,1)*10^ROW($1:$19)/10)</f>
        <v>42</v>
      </c>
      <c r="K343">
        <f>SUMPRODUCT(MID(0&amp;feed!K710,LARGE(INDEX(ISNUMBER(--MID(feed!K710,ROW($1:$19),1))*
ROW($1:$19),0),ROW($1:$19))+1,1)*10^ROW($1:$19)/10)</f>
        <v>17</v>
      </c>
      <c r="L343">
        <f>SUMPRODUCT(MID(0&amp;feed!L710,LARGE(INDEX(ISNUMBER(--MID(feed!L710,ROW($1:$19),1))*
ROW($1:$19),0),ROW($1:$19))+1,1)*10^ROW($1:$19)/10)</f>
        <v>9</v>
      </c>
      <c r="M343" t="str">
        <f>feed!M710</f>
        <v>Free Market</v>
      </c>
      <c r="N343">
        <f>SUMPRODUCT(MID(0&amp;feed!N710,LARGE(INDEX(ISNUMBER(--MID(feed!N710,ROW($1:$5),1))*
ROW($1:$5),0),ROW($1:$5))+1,1)*10^ROW($1:$5)/10)</f>
        <v>753</v>
      </c>
      <c r="O343">
        <f>SUMPRODUCT(MID(0&amp;feed!O710,LARGE(INDEX(ISNUMBER(--MID(feed!O710,ROW($1:$5),1))*
ROW($1:$5),0),ROW($1:$5))+1,1)*10^ROW($1:$5)/10)</f>
        <v>84</v>
      </c>
      <c r="P343" t="str">
        <f>feed!P710</f>
        <v>Untapped</v>
      </c>
      <c r="Q343">
        <f t="shared" si="30"/>
        <v>90</v>
      </c>
      <c r="R343" t="str">
        <f>feed!Q710</f>
        <v>Large</v>
      </c>
      <c r="S343">
        <f t="shared" si="31"/>
        <v>7.5</v>
      </c>
      <c r="T343" t="str">
        <f>feed!R710</f>
        <v>East Indies</v>
      </c>
      <c r="U343" t="str">
        <f>feed!S710</f>
        <v>United States</v>
      </c>
      <c r="V343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24258</v>
      </c>
      <c r="W343" t="str">
        <f>feed!U710</f>
        <v>http://blocgame.com/stats.php?id=60687</v>
      </c>
      <c r="X343" s="4">
        <f>SUMPRODUCT(MID(0&amp;feed!V710,LARGE(INDEX(ISNUMBER(--MID(feed!V710,ROW($1:$5),1))*
ROW($1:$5),0),ROW($1:$5))+1,1)*10^ROW($1:$5)/10)</f>
        <v>0</v>
      </c>
      <c r="Y343">
        <f>feed!W710</f>
        <v>0</v>
      </c>
      <c r="Z343" s="4">
        <f t="shared" si="32"/>
        <v>13008</v>
      </c>
      <c r="AA343" s="8">
        <f t="shared" si="33"/>
        <v>32.215139442231077</v>
      </c>
      <c r="AB343" s="4">
        <f t="shared" si="34"/>
        <v>125.5</v>
      </c>
      <c r="AC343" s="4">
        <f t="shared" si="35"/>
        <v>4043</v>
      </c>
    </row>
    <row r="344" spans="1:29" x14ac:dyDescent="0.25">
      <c r="A344" t="str">
        <f>feed!A753</f>
        <v>macai</v>
      </c>
      <c r="B344" t="str">
        <f>feed!B753</f>
        <v>macibai</v>
      </c>
      <c r="C344" t="str">
        <f>feed!C753</f>
        <v>Armat Corporation</v>
      </c>
      <c r="D344">
        <f>SUMPRODUCT(MID(0&amp;feed!D753,LARGE(INDEX(ISNUMBER(--MID(feed!D753,ROW($1:$19),1))*
ROW($1:$19),0),ROW($1:$19))+1,1)*10^ROW($1:$19)/10)</f>
        <v>84</v>
      </c>
      <c r="E344">
        <f>SUMPRODUCT(MID(0&amp;feed!E753,LARGE(INDEX(ISNUMBER(--MID(feed!E753,ROW($1:$19),1))*
ROW($1:$19),0),ROW($1:$19))+1,1)*10^ROW($1:$19)/10)</f>
        <v>0</v>
      </c>
      <c r="F344" t="str">
        <f>feed!F753</f>
        <v>Second World War surplus</v>
      </c>
      <c r="G344" t="str">
        <f>feed!G753</f>
        <v>Normal</v>
      </c>
      <c r="H344">
        <f>SUMPRODUCT(MID(0&amp;feed!H753,LARGE(INDEX(ISNUMBER(--MID(feed!H753,ROW($1:$19),1))*
ROW($1:$19),0),ROW($1:$19))+1,1)*10^ROW($1:$19)/10)</f>
        <v>1</v>
      </c>
      <c r="I344" t="str">
        <f>feed!I753</f>
        <v>Standard</v>
      </c>
      <c r="J344">
        <f>SUMPRODUCT(MID(0&amp;feed!J753,LARGE(INDEX(ISNUMBER(--MID(feed!J753,ROW($1:$19),1))*
ROW($1:$19),0),ROW($1:$19))+1,1)*10^ROW($1:$19)/10)</f>
        <v>2</v>
      </c>
      <c r="K344">
        <f>SUMPRODUCT(MID(0&amp;feed!K753,LARGE(INDEX(ISNUMBER(--MID(feed!K753,ROW($1:$19),1))*
ROW($1:$19),0),ROW($1:$19))+1,1)*10^ROW($1:$19)/10)</f>
        <v>19</v>
      </c>
      <c r="L344">
        <f>SUMPRODUCT(MID(0&amp;feed!L753,LARGE(INDEX(ISNUMBER(--MID(feed!L753,ROW($1:$19),1))*
ROW($1:$19),0),ROW($1:$19))+1,1)*10^ROW($1:$19)/10)</f>
        <v>0</v>
      </c>
      <c r="M344" t="str">
        <f>feed!M753</f>
        <v>Mixed Economy</v>
      </c>
      <c r="N344">
        <f>SUMPRODUCT(MID(0&amp;feed!N753,LARGE(INDEX(ISNUMBER(--MID(feed!N753,ROW($1:$5),1))*
ROW($1:$5),0),ROW($1:$5))+1,1)*10^ROW($1:$5)/10)</f>
        <v>668</v>
      </c>
      <c r="O344">
        <f>SUMPRODUCT(MID(0&amp;feed!O753,LARGE(INDEX(ISNUMBER(--MID(feed!O753,ROW($1:$5),1))*
ROW($1:$5),0),ROW($1:$5))+1,1)*10^ROW($1:$5)/10)</f>
        <v>0</v>
      </c>
      <c r="P344" t="str">
        <f>feed!P753</f>
        <v>Depleted</v>
      </c>
      <c r="Q344">
        <f t="shared" si="30"/>
        <v>0</v>
      </c>
      <c r="R344" t="str">
        <f>feed!Q753</f>
        <v>Small</v>
      </c>
      <c r="S344">
        <f t="shared" si="31"/>
        <v>3</v>
      </c>
      <c r="T344" t="str">
        <f>feed!R753</f>
        <v>Caribbean</v>
      </c>
      <c r="U344" t="str">
        <f>feed!S753</f>
        <v>United States</v>
      </c>
      <c r="V344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31205</v>
      </c>
      <c r="W344" t="str">
        <f>feed!U753</f>
        <v>http://blocgame.com/stats.php?id=65044</v>
      </c>
      <c r="X344" s="4">
        <f>SUMPRODUCT(MID(0&amp;feed!V753,LARGE(INDEX(ISNUMBER(--MID(feed!V753,ROW($1:$5),1))*
ROW($1:$5),0),ROW($1:$5))+1,1)*10^ROW($1:$5)/10)</f>
        <v>0</v>
      </c>
      <c r="Y344">
        <f>feed!W753</f>
        <v>0</v>
      </c>
      <c r="Z344" s="4">
        <f t="shared" si="32"/>
        <v>23330</v>
      </c>
      <c r="AA344" s="8">
        <f t="shared" si="33"/>
        <v>46.714071856287426</v>
      </c>
      <c r="AB344" s="4">
        <f t="shared" si="34"/>
        <v>111.33333333333333</v>
      </c>
      <c r="AC344" s="4">
        <f t="shared" si="35"/>
        <v>5200.833333333333</v>
      </c>
    </row>
    <row r="345" spans="1:29" x14ac:dyDescent="0.25">
      <c r="A345" t="str">
        <f>feed!A851</f>
        <v>Rolekia</v>
      </c>
      <c r="B345" t="str">
        <f>feed!B851</f>
        <v>ApexSean</v>
      </c>
      <c r="C345" t="str">
        <f>feed!C851</f>
        <v>The Warmongers</v>
      </c>
      <c r="D345">
        <f>SUMPRODUCT(MID(0&amp;feed!D851,LARGE(INDEX(ISNUMBER(--MID(feed!D851,ROW($1:$19),1))*
ROW($1:$19),0),ROW($1:$19))+1,1)*10^ROW($1:$19)/10)</f>
        <v>4</v>
      </c>
      <c r="E345">
        <f>SUMPRODUCT(MID(0&amp;feed!E851,LARGE(INDEX(ISNUMBER(--MID(feed!E851,ROW($1:$19),1))*
ROW($1:$19),0),ROW($1:$19))+1,1)*10^ROW($1:$19)/10)</f>
        <v>0</v>
      </c>
      <c r="F345" t="str">
        <f>feed!F851</f>
        <v>First World War surplus</v>
      </c>
      <c r="G345" t="str">
        <f>feed!G851</f>
        <v>Isolated</v>
      </c>
      <c r="H345">
        <f>SUMPRODUCT(MID(0&amp;feed!H850,LARGE(INDEX(ISNUMBER(--MID(feed!H850,ROW($1:$19),1))*
ROW($1:$19),0),ROW($1:$19))+1,1)*10^ROW($1:$19)/10)</f>
        <v>1</v>
      </c>
      <c r="I345" t="str">
        <f>feed!I851</f>
        <v>Elite</v>
      </c>
      <c r="J345">
        <f>SUMPRODUCT(MID(0&amp;feed!J851,LARGE(INDEX(ISNUMBER(--MID(feed!J851,ROW($1:$19),1))*
ROW($1:$19),0),ROW($1:$19))+1,1)*10^ROW($1:$19)/10)</f>
        <v>43</v>
      </c>
      <c r="K345">
        <f>SUMPRODUCT(MID(0&amp;feed!K851,LARGE(INDEX(ISNUMBER(--MID(feed!K851,ROW($1:$19),1))*
ROW($1:$19),0),ROW($1:$19))+1,1)*10^ROW($1:$19)/10)</f>
        <v>4</v>
      </c>
      <c r="L345">
        <f>SUMPRODUCT(MID(0&amp;feed!L851,LARGE(INDEX(ISNUMBER(--MID(feed!L851,ROW($1:$19),1))*
ROW($1:$19),0),ROW($1:$19))+1,1)*10^ROW($1:$19)/10)</f>
        <v>2</v>
      </c>
      <c r="M345" t="str">
        <f>feed!M851</f>
        <v>Mixed Economy</v>
      </c>
      <c r="N345">
        <f>SUMPRODUCT(MID(0&amp;feed!N851,LARGE(INDEX(ISNUMBER(--MID(feed!N851,ROW($1:$5),1))*
ROW($1:$5),0),ROW($1:$5))+1,1)*10^ROW($1:$5)/10)</f>
        <v>506</v>
      </c>
      <c r="O345">
        <f>SUMPRODUCT(MID(0&amp;feed!O851,LARGE(INDEX(ISNUMBER(--MID(feed!O851,ROW($1:$5),1))*
ROW($1:$5),0),ROW($1:$5))+1,1)*10^ROW($1:$5)/10)</f>
        <v>397</v>
      </c>
      <c r="P345" t="str">
        <f>feed!P851</f>
        <v>Near Depletion</v>
      </c>
      <c r="Q345">
        <f t="shared" si="30"/>
        <v>10</v>
      </c>
      <c r="R345" t="str">
        <f>feed!Q851</f>
        <v>None</v>
      </c>
      <c r="S345">
        <f t="shared" si="31"/>
        <v>0</v>
      </c>
      <c r="T345" t="str">
        <f>feed!R851</f>
        <v>Caribbean</v>
      </c>
      <c r="U345" t="str">
        <f>feed!S851</f>
        <v>Neutral</v>
      </c>
      <c r="V345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14875</v>
      </c>
      <c r="W345" t="str">
        <f>feed!U851</f>
        <v>http://blocgame.com/stats.php?id=64821</v>
      </c>
      <c r="X345" s="4">
        <f>SUMPRODUCT(MID(0&amp;feed!V851,LARGE(INDEX(ISNUMBER(--MID(feed!V851,ROW($1:$5),1))*
ROW($1:$5),0),ROW($1:$5))+1,1)*10^ROW($1:$5)/10)</f>
        <v>0</v>
      </c>
      <c r="Y345">
        <f>feed!W851</f>
        <v>0</v>
      </c>
      <c r="Z345" s="4">
        <f t="shared" si="32"/>
        <v>11875</v>
      </c>
      <c r="AA345" s="8">
        <f t="shared" si="33"/>
        <v>29.397233201581027</v>
      </c>
      <c r="AB345" s="4">
        <f t="shared" si="34"/>
        <v>84.333333333333329</v>
      </c>
      <c r="AC345" s="4">
        <f t="shared" si="35"/>
        <v>2479.1666666666665</v>
      </c>
    </row>
    <row r="346" spans="1:29" x14ac:dyDescent="0.25">
      <c r="A346" t="str">
        <f>feed!A933</f>
        <v>Kelvenia</v>
      </c>
      <c r="B346" t="str">
        <f>feed!B933</f>
        <v>Lance Adams</v>
      </c>
      <c r="C346">
        <f>feed!C933</f>
        <v>0</v>
      </c>
      <c r="D346">
        <f>SUMPRODUCT(MID(0&amp;feed!D933,LARGE(INDEX(ISNUMBER(--MID(feed!D933,ROW($1:$19),1))*
ROW($1:$19),0),ROW($1:$19))+1,1)*10^ROW($1:$19)/10)</f>
        <v>2</v>
      </c>
      <c r="E346">
        <f>SUMPRODUCT(MID(0&amp;feed!E933,LARGE(INDEX(ISNUMBER(--MID(feed!E933,ROW($1:$19),1))*
ROW($1:$19),0),ROW($1:$19))+1,1)*10^ROW($1:$19)/10)</f>
        <v>0</v>
      </c>
      <c r="F346" t="str">
        <f>feed!F933</f>
        <v>First World War surplus</v>
      </c>
      <c r="G346" t="str">
        <f>feed!G933</f>
        <v>Good</v>
      </c>
      <c r="H346">
        <f>SUMPRODUCT(MID(0&amp;feed!H933,LARGE(INDEX(ISNUMBER(--MID(feed!H933,ROW($1:$19),1))*
ROW($1:$19),0),ROW($1:$19))+1,1)*10^ROW($1:$19)/10)</f>
        <v>0</v>
      </c>
      <c r="I346" t="str">
        <f>feed!I933</f>
        <v>Undisciplined Rabble</v>
      </c>
      <c r="J346">
        <f>SUMPRODUCT(MID(0&amp;feed!J933,LARGE(INDEX(ISNUMBER(--MID(feed!J933,ROW($1:$19),1))*
ROW($1:$19),0),ROW($1:$19))+1,1)*10^ROW($1:$19)/10)</f>
        <v>40</v>
      </c>
      <c r="K346">
        <f>SUMPRODUCT(MID(0&amp;feed!K933,LARGE(INDEX(ISNUMBER(--MID(feed!K933,ROW($1:$19),1))*
ROW($1:$19),0),ROW($1:$19))+1,1)*10^ROW($1:$19)/10)</f>
        <v>2</v>
      </c>
      <c r="L346">
        <f>SUMPRODUCT(MID(0&amp;feed!L933,LARGE(INDEX(ISNUMBER(--MID(feed!L933,ROW($1:$19),1))*
ROW($1:$19),0),ROW($1:$19))+1,1)*10^ROW($1:$19)/10)</f>
        <v>0</v>
      </c>
      <c r="M346" t="str">
        <f>feed!M933</f>
        <v>Mixed Economy</v>
      </c>
      <c r="N346">
        <f>SUMPRODUCT(MID(0&amp;feed!N933,LARGE(INDEX(ISNUMBER(--MID(feed!N933,ROW($1:$5),1))*
ROW($1:$5),0),ROW($1:$5))+1,1)*10^ROW($1:$5)/10)</f>
        <v>402</v>
      </c>
      <c r="O346">
        <f>SUMPRODUCT(MID(0&amp;feed!O933,LARGE(INDEX(ISNUMBER(--MID(feed!O933,ROW($1:$5),1))*
ROW($1:$5),0),ROW($1:$5))+1,1)*10^ROW($1:$5)/10)</f>
        <v>0</v>
      </c>
      <c r="P346" t="str">
        <f>feed!P933</f>
        <v>Untapped</v>
      </c>
      <c r="Q346">
        <f t="shared" si="30"/>
        <v>90</v>
      </c>
      <c r="R346" t="str">
        <f>feed!Q933</f>
        <v>None</v>
      </c>
      <c r="S346">
        <f t="shared" si="31"/>
        <v>0</v>
      </c>
      <c r="T346" t="str">
        <f>feed!R933</f>
        <v>Amazonia</v>
      </c>
      <c r="U346" t="str">
        <f>feed!S933</f>
        <v>Neutral</v>
      </c>
      <c r="V346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13750</v>
      </c>
      <c r="W346" t="str">
        <f>feed!U933</f>
        <v>http://blocgame.com/stats.php?id=61410</v>
      </c>
      <c r="X346" s="4">
        <f>SUMPRODUCT(MID(0&amp;feed!V933,LARGE(INDEX(ISNUMBER(--MID(feed!V933,ROW($1:$5),1))*
ROW($1:$5),0),ROW($1:$5))+1,1)*10^ROW($1:$5)/10)</f>
        <v>0</v>
      </c>
      <c r="Y346">
        <f>feed!W933</f>
        <v>0</v>
      </c>
      <c r="Z346" s="4">
        <f t="shared" si="32"/>
        <v>13000</v>
      </c>
      <c r="AA346" s="8">
        <f t="shared" si="33"/>
        <v>34.203980099502488</v>
      </c>
      <c r="AB346" s="4">
        <f t="shared" si="34"/>
        <v>67</v>
      </c>
      <c r="AC346" s="4">
        <f t="shared" si="35"/>
        <v>2291.6666666666665</v>
      </c>
    </row>
    <row r="347" spans="1:29" x14ac:dyDescent="0.25">
      <c r="A347" t="str">
        <f>feed!A1134</f>
        <v>gregorthemaster</v>
      </c>
      <c r="B347" t="str">
        <f>feed!B1134</f>
        <v>hothound10210</v>
      </c>
      <c r="C347" t="str">
        <f>feed!C1134</f>
        <v>The Khilafah</v>
      </c>
      <c r="D347">
        <f>SUMPRODUCT(MID(0&amp;feed!D1134,LARGE(INDEX(ISNUMBER(--MID(feed!D1134,ROW($1:$19),1))*
ROW($1:$19),0),ROW($1:$19))+1,1)*10^ROW($1:$19)/10)</f>
        <v>32</v>
      </c>
      <c r="E347">
        <f>SUMPRODUCT(MID(0&amp;feed!E1134,LARGE(INDEX(ISNUMBER(--MID(feed!E1134,ROW($1:$19),1))*
ROW($1:$19),0),ROW($1:$19))+1,1)*10^ROW($1:$19)/10)</f>
        <v>0</v>
      </c>
      <c r="F347" t="str">
        <f>feed!F1134</f>
        <v>First World War surplus</v>
      </c>
      <c r="G347" t="str">
        <f>feed!G1134</f>
        <v>Nice</v>
      </c>
      <c r="H347">
        <f>SUMPRODUCT(MID(0&amp;feed!H1135,LARGE(INDEX(ISNUMBER(--MID(feed!H1135,ROW($1:$19),1))*
ROW($1:$19),0),ROW($1:$19))+1,1)*10^ROW($1:$19)/10)</f>
        <v>0</v>
      </c>
      <c r="I347" t="str">
        <f>feed!I1134</f>
        <v>Standard</v>
      </c>
      <c r="J347">
        <f>SUMPRODUCT(MID(0&amp;feed!J1134,LARGE(INDEX(ISNUMBER(--MID(feed!J1134,ROW($1:$19),1))*
ROW($1:$19),0),ROW($1:$19))+1,1)*10^ROW($1:$19)/10)</f>
        <v>51</v>
      </c>
      <c r="K347">
        <f>SUMPRODUCT(MID(0&amp;feed!K1134,LARGE(INDEX(ISNUMBER(--MID(feed!K1134,ROW($1:$19),1))*
ROW($1:$19),0),ROW($1:$19))+1,1)*10^ROW($1:$19)/10)</f>
        <v>4</v>
      </c>
      <c r="L347">
        <f>SUMPRODUCT(MID(0&amp;feed!L1134,LARGE(INDEX(ISNUMBER(--MID(feed!L1134,ROW($1:$19),1))*
ROW($1:$19),0),ROW($1:$19))+1,1)*10^ROW($1:$19)/10)</f>
        <v>1</v>
      </c>
      <c r="M347" t="str">
        <f>feed!M1134</f>
        <v>Free Market</v>
      </c>
      <c r="N347">
        <f>SUMPRODUCT(MID(0&amp;feed!N1134,LARGE(INDEX(ISNUMBER(--MID(feed!N1134,ROW($1:$5),1))*
ROW($1:$5),0),ROW($1:$5))+1,1)*10^ROW($1:$5)/10)</f>
        <v>310</v>
      </c>
      <c r="O347">
        <f>SUMPRODUCT(MID(0&amp;feed!O1134,LARGE(INDEX(ISNUMBER(--MID(feed!O1134,ROW($1:$5),1))*
ROW($1:$5),0),ROW($1:$5))+1,1)*10^ROW($1:$5)/10)</f>
        <v>391</v>
      </c>
      <c r="P347" t="str">
        <f>feed!P1134</f>
        <v>Untapped</v>
      </c>
      <c r="Q347">
        <f t="shared" si="30"/>
        <v>90</v>
      </c>
      <c r="R347" t="str">
        <f>feed!Q1134</f>
        <v>Mediocre</v>
      </c>
      <c r="S347">
        <f t="shared" si="31"/>
        <v>4.5</v>
      </c>
      <c r="T347" t="str">
        <f>feed!R1134</f>
        <v>West Africa</v>
      </c>
      <c r="U347" t="str">
        <f>feed!S1134</f>
        <v>United States</v>
      </c>
      <c r="V347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19765</v>
      </c>
      <c r="W347" t="str">
        <f>feed!U1134</f>
        <v>http://blocgame.com/stats.php?id=65101</v>
      </c>
      <c r="X347" s="4">
        <f>SUMPRODUCT(MID(0&amp;feed!V1134,LARGE(INDEX(ISNUMBER(--MID(feed!V1134,ROW($1:$5),1))*
ROW($1:$5),0),ROW($1:$5))+1,1)*10^ROW($1:$5)/10)</f>
        <v>0</v>
      </c>
      <c r="Y347">
        <f>feed!W1134</f>
        <v>0</v>
      </c>
      <c r="Z347" s="4">
        <f t="shared" si="32"/>
        <v>17890</v>
      </c>
      <c r="AA347" s="8">
        <f t="shared" si="33"/>
        <v>63.758064516129032</v>
      </c>
      <c r="AB347" s="4">
        <f t="shared" si="34"/>
        <v>51.666666666666664</v>
      </c>
      <c r="AC347" s="4">
        <f t="shared" si="35"/>
        <v>3294.1666666666665</v>
      </c>
    </row>
    <row r="348" spans="1:29" x14ac:dyDescent="0.25">
      <c r="A348" t="str">
        <f>feed!A891</f>
        <v>Fuckyourself</v>
      </c>
      <c r="B348" t="str">
        <f>feed!B891</f>
        <v>Multi7</v>
      </c>
      <c r="C348">
        <f>feed!C891</f>
        <v>0</v>
      </c>
      <c r="D348">
        <f>SUMPRODUCT(MID(0&amp;feed!D891,LARGE(INDEX(ISNUMBER(--MID(feed!D891,ROW($1:$19),1))*
ROW($1:$19),0),ROW($1:$19))+1,1)*10^ROW($1:$19)/10)</f>
        <v>8</v>
      </c>
      <c r="E348">
        <f>SUMPRODUCT(MID(0&amp;feed!E891,LARGE(INDEX(ISNUMBER(--MID(feed!E891,ROW($1:$19),1))*
ROW($1:$19),0),ROW($1:$19))+1,1)*10^ROW($1:$19)/10)</f>
        <v>0</v>
      </c>
      <c r="F348" t="str">
        <f>feed!F891</f>
        <v>Finest of the 19th century</v>
      </c>
      <c r="G348" t="str">
        <f>feed!G891</f>
        <v>Gandhi-like</v>
      </c>
      <c r="H348">
        <f>SUMPRODUCT(MID(0&amp;feed!H892,LARGE(INDEX(ISNUMBER(--MID(feed!H892,ROW($1:$19),1))*
ROW($1:$19),0),ROW($1:$19))+1,1)*10^ROW($1:$19)/10)</f>
        <v>0</v>
      </c>
      <c r="I348" t="str">
        <f>feed!I891</f>
        <v>Poor</v>
      </c>
      <c r="J348">
        <f>SUMPRODUCT(MID(0&amp;feed!J891,LARGE(INDEX(ISNUMBER(--MID(feed!J891,ROW($1:$19),1))*
ROW($1:$19),0),ROW($1:$19))+1,1)*10^ROW($1:$19)/10)</f>
        <v>97</v>
      </c>
      <c r="K348">
        <f>SUMPRODUCT(MID(0&amp;feed!K891,LARGE(INDEX(ISNUMBER(--MID(feed!K891,ROW($1:$19),1))*
ROW($1:$19),0),ROW($1:$19))+1,1)*10^ROW($1:$19)/10)</f>
        <v>4</v>
      </c>
      <c r="L348">
        <f>SUMPRODUCT(MID(0&amp;feed!L891,LARGE(INDEX(ISNUMBER(--MID(feed!L891,ROW($1:$19),1))*
ROW($1:$19),0),ROW($1:$19))+1,1)*10^ROW($1:$19)/10)</f>
        <v>0</v>
      </c>
      <c r="M348" t="str">
        <f>feed!M891</f>
        <v>Free Market</v>
      </c>
      <c r="N348">
        <f>SUMPRODUCT(MID(0&amp;feed!N891,LARGE(INDEX(ISNUMBER(--MID(feed!N891,ROW($1:$5),1))*
ROW($1:$5),0),ROW($1:$5))+1,1)*10^ROW($1:$5)/10)</f>
        <v>451</v>
      </c>
      <c r="O348">
        <f>SUMPRODUCT(MID(0&amp;feed!O891,LARGE(INDEX(ISNUMBER(--MID(feed!O891,ROW($1:$5),1))*
ROW($1:$5),0),ROW($1:$5))+1,1)*10^ROW($1:$5)/10)</f>
        <v>0</v>
      </c>
      <c r="P348" t="str">
        <f>feed!P891</f>
        <v>Untapped</v>
      </c>
      <c r="Q348">
        <f t="shared" si="30"/>
        <v>90</v>
      </c>
      <c r="R348" t="str">
        <f>feed!Q891</f>
        <v>None</v>
      </c>
      <c r="S348">
        <f t="shared" si="31"/>
        <v>0</v>
      </c>
      <c r="T348" t="str">
        <f>feed!R891</f>
        <v>Guinea</v>
      </c>
      <c r="U348" t="str">
        <f>feed!S891</f>
        <v>Neutral</v>
      </c>
      <c r="V348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16500</v>
      </c>
      <c r="W348" t="str">
        <f>feed!U891</f>
        <v>http://blocgame.com/stats.php?id=65428</v>
      </c>
      <c r="X348" s="4">
        <f>SUMPRODUCT(MID(0&amp;feed!V891,LARGE(INDEX(ISNUMBER(--MID(feed!V891,ROW($1:$5),1))*
ROW($1:$5),0),ROW($1:$5))+1,1)*10^ROW($1:$5)/10)</f>
        <v>0</v>
      </c>
      <c r="Y348">
        <f>feed!W891</f>
        <v>0</v>
      </c>
      <c r="Z348" s="4">
        <f t="shared" si="32"/>
        <v>15000</v>
      </c>
      <c r="AA348" s="8">
        <f t="shared" si="33"/>
        <v>36.585365853658537</v>
      </c>
      <c r="AB348" s="4">
        <f t="shared" si="34"/>
        <v>75.166666666666671</v>
      </c>
      <c r="AC348" s="4">
        <f t="shared" si="35"/>
        <v>2750</v>
      </c>
    </row>
    <row r="349" spans="1:29" x14ac:dyDescent="0.25">
      <c r="A349" t="str">
        <f>feed!A729</f>
        <v>Utopia</v>
      </c>
      <c r="B349" t="str">
        <f>feed!B729</f>
        <v>Ozymandias</v>
      </c>
      <c r="C349" t="str">
        <f>feed!C729</f>
        <v>Schutzstaffel</v>
      </c>
      <c r="D349">
        <f>SUMPRODUCT(MID(0&amp;feed!D729,LARGE(INDEX(ISNUMBER(--MID(feed!D729,ROW($1:$19),1))*
ROW($1:$19),0),ROW($1:$19))+1,1)*10^ROW($1:$19)/10)</f>
        <v>75</v>
      </c>
      <c r="E349">
        <f>SUMPRODUCT(MID(0&amp;feed!E729,LARGE(INDEX(ISNUMBER(--MID(feed!E729,ROW($1:$19),1))*
ROW($1:$19),0),ROW($1:$19))+1,1)*10^ROW($1:$19)/10)</f>
        <v>2</v>
      </c>
      <c r="F349" t="str">
        <f>feed!F729</f>
        <v>First World War surplus</v>
      </c>
      <c r="G349" t="str">
        <f>feed!G729</f>
        <v>Gandhi-like</v>
      </c>
      <c r="H349">
        <f>SUMPRODUCT(MID(0&amp;feed!H729,LARGE(INDEX(ISNUMBER(--MID(feed!H729,ROW($1:$19),1))*
ROW($1:$19),0),ROW($1:$19))+1,1)*10^ROW($1:$19)/10)</f>
        <v>2</v>
      </c>
      <c r="I349" t="str">
        <f>feed!I729</f>
        <v>Standard</v>
      </c>
      <c r="J349">
        <f>SUMPRODUCT(MID(0&amp;feed!J729,LARGE(INDEX(ISNUMBER(--MID(feed!J729,ROW($1:$19),1))*
ROW($1:$19),0),ROW($1:$19))+1,1)*10^ROW($1:$19)/10)</f>
        <v>0</v>
      </c>
      <c r="K349">
        <f>SUMPRODUCT(MID(0&amp;feed!K729,LARGE(INDEX(ISNUMBER(--MID(feed!K729,ROW($1:$19),1))*
ROW($1:$19),0),ROW($1:$19))+1,1)*10^ROW($1:$19)/10)</f>
        <v>52</v>
      </c>
      <c r="L349">
        <f>SUMPRODUCT(MID(0&amp;feed!L729,LARGE(INDEX(ISNUMBER(--MID(feed!L729,ROW($1:$19),1))*
ROW($1:$19),0),ROW($1:$19))+1,1)*10^ROW($1:$19)/10)</f>
        <v>46</v>
      </c>
      <c r="M349" t="str">
        <f>feed!M729</f>
        <v>Free Market</v>
      </c>
      <c r="N349">
        <f>SUMPRODUCT(MID(0&amp;feed!N729,LARGE(INDEX(ISNUMBER(--MID(feed!N729,ROW($1:$5),1))*
ROW($1:$5),0),ROW($1:$5))+1,1)*10^ROW($1:$5)/10)</f>
        <v>722</v>
      </c>
      <c r="O349">
        <f>SUMPRODUCT(MID(0&amp;feed!O729,LARGE(INDEX(ISNUMBER(--MID(feed!O729,ROW($1:$5),1))*
ROW($1:$5),0),ROW($1:$5))+1,1)*10^ROW($1:$5)/10)</f>
        <v>5085</v>
      </c>
      <c r="P349" t="str">
        <f>feed!P729</f>
        <v>Depleted</v>
      </c>
      <c r="Q349">
        <f t="shared" si="30"/>
        <v>0</v>
      </c>
      <c r="R349" t="str">
        <f>feed!Q729</f>
        <v>Meagre</v>
      </c>
      <c r="S349">
        <f t="shared" si="31"/>
        <v>1.5</v>
      </c>
      <c r="T349" t="str">
        <f>feed!R729</f>
        <v>Arabia</v>
      </c>
      <c r="U349" t="str">
        <f>feed!S729</f>
        <v>United States</v>
      </c>
      <c r="V34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42899</v>
      </c>
      <c r="W349" t="str">
        <f>feed!U729</f>
        <v>http://blocgame.com/stats.php?id=40759</v>
      </c>
      <c r="X349" s="4">
        <f>SUMPRODUCT(MID(0&amp;feed!V729,LARGE(INDEX(ISNUMBER(--MID(feed!V729,ROW($1:$5),1))*
ROW($1:$5),0),ROW($1:$5))+1,1)*10^ROW($1:$5)/10)</f>
        <v>0</v>
      </c>
      <c r="Y349">
        <f>feed!W729</f>
        <v>0</v>
      </c>
      <c r="Z349" s="4">
        <f t="shared" si="32"/>
        <v>4649</v>
      </c>
      <c r="AA349" s="8">
        <f t="shared" si="33"/>
        <v>59.41689750692521</v>
      </c>
      <c r="AB349" s="4">
        <f t="shared" si="34"/>
        <v>120.33333333333333</v>
      </c>
      <c r="AC349" s="4">
        <f t="shared" si="35"/>
        <v>7149.833333333333</v>
      </c>
    </row>
    <row r="350" spans="1:29" x14ac:dyDescent="0.25">
      <c r="A350" t="str">
        <f>feed!A923</f>
        <v>New Pogolia</v>
      </c>
      <c r="B350" t="str">
        <f>feed!B923</f>
        <v>ObliviousObscurity</v>
      </c>
      <c r="C350" t="str">
        <f>feed!C923</f>
        <v>U.M.A.S</v>
      </c>
      <c r="D350">
        <f>SUMPRODUCT(MID(0&amp;feed!D923,LARGE(INDEX(ISNUMBER(--MID(feed!D923,ROW($1:$19),1))*
ROW($1:$19),0),ROW($1:$19))+1,1)*10^ROW($1:$19)/10)</f>
        <v>27</v>
      </c>
      <c r="E350">
        <f>SUMPRODUCT(MID(0&amp;feed!E923,LARGE(INDEX(ISNUMBER(--MID(feed!E923,ROW($1:$19),1))*
ROW($1:$19),0),ROW($1:$19))+1,1)*10^ROW($1:$19)/10)</f>
        <v>0</v>
      </c>
      <c r="F350" t="str">
        <f>feed!F923</f>
        <v>First World War surplus</v>
      </c>
      <c r="G350" t="str">
        <f>feed!G923</f>
        <v>Gandhi-like</v>
      </c>
      <c r="H350">
        <f>SUMPRODUCT(MID(0&amp;feed!H923,LARGE(INDEX(ISNUMBER(--MID(feed!H923,ROW($1:$19),1))*
ROW($1:$19),0),ROW($1:$19))+1,1)*10^ROW($1:$19)/10)</f>
        <v>1</v>
      </c>
      <c r="I350" t="str">
        <f>feed!I923</f>
        <v>Poor</v>
      </c>
      <c r="J350">
        <f>SUMPRODUCT(MID(0&amp;feed!J923,LARGE(INDEX(ISNUMBER(--MID(feed!J923,ROW($1:$19),1))*
ROW($1:$19),0),ROW($1:$19))+1,1)*10^ROW($1:$19)/10)</f>
        <v>6</v>
      </c>
      <c r="K350">
        <f>SUMPRODUCT(MID(0&amp;feed!K923,LARGE(INDEX(ISNUMBER(--MID(feed!K923,ROW($1:$19),1))*
ROW($1:$19),0),ROW($1:$19))+1,1)*10^ROW($1:$19)/10)</f>
        <v>5</v>
      </c>
      <c r="L350">
        <f>SUMPRODUCT(MID(0&amp;feed!L923,LARGE(INDEX(ISNUMBER(--MID(feed!L923,ROW($1:$19),1))*
ROW($1:$19),0),ROW($1:$19))+1,1)*10^ROW($1:$19)/10)</f>
        <v>4</v>
      </c>
      <c r="M350" t="str">
        <f>feed!M923</f>
        <v>Central Planning</v>
      </c>
      <c r="N350">
        <f>SUMPRODUCT(MID(0&amp;feed!N923,LARGE(INDEX(ISNUMBER(--MID(feed!N923,ROW($1:$5),1))*
ROW($1:$5),0),ROW($1:$5))+1,1)*10^ROW($1:$5)/10)</f>
        <v>411</v>
      </c>
      <c r="O350">
        <f>SUMPRODUCT(MID(0&amp;feed!O923,LARGE(INDEX(ISNUMBER(--MID(feed!O923,ROW($1:$5),1))*
ROW($1:$5),0),ROW($1:$5))+1,1)*10^ROW($1:$5)/10)</f>
        <v>3589</v>
      </c>
      <c r="P350" t="str">
        <f>feed!P923</f>
        <v>Untapped</v>
      </c>
      <c r="Q350">
        <f t="shared" si="30"/>
        <v>90</v>
      </c>
      <c r="R350" t="str">
        <f>feed!Q923</f>
        <v>Mediocre</v>
      </c>
      <c r="S350">
        <f t="shared" si="31"/>
        <v>4.5</v>
      </c>
      <c r="T350" t="str">
        <f>feed!R923</f>
        <v>Persia</v>
      </c>
      <c r="U350" t="str">
        <f>feed!S923</f>
        <v>Soviet Union</v>
      </c>
      <c r="V350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20000</v>
      </c>
      <c r="W350" t="str">
        <f>feed!U923</f>
        <v>http://blocgame.com/stats.php?id=65269</v>
      </c>
      <c r="X350" s="4">
        <f>SUMPRODUCT(MID(0&amp;feed!V923,LARGE(INDEX(ISNUMBER(--MID(feed!V923,ROW($1:$5),1))*
ROW($1:$5),0),ROW($1:$5))+1,1)*10^ROW($1:$5)/10)</f>
        <v>0</v>
      </c>
      <c r="Y350">
        <f>feed!W923</f>
        <v>0</v>
      </c>
      <c r="Z350" s="4">
        <f t="shared" si="32"/>
        <v>15875</v>
      </c>
      <c r="AA350" s="8">
        <f t="shared" si="33"/>
        <v>48.661800486618006</v>
      </c>
      <c r="AB350" s="4">
        <f t="shared" si="34"/>
        <v>68.5</v>
      </c>
      <c r="AC350" s="4">
        <f t="shared" si="35"/>
        <v>3333.3333333333335</v>
      </c>
    </row>
    <row r="351" spans="1:29" x14ac:dyDescent="0.25">
      <c r="A351" t="str">
        <f>feed!A866</f>
        <v>Rostock</v>
      </c>
      <c r="B351" t="str">
        <f>feed!B866</f>
        <v>InnocentAce</v>
      </c>
      <c r="C351">
        <f>feed!C866</f>
        <v>0</v>
      </c>
      <c r="D351">
        <f>SUMPRODUCT(MID(0&amp;feed!D866,LARGE(INDEX(ISNUMBER(--MID(feed!D866,ROW($1:$19),1))*
ROW($1:$19),0),ROW($1:$19))+1,1)*10^ROW($1:$19)/10)</f>
        <v>57</v>
      </c>
      <c r="E351">
        <f>SUMPRODUCT(MID(0&amp;feed!E866,LARGE(INDEX(ISNUMBER(--MID(feed!E866,ROW($1:$19),1))*
ROW($1:$19),0),ROW($1:$19))+1,1)*10^ROW($1:$19)/10)</f>
        <v>0</v>
      </c>
      <c r="F351" t="str">
        <f>feed!F866</f>
        <v>Korean War surplus</v>
      </c>
      <c r="G351" t="str">
        <f>feed!G866</f>
        <v>Gandhi-like</v>
      </c>
      <c r="H351">
        <f>SUMPRODUCT(MID(0&amp;feed!H866,LARGE(INDEX(ISNUMBER(--MID(feed!H866,ROW($1:$19),1))*
ROW($1:$19),0),ROW($1:$19))+1,1)*10^ROW($1:$19)/10)</f>
        <v>1</v>
      </c>
      <c r="I351" t="str">
        <f>feed!I866</f>
        <v>Good</v>
      </c>
      <c r="J351">
        <f>SUMPRODUCT(MID(0&amp;feed!J866,LARGE(INDEX(ISNUMBER(--MID(feed!J866,ROW($1:$19),1))*
ROW($1:$19),0),ROW($1:$19))+1,1)*10^ROW($1:$19)/10)</f>
        <v>7</v>
      </c>
      <c r="K351">
        <f>SUMPRODUCT(MID(0&amp;feed!K866,LARGE(INDEX(ISNUMBER(--MID(feed!K866,ROW($1:$19),1))*
ROW($1:$19),0),ROW($1:$19))+1,1)*10^ROW($1:$19)/10)</f>
        <v>9</v>
      </c>
      <c r="L351">
        <f>SUMPRODUCT(MID(0&amp;feed!L866,LARGE(INDEX(ISNUMBER(--MID(feed!L866,ROW($1:$19),1))*
ROW($1:$19),0),ROW($1:$19))+1,1)*10^ROW($1:$19)/10)</f>
        <v>3</v>
      </c>
      <c r="M351" t="str">
        <f>feed!M866</f>
        <v>Central Planning</v>
      </c>
      <c r="N351">
        <f>SUMPRODUCT(MID(0&amp;feed!N866,LARGE(INDEX(ISNUMBER(--MID(feed!N866,ROW($1:$5),1))*
ROW($1:$5),0),ROW($1:$5))+1,1)*10^ROW($1:$5)/10)</f>
        <v>471</v>
      </c>
      <c r="O351">
        <f>SUMPRODUCT(MID(0&amp;feed!O866,LARGE(INDEX(ISNUMBER(--MID(feed!O866,ROW($1:$5),1))*
ROW($1:$5),0),ROW($1:$5))+1,1)*10^ROW($1:$5)/10)</f>
        <v>259</v>
      </c>
      <c r="P351" t="str">
        <f>feed!P866</f>
        <v>Untapped</v>
      </c>
      <c r="Q351">
        <f t="shared" si="30"/>
        <v>90</v>
      </c>
      <c r="R351" t="str">
        <f>feed!Q866</f>
        <v>Powerful</v>
      </c>
      <c r="S351">
        <f t="shared" si="31"/>
        <v>9</v>
      </c>
      <c r="T351" t="str">
        <f>feed!R866</f>
        <v>China</v>
      </c>
      <c r="U351" t="str">
        <f>feed!S866</f>
        <v>Soviet Union</v>
      </c>
      <c r="V351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27526</v>
      </c>
      <c r="W351" t="str">
        <f>feed!U866</f>
        <v>http://blocgame.com/stats.php?id=40376</v>
      </c>
      <c r="X351" s="4">
        <f>SUMPRODUCT(MID(0&amp;feed!V866,LARGE(INDEX(ISNUMBER(--MID(feed!V866,ROW($1:$5),1))*
ROW($1:$5),0),ROW($1:$5))+1,1)*10^ROW($1:$5)/10)</f>
        <v>0</v>
      </c>
      <c r="Y351">
        <f>feed!W866</f>
        <v>0</v>
      </c>
      <c r="Z351" s="4">
        <f t="shared" si="32"/>
        <v>22276</v>
      </c>
      <c r="AA351" s="8">
        <f t="shared" si="33"/>
        <v>58.441613588110407</v>
      </c>
      <c r="AB351" s="4">
        <f t="shared" si="34"/>
        <v>78.5</v>
      </c>
      <c r="AC351" s="4">
        <f t="shared" si="35"/>
        <v>4587.666666666667</v>
      </c>
    </row>
    <row r="352" spans="1:29" x14ac:dyDescent="0.25">
      <c r="A352" t="str">
        <f>feed!A856</f>
        <v>Yamaguchi Gumi</v>
      </c>
      <c r="B352" t="str">
        <f>feed!B856</f>
        <v>Yudai</v>
      </c>
      <c r="C352">
        <f>feed!C856</f>
        <v>0</v>
      </c>
      <c r="D352">
        <f>SUMPRODUCT(MID(0&amp;feed!D856,LARGE(INDEX(ISNUMBER(--MID(feed!D856,ROW($1:$19),1))*
ROW($1:$19),0),ROW($1:$19))+1,1)*10^ROW($1:$19)/10)</f>
        <v>10</v>
      </c>
      <c r="E352">
        <f>SUMPRODUCT(MID(0&amp;feed!E856,LARGE(INDEX(ISNUMBER(--MID(feed!E856,ROW($1:$19),1))*
ROW($1:$19),0),ROW($1:$19))+1,1)*10^ROW($1:$19)/10)</f>
        <v>0</v>
      </c>
      <c r="F352" t="str">
        <f>feed!F856</f>
        <v>Finest of the 19th century</v>
      </c>
      <c r="G352" t="str">
        <f>feed!G856</f>
        <v>Gandhi-like</v>
      </c>
      <c r="H352">
        <f>SUMPRODUCT(MID(0&amp;feed!H856,LARGE(INDEX(ISNUMBER(--MID(feed!H856,ROW($1:$19),1))*
ROW($1:$19),0),ROW($1:$19))+1,1)*10^ROW($1:$19)/10)</f>
        <v>0</v>
      </c>
      <c r="I352" t="str">
        <f>feed!I856</f>
        <v>Poor</v>
      </c>
      <c r="J352">
        <f>SUMPRODUCT(MID(0&amp;feed!J856,LARGE(INDEX(ISNUMBER(--MID(feed!J856,ROW($1:$19),1))*
ROW($1:$19),0),ROW($1:$19))+1,1)*10^ROW($1:$19)/10)</f>
        <v>0</v>
      </c>
      <c r="K352">
        <f>SUMPRODUCT(MID(0&amp;feed!K856,LARGE(INDEX(ISNUMBER(--MID(feed!K856,ROW($1:$19),1))*
ROW($1:$19),0),ROW($1:$19))+1,1)*10^ROW($1:$19)/10)</f>
        <v>8</v>
      </c>
      <c r="L352">
        <f>SUMPRODUCT(MID(0&amp;feed!L856,LARGE(INDEX(ISNUMBER(--MID(feed!L856,ROW($1:$19),1))*
ROW($1:$19),0),ROW($1:$19))+1,1)*10^ROW($1:$19)/10)</f>
        <v>0</v>
      </c>
      <c r="M352" t="str">
        <f>feed!M856</f>
        <v>Central Planning</v>
      </c>
      <c r="N352">
        <f>SUMPRODUCT(MID(0&amp;feed!N856,LARGE(INDEX(ISNUMBER(--MID(feed!N856,ROW($1:$5),1))*
ROW($1:$5),0),ROW($1:$5))+1,1)*10^ROW($1:$5)/10)</f>
        <v>498</v>
      </c>
      <c r="O352">
        <f>SUMPRODUCT(MID(0&amp;feed!O856,LARGE(INDEX(ISNUMBER(--MID(feed!O856,ROW($1:$5),1))*
ROW($1:$5),0),ROW($1:$5))+1,1)*10^ROW($1:$5)/10)</f>
        <v>0</v>
      </c>
      <c r="P352" t="str">
        <f>feed!P856</f>
        <v>Untapped</v>
      </c>
      <c r="Q352">
        <f t="shared" si="30"/>
        <v>90</v>
      </c>
      <c r="R352" t="str">
        <f>feed!Q856</f>
        <v>None</v>
      </c>
      <c r="S352">
        <f t="shared" si="31"/>
        <v>0</v>
      </c>
      <c r="T352" t="str">
        <f>feed!R856</f>
        <v>Pacific Rim</v>
      </c>
      <c r="U352" t="str">
        <f>feed!S856</f>
        <v>Soviet Union</v>
      </c>
      <c r="V352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20000</v>
      </c>
      <c r="W352" t="str">
        <f>feed!U856</f>
        <v>http://blocgame.com/stats.php?id=65092</v>
      </c>
      <c r="X352" s="4">
        <f>SUMPRODUCT(MID(0&amp;feed!V856,LARGE(INDEX(ISNUMBER(--MID(feed!V856,ROW($1:$5),1))*
ROW($1:$5),0),ROW($1:$5))+1,1)*10^ROW($1:$5)/10)</f>
        <v>0</v>
      </c>
      <c r="Y352">
        <f>feed!W856</f>
        <v>0</v>
      </c>
      <c r="Z352" s="4">
        <f t="shared" si="32"/>
        <v>17000</v>
      </c>
      <c r="AA352" s="8">
        <f t="shared" si="33"/>
        <v>40.160642570281126</v>
      </c>
      <c r="AB352" s="4">
        <f t="shared" si="34"/>
        <v>83</v>
      </c>
      <c r="AC352" s="4">
        <f t="shared" si="35"/>
        <v>3333.3333333333335</v>
      </c>
    </row>
    <row r="353" spans="1:29" x14ac:dyDescent="0.25">
      <c r="A353" t="str">
        <f>feed!A1089</f>
        <v>RAIDERS</v>
      </c>
      <c r="B353" t="str">
        <f>feed!B1089</f>
        <v>Billy Beamish</v>
      </c>
      <c r="C353">
        <f>feed!C1089</f>
        <v>0</v>
      </c>
      <c r="D353">
        <f>SUMPRODUCT(MID(0&amp;feed!D1089,LARGE(INDEX(ISNUMBER(--MID(feed!D1089,ROW($1:$19),1))*
ROW($1:$19),0),ROW($1:$19))+1,1)*10^ROW($1:$19)/10)</f>
        <v>27</v>
      </c>
      <c r="E353">
        <f>SUMPRODUCT(MID(0&amp;feed!E1089,LARGE(INDEX(ISNUMBER(--MID(feed!E1089,ROW($1:$19),1))*
ROW($1:$19),0),ROW($1:$19))+1,1)*10^ROW($1:$19)/10)</f>
        <v>0</v>
      </c>
      <c r="F353" t="str">
        <f>feed!F1089</f>
        <v>First World War surplus</v>
      </c>
      <c r="G353" t="str">
        <f>feed!G1089</f>
        <v>Questionable</v>
      </c>
      <c r="H353">
        <f>SUMPRODUCT(MID(0&amp;feed!H1088,LARGE(INDEX(ISNUMBER(--MID(feed!H1088,ROW($1:$19),1))*
ROW($1:$19),0),ROW($1:$19))+1,1)*10^ROW($1:$19)/10)</f>
        <v>0</v>
      </c>
      <c r="I353" t="str">
        <f>feed!I1089</f>
        <v>Elite</v>
      </c>
      <c r="J353">
        <f>SUMPRODUCT(MID(0&amp;feed!J1089,LARGE(INDEX(ISNUMBER(--MID(feed!J1089,ROW($1:$19),1))*
ROW($1:$19),0),ROW($1:$19))+1,1)*10^ROW($1:$19)/10)</f>
        <v>75</v>
      </c>
      <c r="K353">
        <f>SUMPRODUCT(MID(0&amp;feed!K1089,LARGE(INDEX(ISNUMBER(--MID(feed!K1089,ROW($1:$19),1))*
ROW($1:$19),0),ROW($1:$19))+1,1)*10^ROW($1:$19)/10)</f>
        <v>3</v>
      </c>
      <c r="L353">
        <f>SUMPRODUCT(MID(0&amp;feed!L1089,LARGE(INDEX(ISNUMBER(--MID(feed!L1089,ROW($1:$19),1))*
ROW($1:$19),0),ROW($1:$19))+1,1)*10^ROW($1:$19)/10)</f>
        <v>1</v>
      </c>
      <c r="M353" t="str">
        <f>feed!M1089</f>
        <v>Free Market</v>
      </c>
      <c r="N353">
        <f>SUMPRODUCT(MID(0&amp;feed!N1089,LARGE(INDEX(ISNUMBER(--MID(feed!N1089,ROW($1:$5),1))*
ROW($1:$5),0),ROW($1:$5))+1,1)*10^ROW($1:$5)/10)</f>
        <v>324</v>
      </c>
      <c r="O353">
        <f>SUMPRODUCT(MID(0&amp;feed!O1089,LARGE(INDEX(ISNUMBER(--MID(feed!O1089,ROW($1:$5),1))*
ROW($1:$5),0),ROW($1:$5))+1,1)*10^ROW($1:$5)/10)</f>
        <v>1</v>
      </c>
      <c r="P353" t="str">
        <f>feed!P1089</f>
        <v>Untapped</v>
      </c>
      <c r="Q353">
        <f t="shared" si="30"/>
        <v>90</v>
      </c>
      <c r="R353" t="str">
        <f>feed!Q1089</f>
        <v>None</v>
      </c>
      <c r="S353">
        <f t="shared" si="31"/>
        <v>0</v>
      </c>
      <c r="T353" t="str">
        <f>feed!R1089</f>
        <v>Caribbean</v>
      </c>
      <c r="U353" t="str">
        <f>feed!S1089</f>
        <v>Neutral</v>
      </c>
      <c r="V353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353" t="str">
        <f>feed!U1089</f>
        <v>http://blocgame.com/stats.php?id=65587</v>
      </c>
      <c r="X353" s="4">
        <f>SUMPRODUCT(MID(0&amp;feed!V1089,LARGE(INDEX(ISNUMBER(--MID(feed!V1089,ROW($1:$5),1))*
ROW($1:$5),0),ROW($1:$5))+1,1)*10^ROW($1:$5)/10)</f>
        <v>0</v>
      </c>
      <c r="Y353">
        <f>feed!W1089</f>
        <v>0</v>
      </c>
      <c r="Z353" s="4">
        <f t="shared" si="32"/>
        <v>18500</v>
      </c>
      <c r="AA353" s="8">
        <f t="shared" si="33"/>
        <v>61.728395061728392</v>
      </c>
      <c r="AB353" s="4">
        <f t="shared" si="34"/>
        <v>54</v>
      </c>
      <c r="AC353" s="4">
        <f t="shared" si="35"/>
        <v>3333.3333333333335</v>
      </c>
    </row>
    <row r="354" spans="1:29" x14ac:dyDescent="0.25">
      <c r="A354" t="str">
        <f>feed!A871</f>
        <v>empire hanafi</v>
      </c>
      <c r="B354" t="str">
        <f>feed!B871</f>
        <v>hanafi</v>
      </c>
      <c r="C354">
        <f>feed!C871</f>
        <v>0</v>
      </c>
      <c r="D354">
        <f>SUMPRODUCT(MID(0&amp;feed!D871,LARGE(INDEX(ISNUMBER(--MID(feed!D871,ROW($1:$19),1))*
ROW($1:$19),0),ROW($1:$19))+1,1)*10^ROW($1:$19)/10)</f>
        <v>19</v>
      </c>
      <c r="E354">
        <f>SUMPRODUCT(MID(0&amp;feed!E871,LARGE(INDEX(ISNUMBER(--MID(feed!E871,ROW($1:$19),1))*
ROW($1:$19),0),ROW($1:$19))+1,1)*10^ROW($1:$19)/10)</f>
        <v>0</v>
      </c>
      <c r="F354" t="str">
        <f>feed!F871</f>
        <v>Finest of the 19th century</v>
      </c>
      <c r="G354" t="str">
        <f>feed!G871</f>
        <v>Gandhi-like</v>
      </c>
      <c r="H354">
        <f>SUMPRODUCT(MID(0&amp;feed!H871,LARGE(INDEX(ISNUMBER(--MID(feed!H871,ROW($1:$19),1))*
ROW($1:$19),0),ROW($1:$19))+1,1)*10^ROW($1:$19)/10)</f>
        <v>1</v>
      </c>
      <c r="I354" t="str">
        <f>feed!I871</f>
        <v>Undisciplined Rabble</v>
      </c>
      <c r="J354">
        <f>SUMPRODUCT(MID(0&amp;feed!J871,LARGE(INDEX(ISNUMBER(--MID(feed!J871,ROW($1:$19),1))*
ROW($1:$19),0),ROW($1:$19))+1,1)*10^ROW($1:$19)/10)</f>
        <v>42</v>
      </c>
      <c r="K354">
        <f>SUMPRODUCT(MID(0&amp;feed!K871,LARGE(INDEX(ISNUMBER(--MID(feed!K871,ROW($1:$19),1))*
ROW($1:$19),0),ROW($1:$19))+1,1)*10^ROW($1:$19)/10)</f>
        <v>11</v>
      </c>
      <c r="L354">
        <f>SUMPRODUCT(MID(0&amp;feed!L871,LARGE(INDEX(ISNUMBER(--MID(feed!L871,ROW($1:$19),1))*
ROW($1:$19),0),ROW($1:$19))+1,1)*10^ROW($1:$19)/10)</f>
        <v>5</v>
      </c>
      <c r="M354" t="str">
        <f>feed!M871</f>
        <v>Central Planning</v>
      </c>
      <c r="N354">
        <f>SUMPRODUCT(MID(0&amp;feed!N871,LARGE(INDEX(ISNUMBER(--MID(feed!N871,ROW($1:$5),1))*
ROW($1:$5),0),ROW($1:$5))+1,1)*10^ROW($1:$5)/10)</f>
        <v>465</v>
      </c>
      <c r="O354">
        <f>SUMPRODUCT(MID(0&amp;feed!O871,LARGE(INDEX(ISNUMBER(--MID(feed!O871,ROW($1:$5),1))*
ROW($1:$5),0),ROW($1:$5))+1,1)*10^ROW($1:$5)/10)</f>
        <v>564</v>
      </c>
      <c r="P354" t="str">
        <f>feed!P871</f>
        <v>Near Depletion</v>
      </c>
      <c r="Q354">
        <f t="shared" si="30"/>
        <v>10</v>
      </c>
      <c r="R354" t="str">
        <f>feed!Q871</f>
        <v>Somewhat Large</v>
      </c>
      <c r="S354">
        <f t="shared" si="31"/>
        <v>6</v>
      </c>
      <c r="T354" t="str">
        <f>feed!R871</f>
        <v>East Indies</v>
      </c>
      <c r="U354" t="str">
        <f>feed!S871</f>
        <v>Soviet Union</v>
      </c>
      <c r="V354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20501</v>
      </c>
      <c r="W354" t="str">
        <f>feed!U871</f>
        <v>http://blocgame.com/stats.php?id=64663</v>
      </c>
      <c r="X354" s="4">
        <f>SUMPRODUCT(MID(0&amp;feed!V871,LARGE(INDEX(ISNUMBER(--MID(feed!V871,ROW($1:$5),1))*
ROW($1:$5),0),ROW($1:$5))+1,1)*10^ROW($1:$5)/10)</f>
        <v>0</v>
      </c>
      <c r="Y354">
        <f>feed!W871</f>
        <v>0</v>
      </c>
      <c r="Z354" s="4">
        <f t="shared" si="32"/>
        <v>13751</v>
      </c>
      <c r="AA354" s="8">
        <f t="shared" si="33"/>
        <v>44.088172043010751</v>
      </c>
      <c r="AB354" s="4">
        <f t="shared" si="34"/>
        <v>77.5</v>
      </c>
      <c r="AC354" s="4">
        <f t="shared" si="35"/>
        <v>3416.8333333333335</v>
      </c>
    </row>
    <row r="355" spans="1:29" x14ac:dyDescent="0.25">
      <c r="A355" t="str">
        <f>feed!A830</f>
        <v>HappyPeople</v>
      </c>
      <c r="B355" t="str">
        <f>feed!B830</f>
        <v>KimJongIgor</v>
      </c>
      <c r="C355" t="str">
        <f>feed!C830</f>
        <v>Warsaw Pact</v>
      </c>
      <c r="D355">
        <f>SUMPRODUCT(MID(0&amp;feed!D830,LARGE(INDEX(ISNUMBER(--MID(feed!D830,ROW($1:$19),1))*
ROW($1:$19),0),ROW($1:$19))+1,1)*10^ROW($1:$19)/10)</f>
        <v>39</v>
      </c>
      <c r="E355">
        <f>SUMPRODUCT(MID(0&amp;feed!E830,LARGE(INDEX(ISNUMBER(--MID(feed!E830,ROW($1:$19),1))*
ROW($1:$19),0),ROW($1:$19))+1,1)*10^ROW($1:$19)/10)</f>
        <v>0</v>
      </c>
      <c r="F355" t="str">
        <f>feed!F830</f>
        <v>First World War surplus</v>
      </c>
      <c r="G355" t="str">
        <f>feed!G830</f>
        <v>Gandhi-like</v>
      </c>
      <c r="H355">
        <f>SUMPRODUCT(MID(0&amp;feed!H830,LARGE(INDEX(ISNUMBER(--MID(feed!H830,ROW($1:$19),1))*
ROW($1:$19),0),ROW($1:$19))+1,1)*10^ROW($1:$19)/10)</f>
        <v>2</v>
      </c>
      <c r="I355" t="str">
        <f>feed!I830</f>
        <v>Standard</v>
      </c>
      <c r="J355">
        <f>SUMPRODUCT(MID(0&amp;feed!J830,LARGE(INDEX(ISNUMBER(--MID(feed!J830,ROW($1:$19),1))*
ROW($1:$19),0),ROW($1:$19))+1,1)*10^ROW($1:$19)/10)</f>
        <v>3</v>
      </c>
      <c r="K355">
        <f>SUMPRODUCT(MID(0&amp;feed!K830,LARGE(INDEX(ISNUMBER(--MID(feed!K830,ROW($1:$19),1))*
ROW($1:$19),0),ROW($1:$19))+1,1)*10^ROW($1:$19)/10)</f>
        <v>7</v>
      </c>
      <c r="L355">
        <f>SUMPRODUCT(MID(0&amp;feed!L830,LARGE(INDEX(ISNUMBER(--MID(feed!L830,ROW($1:$19),1))*
ROW($1:$19),0),ROW($1:$19))+1,1)*10^ROW($1:$19)/10)</f>
        <v>3</v>
      </c>
      <c r="M355" t="str">
        <f>feed!M830</f>
        <v>Central Planning</v>
      </c>
      <c r="N355">
        <f>SUMPRODUCT(MID(0&amp;feed!N830,LARGE(INDEX(ISNUMBER(--MID(feed!N830,ROW($1:$5),1))*
ROW($1:$5),0),ROW($1:$5))+1,1)*10^ROW($1:$5)/10)</f>
        <v>541</v>
      </c>
      <c r="O355">
        <f>SUMPRODUCT(MID(0&amp;feed!O830,LARGE(INDEX(ISNUMBER(--MID(feed!O830,ROW($1:$5),1))*
ROW($1:$5),0),ROW($1:$5))+1,1)*10^ROW($1:$5)/10)</f>
        <v>49</v>
      </c>
      <c r="P355" t="str">
        <f>feed!P830</f>
        <v>Untapped</v>
      </c>
      <c r="Q355">
        <f t="shared" si="30"/>
        <v>90</v>
      </c>
      <c r="R355" t="str">
        <f>feed!Q830</f>
        <v>Meagre</v>
      </c>
      <c r="S355">
        <f t="shared" si="31"/>
        <v>1.5</v>
      </c>
      <c r="T355" t="str">
        <f>feed!R830</f>
        <v>China</v>
      </c>
      <c r="U355" t="str">
        <f>feed!S830</f>
        <v>Soviet Union</v>
      </c>
      <c r="V355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27493</v>
      </c>
      <c r="W355" t="str">
        <f>feed!U830</f>
        <v>http://blocgame.com/stats.php?id=65356</v>
      </c>
      <c r="X355" s="4">
        <f>SUMPRODUCT(MID(0&amp;feed!V830,LARGE(INDEX(ISNUMBER(--MID(feed!V830,ROW($1:$5),1))*
ROW($1:$5),0),ROW($1:$5))+1,1)*10^ROW($1:$5)/10)</f>
        <v>0</v>
      </c>
      <c r="Y355">
        <f>feed!W830</f>
        <v>0</v>
      </c>
      <c r="Z355" s="4">
        <f t="shared" si="32"/>
        <v>22243</v>
      </c>
      <c r="AA355" s="8">
        <f t="shared" si="33"/>
        <v>50.818853974122</v>
      </c>
      <c r="AB355" s="4">
        <f t="shared" si="34"/>
        <v>90.166666666666671</v>
      </c>
      <c r="AC355" s="4">
        <f t="shared" si="35"/>
        <v>4582.166666666667</v>
      </c>
    </row>
    <row r="356" spans="1:29" x14ac:dyDescent="0.25">
      <c r="A356" t="str">
        <f>feed!A873</f>
        <v>ZY</v>
      </c>
      <c r="B356" t="str">
        <f>feed!B873</f>
        <v>ZY The Great</v>
      </c>
      <c r="C356" t="str">
        <f>feed!C873</f>
        <v>PIRATES</v>
      </c>
      <c r="D356">
        <f>SUMPRODUCT(MID(0&amp;feed!D873,LARGE(INDEX(ISNUMBER(--MID(feed!D873,ROW($1:$19),1))*
ROW($1:$19),0),ROW($1:$19))+1,1)*10^ROW($1:$19)/10)</f>
        <v>106</v>
      </c>
      <c r="E356">
        <f>SUMPRODUCT(MID(0&amp;feed!E873,LARGE(INDEX(ISNUMBER(--MID(feed!E873,ROW($1:$19),1))*
ROW($1:$19),0),ROW($1:$19))+1,1)*10^ROW($1:$19)/10)</f>
        <v>1</v>
      </c>
      <c r="F356" t="str">
        <f>feed!F873</f>
        <v>Second World War surplus</v>
      </c>
      <c r="G356" t="str">
        <f>feed!G873</f>
        <v>Gandhi-like</v>
      </c>
      <c r="H356">
        <f>SUMPRODUCT(MID(0&amp;feed!H873,LARGE(INDEX(ISNUMBER(--MID(feed!H873,ROW($1:$19),1))*
ROW($1:$19),0),ROW($1:$19))+1,1)*10^ROW($1:$19)/10)</f>
        <v>2</v>
      </c>
      <c r="I356" t="str">
        <f>feed!I873</f>
        <v>Poor</v>
      </c>
      <c r="J356">
        <f>SUMPRODUCT(MID(0&amp;feed!J873,LARGE(INDEX(ISNUMBER(--MID(feed!J873,ROW($1:$19),1))*
ROW($1:$19),0),ROW($1:$19))+1,1)*10^ROW($1:$19)/10)</f>
        <v>1</v>
      </c>
      <c r="K356">
        <f>SUMPRODUCT(MID(0&amp;feed!K873,LARGE(INDEX(ISNUMBER(--MID(feed!K873,ROW($1:$19),1))*
ROW($1:$19),0),ROW($1:$19))+1,1)*10^ROW($1:$19)/10)</f>
        <v>5</v>
      </c>
      <c r="L356">
        <f>SUMPRODUCT(MID(0&amp;feed!L873,LARGE(INDEX(ISNUMBER(--MID(feed!L873,ROW($1:$19),1))*
ROW($1:$19),0),ROW($1:$19))+1,1)*10^ROW($1:$19)/10)</f>
        <v>5</v>
      </c>
      <c r="M356" t="str">
        <f>feed!M873</f>
        <v>Free Market</v>
      </c>
      <c r="N356">
        <f>SUMPRODUCT(MID(0&amp;feed!N873,LARGE(INDEX(ISNUMBER(--MID(feed!N873,ROW($1:$5),1))*
ROW($1:$5),0),ROW($1:$5))+1,1)*10^ROW($1:$5)/10)</f>
        <v>463</v>
      </c>
      <c r="O356">
        <f>SUMPRODUCT(MID(0&amp;feed!O873,LARGE(INDEX(ISNUMBER(--MID(feed!O873,ROW($1:$5),1))*
ROW($1:$5),0),ROW($1:$5))+1,1)*10^ROW($1:$5)/10)</f>
        <v>1889</v>
      </c>
      <c r="P356" t="str">
        <f>feed!P873</f>
        <v>Plentiful</v>
      </c>
      <c r="Q356">
        <f t="shared" si="30"/>
        <v>70</v>
      </c>
      <c r="R356" t="str">
        <f>feed!Q873</f>
        <v>Powerful</v>
      </c>
      <c r="S356">
        <f t="shared" si="31"/>
        <v>9</v>
      </c>
      <c r="T356" t="str">
        <f>feed!R873</f>
        <v>Egypt</v>
      </c>
      <c r="U356" t="str">
        <f>feed!S873</f>
        <v>United States</v>
      </c>
      <c r="V356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27000</v>
      </c>
      <c r="W356" t="str">
        <f>feed!U873</f>
        <v>http://blocgame.com/stats.php?id=64559</v>
      </c>
      <c r="X356" s="4">
        <f>SUMPRODUCT(MID(0&amp;feed!V873,LARGE(INDEX(ISNUMBER(--MID(feed!V873,ROW($1:$5),1))*
ROW($1:$5),0),ROW($1:$5))+1,1)*10^ROW($1:$5)/10)</f>
        <v>1</v>
      </c>
      <c r="Y356">
        <f>feed!W873</f>
        <v>0</v>
      </c>
      <c r="Z356" s="4">
        <f t="shared" si="32"/>
        <v>21750</v>
      </c>
      <c r="AA356" s="8">
        <f t="shared" si="33"/>
        <v>58.31533477321814</v>
      </c>
      <c r="AB356" s="4">
        <f t="shared" si="34"/>
        <v>77.166666666666671</v>
      </c>
      <c r="AC356" s="4">
        <f t="shared" si="35"/>
        <v>4500</v>
      </c>
    </row>
    <row r="357" spans="1:29" x14ac:dyDescent="0.25">
      <c r="A357" t="str">
        <f>feed!A1027</f>
        <v>Sengala</v>
      </c>
      <c r="B357" t="str">
        <f>feed!B1027</f>
        <v>General Tyler</v>
      </c>
      <c r="C357">
        <f>feed!C1027</f>
        <v>0</v>
      </c>
      <c r="D357">
        <f>SUMPRODUCT(MID(0&amp;feed!D1027,LARGE(INDEX(ISNUMBER(--MID(feed!D1027,ROW($1:$19),1))*
ROW($1:$19),0),ROW($1:$19))+1,1)*10^ROW($1:$19)/10)</f>
        <v>20</v>
      </c>
      <c r="E357">
        <f>SUMPRODUCT(MID(0&amp;feed!E1027,LARGE(INDEX(ISNUMBER(--MID(feed!E1027,ROW($1:$19),1))*
ROW($1:$19),0),ROW($1:$19))+1,1)*10^ROW($1:$19)/10)</f>
        <v>0</v>
      </c>
      <c r="F357" t="str">
        <f>feed!F1027</f>
        <v>Finest of the 19th century</v>
      </c>
      <c r="G357" t="str">
        <f>feed!G1027</f>
        <v>Gandhi-like</v>
      </c>
      <c r="H357">
        <f>SUMPRODUCT(MID(0&amp;feed!H1027,LARGE(INDEX(ISNUMBER(--MID(feed!H1027,ROW($1:$19),1))*
ROW($1:$19),0),ROW($1:$19))+1,1)*10^ROW($1:$19)/10)</f>
        <v>0</v>
      </c>
      <c r="I357" t="str">
        <f>feed!I1027</f>
        <v>Poor</v>
      </c>
      <c r="J357">
        <f>SUMPRODUCT(MID(0&amp;feed!J1027,LARGE(INDEX(ISNUMBER(--MID(feed!J1027,ROW($1:$19),1))*
ROW($1:$19),0),ROW($1:$19))+1,1)*10^ROW($1:$19)/10)</f>
        <v>101</v>
      </c>
      <c r="K357">
        <f>SUMPRODUCT(MID(0&amp;feed!K1027,LARGE(INDEX(ISNUMBER(--MID(feed!K1027,ROW($1:$19),1))*
ROW($1:$19),0),ROW($1:$19))+1,1)*10^ROW($1:$19)/10)</f>
        <v>2</v>
      </c>
      <c r="L357">
        <f>SUMPRODUCT(MID(0&amp;feed!L1027,LARGE(INDEX(ISNUMBER(--MID(feed!L1027,ROW($1:$19),1))*
ROW($1:$19),0),ROW($1:$19))+1,1)*10^ROW($1:$19)/10)</f>
        <v>0</v>
      </c>
      <c r="M357" t="str">
        <f>feed!M1027</f>
        <v>Mixed Economy</v>
      </c>
      <c r="N357">
        <f>SUMPRODUCT(MID(0&amp;feed!N1027,LARGE(INDEX(ISNUMBER(--MID(feed!N1027,ROW($1:$5),1))*
ROW($1:$5),0),ROW($1:$5))+1,1)*10^ROW($1:$5)/10)</f>
        <v>344</v>
      </c>
      <c r="O357">
        <f>SUMPRODUCT(MID(0&amp;feed!O1027,LARGE(INDEX(ISNUMBER(--MID(feed!O1027,ROW($1:$5),1))*
ROW($1:$5),0),ROW($1:$5))+1,1)*10^ROW($1:$5)/10)</f>
        <v>0</v>
      </c>
      <c r="P357" t="str">
        <f>feed!P1027</f>
        <v>Untapped</v>
      </c>
      <c r="Q357">
        <f t="shared" si="30"/>
        <v>90</v>
      </c>
      <c r="R357" t="str">
        <f>feed!Q1027</f>
        <v>None</v>
      </c>
      <c r="S357">
        <f t="shared" si="31"/>
        <v>0</v>
      </c>
      <c r="T357" t="str">
        <f>feed!R1027</f>
        <v>Southern Africa</v>
      </c>
      <c r="U357" t="str">
        <f>feed!S1027</f>
        <v>Neutral</v>
      </c>
      <c r="V35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20000</v>
      </c>
      <c r="W357" t="str">
        <f>feed!U1027</f>
        <v>http://blocgame.com/stats.php?id=56035</v>
      </c>
      <c r="X357" s="4">
        <f>SUMPRODUCT(MID(0&amp;feed!V1027,LARGE(INDEX(ISNUMBER(--MID(feed!V1027,ROW($1:$5),1))*
ROW($1:$5),0),ROW($1:$5))+1,1)*10^ROW($1:$5)/10)</f>
        <v>0</v>
      </c>
      <c r="Y357">
        <f>feed!W1027</f>
        <v>0</v>
      </c>
      <c r="Z357" s="4">
        <f t="shared" si="32"/>
        <v>19250</v>
      </c>
      <c r="AA357" s="8">
        <f t="shared" si="33"/>
        <v>58.139534883720927</v>
      </c>
      <c r="AB357" s="4">
        <f t="shared" si="34"/>
        <v>57.333333333333336</v>
      </c>
      <c r="AC357" s="4">
        <f t="shared" si="35"/>
        <v>3333.3333333333335</v>
      </c>
    </row>
    <row r="358" spans="1:29" x14ac:dyDescent="0.25">
      <c r="A358" t="str">
        <f>feed!A1012</f>
        <v>ratdotabestdota</v>
      </c>
      <c r="B358" t="str">
        <f>feed!B1012</f>
        <v>ratdotabestdota</v>
      </c>
      <c r="C358">
        <f>feed!C1012</f>
        <v>0</v>
      </c>
      <c r="D358">
        <f>SUMPRODUCT(MID(0&amp;feed!D1012,LARGE(INDEX(ISNUMBER(--MID(feed!D1012,ROW($1:$19),1))*
ROW($1:$19),0),ROW($1:$19))+1,1)*10^ROW($1:$19)/10)</f>
        <v>4</v>
      </c>
      <c r="E358">
        <f>SUMPRODUCT(MID(0&amp;feed!E1012,LARGE(INDEX(ISNUMBER(--MID(feed!E1012,ROW($1:$19),1))*
ROW($1:$19),0),ROW($1:$19))+1,1)*10^ROW($1:$19)/10)</f>
        <v>0</v>
      </c>
      <c r="F358" t="str">
        <f>feed!F1012</f>
        <v>Finest of the 19th century</v>
      </c>
      <c r="G358" t="str">
        <f>feed!G1012</f>
        <v>Normal</v>
      </c>
      <c r="H358">
        <f>SUMPRODUCT(MID(0&amp;feed!H1010,LARGE(INDEX(ISNUMBER(--MID(feed!H1010,ROW($1:$19),1))*
ROW($1:$19),0),ROW($1:$19))+1,1)*10^ROW($1:$19)/10)</f>
        <v>1</v>
      </c>
      <c r="I358" t="str">
        <f>feed!I1012</f>
        <v>Undisciplined Rabble</v>
      </c>
      <c r="J358">
        <f>SUMPRODUCT(MID(0&amp;feed!J1012,LARGE(INDEX(ISNUMBER(--MID(feed!J1012,ROW($1:$19),1))*
ROW($1:$19),0),ROW($1:$19))+1,1)*10^ROW($1:$19)/10)</f>
        <v>132</v>
      </c>
      <c r="K358">
        <f>SUMPRODUCT(MID(0&amp;feed!K1012,LARGE(INDEX(ISNUMBER(--MID(feed!K1012,ROW($1:$19),1))*
ROW($1:$19),0),ROW($1:$19))+1,1)*10^ROW($1:$19)/10)</f>
        <v>2</v>
      </c>
      <c r="L358">
        <f>SUMPRODUCT(MID(0&amp;feed!L1012,LARGE(INDEX(ISNUMBER(--MID(feed!L1012,ROW($1:$19),1))*
ROW($1:$19),0),ROW($1:$19))+1,1)*10^ROW($1:$19)/10)</f>
        <v>2</v>
      </c>
      <c r="M358" t="str">
        <f>feed!M1012</f>
        <v>Mixed Economy</v>
      </c>
      <c r="N358">
        <f>SUMPRODUCT(MID(0&amp;feed!N1012,LARGE(INDEX(ISNUMBER(--MID(feed!N1012,ROW($1:$5),1))*
ROW($1:$5),0),ROW($1:$5))+1,1)*10^ROW($1:$5)/10)</f>
        <v>355</v>
      </c>
      <c r="O358">
        <f>SUMPRODUCT(MID(0&amp;feed!O1012,LARGE(INDEX(ISNUMBER(--MID(feed!O1012,ROW($1:$5),1))*
ROW($1:$5),0),ROW($1:$5))+1,1)*10^ROW($1:$5)/10)</f>
        <v>1698</v>
      </c>
      <c r="P358" t="str">
        <f>feed!P1012</f>
        <v>Untapped</v>
      </c>
      <c r="Q358">
        <f t="shared" si="30"/>
        <v>90</v>
      </c>
      <c r="R358" t="str">
        <f>feed!Q1012</f>
        <v>None</v>
      </c>
      <c r="S358">
        <f t="shared" si="31"/>
        <v>0</v>
      </c>
      <c r="T358" t="str">
        <f>feed!R1012</f>
        <v>Atlas</v>
      </c>
      <c r="U358" t="str">
        <f>feed!S1012</f>
        <v>Neutral</v>
      </c>
      <c r="V358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15617</v>
      </c>
      <c r="W358" t="str">
        <f>feed!U1012</f>
        <v>http://blocgame.com/stats.php?id=64316</v>
      </c>
      <c r="X358" s="4">
        <f>SUMPRODUCT(MID(0&amp;feed!V1012,LARGE(INDEX(ISNUMBER(--MID(feed!V1012,ROW($1:$5),1))*
ROW($1:$5),0),ROW($1:$5))+1,1)*10^ROW($1:$5)/10)</f>
        <v>0</v>
      </c>
      <c r="Y358">
        <f>feed!W1012</f>
        <v>0</v>
      </c>
      <c r="Z358" s="4">
        <f t="shared" si="32"/>
        <v>13367</v>
      </c>
      <c r="AA358" s="8">
        <f t="shared" si="33"/>
        <v>43.991549295774647</v>
      </c>
      <c r="AB358" s="4">
        <f t="shared" si="34"/>
        <v>59.166666666666664</v>
      </c>
      <c r="AC358" s="4">
        <f t="shared" si="35"/>
        <v>2602.8333333333335</v>
      </c>
    </row>
    <row r="359" spans="1:29" x14ac:dyDescent="0.25">
      <c r="A359" t="str">
        <f>feed!A602</f>
        <v>Malaysiastan</v>
      </c>
      <c r="B359" t="str">
        <f>feed!B602</f>
        <v>Pussiepounder</v>
      </c>
      <c r="C359" t="str">
        <f>feed!C602</f>
        <v>Brotherhood of Nod</v>
      </c>
      <c r="D359">
        <f>SUMPRODUCT(MID(0&amp;feed!D602,LARGE(INDEX(ISNUMBER(--MID(feed!D602,ROW($1:$19),1))*
ROW($1:$19),0),ROW($1:$19))+1,1)*10^ROW($1:$19)/10)</f>
        <v>69</v>
      </c>
      <c r="E359">
        <f>SUMPRODUCT(MID(0&amp;feed!E602,LARGE(INDEX(ISNUMBER(--MID(feed!E602,ROW($1:$19),1))*
ROW($1:$19),0),ROW($1:$19))+1,1)*10^ROW($1:$19)/10)</f>
        <v>1</v>
      </c>
      <c r="F359" t="str">
        <f>feed!F602</f>
        <v>Korean War surplus</v>
      </c>
      <c r="G359" t="str">
        <f>feed!G602</f>
        <v>Gandhi-like</v>
      </c>
      <c r="H359">
        <f>SUMPRODUCT(MID(0&amp;feed!H602,LARGE(INDEX(ISNUMBER(--MID(feed!H602,ROW($1:$19),1))*
ROW($1:$19),0),ROW($1:$19))+1,1)*10^ROW($1:$19)/10)</f>
        <v>4</v>
      </c>
      <c r="I359" t="str">
        <f>feed!I602</f>
        <v>Undisciplined Rabble</v>
      </c>
      <c r="J359">
        <f>SUMPRODUCT(MID(0&amp;feed!J602,LARGE(INDEX(ISNUMBER(--MID(feed!J602,ROW($1:$19),1))*
ROW($1:$19),0),ROW($1:$19))+1,1)*10^ROW($1:$19)/10)</f>
        <v>12</v>
      </c>
      <c r="K359">
        <f>SUMPRODUCT(MID(0&amp;feed!K602,LARGE(INDEX(ISNUMBER(--MID(feed!K602,ROW($1:$19),1))*
ROW($1:$19),0),ROW($1:$19))+1,1)*10^ROW($1:$19)/10)</f>
        <v>27</v>
      </c>
      <c r="L359">
        <f>SUMPRODUCT(MID(0&amp;feed!L602,LARGE(INDEX(ISNUMBER(--MID(feed!L602,ROW($1:$19),1))*
ROW($1:$19),0),ROW($1:$19))+1,1)*10^ROW($1:$19)/10)</f>
        <v>7</v>
      </c>
      <c r="M359" t="str">
        <f>feed!M602</f>
        <v>Central Planning</v>
      </c>
      <c r="N359">
        <f>SUMPRODUCT(MID(0&amp;feed!N602,LARGE(INDEX(ISNUMBER(--MID(feed!N602,ROW($1:$5),1))*
ROW($1:$5),0),ROW($1:$5))+1,1)*10^ROW($1:$5)/10)</f>
        <v>965</v>
      </c>
      <c r="O359">
        <f>SUMPRODUCT(MID(0&amp;feed!O602,LARGE(INDEX(ISNUMBER(--MID(feed!O602,ROW($1:$5),1))*
ROW($1:$5),0),ROW($1:$5))+1,1)*10^ROW($1:$5)/10)</f>
        <v>7</v>
      </c>
      <c r="P359" t="str">
        <f>feed!P602</f>
        <v>Untapped</v>
      </c>
      <c r="Q359">
        <f t="shared" si="30"/>
        <v>90</v>
      </c>
      <c r="R359" t="str">
        <f>feed!Q602</f>
        <v>Very Powerful</v>
      </c>
      <c r="S359">
        <f t="shared" si="31"/>
        <v>10</v>
      </c>
      <c r="T359" t="str">
        <f>feed!R602</f>
        <v>Indochina</v>
      </c>
      <c r="U359" t="str">
        <f>feed!S602</f>
        <v>Soviet Union</v>
      </c>
      <c r="V359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37164</v>
      </c>
      <c r="W359" t="str">
        <f>feed!U602</f>
        <v>http://blocgame.com/stats.php?id=60911</v>
      </c>
      <c r="X359" s="4">
        <f>SUMPRODUCT(MID(0&amp;feed!V602,LARGE(INDEX(ISNUMBER(--MID(feed!V602,ROW($1:$5),1))*
ROW($1:$5),0),ROW($1:$5))+1,1)*10^ROW($1:$5)/10)</f>
        <v>0</v>
      </c>
      <c r="Y359">
        <f>feed!W602</f>
        <v>0</v>
      </c>
      <c r="Z359" s="4">
        <f t="shared" si="32"/>
        <v>21414</v>
      </c>
      <c r="AA359" s="8">
        <f t="shared" si="33"/>
        <v>38.511917098445593</v>
      </c>
      <c r="AB359" s="4">
        <f t="shared" si="34"/>
        <v>160.83333333333334</v>
      </c>
      <c r="AC359" s="4">
        <f t="shared" si="35"/>
        <v>6194</v>
      </c>
    </row>
    <row r="360" spans="1:29" x14ac:dyDescent="0.25">
      <c r="A360" t="str">
        <f>feed!A809</f>
        <v>donaldtrump2016</v>
      </c>
      <c r="B360" t="str">
        <f>feed!B809</f>
        <v>donaldtrump2016</v>
      </c>
      <c r="C360">
        <f>feed!C809</f>
        <v>0</v>
      </c>
      <c r="D360">
        <f>SUMPRODUCT(MID(0&amp;feed!D809,LARGE(INDEX(ISNUMBER(--MID(feed!D809,ROW($1:$19),1))*
ROW($1:$19),0),ROW($1:$19))+1,1)*10^ROW($1:$19)/10)</f>
        <v>5</v>
      </c>
      <c r="E360">
        <f>SUMPRODUCT(MID(0&amp;feed!E809,LARGE(INDEX(ISNUMBER(--MID(feed!E809,ROW($1:$19),1))*
ROW($1:$19),0),ROW($1:$19))+1,1)*10^ROW($1:$19)/10)</f>
        <v>0</v>
      </c>
      <c r="F360" t="str">
        <f>feed!F809</f>
        <v>First World War surplus</v>
      </c>
      <c r="G360" t="str">
        <f>feed!G809</f>
        <v>Normal</v>
      </c>
      <c r="H360">
        <f>SUMPRODUCT(MID(0&amp;feed!H809,LARGE(INDEX(ISNUMBER(--MID(feed!H809,ROW($1:$19),1))*
ROW($1:$19),0),ROW($1:$19))+1,1)*10^ROW($1:$19)/10)</f>
        <v>0</v>
      </c>
      <c r="I360" t="str">
        <f>feed!I809</f>
        <v>Undisciplined Rabble</v>
      </c>
      <c r="J360">
        <f>SUMPRODUCT(MID(0&amp;feed!J809,LARGE(INDEX(ISNUMBER(--MID(feed!J809,ROW($1:$19),1))*
ROW($1:$19),0),ROW($1:$19))+1,1)*10^ROW($1:$19)/10)</f>
        <v>131</v>
      </c>
      <c r="K360">
        <f>SUMPRODUCT(MID(0&amp;feed!K809,LARGE(INDEX(ISNUMBER(--MID(feed!K809,ROW($1:$19),1))*
ROW($1:$19),0),ROW($1:$19))+1,1)*10^ROW($1:$19)/10)</f>
        <v>2</v>
      </c>
      <c r="L360">
        <f>SUMPRODUCT(MID(0&amp;feed!L809,LARGE(INDEX(ISNUMBER(--MID(feed!L809,ROW($1:$19),1))*
ROW($1:$19),0),ROW($1:$19))+1,1)*10^ROW($1:$19)/10)</f>
        <v>0</v>
      </c>
      <c r="M360" t="str">
        <f>feed!M809</f>
        <v>Mixed Economy</v>
      </c>
      <c r="N360">
        <f>SUMPRODUCT(MID(0&amp;feed!N809,LARGE(INDEX(ISNUMBER(--MID(feed!N809,ROW($1:$5),1))*
ROW($1:$5),0),ROW($1:$5))+1,1)*10^ROW($1:$5)/10)</f>
        <v>568</v>
      </c>
      <c r="O360">
        <f>SUMPRODUCT(MID(0&amp;feed!O809,LARGE(INDEX(ISNUMBER(--MID(feed!O809,ROW($1:$5),1))*
ROW($1:$5),0),ROW($1:$5))+1,1)*10^ROW($1:$5)/10)</f>
        <v>0</v>
      </c>
      <c r="P360" t="str">
        <f>feed!P809</f>
        <v>Untapped</v>
      </c>
      <c r="Q360">
        <f t="shared" si="30"/>
        <v>90</v>
      </c>
      <c r="R360" t="str">
        <f>feed!Q809</f>
        <v>Meagre</v>
      </c>
      <c r="S360">
        <f t="shared" si="31"/>
        <v>1.5</v>
      </c>
      <c r="T360" t="str">
        <f>feed!R809</f>
        <v>China</v>
      </c>
      <c r="U360" t="str">
        <f>feed!S809</f>
        <v>Neutral</v>
      </c>
      <c r="V360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16236</v>
      </c>
      <c r="W360" t="str">
        <f>feed!U809</f>
        <v>http://blocgame.com/stats.php?id=64293</v>
      </c>
      <c r="X360" s="4">
        <f>SUMPRODUCT(MID(0&amp;feed!V809,LARGE(INDEX(ISNUMBER(--MID(feed!V809,ROW($1:$5),1))*
ROW($1:$5),0),ROW($1:$5))+1,1)*10^ROW($1:$5)/10)</f>
        <v>0</v>
      </c>
      <c r="Y360">
        <f>feed!W809</f>
        <v>0</v>
      </c>
      <c r="Z360" s="4">
        <f t="shared" si="32"/>
        <v>15486</v>
      </c>
      <c r="AA360" s="8">
        <f t="shared" si="33"/>
        <v>28.58450704225352</v>
      </c>
      <c r="AB360" s="4">
        <f t="shared" si="34"/>
        <v>94.666666666666671</v>
      </c>
      <c r="AC360" s="4">
        <f t="shared" si="35"/>
        <v>2706</v>
      </c>
    </row>
    <row r="361" spans="1:29" x14ac:dyDescent="0.25">
      <c r="A361" t="str">
        <f>feed!A961</f>
        <v>Shautes</v>
      </c>
      <c r="B361" t="str">
        <f>feed!B961</f>
        <v>Vandimire</v>
      </c>
      <c r="C361" t="str">
        <f>feed!C961</f>
        <v>USRGC</v>
      </c>
      <c r="D361">
        <f>SUMPRODUCT(MID(0&amp;feed!D961,LARGE(INDEX(ISNUMBER(--MID(feed!D961,ROW($1:$19),1))*
ROW($1:$19),0),ROW($1:$19))+1,1)*10^ROW($1:$19)/10)</f>
        <v>10</v>
      </c>
      <c r="E361">
        <f>SUMPRODUCT(MID(0&amp;feed!E961,LARGE(INDEX(ISNUMBER(--MID(feed!E961,ROW($1:$19),1))*
ROW($1:$19),0),ROW($1:$19))+1,1)*10^ROW($1:$19)/10)</f>
        <v>0</v>
      </c>
      <c r="F361" t="str">
        <f>feed!F961</f>
        <v>First World War surplus</v>
      </c>
      <c r="G361" t="str">
        <f>feed!G961</f>
        <v>Gandhi-like</v>
      </c>
      <c r="H361">
        <f>SUMPRODUCT(MID(0&amp;feed!H961,LARGE(INDEX(ISNUMBER(--MID(feed!H961,ROW($1:$19),1))*
ROW($1:$19),0),ROW($1:$19))+1,1)*10^ROW($1:$19)/10)</f>
        <v>1</v>
      </c>
      <c r="I361" t="str">
        <f>feed!I961</f>
        <v>Standard</v>
      </c>
      <c r="J361">
        <f>SUMPRODUCT(MID(0&amp;feed!J961,LARGE(INDEX(ISNUMBER(--MID(feed!J961,ROW($1:$19),1))*
ROW($1:$19),0),ROW($1:$19))+1,1)*10^ROW($1:$19)/10)</f>
        <v>0</v>
      </c>
      <c r="K361">
        <f>SUMPRODUCT(MID(0&amp;feed!K961,LARGE(INDEX(ISNUMBER(--MID(feed!K961,ROW($1:$19),1))*
ROW($1:$19),0),ROW($1:$19))+1,1)*10^ROW($1:$19)/10)</f>
        <v>3</v>
      </c>
      <c r="L361">
        <f>SUMPRODUCT(MID(0&amp;feed!L961,LARGE(INDEX(ISNUMBER(--MID(feed!L961,ROW($1:$19),1))*
ROW($1:$19),0),ROW($1:$19))+1,1)*10^ROW($1:$19)/10)</f>
        <v>1</v>
      </c>
      <c r="M361" t="str">
        <f>feed!M961</f>
        <v>Mixed Economy</v>
      </c>
      <c r="N361">
        <f>SUMPRODUCT(MID(0&amp;feed!N961,LARGE(INDEX(ISNUMBER(--MID(feed!N961,ROW($1:$5),1))*
ROW($1:$5),0),ROW($1:$5))+1,1)*10^ROW($1:$5)/10)</f>
        <v>383</v>
      </c>
      <c r="O361">
        <f>SUMPRODUCT(MID(0&amp;feed!O961,LARGE(INDEX(ISNUMBER(--MID(feed!O961,ROW($1:$5),1))*
ROW($1:$5),0),ROW($1:$5))+1,1)*10^ROW($1:$5)/10)</f>
        <v>212</v>
      </c>
      <c r="P361" t="str">
        <f>feed!P961</f>
        <v>Untapped</v>
      </c>
      <c r="Q361">
        <f t="shared" si="30"/>
        <v>90</v>
      </c>
      <c r="R361" t="str">
        <f>feed!Q961</f>
        <v>None</v>
      </c>
      <c r="S361">
        <f t="shared" si="31"/>
        <v>0</v>
      </c>
      <c r="T361" t="str">
        <f>feed!R961</f>
        <v>Gran Colombia</v>
      </c>
      <c r="U361" t="str">
        <f>feed!S961</f>
        <v>Neutral</v>
      </c>
      <c r="V3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18441</v>
      </c>
      <c r="W361" t="str">
        <f>feed!U961</f>
        <v>http://blocgame.com/stats.php?id=65472</v>
      </c>
      <c r="X361" s="4">
        <f>SUMPRODUCT(MID(0&amp;feed!V961,LARGE(INDEX(ISNUMBER(--MID(feed!V961,ROW($1:$5),1))*
ROW($1:$5),0),ROW($1:$5))+1,1)*10^ROW($1:$5)/10)</f>
        <v>0</v>
      </c>
      <c r="Y361">
        <f>feed!W961</f>
        <v>0</v>
      </c>
      <c r="Z361" s="4">
        <f t="shared" si="32"/>
        <v>16191</v>
      </c>
      <c r="AA361" s="8">
        <f t="shared" si="33"/>
        <v>48.148825065274153</v>
      </c>
      <c r="AB361" s="4">
        <f t="shared" si="34"/>
        <v>63.833333333333336</v>
      </c>
      <c r="AC361" s="4">
        <f t="shared" si="35"/>
        <v>3073.5</v>
      </c>
    </row>
    <row r="362" spans="1:29" x14ac:dyDescent="0.25">
      <c r="A362" t="str">
        <f>feed!A1024</f>
        <v>Homunculi</v>
      </c>
      <c r="B362" t="str">
        <f>feed!B1024</f>
        <v>happymealkid</v>
      </c>
      <c r="C362">
        <f>feed!C1024</f>
        <v>0</v>
      </c>
      <c r="D362">
        <f>SUMPRODUCT(MID(0&amp;feed!D1024,LARGE(INDEX(ISNUMBER(--MID(feed!D1024,ROW($1:$19),1))*
ROW($1:$19),0),ROW($1:$19))+1,1)*10^ROW($1:$19)/10)</f>
        <v>20</v>
      </c>
      <c r="E362">
        <f>SUMPRODUCT(MID(0&amp;feed!E1024,LARGE(INDEX(ISNUMBER(--MID(feed!E1024,ROW($1:$19),1))*
ROW($1:$19),0),ROW($1:$19))+1,1)*10^ROW($1:$19)/10)</f>
        <v>0</v>
      </c>
      <c r="F362" t="str">
        <f>feed!F1024</f>
        <v>Finest of the 19th century</v>
      </c>
      <c r="G362" t="str">
        <f>feed!G1024</f>
        <v>Angelic</v>
      </c>
      <c r="H362">
        <f>SUMPRODUCT(MID(0&amp;feed!H1024,LARGE(INDEX(ISNUMBER(--MID(feed!H1024,ROW($1:$19),1))*
ROW($1:$19),0),ROW($1:$19))+1,1)*10^ROW($1:$19)/10)</f>
        <v>0</v>
      </c>
      <c r="I362" t="str">
        <f>feed!I1024</f>
        <v>Standard</v>
      </c>
      <c r="J362">
        <f>SUMPRODUCT(MID(0&amp;feed!J1024,LARGE(INDEX(ISNUMBER(--MID(feed!J1024,ROW($1:$19),1))*
ROW($1:$19),0),ROW($1:$19))+1,1)*10^ROW($1:$19)/10)</f>
        <v>95</v>
      </c>
      <c r="K362">
        <f>SUMPRODUCT(MID(0&amp;feed!K1024,LARGE(INDEX(ISNUMBER(--MID(feed!K1024,ROW($1:$19),1))*
ROW($1:$19),0),ROW($1:$19))+1,1)*10^ROW($1:$19)/10)</f>
        <v>2</v>
      </c>
      <c r="L362">
        <f>SUMPRODUCT(MID(0&amp;feed!L1024,LARGE(INDEX(ISNUMBER(--MID(feed!L1024,ROW($1:$19),1))*
ROW($1:$19),0),ROW($1:$19))+1,1)*10^ROW($1:$19)/10)</f>
        <v>0</v>
      </c>
      <c r="M362" t="str">
        <f>feed!M1024</f>
        <v>Mixed Economy</v>
      </c>
      <c r="N362">
        <f>SUMPRODUCT(MID(0&amp;feed!N1024,LARGE(INDEX(ISNUMBER(--MID(feed!N1024,ROW($1:$5),1))*
ROW($1:$5),0),ROW($1:$5))+1,1)*10^ROW($1:$5)/10)</f>
        <v>347</v>
      </c>
      <c r="O362">
        <f>SUMPRODUCT(MID(0&amp;feed!O1024,LARGE(INDEX(ISNUMBER(--MID(feed!O1024,ROW($1:$5),1))*
ROW($1:$5),0),ROW($1:$5))+1,1)*10^ROW($1:$5)/10)</f>
        <v>0</v>
      </c>
      <c r="P362" t="str">
        <f>feed!P1024</f>
        <v>Untapped</v>
      </c>
      <c r="Q362">
        <f t="shared" si="30"/>
        <v>90</v>
      </c>
      <c r="R362" t="str">
        <f>feed!Q1024</f>
        <v>None</v>
      </c>
      <c r="S362">
        <f t="shared" si="31"/>
        <v>0</v>
      </c>
      <c r="T362" t="str">
        <f>feed!R1024</f>
        <v>Congo</v>
      </c>
      <c r="U362" t="str">
        <f>feed!S1024</f>
        <v>Neutral</v>
      </c>
      <c r="V362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20000</v>
      </c>
      <c r="W362" t="str">
        <f>feed!U1024</f>
        <v>http://blocgame.com/stats.php?id=65559</v>
      </c>
      <c r="X362" s="4">
        <f>SUMPRODUCT(MID(0&amp;feed!V1024,LARGE(INDEX(ISNUMBER(--MID(feed!V1024,ROW($1:$5),1))*
ROW($1:$5),0),ROW($1:$5))+1,1)*10^ROW($1:$5)/10)</f>
        <v>0</v>
      </c>
      <c r="Y362">
        <f>feed!W1024</f>
        <v>0</v>
      </c>
      <c r="Z362" s="4">
        <f t="shared" si="32"/>
        <v>19250</v>
      </c>
      <c r="AA362" s="8">
        <f t="shared" si="33"/>
        <v>57.636887608069166</v>
      </c>
      <c r="AB362" s="4">
        <f t="shared" si="34"/>
        <v>57.833333333333336</v>
      </c>
      <c r="AC362" s="4">
        <f t="shared" si="35"/>
        <v>3333.3333333333335</v>
      </c>
    </row>
    <row r="363" spans="1:29" x14ac:dyDescent="0.25">
      <c r="A363" t="str">
        <f>feed!A757</f>
        <v>superpower</v>
      </c>
      <c r="B363" t="str">
        <f>feed!B757</f>
        <v>super</v>
      </c>
      <c r="C363" t="str">
        <f>feed!C757</f>
        <v>PIRATES</v>
      </c>
      <c r="D363">
        <f>SUMPRODUCT(MID(0&amp;feed!D757,LARGE(INDEX(ISNUMBER(--MID(feed!D757,ROW($1:$19),1))*
ROW($1:$19),0),ROW($1:$19))+1,1)*10^ROW($1:$19)/10)</f>
        <v>9</v>
      </c>
      <c r="E363">
        <f>SUMPRODUCT(MID(0&amp;feed!E757,LARGE(INDEX(ISNUMBER(--MID(feed!E757,ROW($1:$19),1))*
ROW($1:$19),0),ROW($1:$19))+1,1)*10^ROW($1:$19)/10)</f>
        <v>0</v>
      </c>
      <c r="F363" t="str">
        <f>feed!F757</f>
        <v>Second World War surplus</v>
      </c>
      <c r="G363" t="str">
        <f>feed!G757</f>
        <v>Axis of Evil</v>
      </c>
      <c r="H363">
        <f>SUMPRODUCT(MID(0&amp;feed!H757,LARGE(INDEX(ISNUMBER(--MID(feed!H757,ROW($1:$19),1))*
ROW($1:$19),0),ROW($1:$19))+1,1)*10^ROW($1:$19)/10)</f>
        <v>0</v>
      </c>
      <c r="I363" t="str">
        <f>feed!I757</f>
        <v>Undisciplined Rabble</v>
      </c>
      <c r="J363">
        <f>SUMPRODUCT(MID(0&amp;feed!J757,LARGE(INDEX(ISNUMBER(--MID(feed!J757,ROW($1:$19),1))*
ROW($1:$19),0),ROW($1:$19))+1,1)*10^ROW($1:$19)/10)</f>
        <v>8</v>
      </c>
      <c r="K363">
        <f>SUMPRODUCT(MID(0&amp;feed!K757,LARGE(INDEX(ISNUMBER(--MID(feed!K757,ROW($1:$19),1))*
ROW($1:$19),0),ROW($1:$19))+1,1)*10^ROW($1:$19)/10)</f>
        <v>14</v>
      </c>
      <c r="L363">
        <f>SUMPRODUCT(MID(0&amp;feed!L757,LARGE(INDEX(ISNUMBER(--MID(feed!L757,ROW($1:$19),1))*
ROW($1:$19),0),ROW($1:$19))+1,1)*10^ROW($1:$19)/10)</f>
        <v>5</v>
      </c>
      <c r="M363" t="str">
        <f>feed!M757</f>
        <v>Mixed Economy</v>
      </c>
      <c r="N363">
        <f>SUMPRODUCT(MID(0&amp;feed!N757,LARGE(INDEX(ISNUMBER(--MID(feed!N757,ROW($1:$5),1))*
ROW($1:$5),0),ROW($1:$5))+1,1)*10^ROW($1:$5)/10)</f>
        <v>655</v>
      </c>
      <c r="O363">
        <f>SUMPRODUCT(MID(0&amp;feed!O757,LARGE(INDEX(ISNUMBER(--MID(feed!O757,ROW($1:$5),1))*
ROW($1:$5),0),ROW($1:$5))+1,1)*10^ROW($1:$5)/10)</f>
        <v>1054</v>
      </c>
      <c r="P363" t="str">
        <f>feed!P757</f>
        <v>Untapped</v>
      </c>
      <c r="Q363">
        <f t="shared" si="30"/>
        <v>90</v>
      </c>
      <c r="R363" t="str">
        <f>feed!Q757</f>
        <v>None</v>
      </c>
      <c r="S363">
        <f t="shared" si="31"/>
        <v>0</v>
      </c>
      <c r="T363" t="str">
        <f>feed!R757</f>
        <v>Persia</v>
      </c>
      <c r="U363" t="str">
        <f>feed!S757</f>
        <v>Neutral</v>
      </c>
      <c r="V363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7476</v>
      </c>
      <c r="W363" t="str">
        <f>feed!U757</f>
        <v>http://blocgame.com/stats.php?id=64012</v>
      </c>
      <c r="X363" s="4">
        <f>SUMPRODUCT(MID(0&amp;feed!V757,LARGE(INDEX(ISNUMBER(--MID(feed!V757,ROW($1:$5),1))*
ROW($1:$5),0),ROW($1:$5))+1,1)*10^ROW($1:$5)/10)</f>
        <v>0</v>
      </c>
      <c r="Y363">
        <f>feed!W757</f>
        <v>0</v>
      </c>
      <c r="Z363" s="4">
        <f t="shared" si="32"/>
        <v>351</v>
      </c>
      <c r="AA363" s="8">
        <f t="shared" si="33"/>
        <v>11.413740458015267</v>
      </c>
      <c r="AB363" s="4">
        <f t="shared" si="34"/>
        <v>109.16666666666667</v>
      </c>
      <c r="AC363" s="4">
        <f t="shared" si="35"/>
        <v>1246</v>
      </c>
    </row>
    <row r="364" spans="1:29" x14ac:dyDescent="0.25">
      <c r="A364" t="str">
        <f>feed!A678</f>
        <v>Lahanation</v>
      </c>
      <c r="B364" t="str">
        <f>feed!B678</f>
        <v>Sahanation</v>
      </c>
      <c r="C364" t="str">
        <f>feed!C678</f>
        <v>The Federal Colonies</v>
      </c>
      <c r="D364">
        <f>SUMPRODUCT(MID(0&amp;feed!D678,LARGE(INDEX(ISNUMBER(--MID(feed!D678,ROW($1:$19),1))*
ROW($1:$19),0),ROW($1:$19))+1,1)*10^ROW($1:$19)/10)</f>
        <v>2</v>
      </c>
      <c r="E364">
        <f>SUMPRODUCT(MID(0&amp;feed!E678,LARGE(INDEX(ISNUMBER(--MID(feed!E678,ROW($1:$19),1))*
ROW($1:$19),0),ROW($1:$19))+1,1)*10^ROW($1:$19)/10)</f>
        <v>0</v>
      </c>
      <c r="F364" t="str">
        <f>feed!F678</f>
        <v>First World War surplus</v>
      </c>
      <c r="G364" t="str">
        <f>feed!G678</f>
        <v>Good</v>
      </c>
      <c r="H364">
        <f>SUMPRODUCT(MID(0&amp;feed!H678,LARGE(INDEX(ISNUMBER(--MID(feed!H678,ROW($1:$19),1))*
ROW($1:$19),0),ROW($1:$19))+1,1)*10^ROW($1:$19)/10)</f>
        <v>0</v>
      </c>
      <c r="I364" t="str">
        <f>feed!I678</f>
        <v>Undisciplined Rabble</v>
      </c>
      <c r="J364">
        <f>SUMPRODUCT(MID(0&amp;feed!J678,LARGE(INDEX(ISNUMBER(--MID(feed!J678,ROW($1:$19),1))*
ROW($1:$19),0),ROW($1:$19))+1,1)*10^ROW($1:$19)/10)</f>
        <v>76</v>
      </c>
      <c r="K364">
        <f>SUMPRODUCT(MID(0&amp;feed!K678,LARGE(INDEX(ISNUMBER(--MID(feed!K678,ROW($1:$19),1))*
ROW($1:$19),0),ROW($1:$19))+1,1)*10^ROW($1:$19)/10)</f>
        <v>4</v>
      </c>
      <c r="L364">
        <f>SUMPRODUCT(MID(0&amp;feed!L678,LARGE(INDEX(ISNUMBER(--MID(feed!L678,ROW($1:$19),1))*
ROW($1:$19),0),ROW($1:$19))+1,1)*10^ROW($1:$19)/10)</f>
        <v>2</v>
      </c>
      <c r="M364" t="str">
        <f>feed!M678</f>
        <v>Mixed Economy</v>
      </c>
      <c r="N364">
        <f>SUMPRODUCT(MID(0&amp;feed!N678,LARGE(INDEX(ISNUMBER(--MID(feed!N678,ROW($1:$5),1))*
ROW($1:$5),0),ROW($1:$5))+1,1)*10^ROW($1:$5)/10)</f>
        <v>819</v>
      </c>
      <c r="O364">
        <f>SUMPRODUCT(MID(0&amp;feed!O678,LARGE(INDEX(ISNUMBER(--MID(feed!O678,ROW($1:$5),1))*
ROW($1:$5),0),ROW($1:$5))+1,1)*10^ROW($1:$5)/10)</f>
        <v>2</v>
      </c>
      <c r="P364" t="str">
        <f>feed!P678</f>
        <v>Untapped</v>
      </c>
      <c r="Q364">
        <f t="shared" si="30"/>
        <v>90</v>
      </c>
      <c r="R364" t="str">
        <f>feed!Q678</f>
        <v>Meagre</v>
      </c>
      <c r="S364">
        <f t="shared" si="31"/>
        <v>1.5</v>
      </c>
      <c r="T364" t="str">
        <f>feed!R678</f>
        <v>East Indies</v>
      </c>
      <c r="U364" t="str">
        <f>feed!S678</f>
        <v>Neutral</v>
      </c>
      <c r="V364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6633</v>
      </c>
      <c r="W364" t="str">
        <f>feed!U678</f>
        <v>http://blocgame.com/stats.php?id=60391</v>
      </c>
      <c r="X364" s="4">
        <f>SUMPRODUCT(MID(0&amp;feed!V678,LARGE(INDEX(ISNUMBER(--MID(feed!V678,ROW($1:$5),1))*
ROW($1:$5),0),ROW($1:$5))+1,1)*10^ROW($1:$5)/10)</f>
        <v>0</v>
      </c>
      <c r="Y364">
        <f>feed!W678</f>
        <v>0</v>
      </c>
      <c r="Z364" s="4">
        <f t="shared" si="32"/>
        <v>4383</v>
      </c>
      <c r="AA364" s="8">
        <f t="shared" si="33"/>
        <v>8.0989010989010985</v>
      </c>
      <c r="AB364" s="4">
        <f t="shared" si="34"/>
        <v>136.5</v>
      </c>
      <c r="AC364" s="4">
        <f t="shared" si="35"/>
        <v>1105.5</v>
      </c>
    </row>
    <row r="365" spans="1:29" x14ac:dyDescent="0.25">
      <c r="A365" t="str">
        <f>feed!A811</f>
        <v>jarheadwarriors</v>
      </c>
      <c r="B365" t="str">
        <f>feed!B811</f>
        <v>nexusraider</v>
      </c>
      <c r="C365">
        <f>feed!C811</f>
        <v>0</v>
      </c>
      <c r="D365">
        <f>SUMPRODUCT(MID(0&amp;feed!D811,LARGE(INDEX(ISNUMBER(--MID(feed!D811,ROW($1:$19),1))*
ROW($1:$19),0),ROW($1:$19))+1,1)*10^ROW($1:$19)/10)</f>
        <v>2</v>
      </c>
      <c r="E365">
        <f>SUMPRODUCT(MID(0&amp;feed!E811,LARGE(INDEX(ISNUMBER(--MID(feed!E811,ROW($1:$19),1))*
ROW($1:$19),0),ROW($1:$19))+1,1)*10^ROW($1:$19)/10)</f>
        <v>0</v>
      </c>
      <c r="F365" t="str">
        <f>feed!F811</f>
        <v>Finest of the 19th century</v>
      </c>
      <c r="G365" t="str">
        <f>feed!G811</f>
        <v>Normal</v>
      </c>
      <c r="H365">
        <f>SUMPRODUCT(MID(0&amp;feed!H811,LARGE(INDEX(ISNUMBER(--MID(feed!H811,ROW($1:$19),1))*
ROW($1:$19),0),ROW($1:$19))+1,1)*10^ROW($1:$19)/10)</f>
        <v>2</v>
      </c>
      <c r="I365" t="str">
        <f>feed!I811</f>
        <v>Undisciplined Rabble</v>
      </c>
      <c r="J365">
        <f>SUMPRODUCT(MID(0&amp;feed!J811,LARGE(INDEX(ISNUMBER(--MID(feed!J811,ROW($1:$19),1))*
ROW($1:$19),0),ROW($1:$19))+1,1)*10^ROW($1:$19)/10)</f>
        <v>102</v>
      </c>
      <c r="K365">
        <f>SUMPRODUCT(MID(0&amp;feed!K811,LARGE(INDEX(ISNUMBER(--MID(feed!K811,ROW($1:$19),1))*
ROW($1:$19),0),ROW($1:$19))+1,1)*10^ROW($1:$19)/10)</f>
        <v>4</v>
      </c>
      <c r="L365">
        <f>SUMPRODUCT(MID(0&amp;feed!L811,LARGE(INDEX(ISNUMBER(--MID(feed!L811,ROW($1:$19),1))*
ROW($1:$19),0),ROW($1:$19))+1,1)*10^ROW($1:$19)/10)</f>
        <v>2</v>
      </c>
      <c r="M365" t="str">
        <f>feed!M811</f>
        <v>Mixed Economy</v>
      </c>
      <c r="N365">
        <f>SUMPRODUCT(MID(0&amp;feed!N811,LARGE(INDEX(ISNUMBER(--MID(feed!N811,ROW($1:$5),1))*
ROW($1:$5),0),ROW($1:$5))+1,1)*10^ROW($1:$5)/10)</f>
        <v>567</v>
      </c>
      <c r="O365">
        <f>SUMPRODUCT(MID(0&amp;feed!O811,LARGE(INDEX(ISNUMBER(--MID(feed!O811,ROW($1:$5),1))*
ROW($1:$5),0),ROW($1:$5))+1,1)*10^ROW($1:$5)/10)</f>
        <v>51</v>
      </c>
      <c r="P365" t="str">
        <f>feed!P811</f>
        <v>Untapped</v>
      </c>
      <c r="Q365">
        <f t="shared" si="30"/>
        <v>90</v>
      </c>
      <c r="R365" t="str">
        <f>feed!Q811</f>
        <v>None</v>
      </c>
      <c r="S365">
        <f t="shared" si="31"/>
        <v>0</v>
      </c>
      <c r="T365" t="str">
        <f>feed!R811</f>
        <v>Southern Africa</v>
      </c>
      <c r="U365" t="str">
        <f>feed!S811</f>
        <v>Neutral</v>
      </c>
      <c r="V365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11081</v>
      </c>
      <c r="W365" t="str">
        <f>feed!U811</f>
        <v>http://blocgame.com/stats.php?id=64228</v>
      </c>
      <c r="X365" s="4">
        <f>SUMPRODUCT(MID(0&amp;feed!V811,LARGE(INDEX(ISNUMBER(--MID(feed!V811,ROW($1:$5),1))*
ROW($1:$5),0),ROW($1:$5))+1,1)*10^ROW($1:$5)/10)</f>
        <v>0</v>
      </c>
      <c r="Y365">
        <f>feed!W811</f>
        <v>0</v>
      </c>
      <c r="Z365" s="4">
        <f t="shared" si="32"/>
        <v>7331</v>
      </c>
      <c r="AA365" s="8">
        <f t="shared" si="33"/>
        <v>19.543209876543209</v>
      </c>
      <c r="AB365" s="4">
        <f t="shared" si="34"/>
        <v>94.5</v>
      </c>
      <c r="AC365" s="4">
        <f t="shared" si="35"/>
        <v>1846.8333333333333</v>
      </c>
    </row>
    <row r="366" spans="1:29" x14ac:dyDescent="0.25">
      <c r="A366" t="str">
        <f>feed!A511</f>
        <v>GayRights</v>
      </c>
      <c r="B366" t="str">
        <f>feed!B511</f>
        <v>CrazyFrog</v>
      </c>
      <c r="C366" t="str">
        <f>feed!C511</f>
        <v>Brotherhood of Nod</v>
      </c>
      <c r="D366">
        <f>SUMPRODUCT(MID(0&amp;feed!D511,LARGE(INDEX(ISNUMBER(--MID(feed!D511,ROW($1:$19),1))*
ROW($1:$19),0),ROW($1:$19))+1,1)*10^ROW($1:$19)/10)</f>
        <v>4</v>
      </c>
      <c r="E366">
        <f>SUMPRODUCT(MID(0&amp;feed!E511,LARGE(INDEX(ISNUMBER(--MID(feed!E511,ROW($1:$19),1))*
ROW($1:$19),0),ROW($1:$19))+1,1)*10^ROW($1:$19)/10)</f>
        <v>0</v>
      </c>
      <c r="F366" t="str">
        <f>feed!F511</f>
        <v>First World War surplus</v>
      </c>
      <c r="G366" t="str">
        <f>feed!G511</f>
        <v>Normal</v>
      </c>
      <c r="H366">
        <f>SUMPRODUCT(MID(0&amp;feed!H511,LARGE(INDEX(ISNUMBER(--MID(feed!H511,ROW($1:$19),1))*
ROW($1:$19),0),ROW($1:$19))+1,1)*10^ROW($1:$19)/10)</f>
        <v>0</v>
      </c>
      <c r="I366" t="str">
        <f>feed!I511</f>
        <v>Undisciplined Rabble</v>
      </c>
      <c r="J366">
        <f>SUMPRODUCT(MID(0&amp;feed!J511,LARGE(INDEX(ISNUMBER(--MID(feed!J511,ROW($1:$19),1))*
ROW($1:$19),0),ROW($1:$19))+1,1)*10^ROW($1:$19)/10)</f>
        <v>2</v>
      </c>
      <c r="K366">
        <f>SUMPRODUCT(MID(0&amp;feed!K511,LARGE(INDEX(ISNUMBER(--MID(feed!K511,ROW($1:$19),1))*
ROW($1:$19),0),ROW($1:$19))+1,1)*10^ROW($1:$19)/10)</f>
        <v>10</v>
      </c>
      <c r="L366">
        <f>SUMPRODUCT(MID(0&amp;feed!L511,LARGE(INDEX(ISNUMBER(--MID(feed!L511,ROW($1:$19),1))*
ROW($1:$19),0),ROW($1:$19))+1,1)*10^ROW($1:$19)/10)</f>
        <v>0</v>
      </c>
      <c r="M366" t="str">
        <f>feed!M511</f>
        <v>Mixed Economy</v>
      </c>
      <c r="N366">
        <f>SUMPRODUCT(MID(0&amp;feed!N511,LARGE(INDEX(ISNUMBER(--MID(feed!N511,ROW($1:$5),1))*
ROW($1:$5),0),ROW($1:$5))+1,1)*10^ROW($1:$5)/10)</f>
        <v>1210</v>
      </c>
      <c r="O366">
        <f>SUMPRODUCT(MID(0&amp;feed!O511,LARGE(INDEX(ISNUMBER(--MID(feed!O511,ROW($1:$5),1))*
ROW($1:$5),0),ROW($1:$5))+1,1)*10^ROW($1:$5)/10)</f>
        <v>0</v>
      </c>
      <c r="P366" t="str">
        <f>feed!P511</f>
        <v>Untapped</v>
      </c>
      <c r="Q366">
        <f t="shared" si="30"/>
        <v>90</v>
      </c>
      <c r="R366" t="str">
        <f>feed!Q511</f>
        <v>None</v>
      </c>
      <c r="S366">
        <f t="shared" si="31"/>
        <v>0</v>
      </c>
      <c r="T366" t="str">
        <f>feed!R511</f>
        <v>Arabia</v>
      </c>
      <c r="U366" t="str">
        <f>feed!S511</f>
        <v>Neutral</v>
      </c>
      <c r="V366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9209</v>
      </c>
      <c r="W366" t="str">
        <f>feed!U511</f>
        <v>http://blocgame.com/stats.php?id=62099</v>
      </c>
      <c r="X366" s="4">
        <f>SUMPRODUCT(MID(0&amp;feed!V511,LARGE(INDEX(ISNUMBER(--MID(feed!V511,ROW($1:$5),1))*
ROW($1:$5),0),ROW($1:$5))+1,1)*10^ROW($1:$5)/10)</f>
        <v>0</v>
      </c>
      <c r="Y366">
        <f>feed!W511</f>
        <v>0</v>
      </c>
      <c r="Z366" s="4">
        <f t="shared" si="32"/>
        <v>5459</v>
      </c>
      <c r="AA366" s="8">
        <f t="shared" si="33"/>
        <v>7.6107438016528928</v>
      </c>
      <c r="AB366" s="4">
        <f t="shared" si="34"/>
        <v>201.66666666666666</v>
      </c>
      <c r="AC366" s="4">
        <f t="shared" si="35"/>
        <v>1534.8333333333333</v>
      </c>
    </row>
    <row r="367" spans="1:29" x14ac:dyDescent="0.25">
      <c r="A367" t="str">
        <f>feed!A942</f>
        <v>Channary</v>
      </c>
      <c r="B367" t="str">
        <f>feed!B942</f>
        <v>Kardal</v>
      </c>
      <c r="C367" t="str">
        <f>feed!C942</f>
        <v>The Order</v>
      </c>
      <c r="D367">
        <f>SUMPRODUCT(MID(0&amp;feed!D942,LARGE(INDEX(ISNUMBER(--MID(feed!D942,ROW($1:$19),1))*
ROW($1:$19),0),ROW($1:$19))+1,1)*10^ROW($1:$19)/10)</f>
        <v>43</v>
      </c>
      <c r="E367">
        <f>SUMPRODUCT(MID(0&amp;feed!E942,LARGE(INDEX(ISNUMBER(--MID(feed!E942,ROW($1:$19),1))*
ROW($1:$19),0),ROW($1:$19))+1,1)*10^ROW($1:$19)/10)</f>
        <v>0</v>
      </c>
      <c r="F367" t="str">
        <f>feed!F942</f>
        <v>First World War surplus</v>
      </c>
      <c r="G367" t="str">
        <f>feed!G942</f>
        <v>Gandhi-like</v>
      </c>
      <c r="H367">
        <f>SUMPRODUCT(MID(0&amp;feed!H943,LARGE(INDEX(ISNUMBER(--MID(feed!H943,ROW($1:$19),1))*
ROW($1:$19),0),ROW($1:$19))+1,1)*10^ROW($1:$19)/10)</f>
        <v>2</v>
      </c>
      <c r="I367" t="str">
        <f>feed!I942</f>
        <v>Good</v>
      </c>
      <c r="J367">
        <f>SUMPRODUCT(MID(0&amp;feed!J942,LARGE(INDEX(ISNUMBER(--MID(feed!J942,ROW($1:$19),1))*
ROW($1:$19),0),ROW($1:$19))+1,1)*10^ROW($1:$19)/10)</f>
        <v>21</v>
      </c>
      <c r="K367">
        <f>SUMPRODUCT(MID(0&amp;feed!K942,LARGE(INDEX(ISNUMBER(--MID(feed!K942,ROW($1:$19),1))*
ROW($1:$19),0),ROW($1:$19))+1,1)*10^ROW($1:$19)/10)</f>
        <v>12</v>
      </c>
      <c r="L367">
        <f>SUMPRODUCT(MID(0&amp;feed!L942,LARGE(INDEX(ISNUMBER(--MID(feed!L942,ROW($1:$19),1))*
ROW($1:$19),0),ROW($1:$19))+1,1)*10^ROW($1:$19)/10)</f>
        <v>2</v>
      </c>
      <c r="M367" t="str">
        <f>feed!M942</f>
        <v>Free Market</v>
      </c>
      <c r="N367">
        <f>SUMPRODUCT(MID(0&amp;feed!N942,LARGE(INDEX(ISNUMBER(--MID(feed!N942,ROW($1:$5),1))*
ROW($1:$5),0),ROW($1:$5))+1,1)*10^ROW($1:$5)/10)</f>
        <v>396</v>
      </c>
      <c r="O367">
        <f>SUMPRODUCT(MID(0&amp;feed!O942,LARGE(INDEX(ISNUMBER(--MID(feed!O942,ROW($1:$5),1))*
ROW($1:$5),0),ROW($1:$5))+1,1)*10^ROW($1:$5)/10)</f>
        <v>71</v>
      </c>
      <c r="P367" t="str">
        <f>feed!P942</f>
        <v>Untapped</v>
      </c>
      <c r="Q367">
        <f t="shared" si="30"/>
        <v>90</v>
      </c>
      <c r="R367" t="str">
        <f>feed!Q942</f>
        <v>Meagre</v>
      </c>
      <c r="S367">
        <f t="shared" si="31"/>
        <v>1.5</v>
      </c>
      <c r="T367" t="str">
        <f>feed!R942</f>
        <v>Caribbean</v>
      </c>
      <c r="U367" t="str">
        <f>feed!S942</f>
        <v>United States</v>
      </c>
      <c r="V367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28187</v>
      </c>
      <c r="W367" t="str">
        <f>feed!U942</f>
        <v>http://blocgame.com/stats.php?id=50479</v>
      </c>
      <c r="X367" s="4">
        <f>SUMPRODUCT(MID(0&amp;feed!V942,LARGE(INDEX(ISNUMBER(--MID(feed!V942,ROW($1:$5),1))*
ROW($1:$5),0),ROW($1:$5))+1,1)*10^ROW($1:$5)/10)</f>
        <v>0</v>
      </c>
      <c r="Y367">
        <f>feed!W942</f>
        <v>0</v>
      </c>
      <c r="Z367" s="4">
        <f t="shared" si="32"/>
        <v>21437</v>
      </c>
      <c r="AA367" s="8">
        <f t="shared" si="33"/>
        <v>71.179292929292927</v>
      </c>
      <c r="AB367" s="4">
        <f t="shared" si="34"/>
        <v>66</v>
      </c>
      <c r="AC367" s="4">
        <f t="shared" si="35"/>
        <v>4697.833333333333</v>
      </c>
    </row>
    <row r="368" spans="1:29" x14ac:dyDescent="0.25">
      <c r="A368" t="str">
        <f>feed!A684</f>
        <v>Cheetos Fingers</v>
      </c>
      <c r="B368" t="str">
        <f>feed!B684</f>
        <v>Phantomir Putin</v>
      </c>
      <c r="C368">
        <f>feed!C684</f>
        <v>0</v>
      </c>
      <c r="D368">
        <f>SUMPRODUCT(MID(0&amp;feed!D684,LARGE(INDEX(ISNUMBER(--MID(feed!D684,ROW($1:$19),1))*
ROW($1:$19),0),ROW($1:$19))+1,1)*10^ROW($1:$19)/10)</f>
        <v>31</v>
      </c>
      <c r="E368">
        <f>SUMPRODUCT(MID(0&amp;feed!E684,LARGE(INDEX(ISNUMBER(--MID(feed!E684,ROW($1:$19),1))*
ROW($1:$19),0),ROW($1:$19))+1,1)*10^ROW($1:$19)/10)</f>
        <v>0</v>
      </c>
      <c r="F368" t="str">
        <f>feed!F684</f>
        <v>Second World War surplus</v>
      </c>
      <c r="G368" t="str">
        <f>feed!G684</f>
        <v>Gandhi-like</v>
      </c>
      <c r="H368">
        <f>SUMPRODUCT(MID(0&amp;feed!H684,LARGE(INDEX(ISNUMBER(--MID(feed!H684,ROW($1:$19),1))*
ROW($1:$19),0),ROW($1:$19))+1,1)*10^ROW($1:$19)/10)</f>
        <v>1</v>
      </c>
      <c r="I368" t="str">
        <f>feed!I684</f>
        <v>Good</v>
      </c>
      <c r="J368">
        <f>SUMPRODUCT(MID(0&amp;feed!J684,LARGE(INDEX(ISNUMBER(--MID(feed!J684,ROW($1:$19),1))*
ROW($1:$19),0),ROW($1:$19))+1,1)*10^ROW($1:$19)/10)</f>
        <v>1</v>
      </c>
      <c r="K368">
        <f>SUMPRODUCT(MID(0&amp;feed!K684,LARGE(INDEX(ISNUMBER(--MID(feed!K684,ROW($1:$19),1))*
ROW($1:$19),0),ROW($1:$19))+1,1)*10^ROW($1:$19)/10)</f>
        <v>21</v>
      </c>
      <c r="L368">
        <f>SUMPRODUCT(MID(0&amp;feed!L684,LARGE(INDEX(ISNUMBER(--MID(feed!L684,ROW($1:$19),1))*
ROW($1:$19),0),ROW($1:$19))+1,1)*10^ROW($1:$19)/10)</f>
        <v>7</v>
      </c>
      <c r="M368" t="str">
        <f>feed!M684</f>
        <v>Free Market</v>
      </c>
      <c r="N368">
        <f>SUMPRODUCT(MID(0&amp;feed!N684,LARGE(INDEX(ISNUMBER(--MID(feed!N684,ROW($1:$5),1))*
ROW($1:$5),0),ROW($1:$5))+1,1)*10^ROW($1:$5)/10)</f>
        <v>811</v>
      </c>
      <c r="O368">
        <f>SUMPRODUCT(MID(0&amp;feed!O684,LARGE(INDEX(ISNUMBER(--MID(feed!O684,ROW($1:$5),1))*
ROW($1:$5),0),ROW($1:$5))+1,1)*10^ROW($1:$5)/10)</f>
        <v>290</v>
      </c>
      <c r="P368" t="str">
        <f>feed!P684</f>
        <v>Untapped</v>
      </c>
      <c r="Q368">
        <f t="shared" si="30"/>
        <v>90</v>
      </c>
      <c r="R368" t="str">
        <f>feed!Q684</f>
        <v>Mediocre</v>
      </c>
      <c r="S368">
        <f t="shared" si="31"/>
        <v>4.5</v>
      </c>
      <c r="T368" t="str">
        <f>feed!R684</f>
        <v>Guinea</v>
      </c>
      <c r="U368" t="str">
        <f>feed!S684</f>
        <v>United States</v>
      </c>
      <c r="V368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30648</v>
      </c>
      <c r="W368" t="str">
        <f>feed!U684</f>
        <v>http://blocgame.com/stats.php?id=65144</v>
      </c>
      <c r="X368" s="4">
        <f>SUMPRODUCT(MID(0&amp;feed!V684,LARGE(INDEX(ISNUMBER(--MID(feed!V684,ROW($1:$5),1))*
ROW($1:$5),0),ROW($1:$5))+1,1)*10^ROW($1:$5)/10)</f>
        <v>0</v>
      </c>
      <c r="Y368">
        <f>feed!W684</f>
        <v>0</v>
      </c>
      <c r="Z368" s="4">
        <f t="shared" si="32"/>
        <v>19398</v>
      </c>
      <c r="AA368" s="8">
        <f t="shared" si="33"/>
        <v>37.790382244143032</v>
      </c>
      <c r="AB368" s="4">
        <f t="shared" si="34"/>
        <v>135.16666666666666</v>
      </c>
      <c r="AC368" s="4">
        <f t="shared" si="35"/>
        <v>5108</v>
      </c>
    </row>
    <row r="369" spans="1:29" x14ac:dyDescent="0.25">
      <c r="A369" t="str">
        <f>feed!A612</f>
        <v>Persifio</v>
      </c>
      <c r="B369" t="str">
        <f>feed!B612</f>
        <v>Muizzuddin</v>
      </c>
      <c r="C369" t="str">
        <f>feed!C612</f>
        <v>PIRATES</v>
      </c>
      <c r="D369">
        <f>SUMPRODUCT(MID(0&amp;feed!D612,LARGE(INDEX(ISNUMBER(--MID(feed!D612,ROW($1:$19),1))*
ROW($1:$19),0),ROW($1:$19))+1,1)*10^ROW($1:$19)/10)</f>
        <v>16</v>
      </c>
      <c r="E369">
        <f>SUMPRODUCT(MID(0&amp;feed!E612,LARGE(INDEX(ISNUMBER(--MID(feed!E612,ROW($1:$19),1))*
ROW($1:$19),0),ROW($1:$19))+1,1)*10^ROW($1:$19)/10)</f>
        <v>0</v>
      </c>
      <c r="F369" t="str">
        <f>feed!F612</f>
        <v>First World War surplus</v>
      </c>
      <c r="G369" t="str">
        <f>feed!G612</f>
        <v>Questionable</v>
      </c>
      <c r="H369">
        <f>SUMPRODUCT(MID(0&amp;feed!H612,LARGE(INDEX(ISNUMBER(--MID(feed!H612,ROW($1:$19),1))*
ROW($1:$19),0),ROW($1:$19))+1,1)*10^ROW($1:$19)/10)</f>
        <v>2</v>
      </c>
      <c r="I369" t="str">
        <f>feed!I612</f>
        <v>Good</v>
      </c>
      <c r="J369">
        <f>SUMPRODUCT(MID(0&amp;feed!J612,LARGE(INDEX(ISNUMBER(--MID(feed!J612,ROW($1:$19),1))*
ROW($1:$19),0),ROW($1:$19))+1,1)*10^ROW($1:$19)/10)</f>
        <v>6</v>
      </c>
      <c r="K369">
        <f>SUMPRODUCT(MID(0&amp;feed!K612,LARGE(INDEX(ISNUMBER(--MID(feed!K612,ROW($1:$19),1))*
ROW($1:$19),0),ROW($1:$19))+1,1)*10^ROW($1:$19)/10)</f>
        <v>8</v>
      </c>
      <c r="L369">
        <f>SUMPRODUCT(MID(0&amp;feed!L612,LARGE(INDEX(ISNUMBER(--MID(feed!L612,ROW($1:$19),1))*
ROW($1:$19),0),ROW($1:$19))+1,1)*10^ROW($1:$19)/10)</f>
        <v>5</v>
      </c>
      <c r="M369" t="str">
        <f>feed!M612</f>
        <v>Mixed Economy</v>
      </c>
      <c r="N369">
        <f>SUMPRODUCT(MID(0&amp;feed!N612,LARGE(INDEX(ISNUMBER(--MID(feed!N612,ROW($1:$5),1))*
ROW($1:$5),0),ROW($1:$5))+1,1)*10^ROW($1:$5)/10)</f>
        <v>940</v>
      </c>
      <c r="O369">
        <f>SUMPRODUCT(MID(0&amp;feed!O612,LARGE(INDEX(ISNUMBER(--MID(feed!O612,ROW($1:$5),1))*
ROW($1:$5),0),ROW($1:$5))+1,1)*10^ROW($1:$5)/10)</f>
        <v>235</v>
      </c>
      <c r="P369">
        <f>feed!P612</f>
        <v>0</v>
      </c>
      <c r="Q369">
        <f t="shared" si="30"/>
        <v>40</v>
      </c>
      <c r="R369" t="str">
        <f>feed!Q612</f>
        <v>Somewhat Large</v>
      </c>
      <c r="S369">
        <f t="shared" si="31"/>
        <v>6</v>
      </c>
      <c r="T369" t="str">
        <f>feed!R612</f>
        <v>Pacific Rim</v>
      </c>
      <c r="U369" t="str">
        <f>feed!S612</f>
        <v>Neutral</v>
      </c>
      <c r="V369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9550</v>
      </c>
      <c r="W369" t="str">
        <f>feed!U612</f>
        <v>http://blocgame.com/stats.php?id=61664</v>
      </c>
      <c r="X369" s="4">
        <f>SUMPRODUCT(MID(0&amp;feed!V612,LARGE(INDEX(ISNUMBER(--MID(feed!V612,ROW($1:$5),1))*
ROW($1:$5),0),ROW($1:$5))+1,1)*10^ROW($1:$5)/10)</f>
        <v>0</v>
      </c>
      <c r="Y369">
        <f>feed!W612</f>
        <v>0</v>
      </c>
      <c r="Z369" s="4">
        <f t="shared" si="32"/>
        <v>3175</v>
      </c>
      <c r="AA369" s="8">
        <f t="shared" si="33"/>
        <v>10.159574468085106</v>
      </c>
      <c r="AB369" s="4">
        <f t="shared" si="34"/>
        <v>156.66666666666666</v>
      </c>
      <c r="AC369" s="4">
        <f t="shared" si="35"/>
        <v>1591.6666666666667</v>
      </c>
    </row>
    <row r="370" spans="1:29" x14ac:dyDescent="0.25">
      <c r="A370" t="str">
        <f>feed!A504</f>
        <v>Scrubistan</v>
      </c>
      <c r="B370" t="str">
        <f>feed!B504</f>
        <v>Fernando_Shiros</v>
      </c>
      <c r="C370" t="str">
        <f>feed!C504</f>
        <v>Brotherhood of Nod</v>
      </c>
      <c r="D370">
        <f>SUMPRODUCT(MID(0&amp;feed!D504,LARGE(INDEX(ISNUMBER(--MID(feed!D504,ROW($1:$19),1))*
ROW($1:$19),0),ROW($1:$19))+1,1)*10^ROW($1:$19)/10)</f>
        <v>121</v>
      </c>
      <c r="E370">
        <f>SUMPRODUCT(MID(0&amp;feed!E504,LARGE(INDEX(ISNUMBER(--MID(feed!E504,ROW($1:$19),1))*
ROW($1:$19),0),ROW($1:$19))+1,1)*10^ROW($1:$19)/10)</f>
        <v>5</v>
      </c>
      <c r="F370" t="str">
        <f>feed!F504</f>
        <v>Vietnam War surplus</v>
      </c>
      <c r="G370" t="str">
        <f>feed!G504</f>
        <v>Angelic</v>
      </c>
      <c r="H370">
        <f>SUMPRODUCT(MID(0&amp;feed!H504,LARGE(INDEX(ISNUMBER(--MID(feed!H504,ROW($1:$19),1))*
ROW($1:$19),0),ROW($1:$19))+1,1)*10^ROW($1:$19)/10)</f>
        <v>5</v>
      </c>
      <c r="I370" t="str">
        <f>feed!I504</f>
        <v>Elite</v>
      </c>
      <c r="J370">
        <f>SUMPRODUCT(MID(0&amp;feed!J504,LARGE(INDEX(ISNUMBER(--MID(feed!J504,ROW($1:$19),1))*
ROW($1:$19),0),ROW($1:$19))+1,1)*10^ROW($1:$19)/10)</f>
        <v>1</v>
      </c>
      <c r="K370">
        <f>SUMPRODUCT(MID(0&amp;feed!K504,LARGE(INDEX(ISNUMBER(--MID(feed!K504,ROW($1:$19),1))*
ROW($1:$19),0),ROW($1:$19))+1,1)*10^ROW($1:$19)/10)</f>
        <v>40</v>
      </c>
      <c r="L370">
        <f>SUMPRODUCT(MID(0&amp;feed!L504,LARGE(INDEX(ISNUMBER(--MID(feed!L504,ROW($1:$19),1))*
ROW($1:$19),0),ROW($1:$19))+1,1)*10^ROW($1:$19)/10)</f>
        <v>24</v>
      </c>
      <c r="M370" t="str">
        <f>feed!M504</f>
        <v>Central Planning</v>
      </c>
      <c r="N370">
        <f>SUMPRODUCT(MID(0&amp;feed!N504,LARGE(INDEX(ISNUMBER(--MID(feed!N504,ROW($1:$5),1))*
ROW($1:$5),0),ROW($1:$5))+1,1)*10^ROW($1:$5)/10)</f>
        <v>1231</v>
      </c>
      <c r="O370">
        <f>SUMPRODUCT(MID(0&amp;feed!O504,LARGE(INDEX(ISNUMBER(--MID(feed!O504,ROW($1:$5),1))*
ROW($1:$5),0),ROW($1:$5))+1,1)*10^ROW($1:$5)/10)</f>
        <v>6114</v>
      </c>
      <c r="P370" t="str">
        <f>feed!P504</f>
        <v>Untapped</v>
      </c>
      <c r="Q370">
        <f t="shared" si="30"/>
        <v>90</v>
      </c>
      <c r="R370" t="str">
        <f>feed!Q504</f>
        <v>Very Powerful</v>
      </c>
      <c r="S370">
        <f t="shared" si="31"/>
        <v>10</v>
      </c>
      <c r="T370" t="str">
        <f>feed!R504</f>
        <v>Persia</v>
      </c>
      <c r="U370" t="str">
        <f>feed!S504</f>
        <v>Soviet Union</v>
      </c>
      <c r="V370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53173</v>
      </c>
      <c r="W370" t="str">
        <f>feed!U504</f>
        <v>http://blocgame.com/stats.php?id=59122</v>
      </c>
      <c r="X370" s="4">
        <f>SUMPRODUCT(MID(0&amp;feed!V504,LARGE(INDEX(ISNUMBER(--MID(feed!V504,ROW($1:$5),1))*
ROW($1:$5),0),ROW($1:$5))+1,1)*10^ROW($1:$5)/10)</f>
        <v>0</v>
      </c>
      <c r="Y370">
        <f>feed!W504</f>
        <v>0</v>
      </c>
      <c r="Z370" s="4">
        <f t="shared" si="32"/>
        <v>25423</v>
      </c>
      <c r="AA370" s="8">
        <f t="shared" si="33"/>
        <v>43.194963444354187</v>
      </c>
      <c r="AB370" s="4">
        <f t="shared" si="34"/>
        <v>205.16666666666666</v>
      </c>
      <c r="AC370" s="4">
        <f t="shared" si="35"/>
        <v>8862.1666666666661</v>
      </c>
    </row>
    <row r="371" spans="1:29" x14ac:dyDescent="0.25">
      <c r="A371" t="str">
        <f>feed!A698</f>
        <v>Qaramur</v>
      </c>
      <c r="B371" t="str">
        <f>feed!B698</f>
        <v>Qaram</v>
      </c>
      <c r="C371" t="str">
        <f>feed!C698</f>
        <v>The Order</v>
      </c>
      <c r="D371">
        <f>SUMPRODUCT(MID(0&amp;feed!D698,LARGE(INDEX(ISNUMBER(--MID(feed!D698,ROW($1:$19),1))*
ROW($1:$19),0),ROW($1:$19))+1,1)*10^ROW($1:$19)/10)</f>
        <v>41</v>
      </c>
      <c r="E371">
        <f>SUMPRODUCT(MID(0&amp;feed!E698,LARGE(INDEX(ISNUMBER(--MID(feed!E698,ROW($1:$19),1))*
ROW($1:$19),0),ROW($1:$19))+1,1)*10^ROW($1:$19)/10)</f>
        <v>0</v>
      </c>
      <c r="F371" t="str">
        <f>feed!F698</f>
        <v>Second World War surplus</v>
      </c>
      <c r="G371" t="str">
        <f>feed!G698</f>
        <v>Angelic</v>
      </c>
      <c r="H371">
        <f>SUMPRODUCT(MID(0&amp;feed!H698,LARGE(INDEX(ISNUMBER(--MID(feed!H698,ROW($1:$19),1))*
ROW($1:$19),0),ROW($1:$19))+1,1)*10^ROW($1:$19)/10)</f>
        <v>1</v>
      </c>
      <c r="I371" t="str">
        <f>feed!I698</f>
        <v>Good</v>
      </c>
      <c r="J371">
        <f>SUMPRODUCT(MID(0&amp;feed!J698,LARGE(INDEX(ISNUMBER(--MID(feed!J698,ROW($1:$19),1))*
ROW($1:$19),0),ROW($1:$19))+1,1)*10^ROW($1:$19)/10)</f>
        <v>3</v>
      </c>
      <c r="K371">
        <f>SUMPRODUCT(MID(0&amp;feed!K698,LARGE(INDEX(ISNUMBER(--MID(feed!K698,ROW($1:$19),1))*
ROW($1:$19),0),ROW($1:$19))+1,1)*10^ROW($1:$19)/10)</f>
        <v>9</v>
      </c>
      <c r="L371">
        <f>SUMPRODUCT(MID(0&amp;feed!L698,LARGE(INDEX(ISNUMBER(--MID(feed!L698,ROW($1:$19),1))*
ROW($1:$19),0),ROW($1:$19))+1,1)*10^ROW($1:$19)/10)</f>
        <v>1</v>
      </c>
      <c r="M371" t="str">
        <f>feed!M698</f>
        <v>Mixed Economy</v>
      </c>
      <c r="N371">
        <f>SUMPRODUCT(MID(0&amp;feed!N698,LARGE(INDEX(ISNUMBER(--MID(feed!N698,ROW($1:$5),1))*
ROW($1:$5),0),ROW($1:$5))+1,1)*10^ROW($1:$5)/10)</f>
        <v>787</v>
      </c>
      <c r="O371">
        <f>SUMPRODUCT(MID(0&amp;feed!O698,LARGE(INDEX(ISNUMBER(--MID(feed!O698,ROW($1:$5),1))*
ROW($1:$5),0),ROW($1:$5))+1,1)*10^ROW($1:$5)/10)</f>
        <v>126</v>
      </c>
      <c r="P371" t="str">
        <f>feed!P698</f>
        <v>Untapped</v>
      </c>
      <c r="Q371">
        <f t="shared" si="30"/>
        <v>90</v>
      </c>
      <c r="R371" t="str">
        <f>feed!Q698</f>
        <v>Mediocre</v>
      </c>
      <c r="S371">
        <f t="shared" si="31"/>
        <v>4.5</v>
      </c>
      <c r="T371" t="str">
        <f>feed!R698</f>
        <v>The Subcontinent</v>
      </c>
      <c r="U371" t="str">
        <f>feed!S698</f>
        <v>Neutral</v>
      </c>
      <c r="V371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10292</v>
      </c>
      <c r="W371" t="str">
        <f>feed!U698</f>
        <v>http://blocgame.com/stats.php?id=62861</v>
      </c>
      <c r="X371" s="4">
        <f>SUMPRODUCT(MID(0&amp;feed!V698,LARGE(INDEX(ISNUMBER(--MID(feed!V698,ROW($1:$5),1))*
ROW($1:$5),0),ROW($1:$5))+1,1)*10^ROW($1:$5)/10)</f>
        <v>0</v>
      </c>
      <c r="Y371">
        <f>feed!W698</f>
        <v>0</v>
      </c>
      <c r="Z371" s="4">
        <f t="shared" si="32"/>
        <v>5792</v>
      </c>
      <c r="AA371" s="8">
        <f t="shared" si="33"/>
        <v>13.07750952986023</v>
      </c>
      <c r="AB371" s="4">
        <f t="shared" si="34"/>
        <v>131.16666666666666</v>
      </c>
      <c r="AC371" s="4">
        <f t="shared" si="35"/>
        <v>1715.3333333333333</v>
      </c>
    </row>
    <row r="372" spans="1:29" x14ac:dyDescent="0.25">
      <c r="A372" t="str">
        <f>feed!A901</f>
        <v>weebsunite</v>
      </c>
      <c r="B372" t="str">
        <f>feed!B901</f>
        <v>weebsunite</v>
      </c>
      <c r="C372">
        <f>feed!C901</f>
        <v>0</v>
      </c>
      <c r="D372">
        <f>SUMPRODUCT(MID(0&amp;feed!D901,LARGE(INDEX(ISNUMBER(--MID(feed!D901,ROW($1:$19),1))*
ROW($1:$19),0),ROW($1:$19))+1,1)*10^ROW($1:$19)/10)</f>
        <v>2</v>
      </c>
      <c r="E372">
        <f>SUMPRODUCT(MID(0&amp;feed!E901,LARGE(INDEX(ISNUMBER(--MID(feed!E901,ROW($1:$19),1))*
ROW($1:$19),0),ROW($1:$19))+1,1)*10^ROW($1:$19)/10)</f>
        <v>0</v>
      </c>
      <c r="F372" t="str">
        <f>feed!F901</f>
        <v>Finest of the 19th century</v>
      </c>
      <c r="G372" t="str">
        <f>feed!G901</f>
        <v>Good</v>
      </c>
      <c r="H372">
        <f>SUMPRODUCT(MID(0&amp;feed!H902,LARGE(INDEX(ISNUMBER(--MID(feed!H902,ROW($1:$19),1))*
ROW($1:$19),0),ROW($1:$19))+1,1)*10^ROW($1:$19)/10)</f>
        <v>1</v>
      </c>
      <c r="I372" t="str">
        <f>feed!I901</f>
        <v>Undisciplined Rabble</v>
      </c>
      <c r="J372">
        <f>SUMPRODUCT(MID(0&amp;feed!J901,LARGE(INDEX(ISNUMBER(--MID(feed!J901,ROW($1:$19),1))*
ROW($1:$19),0),ROW($1:$19))+1,1)*10^ROW($1:$19)/10)</f>
        <v>131</v>
      </c>
      <c r="K372">
        <f>SUMPRODUCT(MID(0&amp;feed!K901,LARGE(INDEX(ISNUMBER(--MID(feed!K901,ROW($1:$19),1))*
ROW($1:$19),0),ROW($1:$19))+1,1)*10^ROW($1:$19)/10)</f>
        <v>2</v>
      </c>
      <c r="L372">
        <f>SUMPRODUCT(MID(0&amp;feed!L901,LARGE(INDEX(ISNUMBER(--MID(feed!L901,ROW($1:$19),1))*
ROW($1:$19),0),ROW($1:$19))+1,1)*10^ROW($1:$19)/10)</f>
        <v>2</v>
      </c>
      <c r="M372" t="str">
        <f>feed!M901</f>
        <v>Mixed Economy</v>
      </c>
      <c r="N372">
        <f>SUMPRODUCT(MID(0&amp;feed!N901,LARGE(INDEX(ISNUMBER(--MID(feed!N901,ROW($1:$5),1))*
ROW($1:$5),0),ROW($1:$5))+1,1)*10^ROW($1:$5)/10)</f>
        <v>440</v>
      </c>
      <c r="O372">
        <f>SUMPRODUCT(MID(0&amp;feed!O901,LARGE(INDEX(ISNUMBER(--MID(feed!O901,ROW($1:$5),1))*
ROW($1:$5),0),ROW($1:$5))+1,1)*10^ROW($1:$5)/10)</f>
        <v>2232</v>
      </c>
      <c r="P372" t="str">
        <f>feed!P901</f>
        <v>Untapped</v>
      </c>
      <c r="Q372">
        <f t="shared" si="30"/>
        <v>90</v>
      </c>
      <c r="R372" t="str">
        <f>feed!Q901</f>
        <v>None</v>
      </c>
      <c r="S372">
        <f t="shared" si="31"/>
        <v>0</v>
      </c>
      <c r="T372" t="str">
        <f>feed!R901</f>
        <v>Atlas</v>
      </c>
      <c r="U372" t="str">
        <f>feed!S901</f>
        <v>Neutral</v>
      </c>
      <c r="V372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16200</v>
      </c>
      <c r="W372" t="str">
        <f>feed!U901</f>
        <v>http://blocgame.com/stats.php?id=64356</v>
      </c>
      <c r="X372" s="4">
        <f>SUMPRODUCT(MID(0&amp;feed!V901,LARGE(INDEX(ISNUMBER(--MID(feed!V901,ROW($1:$5),1))*
ROW($1:$5),0),ROW($1:$5))+1,1)*10^ROW($1:$5)/10)</f>
        <v>0</v>
      </c>
      <c r="Y372">
        <f>feed!W901</f>
        <v>0</v>
      </c>
      <c r="Z372" s="4">
        <f t="shared" si="32"/>
        <v>13950</v>
      </c>
      <c r="AA372" s="8">
        <f t="shared" si="33"/>
        <v>36.81818181818182</v>
      </c>
      <c r="AB372" s="4">
        <f t="shared" si="34"/>
        <v>73.333333333333329</v>
      </c>
      <c r="AC372" s="4">
        <f t="shared" si="35"/>
        <v>2700</v>
      </c>
    </row>
    <row r="373" spans="1:29" x14ac:dyDescent="0.25">
      <c r="A373" t="str">
        <f>feed!A543</f>
        <v>Pingaslavia</v>
      </c>
      <c r="B373" t="str">
        <f>feed!B543</f>
        <v>CowsRTasty</v>
      </c>
      <c r="C373" t="str">
        <f>feed!C543</f>
        <v>Interpol</v>
      </c>
      <c r="D373">
        <f>SUMPRODUCT(MID(0&amp;feed!D543,LARGE(INDEX(ISNUMBER(--MID(feed!D543,ROW($1:$19),1))*
ROW($1:$19),0),ROW($1:$19))+1,1)*10^ROW($1:$19)/10)</f>
        <v>31</v>
      </c>
      <c r="E373">
        <f>SUMPRODUCT(MID(0&amp;feed!E543,LARGE(INDEX(ISNUMBER(--MID(feed!E543,ROW($1:$19),1))*
ROW($1:$19),0),ROW($1:$19))+1,1)*10^ROW($1:$19)/10)</f>
        <v>0</v>
      </c>
      <c r="F373" t="str">
        <f>feed!F543</f>
        <v>Korean War surplus</v>
      </c>
      <c r="G373" t="str">
        <f>feed!G543</f>
        <v>Gandhi-like</v>
      </c>
      <c r="H373">
        <f>SUMPRODUCT(MID(0&amp;feed!H542,LARGE(INDEX(ISNUMBER(--MID(feed!H542,ROW($1:$19),1))*
ROW($1:$19),0),ROW($1:$19))+1,1)*10^ROW($1:$19)/10)</f>
        <v>0</v>
      </c>
      <c r="I373" t="str">
        <f>feed!I543</f>
        <v>Elite</v>
      </c>
      <c r="J373">
        <f>SUMPRODUCT(MID(0&amp;feed!J543,LARGE(INDEX(ISNUMBER(--MID(feed!J543,ROW($1:$19),1))*
ROW($1:$19),0),ROW($1:$19))+1,1)*10^ROW($1:$19)/10)</f>
        <v>5</v>
      </c>
      <c r="K373">
        <f>SUMPRODUCT(MID(0&amp;feed!K543,LARGE(INDEX(ISNUMBER(--MID(feed!K543,ROW($1:$19),1))*
ROW($1:$19),0),ROW($1:$19))+1,1)*10^ROW($1:$19)/10)</f>
        <v>15</v>
      </c>
      <c r="L373">
        <f>SUMPRODUCT(MID(0&amp;feed!L543,LARGE(INDEX(ISNUMBER(--MID(feed!L543,ROW($1:$19),1))*
ROW($1:$19),0),ROW($1:$19))+1,1)*10^ROW($1:$19)/10)</f>
        <v>3</v>
      </c>
      <c r="M373" t="str">
        <f>feed!M543</f>
        <v>Free Market</v>
      </c>
      <c r="N373">
        <f>SUMPRODUCT(MID(0&amp;feed!N543,LARGE(INDEX(ISNUMBER(--MID(feed!N543,ROW($1:$5),1))*
ROW($1:$5),0),ROW($1:$5))+1,1)*10^ROW($1:$5)/10)</f>
        <v>1132</v>
      </c>
      <c r="O373">
        <f>SUMPRODUCT(MID(0&amp;feed!O543,LARGE(INDEX(ISNUMBER(--MID(feed!O543,ROW($1:$5),1))*
ROW($1:$5),0),ROW($1:$5))+1,1)*10^ROW($1:$5)/10)</f>
        <v>399</v>
      </c>
      <c r="P373" t="str">
        <f>feed!P543</f>
        <v>Untapped</v>
      </c>
      <c r="Q373">
        <f t="shared" si="30"/>
        <v>90</v>
      </c>
      <c r="R373" t="str">
        <f>feed!Q543</f>
        <v>Powerful</v>
      </c>
      <c r="S373">
        <f t="shared" si="31"/>
        <v>9</v>
      </c>
      <c r="T373" t="str">
        <f>feed!R543</f>
        <v>East Indies</v>
      </c>
      <c r="U373" t="str">
        <f>feed!S543</f>
        <v>United States</v>
      </c>
      <c r="V37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24399</v>
      </c>
      <c r="W373" t="str">
        <f>feed!U543</f>
        <v>http://blocgame.com/stats.php?id=6730</v>
      </c>
      <c r="X373" s="4">
        <f>SUMPRODUCT(MID(0&amp;feed!V543,LARGE(INDEX(ISNUMBER(--MID(feed!V543,ROW($1:$5),1))*
ROW($1:$5),0),ROW($1:$5))+1,1)*10^ROW($1:$5)/10)</f>
        <v>0</v>
      </c>
      <c r="Y373">
        <f>feed!W543</f>
        <v>0</v>
      </c>
      <c r="Z373" s="4">
        <f t="shared" si="32"/>
        <v>17649</v>
      </c>
      <c r="AA373" s="8">
        <f t="shared" si="33"/>
        <v>21.553886925795052</v>
      </c>
      <c r="AB373" s="4">
        <f t="shared" si="34"/>
        <v>188.66666666666666</v>
      </c>
      <c r="AC373" s="4">
        <f t="shared" si="35"/>
        <v>4066.5</v>
      </c>
    </row>
    <row r="374" spans="1:29" x14ac:dyDescent="0.25">
      <c r="A374" t="str">
        <f>feed!A983</f>
        <v>Senegal</v>
      </c>
      <c r="B374" t="str">
        <f>feed!B983</f>
        <v>Chizoba Oluchi</v>
      </c>
      <c r="C374">
        <f>feed!C983</f>
        <v>0</v>
      </c>
      <c r="D374">
        <f>SUMPRODUCT(MID(0&amp;feed!D983,LARGE(INDEX(ISNUMBER(--MID(feed!D983,ROW($1:$19),1))*
ROW($1:$19),0),ROW($1:$19))+1,1)*10^ROW($1:$19)/10)</f>
        <v>20</v>
      </c>
      <c r="E374">
        <f>SUMPRODUCT(MID(0&amp;feed!E983,LARGE(INDEX(ISNUMBER(--MID(feed!E983,ROW($1:$19),1))*
ROW($1:$19),0),ROW($1:$19))+1,1)*10^ROW($1:$19)/10)</f>
        <v>0</v>
      </c>
      <c r="F374" t="str">
        <f>feed!F983</f>
        <v>Finest of the 19th century</v>
      </c>
      <c r="G374" t="str">
        <f>feed!G983</f>
        <v>Gandhi-like</v>
      </c>
      <c r="H374">
        <f>SUMPRODUCT(MID(0&amp;feed!H985,LARGE(INDEX(ISNUMBER(--MID(feed!H985,ROW($1:$19),1))*
ROW($1:$19),0),ROW($1:$19))+1,1)*10^ROW($1:$19)/10)</f>
        <v>0</v>
      </c>
      <c r="I374" t="str">
        <f>feed!I983</f>
        <v>Poor</v>
      </c>
      <c r="J374">
        <f>SUMPRODUCT(MID(0&amp;feed!J983,LARGE(INDEX(ISNUMBER(--MID(feed!J983,ROW($1:$19),1))*
ROW($1:$19),0),ROW($1:$19))+1,1)*10^ROW($1:$19)/10)</f>
        <v>166</v>
      </c>
      <c r="K374">
        <f>SUMPRODUCT(MID(0&amp;feed!K983,LARGE(INDEX(ISNUMBER(--MID(feed!K983,ROW($1:$19),1))*
ROW($1:$19),0),ROW($1:$19))+1,1)*10^ROW($1:$19)/10)</f>
        <v>2</v>
      </c>
      <c r="L374">
        <f>SUMPRODUCT(MID(0&amp;feed!L983,LARGE(INDEX(ISNUMBER(--MID(feed!L983,ROW($1:$19),1))*
ROW($1:$19),0),ROW($1:$19))+1,1)*10^ROW($1:$19)/10)</f>
        <v>0</v>
      </c>
      <c r="M374" t="str">
        <f>feed!M983</f>
        <v>Central Planning</v>
      </c>
      <c r="N374">
        <f>SUMPRODUCT(MID(0&amp;feed!N983,LARGE(INDEX(ISNUMBER(--MID(feed!N983,ROW($1:$5),1))*
ROW($1:$5),0),ROW($1:$5))+1,1)*10^ROW($1:$5)/10)</f>
        <v>370</v>
      </c>
      <c r="O374">
        <f>SUMPRODUCT(MID(0&amp;feed!O983,LARGE(INDEX(ISNUMBER(--MID(feed!O983,ROW($1:$5),1))*
ROW($1:$5),0),ROW($1:$5))+1,1)*10^ROW($1:$5)/10)</f>
        <v>0</v>
      </c>
      <c r="P374" t="str">
        <f>feed!P983</f>
        <v>Untapped</v>
      </c>
      <c r="Q374">
        <f t="shared" si="30"/>
        <v>90</v>
      </c>
      <c r="R374" t="str">
        <f>feed!Q983</f>
        <v>None</v>
      </c>
      <c r="S374">
        <f t="shared" si="31"/>
        <v>0</v>
      </c>
      <c r="T374" t="str">
        <f>feed!R983</f>
        <v>West Africa</v>
      </c>
      <c r="U374" t="str">
        <f>feed!S983</f>
        <v>Neutral</v>
      </c>
      <c r="V374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374" t="str">
        <f>feed!U983</f>
        <v>http://blocgame.com/stats.php?id=62526</v>
      </c>
      <c r="X374" s="4">
        <f>SUMPRODUCT(MID(0&amp;feed!V983,LARGE(INDEX(ISNUMBER(--MID(feed!V983,ROW($1:$5),1))*
ROW($1:$5),0),ROW($1:$5))+1,1)*10^ROW($1:$5)/10)</f>
        <v>0</v>
      </c>
      <c r="Y374">
        <f>feed!W983</f>
        <v>0</v>
      </c>
      <c r="Z374" s="4">
        <f t="shared" si="32"/>
        <v>19250</v>
      </c>
      <c r="AA374" s="8">
        <f t="shared" si="33"/>
        <v>54.054054054054056</v>
      </c>
      <c r="AB374" s="4">
        <f t="shared" si="34"/>
        <v>61.666666666666664</v>
      </c>
      <c r="AC374" s="4">
        <f t="shared" si="35"/>
        <v>3333.3333333333335</v>
      </c>
    </row>
    <row r="375" spans="1:29" x14ac:dyDescent="0.25">
      <c r="A375" t="str">
        <f>feed!A969</f>
        <v>Azamkadamman</v>
      </c>
      <c r="B375" t="str">
        <f>feed!B969</f>
        <v>Chessebuglerman</v>
      </c>
      <c r="C375">
        <f>feed!C969</f>
        <v>0</v>
      </c>
      <c r="D375">
        <f>SUMPRODUCT(MID(0&amp;feed!D969,LARGE(INDEX(ISNUMBER(--MID(feed!D969,ROW($1:$19),1))*
ROW($1:$19),0),ROW($1:$19))+1,1)*10^ROW($1:$19)/10)</f>
        <v>8</v>
      </c>
      <c r="E375">
        <f>SUMPRODUCT(MID(0&amp;feed!E969,LARGE(INDEX(ISNUMBER(--MID(feed!E969,ROW($1:$19),1))*
ROW($1:$19),0),ROW($1:$19))+1,1)*10^ROW($1:$19)/10)</f>
        <v>0</v>
      </c>
      <c r="F375" t="str">
        <f>feed!F969</f>
        <v>First World War surplus</v>
      </c>
      <c r="G375" t="str">
        <f>feed!G969</f>
        <v>Gandhi-like</v>
      </c>
      <c r="H375">
        <f>SUMPRODUCT(MID(0&amp;feed!H971,LARGE(INDEX(ISNUMBER(--MID(feed!H971,ROW($1:$19),1))*
ROW($1:$19),0),ROW($1:$19))+1,1)*10^ROW($1:$19)/10)</f>
        <v>0</v>
      </c>
      <c r="I375" t="str">
        <f>feed!I969</f>
        <v>Elite</v>
      </c>
      <c r="J375">
        <f>SUMPRODUCT(MID(0&amp;feed!J969,LARGE(INDEX(ISNUMBER(--MID(feed!J969,ROW($1:$19),1))*
ROW($1:$19),0),ROW($1:$19))+1,1)*10^ROW($1:$19)/10)</f>
        <v>171</v>
      </c>
      <c r="K375">
        <f>SUMPRODUCT(MID(0&amp;feed!K969,LARGE(INDEX(ISNUMBER(--MID(feed!K969,ROW($1:$19),1))*
ROW($1:$19),0),ROW($1:$19))+1,1)*10^ROW($1:$19)/10)</f>
        <v>2</v>
      </c>
      <c r="L375">
        <f>SUMPRODUCT(MID(0&amp;feed!L969,LARGE(INDEX(ISNUMBER(--MID(feed!L969,ROW($1:$19),1))*
ROW($1:$19),0),ROW($1:$19))+1,1)*10^ROW($1:$19)/10)</f>
        <v>0</v>
      </c>
      <c r="M375" t="str">
        <f>feed!M969</f>
        <v>Central Planning</v>
      </c>
      <c r="N375">
        <f>SUMPRODUCT(MID(0&amp;feed!N969,LARGE(INDEX(ISNUMBER(--MID(feed!N969,ROW($1:$5),1))*
ROW($1:$5),0),ROW($1:$5))+1,1)*10^ROW($1:$5)/10)</f>
        <v>376</v>
      </c>
      <c r="O375">
        <f>SUMPRODUCT(MID(0&amp;feed!O969,LARGE(INDEX(ISNUMBER(--MID(feed!O969,ROW($1:$5),1))*
ROW($1:$5),0),ROW($1:$5))+1,1)*10^ROW($1:$5)/10)</f>
        <v>0</v>
      </c>
      <c r="P375" t="str">
        <f>feed!P969</f>
        <v>Untapped</v>
      </c>
      <c r="Q375">
        <f t="shared" si="30"/>
        <v>90</v>
      </c>
      <c r="R375" t="str">
        <f>feed!Q969</f>
        <v>None</v>
      </c>
      <c r="S375">
        <f t="shared" si="31"/>
        <v>0</v>
      </c>
      <c r="T375" t="str">
        <f>feed!R969</f>
        <v>China</v>
      </c>
      <c r="U375" t="str">
        <f>feed!S969</f>
        <v>Neutral</v>
      </c>
      <c r="V375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16172</v>
      </c>
      <c r="W375" t="str">
        <f>feed!U969</f>
        <v>http://blocgame.com/stats.php?id=65444</v>
      </c>
      <c r="X375" s="4">
        <f>SUMPRODUCT(MID(0&amp;feed!V969,LARGE(INDEX(ISNUMBER(--MID(feed!V969,ROW($1:$5),1))*
ROW($1:$5),0),ROW($1:$5))+1,1)*10^ROW($1:$5)/10)</f>
        <v>0</v>
      </c>
      <c r="Y375">
        <f>feed!W969</f>
        <v>0</v>
      </c>
      <c r="Z375" s="4">
        <f t="shared" si="32"/>
        <v>15422</v>
      </c>
      <c r="AA375" s="8">
        <f t="shared" si="33"/>
        <v>43.01063829787234</v>
      </c>
      <c r="AB375" s="4">
        <f t="shared" si="34"/>
        <v>62.666666666666664</v>
      </c>
      <c r="AC375" s="4">
        <f t="shared" si="35"/>
        <v>2695.3333333333335</v>
      </c>
    </row>
    <row r="376" spans="1:29" x14ac:dyDescent="0.25">
      <c r="A376" t="str">
        <f>feed!A692</f>
        <v>Galifrey</v>
      </c>
      <c r="B376" t="str">
        <f>feed!B692</f>
        <v>Eduardo lomeli</v>
      </c>
      <c r="C376">
        <f>feed!C692</f>
        <v>0</v>
      </c>
      <c r="D376">
        <f>SUMPRODUCT(MID(0&amp;feed!D692,LARGE(INDEX(ISNUMBER(--MID(feed!D692,ROW($1:$19),1))*
ROW($1:$19),0),ROW($1:$19))+1,1)*10^ROW($1:$19)/10)</f>
        <v>7</v>
      </c>
      <c r="E376">
        <f>SUMPRODUCT(MID(0&amp;feed!E692,LARGE(INDEX(ISNUMBER(--MID(feed!E692,ROW($1:$19),1))*
ROW($1:$19),0),ROW($1:$19))+1,1)*10^ROW($1:$19)/10)</f>
        <v>0</v>
      </c>
      <c r="F376" t="str">
        <f>feed!F692</f>
        <v>First World War surplus</v>
      </c>
      <c r="G376" t="str">
        <f>feed!G692</f>
        <v>Good</v>
      </c>
      <c r="H376">
        <f>SUMPRODUCT(MID(0&amp;feed!H692,LARGE(INDEX(ISNUMBER(--MID(feed!H692,ROW($1:$19),1))*
ROW($1:$19),0),ROW($1:$19))+1,1)*10^ROW($1:$19)/10)</f>
        <v>1</v>
      </c>
      <c r="I376" t="str">
        <f>feed!I692</f>
        <v>Standard</v>
      </c>
      <c r="J376">
        <f>SUMPRODUCT(MID(0&amp;feed!J692,LARGE(INDEX(ISNUMBER(--MID(feed!J692,ROW($1:$19),1))*
ROW($1:$19),0),ROW($1:$19))+1,1)*10^ROW($1:$19)/10)</f>
        <v>47</v>
      </c>
      <c r="K376">
        <f>SUMPRODUCT(MID(0&amp;feed!K692,LARGE(INDEX(ISNUMBER(--MID(feed!K692,ROW($1:$19),1))*
ROW($1:$19),0),ROW($1:$19))+1,1)*10^ROW($1:$19)/10)</f>
        <v>4</v>
      </c>
      <c r="L376">
        <f>SUMPRODUCT(MID(0&amp;feed!L692,LARGE(INDEX(ISNUMBER(--MID(feed!L692,ROW($1:$19),1))*
ROW($1:$19),0),ROW($1:$19))+1,1)*10^ROW($1:$19)/10)</f>
        <v>2</v>
      </c>
      <c r="M376" t="str">
        <f>feed!M692</f>
        <v>Free Market</v>
      </c>
      <c r="N376">
        <f>SUMPRODUCT(MID(0&amp;feed!N692,LARGE(INDEX(ISNUMBER(--MID(feed!N692,ROW($1:$5),1))*
ROW($1:$5),0),ROW($1:$5))+1,1)*10^ROW($1:$5)/10)</f>
        <v>795</v>
      </c>
      <c r="O376">
        <f>SUMPRODUCT(MID(0&amp;feed!O692,LARGE(INDEX(ISNUMBER(--MID(feed!O692,ROW($1:$5),1))*
ROW($1:$5),0),ROW($1:$5))+1,1)*10^ROW($1:$5)/10)</f>
        <v>29</v>
      </c>
      <c r="P376" t="str">
        <f>feed!P692</f>
        <v>Untapped</v>
      </c>
      <c r="Q376">
        <f t="shared" si="30"/>
        <v>90</v>
      </c>
      <c r="R376" t="str">
        <f>feed!Q692</f>
        <v>None</v>
      </c>
      <c r="S376">
        <f t="shared" si="31"/>
        <v>0</v>
      </c>
      <c r="T376" t="str">
        <f>feed!R692</f>
        <v>West Africa</v>
      </c>
      <c r="U376" t="str">
        <f>feed!S692</f>
        <v>United States</v>
      </c>
      <c r="V376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13343</v>
      </c>
      <c r="W376" t="str">
        <f>feed!U692</f>
        <v>http://blocgame.com/stats.php?id=51939</v>
      </c>
      <c r="X376" s="4">
        <f>SUMPRODUCT(MID(0&amp;feed!V692,LARGE(INDEX(ISNUMBER(--MID(feed!V692,ROW($1:$5),1))*
ROW($1:$5),0),ROW($1:$5))+1,1)*10^ROW($1:$5)/10)</f>
        <v>0</v>
      </c>
      <c r="Y376">
        <f>feed!W692</f>
        <v>0</v>
      </c>
      <c r="Z376" s="4">
        <f t="shared" si="32"/>
        <v>10343</v>
      </c>
      <c r="AA376" s="8">
        <f t="shared" si="33"/>
        <v>16.783647798742138</v>
      </c>
      <c r="AB376" s="4">
        <f t="shared" si="34"/>
        <v>132.5</v>
      </c>
      <c r="AC376" s="4">
        <f t="shared" si="35"/>
        <v>2223.8333333333335</v>
      </c>
    </row>
    <row r="377" spans="1:29" x14ac:dyDescent="0.25">
      <c r="A377" t="str">
        <f>feed!A750</f>
        <v>ï¿½bermensch</v>
      </c>
      <c r="B377" t="str">
        <f>feed!B750</f>
        <v>Fegelein</v>
      </c>
      <c r="C377" t="str">
        <f>feed!C750</f>
        <v>The Order</v>
      </c>
      <c r="D377">
        <f>SUMPRODUCT(MID(0&amp;feed!D750,LARGE(INDEX(ISNUMBER(--MID(feed!D750,ROW($1:$19),1))*
ROW($1:$19),0),ROW($1:$19))+1,1)*10^ROW($1:$19)/10)</f>
        <v>139</v>
      </c>
      <c r="E377">
        <f>SUMPRODUCT(MID(0&amp;feed!E750,LARGE(INDEX(ISNUMBER(--MID(feed!E750,ROW($1:$19),1))*
ROW($1:$19),0),ROW($1:$19))+1,1)*10^ROW($1:$19)/10)</f>
        <v>2</v>
      </c>
      <c r="F377" t="str">
        <f>feed!F750</f>
        <v>Second World War surplus</v>
      </c>
      <c r="G377" t="str">
        <f>feed!G750</f>
        <v>Gandhi-like</v>
      </c>
      <c r="H377">
        <f>SUMPRODUCT(MID(0&amp;feed!H750,LARGE(INDEX(ISNUMBER(--MID(feed!H750,ROW($1:$19),1))*
ROW($1:$19),0),ROW($1:$19))+1,1)*10^ROW($1:$19)/10)</f>
        <v>3</v>
      </c>
      <c r="I377" t="str">
        <f>feed!I750</f>
        <v>Poor</v>
      </c>
      <c r="J377">
        <f>SUMPRODUCT(MID(0&amp;feed!J750,LARGE(INDEX(ISNUMBER(--MID(feed!J750,ROW($1:$19),1))*
ROW($1:$19),0),ROW($1:$19))+1,1)*10^ROW($1:$19)/10)</f>
        <v>3</v>
      </c>
      <c r="K377">
        <f>SUMPRODUCT(MID(0&amp;feed!K750,LARGE(INDEX(ISNUMBER(--MID(feed!K750,ROW($1:$19),1))*
ROW($1:$19),0),ROW($1:$19))+1,1)*10^ROW($1:$19)/10)</f>
        <v>26</v>
      </c>
      <c r="L377">
        <f>SUMPRODUCT(MID(0&amp;feed!L750,LARGE(INDEX(ISNUMBER(--MID(feed!L750,ROW($1:$19),1))*
ROW($1:$19),0),ROW($1:$19))+1,1)*10^ROW($1:$19)/10)</f>
        <v>13</v>
      </c>
      <c r="M377" t="str">
        <f>feed!M750</f>
        <v>Free Market</v>
      </c>
      <c r="N377">
        <f>SUMPRODUCT(MID(0&amp;feed!N750,LARGE(INDEX(ISNUMBER(--MID(feed!N750,ROW($1:$5),1))*
ROW($1:$5),0),ROW($1:$5))+1,1)*10^ROW($1:$5)/10)</f>
        <v>674</v>
      </c>
      <c r="O377">
        <f>SUMPRODUCT(MID(0&amp;feed!O750,LARGE(INDEX(ISNUMBER(--MID(feed!O750,ROW($1:$5),1))*
ROW($1:$5),0),ROW($1:$5))+1,1)*10^ROW($1:$5)/10)</f>
        <v>3060</v>
      </c>
      <c r="P377" t="str">
        <f>feed!P750</f>
        <v>Untapped</v>
      </c>
      <c r="Q377">
        <f t="shared" si="30"/>
        <v>90</v>
      </c>
      <c r="R377" t="str">
        <f>feed!Q750</f>
        <v>Mediocre</v>
      </c>
      <c r="S377">
        <f t="shared" si="31"/>
        <v>4.5</v>
      </c>
      <c r="T377" t="str">
        <f>feed!R750</f>
        <v>Atlas</v>
      </c>
      <c r="U377" t="str">
        <f>feed!S750</f>
        <v>United States</v>
      </c>
      <c r="V377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26552</v>
      </c>
      <c r="W377" t="str">
        <f>feed!U750</f>
        <v>http://blocgame.com/stats.php?id=52438</v>
      </c>
      <c r="X377" s="4">
        <f>SUMPRODUCT(MID(0&amp;feed!V750,LARGE(INDEX(ISNUMBER(--MID(feed!V750,ROW($1:$5),1))*
ROW($1:$5),0),ROW($1:$5))+1,1)*10^ROW($1:$5)/10)</f>
        <v>0</v>
      </c>
      <c r="Y377">
        <f>feed!W750</f>
        <v>0</v>
      </c>
      <c r="Z377" s="4">
        <f t="shared" si="32"/>
        <v>9677</v>
      </c>
      <c r="AA377" s="8">
        <f t="shared" si="33"/>
        <v>39.394658753709201</v>
      </c>
      <c r="AB377" s="4">
        <f t="shared" si="34"/>
        <v>112.33333333333333</v>
      </c>
      <c r="AC377" s="4">
        <f t="shared" si="35"/>
        <v>4425.333333333333</v>
      </c>
    </row>
    <row r="378" spans="1:29" x14ac:dyDescent="0.25">
      <c r="A378" t="str">
        <f>feed!A566</f>
        <v>Qastury</v>
      </c>
      <c r="B378" t="str">
        <f>feed!B566</f>
        <v>kasturi</v>
      </c>
      <c r="C378" t="str">
        <f>feed!C566</f>
        <v>PIRATES</v>
      </c>
      <c r="D378">
        <f>SUMPRODUCT(MID(0&amp;feed!D566,LARGE(INDEX(ISNUMBER(--MID(feed!D566,ROW($1:$19),1))*
ROW($1:$19),0),ROW($1:$19))+1,1)*10^ROW($1:$19)/10)</f>
        <v>85</v>
      </c>
      <c r="E378">
        <f>SUMPRODUCT(MID(0&amp;feed!E566,LARGE(INDEX(ISNUMBER(--MID(feed!E566,ROW($1:$19),1))*
ROW($1:$19),0),ROW($1:$19))+1,1)*10^ROW($1:$19)/10)</f>
        <v>3</v>
      </c>
      <c r="F378" t="str">
        <f>feed!F566</f>
        <v>Korean War surplus</v>
      </c>
      <c r="G378" t="str">
        <f>feed!G566</f>
        <v>Gandhi-like</v>
      </c>
      <c r="H378">
        <f>SUMPRODUCT(MID(0&amp;feed!H566,LARGE(INDEX(ISNUMBER(--MID(feed!H566,ROW($1:$19),1))*
ROW($1:$19),0),ROW($1:$19))+1,1)*10^ROW($1:$19)/10)</f>
        <v>2</v>
      </c>
      <c r="I378" t="str">
        <f>feed!I566</f>
        <v>Poor</v>
      </c>
      <c r="J378">
        <f>SUMPRODUCT(MID(0&amp;feed!J566,LARGE(INDEX(ISNUMBER(--MID(feed!J566,ROW($1:$19),1))*
ROW($1:$19),0),ROW($1:$19))+1,1)*10^ROW($1:$19)/10)</f>
        <v>6</v>
      </c>
      <c r="K378">
        <f>SUMPRODUCT(MID(0&amp;feed!K566,LARGE(INDEX(ISNUMBER(--MID(feed!K566,ROW($1:$19),1))*
ROW($1:$19),0),ROW($1:$19))+1,1)*10^ROW($1:$19)/10)</f>
        <v>8</v>
      </c>
      <c r="L378">
        <f>SUMPRODUCT(MID(0&amp;feed!L566,LARGE(INDEX(ISNUMBER(--MID(feed!L566,ROW($1:$19),1))*
ROW($1:$19),0),ROW($1:$19))+1,1)*10^ROW($1:$19)/10)</f>
        <v>5</v>
      </c>
      <c r="M378" t="str">
        <f>feed!M566</f>
        <v>Free Market</v>
      </c>
      <c r="N378">
        <f>SUMPRODUCT(MID(0&amp;feed!N566,LARGE(INDEX(ISNUMBER(--MID(feed!N566,ROW($1:$5),1))*
ROW($1:$5),0),ROW($1:$5))+1,1)*10^ROW($1:$5)/10)</f>
        <v>1074</v>
      </c>
      <c r="O378">
        <f>SUMPRODUCT(MID(0&amp;feed!O566,LARGE(INDEX(ISNUMBER(--MID(feed!O566,ROW($1:$5),1))*
ROW($1:$5),0),ROW($1:$5))+1,1)*10^ROW($1:$5)/10)</f>
        <v>974</v>
      </c>
      <c r="P378" t="str">
        <f>feed!P566</f>
        <v>Untapped</v>
      </c>
      <c r="Q378">
        <f t="shared" si="30"/>
        <v>90</v>
      </c>
      <c r="R378" t="str">
        <f>feed!Q566</f>
        <v>Large</v>
      </c>
      <c r="S378">
        <f t="shared" si="31"/>
        <v>7.5</v>
      </c>
      <c r="T378" t="str">
        <f>feed!R566</f>
        <v>Atlas</v>
      </c>
      <c r="U378" t="str">
        <f>feed!S566</f>
        <v>Neutral</v>
      </c>
      <c r="V378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13310</v>
      </c>
      <c r="W378" t="str">
        <f>feed!U566</f>
        <v>http://blocgame.com/stats.php?id=61699</v>
      </c>
      <c r="X378" s="4">
        <f>SUMPRODUCT(MID(0&amp;feed!V566,LARGE(INDEX(ISNUMBER(--MID(feed!V566,ROW($1:$5),1))*
ROW($1:$5),0),ROW($1:$5))+1,1)*10^ROW($1:$5)/10)</f>
        <v>0</v>
      </c>
      <c r="Y378">
        <f>feed!W566</f>
        <v>0</v>
      </c>
      <c r="Z378" s="4">
        <f t="shared" si="32"/>
        <v>6935</v>
      </c>
      <c r="AA378" s="8">
        <f t="shared" si="33"/>
        <v>12.392923649906891</v>
      </c>
      <c r="AB378" s="4">
        <f t="shared" si="34"/>
        <v>179</v>
      </c>
      <c r="AC378" s="4">
        <f t="shared" si="35"/>
        <v>2218.3333333333335</v>
      </c>
    </row>
    <row r="379" spans="1:29" x14ac:dyDescent="0.25">
      <c r="A379" t="str">
        <f>feed!A599</f>
        <v>Magna Bonom</v>
      </c>
      <c r="B379" t="str">
        <f>feed!B599</f>
        <v>Krull</v>
      </c>
      <c r="C379" t="str">
        <f>feed!C599</f>
        <v>Brotherhood of Nod</v>
      </c>
      <c r="D379">
        <f>SUMPRODUCT(MID(0&amp;feed!D599,LARGE(INDEX(ISNUMBER(--MID(feed!D599,ROW($1:$19),1))*
ROW($1:$19),0),ROW($1:$19))+1,1)*10^ROW($1:$19)/10)</f>
        <v>89</v>
      </c>
      <c r="E379">
        <f>SUMPRODUCT(MID(0&amp;feed!E599,LARGE(INDEX(ISNUMBER(--MID(feed!E599,ROW($1:$19),1))*
ROW($1:$19),0),ROW($1:$19))+1,1)*10^ROW($1:$19)/10)</f>
        <v>10</v>
      </c>
      <c r="F379" t="str">
        <f>feed!F599</f>
        <v>Korean War surplus</v>
      </c>
      <c r="G379" t="str">
        <f>feed!G599</f>
        <v>Gandhi-like</v>
      </c>
      <c r="H379">
        <f>SUMPRODUCT(MID(0&amp;feed!H599,LARGE(INDEX(ISNUMBER(--MID(feed!H599,ROW($1:$19),1))*
ROW($1:$19),0),ROW($1:$19))+1,1)*10^ROW($1:$19)/10)</f>
        <v>4</v>
      </c>
      <c r="I379" t="str">
        <f>feed!I599</f>
        <v>Elite</v>
      </c>
      <c r="J379">
        <f>SUMPRODUCT(MID(0&amp;feed!J599,LARGE(INDEX(ISNUMBER(--MID(feed!J599,ROW($1:$19),1))*
ROW($1:$19),0),ROW($1:$19))+1,1)*10^ROW($1:$19)/10)</f>
        <v>2</v>
      </c>
      <c r="K379">
        <f>SUMPRODUCT(MID(0&amp;feed!K599,LARGE(INDEX(ISNUMBER(--MID(feed!K599,ROW($1:$19),1))*
ROW($1:$19),0),ROW($1:$19))+1,1)*10^ROW($1:$19)/10)</f>
        <v>26</v>
      </c>
      <c r="L379">
        <f>SUMPRODUCT(MID(0&amp;feed!L599,LARGE(INDEX(ISNUMBER(--MID(feed!L599,ROW($1:$19),1))*
ROW($1:$19),0),ROW($1:$19))+1,1)*10^ROW($1:$19)/10)</f>
        <v>16</v>
      </c>
      <c r="M379" t="str">
        <f>feed!M599</f>
        <v>Central Planning</v>
      </c>
      <c r="N379">
        <f>SUMPRODUCT(MID(0&amp;feed!N599,LARGE(INDEX(ISNUMBER(--MID(feed!N599,ROW($1:$5),1))*
ROW($1:$5),0),ROW($1:$5))+1,1)*10^ROW($1:$5)/10)</f>
        <v>969</v>
      </c>
      <c r="O379">
        <f>SUMPRODUCT(MID(0&amp;feed!O599,LARGE(INDEX(ISNUMBER(--MID(feed!O599,ROW($1:$5),1))*
ROW($1:$5),0),ROW($1:$5))+1,1)*10^ROW($1:$5)/10)</f>
        <v>4900</v>
      </c>
      <c r="P379" t="str">
        <f>feed!P599</f>
        <v>Untapped</v>
      </c>
      <c r="Q379">
        <f t="shared" si="30"/>
        <v>90</v>
      </c>
      <c r="R379" t="str">
        <f>feed!Q599</f>
        <v>Very Powerful</v>
      </c>
      <c r="S379">
        <f t="shared" si="31"/>
        <v>10</v>
      </c>
      <c r="T379" t="str">
        <f>feed!R599</f>
        <v>Egypt</v>
      </c>
      <c r="U379" t="str">
        <f>feed!S599</f>
        <v>Soviet Union</v>
      </c>
      <c r="V37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42094</v>
      </c>
      <c r="W379" t="str">
        <f>feed!U599</f>
        <v>http://blocgame.com/stats.php?id=59435</v>
      </c>
      <c r="X379" s="4">
        <f>SUMPRODUCT(MID(0&amp;feed!V599,LARGE(INDEX(ISNUMBER(--MID(feed!V599,ROW($1:$5),1))*
ROW($1:$5),0),ROW($1:$5))+1,1)*10^ROW($1:$5)/10)</f>
        <v>0</v>
      </c>
      <c r="Y379">
        <f>feed!W599</f>
        <v>0</v>
      </c>
      <c r="Z379" s="4">
        <f t="shared" si="32"/>
        <v>23344</v>
      </c>
      <c r="AA379" s="8">
        <f t="shared" si="33"/>
        <v>43.440660474716204</v>
      </c>
      <c r="AB379" s="4">
        <f t="shared" si="34"/>
        <v>161.5</v>
      </c>
      <c r="AC379" s="4">
        <f t="shared" si="35"/>
        <v>7015.666666666667</v>
      </c>
    </row>
    <row r="380" spans="1:29" x14ac:dyDescent="0.25">
      <c r="A380" t="str">
        <f>feed!A824</f>
        <v>SG UDANG</v>
      </c>
      <c r="B380" t="str">
        <f>feed!B824</f>
        <v>JOHNRAMBO</v>
      </c>
      <c r="C380" t="str">
        <f>feed!C824</f>
        <v>The Khilafah</v>
      </c>
      <c r="D380">
        <f>SUMPRODUCT(MID(0&amp;feed!D824,LARGE(INDEX(ISNUMBER(--MID(feed!D824,ROW($1:$19),1))*
ROW($1:$19),0),ROW($1:$19))+1,1)*10^ROW($1:$19)/10)</f>
        <v>10</v>
      </c>
      <c r="E380">
        <f>SUMPRODUCT(MID(0&amp;feed!E824,LARGE(INDEX(ISNUMBER(--MID(feed!E824,ROW($1:$19),1))*
ROW($1:$19),0),ROW($1:$19))+1,1)*10^ROW($1:$19)/10)</f>
        <v>0</v>
      </c>
      <c r="F380" t="str">
        <f>feed!F824</f>
        <v>Second World War surplus</v>
      </c>
      <c r="G380" t="str">
        <f>feed!G824</f>
        <v>Angelic</v>
      </c>
      <c r="H380">
        <f>SUMPRODUCT(MID(0&amp;feed!H824,LARGE(INDEX(ISNUMBER(--MID(feed!H824,ROW($1:$19),1))*
ROW($1:$19),0),ROW($1:$19))+1,1)*10^ROW($1:$19)/10)</f>
        <v>0</v>
      </c>
      <c r="I380" t="str">
        <f>feed!I824</f>
        <v>Undisciplined Rabble</v>
      </c>
      <c r="J380">
        <f>SUMPRODUCT(MID(0&amp;feed!J824,LARGE(INDEX(ISNUMBER(--MID(feed!J824,ROW($1:$19),1))*
ROW($1:$19),0),ROW($1:$19))+1,1)*10^ROW($1:$19)/10)</f>
        <v>19</v>
      </c>
      <c r="K380">
        <f>SUMPRODUCT(MID(0&amp;feed!K824,LARGE(INDEX(ISNUMBER(--MID(feed!K824,ROW($1:$19),1))*
ROW($1:$19),0),ROW($1:$19))+1,1)*10^ROW($1:$19)/10)</f>
        <v>6</v>
      </c>
      <c r="L380">
        <f>SUMPRODUCT(MID(0&amp;feed!L824,LARGE(INDEX(ISNUMBER(--MID(feed!L824,ROW($1:$19),1))*
ROW($1:$19),0),ROW($1:$19))+1,1)*10^ROW($1:$19)/10)</f>
        <v>14</v>
      </c>
      <c r="M380" t="str">
        <f>feed!M824</f>
        <v>Mixed Economy</v>
      </c>
      <c r="N380">
        <f>SUMPRODUCT(MID(0&amp;feed!N824,LARGE(INDEX(ISNUMBER(--MID(feed!N824,ROW($1:$5),1))*
ROW($1:$5),0),ROW($1:$5))+1,1)*10^ROW($1:$5)/10)</f>
        <v>544</v>
      </c>
      <c r="O380">
        <f>SUMPRODUCT(MID(0&amp;feed!O824,LARGE(INDEX(ISNUMBER(--MID(feed!O824,ROW($1:$5),1))*
ROW($1:$5),0),ROW($1:$5))+1,1)*10^ROW($1:$5)/10)</f>
        <v>1232</v>
      </c>
      <c r="P380" t="str">
        <f>feed!P824</f>
        <v>Untapped</v>
      </c>
      <c r="Q380">
        <f t="shared" si="30"/>
        <v>90</v>
      </c>
      <c r="R380" t="str">
        <f>feed!Q824</f>
        <v>Small</v>
      </c>
      <c r="S380">
        <f t="shared" si="31"/>
        <v>3</v>
      </c>
      <c r="T380" t="str">
        <f>feed!R824</f>
        <v>Mesopotamia</v>
      </c>
      <c r="U380" t="str">
        <f>feed!S824</f>
        <v>Soviet Union</v>
      </c>
      <c r="V380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13890</v>
      </c>
      <c r="W380" t="str">
        <f>feed!U824</f>
        <v>http://blocgame.com/stats.php?id=65074</v>
      </c>
      <c r="X380" s="4">
        <f>SUMPRODUCT(MID(0&amp;feed!V824,LARGE(INDEX(ISNUMBER(--MID(feed!V824,ROW($1:$5),1))*
ROW($1:$5),0),ROW($1:$5))+1,1)*10^ROW($1:$5)/10)</f>
        <v>0</v>
      </c>
      <c r="Y380">
        <f>feed!W824</f>
        <v>0</v>
      </c>
      <c r="Z380" s="4">
        <f t="shared" si="32"/>
        <v>6390</v>
      </c>
      <c r="AA380" s="8">
        <f t="shared" si="33"/>
        <v>25.533088235294116</v>
      </c>
      <c r="AB380" s="4">
        <f t="shared" si="34"/>
        <v>90.666666666666671</v>
      </c>
      <c r="AC380" s="4">
        <f t="shared" si="35"/>
        <v>2315</v>
      </c>
    </row>
    <row r="381" spans="1:29" x14ac:dyDescent="0.25">
      <c r="A381" t="str">
        <f>feed!A618</f>
        <v>ileristanistan</v>
      </c>
      <c r="B381" t="str">
        <f>feed!B618</f>
        <v>TheLongFootOfTheLaw</v>
      </c>
      <c r="C381" t="str">
        <f>feed!C618</f>
        <v>The Order</v>
      </c>
      <c r="D381">
        <f>SUMPRODUCT(MID(0&amp;feed!D618,LARGE(INDEX(ISNUMBER(--MID(feed!D618,ROW($1:$19),1))*
ROW($1:$19),0),ROW($1:$19))+1,1)*10^ROW($1:$19)/10)</f>
        <v>173</v>
      </c>
      <c r="E381">
        <f>SUMPRODUCT(MID(0&amp;feed!E618,LARGE(INDEX(ISNUMBER(--MID(feed!E618,ROW($1:$19),1))*
ROW($1:$19),0),ROW($1:$19))+1,1)*10^ROW($1:$19)/10)</f>
        <v>12</v>
      </c>
      <c r="F381" t="str">
        <f>feed!F618</f>
        <v>Korean War surplus</v>
      </c>
      <c r="G381" t="str">
        <f>feed!G618</f>
        <v>Angelic</v>
      </c>
      <c r="H381">
        <f>SUMPRODUCT(MID(0&amp;feed!H618,LARGE(INDEX(ISNUMBER(--MID(feed!H618,ROW($1:$19),1))*
ROW($1:$19),0),ROW($1:$19))+1,1)*10^ROW($1:$19)/10)</f>
        <v>4</v>
      </c>
      <c r="I381" t="str">
        <f>feed!I618</f>
        <v>Good</v>
      </c>
      <c r="J381">
        <f>SUMPRODUCT(MID(0&amp;feed!J618,LARGE(INDEX(ISNUMBER(--MID(feed!J618,ROW($1:$19),1))*
ROW($1:$19),0),ROW($1:$19))+1,1)*10^ROW($1:$19)/10)</f>
        <v>14</v>
      </c>
      <c r="K381">
        <f>SUMPRODUCT(MID(0&amp;feed!K618,LARGE(INDEX(ISNUMBER(--MID(feed!K618,ROW($1:$19),1))*
ROW($1:$19),0),ROW($1:$19))+1,1)*10^ROW($1:$19)/10)</f>
        <v>48</v>
      </c>
      <c r="L381">
        <f>SUMPRODUCT(MID(0&amp;feed!L618,LARGE(INDEX(ISNUMBER(--MID(feed!L618,ROW($1:$19),1))*
ROW($1:$19),0),ROW($1:$19))+1,1)*10^ROW($1:$19)/10)</f>
        <v>11</v>
      </c>
      <c r="M381" t="str">
        <f>feed!M618</f>
        <v>Central Planning</v>
      </c>
      <c r="N381">
        <f>SUMPRODUCT(MID(0&amp;feed!N618,LARGE(INDEX(ISNUMBER(--MID(feed!N618,ROW($1:$5),1))*
ROW($1:$5),0),ROW($1:$5))+1,1)*10^ROW($1:$5)/10)</f>
        <v>929</v>
      </c>
      <c r="O381">
        <f>SUMPRODUCT(MID(0&amp;feed!O618,LARGE(INDEX(ISNUMBER(--MID(feed!O618,ROW($1:$5),1))*
ROW($1:$5),0),ROW($1:$5))+1,1)*10^ROW($1:$5)/10)</f>
        <v>345</v>
      </c>
      <c r="P381" t="str">
        <f>feed!P618</f>
        <v>Untapped</v>
      </c>
      <c r="Q381">
        <f t="shared" si="30"/>
        <v>90</v>
      </c>
      <c r="R381" t="str">
        <f>feed!Q618</f>
        <v>Very Powerful</v>
      </c>
      <c r="S381">
        <f t="shared" si="31"/>
        <v>10</v>
      </c>
      <c r="T381" t="str">
        <f>feed!R618</f>
        <v>China</v>
      </c>
      <c r="U381" t="str">
        <f>feed!S618</f>
        <v>Soviet Union</v>
      </c>
      <c r="V381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50327</v>
      </c>
      <c r="W381" t="str">
        <f>feed!U618</f>
        <v>http://blocgame.com/stats.php?id=63622</v>
      </c>
      <c r="X381" s="4">
        <f>SUMPRODUCT(MID(0&amp;feed!V618,LARGE(INDEX(ISNUMBER(--MID(feed!V618,ROW($1:$5),1))*
ROW($1:$5),0),ROW($1:$5))+1,1)*10^ROW($1:$5)/10)</f>
        <v>0</v>
      </c>
      <c r="Y381">
        <f>feed!W618</f>
        <v>0</v>
      </c>
      <c r="Z381" s="4">
        <f t="shared" si="32"/>
        <v>25202</v>
      </c>
      <c r="AA381" s="8">
        <f t="shared" si="33"/>
        <v>54.173304628632941</v>
      </c>
      <c r="AB381" s="4">
        <f t="shared" si="34"/>
        <v>154.83333333333334</v>
      </c>
      <c r="AC381" s="4">
        <f t="shared" si="35"/>
        <v>8387.8333333333339</v>
      </c>
    </row>
    <row r="382" spans="1:29" x14ac:dyDescent="0.25">
      <c r="A382" t="str">
        <f>feed!A628</f>
        <v>Krajina</v>
      </c>
      <c r="B382" t="str">
        <f>feed!B628</f>
        <v>ï¿½eljko Raï¿½natoviï¿½</v>
      </c>
      <c r="C382" t="str">
        <f>feed!C628</f>
        <v>The Order</v>
      </c>
      <c r="D382">
        <f>SUMPRODUCT(MID(0&amp;feed!D628,LARGE(INDEX(ISNUMBER(--MID(feed!D628,ROW($1:$19),1))*
ROW($1:$19),0),ROW($1:$19))+1,1)*10^ROW($1:$19)/10)</f>
        <v>93</v>
      </c>
      <c r="E382">
        <f>SUMPRODUCT(MID(0&amp;feed!E628,LARGE(INDEX(ISNUMBER(--MID(feed!E628,ROW($1:$19),1))*
ROW($1:$19),0),ROW($1:$19))+1,1)*10^ROW($1:$19)/10)</f>
        <v>8</v>
      </c>
      <c r="F382" t="str">
        <f>feed!F628</f>
        <v>Korean War surplus</v>
      </c>
      <c r="G382" t="str">
        <f>feed!G628</f>
        <v>Gandhi-like</v>
      </c>
      <c r="H382">
        <f>SUMPRODUCT(MID(0&amp;feed!H628,LARGE(INDEX(ISNUMBER(--MID(feed!H628,ROW($1:$19),1))*
ROW($1:$19),0),ROW($1:$19))+1,1)*10^ROW($1:$19)/10)</f>
        <v>3</v>
      </c>
      <c r="I382" t="str">
        <f>feed!I628</f>
        <v>Standard</v>
      </c>
      <c r="J382">
        <f>SUMPRODUCT(MID(0&amp;feed!J628,LARGE(INDEX(ISNUMBER(--MID(feed!J628,ROW($1:$19),1))*
ROW($1:$19),0),ROW($1:$19))+1,1)*10^ROW($1:$19)/10)</f>
        <v>2</v>
      </c>
      <c r="K382">
        <f>SUMPRODUCT(MID(0&amp;feed!K628,LARGE(INDEX(ISNUMBER(--MID(feed!K628,ROW($1:$19),1))*
ROW($1:$19),0),ROW($1:$19))+1,1)*10^ROW($1:$19)/10)</f>
        <v>36</v>
      </c>
      <c r="L382">
        <f>SUMPRODUCT(MID(0&amp;feed!L628,LARGE(INDEX(ISNUMBER(--MID(feed!L628,ROW($1:$19),1))*
ROW($1:$19),0),ROW($1:$19))+1,1)*10^ROW($1:$19)/10)</f>
        <v>24</v>
      </c>
      <c r="M382" t="str">
        <f>feed!M628</f>
        <v>Central Planning</v>
      </c>
      <c r="N382">
        <f>SUMPRODUCT(MID(0&amp;feed!N628,LARGE(INDEX(ISNUMBER(--MID(feed!N628,ROW($1:$5),1))*
ROW($1:$5),0),ROW($1:$5))+1,1)*10^ROW($1:$5)/10)</f>
        <v>909</v>
      </c>
      <c r="O382">
        <f>SUMPRODUCT(MID(0&amp;feed!O628,LARGE(INDEX(ISNUMBER(--MID(feed!O628,ROW($1:$5),1))*
ROW($1:$5),0),ROW($1:$5))+1,1)*10^ROW($1:$5)/10)</f>
        <v>3948</v>
      </c>
      <c r="P382" t="str">
        <f>feed!P628</f>
        <v>Untapped</v>
      </c>
      <c r="Q382">
        <f t="shared" si="30"/>
        <v>90</v>
      </c>
      <c r="R382" t="str">
        <f>feed!Q628</f>
        <v>Very Powerful</v>
      </c>
      <c r="S382">
        <f t="shared" si="31"/>
        <v>10</v>
      </c>
      <c r="T382" t="str">
        <f>feed!R628</f>
        <v>Mesopotamia</v>
      </c>
      <c r="U382" t="str">
        <f>feed!S628</f>
        <v>Soviet Union</v>
      </c>
      <c r="V382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39681</v>
      </c>
      <c r="W382" t="str">
        <f>feed!U628</f>
        <v>http://blocgame.com/stats.php?id=62961</v>
      </c>
      <c r="X382" s="4">
        <f>SUMPRODUCT(MID(0&amp;feed!V628,LARGE(INDEX(ISNUMBER(--MID(feed!V628,ROW($1:$5),1))*
ROW($1:$5),0),ROW($1:$5))+1,1)*10^ROW($1:$5)/10)</f>
        <v>0</v>
      </c>
      <c r="Y382">
        <f>feed!W628</f>
        <v>0</v>
      </c>
      <c r="Z382" s="4">
        <f t="shared" si="32"/>
        <v>14931</v>
      </c>
      <c r="AA382" s="8">
        <f t="shared" si="33"/>
        <v>43.653465346534652</v>
      </c>
      <c r="AB382" s="4">
        <f t="shared" si="34"/>
        <v>151.5</v>
      </c>
      <c r="AC382" s="4">
        <f t="shared" si="35"/>
        <v>6613.5</v>
      </c>
    </row>
    <row r="383" spans="1:29" x14ac:dyDescent="0.25">
      <c r="A383" t="str">
        <f>feed!A514</f>
        <v>Yannevia</v>
      </c>
      <c r="B383" t="str">
        <f>feed!B514</f>
        <v>Yannevitz</v>
      </c>
      <c r="C383">
        <f>feed!C514</f>
        <v>0</v>
      </c>
      <c r="D383">
        <f>SUMPRODUCT(MID(0&amp;feed!D514,LARGE(INDEX(ISNUMBER(--MID(feed!D514,ROW($1:$19),1))*
ROW($1:$19),0),ROW($1:$19))+1,1)*10^ROW($1:$19)/10)</f>
        <v>78</v>
      </c>
      <c r="E383">
        <f>SUMPRODUCT(MID(0&amp;feed!E514,LARGE(INDEX(ISNUMBER(--MID(feed!E514,ROW($1:$19),1))*
ROW($1:$19),0),ROW($1:$19))+1,1)*10^ROW($1:$19)/10)</f>
        <v>3</v>
      </c>
      <c r="F383" t="str">
        <f>feed!F514</f>
        <v>Second World War surplus</v>
      </c>
      <c r="G383" t="str">
        <f>feed!G514</f>
        <v>Gandhi-like</v>
      </c>
      <c r="H383">
        <f>SUMPRODUCT(MID(0&amp;feed!H513,LARGE(INDEX(ISNUMBER(--MID(feed!H513,ROW($1:$19),1))*
ROW($1:$19),0),ROW($1:$19))+1,1)*10^ROW($1:$19)/10)</f>
        <v>2</v>
      </c>
      <c r="I383" t="str">
        <f>feed!I514</f>
        <v>Poor</v>
      </c>
      <c r="J383">
        <f>SUMPRODUCT(MID(0&amp;feed!J514,LARGE(INDEX(ISNUMBER(--MID(feed!J514,ROW($1:$19),1))*
ROW($1:$19),0),ROW($1:$19))+1,1)*10^ROW($1:$19)/10)</f>
        <v>28</v>
      </c>
      <c r="K383">
        <f>SUMPRODUCT(MID(0&amp;feed!K514,LARGE(INDEX(ISNUMBER(--MID(feed!K514,ROW($1:$19),1))*
ROW($1:$19),0),ROW($1:$19))+1,1)*10^ROW($1:$19)/10)</f>
        <v>20</v>
      </c>
      <c r="L383">
        <f>SUMPRODUCT(MID(0&amp;feed!L514,LARGE(INDEX(ISNUMBER(--MID(feed!L514,ROW($1:$19),1))*
ROW($1:$19),0),ROW($1:$19))+1,1)*10^ROW($1:$19)/10)</f>
        <v>11</v>
      </c>
      <c r="M383" t="str">
        <f>feed!M514</f>
        <v>Free Market</v>
      </c>
      <c r="N383">
        <f>SUMPRODUCT(MID(0&amp;feed!N514,LARGE(INDEX(ISNUMBER(--MID(feed!N514,ROW($1:$5),1))*
ROW($1:$5),0),ROW($1:$5))+1,1)*10^ROW($1:$5)/10)</f>
        <v>1204</v>
      </c>
      <c r="O383">
        <f>SUMPRODUCT(MID(0&amp;feed!O514,LARGE(INDEX(ISNUMBER(--MID(feed!O514,ROW($1:$5),1))*
ROW($1:$5),0),ROW($1:$5))+1,1)*10^ROW($1:$5)/10)</f>
        <v>120</v>
      </c>
      <c r="P383" t="str">
        <f>feed!P514</f>
        <v>Untapped</v>
      </c>
      <c r="Q383">
        <f t="shared" si="30"/>
        <v>90</v>
      </c>
      <c r="R383" t="str">
        <f>feed!Q514</f>
        <v>Large</v>
      </c>
      <c r="S383">
        <f t="shared" si="31"/>
        <v>7.5</v>
      </c>
      <c r="T383" t="str">
        <f>feed!R514</f>
        <v>Gran Colombia</v>
      </c>
      <c r="U383" t="str">
        <f>feed!S514</f>
        <v>United States</v>
      </c>
      <c r="V383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29814</v>
      </c>
      <c r="W383" t="str">
        <f>feed!U514</f>
        <v>http://blocgame.com/stats.php?id=62538</v>
      </c>
      <c r="X383" s="4">
        <f>SUMPRODUCT(MID(0&amp;feed!V514,LARGE(INDEX(ISNUMBER(--MID(feed!V514,ROW($1:$5),1))*
ROW($1:$5),0),ROW($1:$5))+1,1)*10^ROW($1:$5)/10)</f>
        <v>0</v>
      </c>
      <c r="Y383">
        <f>feed!W514</f>
        <v>0</v>
      </c>
      <c r="Z383" s="4">
        <f t="shared" si="32"/>
        <v>16689</v>
      </c>
      <c r="AA383" s="8">
        <f t="shared" si="33"/>
        <v>24.762458471760798</v>
      </c>
      <c r="AB383" s="4">
        <f t="shared" si="34"/>
        <v>200.66666666666666</v>
      </c>
      <c r="AC383" s="4">
        <f t="shared" si="35"/>
        <v>4969</v>
      </c>
    </row>
    <row r="384" spans="1:29" x14ac:dyDescent="0.25">
      <c r="A384" t="str">
        <f>feed!A493</f>
        <v>Formosa</v>
      </c>
      <c r="B384" t="str">
        <f>feed!B493</f>
        <v>Chen ya len</v>
      </c>
      <c r="C384" t="str">
        <f>feed!C493</f>
        <v>The Order</v>
      </c>
      <c r="D384">
        <f>SUMPRODUCT(MID(0&amp;feed!D493,LARGE(INDEX(ISNUMBER(--MID(feed!D493,ROW($1:$19),1))*
ROW($1:$19),0),ROW($1:$19))+1,1)*10^ROW($1:$19)/10)</f>
        <v>73</v>
      </c>
      <c r="E384">
        <f>SUMPRODUCT(MID(0&amp;feed!E493,LARGE(INDEX(ISNUMBER(--MID(feed!E493,ROW($1:$19),1))*
ROW($1:$19),0),ROW($1:$19))+1,1)*10^ROW($1:$19)/10)</f>
        <v>6</v>
      </c>
      <c r="F384" t="str">
        <f>feed!F493</f>
        <v>Second World War surplus</v>
      </c>
      <c r="G384" t="str">
        <f>feed!G493</f>
        <v>Angelic</v>
      </c>
      <c r="H384">
        <f>SUMPRODUCT(MID(0&amp;feed!H493,LARGE(INDEX(ISNUMBER(--MID(feed!H493,ROW($1:$19),1))*
ROW($1:$19),0),ROW($1:$19))+1,1)*10^ROW($1:$19)/10)</f>
        <v>3</v>
      </c>
      <c r="I384" t="str">
        <f>feed!I493</f>
        <v>Elite</v>
      </c>
      <c r="J384">
        <f>SUMPRODUCT(MID(0&amp;feed!J493,LARGE(INDEX(ISNUMBER(--MID(feed!J493,ROW($1:$19),1))*
ROW($1:$19),0),ROW($1:$19))+1,1)*10^ROW($1:$19)/10)</f>
        <v>1</v>
      </c>
      <c r="K384">
        <f>SUMPRODUCT(MID(0&amp;feed!K493,LARGE(INDEX(ISNUMBER(--MID(feed!K493,ROW($1:$19),1))*
ROW($1:$19),0),ROW($1:$19))+1,1)*10^ROW($1:$19)/10)</f>
        <v>13</v>
      </c>
      <c r="L384">
        <f>SUMPRODUCT(MID(0&amp;feed!L493,LARGE(INDEX(ISNUMBER(--MID(feed!L493,ROW($1:$19),1))*
ROW($1:$19),0),ROW($1:$19))+1,1)*10^ROW($1:$19)/10)</f>
        <v>6</v>
      </c>
      <c r="M384" t="str">
        <f>feed!M493</f>
        <v>Mixed Economy</v>
      </c>
      <c r="N384">
        <f>SUMPRODUCT(MID(0&amp;feed!N493,LARGE(INDEX(ISNUMBER(--MID(feed!N493,ROW($1:$5),1))*
ROW($1:$5),0),ROW($1:$5))+1,1)*10^ROW($1:$5)/10)</f>
        <v>1275</v>
      </c>
      <c r="O384">
        <f>SUMPRODUCT(MID(0&amp;feed!O493,LARGE(INDEX(ISNUMBER(--MID(feed!O493,ROW($1:$5),1))*
ROW($1:$5),0),ROW($1:$5))+1,1)*10^ROW($1:$5)/10)</f>
        <v>433</v>
      </c>
      <c r="P384" t="str">
        <f>feed!P493</f>
        <v>Untapped</v>
      </c>
      <c r="Q384">
        <f t="shared" si="30"/>
        <v>90</v>
      </c>
      <c r="R384" t="str">
        <f>feed!Q493</f>
        <v>Very Powerful</v>
      </c>
      <c r="S384">
        <f t="shared" si="31"/>
        <v>10</v>
      </c>
      <c r="T384" t="str">
        <f>feed!R493</f>
        <v>Pacific Rim</v>
      </c>
      <c r="U384" t="str">
        <f>feed!S493</f>
        <v>United States</v>
      </c>
      <c r="V384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23990</v>
      </c>
      <c r="W384" t="str">
        <f>feed!U493</f>
        <v>http://blocgame.com/stats.php?id=41162</v>
      </c>
      <c r="X384" s="4">
        <f>SUMPRODUCT(MID(0&amp;feed!V493,LARGE(INDEX(ISNUMBER(--MID(feed!V493,ROW($1:$5),1))*
ROW($1:$5),0),ROW($1:$5))+1,1)*10^ROW($1:$5)/10)</f>
        <v>0</v>
      </c>
      <c r="Y384">
        <f>feed!W493</f>
        <v>0</v>
      </c>
      <c r="Z384" s="4">
        <f t="shared" si="32"/>
        <v>14615</v>
      </c>
      <c r="AA384" s="8">
        <f t="shared" si="33"/>
        <v>18.815686274509805</v>
      </c>
      <c r="AB384" s="4">
        <f t="shared" si="34"/>
        <v>212.5</v>
      </c>
      <c r="AC384" s="4">
        <f t="shared" si="35"/>
        <v>3998.3333333333335</v>
      </c>
    </row>
    <row r="385" spans="1:29" x14ac:dyDescent="0.25">
      <c r="A385" t="str">
        <f>feed!A836</f>
        <v>lolwuts</v>
      </c>
      <c r="B385" t="str">
        <f>feed!B836</f>
        <v>mpetersen2</v>
      </c>
      <c r="C385">
        <f>feed!C836</f>
        <v>0</v>
      </c>
      <c r="D385">
        <f>SUMPRODUCT(MID(0&amp;feed!D836,LARGE(INDEX(ISNUMBER(--MID(feed!D836,ROW($1:$19),1))*
ROW($1:$19),0),ROW($1:$19))+1,1)*10^ROW($1:$19)/10)</f>
        <v>3</v>
      </c>
      <c r="E385">
        <f>SUMPRODUCT(MID(0&amp;feed!E836,LARGE(INDEX(ISNUMBER(--MID(feed!E836,ROW($1:$19),1))*
ROW($1:$19),0),ROW($1:$19))+1,1)*10^ROW($1:$19)/10)</f>
        <v>0</v>
      </c>
      <c r="F385" t="str">
        <f>feed!F836</f>
        <v>Finest of the 19th century</v>
      </c>
      <c r="G385" t="str">
        <f>feed!G836</f>
        <v>Normal</v>
      </c>
      <c r="H385">
        <f>SUMPRODUCT(MID(0&amp;feed!H836,LARGE(INDEX(ISNUMBER(--MID(feed!H836,ROW($1:$19),1))*
ROW($1:$19),0),ROW($1:$19))+1,1)*10^ROW($1:$19)/10)</f>
        <v>0</v>
      </c>
      <c r="I385" t="str">
        <f>feed!I836</f>
        <v>Undisciplined Rabble</v>
      </c>
      <c r="J385">
        <f>SUMPRODUCT(MID(0&amp;feed!J836,LARGE(INDEX(ISNUMBER(--MID(feed!J836,ROW($1:$19),1))*
ROW($1:$19),0),ROW($1:$19))+1,1)*10^ROW($1:$19)/10)</f>
        <v>102</v>
      </c>
      <c r="K385">
        <f>SUMPRODUCT(MID(0&amp;feed!K836,LARGE(INDEX(ISNUMBER(--MID(feed!K836,ROW($1:$19),1))*
ROW($1:$19),0),ROW($1:$19))+1,1)*10^ROW($1:$19)/10)</f>
        <v>2</v>
      </c>
      <c r="L385">
        <f>SUMPRODUCT(MID(0&amp;feed!L836,LARGE(INDEX(ISNUMBER(--MID(feed!L836,ROW($1:$19),1))*
ROW($1:$19),0),ROW($1:$19))+1,1)*10^ROW($1:$19)/10)</f>
        <v>0</v>
      </c>
      <c r="M385" t="str">
        <f>feed!M836</f>
        <v>Mixed Economy</v>
      </c>
      <c r="N385">
        <f>SUMPRODUCT(MID(0&amp;feed!N836,LARGE(INDEX(ISNUMBER(--MID(feed!N836,ROW($1:$5),1))*
ROW($1:$5),0),ROW($1:$5))+1,1)*10^ROW($1:$5)/10)</f>
        <v>527</v>
      </c>
      <c r="O385">
        <f>SUMPRODUCT(MID(0&amp;feed!O836,LARGE(INDEX(ISNUMBER(--MID(feed!O836,ROW($1:$5),1))*
ROW($1:$5),0),ROW($1:$5))+1,1)*10^ROW($1:$5)/10)</f>
        <v>30</v>
      </c>
      <c r="P385" t="str">
        <f>feed!P836</f>
        <v>Untapped</v>
      </c>
      <c r="Q385">
        <f t="shared" si="30"/>
        <v>90</v>
      </c>
      <c r="R385" t="str">
        <f>feed!Q836</f>
        <v>None</v>
      </c>
      <c r="S385">
        <f t="shared" si="31"/>
        <v>0</v>
      </c>
      <c r="T385" t="str">
        <f>feed!R836</f>
        <v>Southern Africa</v>
      </c>
      <c r="U385" t="str">
        <f>feed!S836</f>
        <v>Neutral</v>
      </c>
      <c r="V385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15211</v>
      </c>
      <c r="W385" t="str">
        <f>feed!U836</f>
        <v>http://blocgame.com/stats.php?id=64704</v>
      </c>
      <c r="X385" s="4">
        <f>SUMPRODUCT(MID(0&amp;feed!V836,LARGE(INDEX(ISNUMBER(--MID(feed!V836,ROW($1:$5),1))*
ROW($1:$5),0),ROW($1:$5))+1,1)*10^ROW($1:$5)/10)</f>
        <v>0</v>
      </c>
      <c r="Y385">
        <f>feed!W836</f>
        <v>0</v>
      </c>
      <c r="Z385" s="4">
        <f t="shared" si="32"/>
        <v>14461</v>
      </c>
      <c r="AA385" s="8">
        <f t="shared" si="33"/>
        <v>28.863377609108159</v>
      </c>
      <c r="AB385" s="4">
        <f t="shared" si="34"/>
        <v>87.833333333333329</v>
      </c>
      <c r="AC385" s="4">
        <f t="shared" si="35"/>
        <v>2535.1666666666665</v>
      </c>
    </row>
    <row r="386" spans="1:29" x14ac:dyDescent="0.25">
      <c r="A386" t="str">
        <f>feed!A544</f>
        <v>KaIfa</v>
      </c>
      <c r="B386" t="str">
        <f>feed!B544</f>
        <v>kaIfa</v>
      </c>
      <c r="C386" t="str">
        <f>feed!C544</f>
        <v>Interpol</v>
      </c>
      <c r="D386">
        <f>SUMPRODUCT(MID(0&amp;feed!D544,LARGE(INDEX(ISNUMBER(--MID(feed!D544,ROW($1:$19),1))*
ROW($1:$19),0),ROW($1:$19))+1,1)*10^ROW($1:$19)/10)</f>
        <v>79</v>
      </c>
      <c r="E386">
        <f>SUMPRODUCT(MID(0&amp;feed!E544,LARGE(INDEX(ISNUMBER(--MID(feed!E544,ROW($1:$19),1))*
ROW($1:$19),0),ROW($1:$19))+1,1)*10^ROW($1:$19)/10)</f>
        <v>2</v>
      </c>
      <c r="F386" t="str">
        <f>feed!F544</f>
        <v>Second World War surplus</v>
      </c>
      <c r="G386" t="str">
        <f>feed!G544</f>
        <v>Gandhi-like</v>
      </c>
      <c r="H386">
        <f>SUMPRODUCT(MID(0&amp;feed!H544,LARGE(INDEX(ISNUMBER(--MID(feed!H544,ROW($1:$19),1))*
ROW($1:$19),0),ROW($1:$19))+1,1)*10^ROW($1:$19)/10)</f>
        <v>2</v>
      </c>
      <c r="I386" t="str">
        <f>feed!I544</f>
        <v>Good</v>
      </c>
      <c r="J386">
        <f>SUMPRODUCT(MID(0&amp;feed!J544,LARGE(INDEX(ISNUMBER(--MID(feed!J544,ROW($1:$19),1))*
ROW($1:$19),0),ROW($1:$19))+1,1)*10^ROW($1:$19)/10)</f>
        <v>9</v>
      </c>
      <c r="K386">
        <f>SUMPRODUCT(MID(0&amp;feed!K544,LARGE(INDEX(ISNUMBER(--MID(feed!K544,ROW($1:$19),1))*
ROW($1:$19),0),ROW($1:$19))+1,1)*10^ROW($1:$19)/10)</f>
        <v>13</v>
      </c>
      <c r="L386">
        <f>SUMPRODUCT(MID(0&amp;feed!L544,LARGE(INDEX(ISNUMBER(--MID(feed!L544,ROW($1:$19),1))*
ROW($1:$19),0),ROW($1:$19))+1,1)*10^ROW($1:$19)/10)</f>
        <v>8</v>
      </c>
      <c r="M386" t="str">
        <f>feed!M544</f>
        <v>Central Planning</v>
      </c>
      <c r="N386">
        <f>SUMPRODUCT(MID(0&amp;feed!N544,LARGE(INDEX(ISNUMBER(--MID(feed!N544,ROW($1:$5),1))*
ROW($1:$5),0),ROW($1:$5))+1,1)*10^ROW($1:$5)/10)</f>
        <v>1129</v>
      </c>
      <c r="O386">
        <f>SUMPRODUCT(MID(0&amp;feed!O544,LARGE(INDEX(ISNUMBER(--MID(feed!O544,ROW($1:$5),1))*
ROW($1:$5),0),ROW($1:$5))+1,1)*10^ROW($1:$5)/10)</f>
        <v>223</v>
      </c>
      <c r="P386" t="str">
        <f>feed!P544</f>
        <v>Untapped</v>
      </c>
      <c r="Q386">
        <f t="shared" ref="Q386:Q449" si="36">IF(P386=0,40, IF(P386="Depleted",0, IF(P386="Near Depletion",10, IF(P386="Plentiful",70, IF(P386="Untapped",90,"Error")))))</f>
        <v>90</v>
      </c>
      <c r="R386" t="str">
        <f>feed!Q544</f>
        <v>Powerful</v>
      </c>
      <c r="S386">
        <f t="shared" ref="S386:S449" si="37">IF(R386="None",0, IF(R386="Meagre",1.5, IF(R386="Small",3, IF(R386="Mediocre",4.5, IF(R386="Somewhat Large",6, IF(R386="Large",7.5, IF(R386="Powerful",9, IF(R386="Very Powerful",10,"Error"))))))))</f>
        <v>9</v>
      </c>
      <c r="T386" t="str">
        <f>feed!R544</f>
        <v>Congo</v>
      </c>
      <c r="U386" t="str">
        <f>feed!S544</f>
        <v>Soviet Union</v>
      </c>
      <c r="V386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32250</v>
      </c>
      <c r="W386" t="str">
        <f>feed!U544</f>
        <v>http://blocgame.com/stats.php?id=61737</v>
      </c>
      <c r="X386" s="4">
        <f>SUMPRODUCT(MID(0&amp;feed!V544,LARGE(INDEX(ISNUMBER(--MID(feed!V544,ROW($1:$5),1))*
ROW($1:$5),0),ROW($1:$5))+1,1)*10^ROW($1:$5)/10)</f>
        <v>0</v>
      </c>
      <c r="Y386">
        <f>feed!W544</f>
        <v>0</v>
      </c>
      <c r="Z386" s="4">
        <f t="shared" ref="Z386:Z449" si="38">V386-H386*750-K386*375-L386*375</f>
        <v>22875</v>
      </c>
      <c r="AA386" s="8">
        <f t="shared" ref="AA386:AA449" si="39">V386/N386</f>
        <v>28.565101860053144</v>
      </c>
      <c r="AB386" s="4">
        <f t="shared" ref="AB386:AB449" si="40">N386/6</f>
        <v>188.16666666666666</v>
      </c>
      <c r="AC386" s="4">
        <f t="shared" ref="AC386:AC449" si="41">V386/6</f>
        <v>5375</v>
      </c>
    </row>
    <row r="387" spans="1:29" x14ac:dyDescent="0.25">
      <c r="A387" t="str">
        <f>feed!A528</f>
        <v>Nanyang</v>
      </c>
      <c r="B387" t="str">
        <f>feed!B528</f>
        <v>Mister_N</v>
      </c>
      <c r="C387" t="str">
        <f>feed!C528</f>
        <v>The Order</v>
      </c>
      <c r="D387">
        <f>SUMPRODUCT(MID(0&amp;feed!D528,LARGE(INDEX(ISNUMBER(--MID(feed!D528,ROW($1:$19),1))*
ROW($1:$19),0),ROW($1:$19))+1,1)*10^ROW($1:$19)/10)</f>
        <v>52</v>
      </c>
      <c r="E387">
        <f>SUMPRODUCT(MID(0&amp;feed!E528,LARGE(INDEX(ISNUMBER(--MID(feed!E528,ROW($1:$19),1))*
ROW($1:$19),0),ROW($1:$19))+1,1)*10^ROW($1:$19)/10)</f>
        <v>0</v>
      </c>
      <c r="F387" t="str">
        <f>feed!F528</f>
        <v>Second World War surplus</v>
      </c>
      <c r="G387" t="str">
        <f>feed!G528</f>
        <v>Angelic</v>
      </c>
      <c r="H387">
        <f>SUMPRODUCT(MID(0&amp;feed!H528,LARGE(INDEX(ISNUMBER(--MID(feed!H528,ROW($1:$19),1))*
ROW($1:$19),0),ROW($1:$19))+1,1)*10^ROW($1:$19)/10)</f>
        <v>2</v>
      </c>
      <c r="I387" t="str">
        <f>feed!I528</f>
        <v>Elite</v>
      </c>
      <c r="J387">
        <f>SUMPRODUCT(MID(0&amp;feed!J528,LARGE(INDEX(ISNUMBER(--MID(feed!J528,ROW($1:$19),1))*
ROW($1:$19),0),ROW($1:$19))+1,1)*10^ROW($1:$19)/10)</f>
        <v>15</v>
      </c>
      <c r="K387">
        <f>SUMPRODUCT(MID(0&amp;feed!K528,LARGE(INDEX(ISNUMBER(--MID(feed!K528,ROW($1:$19),1))*
ROW($1:$19),0),ROW($1:$19))+1,1)*10^ROW($1:$19)/10)</f>
        <v>11</v>
      </c>
      <c r="L387">
        <f>SUMPRODUCT(MID(0&amp;feed!L528,LARGE(INDEX(ISNUMBER(--MID(feed!L528,ROW($1:$19),1))*
ROW($1:$19),0),ROW($1:$19))+1,1)*10^ROW($1:$19)/10)</f>
        <v>4</v>
      </c>
      <c r="M387" t="str">
        <f>feed!M528</f>
        <v>Central Planning</v>
      </c>
      <c r="N387">
        <f>SUMPRODUCT(MID(0&amp;feed!N528,LARGE(INDEX(ISNUMBER(--MID(feed!N528,ROW($1:$5),1))*
ROW($1:$5),0),ROW($1:$5))+1,1)*10^ROW($1:$5)/10)</f>
        <v>1169</v>
      </c>
      <c r="O387">
        <f>SUMPRODUCT(MID(0&amp;feed!O528,LARGE(INDEX(ISNUMBER(--MID(feed!O528,ROW($1:$5),1))*
ROW($1:$5),0),ROW($1:$5))+1,1)*10^ROW($1:$5)/10)</f>
        <v>208</v>
      </c>
      <c r="P387" t="str">
        <f>feed!P528</f>
        <v>Untapped</v>
      </c>
      <c r="Q387">
        <f t="shared" si="36"/>
        <v>90</v>
      </c>
      <c r="R387" t="str">
        <f>feed!Q528</f>
        <v>Very Powerful</v>
      </c>
      <c r="S387">
        <f t="shared" si="37"/>
        <v>10</v>
      </c>
      <c r="T387" t="str">
        <f>feed!R528</f>
        <v>Indochina</v>
      </c>
      <c r="U387" t="str">
        <f>feed!S528</f>
        <v>Soviet Union</v>
      </c>
      <c r="V387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27290</v>
      </c>
      <c r="W387" t="str">
        <f>feed!U528</f>
        <v>http://blocgame.com/stats.php?id=62916</v>
      </c>
      <c r="X387" s="4">
        <f>SUMPRODUCT(MID(0&amp;feed!V528,LARGE(INDEX(ISNUMBER(--MID(feed!V528,ROW($1:$5),1))*
ROW($1:$5),0),ROW($1:$5))+1,1)*10^ROW($1:$5)/10)</f>
        <v>0</v>
      </c>
      <c r="Y387">
        <f>feed!W528</f>
        <v>0</v>
      </c>
      <c r="Z387" s="4">
        <f t="shared" si="38"/>
        <v>20165</v>
      </c>
      <c r="AA387" s="8">
        <f t="shared" si="39"/>
        <v>23.344739093242087</v>
      </c>
      <c r="AB387" s="4">
        <f t="shared" si="40"/>
        <v>194.83333333333334</v>
      </c>
      <c r="AC387" s="4">
        <f t="shared" si="41"/>
        <v>4548.333333333333</v>
      </c>
    </row>
    <row r="388" spans="1:29" x14ac:dyDescent="0.25">
      <c r="A388" t="str">
        <f>feed!A778</f>
        <v>ARABOBIA</v>
      </c>
      <c r="B388" t="str">
        <f>feed!B778</f>
        <v>King Boobooboobsies</v>
      </c>
      <c r="C388">
        <f>feed!C778</f>
        <v>0</v>
      </c>
      <c r="D388">
        <f>SUMPRODUCT(MID(0&amp;feed!D778,LARGE(INDEX(ISNUMBER(--MID(feed!D778,ROW($1:$19),1))*
ROW($1:$19),0),ROW($1:$19))+1,1)*10^ROW($1:$19)/10)</f>
        <v>2</v>
      </c>
      <c r="E388">
        <f>SUMPRODUCT(MID(0&amp;feed!E778,LARGE(INDEX(ISNUMBER(--MID(feed!E778,ROW($1:$19),1))*
ROW($1:$19),0),ROW($1:$19))+1,1)*10^ROW($1:$19)/10)</f>
        <v>0</v>
      </c>
      <c r="F388" t="str">
        <f>feed!F778</f>
        <v>Second World War surplus</v>
      </c>
      <c r="G388" t="str">
        <f>feed!G778</f>
        <v>Good</v>
      </c>
      <c r="H388">
        <f>SUMPRODUCT(MID(0&amp;feed!H778,LARGE(INDEX(ISNUMBER(--MID(feed!H778,ROW($1:$19),1))*
ROW($1:$19),0),ROW($1:$19))+1,1)*10^ROW($1:$19)/10)</f>
        <v>0</v>
      </c>
      <c r="I388" t="str">
        <f>feed!I778</f>
        <v>Undisciplined Rabble</v>
      </c>
      <c r="J388">
        <f>SUMPRODUCT(MID(0&amp;feed!J778,LARGE(INDEX(ISNUMBER(--MID(feed!J778,ROW($1:$19),1))*
ROW($1:$19),0),ROW($1:$19))+1,1)*10^ROW($1:$19)/10)</f>
        <v>51</v>
      </c>
      <c r="K388">
        <f>SUMPRODUCT(MID(0&amp;feed!K778,LARGE(INDEX(ISNUMBER(--MID(feed!K778,ROW($1:$19),1))*
ROW($1:$19),0),ROW($1:$19))+1,1)*10^ROW($1:$19)/10)</f>
        <v>4</v>
      </c>
      <c r="L388">
        <f>SUMPRODUCT(MID(0&amp;feed!L778,LARGE(INDEX(ISNUMBER(--MID(feed!L778,ROW($1:$19),1))*
ROW($1:$19),0),ROW($1:$19))+1,1)*10^ROW($1:$19)/10)</f>
        <v>4</v>
      </c>
      <c r="M388" t="str">
        <f>feed!M778</f>
        <v>Mixed Economy</v>
      </c>
      <c r="N388">
        <f>SUMPRODUCT(MID(0&amp;feed!N778,LARGE(INDEX(ISNUMBER(--MID(feed!N778,ROW($1:$5),1))*
ROW($1:$5),0),ROW($1:$5))+1,1)*10^ROW($1:$5)/10)</f>
        <v>625</v>
      </c>
      <c r="O388">
        <f>SUMPRODUCT(MID(0&amp;feed!O778,LARGE(INDEX(ISNUMBER(--MID(feed!O778,ROW($1:$5),1))*
ROW($1:$5),0),ROW($1:$5))+1,1)*10^ROW($1:$5)/10)</f>
        <v>95</v>
      </c>
      <c r="P388" t="str">
        <f>feed!P778</f>
        <v>Untapped</v>
      </c>
      <c r="Q388">
        <f t="shared" si="36"/>
        <v>90</v>
      </c>
      <c r="R388" t="str">
        <f>feed!Q778</f>
        <v>None</v>
      </c>
      <c r="S388">
        <f t="shared" si="37"/>
        <v>0</v>
      </c>
      <c r="T388" t="str">
        <f>feed!R778</f>
        <v>Arabia</v>
      </c>
      <c r="U388" t="str">
        <f>feed!S778</f>
        <v>Neutral</v>
      </c>
      <c r="V38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3013</v>
      </c>
      <c r="W388" t="str">
        <f>feed!U778</f>
        <v>http://blocgame.com/stats.php?id=62683</v>
      </c>
      <c r="X388" s="4">
        <f>SUMPRODUCT(MID(0&amp;feed!V778,LARGE(INDEX(ISNUMBER(--MID(feed!V778,ROW($1:$5),1))*
ROW($1:$5),0),ROW($1:$5))+1,1)*10^ROW($1:$5)/10)</f>
        <v>0</v>
      </c>
      <c r="Y388">
        <f>feed!W778</f>
        <v>0</v>
      </c>
      <c r="Z388" s="4">
        <f t="shared" si="38"/>
        <v>13</v>
      </c>
      <c r="AA388" s="8">
        <f t="shared" si="39"/>
        <v>4.8208000000000002</v>
      </c>
      <c r="AB388" s="4">
        <f t="shared" si="40"/>
        <v>104.16666666666667</v>
      </c>
      <c r="AC388" s="4">
        <f t="shared" si="41"/>
        <v>502.16666666666669</v>
      </c>
    </row>
    <row r="389" spans="1:29" x14ac:dyDescent="0.25">
      <c r="A389" t="str">
        <f>feed!A533</f>
        <v>Sadanca</v>
      </c>
      <c r="B389" t="str">
        <f>feed!B533</f>
        <v>Deioncï¿½</v>
      </c>
      <c r="C389">
        <f>feed!C533</f>
        <v>0</v>
      </c>
      <c r="D389">
        <f>SUMPRODUCT(MID(0&amp;feed!D533,LARGE(INDEX(ISNUMBER(--MID(feed!D533,ROW($1:$19),1))*
ROW($1:$19),0),ROW($1:$19))+1,1)*10^ROW($1:$19)/10)</f>
        <v>8</v>
      </c>
      <c r="E389">
        <f>SUMPRODUCT(MID(0&amp;feed!E533,LARGE(INDEX(ISNUMBER(--MID(feed!E533,ROW($1:$19),1))*
ROW($1:$19),0),ROW($1:$19))+1,1)*10^ROW($1:$19)/10)</f>
        <v>0</v>
      </c>
      <c r="F389" t="str">
        <f>feed!F533</f>
        <v>First World War surplus</v>
      </c>
      <c r="G389" t="str">
        <f>feed!G533</f>
        <v>Gandhi-like</v>
      </c>
      <c r="H389">
        <f>SUMPRODUCT(MID(0&amp;feed!H533,LARGE(INDEX(ISNUMBER(--MID(feed!H533,ROW($1:$19),1))*
ROW($1:$19),0),ROW($1:$19))+1,1)*10^ROW($1:$19)/10)</f>
        <v>1</v>
      </c>
      <c r="I389" t="str">
        <f>feed!I533</f>
        <v>Elite</v>
      </c>
      <c r="J389">
        <f>SUMPRODUCT(MID(0&amp;feed!J533,LARGE(INDEX(ISNUMBER(--MID(feed!J533,ROW($1:$19),1))*
ROW($1:$19),0),ROW($1:$19))+1,1)*10^ROW($1:$19)/10)</f>
        <v>18</v>
      </c>
      <c r="K389">
        <f>SUMPRODUCT(MID(0&amp;feed!K533,LARGE(INDEX(ISNUMBER(--MID(feed!K533,ROW($1:$19),1))*
ROW($1:$19),0),ROW($1:$19))+1,1)*10^ROW($1:$19)/10)</f>
        <v>6</v>
      </c>
      <c r="L389">
        <f>SUMPRODUCT(MID(0&amp;feed!L533,LARGE(INDEX(ISNUMBER(--MID(feed!L533,ROW($1:$19),1))*
ROW($1:$19),0),ROW($1:$19))+1,1)*10^ROW($1:$19)/10)</f>
        <v>4</v>
      </c>
      <c r="M389" t="str">
        <f>feed!M533</f>
        <v>Mixed Economy</v>
      </c>
      <c r="N389">
        <f>SUMPRODUCT(MID(0&amp;feed!N533,LARGE(INDEX(ISNUMBER(--MID(feed!N533,ROW($1:$5),1))*
ROW($1:$5),0),ROW($1:$5))+1,1)*10^ROW($1:$5)/10)</f>
        <v>1156</v>
      </c>
      <c r="O389">
        <f>SUMPRODUCT(MID(0&amp;feed!O533,LARGE(INDEX(ISNUMBER(--MID(feed!O533,ROW($1:$5),1))*
ROW($1:$5),0),ROW($1:$5))+1,1)*10^ROW($1:$5)/10)</f>
        <v>536</v>
      </c>
      <c r="P389" t="str">
        <f>feed!P533</f>
        <v>Untapped</v>
      </c>
      <c r="Q389">
        <f t="shared" si="36"/>
        <v>90</v>
      </c>
      <c r="R389" t="str">
        <f>feed!Q533</f>
        <v>Mediocre</v>
      </c>
      <c r="S389">
        <f t="shared" si="37"/>
        <v>4.5</v>
      </c>
      <c r="T389" t="str">
        <f>feed!R533</f>
        <v>Persia</v>
      </c>
      <c r="U389" t="str">
        <f>feed!S533</f>
        <v>United States</v>
      </c>
      <c r="V389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9455</v>
      </c>
      <c r="W389" t="str">
        <f>feed!U533</f>
        <v>http://blocgame.com/stats.php?id=64805</v>
      </c>
      <c r="X389" s="4">
        <f>SUMPRODUCT(MID(0&amp;feed!V533,LARGE(INDEX(ISNUMBER(--MID(feed!V533,ROW($1:$5),1))*
ROW($1:$5),0),ROW($1:$5))+1,1)*10^ROW($1:$5)/10)</f>
        <v>0</v>
      </c>
      <c r="Y389">
        <f>feed!W533</f>
        <v>0</v>
      </c>
      <c r="Z389" s="4">
        <f t="shared" si="38"/>
        <v>4955</v>
      </c>
      <c r="AA389" s="8">
        <f t="shared" si="39"/>
        <v>8.179065743944637</v>
      </c>
      <c r="AB389" s="4">
        <f t="shared" si="40"/>
        <v>192.66666666666666</v>
      </c>
      <c r="AC389" s="4">
        <f t="shared" si="41"/>
        <v>1575.8333333333333</v>
      </c>
    </row>
    <row r="390" spans="1:29" x14ac:dyDescent="0.25">
      <c r="A390" t="str">
        <f>feed!A563</f>
        <v>lordmason22</v>
      </c>
      <c r="B390" t="str">
        <f>feed!B563</f>
        <v>lordmason22</v>
      </c>
      <c r="C390">
        <f>feed!C563</f>
        <v>0</v>
      </c>
      <c r="D390">
        <f>SUMPRODUCT(MID(0&amp;feed!D563,LARGE(INDEX(ISNUMBER(--MID(feed!D563,ROW($1:$19),1))*
ROW($1:$19),0),ROW($1:$19))+1,1)*10^ROW($1:$19)/10)</f>
        <v>9</v>
      </c>
      <c r="E390">
        <f>SUMPRODUCT(MID(0&amp;feed!E563,LARGE(INDEX(ISNUMBER(--MID(feed!E563,ROW($1:$19),1))*
ROW($1:$19),0),ROW($1:$19))+1,1)*10^ROW($1:$19)/10)</f>
        <v>0</v>
      </c>
      <c r="F390" t="str">
        <f>feed!F563</f>
        <v>First World War surplus</v>
      </c>
      <c r="G390" t="str">
        <f>feed!G563</f>
        <v>Normal</v>
      </c>
      <c r="H390">
        <f>SUMPRODUCT(MID(0&amp;feed!H563,LARGE(INDEX(ISNUMBER(--MID(feed!H563,ROW($1:$19),1))*
ROW($1:$19),0),ROW($1:$19))+1,1)*10^ROW($1:$19)/10)</f>
        <v>1</v>
      </c>
      <c r="I390" t="str">
        <f>feed!I563</f>
        <v>Undisciplined Rabble</v>
      </c>
      <c r="J390">
        <f>SUMPRODUCT(MID(0&amp;feed!J563,LARGE(INDEX(ISNUMBER(--MID(feed!J563,ROW($1:$19),1))*
ROW($1:$19),0),ROW($1:$19))+1,1)*10^ROW($1:$19)/10)</f>
        <v>47</v>
      </c>
      <c r="K390">
        <f>SUMPRODUCT(MID(0&amp;feed!K563,LARGE(INDEX(ISNUMBER(--MID(feed!K563,ROW($1:$19),1))*
ROW($1:$19),0),ROW($1:$19))+1,1)*10^ROW($1:$19)/10)</f>
        <v>4</v>
      </c>
      <c r="L390">
        <f>SUMPRODUCT(MID(0&amp;feed!L563,LARGE(INDEX(ISNUMBER(--MID(feed!L563,ROW($1:$19),1))*
ROW($1:$19),0),ROW($1:$19))+1,1)*10^ROW($1:$19)/10)</f>
        <v>3</v>
      </c>
      <c r="M390" t="str">
        <f>feed!M563</f>
        <v>Mixed Economy</v>
      </c>
      <c r="N390">
        <f>SUMPRODUCT(MID(0&amp;feed!N563,LARGE(INDEX(ISNUMBER(--MID(feed!N563,ROW($1:$5),1))*
ROW($1:$5),0),ROW($1:$5))+1,1)*10^ROW($1:$5)/10)</f>
        <v>1081</v>
      </c>
      <c r="O390">
        <f>SUMPRODUCT(MID(0&amp;feed!O563,LARGE(INDEX(ISNUMBER(--MID(feed!O563,ROW($1:$5),1))*
ROW($1:$5),0),ROW($1:$5))+1,1)*10^ROW($1:$5)/10)</f>
        <v>734</v>
      </c>
      <c r="P390" t="str">
        <f>feed!P563</f>
        <v>Untapped</v>
      </c>
      <c r="Q390">
        <f t="shared" si="36"/>
        <v>90</v>
      </c>
      <c r="R390" t="str">
        <f>feed!Q563</f>
        <v>Mediocre</v>
      </c>
      <c r="S390">
        <f t="shared" si="37"/>
        <v>4.5</v>
      </c>
      <c r="T390" t="str">
        <f>feed!R563</f>
        <v>Atlas</v>
      </c>
      <c r="U390" t="str">
        <f>feed!S563</f>
        <v>Neutral</v>
      </c>
      <c r="V390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6267</v>
      </c>
      <c r="W390" t="str">
        <f>feed!U563</f>
        <v>http://blocgame.com/stats.php?id=63733</v>
      </c>
      <c r="X390" s="4">
        <f>SUMPRODUCT(MID(0&amp;feed!V563,LARGE(INDEX(ISNUMBER(--MID(feed!V563,ROW($1:$5),1))*
ROW($1:$5),0),ROW($1:$5))+1,1)*10^ROW($1:$5)/10)</f>
        <v>0</v>
      </c>
      <c r="Y390">
        <f>feed!W563</f>
        <v>0</v>
      </c>
      <c r="Z390" s="4">
        <f t="shared" si="38"/>
        <v>2892</v>
      </c>
      <c r="AA390" s="8">
        <f t="shared" si="39"/>
        <v>5.7974098057354304</v>
      </c>
      <c r="AB390" s="4">
        <f t="shared" si="40"/>
        <v>180.16666666666666</v>
      </c>
      <c r="AC390" s="4">
        <f t="shared" si="41"/>
        <v>1044.5</v>
      </c>
    </row>
    <row r="391" spans="1:29" x14ac:dyDescent="0.25">
      <c r="A391" t="str">
        <f>feed!A685</f>
        <v>siput sedut</v>
      </c>
      <c r="B391" t="str">
        <f>feed!B685</f>
        <v>Mr. President Aizat</v>
      </c>
      <c r="C391" t="str">
        <f>feed!C685</f>
        <v>PIRATES</v>
      </c>
      <c r="D391">
        <f>SUMPRODUCT(MID(0&amp;feed!D685,LARGE(INDEX(ISNUMBER(--MID(feed!D685,ROW($1:$19),1))*
ROW($1:$19),0),ROW($1:$19))+1,1)*10^ROW($1:$19)/10)</f>
        <v>241</v>
      </c>
      <c r="E391">
        <f>SUMPRODUCT(MID(0&amp;feed!E685,LARGE(INDEX(ISNUMBER(--MID(feed!E685,ROW($1:$19),1))*
ROW($1:$19),0),ROW($1:$19))+1,1)*10^ROW($1:$19)/10)</f>
        <v>1</v>
      </c>
      <c r="F391" t="str">
        <f>feed!F685</f>
        <v>Korean War surplus</v>
      </c>
      <c r="G391" t="str">
        <f>feed!G685</f>
        <v>Gandhi-like</v>
      </c>
      <c r="H391">
        <f>SUMPRODUCT(MID(0&amp;feed!H685,LARGE(INDEX(ISNUMBER(--MID(feed!H685,ROW($1:$19),1))*
ROW($1:$19),0),ROW($1:$19))+1,1)*10^ROW($1:$19)/10)</f>
        <v>5</v>
      </c>
      <c r="I391" t="str">
        <f>feed!I685</f>
        <v>Standard</v>
      </c>
      <c r="J391">
        <f>SUMPRODUCT(MID(0&amp;feed!J685,LARGE(INDEX(ISNUMBER(--MID(feed!J685,ROW($1:$19),1))*
ROW($1:$19),0),ROW($1:$19))+1,1)*10^ROW($1:$19)/10)</f>
        <v>9</v>
      </c>
      <c r="K391">
        <f>SUMPRODUCT(MID(0&amp;feed!K685,LARGE(INDEX(ISNUMBER(--MID(feed!K685,ROW($1:$19),1))*
ROW($1:$19),0),ROW($1:$19))+1,1)*10^ROW($1:$19)/10)</f>
        <v>28</v>
      </c>
      <c r="L391">
        <f>SUMPRODUCT(MID(0&amp;feed!L685,LARGE(INDEX(ISNUMBER(--MID(feed!L685,ROW($1:$19),1))*
ROW($1:$19),0),ROW($1:$19))+1,1)*10^ROW($1:$19)/10)</f>
        <v>15</v>
      </c>
      <c r="M391" t="str">
        <f>feed!M685</f>
        <v>Free Market</v>
      </c>
      <c r="N391">
        <f>SUMPRODUCT(MID(0&amp;feed!N685,LARGE(INDEX(ISNUMBER(--MID(feed!N685,ROW($1:$5),1))*
ROW($1:$5),0),ROW($1:$5))+1,1)*10^ROW($1:$5)/10)</f>
        <v>804</v>
      </c>
      <c r="O391">
        <f>SUMPRODUCT(MID(0&amp;feed!O685,LARGE(INDEX(ISNUMBER(--MID(feed!O685,ROW($1:$5),1))*
ROW($1:$5),0),ROW($1:$5))+1,1)*10^ROW($1:$5)/10)</f>
        <v>133</v>
      </c>
      <c r="P391" t="str">
        <f>feed!P685</f>
        <v>Untapped</v>
      </c>
      <c r="Q391">
        <f t="shared" si="36"/>
        <v>90</v>
      </c>
      <c r="R391" t="str">
        <f>feed!Q685</f>
        <v>Powerful</v>
      </c>
      <c r="S391">
        <f t="shared" si="37"/>
        <v>9</v>
      </c>
      <c r="T391" t="str">
        <f>feed!R685</f>
        <v>East Indies</v>
      </c>
      <c r="U391" t="str">
        <f>feed!S685</f>
        <v>United States</v>
      </c>
      <c r="V391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48807</v>
      </c>
      <c r="W391" t="str">
        <f>feed!U685</f>
        <v>http://blocgame.com/stats.php?id=60552</v>
      </c>
      <c r="X391" s="4">
        <f>SUMPRODUCT(MID(0&amp;feed!V685,LARGE(INDEX(ISNUMBER(--MID(feed!V685,ROW($1:$5),1))*
ROW($1:$5),0),ROW($1:$5))+1,1)*10^ROW($1:$5)/10)</f>
        <v>0</v>
      </c>
      <c r="Y391">
        <f>feed!W685</f>
        <v>0</v>
      </c>
      <c r="Z391" s="4">
        <f t="shared" si="38"/>
        <v>28932</v>
      </c>
      <c r="AA391" s="8">
        <f t="shared" si="39"/>
        <v>60.705223880597018</v>
      </c>
      <c r="AB391" s="4">
        <f t="shared" si="40"/>
        <v>134</v>
      </c>
      <c r="AC391" s="4">
        <f t="shared" si="41"/>
        <v>8134.5</v>
      </c>
    </row>
    <row r="392" spans="1:29" x14ac:dyDescent="0.25">
      <c r="A392" t="str">
        <f>feed!A633</f>
        <v>BULWELL</v>
      </c>
      <c r="B392" t="str">
        <f>feed!B633</f>
        <v>TWBBULWELL</v>
      </c>
      <c r="C392" t="str">
        <f>feed!C633</f>
        <v>The Order</v>
      </c>
      <c r="D392">
        <f>SUMPRODUCT(MID(0&amp;feed!D633,LARGE(INDEX(ISNUMBER(--MID(feed!D633,ROW($1:$19),1))*
ROW($1:$19),0),ROW($1:$19))+1,1)*10^ROW($1:$19)/10)</f>
        <v>20</v>
      </c>
      <c r="E392">
        <f>SUMPRODUCT(MID(0&amp;feed!E633,LARGE(INDEX(ISNUMBER(--MID(feed!E633,ROW($1:$19),1))*
ROW($1:$19),0),ROW($1:$19))+1,1)*10^ROW($1:$19)/10)</f>
        <v>0</v>
      </c>
      <c r="F392" t="str">
        <f>feed!F633</f>
        <v>First World War surplus</v>
      </c>
      <c r="G392" t="str">
        <f>feed!G633</f>
        <v>Gandhi-like</v>
      </c>
      <c r="H392">
        <f>SUMPRODUCT(MID(0&amp;feed!H633,LARGE(INDEX(ISNUMBER(--MID(feed!H633,ROW($1:$19),1))*
ROW($1:$19),0),ROW($1:$19))+1,1)*10^ROW($1:$19)/10)</f>
        <v>1</v>
      </c>
      <c r="I392" t="str">
        <f>feed!I633</f>
        <v>Elite</v>
      </c>
      <c r="J392">
        <f>SUMPRODUCT(MID(0&amp;feed!J633,LARGE(INDEX(ISNUMBER(--MID(feed!J633,ROW($1:$19),1))*
ROW($1:$19),0),ROW($1:$19))+1,1)*10^ROW($1:$19)/10)</f>
        <v>2</v>
      </c>
      <c r="K392">
        <f>SUMPRODUCT(MID(0&amp;feed!K633,LARGE(INDEX(ISNUMBER(--MID(feed!K633,ROW($1:$19),1))*
ROW($1:$19),0),ROW($1:$19))+1,1)*10^ROW($1:$19)/10)</f>
        <v>11</v>
      </c>
      <c r="L392">
        <f>SUMPRODUCT(MID(0&amp;feed!L633,LARGE(INDEX(ISNUMBER(--MID(feed!L633,ROW($1:$19),1))*
ROW($1:$19),0),ROW($1:$19))+1,1)*10^ROW($1:$19)/10)</f>
        <v>8</v>
      </c>
      <c r="M392" t="str">
        <f>feed!M633</f>
        <v>Central Planning</v>
      </c>
      <c r="N392">
        <f>SUMPRODUCT(MID(0&amp;feed!N633,LARGE(INDEX(ISNUMBER(--MID(feed!N633,ROW($1:$5),1))*
ROW($1:$5),0),ROW($1:$5))+1,1)*10^ROW($1:$5)/10)</f>
        <v>902</v>
      </c>
      <c r="O392">
        <f>SUMPRODUCT(MID(0&amp;feed!O633,LARGE(INDEX(ISNUMBER(--MID(feed!O633,ROW($1:$5),1))*
ROW($1:$5),0),ROW($1:$5))+1,1)*10^ROW($1:$5)/10)</f>
        <v>421</v>
      </c>
      <c r="P392" t="str">
        <f>feed!P633</f>
        <v>Untapped</v>
      </c>
      <c r="Q392">
        <f t="shared" si="36"/>
        <v>90</v>
      </c>
      <c r="R392" t="str">
        <f>feed!Q633</f>
        <v>Mediocre</v>
      </c>
      <c r="S392">
        <f t="shared" si="37"/>
        <v>4.5</v>
      </c>
      <c r="T392" t="str">
        <f>feed!R633</f>
        <v>China</v>
      </c>
      <c r="U392" t="str">
        <f>feed!S633</f>
        <v>United States</v>
      </c>
      <c r="V392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19285</v>
      </c>
      <c r="W392" t="str">
        <f>feed!U633</f>
        <v>http://blocgame.com/stats.php?id=64946</v>
      </c>
      <c r="X392" s="4">
        <f>SUMPRODUCT(MID(0&amp;feed!V633,LARGE(INDEX(ISNUMBER(--MID(feed!V633,ROW($1:$5),1))*
ROW($1:$5),0),ROW($1:$5))+1,1)*10^ROW($1:$5)/10)</f>
        <v>0</v>
      </c>
      <c r="Y392">
        <f>feed!W633</f>
        <v>0</v>
      </c>
      <c r="Z392" s="4">
        <f t="shared" si="38"/>
        <v>11410</v>
      </c>
      <c r="AA392" s="8">
        <f t="shared" si="39"/>
        <v>21.380266075388025</v>
      </c>
      <c r="AB392" s="4">
        <f t="shared" si="40"/>
        <v>150.33333333333334</v>
      </c>
      <c r="AC392" s="4">
        <f t="shared" si="41"/>
        <v>3214.1666666666665</v>
      </c>
    </row>
    <row r="393" spans="1:29" x14ac:dyDescent="0.25">
      <c r="A393" t="str">
        <f>feed!A751</f>
        <v>Impiion</v>
      </c>
      <c r="B393" t="str">
        <f>feed!B751</f>
        <v>Alec Zootron</v>
      </c>
      <c r="C393">
        <f>feed!C751</f>
        <v>0</v>
      </c>
      <c r="D393">
        <f>SUMPRODUCT(MID(0&amp;feed!D751,LARGE(INDEX(ISNUMBER(--MID(feed!D751,ROW($1:$19),1))*
ROW($1:$19),0),ROW($1:$19))+1,1)*10^ROW($1:$19)/10)</f>
        <v>5</v>
      </c>
      <c r="E393">
        <f>SUMPRODUCT(MID(0&amp;feed!E751,LARGE(INDEX(ISNUMBER(--MID(feed!E751,ROW($1:$19),1))*
ROW($1:$19),0),ROW($1:$19))+1,1)*10^ROW($1:$19)/10)</f>
        <v>0</v>
      </c>
      <c r="F393" t="str">
        <f>feed!F751</f>
        <v>First World War surplus</v>
      </c>
      <c r="G393" t="str">
        <f>feed!G751</f>
        <v>Gandhi-like</v>
      </c>
      <c r="H393">
        <f>SUMPRODUCT(MID(0&amp;feed!H751,LARGE(INDEX(ISNUMBER(--MID(feed!H751,ROW($1:$19),1))*
ROW($1:$19),0),ROW($1:$19))+1,1)*10^ROW($1:$19)/10)</f>
        <v>1</v>
      </c>
      <c r="I393" t="str">
        <f>feed!I751</f>
        <v>Undisciplined Rabble</v>
      </c>
      <c r="J393">
        <f>SUMPRODUCT(MID(0&amp;feed!J751,LARGE(INDEX(ISNUMBER(--MID(feed!J751,ROW($1:$19),1))*
ROW($1:$19),0),ROW($1:$19))+1,1)*10^ROW($1:$19)/10)</f>
        <v>52</v>
      </c>
      <c r="K393">
        <f>SUMPRODUCT(MID(0&amp;feed!K751,LARGE(INDEX(ISNUMBER(--MID(feed!K751,ROW($1:$19),1))*
ROW($1:$19),0),ROW($1:$19))+1,1)*10^ROW($1:$19)/10)</f>
        <v>5</v>
      </c>
      <c r="L393">
        <f>SUMPRODUCT(MID(0&amp;feed!L751,LARGE(INDEX(ISNUMBER(--MID(feed!L751,ROW($1:$19),1))*
ROW($1:$19),0),ROW($1:$19))+1,1)*10^ROW($1:$19)/10)</f>
        <v>2</v>
      </c>
      <c r="M393" t="str">
        <f>feed!M751</f>
        <v>Mixed Economy</v>
      </c>
      <c r="N393">
        <f>SUMPRODUCT(MID(0&amp;feed!N751,LARGE(INDEX(ISNUMBER(--MID(feed!N751,ROW($1:$5),1))*
ROW($1:$5),0),ROW($1:$5))+1,1)*10^ROW($1:$5)/10)</f>
        <v>673</v>
      </c>
      <c r="O393">
        <f>SUMPRODUCT(MID(0&amp;feed!O751,LARGE(INDEX(ISNUMBER(--MID(feed!O751,ROW($1:$5),1))*
ROW($1:$5),0),ROW($1:$5))+1,1)*10^ROW($1:$5)/10)</f>
        <v>56</v>
      </c>
      <c r="P393" t="str">
        <f>feed!P751</f>
        <v>Untapped</v>
      </c>
      <c r="Q393">
        <f t="shared" si="36"/>
        <v>90</v>
      </c>
      <c r="R393" t="str">
        <f>feed!Q751</f>
        <v>None</v>
      </c>
      <c r="S393">
        <f t="shared" si="37"/>
        <v>0</v>
      </c>
      <c r="T393" t="str">
        <f>feed!R751</f>
        <v>Caribbean</v>
      </c>
      <c r="U393" t="str">
        <f>feed!S751</f>
        <v>Neutral</v>
      </c>
      <c r="V393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16335</v>
      </c>
      <c r="W393" t="str">
        <f>feed!U751</f>
        <v>http://blocgame.com/stats.php?id=65113</v>
      </c>
      <c r="X393" s="4">
        <f>SUMPRODUCT(MID(0&amp;feed!V751,LARGE(INDEX(ISNUMBER(--MID(feed!V751,ROW($1:$5),1))*
ROW($1:$5),0),ROW($1:$5))+1,1)*10^ROW($1:$5)/10)</f>
        <v>0</v>
      </c>
      <c r="Y393">
        <f>feed!W751</f>
        <v>0</v>
      </c>
      <c r="Z393" s="4">
        <f t="shared" si="38"/>
        <v>12960</v>
      </c>
      <c r="AA393" s="8">
        <f t="shared" si="39"/>
        <v>24.271916790490341</v>
      </c>
      <c r="AB393" s="4">
        <f t="shared" si="40"/>
        <v>112.16666666666667</v>
      </c>
      <c r="AC393" s="4">
        <f t="shared" si="41"/>
        <v>2722.5</v>
      </c>
    </row>
    <row r="394" spans="1:29" x14ac:dyDescent="0.25">
      <c r="A394" t="str">
        <f>feed!A706</f>
        <v>Wolfveiria</v>
      </c>
      <c r="B394" t="str">
        <f>feed!B706</f>
        <v>Sharuez</v>
      </c>
      <c r="C394">
        <f>feed!C706</f>
        <v>0</v>
      </c>
      <c r="D394">
        <f>SUMPRODUCT(MID(0&amp;feed!D706,LARGE(INDEX(ISNUMBER(--MID(feed!D706,ROW($1:$19),1))*
ROW($1:$19),0),ROW($1:$19))+1,1)*10^ROW($1:$19)/10)</f>
        <v>29</v>
      </c>
      <c r="E394">
        <f>SUMPRODUCT(MID(0&amp;feed!E706,LARGE(INDEX(ISNUMBER(--MID(feed!E706,ROW($1:$19),1))*
ROW($1:$19),0),ROW($1:$19))+1,1)*10^ROW($1:$19)/10)</f>
        <v>0</v>
      </c>
      <c r="F394" t="str">
        <f>feed!F706</f>
        <v>Second World War surplus</v>
      </c>
      <c r="G394" t="str">
        <f>feed!G706</f>
        <v>Normal</v>
      </c>
      <c r="H394">
        <f>SUMPRODUCT(MID(0&amp;feed!H706,LARGE(INDEX(ISNUMBER(--MID(feed!H706,ROW($1:$19),1))*
ROW($1:$19),0),ROW($1:$19))+1,1)*10^ROW($1:$19)/10)</f>
        <v>1</v>
      </c>
      <c r="I394" t="str">
        <f>feed!I706</f>
        <v>Good</v>
      </c>
      <c r="J394">
        <f>SUMPRODUCT(MID(0&amp;feed!J706,LARGE(INDEX(ISNUMBER(--MID(feed!J706,ROW($1:$19),1))*
ROW($1:$19),0),ROW($1:$19))+1,1)*10^ROW($1:$19)/10)</f>
        <v>11</v>
      </c>
      <c r="K394">
        <f>SUMPRODUCT(MID(0&amp;feed!K706,LARGE(INDEX(ISNUMBER(--MID(feed!K706,ROW($1:$19),1))*
ROW($1:$19),0),ROW($1:$19))+1,1)*10^ROW($1:$19)/10)</f>
        <v>7</v>
      </c>
      <c r="L394">
        <f>SUMPRODUCT(MID(0&amp;feed!L706,LARGE(INDEX(ISNUMBER(--MID(feed!L706,ROW($1:$19),1))*
ROW($1:$19),0),ROW($1:$19))+1,1)*10^ROW($1:$19)/10)</f>
        <v>2</v>
      </c>
      <c r="M394" t="str">
        <f>feed!M706</f>
        <v>Central Planning</v>
      </c>
      <c r="N394">
        <f>SUMPRODUCT(MID(0&amp;feed!N706,LARGE(INDEX(ISNUMBER(--MID(feed!N706,ROW($1:$5),1))*
ROW($1:$5),0),ROW($1:$5))+1,1)*10^ROW($1:$5)/10)</f>
        <v>758</v>
      </c>
      <c r="O394">
        <f>SUMPRODUCT(MID(0&amp;feed!O706,LARGE(INDEX(ISNUMBER(--MID(feed!O706,ROW($1:$5),1))*
ROW($1:$5),0),ROW($1:$5))+1,1)*10^ROW($1:$5)/10)</f>
        <v>28</v>
      </c>
      <c r="P394" t="str">
        <f>feed!P706</f>
        <v>Untapped</v>
      </c>
      <c r="Q394">
        <f t="shared" si="36"/>
        <v>90</v>
      </c>
      <c r="R394" t="str">
        <f>feed!Q706</f>
        <v>Meagre</v>
      </c>
      <c r="S394">
        <f t="shared" si="37"/>
        <v>1.5</v>
      </c>
      <c r="T394" t="str">
        <f>feed!R706</f>
        <v>Mesoamerica</v>
      </c>
      <c r="U394" t="str">
        <f>feed!S706</f>
        <v>Soviet Union</v>
      </c>
      <c r="V394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20000</v>
      </c>
      <c r="W394" t="str">
        <f>feed!U706</f>
        <v>http://blocgame.com/stats.php?id=64523</v>
      </c>
      <c r="X394" s="4">
        <f>SUMPRODUCT(MID(0&amp;feed!V706,LARGE(INDEX(ISNUMBER(--MID(feed!V706,ROW($1:$5),1))*
ROW($1:$5),0),ROW($1:$5))+1,1)*10^ROW($1:$5)/10)</f>
        <v>0</v>
      </c>
      <c r="Y394">
        <f>feed!W706</f>
        <v>0</v>
      </c>
      <c r="Z394" s="4">
        <f t="shared" si="38"/>
        <v>15875</v>
      </c>
      <c r="AA394" s="8">
        <f t="shared" si="39"/>
        <v>26.385224274406333</v>
      </c>
      <c r="AB394" s="4">
        <f t="shared" si="40"/>
        <v>126.33333333333333</v>
      </c>
      <c r="AC394" s="4">
        <f t="shared" si="41"/>
        <v>3333.3333333333335</v>
      </c>
    </row>
    <row r="395" spans="1:29" x14ac:dyDescent="0.25">
      <c r="A395" t="str">
        <f>feed!A521</f>
        <v>Langit7</v>
      </c>
      <c r="B395" t="str">
        <f>feed!B521</f>
        <v>Echa</v>
      </c>
      <c r="C395" t="str">
        <f>feed!C521</f>
        <v>Brotherhood of Nod</v>
      </c>
      <c r="D395">
        <f>SUMPRODUCT(MID(0&amp;feed!D521,LARGE(INDEX(ISNUMBER(--MID(feed!D521,ROW($1:$19),1))*
ROW($1:$19),0),ROW($1:$19))+1,1)*10^ROW($1:$19)/10)</f>
        <v>68</v>
      </c>
      <c r="E395">
        <f>SUMPRODUCT(MID(0&amp;feed!E521,LARGE(INDEX(ISNUMBER(--MID(feed!E521,ROW($1:$19),1))*
ROW($1:$19),0),ROW($1:$19))+1,1)*10^ROW($1:$19)/10)</f>
        <v>1</v>
      </c>
      <c r="F395" t="str">
        <f>feed!F521</f>
        <v>Korean War surplus</v>
      </c>
      <c r="G395" t="str">
        <f>feed!G521</f>
        <v>Gandhi-like</v>
      </c>
      <c r="H395">
        <f>SUMPRODUCT(MID(0&amp;feed!H521,LARGE(INDEX(ISNUMBER(--MID(feed!H521,ROW($1:$19),1))*
ROW($1:$19),0),ROW($1:$19))+1,1)*10^ROW($1:$19)/10)</f>
        <v>2</v>
      </c>
      <c r="I395" t="str">
        <f>feed!I521</f>
        <v>Poor</v>
      </c>
      <c r="J395">
        <f>SUMPRODUCT(MID(0&amp;feed!J521,LARGE(INDEX(ISNUMBER(--MID(feed!J521,ROW($1:$19),1))*
ROW($1:$19),0),ROW($1:$19))+1,1)*10^ROW($1:$19)/10)</f>
        <v>4</v>
      </c>
      <c r="K395">
        <f>SUMPRODUCT(MID(0&amp;feed!K521,LARGE(INDEX(ISNUMBER(--MID(feed!K521,ROW($1:$19),1))*
ROW($1:$19),0),ROW($1:$19))+1,1)*10^ROW($1:$19)/10)</f>
        <v>16</v>
      </c>
      <c r="L395">
        <f>SUMPRODUCT(MID(0&amp;feed!L521,LARGE(INDEX(ISNUMBER(--MID(feed!L521,ROW($1:$19),1))*
ROW($1:$19),0),ROW($1:$19))+1,1)*10^ROW($1:$19)/10)</f>
        <v>14</v>
      </c>
      <c r="M395" t="str">
        <f>feed!M521</f>
        <v>Central Planning</v>
      </c>
      <c r="N395">
        <f>SUMPRODUCT(MID(0&amp;feed!N521,LARGE(INDEX(ISNUMBER(--MID(feed!N521,ROW($1:$5),1))*
ROW($1:$5),0),ROW($1:$5))+1,1)*10^ROW($1:$5)/10)</f>
        <v>1179</v>
      </c>
      <c r="O395">
        <f>SUMPRODUCT(MID(0&amp;feed!O521,LARGE(INDEX(ISNUMBER(--MID(feed!O521,ROW($1:$5),1))*
ROW($1:$5),0),ROW($1:$5))+1,1)*10^ROW($1:$5)/10)</f>
        <v>1089</v>
      </c>
      <c r="P395" t="str">
        <f>feed!P521</f>
        <v>Untapped</v>
      </c>
      <c r="Q395">
        <f t="shared" si="36"/>
        <v>90</v>
      </c>
      <c r="R395" t="str">
        <f>feed!Q521</f>
        <v>Very Powerful</v>
      </c>
      <c r="S395">
        <f t="shared" si="37"/>
        <v>10</v>
      </c>
      <c r="T395" t="str">
        <f>feed!R521</f>
        <v>Arabia</v>
      </c>
      <c r="U395" t="str">
        <f>feed!S521</f>
        <v>Neutral</v>
      </c>
      <c r="V395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19799</v>
      </c>
      <c r="W395" t="str">
        <f>feed!U521</f>
        <v>http://blocgame.com/stats.php?id=61131</v>
      </c>
      <c r="X395" s="4">
        <f>SUMPRODUCT(MID(0&amp;feed!V521,LARGE(INDEX(ISNUMBER(--MID(feed!V521,ROW($1:$5),1))*
ROW($1:$5),0),ROW($1:$5))+1,1)*10^ROW($1:$5)/10)</f>
        <v>0</v>
      </c>
      <c r="Y395">
        <f>feed!W521</f>
        <v>0</v>
      </c>
      <c r="Z395" s="4">
        <f t="shared" si="38"/>
        <v>7049</v>
      </c>
      <c r="AA395" s="8">
        <f t="shared" si="39"/>
        <v>16.793044953350297</v>
      </c>
      <c r="AB395" s="4">
        <f t="shared" si="40"/>
        <v>196.5</v>
      </c>
      <c r="AC395" s="4">
        <f t="shared" si="41"/>
        <v>3299.8333333333335</v>
      </c>
    </row>
    <row r="396" spans="1:29" x14ac:dyDescent="0.25">
      <c r="A396" t="str">
        <f>feed!A600</f>
        <v>icenation</v>
      </c>
      <c r="B396" t="str">
        <f>feed!B600</f>
        <v>icenation</v>
      </c>
      <c r="C396">
        <f>feed!C600</f>
        <v>0</v>
      </c>
      <c r="D396">
        <f>SUMPRODUCT(MID(0&amp;feed!D600,LARGE(INDEX(ISNUMBER(--MID(feed!D600,ROW($1:$19),1))*
ROW($1:$19),0),ROW($1:$19))+1,1)*10^ROW($1:$19)/10)</f>
        <v>4</v>
      </c>
      <c r="E396">
        <f>SUMPRODUCT(MID(0&amp;feed!E600,LARGE(INDEX(ISNUMBER(--MID(feed!E600,ROW($1:$19),1))*
ROW($1:$19),0),ROW($1:$19))+1,1)*10^ROW($1:$19)/10)</f>
        <v>0</v>
      </c>
      <c r="F396" t="str">
        <f>feed!F600</f>
        <v>Finest of the 19th century</v>
      </c>
      <c r="G396" t="str">
        <f>feed!G600</f>
        <v>Good</v>
      </c>
      <c r="H396">
        <f>SUMPRODUCT(MID(0&amp;feed!H600,LARGE(INDEX(ISNUMBER(--MID(feed!H600,ROW($1:$19),1))*
ROW($1:$19),0),ROW($1:$19))+1,1)*10^ROW($1:$19)/10)</f>
        <v>0</v>
      </c>
      <c r="I396" t="str">
        <f>feed!I600</f>
        <v>Undisciplined Rabble</v>
      </c>
      <c r="J396">
        <f>SUMPRODUCT(MID(0&amp;feed!J600,LARGE(INDEX(ISNUMBER(--MID(feed!J600,ROW($1:$19),1))*
ROW($1:$19),0),ROW($1:$19))+1,1)*10^ROW($1:$19)/10)</f>
        <v>131</v>
      </c>
      <c r="K396">
        <f>SUMPRODUCT(MID(0&amp;feed!K600,LARGE(INDEX(ISNUMBER(--MID(feed!K600,ROW($1:$19),1))*
ROW($1:$19),0),ROW($1:$19))+1,1)*10^ROW($1:$19)/10)</f>
        <v>2</v>
      </c>
      <c r="L396">
        <f>SUMPRODUCT(MID(0&amp;feed!L600,LARGE(INDEX(ISNUMBER(--MID(feed!L600,ROW($1:$19),1))*
ROW($1:$19),0),ROW($1:$19))+1,1)*10^ROW($1:$19)/10)</f>
        <v>2</v>
      </c>
      <c r="M396" t="str">
        <f>feed!M600</f>
        <v>Mixed Economy</v>
      </c>
      <c r="N396">
        <f>SUMPRODUCT(MID(0&amp;feed!N600,LARGE(INDEX(ISNUMBER(--MID(feed!N600,ROW($1:$5),1))*
ROW($1:$5),0),ROW($1:$5))+1,1)*10^ROW($1:$5)/10)</f>
        <v>966</v>
      </c>
      <c r="O396">
        <f>SUMPRODUCT(MID(0&amp;feed!O600,LARGE(INDEX(ISNUMBER(--MID(feed!O600,ROW($1:$5),1))*
ROW($1:$5),0),ROW($1:$5))+1,1)*10^ROW($1:$5)/10)</f>
        <v>912</v>
      </c>
      <c r="P396" t="str">
        <f>feed!P600</f>
        <v>Untapped</v>
      </c>
      <c r="Q396">
        <f t="shared" si="36"/>
        <v>90</v>
      </c>
      <c r="R396" t="str">
        <f>feed!Q600</f>
        <v>None</v>
      </c>
      <c r="S396">
        <f t="shared" si="37"/>
        <v>0</v>
      </c>
      <c r="T396" t="str">
        <f>feed!R600</f>
        <v>Atlas</v>
      </c>
      <c r="U396" t="str">
        <f>feed!S600</f>
        <v>Neutral</v>
      </c>
      <c r="V396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11045</v>
      </c>
      <c r="W396" t="str">
        <f>feed!U600</f>
        <v>http://blocgame.com/stats.php?id=64337</v>
      </c>
      <c r="X396" s="4">
        <f>SUMPRODUCT(MID(0&amp;feed!V600,LARGE(INDEX(ISNUMBER(--MID(feed!V600,ROW($1:$5),1))*
ROW($1:$5),0),ROW($1:$5))+1,1)*10^ROW($1:$5)/10)</f>
        <v>0</v>
      </c>
      <c r="Y396">
        <f>feed!W600</f>
        <v>0</v>
      </c>
      <c r="Z396" s="4">
        <f t="shared" si="38"/>
        <v>9545</v>
      </c>
      <c r="AA396" s="8">
        <f t="shared" si="39"/>
        <v>11.433747412008282</v>
      </c>
      <c r="AB396" s="4">
        <f t="shared" si="40"/>
        <v>161</v>
      </c>
      <c r="AC396" s="4">
        <f t="shared" si="41"/>
        <v>1840.8333333333333</v>
      </c>
    </row>
    <row r="397" spans="1:29" x14ac:dyDescent="0.25">
      <c r="A397" t="str">
        <f>feed!A463</f>
        <v>Cascoia</v>
      </c>
      <c r="B397" t="str">
        <f>feed!B463</f>
        <v>unioncomic</v>
      </c>
      <c r="C397" t="str">
        <f>feed!C463</f>
        <v>The Order</v>
      </c>
      <c r="D397">
        <f>SUMPRODUCT(MID(0&amp;feed!D463,LARGE(INDEX(ISNUMBER(--MID(feed!D463,ROW($1:$19),1))*
ROW($1:$19),0),ROW($1:$19))+1,1)*10^ROW($1:$19)/10)</f>
        <v>141</v>
      </c>
      <c r="E397">
        <f>SUMPRODUCT(MID(0&amp;feed!E463,LARGE(INDEX(ISNUMBER(--MID(feed!E463,ROW($1:$19),1))*
ROW($1:$19),0),ROW($1:$19))+1,1)*10^ROW($1:$19)/10)</f>
        <v>5</v>
      </c>
      <c r="F397" t="str">
        <f>feed!F463</f>
        <v>Korean War surplus</v>
      </c>
      <c r="G397" t="str">
        <f>feed!G463</f>
        <v>Gandhi-like</v>
      </c>
      <c r="H397">
        <f>SUMPRODUCT(MID(0&amp;feed!H463,LARGE(INDEX(ISNUMBER(--MID(feed!H463,ROW($1:$19),1))*
ROW($1:$19),0),ROW($1:$19))+1,1)*10^ROW($1:$19)/10)</f>
        <v>5</v>
      </c>
      <c r="I397" t="str">
        <f>feed!I463</f>
        <v>Standard</v>
      </c>
      <c r="J397">
        <f>SUMPRODUCT(MID(0&amp;feed!J463,LARGE(INDEX(ISNUMBER(--MID(feed!J463,ROW($1:$19),1))*
ROW($1:$19),0),ROW($1:$19))+1,1)*10^ROW($1:$19)/10)</f>
        <v>6</v>
      </c>
      <c r="K397">
        <f>SUMPRODUCT(MID(0&amp;feed!K463,LARGE(INDEX(ISNUMBER(--MID(feed!K463,ROW($1:$19),1))*
ROW($1:$19),0),ROW($1:$19))+1,1)*10^ROW($1:$19)/10)</f>
        <v>39</v>
      </c>
      <c r="L397">
        <f>SUMPRODUCT(MID(0&amp;feed!L463,LARGE(INDEX(ISNUMBER(--MID(feed!L463,ROW($1:$19),1))*
ROW($1:$19),0),ROW($1:$19))+1,1)*10^ROW($1:$19)/10)</f>
        <v>19</v>
      </c>
      <c r="M397" t="str">
        <f>feed!M463</f>
        <v>Free Market</v>
      </c>
      <c r="N397">
        <f>SUMPRODUCT(MID(0&amp;feed!N463,LARGE(INDEX(ISNUMBER(--MID(feed!N463,ROW($1:$5),1))*
ROW($1:$5),0),ROW($1:$5))+1,1)*10^ROW($1:$5)/10)</f>
        <v>1375</v>
      </c>
      <c r="O397">
        <f>SUMPRODUCT(MID(0&amp;feed!O463,LARGE(INDEX(ISNUMBER(--MID(feed!O463,ROW($1:$5),1))*
ROW($1:$5),0),ROW($1:$5))+1,1)*10^ROW($1:$5)/10)</f>
        <v>5774</v>
      </c>
      <c r="P397" t="str">
        <f>feed!P463</f>
        <v>Untapped</v>
      </c>
      <c r="Q397">
        <f t="shared" si="36"/>
        <v>90</v>
      </c>
      <c r="R397" t="str">
        <f>feed!Q463</f>
        <v>Very Powerful</v>
      </c>
      <c r="S397">
        <f t="shared" si="37"/>
        <v>10</v>
      </c>
      <c r="T397" t="str">
        <f>feed!R463</f>
        <v>Arabia</v>
      </c>
      <c r="U397" t="str">
        <f>feed!S463</f>
        <v>United States</v>
      </c>
      <c r="V397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50641</v>
      </c>
      <c r="W397" t="str">
        <f>feed!U463</f>
        <v>http://blocgame.com/stats.php?id=54174</v>
      </c>
      <c r="X397" s="4">
        <f>SUMPRODUCT(MID(0&amp;feed!V463,LARGE(INDEX(ISNUMBER(--MID(feed!V463,ROW($1:$5),1))*
ROW($1:$5),0),ROW($1:$5))+1,1)*10^ROW($1:$5)/10)</f>
        <v>0</v>
      </c>
      <c r="Y397">
        <f>feed!W463</f>
        <v>0</v>
      </c>
      <c r="Z397" s="4">
        <f t="shared" si="38"/>
        <v>25141</v>
      </c>
      <c r="AA397" s="8">
        <f t="shared" si="39"/>
        <v>36.829818181818183</v>
      </c>
      <c r="AB397" s="4">
        <f t="shared" si="40"/>
        <v>229.16666666666666</v>
      </c>
      <c r="AC397" s="4">
        <f t="shared" si="41"/>
        <v>8440.1666666666661</v>
      </c>
    </row>
    <row r="398" spans="1:29" x14ac:dyDescent="0.25">
      <c r="A398" t="str">
        <f>feed!A398</f>
        <v>Thermonia</v>
      </c>
      <c r="B398" t="str">
        <f>feed!B398</f>
        <v>Aluminothermic</v>
      </c>
      <c r="C398" t="str">
        <f>feed!C398</f>
        <v>The Order</v>
      </c>
      <c r="D398">
        <f>SUMPRODUCT(MID(0&amp;feed!D398,LARGE(INDEX(ISNUMBER(--MID(feed!D398,ROW($1:$19),1))*
ROW($1:$19),0),ROW($1:$19))+1,1)*10^ROW($1:$19)/10)</f>
        <v>99</v>
      </c>
      <c r="E398">
        <f>SUMPRODUCT(MID(0&amp;feed!E398,LARGE(INDEX(ISNUMBER(--MID(feed!E398,ROW($1:$19),1))*
ROW($1:$19),0),ROW($1:$19))+1,1)*10^ROW($1:$19)/10)</f>
        <v>5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SUMPRODUCT(MID(0&amp;feed!H398,LARGE(INDEX(ISNUMBER(--MID(feed!H398,ROW($1:$19),1))*
ROW($1:$19),0),ROW($1:$19))+1,1)*10^ROW($1:$19)/10)</f>
        <v>3</v>
      </c>
      <c r="I398" t="str">
        <f>feed!I398</f>
        <v>Elite</v>
      </c>
      <c r="J398">
        <f>SUMPRODUCT(MID(0&amp;feed!J398,LARGE(INDEX(ISNUMBER(--MID(feed!J398,ROW($1:$19),1))*
ROW($1:$19),0),ROW($1:$19))+1,1)*10^ROW($1:$19)/10)</f>
        <v>1</v>
      </c>
      <c r="K398">
        <f>SUMPRODUCT(MID(0&amp;feed!K398,LARGE(INDEX(ISNUMBER(--MID(feed!K398,ROW($1:$19),1))*
ROW($1:$19),0),ROW($1:$19))+1,1)*10^ROW($1:$19)/10)</f>
        <v>22</v>
      </c>
      <c r="L398">
        <f>SUMPRODUCT(MID(0&amp;feed!L398,LARGE(INDEX(ISNUMBER(--MID(feed!L398,ROW($1:$19),1))*
ROW($1:$19),0),ROW($1:$19))+1,1)*10^ROW($1:$19)/10)</f>
        <v>8</v>
      </c>
      <c r="M398" t="str">
        <f>feed!M398</f>
        <v>Mixed Economy</v>
      </c>
      <c r="N398">
        <f>SUMPRODUCT(MID(0&amp;feed!N398,LARGE(INDEX(ISNUMBER(--MID(feed!N398,ROW($1:$5),1))*
ROW($1:$5),0),ROW($1:$5))+1,1)*10^ROW($1:$5)/10)</f>
        <v>1584</v>
      </c>
      <c r="O398">
        <f>SUMPRODUCT(MID(0&amp;feed!O398,LARGE(INDEX(ISNUMBER(--MID(feed!O398,ROW($1:$5),1))*
ROW($1:$5),0),ROW($1:$5))+1,1)*10^ROW($1:$5)/10)</f>
        <v>4124</v>
      </c>
      <c r="P398" t="str">
        <f>feed!P398</f>
        <v>Untapped</v>
      </c>
      <c r="Q398">
        <f t="shared" si="36"/>
        <v>90</v>
      </c>
      <c r="R398" t="str">
        <f>feed!Q398</f>
        <v>Powerful</v>
      </c>
      <c r="S398">
        <f t="shared" si="37"/>
        <v>9</v>
      </c>
      <c r="T398" t="str">
        <f>feed!R398</f>
        <v>Mesopotamia</v>
      </c>
      <c r="U398" t="str">
        <f>feed!S398</f>
        <v>United States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27128</v>
      </c>
      <c r="W398" t="str">
        <f>feed!U398</f>
        <v>http://blocgame.com/stats.php?id=53567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13628</v>
      </c>
      <c r="AA398" s="8">
        <f t="shared" si="39"/>
        <v>17.126262626262626</v>
      </c>
      <c r="AB398" s="4">
        <f t="shared" si="40"/>
        <v>264</v>
      </c>
      <c r="AC398" s="4">
        <f t="shared" si="41"/>
        <v>4521.333333333333</v>
      </c>
    </row>
    <row r="399" spans="1:29" x14ac:dyDescent="0.25">
      <c r="A399" t="str">
        <f>feed!A585</f>
        <v>Chaz</v>
      </c>
      <c r="B399" t="str">
        <f>feed!B585</f>
        <v>Jack Urzak</v>
      </c>
      <c r="C399" t="str">
        <f>feed!C585</f>
        <v>The Order</v>
      </c>
      <c r="D399">
        <f>SUMPRODUCT(MID(0&amp;feed!D585,LARGE(INDEX(ISNUMBER(--MID(feed!D585,ROW($1:$19),1))*
ROW($1:$19),0),ROW($1:$19))+1,1)*10^ROW($1:$19)/10)</f>
        <v>81</v>
      </c>
      <c r="E399">
        <f>SUMPRODUCT(MID(0&amp;feed!E585,LARGE(INDEX(ISNUMBER(--MID(feed!E585,ROW($1:$19),1))*
ROW($1:$19),0),ROW($1:$19))+1,1)*10^ROW($1:$19)/10)</f>
        <v>6</v>
      </c>
      <c r="F399" t="str">
        <f>feed!F585</f>
        <v>Second World War surplus</v>
      </c>
      <c r="G399" t="str">
        <f>feed!G585</f>
        <v>Angelic</v>
      </c>
      <c r="H399">
        <f>SUMPRODUCT(MID(0&amp;feed!H586,LARGE(INDEX(ISNUMBER(--MID(feed!H586,ROW($1:$19),1))*
ROW($1:$19),0),ROW($1:$19))+1,1)*10^ROW($1:$19)/10)</f>
        <v>0</v>
      </c>
      <c r="I399" t="str">
        <f>feed!I585</f>
        <v>Elite</v>
      </c>
      <c r="J399">
        <f>SUMPRODUCT(MID(0&amp;feed!J585,LARGE(INDEX(ISNUMBER(--MID(feed!J585,ROW($1:$19),1))*
ROW($1:$19),0),ROW($1:$19))+1,1)*10^ROW($1:$19)/10)</f>
        <v>2</v>
      </c>
      <c r="K399">
        <f>SUMPRODUCT(MID(0&amp;feed!K585,LARGE(INDEX(ISNUMBER(--MID(feed!K585,ROW($1:$19),1))*
ROW($1:$19),0),ROW($1:$19))+1,1)*10^ROW($1:$19)/10)</f>
        <v>23</v>
      </c>
      <c r="L399">
        <f>SUMPRODUCT(MID(0&amp;feed!L585,LARGE(INDEX(ISNUMBER(--MID(feed!L585,ROW($1:$19),1))*
ROW($1:$19),0),ROW($1:$19))+1,1)*10^ROW($1:$19)/10)</f>
        <v>9</v>
      </c>
      <c r="M399" t="str">
        <f>feed!M585</f>
        <v>Free Market</v>
      </c>
      <c r="N399">
        <f>SUMPRODUCT(MID(0&amp;feed!N585,LARGE(INDEX(ISNUMBER(--MID(feed!N585,ROW($1:$5),1))*
ROW($1:$5),0),ROW($1:$5))+1,1)*10^ROW($1:$5)/10)</f>
        <v>1021</v>
      </c>
      <c r="O399">
        <f>SUMPRODUCT(MID(0&amp;feed!O585,LARGE(INDEX(ISNUMBER(--MID(feed!O585,ROW($1:$5),1))*
ROW($1:$5),0),ROW($1:$5))+1,1)*10^ROW($1:$5)/10)</f>
        <v>984</v>
      </c>
      <c r="P399" t="str">
        <f>feed!P585</f>
        <v>Untapped</v>
      </c>
      <c r="Q399">
        <f t="shared" si="36"/>
        <v>90</v>
      </c>
      <c r="R399" t="str">
        <f>feed!Q585</f>
        <v>Large</v>
      </c>
      <c r="S399">
        <f t="shared" si="37"/>
        <v>7.5</v>
      </c>
      <c r="T399" t="str">
        <f>feed!R585</f>
        <v>East Africa</v>
      </c>
      <c r="U399" t="str">
        <f>feed!S585</f>
        <v>United States</v>
      </c>
      <c r="V399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43207</v>
      </c>
      <c r="W399" t="str">
        <f>feed!U585</f>
        <v>http://blocgame.com/stats.php?id=63326</v>
      </c>
      <c r="X399" s="4">
        <f>SUMPRODUCT(MID(0&amp;feed!V585,LARGE(INDEX(ISNUMBER(--MID(feed!V585,ROW($1:$5),1))*
ROW($1:$5),0),ROW($1:$5))+1,1)*10^ROW($1:$5)/10)</f>
        <v>0</v>
      </c>
      <c r="Y399">
        <f>feed!W585</f>
        <v>0</v>
      </c>
      <c r="Z399" s="4">
        <f t="shared" si="38"/>
        <v>31207</v>
      </c>
      <c r="AA399" s="8">
        <f t="shared" si="39"/>
        <v>42.318315377081291</v>
      </c>
      <c r="AB399" s="4">
        <f t="shared" si="40"/>
        <v>170.16666666666666</v>
      </c>
      <c r="AC399" s="4">
        <f t="shared" si="41"/>
        <v>7201.166666666667</v>
      </c>
    </row>
    <row r="400" spans="1:29" x14ac:dyDescent="0.25">
      <c r="A400" t="str">
        <f>feed!A700</f>
        <v>Del</v>
      </c>
      <c r="B400" t="str">
        <f>feed!B700</f>
        <v>arnoldNYAAAA</v>
      </c>
      <c r="C400">
        <f>feed!C700</f>
        <v>0</v>
      </c>
      <c r="D400">
        <f>SUMPRODUCT(MID(0&amp;feed!D700,LARGE(INDEX(ISNUMBER(--MID(feed!D700,ROW($1:$19),1))*
ROW($1:$19),0),ROW($1:$19))+1,1)*10^ROW($1:$19)/10)</f>
        <v>10</v>
      </c>
      <c r="E400">
        <f>SUMPRODUCT(MID(0&amp;feed!E700,LARGE(INDEX(ISNUMBER(--MID(feed!E700,ROW($1:$19),1))*
ROW($1:$19),0),ROW($1:$19))+1,1)*10^ROW($1:$19)/10)</f>
        <v>0</v>
      </c>
      <c r="F400" t="str">
        <f>feed!F700</f>
        <v>Finest of the 19th century</v>
      </c>
      <c r="G400" t="str">
        <f>feed!G700</f>
        <v>Gandhi-like</v>
      </c>
      <c r="H400">
        <f>SUMPRODUCT(MID(0&amp;feed!H700,LARGE(INDEX(ISNUMBER(--MID(feed!H700,ROW($1:$19),1))*
ROW($1:$19),0),ROW($1:$19))+1,1)*10^ROW($1:$19)/10)</f>
        <v>0</v>
      </c>
      <c r="I400" t="str">
        <f>feed!I700</f>
        <v>Good</v>
      </c>
      <c r="J400">
        <f>SUMPRODUCT(MID(0&amp;feed!J700,LARGE(INDEX(ISNUMBER(--MID(feed!J700,ROW($1:$19),1))*
ROW($1:$19),0),ROW($1:$19))+1,1)*10^ROW($1:$19)/10)</f>
        <v>56</v>
      </c>
      <c r="K400">
        <f>SUMPRODUCT(MID(0&amp;feed!K700,LARGE(INDEX(ISNUMBER(--MID(feed!K700,ROW($1:$19),1))*
ROW($1:$19),0),ROW($1:$19))+1,1)*10^ROW($1:$19)/10)</f>
        <v>2</v>
      </c>
      <c r="L400">
        <f>SUMPRODUCT(MID(0&amp;feed!L700,LARGE(INDEX(ISNUMBER(--MID(feed!L700,ROW($1:$19),1))*
ROW($1:$19),0),ROW($1:$19))+1,1)*10^ROW($1:$19)/10)</f>
        <v>0</v>
      </c>
      <c r="M400" t="str">
        <f>feed!M700</f>
        <v>Central Planning</v>
      </c>
      <c r="N400">
        <f>SUMPRODUCT(MID(0&amp;feed!N700,LARGE(INDEX(ISNUMBER(--MID(feed!N700,ROW($1:$5),1))*
ROW($1:$5),0),ROW($1:$5))+1,1)*10^ROW($1:$5)/10)</f>
        <v>785</v>
      </c>
      <c r="O400">
        <f>SUMPRODUCT(MID(0&amp;feed!O700,LARGE(INDEX(ISNUMBER(--MID(feed!O700,ROW($1:$5),1))*
ROW($1:$5),0),ROW($1:$5))+1,1)*10^ROW($1:$5)/10)</f>
        <v>0</v>
      </c>
      <c r="P400" t="str">
        <f>feed!P700</f>
        <v>Untapped</v>
      </c>
      <c r="Q400">
        <f t="shared" si="36"/>
        <v>90</v>
      </c>
      <c r="R400" t="str">
        <f>feed!Q700</f>
        <v>Meagre</v>
      </c>
      <c r="S400">
        <f t="shared" si="37"/>
        <v>1.5</v>
      </c>
      <c r="T400" t="str">
        <f>feed!R700</f>
        <v>Mesopotamia</v>
      </c>
      <c r="U400" t="str">
        <f>feed!S700</f>
        <v>Neutral</v>
      </c>
      <c r="V4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11345</v>
      </c>
      <c r="W400" t="str">
        <f>feed!U700</f>
        <v>http://blocgame.com/stats.php?id=59586</v>
      </c>
      <c r="X400" s="4">
        <f>SUMPRODUCT(MID(0&amp;feed!V700,LARGE(INDEX(ISNUMBER(--MID(feed!V700,ROW($1:$5),1))*
ROW($1:$5),0),ROW($1:$5))+1,1)*10^ROW($1:$5)/10)</f>
        <v>0</v>
      </c>
      <c r="Y400">
        <f>feed!W700</f>
        <v>0</v>
      </c>
      <c r="Z400" s="4">
        <f t="shared" si="38"/>
        <v>10595</v>
      </c>
      <c r="AA400" s="8">
        <f t="shared" si="39"/>
        <v>14.452229299363058</v>
      </c>
      <c r="AB400" s="4">
        <f t="shared" si="40"/>
        <v>130.83333333333334</v>
      </c>
      <c r="AC400" s="4">
        <f t="shared" si="41"/>
        <v>1890.8333333333333</v>
      </c>
    </row>
    <row r="401" spans="1:29" x14ac:dyDescent="0.25">
      <c r="A401" t="str">
        <f>feed!A593</f>
        <v>Kongasi</v>
      </c>
      <c r="B401" t="str">
        <f>feed!B593</f>
        <v>Din Diallo</v>
      </c>
      <c r="C401">
        <f>feed!C593</f>
        <v>0</v>
      </c>
      <c r="D401">
        <f>SUMPRODUCT(MID(0&amp;feed!D593,LARGE(INDEX(ISNUMBER(--MID(feed!D593,ROW($1:$19),1))*
ROW($1:$19),0),ROW($1:$19))+1,1)*10^ROW($1:$19)/10)</f>
        <v>7</v>
      </c>
      <c r="E401">
        <f>SUMPRODUCT(MID(0&amp;feed!E593,LARGE(INDEX(ISNUMBER(--MID(feed!E593,ROW($1:$19),1))*
ROW($1:$19),0),ROW($1:$19))+1,1)*10^ROW($1:$19)/10)</f>
        <v>0</v>
      </c>
      <c r="F401" t="str">
        <f>feed!F593</f>
        <v>First World War surplus</v>
      </c>
      <c r="G401" t="str">
        <f>feed!G593</f>
        <v>Good</v>
      </c>
      <c r="H401">
        <f>SUMPRODUCT(MID(0&amp;feed!H593,LARGE(INDEX(ISNUMBER(--MID(feed!H593,ROW($1:$19),1))*
ROW($1:$19),0),ROW($1:$19))+1,1)*10^ROW($1:$19)/10)</f>
        <v>0</v>
      </c>
      <c r="I401" t="str">
        <f>feed!I593</f>
        <v>Undisciplined Rabble</v>
      </c>
      <c r="J401">
        <f>SUMPRODUCT(MID(0&amp;feed!J593,LARGE(INDEX(ISNUMBER(--MID(feed!J593,ROW($1:$19),1))*
ROW($1:$19),0),ROW($1:$19))+1,1)*10^ROW($1:$19)/10)</f>
        <v>32</v>
      </c>
      <c r="K401">
        <f>SUMPRODUCT(MID(0&amp;feed!K593,LARGE(INDEX(ISNUMBER(--MID(feed!K593,ROW($1:$19),1))*
ROW($1:$19),0),ROW($1:$19))+1,1)*10^ROW($1:$19)/10)</f>
        <v>2</v>
      </c>
      <c r="L401">
        <f>SUMPRODUCT(MID(0&amp;feed!L593,LARGE(INDEX(ISNUMBER(--MID(feed!L593,ROW($1:$19),1))*
ROW($1:$19),0),ROW($1:$19))+1,1)*10^ROW($1:$19)/10)</f>
        <v>0</v>
      </c>
      <c r="M401" t="str">
        <f>feed!M593</f>
        <v>Mixed Economy</v>
      </c>
      <c r="N401">
        <f>SUMPRODUCT(MID(0&amp;feed!N593,LARGE(INDEX(ISNUMBER(--MID(feed!N593,ROW($1:$5),1))*
ROW($1:$5),0),ROW($1:$5))+1,1)*10^ROW($1:$5)/10)</f>
        <v>989</v>
      </c>
      <c r="O401">
        <f>SUMPRODUCT(MID(0&amp;feed!O593,LARGE(INDEX(ISNUMBER(--MID(feed!O593,ROW($1:$5),1))*
ROW($1:$5),0),ROW($1:$5))+1,1)*10^ROW($1:$5)/10)</f>
        <v>0</v>
      </c>
      <c r="P401" t="str">
        <f>feed!P593</f>
        <v>Untapped</v>
      </c>
      <c r="Q401">
        <f t="shared" si="36"/>
        <v>90</v>
      </c>
      <c r="R401" t="str">
        <f>feed!Q593</f>
        <v>None</v>
      </c>
      <c r="S401">
        <f t="shared" si="37"/>
        <v>0</v>
      </c>
      <c r="T401" t="str">
        <f>feed!R593</f>
        <v>Congo</v>
      </c>
      <c r="U401" t="str">
        <f>feed!S593</f>
        <v>Neutral</v>
      </c>
      <c r="V401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3013</v>
      </c>
      <c r="W401" t="str">
        <f>feed!U593</f>
        <v>http://blocgame.com/stats.php?id=58832</v>
      </c>
      <c r="X401" s="4">
        <f>SUMPRODUCT(MID(0&amp;feed!V593,LARGE(INDEX(ISNUMBER(--MID(feed!V593,ROW($1:$5),1))*
ROW($1:$5),0),ROW($1:$5))+1,1)*10^ROW($1:$5)/10)</f>
        <v>0</v>
      </c>
      <c r="Y401">
        <f>feed!W593</f>
        <v>0</v>
      </c>
      <c r="Z401" s="4">
        <f t="shared" si="38"/>
        <v>2263</v>
      </c>
      <c r="AA401" s="8">
        <f t="shared" si="39"/>
        <v>3.0465116279069768</v>
      </c>
      <c r="AB401" s="4">
        <f t="shared" si="40"/>
        <v>164.83333333333334</v>
      </c>
      <c r="AC401" s="4">
        <f t="shared" si="41"/>
        <v>502.16666666666669</v>
      </c>
    </row>
    <row r="402" spans="1:29" x14ac:dyDescent="0.25">
      <c r="A402" t="str">
        <f>feed!A388</f>
        <v>Tandak</v>
      </c>
      <c r="B402" t="str">
        <f>feed!B388</f>
        <v>jimmyyus</v>
      </c>
      <c r="C402" t="str">
        <f>feed!C388</f>
        <v>PIRATES</v>
      </c>
      <c r="D402">
        <f>SUMPRODUCT(MID(0&amp;feed!D388,LARGE(INDEX(ISNUMBER(--MID(feed!D388,ROW($1:$19),1))*
ROW($1:$19),0),ROW($1:$19))+1,1)*10^ROW($1:$19)/10)</f>
        <v>128</v>
      </c>
      <c r="E402">
        <f>SUMPRODUCT(MID(0&amp;feed!E388,LARGE(INDEX(ISNUMBER(--MID(feed!E388,ROW($1:$19),1))*
ROW($1:$19),0),ROW($1:$19))+1,1)*10^ROW($1:$19)/10)</f>
        <v>1</v>
      </c>
      <c r="F402" t="str">
        <f>feed!F388</f>
        <v>Second World War surplus</v>
      </c>
      <c r="G402" t="str">
        <f>feed!G388</f>
        <v>Gandhi-like</v>
      </c>
      <c r="H402">
        <f>SUMPRODUCT(MID(0&amp;feed!H387,LARGE(INDEX(ISNUMBER(--MID(feed!H387,ROW($1:$19),1))*
ROW($1:$19),0),ROW($1:$19))+1,1)*10^ROW($1:$19)/10)</f>
        <v>4</v>
      </c>
      <c r="I402" t="str">
        <f>feed!I388</f>
        <v>Undisciplined Rabble</v>
      </c>
      <c r="J402">
        <f>SUMPRODUCT(MID(0&amp;feed!J388,LARGE(INDEX(ISNUMBER(--MID(feed!J388,ROW($1:$19),1))*
ROW($1:$19),0),ROW($1:$19))+1,1)*10^ROW($1:$19)/10)</f>
        <v>5</v>
      </c>
      <c r="K402">
        <f>SUMPRODUCT(MID(0&amp;feed!K388,LARGE(INDEX(ISNUMBER(--MID(feed!K388,ROW($1:$19),1))*
ROW($1:$19),0),ROW($1:$19))+1,1)*10^ROW($1:$19)/10)</f>
        <v>20</v>
      </c>
      <c r="L402">
        <f>SUMPRODUCT(MID(0&amp;feed!L388,LARGE(INDEX(ISNUMBER(--MID(feed!L388,ROW($1:$19),1))*
ROW($1:$19),0),ROW($1:$19))+1,1)*10^ROW($1:$19)/10)</f>
        <v>15</v>
      </c>
      <c r="M402" t="str">
        <f>feed!M388</f>
        <v>Free Market</v>
      </c>
      <c r="N402">
        <f>SUMPRODUCT(MID(0&amp;feed!N388,LARGE(INDEX(ISNUMBER(--MID(feed!N388,ROW($1:$5),1))*
ROW($1:$5),0),ROW($1:$5))+1,1)*10^ROW($1:$5)/10)</f>
        <v>1610</v>
      </c>
      <c r="O402">
        <f>SUMPRODUCT(MID(0&amp;feed!O388,LARGE(INDEX(ISNUMBER(--MID(feed!O388,ROW($1:$5),1))*
ROW($1:$5),0),ROW($1:$5))+1,1)*10^ROW($1:$5)/10)</f>
        <v>3712</v>
      </c>
      <c r="P402" t="str">
        <f>feed!P388</f>
        <v>Near Depletion</v>
      </c>
      <c r="Q402">
        <f t="shared" si="36"/>
        <v>10</v>
      </c>
      <c r="R402" t="str">
        <f>feed!Q388</f>
        <v>Powerful</v>
      </c>
      <c r="S402">
        <f t="shared" si="37"/>
        <v>9</v>
      </c>
      <c r="T402" t="str">
        <f>feed!R388</f>
        <v>Egypt</v>
      </c>
      <c r="U402" t="str">
        <f>feed!S388</f>
        <v>United States</v>
      </c>
      <c r="V402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19094</v>
      </c>
      <c r="W402" t="str">
        <f>feed!U388</f>
        <v>http://blocgame.com/stats.php?id=62201</v>
      </c>
      <c r="X402" s="4">
        <f>SUMPRODUCT(MID(0&amp;feed!V388,LARGE(INDEX(ISNUMBER(--MID(feed!V388,ROW($1:$5),1))*
ROW($1:$5),0),ROW($1:$5))+1,1)*10^ROW($1:$5)/10)</f>
        <v>0</v>
      </c>
      <c r="Y402">
        <f>feed!W388</f>
        <v>0</v>
      </c>
      <c r="Z402" s="4">
        <f t="shared" si="38"/>
        <v>2969</v>
      </c>
      <c r="AA402" s="8">
        <f t="shared" si="39"/>
        <v>11.859627329192547</v>
      </c>
      <c r="AB402" s="4">
        <f t="shared" si="40"/>
        <v>268.33333333333331</v>
      </c>
      <c r="AC402" s="4">
        <f t="shared" si="41"/>
        <v>3182.3333333333335</v>
      </c>
    </row>
    <row r="403" spans="1:29" x14ac:dyDescent="0.25">
      <c r="A403" t="str">
        <f>feed!A406</f>
        <v>United-Muslims</v>
      </c>
      <c r="B403" t="str">
        <f>feed!B406</f>
        <v>Karim</v>
      </c>
      <c r="C403" t="str">
        <f>feed!C406</f>
        <v>SPQR</v>
      </c>
      <c r="D403">
        <f>SUMPRODUCT(MID(0&amp;feed!D406,LARGE(INDEX(ISNUMBER(--MID(feed!D406,ROW($1:$19),1))*
ROW($1:$19),0),ROW($1:$19))+1,1)*10^ROW($1:$19)/10)</f>
        <v>5</v>
      </c>
      <c r="E403">
        <f>SUMPRODUCT(MID(0&amp;feed!E406,LARGE(INDEX(ISNUMBER(--MID(feed!E406,ROW($1:$19),1))*
ROW($1:$19),0),ROW($1:$19))+1,1)*10^ROW($1:$19)/10)</f>
        <v>0</v>
      </c>
      <c r="F403" t="str">
        <f>feed!F406</f>
        <v>First World War surplus</v>
      </c>
      <c r="G403" t="str">
        <f>feed!G406</f>
        <v>Normal</v>
      </c>
      <c r="H403">
        <f>SUMPRODUCT(MID(0&amp;feed!H406,LARGE(INDEX(ISNUMBER(--MID(feed!H406,ROW($1:$19),1))*
ROW($1:$19),0),ROW($1:$19))+1,1)*10^ROW($1:$19)/10)</f>
        <v>0</v>
      </c>
      <c r="I403" t="str">
        <f>feed!I406</f>
        <v>Standard</v>
      </c>
      <c r="J403">
        <f>SUMPRODUCT(MID(0&amp;feed!J406,LARGE(INDEX(ISNUMBER(--MID(feed!J406,ROW($1:$19),1))*
ROW($1:$19),0),ROW($1:$19))+1,1)*10^ROW($1:$19)/10)</f>
        <v>2</v>
      </c>
      <c r="K403">
        <f>SUMPRODUCT(MID(0&amp;feed!K406,LARGE(INDEX(ISNUMBER(--MID(feed!K406,ROW($1:$19),1))*
ROW($1:$19),0),ROW($1:$19))+1,1)*10^ROW($1:$19)/10)</f>
        <v>4</v>
      </c>
      <c r="L403">
        <f>SUMPRODUCT(MID(0&amp;feed!L406,LARGE(INDEX(ISNUMBER(--MID(feed!L406,ROW($1:$19),1))*
ROW($1:$19),0),ROW($1:$19))+1,1)*10^ROW($1:$19)/10)</f>
        <v>0</v>
      </c>
      <c r="M403" t="str">
        <f>feed!M406</f>
        <v>Mixed Economy</v>
      </c>
      <c r="N403">
        <f>SUMPRODUCT(MID(0&amp;feed!N406,LARGE(INDEX(ISNUMBER(--MID(feed!N406,ROW($1:$5),1))*
ROW($1:$5),0),ROW($1:$5))+1,1)*10^ROW($1:$5)/10)</f>
        <v>1553</v>
      </c>
      <c r="O403">
        <f>SUMPRODUCT(MID(0&amp;feed!O406,LARGE(INDEX(ISNUMBER(--MID(feed!O406,ROW($1:$5),1))*
ROW($1:$5),0),ROW($1:$5))+1,1)*10^ROW($1:$5)/10)</f>
        <v>0</v>
      </c>
      <c r="P403" t="str">
        <f>feed!P406</f>
        <v>Untapped</v>
      </c>
      <c r="Q403">
        <f t="shared" si="36"/>
        <v>90</v>
      </c>
      <c r="R403" t="str">
        <f>feed!Q406</f>
        <v>None</v>
      </c>
      <c r="S403">
        <f t="shared" si="37"/>
        <v>0</v>
      </c>
      <c r="T403" t="str">
        <f>feed!R406</f>
        <v>Mesopotamia</v>
      </c>
      <c r="U403" t="str">
        <f>feed!S406</f>
        <v>Neutral</v>
      </c>
      <c r="V403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1728</v>
      </c>
      <c r="W403" t="str">
        <f>feed!U406</f>
        <v>http://blocgame.com/stats.php?id=61674</v>
      </c>
      <c r="X403" s="4">
        <f>SUMPRODUCT(MID(0&amp;feed!V406,LARGE(INDEX(ISNUMBER(--MID(feed!V406,ROW($1:$5),1))*
ROW($1:$5),0),ROW($1:$5))+1,1)*10^ROW($1:$5)/10)</f>
        <v>0</v>
      </c>
      <c r="Y403">
        <f>feed!W406</f>
        <v>0</v>
      </c>
      <c r="Z403" s="4">
        <f t="shared" si="38"/>
        <v>228</v>
      </c>
      <c r="AA403" s="8">
        <f t="shared" si="39"/>
        <v>1.1126851255634256</v>
      </c>
      <c r="AB403" s="4">
        <f t="shared" si="40"/>
        <v>258.83333333333331</v>
      </c>
      <c r="AC403" s="4">
        <f t="shared" si="41"/>
        <v>288</v>
      </c>
    </row>
    <row r="404" spans="1:29" x14ac:dyDescent="0.25">
      <c r="A404" t="str">
        <f>feed!A570</f>
        <v>New Germany</v>
      </c>
      <c r="B404" t="str">
        <f>feed!B570</f>
        <v>TheWhiteCoons</v>
      </c>
      <c r="C404" t="str">
        <f>feed!C570</f>
        <v>The Order</v>
      </c>
      <c r="D404">
        <f>SUMPRODUCT(MID(0&amp;feed!D570,LARGE(INDEX(ISNUMBER(--MID(feed!D570,ROW($1:$19),1))*
ROW($1:$19),0),ROW($1:$19))+1,1)*10^ROW($1:$19)/10)</f>
        <v>74</v>
      </c>
      <c r="E404">
        <f>SUMPRODUCT(MID(0&amp;feed!E570,LARGE(INDEX(ISNUMBER(--MID(feed!E570,ROW($1:$19),1))*
ROW($1:$19),0),ROW($1:$19))+1,1)*10^ROW($1:$19)/10)</f>
        <v>0</v>
      </c>
      <c r="F404" t="str">
        <f>feed!F570</f>
        <v>Second World War surplus</v>
      </c>
      <c r="G404" t="str">
        <f>feed!G570</f>
        <v>Gandhi-like</v>
      </c>
      <c r="H404">
        <f>SUMPRODUCT(MID(0&amp;feed!H570,LARGE(INDEX(ISNUMBER(--MID(feed!H570,ROW($1:$19),1))*
ROW($1:$19),0),ROW($1:$19))+1,1)*10^ROW($1:$19)/10)</f>
        <v>2</v>
      </c>
      <c r="I404" t="str">
        <f>feed!I570</f>
        <v>Good</v>
      </c>
      <c r="J404">
        <f>SUMPRODUCT(MID(0&amp;feed!J570,LARGE(INDEX(ISNUMBER(--MID(feed!J570,ROW($1:$19),1))*
ROW($1:$19),0),ROW($1:$19))+1,1)*10^ROW($1:$19)/10)</f>
        <v>24</v>
      </c>
      <c r="K404">
        <f>SUMPRODUCT(MID(0&amp;feed!K570,LARGE(INDEX(ISNUMBER(--MID(feed!K570,ROW($1:$19),1))*
ROW($1:$19),0),ROW($1:$19))+1,1)*10^ROW($1:$19)/10)</f>
        <v>5</v>
      </c>
      <c r="L404">
        <f>SUMPRODUCT(MID(0&amp;feed!L570,LARGE(INDEX(ISNUMBER(--MID(feed!L570,ROW($1:$19),1))*
ROW($1:$19),0),ROW($1:$19))+1,1)*10^ROW($1:$19)/10)</f>
        <v>2</v>
      </c>
      <c r="M404" t="str">
        <f>feed!M570</f>
        <v>Mixed Economy</v>
      </c>
      <c r="N404">
        <f>SUMPRODUCT(MID(0&amp;feed!N570,LARGE(INDEX(ISNUMBER(--MID(feed!N570,ROW($1:$5),1))*
ROW($1:$5),0),ROW($1:$5))+1,1)*10^ROW($1:$5)/10)</f>
        <v>1072</v>
      </c>
      <c r="O404">
        <f>SUMPRODUCT(MID(0&amp;feed!O570,LARGE(INDEX(ISNUMBER(--MID(feed!O570,ROW($1:$5),1))*
ROW($1:$5),0),ROW($1:$5))+1,1)*10^ROW($1:$5)/10)</f>
        <v>21</v>
      </c>
      <c r="P404" t="str">
        <f>feed!P570</f>
        <v>Untapped</v>
      </c>
      <c r="Q404">
        <f t="shared" si="36"/>
        <v>90</v>
      </c>
      <c r="R404" t="str">
        <f>feed!Q570</f>
        <v>Powerful</v>
      </c>
      <c r="S404">
        <f t="shared" si="37"/>
        <v>9</v>
      </c>
      <c r="T404" t="str">
        <f>feed!R570</f>
        <v>China</v>
      </c>
      <c r="U404" t="str">
        <f>feed!S570</f>
        <v>Soviet Union</v>
      </c>
      <c r="V404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26877</v>
      </c>
      <c r="W404" t="str">
        <f>feed!U570</f>
        <v>http://blocgame.com/stats.php?id=39025</v>
      </c>
      <c r="X404" s="4">
        <f>SUMPRODUCT(MID(0&amp;feed!V570,LARGE(INDEX(ISNUMBER(--MID(feed!V570,ROW($1:$5),1))*
ROW($1:$5),0),ROW($1:$5))+1,1)*10^ROW($1:$5)/10)</f>
        <v>0</v>
      </c>
      <c r="Y404">
        <f>feed!W570</f>
        <v>0</v>
      </c>
      <c r="Z404" s="4">
        <f t="shared" si="38"/>
        <v>22752</v>
      </c>
      <c r="AA404" s="8">
        <f t="shared" si="39"/>
        <v>25.071828358208954</v>
      </c>
      <c r="AB404" s="4">
        <f t="shared" si="40"/>
        <v>178.66666666666666</v>
      </c>
      <c r="AC404" s="4">
        <f t="shared" si="41"/>
        <v>4479.5</v>
      </c>
    </row>
    <row r="405" spans="1:29" x14ac:dyDescent="0.25">
      <c r="A405" t="str">
        <f>feed!A429</f>
        <v>Dirk-Dirkastan</v>
      </c>
      <c r="B405" t="str">
        <f>feed!B429</f>
        <v>Vyper</v>
      </c>
      <c r="C405" t="str">
        <f>feed!C429</f>
        <v>The Order</v>
      </c>
      <c r="D405">
        <f>SUMPRODUCT(MID(0&amp;feed!D429,LARGE(INDEX(ISNUMBER(--MID(feed!D429,ROW($1:$19),1))*
ROW($1:$19),0),ROW($1:$19))+1,1)*10^ROW($1:$19)/10)</f>
        <v>88</v>
      </c>
      <c r="E405">
        <f>SUMPRODUCT(MID(0&amp;feed!E429,LARGE(INDEX(ISNUMBER(--MID(feed!E429,ROW($1:$19),1))*
ROW($1:$19),0),ROW($1:$19))+1,1)*10^ROW($1:$19)/10)</f>
        <v>3</v>
      </c>
      <c r="F405" t="str">
        <f>feed!F429</f>
        <v>Korean War surplus</v>
      </c>
      <c r="G405" t="str">
        <f>feed!G429</f>
        <v>Angelic</v>
      </c>
      <c r="H405">
        <f>SUMPRODUCT(MID(0&amp;feed!H429,LARGE(INDEX(ISNUMBER(--MID(feed!H429,ROW($1:$19),1))*
ROW($1:$19),0),ROW($1:$19))+1,1)*10^ROW($1:$19)/10)</f>
        <v>4</v>
      </c>
      <c r="I405" t="str">
        <f>feed!I429</f>
        <v>Good</v>
      </c>
      <c r="J405">
        <f>SUMPRODUCT(MID(0&amp;feed!J429,LARGE(INDEX(ISNUMBER(--MID(feed!J429,ROW($1:$19),1))*
ROW($1:$19),0),ROW($1:$19))+1,1)*10^ROW($1:$19)/10)</f>
        <v>3</v>
      </c>
      <c r="K405">
        <f>SUMPRODUCT(MID(0&amp;feed!K429,LARGE(INDEX(ISNUMBER(--MID(feed!K429,ROW($1:$19),1))*
ROW($1:$19),0),ROW($1:$19))+1,1)*10^ROW($1:$19)/10)</f>
        <v>26</v>
      </c>
      <c r="L405">
        <f>SUMPRODUCT(MID(0&amp;feed!L429,LARGE(INDEX(ISNUMBER(--MID(feed!L429,ROW($1:$19),1))*
ROW($1:$19),0),ROW($1:$19))+1,1)*10^ROW($1:$19)/10)</f>
        <v>12</v>
      </c>
      <c r="M405" t="str">
        <f>feed!M429</f>
        <v>Mixed Economy</v>
      </c>
      <c r="N405">
        <f>SUMPRODUCT(MID(0&amp;feed!N429,LARGE(INDEX(ISNUMBER(--MID(feed!N429,ROW($1:$5),1))*
ROW($1:$5),0),ROW($1:$5))+1,1)*10^ROW($1:$5)/10)</f>
        <v>1478</v>
      </c>
      <c r="O405">
        <f>SUMPRODUCT(MID(0&amp;feed!O429,LARGE(INDEX(ISNUMBER(--MID(feed!O429,ROW($1:$5),1))*
ROW($1:$5),0),ROW($1:$5))+1,1)*10^ROW($1:$5)/10)</f>
        <v>133</v>
      </c>
      <c r="P405">
        <f>feed!P429</f>
        <v>0</v>
      </c>
      <c r="Q405">
        <f t="shared" si="36"/>
        <v>40</v>
      </c>
      <c r="R405" t="str">
        <f>feed!Q429</f>
        <v>Large</v>
      </c>
      <c r="S405">
        <f t="shared" si="37"/>
        <v>7.5</v>
      </c>
      <c r="T405" t="str">
        <f>feed!R429</f>
        <v>Caribbean</v>
      </c>
      <c r="U405" t="str">
        <f>feed!S429</f>
        <v>United States</v>
      </c>
      <c r="V405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33433</v>
      </c>
      <c r="W405" t="str">
        <f>feed!U429</f>
        <v>http://blocgame.com/stats.php?id=63936</v>
      </c>
      <c r="X405" s="4">
        <f>SUMPRODUCT(MID(0&amp;feed!V429,LARGE(INDEX(ISNUMBER(--MID(feed!V429,ROW($1:$5),1))*
ROW($1:$5),0),ROW($1:$5))+1,1)*10^ROW($1:$5)/10)</f>
        <v>0</v>
      </c>
      <c r="Y405">
        <f>feed!W429</f>
        <v>0</v>
      </c>
      <c r="Z405" s="4">
        <f t="shared" si="38"/>
        <v>16183</v>
      </c>
      <c r="AA405" s="8">
        <f t="shared" si="39"/>
        <v>22.620433017591338</v>
      </c>
      <c r="AB405" s="4">
        <f t="shared" si="40"/>
        <v>246.33333333333334</v>
      </c>
      <c r="AC405" s="4">
        <f t="shared" si="41"/>
        <v>5572.166666666667</v>
      </c>
    </row>
    <row r="406" spans="1:29" x14ac:dyDescent="0.25">
      <c r="A406" t="str">
        <f>feed!A849</f>
        <v>Musania</v>
      </c>
      <c r="B406" t="str">
        <f>feed!B849</f>
        <v>ChrisMoose</v>
      </c>
      <c r="C406">
        <f>feed!C849</f>
        <v>0</v>
      </c>
      <c r="D406">
        <f>SUMPRODUCT(MID(0&amp;feed!D849,LARGE(INDEX(ISNUMBER(--MID(feed!D849,ROW($1:$19),1))*
ROW($1:$19),0),ROW($1:$19))+1,1)*10^ROW($1:$19)/10)</f>
        <v>5</v>
      </c>
      <c r="E406">
        <f>SUMPRODUCT(MID(0&amp;feed!E849,LARGE(INDEX(ISNUMBER(--MID(feed!E849,ROW($1:$19),1))*
ROW($1:$19),0),ROW($1:$19))+1,1)*10^ROW($1:$19)/10)</f>
        <v>0</v>
      </c>
      <c r="F406" t="str">
        <f>feed!F849</f>
        <v>First World War surplus</v>
      </c>
      <c r="G406" t="str">
        <f>feed!G849</f>
        <v>Gandhi-like</v>
      </c>
      <c r="H406">
        <f>SUMPRODUCT(MID(0&amp;feed!H851,LARGE(INDEX(ISNUMBER(--MID(feed!H851,ROW($1:$19),1))*
ROW($1:$19),0),ROW($1:$19))+1,1)*10^ROW($1:$19)/10)</f>
        <v>1</v>
      </c>
      <c r="I406" t="str">
        <f>feed!I849</f>
        <v>Elite</v>
      </c>
      <c r="J406">
        <f>SUMPRODUCT(MID(0&amp;feed!J849,LARGE(INDEX(ISNUMBER(--MID(feed!J849,ROW($1:$19),1))*
ROW($1:$19),0),ROW($1:$19))+1,1)*10^ROW($1:$19)/10)</f>
        <v>122</v>
      </c>
      <c r="K406">
        <f>SUMPRODUCT(MID(0&amp;feed!K849,LARGE(INDEX(ISNUMBER(--MID(feed!K849,ROW($1:$19),1))*
ROW($1:$19),0),ROW($1:$19))+1,1)*10^ROW($1:$19)/10)</f>
        <v>3</v>
      </c>
      <c r="L406">
        <f>SUMPRODUCT(MID(0&amp;feed!L849,LARGE(INDEX(ISNUMBER(--MID(feed!L849,ROW($1:$19),1))*
ROW($1:$19),0),ROW($1:$19))+1,1)*10^ROW($1:$19)/10)</f>
        <v>0</v>
      </c>
      <c r="M406" t="str">
        <f>feed!M849</f>
        <v>Free Market</v>
      </c>
      <c r="N406">
        <f>SUMPRODUCT(MID(0&amp;feed!N849,LARGE(INDEX(ISNUMBER(--MID(feed!N849,ROW($1:$5),1))*
ROW($1:$5),0),ROW($1:$5))+1,1)*10^ROW($1:$5)/10)</f>
        <v>514</v>
      </c>
      <c r="O406">
        <f>SUMPRODUCT(MID(0&amp;feed!O849,LARGE(INDEX(ISNUMBER(--MID(feed!O849,ROW($1:$5),1))*
ROW($1:$5),0),ROW($1:$5))+1,1)*10^ROW($1:$5)/10)</f>
        <v>435</v>
      </c>
      <c r="P406" t="str">
        <f>feed!P849</f>
        <v>Untapped</v>
      </c>
      <c r="Q406">
        <f t="shared" si="36"/>
        <v>90</v>
      </c>
      <c r="R406" t="str">
        <f>feed!Q849</f>
        <v>Meagre</v>
      </c>
      <c r="S406">
        <f t="shared" si="37"/>
        <v>1.5</v>
      </c>
      <c r="T406" t="str">
        <f>feed!R849</f>
        <v>China</v>
      </c>
      <c r="U406" t="str">
        <f>feed!S849</f>
        <v>United States</v>
      </c>
      <c r="V406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19388</v>
      </c>
      <c r="W406" t="str">
        <f>feed!U849</f>
        <v>http://blocgame.com/stats.php?id=65288</v>
      </c>
      <c r="X406" s="4">
        <f>SUMPRODUCT(MID(0&amp;feed!V849,LARGE(INDEX(ISNUMBER(--MID(feed!V849,ROW($1:$5),1))*
ROW($1:$5),0),ROW($1:$5))+1,1)*10^ROW($1:$5)/10)</f>
        <v>0</v>
      </c>
      <c r="Y406">
        <f>feed!W849</f>
        <v>0</v>
      </c>
      <c r="Z406" s="4">
        <f t="shared" si="38"/>
        <v>17513</v>
      </c>
      <c r="AA406" s="8">
        <f t="shared" si="39"/>
        <v>37.719844357976655</v>
      </c>
      <c r="AB406" s="4">
        <f t="shared" si="40"/>
        <v>85.666666666666671</v>
      </c>
      <c r="AC406" s="4">
        <f t="shared" si="41"/>
        <v>3231.3333333333335</v>
      </c>
    </row>
    <row r="407" spans="1:29" x14ac:dyDescent="0.25">
      <c r="A407" t="str">
        <f>feed!A373</f>
        <v>AfganiBoy</v>
      </c>
      <c r="B407" t="str">
        <f>feed!B373</f>
        <v>CrazyDima</v>
      </c>
      <c r="C407" t="str">
        <f>feed!C373</f>
        <v>The United Nations</v>
      </c>
      <c r="D407">
        <f>SUMPRODUCT(MID(0&amp;feed!D373,LARGE(INDEX(ISNUMBER(--MID(feed!D373,ROW($1:$19),1))*
ROW($1:$19),0),ROW($1:$19))+1,1)*10^ROW($1:$19)/10)</f>
        <v>4</v>
      </c>
      <c r="E407">
        <f>SUMPRODUCT(MID(0&amp;feed!E373,LARGE(INDEX(ISNUMBER(--MID(feed!E373,ROW($1:$19),1))*
ROW($1:$19),0),ROW($1:$19))+1,1)*10^ROW($1:$19)/10)</f>
        <v>0</v>
      </c>
      <c r="F407" t="str">
        <f>feed!F373</f>
        <v>Finest of the 19th century</v>
      </c>
      <c r="G407" t="str">
        <f>feed!G373</f>
        <v>Good</v>
      </c>
      <c r="H407">
        <f>SUMPRODUCT(MID(0&amp;feed!H373,LARGE(INDEX(ISNUMBER(--MID(feed!H373,ROW($1:$19),1))*
ROW($1:$19),0),ROW($1:$19))+1,1)*10^ROW($1:$19)/10)</f>
        <v>1</v>
      </c>
      <c r="I407" t="str">
        <f>feed!I373</f>
        <v>Good</v>
      </c>
      <c r="J407">
        <f>SUMPRODUCT(MID(0&amp;feed!J373,LARGE(INDEX(ISNUMBER(--MID(feed!J373,ROW($1:$19),1))*
ROW($1:$19),0),ROW($1:$19))+1,1)*10^ROW($1:$19)/10)</f>
        <v>2</v>
      </c>
      <c r="K407">
        <f>SUMPRODUCT(MID(0&amp;feed!K373,LARGE(INDEX(ISNUMBER(--MID(feed!K373,ROW($1:$19),1))*
ROW($1:$19),0),ROW($1:$19))+1,1)*10^ROW($1:$19)/10)</f>
        <v>3</v>
      </c>
      <c r="L407">
        <f>SUMPRODUCT(MID(0&amp;feed!L373,LARGE(INDEX(ISNUMBER(--MID(feed!L373,ROW($1:$19),1))*
ROW($1:$19),0),ROW($1:$19))+1,1)*10^ROW($1:$19)/10)</f>
        <v>0</v>
      </c>
      <c r="M407" t="str">
        <f>feed!M373</f>
        <v>Mixed Economy</v>
      </c>
      <c r="N407">
        <f>SUMPRODUCT(MID(0&amp;feed!N373,LARGE(INDEX(ISNUMBER(--MID(feed!N373,ROW($1:$5),1))*
ROW($1:$5),0),ROW($1:$5))+1,1)*10^ROW($1:$5)/10)</f>
        <v>1651</v>
      </c>
      <c r="O407">
        <f>SUMPRODUCT(MID(0&amp;feed!O373,LARGE(INDEX(ISNUMBER(--MID(feed!O373,ROW($1:$5),1))*
ROW($1:$5),0),ROW($1:$5))+1,1)*10^ROW($1:$5)/10)</f>
        <v>0</v>
      </c>
      <c r="P407" t="str">
        <f>feed!P373</f>
        <v>Untapped</v>
      </c>
      <c r="Q407">
        <f t="shared" si="36"/>
        <v>90</v>
      </c>
      <c r="R407" t="str">
        <f>feed!Q373</f>
        <v>None</v>
      </c>
      <c r="S407">
        <f t="shared" si="37"/>
        <v>0</v>
      </c>
      <c r="T407" t="str">
        <f>feed!R373</f>
        <v>Mesopotamia</v>
      </c>
      <c r="U407" t="str">
        <f>feed!S373</f>
        <v>Neutral</v>
      </c>
      <c r="V407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2115</v>
      </c>
      <c r="W407" t="str">
        <f>feed!U373</f>
        <v>http://blocgame.com/stats.php?id=62098</v>
      </c>
      <c r="X407" s="4">
        <f>SUMPRODUCT(MID(0&amp;feed!V373,LARGE(INDEX(ISNUMBER(--MID(feed!V373,ROW($1:$5),1))*
ROW($1:$5),0),ROW($1:$5))+1,1)*10^ROW($1:$5)/10)</f>
        <v>0</v>
      </c>
      <c r="Y407">
        <f>feed!W373</f>
        <v>0</v>
      </c>
      <c r="Z407" s="4">
        <f t="shared" si="38"/>
        <v>240</v>
      </c>
      <c r="AA407" s="8">
        <f t="shared" si="39"/>
        <v>1.2810417928528164</v>
      </c>
      <c r="AB407" s="4">
        <f t="shared" si="40"/>
        <v>275.16666666666669</v>
      </c>
      <c r="AC407" s="4">
        <f t="shared" si="41"/>
        <v>352.5</v>
      </c>
    </row>
    <row r="408" spans="1:29" x14ac:dyDescent="0.25">
      <c r="A408" t="str">
        <f>feed!A557</f>
        <v>Jaymes</v>
      </c>
      <c r="B408" t="str">
        <f>feed!B557</f>
        <v>Jaymes1122</v>
      </c>
      <c r="C408">
        <f>feed!C557</f>
        <v>0</v>
      </c>
      <c r="D408">
        <f>SUMPRODUCT(MID(0&amp;feed!D557,LARGE(INDEX(ISNUMBER(--MID(feed!D557,ROW($1:$19),1))*
ROW($1:$19),0),ROW($1:$19))+1,1)*10^ROW($1:$19)/10)</f>
        <v>8</v>
      </c>
      <c r="E408">
        <f>SUMPRODUCT(MID(0&amp;feed!E557,LARGE(INDEX(ISNUMBER(--MID(feed!E557,ROW($1:$19),1))*
ROW($1:$19),0),ROW($1:$19))+1,1)*10^ROW($1:$19)/10)</f>
        <v>0</v>
      </c>
      <c r="F408" t="str">
        <f>feed!F557</f>
        <v>First World War surplus</v>
      </c>
      <c r="G408" t="str">
        <f>feed!G557</f>
        <v>Gandhi-like</v>
      </c>
      <c r="H408">
        <f>SUMPRODUCT(MID(0&amp;feed!H557,LARGE(INDEX(ISNUMBER(--MID(feed!H557,ROW($1:$19),1))*
ROW($1:$19),0),ROW($1:$19))+1,1)*10^ROW($1:$19)/10)</f>
        <v>0</v>
      </c>
      <c r="I408" t="str">
        <f>feed!I557</f>
        <v>Good</v>
      </c>
      <c r="J408">
        <f>SUMPRODUCT(MID(0&amp;feed!J557,LARGE(INDEX(ISNUMBER(--MID(feed!J557,ROW($1:$19),1))*
ROW($1:$19),0),ROW($1:$19))+1,1)*10^ROW($1:$19)/10)</f>
        <v>150</v>
      </c>
      <c r="K408">
        <f>SUMPRODUCT(MID(0&amp;feed!K557,LARGE(INDEX(ISNUMBER(--MID(feed!K557,ROW($1:$19),1))*
ROW($1:$19),0),ROW($1:$19))+1,1)*10^ROW($1:$19)/10)</f>
        <v>7</v>
      </c>
      <c r="L408">
        <f>SUMPRODUCT(MID(0&amp;feed!L557,LARGE(INDEX(ISNUMBER(--MID(feed!L557,ROW($1:$19),1))*
ROW($1:$19),0),ROW($1:$19))+1,1)*10^ROW($1:$19)/10)</f>
        <v>4</v>
      </c>
      <c r="M408" t="str">
        <f>feed!M557</f>
        <v>Mixed Economy</v>
      </c>
      <c r="N408">
        <f>SUMPRODUCT(MID(0&amp;feed!N557,LARGE(INDEX(ISNUMBER(--MID(feed!N557,ROW($1:$5),1))*
ROW($1:$5),0),ROW($1:$5))+1,1)*10^ROW($1:$5)/10)</f>
        <v>1098</v>
      </c>
      <c r="O408">
        <f>SUMPRODUCT(MID(0&amp;feed!O557,LARGE(INDEX(ISNUMBER(--MID(feed!O557,ROW($1:$5),1))*
ROW($1:$5),0),ROW($1:$5))+1,1)*10^ROW($1:$5)/10)</f>
        <v>145</v>
      </c>
      <c r="P408" t="str">
        <f>feed!P557</f>
        <v>Untapped</v>
      </c>
      <c r="Q408">
        <f t="shared" si="36"/>
        <v>90</v>
      </c>
      <c r="R408" t="str">
        <f>feed!Q557</f>
        <v>None</v>
      </c>
      <c r="S408">
        <f t="shared" si="37"/>
        <v>0</v>
      </c>
      <c r="T408" t="str">
        <f>feed!R557</f>
        <v>The Subcontinent</v>
      </c>
      <c r="U408" t="str">
        <f>feed!S557</f>
        <v>United States</v>
      </c>
      <c r="V408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11225</v>
      </c>
      <c r="W408" t="str">
        <f>feed!U557</f>
        <v>http://blocgame.com/stats.php?id=64779</v>
      </c>
      <c r="X408" s="4">
        <f>SUMPRODUCT(MID(0&amp;feed!V557,LARGE(INDEX(ISNUMBER(--MID(feed!V557,ROW($1:$5),1))*
ROW($1:$5),0),ROW($1:$5))+1,1)*10^ROW($1:$5)/10)</f>
        <v>0</v>
      </c>
      <c r="Y408">
        <f>feed!W557</f>
        <v>0</v>
      </c>
      <c r="Z408" s="4">
        <f t="shared" si="38"/>
        <v>7100</v>
      </c>
      <c r="AA408" s="8">
        <f t="shared" si="39"/>
        <v>10.223132969034609</v>
      </c>
      <c r="AB408" s="4">
        <f t="shared" si="40"/>
        <v>183</v>
      </c>
      <c r="AC408" s="4">
        <f t="shared" si="41"/>
        <v>1870.8333333333333</v>
      </c>
    </row>
    <row r="409" spans="1:29" x14ac:dyDescent="0.25">
      <c r="A409" t="str">
        <f>feed!A433</f>
        <v>Efren</v>
      </c>
      <c r="B409" t="str">
        <f>feed!B433</f>
        <v>Deling</v>
      </c>
      <c r="C409">
        <f>feed!C433</f>
        <v>0</v>
      </c>
      <c r="D409">
        <f>SUMPRODUCT(MID(0&amp;feed!D433,LARGE(INDEX(ISNUMBER(--MID(feed!D433,ROW($1:$19),1))*
ROW($1:$19),0),ROW($1:$19))+1,1)*10^ROW($1:$19)/10)</f>
        <v>284</v>
      </c>
      <c r="E409">
        <f>SUMPRODUCT(MID(0&amp;feed!E433,LARGE(INDEX(ISNUMBER(--MID(feed!E433,ROW($1:$19),1))*
ROW($1:$19),0),ROW($1:$19))+1,1)*10^ROW($1:$19)/10)</f>
        <v>8</v>
      </c>
      <c r="F409" t="str">
        <f>feed!F433</f>
        <v>Korean War surplus</v>
      </c>
      <c r="G409" t="str">
        <f>feed!G433</f>
        <v>Gandhi-like</v>
      </c>
      <c r="H409">
        <f>SUMPRODUCT(MID(0&amp;feed!H434,LARGE(INDEX(ISNUMBER(--MID(feed!H434,ROW($1:$19),1))*
ROW($1:$19),0),ROW($1:$19))+1,1)*10^ROW($1:$19)/10)</f>
        <v>3</v>
      </c>
      <c r="I409" t="str">
        <f>feed!I433</f>
        <v>Standard</v>
      </c>
      <c r="J409">
        <f>SUMPRODUCT(MID(0&amp;feed!J433,LARGE(INDEX(ISNUMBER(--MID(feed!J433,ROW($1:$19),1))*
ROW($1:$19),0),ROW($1:$19))+1,1)*10^ROW($1:$19)/10)</f>
        <v>1</v>
      </c>
      <c r="K409">
        <f>SUMPRODUCT(MID(0&amp;feed!K433,LARGE(INDEX(ISNUMBER(--MID(feed!K433,ROW($1:$19),1))*
ROW($1:$19),0),ROW($1:$19))+1,1)*10^ROW($1:$19)/10)</f>
        <v>27</v>
      </c>
      <c r="L409">
        <f>SUMPRODUCT(MID(0&amp;feed!L433,LARGE(INDEX(ISNUMBER(--MID(feed!L433,ROW($1:$19),1))*
ROW($1:$19),0),ROW($1:$19))+1,1)*10^ROW($1:$19)/10)</f>
        <v>10</v>
      </c>
      <c r="M409" t="str">
        <f>feed!M433</f>
        <v>Central Planning</v>
      </c>
      <c r="N409">
        <f>SUMPRODUCT(MID(0&amp;feed!N433,LARGE(INDEX(ISNUMBER(--MID(feed!N433,ROW($1:$5),1))*
ROW($1:$5),0),ROW($1:$5))+1,1)*10^ROW($1:$5)/10)</f>
        <v>1469</v>
      </c>
      <c r="O409">
        <f>SUMPRODUCT(MID(0&amp;feed!O433,LARGE(INDEX(ISNUMBER(--MID(feed!O433,ROW($1:$5),1))*
ROW($1:$5),0),ROW($1:$5))+1,1)*10^ROW($1:$5)/10)</f>
        <v>24</v>
      </c>
      <c r="P409" t="str">
        <f>feed!P433</f>
        <v>Untapped</v>
      </c>
      <c r="Q409">
        <f t="shared" si="36"/>
        <v>90</v>
      </c>
      <c r="R409" t="str">
        <f>feed!Q433</f>
        <v>Powerful</v>
      </c>
      <c r="S409">
        <f t="shared" si="37"/>
        <v>9</v>
      </c>
      <c r="T409" t="str">
        <f>feed!R433</f>
        <v>Mesoamerica</v>
      </c>
      <c r="U409" t="str">
        <f>feed!S433</f>
        <v>Soviet Union</v>
      </c>
      <c r="V409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48848</v>
      </c>
      <c r="W409" t="str">
        <f>feed!U433</f>
        <v>http://blocgame.com/stats.php?id=62725</v>
      </c>
      <c r="X409" s="4">
        <f>SUMPRODUCT(MID(0&amp;feed!V433,LARGE(INDEX(ISNUMBER(--MID(feed!V433,ROW($1:$5),1))*
ROW($1:$5),0),ROW($1:$5))+1,1)*10^ROW($1:$5)/10)</f>
        <v>0</v>
      </c>
      <c r="Y409">
        <f>feed!W433</f>
        <v>0.05</v>
      </c>
      <c r="Z409" s="4">
        <f t="shared" si="38"/>
        <v>32723</v>
      </c>
      <c r="AA409" s="8">
        <f t="shared" si="39"/>
        <v>33.252552756977536</v>
      </c>
      <c r="AB409" s="4">
        <f t="shared" si="40"/>
        <v>244.83333333333334</v>
      </c>
      <c r="AC409" s="4">
        <f t="shared" si="41"/>
        <v>8141.333333333333</v>
      </c>
    </row>
    <row r="410" spans="1:29" x14ac:dyDescent="0.25">
      <c r="A410" t="str">
        <f>feed!A625</f>
        <v>kuci</v>
      </c>
      <c r="B410" t="str">
        <f>feed!B625</f>
        <v>kiki</v>
      </c>
      <c r="C410">
        <f>feed!C625</f>
        <v>0</v>
      </c>
      <c r="D410">
        <f>SUMPRODUCT(MID(0&amp;feed!D625,LARGE(INDEX(ISNUMBER(--MID(feed!D625,ROW($1:$19),1))*
ROW($1:$19),0),ROW($1:$19))+1,1)*10^ROW($1:$19)/10)</f>
        <v>4</v>
      </c>
      <c r="E410">
        <f>SUMPRODUCT(MID(0&amp;feed!E625,LARGE(INDEX(ISNUMBER(--MID(feed!E625,ROW($1:$19),1))*
ROW($1:$19),0),ROW($1:$19))+1,1)*10^ROW($1:$19)/10)</f>
        <v>0</v>
      </c>
      <c r="F410" t="str">
        <f>feed!F625</f>
        <v>First World War surplus</v>
      </c>
      <c r="G410" t="str">
        <f>feed!G625</f>
        <v>Normal</v>
      </c>
      <c r="H410">
        <f>SUMPRODUCT(MID(0&amp;feed!H625,LARGE(INDEX(ISNUMBER(--MID(feed!H625,ROW($1:$19),1))*
ROW($1:$19),0),ROW($1:$19))+1,1)*10^ROW($1:$19)/10)</f>
        <v>1</v>
      </c>
      <c r="I410" t="str">
        <f>feed!I625</f>
        <v>Standard</v>
      </c>
      <c r="J410">
        <f>SUMPRODUCT(MID(0&amp;feed!J625,LARGE(INDEX(ISNUMBER(--MID(feed!J625,ROW($1:$19),1))*
ROW($1:$19),0),ROW($1:$19))+1,1)*10^ROW($1:$19)/10)</f>
        <v>39</v>
      </c>
      <c r="K410">
        <f>SUMPRODUCT(MID(0&amp;feed!K625,LARGE(INDEX(ISNUMBER(--MID(feed!K625,ROW($1:$19),1))*
ROW($1:$19),0),ROW($1:$19))+1,1)*10^ROW($1:$19)/10)</f>
        <v>2</v>
      </c>
      <c r="L410">
        <f>SUMPRODUCT(MID(0&amp;feed!L625,LARGE(INDEX(ISNUMBER(--MID(feed!L625,ROW($1:$19),1))*
ROW($1:$19),0),ROW($1:$19))+1,1)*10^ROW($1:$19)/10)</f>
        <v>1</v>
      </c>
      <c r="M410" t="str">
        <f>feed!M625</f>
        <v>Mixed Economy</v>
      </c>
      <c r="N410">
        <f>SUMPRODUCT(MID(0&amp;feed!N625,LARGE(INDEX(ISNUMBER(--MID(feed!N625,ROW($1:$5),1))*
ROW($1:$5),0),ROW($1:$5))+1,1)*10^ROW($1:$5)/10)</f>
        <v>913</v>
      </c>
      <c r="O410">
        <f>SUMPRODUCT(MID(0&amp;feed!O625,LARGE(INDEX(ISNUMBER(--MID(feed!O625,ROW($1:$5),1))*
ROW($1:$5),0),ROW($1:$5))+1,1)*10^ROW($1:$5)/10)</f>
        <v>86</v>
      </c>
      <c r="P410" t="str">
        <f>feed!P625</f>
        <v>Untapped</v>
      </c>
      <c r="Q410">
        <f t="shared" si="36"/>
        <v>90</v>
      </c>
      <c r="R410" t="str">
        <f>feed!Q625</f>
        <v>None</v>
      </c>
      <c r="S410">
        <f t="shared" si="37"/>
        <v>0</v>
      </c>
      <c r="T410" t="str">
        <f>feed!R625</f>
        <v>East Indies</v>
      </c>
      <c r="U410" t="str">
        <f>feed!S625</f>
        <v>Neutral</v>
      </c>
      <c r="V410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290</v>
      </c>
      <c r="W410" t="str">
        <f>feed!U625</f>
        <v>http://blocgame.com/stats.php?id=63755</v>
      </c>
      <c r="X410" s="4">
        <f>SUMPRODUCT(MID(0&amp;feed!V625,LARGE(INDEX(ISNUMBER(--MID(feed!V625,ROW($1:$5),1))*
ROW($1:$5),0),ROW($1:$5))+1,1)*10^ROW($1:$5)/10)</f>
        <v>0</v>
      </c>
      <c r="Y410">
        <f>feed!W625</f>
        <v>0</v>
      </c>
      <c r="Z410" s="4">
        <f t="shared" si="38"/>
        <v>-1585</v>
      </c>
      <c r="AA410" s="8">
        <f t="shared" si="39"/>
        <v>0.31763417305585978</v>
      </c>
      <c r="AB410" s="4">
        <f t="shared" si="40"/>
        <v>152.16666666666666</v>
      </c>
      <c r="AC410" s="4">
        <f t="shared" si="41"/>
        <v>48.333333333333336</v>
      </c>
    </row>
    <row r="411" spans="1:29" x14ac:dyDescent="0.25">
      <c r="A411" t="str">
        <f>feed!A424</f>
        <v>natangape</v>
      </c>
      <c r="B411" t="str">
        <f>feed!B424</f>
        <v>tina</v>
      </c>
      <c r="C411" t="str">
        <f>feed!C424</f>
        <v>The Order</v>
      </c>
      <c r="D411">
        <f>SUMPRODUCT(MID(0&amp;feed!D424,LARGE(INDEX(ISNUMBER(--MID(feed!D424,ROW($1:$19),1))*
ROW($1:$19),0),ROW($1:$19))+1,1)*10^ROW($1:$19)/10)</f>
        <v>82</v>
      </c>
      <c r="E411">
        <f>SUMPRODUCT(MID(0&amp;feed!E424,LARGE(INDEX(ISNUMBER(--MID(feed!E424,ROW($1:$19),1))*
ROW($1:$19),0),ROW($1:$19))+1,1)*10^ROW($1:$19)/10)</f>
        <v>0</v>
      </c>
      <c r="F411" t="str">
        <f>feed!F424</f>
        <v>Second World War surplus</v>
      </c>
      <c r="G411" t="str">
        <f>feed!G424</f>
        <v>Angelic</v>
      </c>
      <c r="H411">
        <f>SUMPRODUCT(MID(0&amp;feed!H424,LARGE(INDEX(ISNUMBER(--MID(feed!H424,ROW($1:$19),1))*
ROW($1:$19),0),ROW($1:$19))+1,1)*10^ROW($1:$19)/10)</f>
        <v>1</v>
      </c>
      <c r="I411" t="str">
        <f>feed!I424</f>
        <v>Standard</v>
      </c>
      <c r="J411">
        <f>SUMPRODUCT(MID(0&amp;feed!J424,LARGE(INDEX(ISNUMBER(--MID(feed!J424,ROW($1:$19),1))*
ROW($1:$19),0),ROW($1:$19))+1,1)*10^ROW($1:$19)/10)</f>
        <v>104</v>
      </c>
      <c r="K411">
        <f>SUMPRODUCT(MID(0&amp;feed!K424,LARGE(INDEX(ISNUMBER(--MID(feed!K424,ROW($1:$19),1))*
ROW($1:$19),0),ROW($1:$19))+1,1)*10^ROW($1:$19)/10)</f>
        <v>5</v>
      </c>
      <c r="L411">
        <f>SUMPRODUCT(MID(0&amp;feed!L424,LARGE(INDEX(ISNUMBER(--MID(feed!L424,ROW($1:$19),1))*
ROW($1:$19),0),ROW($1:$19))+1,1)*10^ROW($1:$19)/10)</f>
        <v>3</v>
      </c>
      <c r="M411" t="str">
        <f>feed!M424</f>
        <v>Free Market</v>
      </c>
      <c r="N411">
        <f>SUMPRODUCT(MID(0&amp;feed!N424,LARGE(INDEX(ISNUMBER(--MID(feed!N424,ROW($1:$5),1))*
ROW($1:$5),0),ROW($1:$5))+1,1)*10^ROW($1:$5)/10)</f>
        <v>1488</v>
      </c>
      <c r="O411">
        <f>SUMPRODUCT(MID(0&amp;feed!O424,LARGE(INDEX(ISNUMBER(--MID(feed!O424,ROW($1:$5),1))*
ROW($1:$5),0),ROW($1:$5))+1,1)*10^ROW($1:$5)/10)</f>
        <v>258</v>
      </c>
      <c r="P411" t="str">
        <f>feed!P424</f>
        <v>Untapped</v>
      </c>
      <c r="Q411">
        <f t="shared" si="36"/>
        <v>90</v>
      </c>
      <c r="R411" t="str">
        <f>feed!Q424</f>
        <v>Large</v>
      </c>
      <c r="S411">
        <f t="shared" si="37"/>
        <v>7.5</v>
      </c>
      <c r="T411" t="str">
        <f>feed!R424</f>
        <v>East Indies</v>
      </c>
      <c r="U411" t="str">
        <f>feed!S424</f>
        <v>United States</v>
      </c>
      <c r="V411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17503</v>
      </c>
      <c r="W411" t="str">
        <f>feed!U424</f>
        <v>http://blocgame.com/stats.php?id=61600</v>
      </c>
      <c r="X411" s="4">
        <f>SUMPRODUCT(MID(0&amp;feed!V424,LARGE(INDEX(ISNUMBER(--MID(feed!V424,ROW($1:$5),1))*
ROW($1:$5),0),ROW($1:$5))+1,1)*10^ROW($1:$5)/10)</f>
        <v>0</v>
      </c>
      <c r="Y411">
        <f>feed!W424</f>
        <v>0</v>
      </c>
      <c r="Z411" s="4">
        <f t="shared" si="38"/>
        <v>13753</v>
      </c>
      <c r="AA411" s="8">
        <f t="shared" si="39"/>
        <v>11.762768817204302</v>
      </c>
      <c r="AB411" s="4">
        <f t="shared" si="40"/>
        <v>248</v>
      </c>
      <c r="AC411" s="4">
        <f t="shared" si="41"/>
        <v>2917.1666666666665</v>
      </c>
    </row>
    <row r="412" spans="1:29" x14ac:dyDescent="0.25">
      <c r="A412" t="str">
        <f>feed!A828</f>
        <v>GET MEMED</v>
      </c>
      <c r="B412" t="str">
        <f>feed!B828</f>
        <v>MEMES4DAYS</v>
      </c>
      <c r="C412">
        <f>feed!C828</f>
        <v>0</v>
      </c>
      <c r="D412">
        <f>SUMPRODUCT(MID(0&amp;feed!D828,LARGE(INDEX(ISNUMBER(--MID(feed!D828,ROW($1:$19),1))*
ROW($1:$19),0),ROW($1:$19))+1,1)*10^ROW($1:$19)/10)</f>
        <v>3</v>
      </c>
      <c r="E412">
        <f>SUMPRODUCT(MID(0&amp;feed!E828,LARGE(INDEX(ISNUMBER(--MID(feed!E828,ROW($1:$19),1))*
ROW($1:$19),0),ROW($1:$19))+1,1)*10^ROW($1:$19)/10)</f>
        <v>0</v>
      </c>
      <c r="F412" t="str">
        <f>feed!F828</f>
        <v>Finest of the 19th century</v>
      </c>
      <c r="G412" t="str">
        <f>feed!G828</f>
        <v>Gandhi-like</v>
      </c>
      <c r="H412">
        <f>SUMPRODUCT(MID(0&amp;feed!H829,LARGE(INDEX(ISNUMBER(--MID(feed!H829,ROW($1:$19),1))*
ROW($1:$19),0),ROW($1:$19))+1,1)*10^ROW($1:$19)/10)</f>
        <v>1</v>
      </c>
      <c r="I412" t="str">
        <f>feed!I828</f>
        <v>Undisciplined Rabble</v>
      </c>
      <c r="J412">
        <f>SUMPRODUCT(MID(0&amp;feed!J828,LARGE(INDEX(ISNUMBER(--MID(feed!J828,ROW($1:$19),1))*
ROW($1:$19),0),ROW($1:$19))+1,1)*10^ROW($1:$19)/10)</f>
        <v>11</v>
      </c>
      <c r="K412">
        <f>SUMPRODUCT(MID(0&amp;feed!K828,LARGE(INDEX(ISNUMBER(--MID(feed!K828,ROW($1:$19),1))*
ROW($1:$19),0),ROW($1:$19))+1,1)*10^ROW($1:$19)/10)</f>
        <v>4</v>
      </c>
      <c r="L412">
        <f>SUMPRODUCT(MID(0&amp;feed!L828,LARGE(INDEX(ISNUMBER(--MID(feed!L828,ROW($1:$19),1))*
ROW($1:$19),0),ROW($1:$19))+1,1)*10^ROW($1:$19)/10)</f>
        <v>1</v>
      </c>
      <c r="M412" t="str">
        <f>feed!M828</f>
        <v>Mixed Economy</v>
      </c>
      <c r="N412">
        <f>SUMPRODUCT(MID(0&amp;feed!N828,LARGE(INDEX(ISNUMBER(--MID(feed!N828,ROW($1:$5),1))*
ROW($1:$5),0),ROW($1:$5))+1,1)*10^ROW($1:$5)/10)</f>
        <v>541</v>
      </c>
      <c r="O412">
        <f>SUMPRODUCT(MID(0&amp;feed!O828,LARGE(INDEX(ISNUMBER(--MID(feed!O828,ROW($1:$5),1))*
ROW($1:$5),0),ROW($1:$5))+1,1)*10^ROW($1:$5)/10)</f>
        <v>2756</v>
      </c>
      <c r="P412" t="str">
        <f>feed!P828</f>
        <v>Untapped</v>
      </c>
      <c r="Q412">
        <f t="shared" si="36"/>
        <v>90</v>
      </c>
      <c r="R412" t="str">
        <f>feed!Q828</f>
        <v>None</v>
      </c>
      <c r="S412">
        <f t="shared" si="37"/>
        <v>0</v>
      </c>
      <c r="T412" t="str">
        <f>feed!R828</f>
        <v>Egypt</v>
      </c>
      <c r="U412" t="str">
        <f>feed!S828</f>
        <v>United States</v>
      </c>
      <c r="V412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13410</v>
      </c>
      <c r="W412" t="str">
        <f>feed!U828</f>
        <v>http://blocgame.com/stats.php?id=65183</v>
      </c>
      <c r="X412" s="4">
        <f>SUMPRODUCT(MID(0&amp;feed!V828,LARGE(INDEX(ISNUMBER(--MID(feed!V828,ROW($1:$5),1))*
ROW($1:$5),0),ROW($1:$5))+1,1)*10^ROW($1:$5)/10)</f>
        <v>0</v>
      </c>
      <c r="Y412">
        <f>feed!W828</f>
        <v>0</v>
      </c>
      <c r="Z412" s="4">
        <f t="shared" si="38"/>
        <v>10785</v>
      </c>
      <c r="AA412" s="8">
        <f t="shared" si="39"/>
        <v>24.787430683918668</v>
      </c>
      <c r="AB412" s="4">
        <f t="shared" si="40"/>
        <v>90.166666666666671</v>
      </c>
      <c r="AC412" s="4">
        <f t="shared" si="41"/>
        <v>2235</v>
      </c>
    </row>
    <row r="413" spans="1:29" x14ac:dyDescent="0.25">
      <c r="A413" t="str">
        <f>feed!A582</f>
        <v>Chetzerland</v>
      </c>
      <c r="B413" t="str">
        <f>feed!B582</f>
        <v>Bad Chad</v>
      </c>
      <c r="C413">
        <f>feed!C582</f>
        <v>0</v>
      </c>
      <c r="D413">
        <f>SUMPRODUCT(MID(0&amp;feed!D582,LARGE(INDEX(ISNUMBER(--MID(feed!D582,ROW($1:$19),1))*
ROW($1:$19),0),ROW($1:$19))+1,1)*10^ROW($1:$19)/10)</f>
        <v>65</v>
      </c>
      <c r="E413">
        <f>SUMPRODUCT(MID(0&amp;feed!E582,LARGE(INDEX(ISNUMBER(--MID(feed!E582,ROW($1:$19),1))*
ROW($1:$19),0),ROW($1:$19))+1,1)*10^ROW($1:$19)/10)</f>
        <v>0</v>
      </c>
      <c r="F413" t="str">
        <f>feed!F582</f>
        <v>Second World War surplus</v>
      </c>
      <c r="G413" t="str">
        <f>feed!G582</f>
        <v>Gandhi-like</v>
      </c>
      <c r="H413">
        <f>SUMPRODUCT(MID(0&amp;feed!H582,LARGE(INDEX(ISNUMBER(--MID(feed!H582,ROW($1:$19),1))*
ROW($1:$19),0),ROW($1:$19))+1,1)*10^ROW($1:$19)/10)</f>
        <v>2</v>
      </c>
      <c r="I413" t="str">
        <f>feed!I582</f>
        <v>Standard</v>
      </c>
      <c r="J413">
        <f>SUMPRODUCT(MID(0&amp;feed!J582,LARGE(INDEX(ISNUMBER(--MID(feed!J582,ROW($1:$19),1))*
ROW($1:$19),0),ROW($1:$19))+1,1)*10^ROW($1:$19)/10)</f>
        <v>49</v>
      </c>
      <c r="K413">
        <f>SUMPRODUCT(MID(0&amp;feed!K582,LARGE(INDEX(ISNUMBER(--MID(feed!K582,ROW($1:$19),1))*
ROW($1:$19),0),ROW($1:$19))+1,1)*10^ROW($1:$19)/10)</f>
        <v>9</v>
      </c>
      <c r="L413">
        <f>SUMPRODUCT(MID(0&amp;feed!L582,LARGE(INDEX(ISNUMBER(--MID(feed!L582,ROW($1:$19),1))*
ROW($1:$19),0),ROW($1:$19))+1,1)*10^ROW($1:$19)/10)</f>
        <v>3</v>
      </c>
      <c r="M413" t="str">
        <f>feed!M582</f>
        <v>Free Market</v>
      </c>
      <c r="N413">
        <f>SUMPRODUCT(MID(0&amp;feed!N582,LARGE(INDEX(ISNUMBER(--MID(feed!N582,ROW($1:$5),1))*
ROW($1:$5),0),ROW($1:$5))+1,1)*10^ROW($1:$5)/10)</f>
        <v>1031</v>
      </c>
      <c r="O413">
        <f>SUMPRODUCT(MID(0&amp;feed!O582,LARGE(INDEX(ISNUMBER(--MID(feed!O582,ROW($1:$5),1))*
ROW($1:$5),0),ROW($1:$5))+1,1)*10^ROW($1:$5)/10)</f>
        <v>126</v>
      </c>
      <c r="P413" t="str">
        <f>feed!P582</f>
        <v>Untapped</v>
      </c>
      <c r="Q413">
        <f t="shared" si="36"/>
        <v>90</v>
      </c>
      <c r="R413" t="str">
        <f>feed!Q582</f>
        <v>Powerful</v>
      </c>
      <c r="S413">
        <f t="shared" si="37"/>
        <v>9</v>
      </c>
      <c r="T413" t="str">
        <f>feed!R582</f>
        <v>Southern Cone</v>
      </c>
      <c r="U413" t="str">
        <f>feed!S582</f>
        <v>United States</v>
      </c>
      <c r="V413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29205</v>
      </c>
      <c r="W413" t="str">
        <f>feed!U582</f>
        <v>http://blocgame.com/stats.php?id=64680</v>
      </c>
      <c r="X413" s="4">
        <f>SUMPRODUCT(MID(0&amp;feed!V582,LARGE(INDEX(ISNUMBER(--MID(feed!V582,ROW($1:$5),1))*
ROW($1:$5),0),ROW($1:$5))+1,1)*10^ROW($1:$5)/10)</f>
        <v>0</v>
      </c>
      <c r="Y413">
        <f>feed!W582</f>
        <v>0</v>
      </c>
      <c r="Z413" s="4">
        <f t="shared" si="38"/>
        <v>23205</v>
      </c>
      <c r="AA413" s="8">
        <f t="shared" si="39"/>
        <v>28.326867119301649</v>
      </c>
      <c r="AB413" s="4">
        <f t="shared" si="40"/>
        <v>171.83333333333334</v>
      </c>
      <c r="AC413" s="4">
        <f t="shared" si="41"/>
        <v>4867.5</v>
      </c>
    </row>
    <row r="414" spans="1:29" x14ac:dyDescent="0.25">
      <c r="A414" t="str">
        <f>feed!A301</f>
        <v>awanghitam</v>
      </c>
      <c r="B414" t="str">
        <f>feed!B301</f>
        <v>awanghitam</v>
      </c>
      <c r="C414" t="str">
        <f>feed!C301</f>
        <v>Interpol</v>
      </c>
      <c r="D414">
        <f>SUMPRODUCT(MID(0&amp;feed!D301,LARGE(INDEX(ISNUMBER(--MID(feed!D301,ROW($1:$19),1))*
ROW($1:$19),0),ROW($1:$19))+1,1)*10^ROW($1:$19)/10)</f>
        <v>55</v>
      </c>
      <c r="E414">
        <f>SUMPRODUCT(MID(0&amp;feed!E301,LARGE(INDEX(ISNUMBER(--MID(feed!E301,ROW($1:$19),1))*
ROW($1:$19),0),ROW($1:$19))+1,1)*10^ROW($1:$19)/10)</f>
        <v>0</v>
      </c>
      <c r="F414" t="str">
        <f>feed!F301</f>
        <v>Korean War surplus</v>
      </c>
      <c r="G414" t="str">
        <f>feed!G301</f>
        <v>Gandhi-like</v>
      </c>
      <c r="H414">
        <f>SUMPRODUCT(MID(0&amp;feed!H300,LARGE(INDEX(ISNUMBER(--MID(feed!H300,ROW($1:$19),1))*
ROW($1:$19),0),ROW($1:$19))+1,1)*10^ROW($1:$19)/10)</f>
        <v>0</v>
      </c>
      <c r="I414" t="str">
        <f>feed!I301</f>
        <v>Elite</v>
      </c>
      <c r="J414">
        <f>SUMPRODUCT(MID(0&amp;feed!J301,LARGE(INDEX(ISNUMBER(--MID(feed!J301,ROW($1:$19),1))*
ROW($1:$19),0),ROW($1:$19))+1,1)*10^ROW($1:$19)/10)</f>
        <v>5</v>
      </c>
      <c r="K414">
        <f>SUMPRODUCT(MID(0&amp;feed!K301,LARGE(INDEX(ISNUMBER(--MID(feed!K301,ROW($1:$19),1))*
ROW($1:$19),0),ROW($1:$19))+1,1)*10^ROW($1:$19)/10)</f>
        <v>22</v>
      </c>
      <c r="L414">
        <f>SUMPRODUCT(MID(0&amp;feed!L301,LARGE(INDEX(ISNUMBER(--MID(feed!L301,ROW($1:$19),1))*
ROW($1:$19),0),ROW($1:$19))+1,1)*10^ROW($1:$19)/10)</f>
        <v>1</v>
      </c>
      <c r="M414" t="str">
        <f>feed!M301</f>
        <v>Central Planning</v>
      </c>
      <c r="N414">
        <f>SUMPRODUCT(MID(0&amp;feed!N301,LARGE(INDEX(ISNUMBER(--MID(feed!N301,ROW($1:$5),1))*
ROW($1:$5),0),ROW($1:$5))+1,1)*10^ROW($1:$5)/10)</f>
        <v>1988</v>
      </c>
      <c r="O414">
        <f>SUMPRODUCT(MID(0&amp;feed!O301,LARGE(INDEX(ISNUMBER(--MID(feed!O301,ROW($1:$5),1))*
ROW($1:$5),0),ROW($1:$5))+1,1)*10^ROW($1:$5)/10)</f>
        <v>173</v>
      </c>
      <c r="P414" t="str">
        <f>feed!P301</f>
        <v>Untapped</v>
      </c>
      <c r="Q414">
        <f t="shared" si="36"/>
        <v>90</v>
      </c>
      <c r="R414" t="str">
        <f>feed!Q301</f>
        <v>Powerful</v>
      </c>
      <c r="S414">
        <f t="shared" si="37"/>
        <v>9</v>
      </c>
      <c r="T414" t="str">
        <f>feed!R301</f>
        <v>East Indies</v>
      </c>
      <c r="U414" t="str">
        <f>feed!S301</f>
        <v>Soviet Union</v>
      </c>
      <c r="V414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8881</v>
      </c>
      <c r="W414" t="str">
        <f>feed!U301</f>
        <v>http://blocgame.com/stats.php?id=60739</v>
      </c>
      <c r="X414" s="4">
        <f>SUMPRODUCT(MID(0&amp;feed!V301,LARGE(INDEX(ISNUMBER(--MID(feed!V301,ROW($1:$5),1))*
ROW($1:$5),0),ROW($1:$5))+1,1)*10^ROW($1:$5)/10)</f>
        <v>0</v>
      </c>
      <c r="Y414">
        <f>feed!W301</f>
        <v>0</v>
      </c>
      <c r="Z414" s="4">
        <f t="shared" si="38"/>
        <v>256</v>
      </c>
      <c r="AA414" s="8">
        <f t="shared" si="39"/>
        <v>4.4673038229376258</v>
      </c>
      <c r="AB414" s="4">
        <f t="shared" si="40"/>
        <v>331.33333333333331</v>
      </c>
      <c r="AC414" s="4">
        <f t="shared" si="41"/>
        <v>1480.1666666666667</v>
      </c>
    </row>
    <row r="415" spans="1:29" x14ac:dyDescent="0.25">
      <c r="A415" t="str">
        <f>feed!A519</f>
        <v>Guatemala.</v>
      </c>
      <c r="B415" t="str">
        <f>feed!B519</f>
        <v>grazioso</v>
      </c>
      <c r="C415">
        <f>feed!C519</f>
        <v>0</v>
      </c>
      <c r="D415">
        <f>SUMPRODUCT(MID(0&amp;feed!D519,LARGE(INDEX(ISNUMBER(--MID(feed!D519,ROW($1:$19),1))*
ROW($1:$19),0),ROW($1:$19))+1,1)*10^ROW($1:$19)/10)</f>
        <v>6</v>
      </c>
      <c r="E415">
        <f>SUMPRODUCT(MID(0&amp;feed!E519,LARGE(INDEX(ISNUMBER(--MID(feed!E519,ROW($1:$19),1))*
ROW($1:$19),0),ROW($1:$19))+1,1)*10^ROW($1:$19)/10)</f>
        <v>0</v>
      </c>
      <c r="F415" t="str">
        <f>feed!F519</f>
        <v>Finest of the 19th century</v>
      </c>
      <c r="G415" t="str">
        <f>feed!G519</f>
        <v>Gandhi-like</v>
      </c>
      <c r="H415">
        <f>SUMPRODUCT(MID(0&amp;feed!H519,LARGE(INDEX(ISNUMBER(--MID(feed!H519,ROW($1:$19),1))*
ROW($1:$19),0),ROW($1:$19))+1,1)*10^ROW($1:$19)/10)</f>
        <v>0</v>
      </c>
      <c r="I415" t="str">
        <f>feed!I519</f>
        <v>Poor</v>
      </c>
      <c r="J415">
        <f>SUMPRODUCT(MID(0&amp;feed!J519,LARGE(INDEX(ISNUMBER(--MID(feed!J519,ROW($1:$19),1))*
ROW($1:$19),0),ROW($1:$19))+1,1)*10^ROW($1:$19)/10)</f>
        <v>167</v>
      </c>
      <c r="K415">
        <f>SUMPRODUCT(MID(0&amp;feed!K519,LARGE(INDEX(ISNUMBER(--MID(feed!K519,ROW($1:$19),1))*
ROW($1:$19),0),ROW($1:$19))+1,1)*10^ROW($1:$19)/10)</f>
        <v>4</v>
      </c>
      <c r="L415">
        <f>SUMPRODUCT(MID(0&amp;feed!L519,LARGE(INDEX(ISNUMBER(--MID(feed!L519,ROW($1:$19),1))*
ROW($1:$19),0),ROW($1:$19))+1,1)*10^ROW($1:$19)/10)</f>
        <v>2</v>
      </c>
      <c r="M415" t="str">
        <f>feed!M519</f>
        <v>Mixed Economy</v>
      </c>
      <c r="N415">
        <f>SUMPRODUCT(MID(0&amp;feed!N519,LARGE(INDEX(ISNUMBER(--MID(feed!N519,ROW($1:$5),1))*
ROW($1:$5),0),ROW($1:$5))+1,1)*10^ROW($1:$5)/10)</f>
        <v>1182</v>
      </c>
      <c r="O415">
        <f>SUMPRODUCT(MID(0&amp;feed!O519,LARGE(INDEX(ISNUMBER(--MID(feed!O519,ROW($1:$5),1))*
ROW($1:$5),0),ROW($1:$5))+1,1)*10^ROW($1:$5)/10)</f>
        <v>2</v>
      </c>
      <c r="P415" t="str">
        <f>feed!P519</f>
        <v>Untapped</v>
      </c>
      <c r="Q415">
        <f t="shared" si="36"/>
        <v>90</v>
      </c>
      <c r="R415" t="str">
        <f>feed!Q519</f>
        <v>None</v>
      </c>
      <c r="S415">
        <f t="shared" si="37"/>
        <v>0</v>
      </c>
      <c r="T415" t="str">
        <f>feed!R519</f>
        <v>Mesoamerica</v>
      </c>
      <c r="U415" t="str">
        <f>feed!S519</f>
        <v>Soviet Union</v>
      </c>
      <c r="V415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13477</v>
      </c>
      <c r="W415" t="str">
        <f>feed!U519</f>
        <v>http://blocgame.com/stats.php?id=60701</v>
      </c>
      <c r="X415" s="4">
        <f>SUMPRODUCT(MID(0&amp;feed!V519,LARGE(INDEX(ISNUMBER(--MID(feed!V519,ROW($1:$5),1))*
ROW($1:$5),0),ROW($1:$5))+1,1)*10^ROW($1:$5)/10)</f>
        <v>0</v>
      </c>
      <c r="Y415">
        <f>feed!W519</f>
        <v>0</v>
      </c>
      <c r="Z415" s="4">
        <f t="shared" si="38"/>
        <v>11227</v>
      </c>
      <c r="AA415" s="8">
        <f t="shared" si="39"/>
        <v>11.40186125211506</v>
      </c>
      <c r="AB415" s="4">
        <f t="shared" si="40"/>
        <v>197</v>
      </c>
      <c r="AC415" s="4">
        <f t="shared" si="41"/>
        <v>2246.1666666666665</v>
      </c>
    </row>
    <row r="416" spans="1:29" x14ac:dyDescent="0.25">
      <c r="A416" t="str">
        <f>feed!A613</f>
        <v>Swadia</v>
      </c>
      <c r="B416" t="str">
        <f>feed!B613</f>
        <v>SonnyJack</v>
      </c>
      <c r="C416" t="str">
        <f>feed!C613</f>
        <v>The Order</v>
      </c>
      <c r="D416">
        <f>SUMPRODUCT(MID(0&amp;feed!D613,LARGE(INDEX(ISNUMBER(--MID(feed!D613,ROW($1:$19),1))*
ROW($1:$19),0),ROW($1:$19))+1,1)*10^ROW($1:$19)/10)</f>
        <v>111</v>
      </c>
      <c r="E416">
        <f>SUMPRODUCT(MID(0&amp;feed!E613,LARGE(INDEX(ISNUMBER(--MID(feed!E613,ROW($1:$19),1))*
ROW($1:$19),0),ROW($1:$19))+1,1)*10^ROW($1:$19)/10)</f>
        <v>3</v>
      </c>
      <c r="F416" t="str">
        <f>feed!F613</f>
        <v>Korean War surplus</v>
      </c>
      <c r="G416" t="str">
        <f>feed!G613</f>
        <v>Nice</v>
      </c>
      <c r="H416">
        <f>SUMPRODUCT(MID(0&amp;feed!H613,LARGE(INDEX(ISNUMBER(--MID(feed!H613,ROW($1:$19),1))*
ROW($1:$19),0),ROW($1:$19))+1,1)*10^ROW($1:$19)/10)</f>
        <v>4</v>
      </c>
      <c r="I416" t="str">
        <f>feed!I613</f>
        <v>Good</v>
      </c>
      <c r="J416">
        <f>SUMPRODUCT(MID(0&amp;feed!J613,LARGE(INDEX(ISNUMBER(--MID(feed!J613,ROW($1:$19),1))*
ROW($1:$19),0),ROW($1:$19))+1,1)*10^ROW($1:$19)/10)</f>
        <v>1</v>
      </c>
      <c r="K416">
        <f>SUMPRODUCT(MID(0&amp;feed!K613,LARGE(INDEX(ISNUMBER(--MID(feed!K613,ROW($1:$19),1))*
ROW($1:$19),0),ROW($1:$19))+1,1)*10^ROW($1:$19)/10)</f>
        <v>40</v>
      </c>
      <c r="L416">
        <f>SUMPRODUCT(MID(0&amp;feed!L613,LARGE(INDEX(ISNUMBER(--MID(feed!L613,ROW($1:$19),1))*
ROW($1:$19),0),ROW($1:$19))+1,1)*10^ROW($1:$19)/10)</f>
        <v>41</v>
      </c>
      <c r="M416" t="str">
        <f>feed!M613</f>
        <v>Free Market</v>
      </c>
      <c r="N416">
        <f>SUMPRODUCT(MID(0&amp;feed!N613,LARGE(INDEX(ISNUMBER(--MID(feed!N613,ROW($1:$5),1))*
ROW($1:$5),0),ROW($1:$5))+1,1)*10^ROW($1:$5)/10)</f>
        <v>939</v>
      </c>
      <c r="O416">
        <f>SUMPRODUCT(MID(0&amp;feed!O613,LARGE(INDEX(ISNUMBER(--MID(feed!O613,ROW($1:$5),1))*
ROW($1:$5),0),ROW($1:$5))+1,1)*10^ROW($1:$5)/10)</f>
        <v>7539</v>
      </c>
      <c r="P416" t="str">
        <f>feed!P613</f>
        <v>Untapped</v>
      </c>
      <c r="Q416">
        <f t="shared" si="36"/>
        <v>90</v>
      </c>
      <c r="R416" t="str">
        <f>feed!Q613</f>
        <v>Very Powerful</v>
      </c>
      <c r="S416">
        <f t="shared" si="37"/>
        <v>10</v>
      </c>
      <c r="T416" t="str">
        <f>feed!R613</f>
        <v>Arabia</v>
      </c>
      <c r="U416" t="str">
        <f>feed!S613</f>
        <v>United States</v>
      </c>
      <c r="V416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89740</v>
      </c>
      <c r="W416" t="str">
        <f>feed!U613</f>
        <v>http://blocgame.com/stats.php?id=40011</v>
      </c>
      <c r="X416" s="4">
        <f>SUMPRODUCT(MID(0&amp;feed!V613,LARGE(INDEX(ISNUMBER(--MID(feed!V613,ROW($1:$5),1))*
ROW($1:$5),0),ROW($1:$5))+1,1)*10^ROW($1:$5)/10)</f>
        <v>0</v>
      </c>
      <c r="Y416">
        <f>feed!W613</f>
        <v>0</v>
      </c>
      <c r="Z416" s="4">
        <f t="shared" si="38"/>
        <v>56365</v>
      </c>
      <c r="AA416" s="8">
        <f t="shared" si="39"/>
        <v>95.569755058572952</v>
      </c>
      <c r="AB416" s="4">
        <f t="shared" si="40"/>
        <v>156.5</v>
      </c>
      <c r="AC416" s="4">
        <f t="shared" si="41"/>
        <v>14956.666666666666</v>
      </c>
    </row>
    <row r="417" spans="1:29" x14ac:dyDescent="0.25">
      <c r="A417" t="str">
        <f>feed!A259</f>
        <v>Free Vietnam</v>
      </c>
      <c r="B417" t="str">
        <f>feed!B259</f>
        <v>dragonexis99</v>
      </c>
      <c r="C417" t="str">
        <f>feed!C259</f>
        <v>The Federal Colonies</v>
      </c>
      <c r="D417">
        <f>SUMPRODUCT(MID(0&amp;feed!D259,LARGE(INDEX(ISNUMBER(--MID(feed!D259,ROW($1:$19),1))*
ROW($1:$19),0),ROW($1:$19))+1,1)*10^ROW($1:$19)/10)</f>
        <v>10</v>
      </c>
      <c r="E417">
        <f>SUMPRODUCT(MID(0&amp;feed!E259,LARGE(INDEX(ISNUMBER(--MID(feed!E259,ROW($1:$19),1))*
ROW($1:$19),0),ROW($1:$19))+1,1)*10^ROW($1:$19)/10)</f>
        <v>0</v>
      </c>
      <c r="F417" t="str">
        <f>feed!F259</f>
        <v>Second World War surplus</v>
      </c>
      <c r="G417" t="str">
        <f>feed!G259</f>
        <v>Gandhi-like</v>
      </c>
      <c r="H417">
        <f>SUMPRODUCT(MID(0&amp;feed!H259,LARGE(INDEX(ISNUMBER(--MID(feed!H259,ROW($1:$19),1))*
ROW($1:$19),0),ROW($1:$19))+1,1)*10^ROW($1:$19)/10)</f>
        <v>0</v>
      </c>
      <c r="I417" t="str">
        <f>feed!I259</f>
        <v>Standard</v>
      </c>
      <c r="J417">
        <f>SUMPRODUCT(MID(0&amp;feed!J259,LARGE(INDEX(ISNUMBER(--MID(feed!J259,ROW($1:$19),1))*
ROW($1:$19),0),ROW($1:$19))+1,1)*10^ROW($1:$19)/10)</f>
        <v>116</v>
      </c>
      <c r="K417">
        <f>SUMPRODUCT(MID(0&amp;feed!K259,LARGE(INDEX(ISNUMBER(--MID(feed!K259,ROW($1:$19),1))*
ROW($1:$19),0),ROW($1:$19))+1,1)*10^ROW($1:$19)/10)</f>
        <v>9</v>
      </c>
      <c r="L417">
        <f>SUMPRODUCT(MID(0&amp;feed!L259,LARGE(INDEX(ISNUMBER(--MID(feed!L259,ROW($1:$19),1))*
ROW($1:$19),0),ROW($1:$19))+1,1)*10^ROW($1:$19)/10)</f>
        <v>8</v>
      </c>
      <c r="M417" t="str">
        <f>feed!M259</f>
        <v>Central Planning</v>
      </c>
      <c r="N417">
        <f>SUMPRODUCT(MID(0&amp;feed!N259,LARGE(INDEX(ISNUMBER(--MID(feed!N259,ROW($1:$5),1))*
ROW($1:$5),0),ROW($1:$5))+1,1)*10^ROW($1:$5)/10)</f>
        <v>2174</v>
      </c>
      <c r="O417">
        <f>SUMPRODUCT(MID(0&amp;feed!O259,LARGE(INDEX(ISNUMBER(--MID(feed!O259,ROW($1:$5),1))*
ROW($1:$5),0),ROW($1:$5))+1,1)*10^ROW($1:$5)/10)</f>
        <v>8</v>
      </c>
      <c r="P417" t="str">
        <f>feed!P259</f>
        <v>Untapped</v>
      </c>
      <c r="Q417">
        <f t="shared" si="36"/>
        <v>90</v>
      </c>
      <c r="R417" t="str">
        <f>feed!Q259</f>
        <v>Somewhat Large</v>
      </c>
      <c r="S417">
        <f t="shared" si="37"/>
        <v>6</v>
      </c>
      <c r="T417" t="str">
        <f>feed!R259</f>
        <v>Indochina</v>
      </c>
      <c r="U417" t="str">
        <f>feed!S259</f>
        <v>Neutral</v>
      </c>
      <c r="V417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7595</v>
      </c>
      <c r="W417" t="str">
        <f>feed!U259</f>
        <v>http://blocgame.com/stats.php?id=60426</v>
      </c>
      <c r="X417" s="4">
        <f>SUMPRODUCT(MID(0&amp;feed!V259,LARGE(INDEX(ISNUMBER(--MID(feed!V259,ROW($1:$5),1))*
ROW($1:$5),0),ROW($1:$5))+1,1)*10^ROW($1:$5)/10)</f>
        <v>0</v>
      </c>
      <c r="Y417">
        <f>feed!W259</f>
        <v>0</v>
      </c>
      <c r="Z417" s="4">
        <f t="shared" si="38"/>
        <v>1220</v>
      </c>
      <c r="AA417" s="8">
        <f t="shared" si="39"/>
        <v>3.4935602575896962</v>
      </c>
      <c r="AB417" s="4">
        <f t="shared" si="40"/>
        <v>362.33333333333331</v>
      </c>
      <c r="AC417" s="4">
        <f t="shared" si="41"/>
        <v>1265.8333333333333</v>
      </c>
    </row>
    <row r="418" spans="1:29" x14ac:dyDescent="0.25">
      <c r="A418" t="str">
        <f>feed!A144</f>
        <v>Parameswara</v>
      </c>
      <c r="B418" t="str">
        <f>feed!B144</f>
        <v>brownmy</v>
      </c>
      <c r="C418" t="str">
        <f>feed!C144</f>
        <v>Brotherhood of Nod</v>
      </c>
      <c r="D418">
        <f>SUMPRODUCT(MID(0&amp;feed!D144,LARGE(INDEX(ISNUMBER(--MID(feed!D144,ROW($1:$19),1))*
ROW($1:$19),0),ROW($1:$19))+1,1)*10^ROW($1:$19)/10)</f>
        <v>138</v>
      </c>
      <c r="E418">
        <f>SUMPRODUCT(MID(0&amp;feed!E144,LARGE(INDEX(ISNUMBER(--MID(feed!E144,ROW($1:$19),1))*
ROW($1:$19),0),ROW($1:$19))+1,1)*10^ROW($1:$19)/10)</f>
        <v>1</v>
      </c>
      <c r="F418" t="str">
        <f>feed!F144</f>
        <v>Vietnam War surplus</v>
      </c>
      <c r="G418" t="str">
        <f>feed!G144</f>
        <v>Gandhi-like</v>
      </c>
      <c r="H418">
        <f>SUMPRODUCT(MID(0&amp;feed!H144,LARGE(INDEX(ISNUMBER(--MID(feed!H144,ROW($1:$19),1))*
ROW($1:$19),0),ROW($1:$19))+1,1)*10^ROW($1:$19)/10)</f>
        <v>6</v>
      </c>
      <c r="I418" t="str">
        <f>feed!I144</f>
        <v>Standard</v>
      </c>
      <c r="J418">
        <f>SUMPRODUCT(MID(0&amp;feed!J144,LARGE(INDEX(ISNUMBER(--MID(feed!J144,ROW($1:$19),1))*
ROW($1:$19),0),ROW($1:$19))+1,1)*10^ROW($1:$19)/10)</f>
        <v>3</v>
      </c>
      <c r="K418">
        <f>SUMPRODUCT(MID(0&amp;feed!K144,LARGE(INDEX(ISNUMBER(--MID(feed!K144,ROW($1:$19),1))*
ROW($1:$19),0),ROW($1:$19))+1,1)*10^ROW($1:$19)/10)</f>
        <v>15</v>
      </c>
      <c r="L418">
        <f>SUMPRODUCT(MID(0&amp;feed!L144,LARGE(INDEX(ISNUMBER(--MID(feed!L144,ROW($1:$19),1))*
ROW($1:$19),0),ROW($1:$19))+1,1)*10^ROW($1:$19)/10)</f>
        <v>4</v>
      </c>
      <c r="M418" t="str">
        <f>feed!M144</f>
        <v>Free Market</v>
      </c>
      <c r="N418">
        <f>SUMPRODUCT(MID(0&amp;feed!N144,LARGE(INDEX(ISNUMBER(--MID(feed!N144,ROW($1:$5),1))*
ROW($1:$5),0),ROW($1:$5))+1,1)*10^ROW($1:$5)/10)</f>
        <v>2830</v>
      </c>
      <c r="O418">
        <f>SUMPRODUCT(MID(0&amp;feed!O144,LARGE(INDEX(ISNUMBER(--MID(feed!O144,ROW($1:$5),1))*
ROW($1:$5),0),ROW($1:$5))+1,1)*10^ROW($1:$5)/10)</f>
        <v>129</v>
      </c>
      <c r="P418" t="str">
        <f>feed!P144</f>
        <v>Untapped</v>
      </c>
      <c r="Q418">
        <f t="shared" si="36"/>
        <v>90</v>
      </c>
      <c r="R418" t="str">
        <f>feed!Q144</f>
        <v>Very Powerful</v>
      </c>
      <c r="S418">
        <f t="shared" si="37"/>
        <v>10</v>
      </c>
      <c r="T418" t="str">
        <f>feed!R144</f>
        <v>Indochina</v>
      </c>
      <c r="U418" t="str">
        <f>feed!S144</f>
        <v>United States</v>
      </c>
      <c r="V418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36193</v>
      </c>
      <c r="W418" t="str">
        <f>feed!U144</f>
        <v>http://blocgame.com/stats.php?id=56360</v>
      </c>
      <c r="X418" s="4">
        <f>SUMPRODUCT(MID(0&amp;feed!V144,LARGE(INDEX(ISNUMBER(--MID(feed!V144,ROW($1:$5),1))*
ROW($1:$5),0),ROW($1:$5))+1,1)*10^ROW($1:$5)/10)</f>
        <v>0</v>
      </c>
      <c r="Y418">
        <f>feed!W144</f>
        <v>0</v>
      </c>
      <c r="Z418" s="4">
        <f t="shared" si="38"/>
        <v>24568</v>
      </c>
      <c r="AA418" s="8">
        <f t="shared" si="39"/>
        <v>12.789045936395759</v>
      </c>
      <c r="AB418" s="4">
        <f t="shared" si="40"/>
        <v>471.66666666666669</v>
      </c>
      <c r="AC418" s="4">
        <f t="shared" si="41"/>
        <v>6032.166666666667</v>
      </c>
    </row>
    <row r="419" spans="1:29" x14ac:dyDescent="0.25">
      <c r="A419" t="str">
        <f>feed!A610</f>
        <v>BaniMelayu</v>
      </c>
      <c r="B419" t="str">
        <f>feed!B610</f>
        <v>PlayboyMelayu</v>
      </c>
      <c r="C419" t="str">
        <f>feed!C610</f>
        <v>Pakatan Melayu</v>
      </c>
      <c r="D419">
        <f>SUMPRODUCT(MID(0&amp;feed!D610,LARGE(INDEX(ISNUMBER(--MID(feed!D610,ROW($1:$19),1))*
ROW($1:$19),0),ROW($1:$19))+1,1)*10^ROW($1:$19)/10)</f>
        <v>16</v>
      </c>
      <c r="E419">
        <f>SUMPRODUCT(MID(0&amp;feed!E610,LARGE(INDEX(ISNUMBER(--MID(feed!E610,ROW($1:$19),1))*
ROW($1:$19),0),ROW($1:$19))+1,1)*10^ROW($1:$19)/10)</f>
        <v>0</v>
      </c>
      <c r="F419" t="str">
        <f>feed!F610</f>
        <v>First World War surplus</v>
      </c>
      <c r="G419" t="str">
        <f>feed!G610</f>
        <v>Normal</v>
      </c>
      <c r="H419">
        <f>SUMPRODUCT(MID(0&amp;feed!H610,LARGE(INDEX(ISNUMBER(--MID(feed!H610,ROW($1:$19),1))*
ROW($1:$19),0),ROW($1:$19))+1,1)*10^ROW($1:$19)/10)</f>
        <v>0</v>
      </c>
      <c r="I419" t="str">
        <f>feed!I610</f>
        <v>Elite</v>
      </c>
      <c r="J419">
        <f>SUMPRODUCT(MID(0&amp;feed!J610,LARGE(INDEX(ISNUMBER(--MID(feed!J610,ROW($1:$19),1))*
ROW($1:$19),0),ROW($1:$19))+1,1)*10^ROW($1:$19)/10)</f>
        <v>4</v>
      </c>
      <c r="K419">
        <f>SUMPRODUCT(MID(0&amp;feed!K610,LARGE(INDEX(ISNUMBER(--MID(feed!K610,ROW($1:$19),1))*
ROW($1:$19),0),ROW($1:$19))+1,1)*10^ROW($1:$19)/10)</f>
        <v>3</v>
      </c>
      <c r="L419">
        <f>SUMPRODUCT(MID(0&amp;feed!L610,LARGE(INDEX(ISNUMBER(--MID(feed!L610,ROW($1:$19),1))*
ROW($1:$19),0),ROW($1:$19))+1,1)*10^ROW($1:$19)/10)</f>
        <v>3</v>
      </c>
      <c r="M419" t="str">
        <f>feed!M610</f>
        <v>Central Planning</v>
      </c>
      <c r="N419">
        <f>SUMPRODUCT(MID(0&amp;feed!N610,LARGE(INDEX(ISNUMBER(--MID(feed!N610,ROW($1:$5),1))*
ROW($1:$5),0),ROW($1:$5))+1,1)*10^ROW($1:$5)/10)</f>
        <v>948</v>
      </c>
      <c r="O419">
        <f>SUMPRODUCT(MID(0&amp;feed!O610,LARGE(INDEX(ISNUMBER(--MID(feed!O610,ROW($1:$5),1))*
ROW($1:$5),0),ROW($1:$5))+1,1)*10^ROW($1:$5)/10)</f>
        <v>193</v>
      </c>
      <c r="P419" t="str">
        <f>feed!P610</f>
        <v>Depleted</v>
      </c>
      <c r="Q419">
        <f t="shared" si="36"/>
        <v>0</v>
      </c>
      <c r="R419" t="str">
        <f>feed!Q610</f>
        <v>Meagre</v>
      </c>
      <c r="S419">
        <f t="shared" si="37"/>
        <v>1.5</v>
      </c>
      <c r="T419" t="str">
        <f>feed!R610</f>
        <v>The Subcontinent</v>
      </c>
      <c r="U419" t="str">
        <f>feed!S610</f>
        <v>Neutral</v>
      </c>
      <c r="V419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2519</v>
      </c>
      <c r="W419" t="str">
        <f>feed!U610</f>
        <v>http://blocgame.com/stats.php?id=61862</v>
      </c>
      <c r="X419" s="4">
        <f>SUMPRODUCT(MID(0&amp;feed!V610,LARGE(INDEX(ISNUMBER(--MID(feed!V610,ROW($1:$5),1))*
ROW($1:$5),0),ROW($1:$5))+1,1)*10^ROW($1:$5)/10)</f>
        <v>0</v>
      </c>
      <c r="Y419">
        <f>feed!W610</f>
        <v>0</v>
      </c>
      <c r="Z419" s="4">
        <f t="shared" si="38"/>
        <v>269</v>
      </c>
      <c r="AA419" s="8">
        <f t="shared" si="39"/>
        <v>2.6571729957805905</v>
      </c>
      <c r="AB419" s="4">
        <f t="shared" si="40"/>
        <v>158</v>
      </c>
      <c r="AC419" s="4">
        <f t="shared" si="41"/>
        <v>419.83333333333331</v>
      </c>
    </row>
    <row r="420" spans="1:29" x14ac:dyDescent="0.25">
      <c r="A420" t="str">
        <f>feed!A456</f>
        <v>Nahrin</v>
      </c>
      <c r="B420" t="str">
        <f>feed!B456</f>
        <v>Mahzuz Al-Qanun</v>
      </c>
      <c r="C420">
        <f>feed!C456</f>
        <v>0</v>
      </c>
      <c r="D420">
        <f>SUMPRODUCT(MID(0&amp;feed!D456,LARGE(INDEX(ISNUMBER(--MID(feed!D456,ROW($1:$19),1))*
ROW($1:$19),0),ROW($1:$19))+1,1)*10^ROW($1:$19)/10)</f>
        <v>7</v>
      </c>
      <c r="E420">
        <f>SUMPRODUCT(MID(0&amp;feed!E456,LARGE(INDEX(ISNUMBER(--MID(feed!E456,ROW($1:$19),1))*
ROW($1:$19),0),ROW($1:$19))+1,1)*10^ROW($1:$19)/10)</f>
        <v>0</v>
      </c>
      <c r="F420" t="str">
        <f>feed!F456</f>
        <v>Second World War surplus</v>
      </c>
      <c r="G420" t="str">
        <f>feed!G456</f>
        <v>Good</v>
      </c>
      <c r="H420">
        <f>SUMPRODUCT(MID(0&amp;feed!H456,LARGE(INDEX(ISNUMBER(--MID(feed!H456,ROW($1:$19),1))*
ROW($1:$19),0),ROW($1:$19))+1,1)*10^ROW($1:$19)/10)</f>
        <v>0</v>
      </c>
      <c r="I420" t="str">
        <f>feed!I456</f>
        <v>Undisciplined Rabble</v>
      </c>
      <c r="J420">
        <f>SUMPRODUCT(MID(0&amp;feed!J456,LARGE(INDEX(ISNUMBER(--MID(feed!J456,ROW($1:$19),1))*
ROW($1:$19),0),ROW($1:$19))+1,1)*10^ROW($1:$19)/10)</f>
        <v>1</v>
      </c>
      <c r="K420">
        <f>SUMPRODUCT(MID(0&amp;feed!K456,LARGE(INDEX(ISNUMBER(--MID(feed!K456,ROW($1:$19),1))*
ROW($1:$19),0),ROW($1:$19))+1,1)*10^ROW($1:$19)/10)</f>
        <v>3</v>
      </c>
      <c r="L420">
        <f>SUMPRODUCT(MID(0&amp;feed!L456,LARGE(INDEX(ISNUMBER(--MID(feed!L456,ROW($1:$19),1))*
ROW($1:$19),0),ROW($1:$19))+1,1)*10^ROW($1:$19)/10)</f>
        <v>2</v>
      </c>
      <c r="M420" t="str">
        <f>feed!M456</f>
        <v>Mixed Economy</v>
      </c>
      <c r="N420">
        <f>SUMPRODUCT(MID(0&amp;feed!N456,LARGE(INDEX(ISNUMBER(--MID(feed!N456,ROW($1:$5),1))*
ROW($1:$5),0),ROW($1:$5))+1,1)*10^ROW($1:$5)/10)</f>
        <v>1394</v>
      </c>
      <c r="O420">
        <f>SUMPRODUCT(MID(0&amp;feed!O456,LARGE(INDEX(ISNUMBER(--MID(feed!O456,ROW($1:$5),1))*
ROW($1:$5),0),ROW($1:$5))+1,1)*10^ROW($1:$5)/10)</f>
        <v>135</v>
      </c>
      <c r="P420" t="str">
        <f>feed!P456</f>
        <v>Untapped</v>
      </c>
      <c r="Q420">
        <f t="shared" si="36"/>
        <v>90</v>
      </c>
      <c r="R420" t="str">
        <f>feed!Q456</f>
        <v>Small</v>
      </c>
      <c r="S420">
        <f t="shared" si="37"/>
        <v>3</v>
      </c>
      <c r="T420" t="str">
        <f>feed!R456</f>
        <v>East Indies</v>
      </c>
      <c r="U420" t="str">
        <f>feed!S456</f>
        <v>Neutral</v>
      </c>
      <c r="V420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5103</v>
      </c>
      <c r="W420" t="str">
        <f>feed!U456</f>
        <v>http://blocgame.com/stats.php?id=62160</v>
      </c>
      <c r="X420" s="4">
        <f>SUMPRODUCT(MID(0&amp;feed!V456,LARGE(INDEX(ISNUMBER(--MID(feed!V456,ROW($1:$5),1))*
ROW($1:$5),0),ROW($1:$5))+1,1)*10^ROW($1:$5)/10)</f>
        <v>0</v>
      </c>
      <c r="Y420">
        <f>feed!W456</f>
        <v>0</v>
      </c>
      <c r="Z420" s="4">
        <f t="shared" si="38"/>
        <v>3228</v>
      </c>
      <c r="AA420" s="8">
        <f t="shared" si="39"/>
        <v>3.6606886657101865</v>
      </c>
      <c r="AB420" s="4">
        <f t="shared" si="40"/>
        <v>232.33333333333334</v>
      </c>
      <c r="AC420" s="4">
        <f t="shared" si="41"/>
        <v>850.5</v>
      </c>
    </row>
    <row r="421" spans="1:29" x14ac:dyDescent="0.25">
      <c r="A421" t="str">
        <f>feed!A256</f>
        <v>ThePonyslayers</v>
      </c>
      <c r="B421" t="str">
        <f>feed!B256</f>
        <v>TheManHanoi</v>
      </c>
      <c r="C421" t="str">
        <f>feed!C256</f>
        <v>The Order</v>
      </c>
      <c r="D421">
        <f>SUMPRODUCT(MID(0&amp;feed!D256,LARGE(INDEX(ISNUMBER(--MID(feed!D256,ROW($1:$19),1))*
ROW($1:$19),0),ROW($1:$19))+1,1)*10^ROW($1:$19)/10)</f>
        <v>21</v>
      </c>
      <c r="E421">
        <f>SUMPRODUCT(MID(0&amp;feed!E256,LARGE(INDEX(ISNUMBER(--MID(feed!E256,ROW($1:$19),1))*
ROW($1:$19),0),ROW($1:$19))+1,1)*10^ROW($1:$19)/10)</f>
        <v>4</v>
      </c>
      <c r="F421" t="str">
        <f>feed!F256</f>
        <v>Korean War surplus</v>
      </c>
      <c r="G421" t="str">
        <f>feed!G256</f>
        <v>Gandhi-like</v>
      </c>
      <c r="H421">
        <f>SUMPRODUCT(MID(0&amp;feed!H256,LARGE(INDEX(ISNUMBER(--MID(feed!H256,ROW($1:$19),1))*
ROW($1:$19),0),ROW($1:$19))+1,1)*10^ROW($1:$19)/10)</f>
        <v>3</v>
      </c>
      <c r="I421" t="str">
        <f>feed!I256</f>
        <v>Elite</v>
      </c>
      <c r="J421">
        <f>SUMPRODUCT(MID(0&amp;feed!J256,LARGE(INDEX(ISNUMBER(--MID(feed!J256,ROW($1:$19),1))*
ROW($1:$19),0),ROW($1:$19))+1,1)*10^ROW($1:$19)/10)</f>
        <v>2</v>
      </c>
      <c r="K421">
        <f>SUMPRODUCT(MID(0&amp;feed!K256,LARGE(INDEX(ISNUMBER(--MID(feed!K256,ROW($1:$19),1))*
ROW($1:$19),0),ROW($1:$19))+1,1)*10^ROW($1:$19)/10)</f>
        <v>33</v>
      </c>
      <c r="L421">
        <f>SUMPRODUCT(MID(0&amp;feed!L256,LARGE(INDEX(ISNUMBER(--MID(feed!L256,ROW($1:$19),1))*
ROW($1:$19),0),ROW($1:$19))+1,1)*10^ROW($1:$19)/10)</f>
        <v>4</v>
      </c>
      <c r="M421" t="str">
        <f>feed!M256</f>
        <v>Central Planning</v>
      </c>
      <c r="N421">
        <f>SUMPRODUCT(MID(0&amp;feed!N256,LARGE(INDEX(ISNUMBER(--MID(feed!N256,ROW($1:$5),1))*
ROW($1:$5),0),ROW($1:$5))+1,1)*10^ROW($1:$5)/10)</f>
        <v>2186</v>
      </c>
      <c r="O421">
        <f>SUMPRODUCT(MID(0&amp;feed!O256,LARGE(INDEX(ISNUMBER(--MID(feed!O256,ROW($1:$5),1))*
ROW($1:$5),0),ROW($1:$5))+1,1)*10^ROW($1:$5)/10)</f>
        <v>55</v>
      </c>
      <c r="P421" t="str">
        <f>feed!P256</f>
        <v>Untapped</v>
      </c>
      <c r="Q421">
        <f t="shared" si="36"/>
        <v>90</v>
      </c>
      <c r="R421" t="str">
        <f>feed!Q256</f>
        <v>Powerful</v>
      </c>
      <c r="S421">
        <f t="shared" si="37"/>
        <v>9</v>
      </c>
      <c r="T421" t="str">
        <f>feed!R256</f>
        <v>Southern Africa</v>
      </c>
      <c r="U421" t="str">
        <f>feed!S256</f>
        <v>Soviet Union</v>
      </c>
      <c r="V421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23923</v>
      </c>
      <c r="W421" t="str">
        <f>feed!U256</f>
        <v>http://blocgame.com/stats.php?id=54547</v>
      </c>
      <c r="X421" s="4">
        <f>SUMPRODUCT(MID(0&amp;feed!V256,LARGE(INDEX(ISNUMBER(--MID(feed!V256,ROW($1:$5),1))*
ROW($1:$5),0),ROW($1:$5))+1,1)*10^ROW($1:$5)/10)</f>
        <v>0</v>
      </c>
      <c r="Y421">
        <f>feed!W256</f>
        <v>0</v>
      </c>
      <c r="Z421" s="4">
        <f t="shared" si="38"/>
        <v>7798</v>
      </c>
      <c r="AA421" s="8">
        <f t="shared" si="39"/>
        <v>10.943732845379689</v>
      </c>
      <c r="AB421" s="4">
        <f t="shared" si="40"/>
        <v>364.33333333333331</v>
      </c>
      <c r="AC421" s="4">
        <f t="shared" si="41"/>
        <v>3987.1666666666665</v>
      </c>
    </row>
    <row r="422" spans="1:29" x14ac:dyDescent="0.25">
      <c r="A422" t="str">
        <f>feed!A366</f>
        <v>Histalaxia</v>
      </c>
      <c r="B422" t="str">
        <f>feed!B366</f>
        <v>Sir William the First</v>
      </c>
      <c r="C422" t="str">
        <f>feed!C366</f>
        <v>The Order</v>
      </c>
      <c r="D422">
        <f>SUMPRODUCT(MID(0&amp;feed!D366,LARGE(INDEX(ISNUMBER(--MID(feed!D366,ROW($1:$19),1))*
ROW($1:$19),0),ROW($1:$19))+1,1)*10^ROW($1:$19)/10)</f>
        <v>59</v>
      </c>
      <c r="E422">
        <f>SUMPRODUCT(MID(0&amp;feed!E366,LARGE(INDEX(ISNUMBER(--MID(feed!E366,ROW($1:$19),1))*
ROW($1:$19),0),ROW($1:$19))+1,1)*10^ROW($1:$19)/10)</f>
        <v>4</v>
      </c>
      <c r="F422" t="str">
        <f>feed!F366</f>
        <v>Korean War surplus</v>
      </c>
      <c r="G422" t="str">
        <f>feed!G366</f>
        <v>Nice</v>
      </c>
      <c r="H422">
        <f>SUMPRODUCT(MID(0&amp;feed!H366,LARGE(INDEX(ISNUMBER(--MID(feed!H366,ROW($1:$19),1))*
ROW($1:$19),0),ROW($1:$19))+1,1)*10^ROW($1:$19)/10)</f>
        <v>2</v>
      </c>
      <c r="I422" t="str">
        <f>feed!I366</f>
        <v>Poor</v>
      </c>
      <c r="J422">
        <f>SUMPRODUCT(MID(0&amp;feed!J366,LARGE(INDEX(ISNUMBER(--MID(feed!J366,ROW($1:$19),1))*
ROW($1:$19),0),ROW($1:$19))+1,1)*10^ROW($1:$19)/10)</f>
        <v>8</v>
      </c>
      <c r="K422">
        <f>SUMPRODUCT(MID(0&amp;feed!K366,LARGE(INDEX(ISNUMBER(--MID(feed!K366,ROW($1:$19),1))*
ROW($1:$19),0),ROW($1:$19))+1,1)*10^ROW($1:$19)/10)</f>
        <v>5</v>
      </c>
      <c r="L422">
        <f>SUMPRODUCT(MID(0&amp;feed!L366,LARGE(INDEX(ISNUMBER(--MID(feed!L366,ROW($1:$19),1))*
ROW($1:$19),0),ROW($1:$19))+1,1)*10^ROW($1:$19)/10)</f>
        <v>4</v>
      </c>
      <c r="M422" t="str">
        <f>feed!M366</f>
        <v>Free Market</v>
      </c>
      <c r="N422">
        <f>SUMPRODUCT(MID(0&amp;feed!N366,LARGE(INDEX(ISNUMBER(--MID(feed!N366,ROW($1:$5),1))*
ROW($1:$5),0),ROW($1:$5))+1,1)*10^ROW($1:$5)/10)</f>
        <v>1694</v>
      </c>
      <c r="O422">
        <f>SUMPRODUCT(MID(0&amp;feed!O366,LARGE(INDEX(ISNUMBER(--MID(feed!O366,ROW($1:$5),1))*
ROW($1:$5),0),ROW($1:$5))+1,1)*10^ROW($1:$5)/10)</f>
        <v>51</v>
      </c>
      <c r="P422" t="str">
        <f>feed!P366</f>
        <v>Untapped</v>
      </c>
      <c r="Q422">
        <f t="shared" si="36"/>
        <v>90</v>
      </c>
      <c r="R422" t="str">
        <f>feed!Q366</f>
        <v>Mediocre</v>
      </c>
      <c r="S422">
        <f t="shared" si="37"/>
        <v>4.5</v>
      </c>
      <c r="T422" t="str">
        <f>feed!R366</f>
        <v>Pacific Rim</v>
      </c>
      <c r="U422" t="str">
        <f>feed!S366</f>
        <v>United States</v>
      </c>
      <c r="V422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20762</v>
      </c>
      <c r="W422" t="str">
        <f>feed!U366</f>
        <v>http://blocgame.com/stats.php?id=51506</v>
      </c>
      <c r="X422" s="4">
        <f>SUMPRODUCT(MID(0&amp;feed!V366,LARGE(INDEX(ISNUMBER(--MID(feed!V366,ROW($1:$5),1))*
ROW($1:$5),0),ROW($1:$5))+1,1)*10^ROW($1:$5)/10)</f>
        <v>0</v>
      </c>
      <c r="Y422">
        <f>feed!W366</f>
        <v>0</v>
      </c>
      <c r="Z422" s="4">
        <f t="shared" si="38"/>
        <v>15887</v>
      </c>
      <c r="AA422" s="8">
        <f t="shared" si="39"/>
        <v>12.256198347107437</v>
      </c>
      <c r="AB422" s="4">
        <f t="shared" si="40"/>
        <v>282.33333333333331</v>
      </c>
      <c r="AC422" s="4">
        <f t="shared" si="41"/>
        <v>3460.3333333333335</v>
      </c>
    </row>
    <row r="423" spans="1:29" x14ac:dyDescent="0.25">
      <c r="A423" t="str">
        <f>feed!A505</f>
        <v>Compost</v>
      </c>
      <c r="B423" t="str">
        <f>feed!B505</f>
        <v>Colop</v>
      </c>
      <c r="C423" t="str">
        <f>feed!C505</f>
        <v>The Order</v>
      </c>
      <c r="D423">
        <f>SUMPRODUCT(MID(0&amp;feed!D505,LARGE(INDEX(ISNUMBER(--MID(feed!D505,ROW($1:$19),1))*
ROW($1:$19),0),ROW($1:$19))+1,1)*10^ROW($1:$19)/10)</f>
        <v>76</v>
      </c>
      <c r="E423">
        <f>SUMPRODUCT(MID(0&amp;feed!E505,LARGE(INDEX(ISNUMBER(--MID(feed!E505,ROW($1:$19),1))*
ROW($1:$19),0),ROW($1:$19))+1,1)*10^ROW($1:$19)/10)</f>
        <v>0</v>
      </c>
      <c r="F423" t="str">
        <f>feed!F505</f>
        <v>Second World War surplus</v>
      </c>
      <c r="G423" t="str">
        <f>feed!G505</f>
        <v>Nice</v>
      </c>
      <c r="H423">
        <f>SUMPRODUCT(MID(0&amp;feed!H505,LARGE(INDEX(ISNUMBER(--MID(feed!H505,ROW($1:$19),1))*
ROW($1:$19),0),ROW($1:$19))+1,1)*10^ROW($1:$19)/10)</f>
        <v>2</v>
      </c>
      <c r="I423" t="str">
        <f>feed!I505</f>
        <v>Standard</v>
      </c>
      <c r="J423">
        <f>SUMPRODUCT(MID(0&amp;feed!J505,LARGE(INDEX(ISNUMBER(--MID(feed!J505,ROW($1:$19),1))*
ROW($1:$19),0),ROW($1:$19))+1,1)*10^ROW($1:$19)/10)</f>
        <v>0</v>
      </c>
      <c r="K423">
        <f>SUMPRODUCT(MID(0&amp;feed!K505,LARGE(INDEX(ISNUMBER(--MID(feed!K505,ROW($1:$19),1))*
ROW($1:$19),0),ROW($1:$19))+1,1)*10^ROW($1:$19)/10)</f>
        <v>27</v>
      </c>
      <c r="L423">
        <f>SUMPRODUCT(MID(0&amp;feed!L505,LARGE(INDEX(ISNUMBER(--MID(feed!L505,ROW($1:$19),1))*
ROW($1:$19),0),ROW($1:$19))+1,1)*10^ROW($1:$19)/10)</f>
        <v>2</v>
      </c>
      <c r="M423" t="str">
        <f>feed!M505</f>
        <v>Central Planning</v>
      </c>
      <c r="N423">
        <f>SUMPRODUCT(MID(0&amp;feed!N505,LARGE(INDEX(ISNUMBER(--MID(feed!N505,ROW($1:$5),1))*
ROW($1:$5),0),ROW($1:$5))+1,1)*10^ROW($1:$5)/10)</f>
        <v>1226</v>
      </c>
      <c r="O423">
        <f>SUMPRODUCT(MID(0&amp;feed!O505,LARGE(INDEX(ISNUMBER(--MID(feed!O505,ROW($1:$5),1))*
ROW($1:$5),0),ROW($1:$5))+1,1)*10^ROW($1:$5)/10)</f>
        <v>548</v>
      </c>
      <c r="P423" t="str">
        <f>feed!P505</f>
        <v>Untapped</v>
      </c>
      <c r="Q423">
        <f t="shared" si="36"/>
        <v>90</v>
      </c>
      <c r="R423" t="str">
        <f>feed!Q505</f>
        <v>Very Powerful</v>
      </c>
      <c r="S423">
        <f t="shared" si="37"/>
        <v>10</v>
      </c>
      <c r="T423" t="str">
        <f>feed!R505</f>
        <v>Southern Cone</v>
      </c>
      <c r="U423" t="str">
        <f>feed!S505</f>
        <v>Soviet Union</v>
      </c>
      <c r="V423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51613</v>
      </c>
      <c r="W423" t="str">
        <f>feed!U505</f>
        <v>http://blocgame.com/stats.php?id=62506</v>
      </c>
      <c r="X423" s="4">
        <f>SUMPRODUCT(MID(0&amp;feed!V505,LARGE(INDEX(ISNUMBER(--MID(feed!V505,ROW($1:$5),1))*
ROW($1:$5),0),ROW($1:$5))+1,1)*10^ROW($1:$5)/10)</f>
        <v>0</v>
      </c>
      <c r="Y423">
        <f>feed!W505</f>
        <v>0</v>
      </c>
      <c r="Z423" s="4">
        <f t="shared" si="38"/>
        <v>39238</v>
      </c>
      <c r="AA423" s="8">
        <f t="shared" si="39"/>
        <v>42.098694942903755</v>
      </c>
      <c r="AB423" s="4">
        <f t="shared" si="40"/>
        <v>204.33333333333334</v>
      </c>
      <c r="AC423" s="4">
        <f t="shared" si="41"/>
        <v>8602.1666666666661</v>
      </c>
    </row>
    <row r="424" spans="1:29" x14ac:dyDescent="0.25">
      <c r="A424" t="str">
        <f>feed!A286</f>
        <v>Nameck</v>
      </c>
      <c r="B424" t="str">
        <f>feed!B286</f>
        <v>Picko</v>
      </c>
      <c r="C424" t="str">
        <f>feed!C286</f>
        <v>Interpol</v>
      </c>
      <c r="D424">
        <f>SUMPRODUCT(MID(0&amp;feed!D286,LARGE(INDEX(ISNUMBER(--MID(feed!D286,ROW($1:$19),1))*
ROW($1:$19),0),ROW($1:$19))+1,1)*10^ROW($1:$19)/10)</f>
        <v>118</v>
      </c>
      <c r="E424">
        <f>SUMPRODUCT(MID(0&amp;feed!E286,LARGE(INDEX(ISNUMBER(--MID(feed!E286,ROW($1:$19),1))*
ROW($1:$19),0),ROW($1:$19))+1,1)*10^ROW($1:$19)/10)</f>
        <v>11</v>
      </c>
      <c r="F424" t="str">
        <f>feed!F286</f>
        <v>Korean War surplus</v>
      </c>
      <c r="G424" t="str">
        <f>feed!G286</f>
        <v>Gandhi-like</v>
      </c>
      <c r="H424">
        <f>SUMPRODUCT(MID(0&amp;feed!H286,LARGE(INDEX(ISNUMBER(--MID(feed!H286,ROW($1:$19),1))*
ROW($1:$19),0),ROW($1:$19))+1,1)*10^ROW($1:$19)/10)</f>
        <v>5</v>
      </c>
      <c r="I424" t="str">
        <f>feed!I286</f>
        <v>Elite</v>
      </c>
      <c r="J424">
        <f>SUMPRODUCT(MID(0&amp;feed!J286,LARGE(INDEX(ISNUMBER(--MID(feed!J286,ROW($1:$19),1))*
ROW($1:$19),0),ROW($1:$19))+1,1)*10^ROW($1:$19)/10)</f>
        <v>4</v>
      </c>
      <c r="K424">
        <f>SUMPRODUCT(MID(0&amp;feed!K286,LARGE(INDEX(ISNUMBER(--MID(feed!K286,ROW($1:$19),1))*
ROW($1:$19),0),ROW($1:$19))+1,1)*10^ROW($1:$19)/10)</f>
        <v>18</v>
      </c>
      <c r="L424">
        <f>SUMPRODUCT(MID(0&amp;feed!L286,LARGE(INDEX(ISNUMBER(--MID(feed!L286,ROW($1:$19),1))*
ROW($1:$19),0),ROW($1:$19))+1,1)*10^ROW($1:$19)/10)</f>
        <v>12</v>
      </c>
      <c r="M424" t="str">
        <f>feed!M286</f>
        <v>Central Planning</v>
      </c>
      <c r="N424">
        <f>SUMPRODUCT(MID(0&amp;feed!N286,LARGE(INDEX(ISNUMBER(--MID(feed!N286,ROW($1:$5),1))*
ROW($1:$5),0),ROW($1:$5))+1,1)*10^ROW($1:$5)/10)</f>
        <v>2061</v>
      </c>
      <c r="O424">
        <f>SUMPRODUCT(MID(0&amp;feed!O286,LARGE(INDEX(ISNUMBER(--MID(feed!O286,ROW($1:$5),1))*
ROW($1:$5),0),ROW($1:$5))+1,1)*10^ROW($1:$5)/10)</f>
        <v>10034</v>
      </c>
      <c r="P424" t="str">
        <f>feed!P286</f>
        <v>Untapped</v>
      </c>
      <c r="Q424">
        <f t="shared" si="36"/>
        <v>90</v>
      </c>
      <c r="R424" t="str">
        <f>feed!Q286</f>
        <v>Very Powerful</v>
      </c>
      <c r="S424">
        <f t="shared" si="37"/>
        <v>10</v>
      </c>
      <c r="T424" t="str">
        <f>feed!R286</f>
        <v>Arabia</v>
      </c>
      <c r="U424" t="str">
        <f>feed!S286</f>
        <v>Soviet Union</v>
      </c>
      <c r="V424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44887</v>
      </c>
      <c r="W424" t="str">
        <f>feed!U286</f>
        <v>http://blocgame.com/stats.php?id=61968</v>
      </c>
      <c r="X424" s="4">
        <f>SUMPRODUCT(MID(0&amp;feed!V286,LARGE(INDEX(ISNUMBER(--MID(feed!V286,ROW($1:$5),1))*
ROW($1:$5),0),ROW($1:$5))+1,1)*10^ROW($1:$5)/10)</f>
        <v>0</v>
      </c>
      <c r="Y424">
        <f>feed!W286</f>
        <v>0</v>
      </c>
      <c r="Z424" s="4">
        <f t="shared" si="38"/>
        <v>29887</v>
      </c>
      <c r="AA424" s="8">
        <f t="shared" si="39"/>
        <v>21.779233381853469</v>
      </c>
      <c r="AB424" s="4">
        <f t="shared" si="40"/>
        <v>343.5</v>
      </c>
      <c r="AC424" s="4">
        <f t="shared" si="41"/>
        <v>7481.166666666667</v>
      </c>
    </row>
    <row r="425" spans="1:29" x14ac:dyDescent="0.25">
      <c r="A425" t="str">
        <f>feed!A334</f>
        <v>Magical Horses</v>
      </c>
      <c r="B425" t="str">
        <f>feed!B334</f>
        <v>Tzafety</v>
      </c>
      <c r="C425" t="str">
        <f>feed!C334</f>
        <v>The Order</v>
      </c>
      <c r="D425">
        <f>SUMPRODUCT(MID(0&amp;feed!D334,LARGE(INDEX(ISNUMBER(--MID(feed!D334,ROW($1:$19),1))*
ROW($1:$19),0),ROW($1:$19))+1,1)*10^ROW($1:$19)/10)</f>
        <v>119</v>
      </c>
      <c r="E425">
        <f>SUMPRODUCT(MID(0&amp;feed!E334,LARGE(INDEX(ISNUMBER(--MID(feed!E334,ROW($1:$19),1))*
ROW($1:$19),0),ROW($1:$19))+1,1)*10^ROW($1:$19)/10)</f>
        <v>2</v>
      </c>
      <c r="F425" t="str">
        <f>feed!F334</f>
        <v>Korean War surplus</v>
      </c>
      <c r="G425" t="str">
        <f>feed!G334</f>
        <v>Gandhi-like</v>
      </c>
      <c r="H425">
        <f>SUMPRODUCT(MID(0&amp;feed!H334,LARGE(INDEX(ISNUMBER(--MID(feed!H334,ROW($1:$19),1))*
ROW($1:$19),0),ROW($1:$19))+1,1)*10^ROW($1:$19)/10)</f>
        <v>5</v>
      </c>
      <c r="I425" t="str">
        <f>feed!I334</f>
        <v>Elite</v>
      </c>
      <c r="J425">
        <f>SUMPRODUCT(MID(0&amp;feed!J334,LARGE(INDEX(ISNUMBER(--MID(feed!J334,ROW($1:$19),1))*
ROW($1:$19),0),ROW($1:$19))+1,1)*10^ROW($1:$19)/10)</f>
        <v>5</v>
      </c>
      <c r="K425">
        <f>SUMPRODUCT(MID(0&amp;feed!K334,LARGE(INDEX(ISNUMBER(--MID(feed!K334,ROW($1:$19),1))*
ROW($1:$19),0),ROW($1:$19))+1,1)*10^ROW($1:$19)/10)</f>
        <v>33</v>
      </c>
      <c r="L425">
        <f>SUMPRODUCT(MID(0&amp;feed!L334,LARGE(INDEX(ISNUMBER(--MID(feed!L334,ROW($1:$19),1))*
ROW($1:$19),0),ROW($1:$19))+1,1)*10^ROW($1:$19)/10)</f>
        <v>23</v>
      </c>
      <c r="M425" t="str">
        <f>feed!M334</f>
        <v>Central Planning</v>
      </c>
      <c r="N425">
        <f>SUMPRODUCT(MID(0&amp;feed!N334,LARGE(INDEX(ISNUMBER(--MID(feed!N334,ROW($1:$5),1))*
ROW($1:$5),0),ROW($1:$5))+1,1)*10^ROW($1:$5)/10)</f>
        <v>1827</v>
      </c>
      <c r="O425">
        <f>SUMPRODUCT(MID(0&amp;feed!O334,LARGE(INDEX(ISNUMBER(--MID(feed!O334,ROW($1:$5),1))*
ROW($1:$5),0),ROW($1:$5))+1,1)*10^ROW($1:$5)/10)</f>
        <v>2615</v>
      </c>
      <c r="P425" t="str">
        <f>feed!P334</f>
        <v>Untapped</v>
      </c>
      <c r="Q425">
        <f t="shared" si="36"/>
        <v>90</v>
      </c>
      <c r="R425" t="str">
        <f>feed!Q334</f>
        <v>Powerful</v>
      </c>
      <c r="S425">
        <f t="shared" si="37"/>
        <v>9</v>
      </c>
      <c r="T425" t="str">
        <f>feed!R334</f>
        <v>Arabia</v>
      </c>
      <c r="U425" t="str">
        <f>feed!S334</f>
        <v>Soviet Union</v>
      </c>
      <c r="V425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40452</v>
      </c>
      <c r="W425" t="str">
        <f>feed!U334</f>
        <v>http://blocgame.com/stats.php?id=51070</v>
      </c>
      <c r="X425" s="4">
        <f>SUMPRODUCT(MID(0&amp;feed!V334,LARGE(INDEX(ISNUMBER(--MID(feed!V334,ROW($1:$5),1))*
ROW($1:$5),0),ROW($1:$5))+1,1)*10^ROW($1:$5)/10)</f>
        <v>0</v>
      </c>
      <c r="Y425">
        <f>feed!W334</f>
        <v>0</v>
      </c>
      <c r="Z425" s="4">
        <f t="shared" si="38"/>
        <v>15702</v>
      </c>
      <c r="AA425" s="8">
        <f t="shared" si="39"/>
        <v>22.141215106732346</v>
      </c>
      <c r="AB425" s="4">
        <f t="shared" si="40"/>
        <v>304.5</v>
      </c>
      <c r="AC425" s="4">
        <f t="shared" si="41"/>
        <v>6742</v>
      </c>
    </row>
    <row r="426" spans="1:29" x14ac:dyDescent="0.25">
      <c r="A426" t="str">
        <f>feed!A394</f>
        <v>carefree</v>
      </c>
      <c r="B426" t="str">
        <f>feed!B394</f>
        <v>solematemy</v>
      </c>
      <c r="C426" t="str">
        <f>feed!C394</f>
        <v>The Order</v>
      </c>
      <c r="D426">
        <f>SUMPRODUCT(MID(0&amp;feed!D394,LARGE(INDEX(ISNUMBER(--MID(feed!D394,ROW($1:$19),1))*
ROW($1:$19),0),ROW($1:$19))+1,1)*10^ROW($1:$19)/10)</f>
        <v>179</v>
      </c>
      <c r="E426">
        <f>SUMPRODUCT(MID(0&amp;feed!E394,LARGE(INDEX(ISNUMBER(--MID(feed!E394,ROW($1:$19),1))*
ROW($1:$19),0),ROW($1:$19))+1,1)*10^ROW($1:$19)/10)</f>
        <v>5</v>
      </c>
      <c r="F426" t="str">
        <f>feed!F394</f>
        <v>Second World War surplus</v>
      </c>
      <c r="G426" t="str">
        <f>feed!G394</f>
        <v>Angelic</v>
      </c>
      <c r="H426">
        <f>SUMPRODUCT(MID(0&amp;feed!H394,LARGE(INDEX(ISNUMBER(--MID(feed!H394,ROW($1:$19),1))*
ROW($1:$19),0),ROW($1:$19))+1,1)*10^ROW($1:$19)/10)</f>
        <v>6</v>
      </c>
      <c r="I426" t="str">
        <f>feed!I394</f>
        <v>Standard</v>
      </c>
      <c r="J426">
        <f>SUMPRODUCT(MID(0&amp;feed!J394,LARGE(INDEX(ISNUMBER(--MID(feed!J394,ROW($1:$19),1))*
ROW($1:$19),0),ROW($1:$19))+1,1)*10^ROW($1:$19)/10)</f>
        <v>2</v>
      </c>
      <c r="K426">
        <f>SUMPRODUCT(MID(0&amp;feed!K394,LARGE(INDEX(ISNUMBER(--MID(feed!K394,ROW($1:$19),1))*
ROW($1:$19),0),ROW($1:$19))+1,1)*10^ROW($1:$19)/10)</f>
        <v>28</v>
      </c>
      <c r="L426">
        <f>SUMPRODUCT(MID(0&amp;feed!L394,LARGE(INDEX(ISNUMBER(--MID(feed!L394,ROW($1:$19),1))*
ROW($1:$19),0),ROW($1:$19))+1,1)*10^ROW($1:$19)/10)</f>
        <v>3</v>
      </c>
      <c r="M426" t="str">
        <f>feed!M394</f>
        <v>Free Market</v>
      </c>
      <c r="N426">
        <f>SUMPRODUCT(MID(0&amp;feed!N394,LARGE(INDEX(ISNUMBER(--MID(feed!N394,ROW($1:$5),1))*
ROW($1:$5),0),ROW($1:$5))+1,1)*10^ROW($1:$5)/10)</f>
        <v>1590</v>
      </c>
      <c r="O426">
        <f>SUMPRODUCT(MID(0&amp;feed!O394,LARGE(INDEX(ISNUMBER(--MID(feed!O394,ROW($1:$5),1))*
ROW($1:$5),0),ROW($1:$5))+1,1)*10^ROW($1:$5)/10)</f>
        <v>436</v>
      </c>
      <c r="P426" t="str">
        <f>feed!P394</f>
        <v>Untapped</v>
      </c>
      <c r="Q426">
        <f t="shared" si="36"/>
        <v>90</v>
      </c>
      <c r="R426" t="str">
        <f>feed!Q394</f>
        <v>Very Powerful</v>
      </c>
      <c r="S426">
        <f t="shared" si="37"/>
        <v>10</v>
      </c>
      <c r="T426" t="str">
        <f>feed!R394</f>
        <v>East Indies</v>
      </c>
      <c r="U426" t="str">
        <f>feed!S394</f>
        <v>United States</v>
      </c>
      <c r="V426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28108</v>
      </c>
      <c r="W426" t="str">
        <f>feed!U394</f>
        <v>http://blocgame.com/stats.php?id=61669</v>
      </c>
      <c r="X426" s="4">
        <f>SUMPRODUCT(MID(0&amp;feed!V394,LARGE(INDEX(ISNUMBER(--MID(feed!V394,ROW($1:$5),1))*
ROW($1:$5),0),ROW($1:$5))+1,1)*10^ROW($1:$5)/10)</f>
        <v>0</v>
      </c>
      <c r="Y426">
        <f>feed!W394</f>
        <v>0</v>
      </c>
      <c r="Z426" s="4">
        <f t="shared" si="38"/>
        <v>11983</v>
      </c>
      <c r="AA426" s="8">
        <f t="shared" si="39"/>
        <v>17.677987421383648</v>
      </c>
      <c r="AB426" s="4">
        <f t="shared" si="40"/>
        <v>265</v>
      </c>
      <c r="AC426" s="4">
        <f t="shared" si="41"/>
        <v>4684.666666666667</v>
      </c>
    </row>
    <row r="427" spans="1:29" x14ac:dyDescent="0.25">
      <c r="A427" t="str">
        <f>feed!A444</f>
        <v>El Tahib</v>
      </c>
      <c r="B427" t="str">
        <f>feed!B444</f>
        <v>Mossadegh</v>
      </c>
      <c r="C427" t="str">
        <f>feed!C444</f>
        <v>SPQR</v>
      </c>
      <c r="D427">
        <f>SUMPRODUCT(MID(0&amp;feed!D444,LARGE(INDEX(ISNUMBER(--MID(feed!D444,ROW($1:$19),1))*
ROW($1:$19),0),ROW($1:$19))+1,1)*10^ROW($1:$19)/10)</f>
        <v>38</v>
      </c>
      <c r="E427">
        <f>SUMPRODUCT(MID(0&amp;feed!E444,LARGE(INDEX(ISNUMBER(--MID(feed!E444,ROW($1:$19),1))*
ROW($1:$19),0),ROW($1:$19))+1,1)*10^ROW($1:$19)/10)</f>
        <v>0</v>
      </c>
      <c r="F427" t="str">
        <f>feed!F444</f>
        <v>Second World War surplus</v>
      </c>
      <c r="G427" t="str">
        <f>feed!G444</f>
        <v>Gandhi-like</v>
      </c>
      <c r="H427">
        <f>SUMPRODUCT(MID(0&amp;feed!H444,LARGE(INDEX(ISNUMBER(--MID(feed!H444,ROW($1:$19),1))*
ROW($1:$19),0),ROW($1:$19))+1,1)*10^ROW($1:$19)/10)</f>
        <v>1</v>
      </c>
      <c r="I427" t="str">
        <f>feed!I444</f>
        <v>Elite</v>
      </c>
      <c r="J427">
        <f>SUMPRODUCT(MID(0&amp;feed!J444,LARGE(INDEX(ISNUMBER(--MID(feed!J444,ROW($1:$19),1))*
ROW($1:$19),0),ROW($1:$19))+1,1)*10^ROW($1:$19)/10)</f>
        <v>16</v>
      </c>
      <c r="K427">
        <f>SUMPRODUCT(MID(0&amp;feed!K444,LARGE(INDEX(ISNUMBER(--MID(feed!K444,ROW($1:$19),1))*
ROW($1:$19),0),ROW($1:$19))+1,1)*10^ROW($1:$19)/10)</f>
        <v>6</v>
      </c>
      <c r="L427">
        <f>SUMPRODUCT(MID(0&amp;feed!L444,LARGE(INDEX(ISNUMBER(--MID(feed!L444,ROW($1:$19),1))*
ROW($1:$19),0),ROW($1:$19))+1,1)*10^ROW($1:$19)/10)</f>
        <v>7</v>
      </c>
      <c r="M427" t="str">
        <f>feed!M444</f>
        <v>Central Planning</v>
      </c>
      <c r="N427">
        <f>SUMPRODUCT(MID(0&amp;feed!N444,LARGE(INDEX(ISNUMBER(--MID(feed!N444,ROW($1:$5),1))*
ROW($1:$5),0),ROW($1:$5))+1,1)*10^ROW($1:$5)/10)</f>
        <v>1436</v>
      </c>
      <c r="O427">
        <f>SUMPRODUCT(MID(0&amp;feed!O444,LARGE(INDEX(ISNUMBER(--MID(feed!O444,ROW($1:$5),1))*
ROW($1:$5),0),ROW($1:$5))+1,1)*10^ROW($1:$5)/10)</f>
        <v>2505</v>
      </c>
      <c r="P427" t="str">
        <f>feed!P444</f>
        <v>Untapped</v>
      </c>
      <c r="Q427">
        <f t="shared" si="36"/>
        <v>90</v>
      </c>
      <c r="R427" t="str">
        <f>feed!Q444</f>
        <v>Somewhat Large</v>
      </c>
      <c r="S427">
        <f t="shared" si="37"/>
        <v>6</v>
      </c>
      <c r="T427" t="str">
        <f>feed!R444</f>
        <v>Arabia</v>
      </c>
      <c r="U427" t="str">
        <f>feed!S444</f>
        <v>Soviet Union</v>
      </c>
      <c r="V427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11231</v>
      </c>
      <c r="W427" t="str">
        <f>feed!U444</f>
        <v>http://blocgame.com/stats.php?id=64402</v>
      </c>
      <c r="X427" s="4">
        <f>SUMPRODUCT(MID(0&amp;feed!V444,LARGE(INDEX(ISNUMBER(--MID(feed!V444,ROW($1:$5),1))*
ROW($1:$5),0),ROW($1:$5))+1,1)*10^ROW($1:$5)/10)</f>
        <v>0</v>
      </c>
      <c r="Y427">
        <f>feed!W444</f>
        <v>0</v>
      </c>
      <c r="Z427" s="4">
        <f t="shared" si="38"/>
        <v>5606</v>
      </c>
      <c r="AA427" s="8">
        <f t="shared" si="39"/>
        <v>7.8210306406685239</v>
      </c>
      <c r="AB427" s="4">
        <f t="shared" si="40"/>
        <v>239.33333333333334</v>
      </c>
      <c r="AC427" s="4">
        <f t="shared" si="41"/>
        <v>1871.8333333333333</v>
      </c>
    </row>
    <row r="428" spans="1:29" x14ac:dyDescent="0.25">
      <c r="A428" t="str">
        <f>feed!A647</f>
        <v>Kamikazie</v>
      </c>
      <c r="B428" t="str">
        <f>feed!B647</f>
        <v>kamikazie</v>
      </c>
      <c r="C428" t="str">
        <f>feed!C647</f>
        <v>PIRATES</v>
      </c>
      <c r="D428">
        <f>SUMPRODUCT(MID(0&amp;feed!D647,LARGE(INDEX(ISNUMBER(--MID(feed!D647,ROW($1:$19),1))*
ROW($1:$19),0),ROW($1:$19))+1,1)*10^ROW($1:$19)/10)</f>
        <v>101</v>
      </c>
      <c r="E428">
        <f>SUMPRODUCT(MID(0&amp;feed!E647,LARGE(INDEX(ISNUMBER(--MID(feed!E647,ROW($1:$19),1))*
ROW($1:$19),0),ROW($1:$19))+1,1)*10^ROW($1:$19)/10)</f>
        <v>4</v>
      </c>
      <c r="F428" t="str">
        <f>feed!F647</f>
        <v>Korean War surplus</v>
      </c>
      <c r="G428" t="str">
        <f>feed!G647</f>
        <v>Gandhi-like</v>
      </c>
      <c r="H428">
        <f>SUMPRODUCT(MID(0&amp;feed!H647,LARGE(INDEX(ISNUMBER(--MID(feed!H647,ROW($1:$19),1))*
ROW($1:$19),0),ROW($1:$19))+1,1)*10^ROW($1:$19)/10)</f>
        <v>3</v>
      </c>
      <c r="I428" t="str">
        <f>feed!I647</f>
        <v>Elite</v>
      </c>
      <c r="J428">
        <f>SUMPRODUCT(MID(0&amp;feed!J647,LARGE(INDEX(ISNUMBER(--MID(feed!J647,ROW($1:$19),1))*
ROW($1:$19),0),ROW($1:$19))+1,1)*10^ROW($1:$19)/10)</f>
        <v>9</v>
      </c>
      <c r="K428">
        <f>SUMPRODUCT(MID(0&amp;feed!K647,LARGE(INDEX(ISNUMBER(--MID(feed!K647,ROW($1:$19),1))*
ROW($1:$19),0),ROW($1:$19))+1,1)*10^ROW($1:$19)/10)</f>
        <v>23</v>
      </c>
      <c r="L428">
        <f>SUMPRODUCT(MID(0&amp;feed!L647,LARGE(INDEX(ISNUMBER(--MID(feed!L647,ROW($1:$19),1))*
ROW($1:$19),0),ROW($1:$19))+1,1)*10^ROW($1:$19)/10)</f>
        <v>23</v>
      </c>
      <c r="M428" t="str">
        <f>feed!M647</f>
        <v>Free Market</v>
      </c>
      <c r="N428">
        <f>SUMPRODUCT(MID(0&amp;feed!N647,LARGE(INDEX(ISNUMBER(--MID(feed!N647,ROW($1:$5),1))*
ROW($1:$5),0),ROW($1:$5))+1,1)*10^ROW($1:$5)/10)</f>
        <v>877</v>
      </c>
      <c r="O428">
        <f>SUMPRODUCT(MID(0&amp;feed!O647,LARGE(INDEX(ISNUMBER(--MID(feed!O647,ROW($1:$5),1))*
ROW($1:$5),0),ROW($1:$5))+1,1)*10^ROW($1:$5)/10)</f>
        <v>6220</v>
      </c>
      <c r="P428" t="str">
        <f>feed!P647</f>
        <v>Untapped</v>
      </c>
      <c r="Q428">
        <f t="shared" si="36"/>
        <v>90</v>
      </c>
      <c r="R428" t="str">
        <f>feed!Q647</f>
        <v>Very Powerful</v>
      </c>
      <c r="S428">
        <f t="shared" si="37"/>
        <v>10</v>
      </c>
      <c r="T428" t="str">
        <f>feed!R647</f>
        <v>Egypt</v>
      </c>
      <c r="U428" t="str">
        <f>feed!S647</f>
        <v>United States</v>
      </c>
      <c r="V428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47328</v>
      </c>
      <c r="W428" t="str">
        <f>feed!U647</f>
        <v>http://blocgame.com/stats.php?id=61783</v>
      </c>
      <c r="X428" s="4">
        <f>SUMPRODUCT(MID(0&amp;feed!V647,LARGE(INDEX(ISNUMBER(--MID(feed!V647,ROW($1:$5),1))*
ROW($1:$5),0),ROW($1:$5))+1,1)*10^ROW($1:$5)/10)</f>
        <v>0</v>
      </c>
      <c r="Y428">
        <f>feed!W647</f>
        <v>0</v>
      </c>
      <c r="Z428" s="4">
        <f t="shared" si="38"/>
        <v>27828</v>
      </c>
      <c r="AA428" s="8">
        <f t="shared" si="39"/>
        <v>53.965792474344354</v>
      </c>
      <c r="AB428" s="4">
        <f t="shared" si="40"/>
        <v>146.16666666666666</v>
      </c>
      <c r="AC428" s="4">
        <f t="shared" si="41"/>
        <v>7888</v>
      </c>
    </row>
    <row r="429" spans="1:29" x14ac:dyDescent="0.25">
      <c r="A429" t="str">
        <f>feed!A412</f>
        <v>Oileum</v>
      </c>
      <c r="B429" t="str">
        <f>feed!B412</f>
        <v>Ihei</v>
      </c>
      <c r="C429" t="str">
        <f>feed!C412</f>
        <v>The Hetairoi Guild</v>
      </c>
      <c r="D429">
        <f>SUMPRODUCT(MID(0&amp;feed!D412,LARGE(INDEX(ISNUMBER(--MID(feed!D412,ROW($1:$19),1))*
ROW($1:$19),0),ROW($1:$19))+1,1)*10^ROW($1:$19)/10)</f>
        <v>9</v>
      </c>
      <c r="E429">
        <f>SUMPRODUCT(MID(0&amp;feed!E412,LARGE(INDEX(ISNUMBER(--MID(feed!E412,ROW($1:$19),1))*
ROW($1:$19),0),ROW($1:$19))+1,1)*10^ROW($1:$19)/10)</f>
        <v>0</v>
      </c>
      <c r="F429" t="str">
        <f>feed!F412</f>
        <v>First World War surplus</v>
      </c>
      <c r="G429" t="str">
        <f>feed!G412</f>
        <v>Angelic</v>
      </c>
      <c r="H429">
        <f>SUMPRODUCT(MID(0&amp;feed!H412,LARGE(INDEX(ISNUMBER(--MID(feed!H412,ROW($1:$19),1))*
ROW($1:$19),0),ROW($1:$19))+1,1)*10^ROW($1:$19)/10)</f>
        <v>1</v>
      </c>
      <c r="I429" t="str">
        <f>feed!I412</f>
        <v>Undisciplined Rabble</v>
      </c>
      <c r="J429">
        <f>SUMPRODUCT(MID(0&amp;feed!J412,LARGE(INDEX(ISNUMBER(--MID(feed!J412,ROW($1:$19),1))*
ROW($1:$19),0),ROW($1:$19))+1,1)*10^ROW($1:$19)/10)</f>
        <v>76</v>
      </c>
      <c r="K429">
        <f>SUMPRODUCT(MID(0&amp;feed!K412,LARGE(INDEX(ISNUMBER(--MID(feed!K412,ROW($1:$19),1))*
ROW($1:$19),0),ROW($1:$19))+1,1)*10^ROW($1:$19)/10)</f>
        <v>9</v>
      </c>
      <c r="L429">
        <f>SUMPRODUCT(MID(0&amp;feed!L412,LARGE(INDEX(ISNUMBER(--MID(feed!L412,ROW($1:$19),1))*
ROW($1:$19),0),ROW($1:$19))+1,1)*10^ROW($1:$19)/10)</f>
        <v>10</v>
      </c>
      <c r="M429" t="str">
        <f>feed!M412</f>
        <v>Mixed Economy</v>
      </c>
      <c r="N429">
        <f>SUMPRODUCT(MID(0&amp;feed!N412,LARGE(INDEX(ISNUMBER(--MID(feed!N412,ROW($1:$5),1))*
ROW($1:$5),0),ROW($1:$5))+1,1)*10^ROW($1:$5)/10)</f>
        <v>1531</v>
      </c>
      <c r="O429">
        <f>SUMPRODUCT(MID(0&amp;feed!O412,LARGE(INDEX(ISNUMBER(--MID(feed!O412,ROW($1:$5),1))*
ROW($1:$5),0),ROW($1:$5))+1,1)*10^ROW($1:$5)/10)</f>
        <v>344</v>
      </c>
      <c r="P429" t="str">
        <f>feed!P412</f>
        <v>Untapped</v>
      </c>
      <c r="Q429">
        <f t="shared" si="36"/>
        <v>90</v>
      </c>
      <c r="R429" t="str">
        <f>feed!Q412</f>
        <v>Meagre</v>
      </c>
      <c r="S429">
        <f t="shared" si="37"/>
        <v>1.5</v>
      </c>
      <c r="T429" t="str">
        <f>feed!R412</f>
        <v>Mesopotamia</v>
      </c>
      <c r="U429" t="str">
        <f>feed!S412</f>
        <v>Neutral</v>
      </c>
      <c r="V429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5772</v>
      </c>
      <c r="W429" t="str">
        <f>feed!U412</f>
        <v>http://blocgame.com/stats.php?id=63070</v>
      </c>
      <c r="X429" s="4">
        <f>SUMPRODUCT(MID(0&amp;feed!V412,LARGE(INDEX(ISNUMBER(--MID(feed!V412,ROW($1:$5),1))*
ROW($1:$5),0),ROW($1:$5))+1,1)*10^ROW($1:$5)/10)</f>
        <v>0</v>
      </c>
      <c r="Y429">
        <f>feed!W412</f>
        <v>0</v>
      </c>
      <c r="Z429" s="4">
        <f t="shared" si="38"/>
        <v>-2103</v>
      </c>
      <c r="AA429" s="8">
        <f t="shared" si="39"/>
        <v>3.7700849118223383</v>
      </c>
      <c r="AB429" s="4">
        <f t="shared" si="40"/>
        <v>255.16666666666666</v>
      </c>
      <c r="AC429" s="4">
        <f t="shared" si="41"/>
        <v>962</v>
      </c>
    </row>
    <row r="430" spans="1:29" x14ac:dyDescent="0.25">
      <c r="A430" t="str">
        <f>feed!A580</f>
        <v>Dengue</v>
      </c>
      <c r="B430" t="str">
        <f>feed!B580</f>
        <v>Kraken</v>
      </c>
      <c r="C430" t="str">
        <f>feed!C580</f>
        <v>The Khilafah</v>
      </c>
      <c r="D430">
        <f>SUMPRODUCT(MID(0&amp;feed!D580,LARGE(INDEX(ISNUMBER(--MID(feed!D580,ROW($1:$19),1))*
ROW($1:$19),0),ROW($1:$19))+1,1)*10^ROW($1:$19)/10)</f>
        <v>78</v>
      </c>
      <c r="E430">
        <f>SUMPRODUCT(MID(0&amp;feed!E580,LARGE(INDEX(ISNUMBER(--MID(feed!E580,ROW($1:$19),1))*
ROW($1:$19),0),ROW($1:$19))+1,1)*10^ROW($1:$19)/10)</f>
        <v>0</v>
      </c>
      <c r="F430" t="str">
        <f>feed!F580</f>
        <v>Korean War surplus</v>
      </c>
      <c r="G430" t="str">
        <f>feed!G580</f>
        <v>Isolated</v>
      </c>
      <c r="H430">
        <f>SUMPRODUCT(MID(0&amp;feed!H580,LARGE(INDEX(ISNUMBER(--MID(feed!H580,ROW($1:$19),1))*
ROW($1:$19),0),ROW($1:$19))+1,1)*10^ROW($1:$19)/10)</f>
        <v>2</v>
      </c>
      <c r="I430" t="str">
        <f>feed!I580</f>
        <v>Elite</v>
      </c>
      <c r="J430">
        <f>SUMPRODUCT(MID(0&amp;feed!J580,LARGE(INDEX(ISNUMBER(--MID(feed!J580,ROW($1:$19),1))*
ROW($1:$19),0),ROW($1:$19))+1,1)*10^ROW($1:$19)/10)</f>
        <v>2</v>
      </c>
      <c r="K430">
        <f>SUMPRODUCT(MID(0&amp;feed!K580,LARGE(INDEX(ISNUMBER(--MID(feed!K580,ROW($1:$19),1))*
ROW($1:$19),0),ROW($1:$19))+1,1)*10^ROW($1:$19)/10)</f>
        <v>15</v>
      </c>
      <c r="L430">
        <f>SUMPRODUCT(MID(0&amp;feed!L580,LARGE(INDEX(ISNUMBER(--MID(feed!L580,ROW($1:$19),1))*
ROW($1:$19),0),ROW($1:$19))+1,1)*10^ROW($1:$19)/10)</f>
        <v>13</v>
      </c>
      <c r="M430" t="str">
        <f>feed!M580</f>
        <v>Central Planning</v>
      </c>
      <c r="N430">
        <f>SUMPRODUCT(MID(0&amp;feed!N580,LARGE(INDEX(ISNUMBER(--MID(feed!N580,ROW($1:$5),1))*
ROW($1:$5),0),ROW($1:$5))+1,1)*10^ROW($1:$5)/10)</f>
        <v>1038</v>
      </c>
      <c r="O430">
        <f>SUMPRODUCT(MID(0&amp;feed!O580,LARGE(INDEX(ISNUMBER(--MID(feed!O580,ROW($1:$5),1))*
ROW($1:$5),0),ROW($1:$5))+1,1)*10^ROW($1:$5)/10)</f>
        <v>2323</v>
      </c>
      <c r="P430" t="str">
        <f>feed!P580</f>
        <v>Plentiful</v>
      </c>
      <c r="Q430">
        <f t="shared" si="36"/>
        <v>70</v>
      </c>
      <c r="R430" t="str">
        <f>feed!Q580</f>
        <v>Very Powerful</v>
      </c>
      <c r="S430">
        <f t="shared" si="37"/>
        <v>10</v>
      </c>
      <c r="T430" t="str">
        <f>feed!R580</f>
        <v>Mesopotamia</v>
      </c>
      <c r="U430" t="str">
        <f>feed!S580</f>
        <v>Soviet Union</v>
      </c>
      <c r="V43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15141</v>
      </c>
      <c r="W430" t="str">
        <f>feed!U580</f>
        <v>http://blocgame.com/stats.php?id=64008</v>
      </c>
      <c r="X430" s="4">
        <f>SUMPRODUCT(MID(0&amp;feed!V580,LARGE(INDEX(ISNUMBER(--MID(feed!V580,ROW($1:$5),1))*
ROW($1:$5),0),ROW($1:$5))+1,1)*10^ROW($1:$5)/10)</f>
        <v>0</v>
      </c>
      <c r="Y430">
        <f>feed!W580</f>
        <v>0</v>
      </c>
      <c r="Z430" s="4">
        <f t="shared" si="38"/>
        <v>3141</v>
      </c>
      <c r="AA430" s="8">
        <f t="shared" si="39"/>
        <v>14.586705202312139</v>
      </c>
      <c r="AB430" s="4">
        <f t="shared" si="40"/>
        <v>173</v>
      </c>
      <c r="AC430" s="4">
        <f t="shared" si="41"/>
        <v>2523.5</v>
      </c>
    </row>
    <row r="431" spans="1:29" x14ac:dyDescent="0.25">
      <c r="A431" t="str">
        <f>feed!A434</f>
        <v>Olut</v>
      </c>
      <c r="B431" t="str">
        <f>feed!B434</f>
        <v>Vittusaatana</v>
      </c>
      <c r="C431" t="str">
        <f>feed!C434</f>
        <v>The Order</v>
      </c>
      <c r="D431">
        <f>SUMPRODUCT(MID(0&amp;feed!D434,LARGE(INDEX(ISNUMBER(--MID(feed!D434,ROW($1:$19),1))*
ROW($1:$19),0),ROW($1:$19))+1,1)*10^ROW($1:$19)/10)</f>
        <v>150</v>
      </c>
      <c r="E431">
        <f>SUMPRODUCT(MID(0&amp;feed!E434,LARGE(INDEX(ISNUMBER(--MID(feed!E434,ROW($1:$19),1))*
ROW($1:$19),0),ROW($1:$19))+1,1)*10^ROW($1:$19)/10)</f>
        <v>7</v>
      </c>
      <c r="F431" t="str">
        <f>feed!F434</f>
        <v>Korean War surplus</v>
      </c>
      <c r="G431" t="str">
        <f>feed!G434</f>
        <v>Gandhi-like</v>
      </c>
      <c r="H431">
        <f>SUMPRODUCT(MID(0&amp;feed!H433,LARGE(INDEX(ISNUMBER(--MID(feed!H433,ROW($1:$19),1))*
ROW($1:$19),0),ROW($1:$19))+1,1)*10^ROW($1:$19)/10)</f>
        <v>4</v>
      </c>
      <c r="I431" t="str">
        <f>feed!I434</f>
        <v>Elite</v>
      </c>
      <c r="J431">
        <f>SUMPRODUCT(MID(0&amp;feed!J434,LARGE(INDEX(ISNUMBER(--MID(feed!J434,ROW($1:$19),1))*
ROW($1:$19),0),ROW($1:$19))+1,1)*10^ROW($1:$19)/10)</f>
        <v>24</v>
      </c>
      <c r="K431">
        <f>SUMPRODUCT(MID(0&amp;feed!K434,LARGE(INDEX(ISNUMBER(--MID(feed!K434,ROW($1:$19),1))*
ROW($1:$19),0),ROW($1:$19))+1,1)*10^ROW($1:$19)/10)</f>
        <v>40</v>
      </c>
      <c r="L431">
        <f>SUMPRODUCT(MID(0&amp;feed!L434,LARGE(INDEX(ISNUMBER(--MID(feed!L434,ROW($1:$19),1))*
ROW($1:$19),0),ROW($1:$19))+1,1)*10^ROW($1:$19)/10)</f>
        <v>27</v>
      </c>
      <c r="M431" t="str">
        <f>feed!M434</f>
        <v>Central Planning</v>
      </c>
      <c r="N431">
        <f>SUMPRODUCT(MID(0&amp;feed!N434,LARGE(INDEX(ISNUMBER(--MID(feed!N434,ROW($1:$5),1))*
ROW($1:$5),0),ROW($1:$5))+1,1)*10^ROW($1:$5)/10)</f>
        <v>1465</v>
      </c>
      <c r="O431">
        <f>SUMPRODUCT(MID(0&amp;feed!O434,LARGE(INDEX(ISNUMBER(--MID(feed!O434,ROW($1:$5),1))*
ROW($1:$5),0),ROW($1:$5))+1,1)*10^ROW($1:$5)/10)</f>
        <v>6499</v>
      </c>
      <c r="P431" t="str">
        <f>feed!P434</f>
        <v>Untapped</v>
      </c>
      <c r="Q431">
        <f t="shared" si="36"/>
        <v>90</v>
      </c>
      <c r="R431" t="str">
        <f>feed!Q434</f>
        <v>Very Powerful</v>
      </c>
      <c r="S431">
        <f t="shared" si="37"/>
        <v>10</v>
      </c>
      <c r="T431" t="str">
        <f>feed!R434</f>
        <v>Atlas</v>
      </c>
      <c r="U431" t="str">
        <f>feed!S434</f>
        <v>Soviet Union</v>
      </c>
      <c r="V431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43607</v>
      </c>
      <c r="W431" t="str">
        <f>feed!U434</f>
        <v>http://blocgame.com/stats.php?id=63682</v>
      </c>
      <c r="X431" s="4">
        <f>SUMPRODUCT(MID(0&amp;feed!V434,LARGE(INDEX(ISNUMBER(--MID(feed!V434,ROW($1:$5),1))*
ROW($1:$5),0),ROW($1:$5))+1,1)*10^ROW($1:$5)/10)</f>
        <v>0</v>
      </c>
      <c r="Y431">
        <f>feed!W434</f>
        <v>0</v>
      </c>
      <c r="Z431" s="4">
        <f t="shared" si="38"/>
        <v>15482</v>
      </c>
      <c r="AA431" s="8">
        <f t="shared" si="39"/>
        <v>29.765870307167237</v>
      </c>
      <c r="AB431" s="4">
        <f t="shared" si="40"/>
        <v>244.16666666666666</v>
      </c>
      <c r="AC431" s="4">
        <f t="shared" si="41"/>
        <v>7267.833333333333</v>
      </c>
    </row>
    <row r="432" spans="1:29" x14ac:dyDescent="0.25">
      <c r="A432" t="str">
        <f>feed!A353</f>
        <v>shoza</v>
      </c>
      <c r="B432" t="str">
        <f>feed!B353</f>
        <v>afi fateh</v>
      </c>
      <c r="C432">
        <f>feed!C353</f>
        <v>0</v>
      </c>
      <c r="D432">
        <f>SUMPRODUCT(MID(0&amp;feed!D353,LARGE(INDEX(ISNUMBER(--MID(feed!D353,ROW($1:$19),1))*
ROW($1:$19),0),ROW($1:$19))+1,1)*10^ROW($1:$19)/10)</f>
        <v>36</v>
      </c>
      <c r="E432">
        <f>SUMPRODUCT(MID(0&amp;feed!E353,LARGE(INDEX(ISNUMBER(--MID(feed!E353,ROW($1:$19),1))*
ROW($1:$19),0),ROW($1:$19))+1,1)*10^ROW($1:$19)/10)</f>
        <v>0</v>
      </c>
      <c r="F432" t="str">
        <f>feed!F353</f>
        <v>Second World War surplus</v>
      </c>
      <c r="G432" t="str">
        <f>feed!G353</f>
        <v>Angelic</v>
      </c>
      <c r="H432">
        <f>SUMPRODUCT(MID(0&amp;feed!H353,LARGE(INDEX(ISNUMBER(--MID(feed!H353,ROW($1:$19),1))*
ROW($1:$19),0),ROW($1:$19))+1,1)*10^ROW($1:$19)/10)</f>
        <v>1</v>
      </c>
      <c r="I432" t="str">
        <f>feed!I353</f>
        <v>Elite</v>
      </c>
      <c r="J432">
        <f>SUMPRODUCT(MID(0&amp;feed!J353,LARGE(INDEX(ISNUMBER(--MID(feed!J353,ROW($1:$19),1))*
ROW($1:$19),0),ROW($1:$19))+1,1)*10^ROW($1:$19)/10)</f>
        <v>2</v>
      </c>
      <c r="K432">
        <f>SUMPRODUCT(MID(0&amp;feed!K353,LARGE(INDEX(ISNUMBER(--MID(feed!K353,ROW($1:$19),1))*
ROW($1:$19),0),ROW($1:$19))+1,1)*10^ROW($1:$19)/10)</f>
        <v>15</v>
      </c>
      <c r="L432">
        <f>SUMPRODUCT(MID(0&amp;feed!L353,LARGE(INDEX(ISNUMBER(--MID(feed!L353,ROW($1:$19),1))*
ROW($1:$19),0),ROW($1:$19))+1,1)*10^ROW($1:$19)/10)</f>
        <v>5</v>
      </c>
      <c r="M432" t="str">
        <f>feed!M353</f>
        <v>Central Planning</v>
      </c>
      <c r="N432">
        <f>SUMPRODUCT(MID(0&amp;feed!N353,LARGE(INDEX(ISNUMBER(--MID(feed!N353,ROW($1:$5),1))*
ROW($1:$5),0),ROW($1:$5))+1,1)*10^ROW($1:$5)/10)</f>
        <v>1758</v>
      </c>
      <c r="O432">
        <f>SUMPRODUCT(MID(0&amp;feed!O353,LARGE(INDEX(ISNUMBER(--MID(feed!O353,ROW($1:$5),1))*
ROW($1:$5),0),ROW($1:$5))+1,1)*10^ROW($1:$5)/10)</f>
        <v>134</v>
      </c>
      <c r="P432" t="str">
        <f>feed!P353</f>
        <v>Near Depletion</v>
      </c>
      <c r="Q432">
        <f t="shared" si="36"/>
        <v>10</v>
      </c>
      <c r="R432" t="str">
        <f>feed!Q353</f>
        <v>Meagre</v>
      </c>
      <c r="S432">
        <f t="shared" si="37"/>
        <v>1.5</v>
      </c>
      <c r="T432" t="str">
        <f>feed!R353</f>
        <v>East Indies</v>
      </c>
      <c r="U432" t="str">
        <f>feed!S353</f>
        <v>Soviet Union</v>
      </c>
      <c r="V432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10326</v>
      </c>
      <c r="W432" t="str">
        <f>feed!U353</f>
        <v>http://blocgame.com/stats.php?id=64797</v>
      </c>
      <c r="X432" s="4">
        <f>SUMPRODUCT(MID(0&amp;feed!V353,LARGE(INDEX(ISNUMBER(--MID(feed!V353,ROW($1:$5),1))*
ROW($1:$5),0),ROW($1:$5))+1,1)*10^ROW($1:$5)/10)</f>
        <v>0</v>
      </c>
      <c r="Y432">
        <f>feed!W353</f>
        <v>0</v>
      </c>
      <c r="Z432" s="4">
        <f t="shared" si="38"/>
        <v>2076</v>
      </c>
      <c r="AA432" s="8">
        <f t="shared" si="39"/>
        <v>5.873720136518771</v>
      </c>
      <c r="AB432" s="4">
        <f t="shared" si="40"/>
        <v>293</v>
      </c>
      <c r="AC432" s="4">
        <f t="shared" si="41"/>
        <v>1721</v>
      </c>
    </row>
    <row r="433" spans="1:29" x14ac:dyDescent="0.25">
      <c r="A433" t="str">
        <f>feed!A499</f>
        <v>WolfEinstein</v>
      </c>
      <c r="B433" t="str">
        <f>feed!B499</f>
        <v>Giftedwhitewolf</v>
      </c>
      <c r="C433" t="str">
        <f>feed!C499</f>
        <v>Conservadorism</v>
      </c>
      <c r="D433">
        <f>SUMPRODUCT(MID(0&amp;feed!D499,LARGE(INDEX(ISNUMBER(--MID(feed!D499,ROW($1:$19),1))*
ROW($1:$19),0),ROW($1:$19))+1,1)*10^ROW($1:$19)/10)</f>
        <v>2</v>
      </c>
      <c r="E433">
        <f>SUMPRODUCT(MID(0&amp;feed!E499,LARGE(INDEX(ISNUMBER(--MID(feed!E499,ROW($1:$19),1))*
ROW($1:$19),0),ROW($1:$19))+1,1)*10^ROW($1:$19)/10)</f>
        <v>0</v>
      </c>
      <c r="F433" t="str">
        <f>feed!F499</f>
        <v>First World War surplus</v>
      </c>
      <c r="G433" t="str">
        <f>feed!G499</f>
        <v>Gandhi-like</v>
      </c>
      <c r="H433">
        <f>SUMPRODUCT(MID(0&amp;feed!H499,LARGE(INDEX(ISNUMBER(--MID(feed!H499,ROW($1:$19),1))*
ROW($1:$19),0),ROW($1:$19))+1,1)*10^ROW($1:$19)/10)</f>
        <v>1</v>
      </c>
      <c r="I433" t="str">
        <f>feed!I499</f>
        <v>Undisciplined Rabble</v>
      </c>
      <c r="J433">
        <f>SUMPRODUCT(MID(0&amp;feed!J499,LARGE(INDEX(ISNUMBER(--MID(feed!J499,ROW($1:$19),1))*
ROW($1:$19),0),ROW($1:$19))+1,1)*10^ROW($1:$19)/10)</f>
        <v>1</v>
      </c>
      <c r="K433">
        <f>SUMPRODUCT(MID(0&amp;feed!K499,LARGE(INDEX(ISNUMBER(--MID(feed!K499,ROW($1:$19),1))*
ROW($1:$19),0),ROW($1:$19))+1,1)*10^ROW($1:$19)/10)</f>
        <v>10</v>
      </c>
      <c r="L433">
        <f>SUMPRODUCT(MID(0&amp;feed!L499,LARGE(INDEX(ISNUMBER(--MID(feed!L499,ROW($1:$19),1))*
ROW($1:$19),0),ROW($1:$19))+1,1)*10^ROW($1:$19)/10)</f>
        <v>6</v>
      </c>
      <c r="M433" t="str">
        <f>feed!M499</f>
        <v>Free Market</v>
      </c>
      <c r="N433">
        <f>SUMPRODUCT(MID(0&amp;feed!N499,LARGE(INDEX(ISNUMBER(--MID(feed!N499,ROW($1:$5),1))*
ROW($1:$5),0),ROW($1:$5))+1,1)*10^ROW($1:$5)/10)</f>
        <v>1253</v>
      </c>
      <c r="O433">
        <f>SUMPRODUCT(MID(0&amp;feed!O499,LARGE(INDEX(ISNUMBER(--MID(feed!O499,ROW($1:$5),1))*
ROW($1:$5),0),ROW($1:$5))+1,1)*10^ROW($1:$5)/10)</f>
        <v>251</v>
      </c>
      <c r="P433" t="str">
        <f>feed!P499</f>
        <v>Untapped</v>
      </c>
      <c r="Q433">
        <f t="shared" si="36"/>
        <v>90</v>
      </c>
      <c r="R433" t="str">
        <f>feed!Q499</f>
        <v>Meagre</v>
      </c>
      <c r="S433">
        <f t="shared" si="37"/>
        <v>1.5</v>
      </c>
      <c r="T433" t="str">
        <f>feed!R499</f>
        <v>Southern Cone</v>
      </c>
      <c r="U433" t="str">
        <f>feed!S499</f>
        <v>United States</v>
      </c>
      <c r="V433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26140</v>
      </c>
      <c r="W433" t="str">
        <f>feed!U499</f>
        <v>http://blocgame.com/stats.php?id=65025</v>
      </c>
      <c r="X433" s="4">
        <f>SUMPRODUCT(MID(0&amp;feed!V499,LARGE(INDEX(ISNUMBER(--MID(feed!V499,ROW($1:$5),1))*
ROW($1:$5),0),ROW($1:$5))+1,1)*10^ROW($1:$5)/10)</f>
        <v>0</v>
      </c>
      <c r="Y433">
        <f>feed!W499</f>
        <v>0</v>
      </c>
      <c r="Z433" s="4">
        <f t="shared" si="38"/>
        <v>19390</v>
      </c>
      <c r="AA433" s="8">
        <f t="shared" si="39"/>
        <v>20.861931364724661</v>
      </c>
      <c r="AB433" s="4">
        <f t="shared" si="40"/>
        <v>208.83333333333334</v>
      </c>
      <c r="AC433" s="4">
        <f t="shared" si="41"/>
        <v>4356.666666666667</v>
      </c>
    </row>
    <row r="434" spans="1:29" x14ac:dyDescent="0.25">
      <c r="A434" t="str">
        <f>feed!A548</f>
        <v>bukitbendera98</v>
      </c>
      <c r="B434" t="str">
        <f>feed!B548</f>
        <v>myms7375</v>
      </c>
      <c r="C434" t="str">
        <f>feed!C548</f>
        <v>PIRATES</v>
      </c>
      <c r="D434">
        <f>SUMPRODUCT(MID(0&amp;feed!D548,LARGE(INDEX(ISNUMBER(--MID(feed!D548,ROW($1:$19),1))*
ROW($1:$19),0),ROW($1:$19))+1,1)*10^ROW($1:$19)/10)</f>
        <v>2</v>
      </c>
      <c r="E434">
        <f>SUMPRODUCT(MID(0&amp;feed!E548,LARGE(INDEX(ISNUMBER(--MID(feed!E548,ROW($1:$19),1))*
ROW($1:$19),0),ROW($1:$19))+1,1)*10^ROW($1:$19)/10)</f>
        <v>1</v>
      </c>
      <c r="F434" t="str">
        <f>feed!F548</f>
        <v>Second World War surplus</v>
      </c>
      <c r="G434" t="str">
        <f>feed!G548</f>
        <v>Normal</v>
      </c>
      <c r="H434">
        <f>SUMPRODUCT(MID(0&amp;feed!H548,LARGE(INDEX(ISNUMBER(--MID(feed!H548,ROW($1:$19),1))*
ROW($1:$19),0),ROW($1:$19))+1,1)*10^ROW($1:$19)/10)</f>
        <v>2</v>
      </c>
      <c r="I434" t="str">
        <f>feed!I548</f>
        <v>Undisciplined Rabble</v>
      </c>
      <c r="J434">
        <f>SUMPRODUCT(MID(0&amp;feed!J548,LARGE(INDEX(ISNUMBER(--MID(feed!J548,ROW($1:$19),1))*
ROW($1:$19),0),ROW($1:$19))+1,1)*10^ROW($1:$19)/10)</f>
        <v>20</v>
      </c>
      <c r="K434">
        <f>SUMPRODUCT(MID(0&amp;feed!K548,LARGE(INDEX(ISNUMBER(--MID(feed!K548,ROW($1:$19),1))*
ROW($1:$19),0),ROW($1:$19))+1,1)*10^ROW($1:$19)/10)</f>
        <v>10</v>
      </c>
      <c r="L434">
        <f>SUMPRODUCT(MID(0&amp;feed!L548,LARGE(INDEX(ISNUMBER(--MID(feed!L548,ROW($1:$19),1))*
ROW($1:$19),0),ROW($1:$19))+1,1)*10^ROW($1:$19)/10)</f>
        <v>6</v>
      </c>
      <c r="M434" t="str">
        <f>feed!M548</f>
        <v>Mixed Economy</v>
      </c>
      <c r="N434">
        <f>SUMPRODUCT(MID(0&amp;feed!N548,LARGE(INDEX(ISNUMBER(--MID(feed!N548,ROW($1:$5),1))*
ROW($1:$5),0),ROW($1:$5))+1,1)*10^ROW($1:$5)/10)</f>
        <v>1122</v>
      </c>
      <c r="O434">
        <f>SUMPRODUCT(MID(0&amp;feed!O548,LARGE(INDEX(ISNUMBER(--MID(feed!O548,ROW($1:$5),1))*
ROW($1:$5),0),ROW($1:$5))+1,1)*10^ROW($1:$5)/10)</f>
        <v>3004</v>
      </c>
      <c r="P434" t="str">
        <f>feed!P548</f>
        <v>Untapped</v>
      </c>
      <c r="Q434">
        <f t="shared" si="36"/>
        <v>90</v>
      </c>
      <c r="R434" t="str">
        <f>feed!Q548</f>
        <v>None</v>
      </c>
      <c r="S434">
        <f t="shared" si="37"/>
        <v>0</v>
      </c>
      <c r="T434" t="str">
        <f>feed!R548</f>
        <v>Arabia</v>
      </c>
      <c r="U434" t="str">
        <f>feed!S548</f>
        <v>Neutral</v>
      </c>
      <c r="V434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10973</v>
      </c>
      <c r="W434" t="str">
        <f>feed!U548</f>
        <v>http://blocgame.com/stats.php?id=62501</v>
      </c>
      <c r="X434" s="4">
        <f>SUMPRODUCT(MID(0&amp;feed!V548,LARGE(INDEX(ISNUMBER(--MID(feed!V548,ROW($1:$5),1))*
ROW($1:$5),0),ROW($1:$5))+1,1)*10^ROW($1:$5)/10)</f>
        <v>0</v>
      </c>
      <c r="Y434">
        <f>feed!W548</f>
        <v>0</v>
      </c>
      <c r="Z434" s="4">
        <f t="shared" si="38"/>
        <v>3473</v>
      </c>
      <c r="AA434" s="8">
        <f t="shared" si="39"/>
        <v>9.7798573975044558</v>
      </c>
      <c r="AB434" s="4">
        <f t="shared" si="40"/>
        <v>187</v>
      </c>
      <c r="AC434" s="4">
        <f t="shared" si="41"/>
        <v>1828.8333333333333</v>
      </c>
    </row>
    <row r="435" spans="1:29" x14ac:dyDescent="0.25">
      <c r="A435" t="str">
        <f>feed!A972</f>
        <v>Alemanni</v>
      </c>
      <c r="B435" t="str">
        <f>feed!B972</f>
        <v>Chrocus</v>
      </c>
      <c r="C435">
        <f>feed!C972</f>
        <v>0</v>
      </c>
      <c r="D435">
        <f>SUMPRODUCT(MID(0&amp;feed!D972,LARGE(INDEX(ISNUMBER(--MID(feed!D972,ROW($1:$19),1))*
ROW($1:$19),0),ROW($1:$19))+1,1)*10^ROW($1:$19)/10)</f>
        <v>9</v>
      </c>
      <c r="E435">
        <f>SUMPRODUCT(MID(0&amp;feed!E972,LARGE(INDEX(ISNUMBER(--MID(feed!E972,ROW($1:$19),1))*
ROW($1:$19),0),ROW($1:$19))+1,1)*10^ROW($1:$19)/10)</f>
        <v>0</v>
      </c>
      <c r="F435" t="str">
        <f>feed!F972</f>
        <v>First World War surplus</v>
      </c>
      <c r="G435" t="str">
        <f>feed!G972</f>
        <v>Gandhi-like</v>
      </c>
      <c r="H435">
        <f>SUMPRODUCT(MID(0&amp;feed!H974,LARGE(INDEX(ISNUMBER(--MID(feed!H974,ROW($1:$19),1))*
ROW($1:$19),0),ROW($1:$19))+1,1)*10^ROW($1:$19)/10)</f>
        <v>0</v>
      </c>
      <c r="I435" t="str">
        <f>feed!I972</f>
        <v>Elite</v>
      </c>
      <c r="J435">
        <f>SUMPRODUCT(MID(0&amp;feed!J972,LARGE(INDEX(ISNUMBER(--MID(feed!J972,ROW($1:$19),1))*
ROW($1:$19),0),ROW($1:$19))+1,1)*10^ROW($1:$19)/10)</f>
        <v>16</v>
      </c>
      <c r="K435">
        <f>SUMPRODUCT(MID(0&amp;feed!K972,LARGE(INDEX(ISNUMBER(--MID(feed!K972,ROW($1:$19),1))*
ROW($1:$19),0),ROW($1:$19))+1,1)*10^ROW($1:$19)/10)</f>
        <v>4</v>
      </c>
      <c r="L435">
        <f>SUMPRODUCT(MID(0&amp;feed!L972,LARGE(INDEX(ISNUMBER(--MID(feed!L972,ROW($1:$19),1))*
ROW($1:$19),0),ROW($1:$19))+1,1)*10^ROW($1:$19)/10)</f>
        <v>2</v>
      </c>
      <c r="M435" t="str">
        <f>feed!M972</f>
        <v>Central Planning</v>
      </c>
      <c r="N435">
        <f>SUMPRODUCT(MID(0&amp;feed!N972,LARGE(INDEX(ISNUMBER(--MID(feed!N972,ROW($1:$5),1))*
ROW($1:$5),0),ROW($1:$5))+1,1)*10^ROW($1:$5)/10)</f>
        <v>375</v>
      </c>
      <c r="O435">
        <f>SUMPRODUCT(MID(0&amp;feed!O972,LARGE(INDEX(ISNUMBER(--MID(feed!O972,ROW($1:$5),1))*
ROW($1:$5),0),ROW($1:$5))+1,1)*10^ROW($1:$5)/10)</f>
        <v>2</v>
      </c>
      <c r="P435" t="str">
        <f>feed!P972</f>
        <v>Untapped</v>
      </c>
      <c r="Q435">
        <f t="shared" si="36"/>
        <v>90</v>
      </c>
      <c r="R435" t="str">
        <f>feed!Q972</f>
        <v>None</v>
      </c>
      <c r="S435">
        <f t="shared" si="37"/>
        <v>0</v>
      </c>
      <c r="T435" t="str">
        <f>feed!R972</f>
        <v>Arabia</v>
      </c>
      <c r="U435" t="str">
        <f>feed!S972</f>
        <v>Neutral</v>
      </c>
      <c r="V435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16500</v>
      </c>
      <c r="W435" t="str">
        <f>feed!U972</f>
        <v>http://blocgame.com/stats.php?id=55603</v>
      </c>
      <c r="X435" s="4">
        <f>SUMPRODUCT(MID(0&amp;feed!V972,LARGE(INDEX(ISNUMBER(--MID(feed!V972,ROW($1:$5),1))*
ROW($1:$5),0),ROW($1:$5))+1,1)*10^ROW($1:$5)/10)</f>
        <v>0</v>
      </c>
      <c r="Y435">
        <f>feed!W972</f>
        <v>0</v>
      </c>
      <c r="Z435" s="4">
        <f t="shared" si="38"/>
        <v>14250</v>
      </c>
      <c r="AA435" s="8">
        <f t="shared" si="39"/>
        <v>44</v>
      </c>
      <c r="AB435" s="4">
        <f t="shared" si="40"/>
        <v>62.5</v>
      </c>
      <c r="AC435" s="4">
        <f t="shared" si="41"/>
        <v>2750</v>
      </c>
    </row>
    <row r="436" spans="1:29" x14ac:dyDescent="0.25">
      <c r="A436" t="str">
        <f>feed!A355</f>
        <v>Ipoh</v>
      </c>
      <c r="B436" t="str">
        <f>feed!B355</f>
        <v>QiffahsyII</v>
      </c>
      <c r="C436" t="str">
        <f>feed!C355</f>
        <v>SPQR</v>
      </c>
      <c r="D436">
        <f>SUMPRODUCT(MID(0&amp;feed!D355,LARGE(INDEX(ISNUMBER(--MID(feed!D355,ROW($1:$19),1))*
ROW($1:$19),0),ROW($1:$19))+1,1)*10^ROW($1:$19)/10)</f>
        <v>120</v>
      </c>
      <c r="E436">
        <f>SUMPRODUCT(MID(0&amp;feed!E355,LARGE(INDEX(ISNUMBER(--MID(feed!E355,ROW($1:$19),1))*
ROW($1:$19),0),ROW($1:$19))+1,1)*10^ROW($1:$19)/10)</f>
        <v>2</v>
      </c>
      <c r="F436" t="str">
        <f>feed!F355</f>
        <v>Second World War surplus</v>
      </c>
      <c r="G436" t="str">
        <f>feed!G355</f>
        <v>Gandhi-like</v>
      </c>
      <c r="H436">
        <f>SUMPRODUCT(MID(0&amp;feed!H355,LARGE(INDEX(ISNUMBER(--MID(feed!H355,ROW($1:$19),1))*
ROW($1:$19),0),ROW($1:$19))+1,1)*10^ROW($1:$19)/10)</f>
        <v>2</v>
      </c>
      <c r="I436" t="str">
        <f>feed!I355</f>
        <v>Poor</v>
      </c>
      <c r="J436">
        <f>SUMPRODUCT(MID(0&amp;feed!J355,LARGE(INDEX(ISNUMBER(--MID(feed!J355,ROW($1:$19),1))*
ROW($1:$19),0),ROW($1:$19))+1,1)*10^ROW($1:$19)/10)</f>
        <v>12</v>
      </c>
      <c r="K436">
        <f>SUMPRODUCT(MID(0&amp;feed!K355,LARGE(INDEX(ISNUMBER(--MID(feed!K355,ROW($1:$19),1))*
ROW($1:$19),0),ROW($1:$19))+1,1)*10^ROW($1:$19)/10)</f>
        <v>8</v>
      </c>
      <c r="L436">
        <f>SUMPRODUCT(MID(0&amp;feed!L355,LARGE(INDEX(ISNUMBER(--MID(feed!L355,ROW($1:$19),1))*
ROW($1:$19),0),ROW($1:$19))+1,1)*10^ROW($1:$19)/10)</f>
        <v>17</v>
      </c>
      <c r="M436" t="str">
        <f>feed!M355</f>
        <v>Central Planning</v>
      </c>
      <c r="N436">
        <f>SUMPRODUCT(MID(0&amp;feed!N355,LARGE(INDEX(ISNUMBER(--MID(feed!N355,ROW($1:$5),1))*
ROW($1:$5),0),ROW($1:$5))+1,1)*10^ROW($1:$5)/10)</f>
        <v>1754</v>
      </c>
      <c r="O436">
        <f>SUMPRODUCT(MID(0&amp;feed!O355,LARGE(INDEX(ISNUMBER(--MID(feed!O355,ROW($1:$5),1))*
ROW($1:$5),0),ROW($1:$5))+1,1)*10^ROW($1:$5)/10)</f>
        <v>257</v>
      </c>
      <c r="P436" t="str">
        <f>feed!P355</f>
        <v>Untapped</v>
      </c>
      <c r="Q436">
        <f t="shared" si="36"/>
        <v>90</v>
      </c>
      <c r="R436" t="str">
        <f>feed!Q355</f>
        <v>Powerful</v>
      </c>
      <c r="S436">
        <f t="shared" si="37"/>
        <v>9</v>
      </c>
      <c r="T436" t="str">
        <f>feed!R355</f>
        <v>Arabia</v>
      </c>
      <c r="U436" t="str">
        <f>feed!S355</f>
        <v>Soviet Union</v>
      </c>
      <c r="V436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34185</v>
      </c>
      <c r="W436" t="str">
        <f>feed!U355</f>
        <v>http://blocgame.com/stats.php?id=62127</v>
      </c>
      <c r="X436" s="4">
        <f>SUMPRODUCT(MID(0&amp;feed!V355,LARGE(INDEX(ISNUMBER(--MID(feed!V355,ROW($1:$5),1))*
ROW($1:$5),0),ROW($1:$5))+1,1)*10^ROW($1:$5)/10)</f>
        <v>0</v>
      </c>
      <c r="Y436">
        <f>feed!W355</f>
        <v>0</v>
      </c>
      <c r="Z436" s="4">
        <f t="shared" si="38"/>
        <v>23310</v>
      </c>
      <c r="AA436" s="8">
        <f t="shared" si="39"/>
        <v>19.489737742303308</v>
      </c>
      <c r="AB436" s="4">
        <f t="shared" si="40"/>
        <v>292.33333333333331</v>
      </c>
      <c r="AC436" s="4">
        <f t="shared" si="41"/>
        <v>5697.5</v>
      </c>
    </row>
    <row r="437" spans="1:29" x14ac:dyDescent="0.25">
      <c r="A437" t="str">
        <f>feed!A420</f>
        <v>Dank Weed</v>
      </c>
      <c r="B437" t="str">
        <f>feed!B420</f>
        <v>Pothead</v>
      </c>
      <c r="C437" t="str">
        <f>feed!C420</f>
        <v>SPQR</v>
      </c>
      <c r="D437">
        <f>SUMPRODUCT(MID(0&amp;feed!D420,LARGE(INDEX(ISNUMBER(--MID(feed!D420,ROW($1:$19),1))*
ROW($1:$19),0),ROW($1:$19))+1,1)*10^ROW($1:$19)/10)</f>
        <v>17</v>
      </c>
      <c r="E437">
        <f>SUMPRODUCT(MID(0&amp;feed!E420,LARGE(INDEX(ISNUMBER(--MID(feed!E420,ROW($1:$19),1))*
ROW($1:$19),0),ROW($1:$19))+1,1)*10^ROW($1:$19)/10)</f>
        <v>0</v>
      </c>
      <c r="F437" t="str">
        <f>feed!F420</f>
        <v>Second World War surplus</v>
      </c>
      <c r="G437" t="str">
        <f>feed!G420</f>
        <v>Gandhi-like</v>
      </c>
      <c r="H437">
        <f>SUMPRODUCT(MID(0&amp;feed!H420,LARGE(INDEX(ISNUMBER(--MID(feed!H420,ROW($1:$19),1))*
ROW($1:$19),0),ROW($1:$19))+1,1)*10^ROW($1:$19)/10)</f>
        <v>3</v>
      </c>
      <c r="I437" t="str">
        <f>feed!I420</f>
        <v>Elite</v>
      </c>
      <c r="J437">
        <f>SUMPRODUCT(MID(0&amp;feed!J420,LARGE(INDEX(ISNUMBER(--MID(feed!J420,ROW($1:$19),1))*
ROW($1:$19),0),ROW($1:$19))+1,1)*10^ROW($1:$19)/10)</f>
        <v>4</v>
      </c>
      <c r="K437">
        <f>SUMPRODUCT(MID(0&amp;feed!K420,LARGE(INDEX(ISNUMBER(--MID(feed!K420,ROW($1:$19),1))*
ROW($1:$19),0),ROW($1:$19))+1,1)*10^ROW($1:$19)/10)</f>
        <v>10</v>
      </c>
      <c r="L437">
        <f>SUMPRODUCT(MID(0&amp;feed!L420,LARGE(INDEX(ISNUMBER(--MID(feed!L420,ROW($1:$19),1))*
ROW($1:$19),0),ROW($1:$19))+1,1)*10^ROW($1:$19)/10)</f>
        <v>4</v>
      </c>
      <c r="M437" t="str">
        <f>feed!M420</f>
        <v>Mixed Economy</v>
      </c>
      <c r="N437">
        <f>SUMPRODUCT(MID(0&amp;feed!N420,LARGE(INDEX(ISNUMBER(--MID(feed!N420,ROW($1:$5),1))*
ROW($1:$5),0),ROW($1:$5))+1,1)*10^ROW($1:$5)/10)</f>
        <v>1500</v>
      </c>
      <c r="O437">
        <f>SUMPRODUCT(MID(0&amp;feed!O420,LARGE(INDEX(ISNUMBER(--MID(feed!O420,ROW($1:$5),1))*
ROW($1:$5),0),ROW($1:$5))+1,1)*10^ROW($1:$5)/10)</f>
        <v>531</v>
      </c>
      <c r="P437">
        <f>feed!P420</f>
        <v>0</v>
      </c>
      <c r="Q437">
        <f t="shared" si="36"/>
        <v>40</v>
      </c>
      <c r="R437" t="str">
        <f>feed!Q420</f>
        <v>Meagre</v>
      </c>
      <c r="S437">
        <f t="shared" si="37"/>
        <v>1.5</v>
      </c>
      <c r="T437" t="str">
        <f>feed!R420</f>
        <v>Caribbean</v>
      </c>
      <c r="U437" t="str">
        <f>feed!S420</f>
        <v>United States</v>
      </c>
      <c r="V437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16350</v>
      </c>
      <c r="W437" t="str">
        <f>feed!U420</f>
        <v>http://blocgame.com/stats.php?id=63959</v>
      </c>
      <c r="X437" s="4">
        <f>SUMPRODUCT(MID(0&amp;feed!V420,LARGE(INDEX(ISNUMBER(--MID(feed!V420,ROW($1:$5),1))*
ROW($1:$5),0),ROW($1:$5))+1,1)*10^ROW($1:$5)/10)</f>
        <v>0</v>
      </c>
      <c r="Y437">
        <f>feed!W420</f>
        <v>0</v>
      </c>
      <c r="Z437" s="4">
        <f t="shared" si="38"/>
        <v>8850</v>
      </c>
      <c r="AA437" s="8">
        <f t="shared" si="39"/>
        <v>10.9</v>
      </c>
      <c r="AB437" s="4">
        <f t="shared" si="40"/>
        <v>250</v>
      </c>
      <c r="AC437" s="4">
        <f t="shared" si="41"/>
        <v>2725</v>
      </c>
    </row>
    <row r="438" spans="1:29" x14ac:dyDescent="0.25">
      <c r="A438" t="str">
        <f>feed!A469</f>
        <v>BIOR KELANTOK</v>
      </c>
      <c r="B438" t="str">
        <f>feed!B469</f>
        <v>Krul</v>
      </c>
      <c r="C438" t="str">
        <f>feed!C469</f>
        <v>Interpol</v>
      </c>
      <c r="D438">
        <f>SUMPRODUCT(MID(0&amp;feed!D469,LARGE(INDEX(ISNUMBER(--MID(feed!D469,ROW($1:$19),1))*
ROW($1:$19),0),ROW($1:$19))+1,1)*10^ROW($1:$19)/10)</f>
        <v>33</v>
      </c>
      <c r="E438">
        <f>SUMPRODUCT(MID(0&amp;feed!E469,LARGE(INDEX(ISNUMBER(--MID(feed!E469,ROW($1:$19),1))*
ROW($1:$19),0),ROW($1:$19))+1,1)*10^ROW($1:$19)/10)</f>
        <v>0</v>
      </c>
      <c r="F438" t="str">
        <f>feed!F469</f>
        <v>Second World War surplus</v>
      </c>
      <c r="G438" t="str">
        <f>feed!G469</f>
        <v>Gandhi-like</v>
      </c>
      <c r="H438">
        <f>SUMPRODUCT(MID(0&amp;feed!H469,LARGE(INDEX(ISNUMBER(--MID(feed!H469,ROW($1:$19),1))*
ROW($1:$19),0),ROW($1:$19))+1,1)*10^ROW($1:$19)/10)</f>
        <v>1</v>
      </c>
      <c r="I438" t="str">
        <f>feed!I469</f>
        <v>Standard</v>
      </c>
      <c r="J438">
        <f>SUMPRODUCT(MID(0&amp;feed!J469,LARGE(INDEX(ISNUMBER(--MID(feed!J469,ROW($1:$19),1))*
ROW($1:$19),0),ROW($1:$19))+1,1)*10^ROW($1:$19)/10)</f>
        <v>11</v>
      </c>
      <c r="K438">
        <f>SUMPRODUCT(MID(0&amp;feed!K469,LARGE(INDEX(ISNUMBER(--MID(feed!K469,ROW($1:$19),1))*
ROW($1:$19),0),ROW($1:$19))+1,1)*10^ROW($1:$19)/10)</f>
        <v>10</v>
      </c>
      <c r="L438">
        <f>SUMPRODUCT(MID(0&amp;feed!L469,LARGE(INDEX(ISNUMBER(--MID(feed!L469,ROW($1:$19),1))*
ROW($1:$19),0),ROW($1:$19))+1,1)*10^ROW($1:$19)/10)</f>
        <v>3</v>
      </c>
      <c r="M438" t="str">
        <f>feed!M469</f>
        <v>Central Planning</v>
      </c>
      <c r="N438">
        <f>SUMPRODUCT(MID(0&amp;feed!N469,LARGE(INDEX(ISNUMBER(--MID(feed!N469,ROW($1:$5),1))*
ROW($1:$5),0),ROW($1:$5))+1,1)*10^ROW($1:$5)/10)</f>
        <v>1355</v>
      </c>
      <c r="O438">
        <f>SUMPRODUCT(MID(0&amp;feed!O469,LARGE(INDEX(ISNUMBER(--MID(feed!O469,ROW($1:$5),1))*
ROW($1:$5),0),ROW($1:$5))+1,1)*10^ROW($1:$5)/10)</f>
        <v>96</v>
      </c>
      <c r="P438" t="str">
        <f>feed!P469</f>
        <v>Untapped</v>
      </c>
      <c r="Q438">
        <f t="shared" si="36"/>
        <v>90</v>
      </c>
      <c r="R438" t="str">
        <f>feed!Q469</f>
        <v>Large</v>
      </c>
      <c r="S438">
        <f t="shared" si="37"/>
        <v>7.5</v>
      </c>
      <c r="T438" t="str">
        <f>feed!R469</f>
        <v>Pacific Rim</v>
      </c>
      <c r="U438" t="str">
        <f>feed!S469</f>
        <v>United States</v>
      </c>
      <c r="V438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13078</v>
      </c>
      <c r="W438" t="str">
        <f>feed!U469</f>
        <v>http://blocgame.com/stats.php?id=61489</v>
      </c>
      <c r="X438" s="4">
        <f>SUMPRODUCT(MID(0&amp;feed!V469,LARGE(INDEX(ISNUMBER(--MID(feed!V469,ROW($1:$5),1))*
ROW($1:$5),0),ROW($1:$5))+1,1)*10^ROW($1:$5)/10)</f>
        <v>0</v>
      </c>
      <c r="Y438">
        <f>feed!W469</f>
        <v>0</v>
      </c>
      <c r="Z438" s="4">
        <f t="shared" si="38"/>
        <v>7453</v>
      </c>
      <c r="AA438" s="8">
        <f t="shared" si="39"/>
        <v>9.6516605166051654</v>
      </c>
      <c r="AB438" s="4">
        <f t="shared" si="40"/>
        <v>225.83333333333334</v>
      </c>
      <c r="AC438" s="4">
        <f t="shared" si="41"/>
        <v>2179.6666666666665</v>
      </c>
    </row>
    <row r="439" spans="1:29" x14ac:dyDescent="0.25">
      <c r="A439" t="str">
        <f>feed!A417</f>
        <v>dwan</v>
      </c>
      <c r="B439" t="str">
        <f>feed!B417</f>
        <v>kari</v>
      </c>
      <c r="C439" t="str">
        <f>feed!C417</f>
        <v>The Order</v>
      </c>
      <c r="D439">
        <f>SUMPRODUCT(MID(0&amp;feed!D417,LARGE(INDEX(ISNUMBER(--MID(feed!D417,ROW($1:$19),1))*
ROW($1:$19),0),ROW($1:$19))+1,1)*10^ROW($1:$19)/10)</f>
        <v>60</v>
      </c>
      <c r="E439">
        <f>SUMPRODUCT(MID(0&amp;feed!E417,LARGE(INDEX(ISNUMBER(--MID(feed!E417,ROW($1:$19),1))*
ROW($1:$19),0),ROW($1:$19))+1,1)*10^ROW($1:$19)/10)</f>
        <v>0</v>
      </c>
      <c r="F439" t="str">
        <f>feed!F417</f>
        <v>Second World War surplus</v>
      </c>
      <c r="G439" t="str">
        <f>feed!G417</f>
        <v>Angelic</v>
      </c>
      <c r="H439">
        <f>SUMPRODUCT(MID(0&amp;feed!H417,LARGE(INDEX(ISNUMBER(--MID(feed!H417,ROW($1:$19),1))*
ROW($1:$19),0),ROW($1:$19))+1,1)*10^ROW($1:$19)/10)</f>
        <v>1</v>
      </c>
      <c r="I439" t="str">
        <f>feed!I417</f>
        <v>Standard</v>
      </c>
      <c r="J439">
        <f>SUMPRODUCT(MID(0&amp;feed!J417,LARGE(INDEX(ISNUMBER(--MID(feed!J417,ROW($1:$19),1))*
ROW($1:$19),0),ROW($1:$19))+1,1)*10^ROW($1:$19)/10)</f>
        <v>54</v>
      </c>
      <c r="K439">
        <f>SUMPRODUCT(MID(0&amp;feed!K417,LARGE(INDEX(ISNUMBER(--MID(feed!K417,ROW($1:$19),1))*
ROW($1:$19),0),ROW($1:$19))+1,1)*10^ROW($1:$19)/10)</f>
        <v>16</v>
      </c>
      <c r="L439">
        <f>SUMPRODUCT(MID(0&amp;feed!L417,LARGE(INDEX(ISNUMBER(--MID(feed!L417,ROW($1:$19),1))*
ROW($1:$19),0),ROW($1:$19))+1,1)*10^ROW($1:$19)/10)</f>
        <v>7</v>
      </c>
      <c r="M439" t="str">
        <f>feed!M417</f>
        <v>Mixed Economy</v>
      </c>
      <c r="N439">
        <f>SUMPRODUCT(MID(0&amp;feed!N417,LARGE(INDEX(ISNUMBER(--MID(feed!N417,ROW($1:$5),1))*
ROW($1:$5),0),ROW($1:$5))+1,1)*10^ROW($1:$5)/10)</f>
        <v>1521</v>
      </c>
      <c r="O439">
        <f>SUMPRODUCT(MID(0&amp;feed!O417,LARGE(INDEX(ISNUMBER(--MID(feed!O417,ROW($1:$5),1))*
ROW($1:$5),0),ROW($1:$5))+1,1)*10^ROW($1:$5)/10)</f>
        <v>385</v>
      </c>
      <c r="P439" t="str">
        <f>feed!P417</f>
        <v>Untapped</v>
      </c>
      <c r="Q439">
        <f t="shared" si="36"/>
        <v>90</v>
      </c>
      <c r="R439" t="str">
        <f>feed!Q417</f>
        <v>Mediocre</v>
      </c>
      <c r="S439">
        <f t="shared" si="37"/>
        <v>4.5</v>
      </c>
      <c r="T439" t="str">
        <f>feed!R417</f>
        <v>Southern Africa</v>
      </c>
      <c r="U439" t="str">
        <f>feed!S417</f>
        <v>Neutral</v>
      </c>
      <c r="V439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22444</v>
      </c>
      <c r="W439" t="str">
        <f>feed!U417</f>
        <v>http://blocgame.com/stats.php?id=64598</v>
      </c>
      <c r="X439" s="4">
        <f>SUMPRODUCT(MID(0&amp;feed!V417,LARGE(INDEX(ISNUMBER(--MID(feed!V417,ROW($1:$5),1))*
ROW($1:$5),0),ROW($1:$5))+1,1)*10^ROW($1:$5)/10)</f>
        <v>0</v>
      </c>
      <c r="Y439">
        <f>feed!W417</f>
        <v>0</v>
      </c>
      <c r="Z439" s="4">
        <f t="shared" si="38"/>
        <v>13069</v>
      </c>
      <c r="AA439" s="8">
        <f t="shared" si="39"/>
        <v>14.756081525312295</v>
      </c>
      <c r="AB439" s="4">
        <f t="shared" si="40"/>
        <v>253.5</v>
      </c>
      <c r="AC439" s="4">
        <f t="shared" si="41"/>
        <v>3740.6666666666665</v>
      </c>
    </row>
    <row r="440" spans="1:29" x14ac:dyDescent="0.25">
      <c r="A440" t="str">
        <f>feed!A523</f>
        <v>Honesty</v>
      </c>
      <c r="B440" t="str">
        <f>feed!B523</f>
        <v>Fury</v>
      </c>
      <c r="C440">
        <f>feed!C523</f>
        <v>0</v>
      </c>
      <c r="D440">
        <f>SUMPRODUCT(MID(0&amp;feed!D523,LARGE(INDEX(ISNUMBER(--MID(feed!D523,ROW($1:$19),1))*
ROW($1:$19),0),ROW($1:$19))+1,1)*10^ROW($1:$19)/10)</f>
        <v>6</v>
      </c>
      <c r="E440">
        <f>SUMPRODUCT(MID(0&amp;feed!E523,LARGE(INDEX(ISNUMBER(--MID(feed!E523,ROW($1:$19),1))*
ROW($1:$19),0),ROW($1:$19))+1,1)*10^ROW($1:$19)/10)</f>
        <v>0</v>
      </c>
      <c r="F440" t="str">
        <f>feed!F523</f>
        <v>Finest of the 19th century</v>
      </c>
      <c r="G440" t="str">
        <f>feed!G523</f>
        <v>Good</v>
      </c>
      <c r="H440">
        <f>SUMPRODUCT(MID(0&amp;feed!H523,LARGE(INDEX(ISNUMBER(--MID(feed!H523,ROW($1:$19),1))*
ROW($1:$19),0),ROW($1:$19))+1,1)*10^ROW($1:$19)/10)</f>
        <v>0</v>
      </c>
      <c r="I440" t="str">
        <f>feed!I523</f>
        <v>Good</v>
      </c>
      <c r="J440">
        <f>SUMPRODUCT(MID(0&amp;feed!J523,LARGE(INDEX(ISNUMBER(--MID(feed!J523,ROW($1:$19),1))*
ROW($1:$19),0),ROW($1:$19))+1,1)*10^ROW($1:$19)/10)</f>
        <v>2</v>
      </c>
      <c r="K440">
        <f>SUMPRODUCT(MID(0&amp;feed!K523,LARGE(INDEX(ISNUMBER(--MID(feed!K523,ROW($1:$19),1))*
ROW($1:$19),0),ROW($1:$19))+1,1)*10^ROW($1:$19)/10)</f>
        <v>3</v>
      </c>
      <c r="L440">
        <f>SUMPRODUCT(MID(0&amp;feed!L523,LARGE(INDEX(ISNUMBER(--MID(feed!L523,ROW($1:$19),1))*
ROW($1:$19),0),ROW($1:$19))+1,1)*10^ROW($1:$19)/10)</f>
        <v>0</v>
      </c>
      <c r="M440" t="str">
        <f>feed!M523</f>
        <v>Mixed Economy</v>
      </c>
      <c r="N440">
        <f>SUMPRODUCT(MID(0&amp;feed!N523,LARGE(INDEX(ISNUMBER(--MID(feed!N523,ROW($1:$5),1))*
ROW($1:$5),0),ROW($1:$5))+1,1)*10^ROW($1:$5)/10)</f>
        <v>1178</v>
      </c>
      <c r="O440">
        <f>SUMPRODUCT(MID(0&amp;feed!O523,LARGE(INDEX(ISNUMBER(--MID(feed!O523,ROW($1:$5),1))*
ROW($1:$5),0),ROW($1:$5))+1,1)*10^ROW($1:$5)/10)</f>
        <v>0</v>
      </c>
      <c r="P440" t="str">
        <f>feed!P523</f>
        <v>Untapped</v>
      </c>
      <c r="Q440">
        <f t="shared" si="36"/>
        <v>90</v>
      </c>
      <c r="R440" t="str">
        <f>feed!Q523</f>
        <v>None</v>
      </c>
      <c r="S440">
        <f t="shared" si="37"/>
        <v>0</v>
      </c>
      <c r="T440" t="str">
        <f>feed!R523</f>
        <v>Mesopotamia</v>
      </c>
      <c r="U440" t="str">
        <f>feed!S523</f>
        <v>Neutral</v>
      </c>
      <c r="V440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1213</v>
      </c>
      <c r="W440" t="str">
        <f>feed!U523</f>
        <v>http://blocgame.com/stats.php?id=62094</v>
      </c>
      <c r="X440" s="4">
        <f>SUMPRODUCT(MID(0&amp;feed!V523,LARGE(INDEX(ISNUMBER(--MID(feed!V523,ROW($1:$5),1))*
ROW($1:$5),0),ROW($1:$5))+1,1)*10^ROW($1:$5)/10)</f>
        <v>0</v>
      </c>
      <c r="Y440">
        <f>feed!W523</f>
        <v>0</v>
      </c>
      <c r="Z440" s="4">
        <f t="shared" si="38"/>
        <v>88</v>
      </c>
      <c r="AA440" s="8">
        <f t="shared" si="39"/>
        <v>1.029711375212224</v>
      </c>
      <c r="AB440" s="4">
        <f t="shared" si="40"/>
        <v>196.33333333333334</v>
      </c>
      <c r="AC440" s="4">
        <f t="shared" si="41"/>
        <v>202.16666666666666</v>
      </c>
    </row>
    <row r="441" spans="1:29" x14ac:dyDescent="0.25">
      <c r="A441" t="str">
        <f>feed!A425</f>
        <v>KL Lanas</v>
      </c>
      <c r="B441" t="str">
        <f>feed!B425</f>
        <v>suwey90</v>
      </c>
      <c r="C441" t="str">
        <f>feed!C425</f>
        <v>PIRATES</v>
      </c>
      <c r="D441">
        <f>SUMPRODUCT(MID(0&amp;feed!D425,LARGE(INDEX(ISNUMBER(--MID(feed!D425,ROW($1:$19),1))*
ROW($1:$19),0),ROW($1:$19))+1,1)*10^ROW($1:$19)/10)</f>
        <v>58</v>
      </c>
      <c r="E441">
        <f>SUMPRODUCT(MID(0&amp;feed!E425,LARGE(INDEX(ISNUMBER(--MID(feed!E425,ROW($1:$19),1))*
ROW($1:$19),0),ROW($1:$19))+1,1)*10^ROW($1:$19)/10)</f>
        <v>4</v>
      </c>
      <c r="F441" t="str">
        <f>feed!F425</f>
        <v>Second World War surplus</v>
      </c>
      <c r="G441" t="str">
        <f>feed!G425</f>
        <v>Angelic</v>
      </c>
      <c r="H441">
        <f>SUMPRODUCT(MID(0&amp;feed!H425,LARGE(INDEX(ISNUMBER(--MID(feed!H425,ROW($1:$19),1))*
ROW($1:$19),0),ROW($1:$19))+1,1)*10^ROW($1:$19)/10)</f>
        <v>2</v>
      </c>
      <c r="I441" t="str">
        <f>feed!I425</f>
        <v>Elite</v>
      </c>
      <c r="J441">
        <f>SUMPRODUCT(MID(0&amp;feed!J425,LARGE(INDEX(ISNUMBER(--MID(feed!J425,ROW($1:$19),1))*
ROW($1:$19),0),ROW($1:$19))+1,1)*10^ROW($1:$19)/10)</f>
        <v>4</v>
      </c>
      <c r="K441">
        <f>SUMPRODUCT(MID(0&amp;feed!K425,LARGE(INDEX(ISNUMBER(--MID(feed!K425,ROW($1:$19),1))*
ROW($1:$19),0),ROW($1:$19))+1,1)*10^ROW($1:$19)/10)</f>
        <v>9</v>
      </c>
      <c r="L441">
        <f>SUMPRODUCT(MID(0&amp;feed!L425,LARGE(INDEX(ISNUMBER(--MID(feed!L425,ROW($1:$19),1))*
ROW($1:$19),0),ROW($1:$19))+1,1)*10^ROW($1:$19)/10)</f>
        <v>6</v>
      </c>
      <c r="M441" t="str">
        <f>feed!M425</f>
        <v>Free Market</v>
      </c>
      <c r="N441">
        <f>SUMPRODUCT(MID(0&amp;feed!N425,LARGE(INDEX(ISNUMBER(--MID(feed!N425,ROW($1:$5),1))*
ROW($1:$5),0),ROW($1:$5))+1,1)*10^ROW($1:$5)/10)</f>
        <v>1485</v>
      </c>
      <c r="O441">
        <f>SUMPRODUCT(MID(0&amp;feed!O425,LARGE(INDEX(ISNUMBER(--MID(feed!O425,ROW($1:$5),1))*
ROW($1:$5),0),ROW($1:$5))+1,1)*10^ROW($1:$5)/10)</f>
        <v>385</v>
      </c>
      <c r="P441" t="str">
        <f>feed!P425</f>
        <v>Untapped</v>
      </c>
      <c r="Q441">
        <f t="shared" si="36"/>
        <v>90</v>
      </c>
      <c r="R441" t="str">
        <f>feed!Q425</f>
        <v>Large</v>
      </c>
      <c r="S441">
        <f t="shared" si="37"/>
        <v>7.5</v>
      </c>
      <c r="T441" t="str">
        <f>feed!R425</f>
        <v>East Indies</v>
      </c>
      <c r="U441" t="str">
        <f>feed!S425</f>
        <v>United States</v>
      </c>
      <c r="V441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21701</v>
      </c>
      <c r="W441" t="str">
        <f>feed!U425</f>
        <v>http://blocgame.com/stats.php?id=60623</v>
      </c>
      <c r="X441" s="4">
        <f>SUMPRODUCT(MID(0&amp;feed!V425,LARGE(INDEX(ISNUMBER(--MID(feed!V425,ROW($1:$5),1))*
ROW($1:$5),0),ROW($1:$5))+1,1)*10^ROW($1:$5)/10)</f>
        <v>0</v>
      </c>
      <c r="Y441">
        <f>feed!W425</f>
        <v>0</v>
      </c>
      <c r="Z441" s="4">
        <f t="shared" si="38"/>
        <v>14576</v>
      </c>
      <c r="AA441" s="8">
        <f t="shared" si="39"/>
        <v>14.613468013468013</v>
      </c>
      <c r="AB441" s="4">
        <f t="shared" si="40"/>
        <v>247.5</v>
      </c>
      <c r="AC441" s="4">
        <f t="shared" si="41"/>
        <v>3616.8333333333335</v>
      </c>
    </row>
    <row r="442" spans="1:29" x14ac:dyDescent="0.25">
      <c r="A442" t="str">
        <f>feed!A676</f>
        <v>Radimostan</v>
      </c>
      <c r="B442" t="str">
        <f>feed!B676</f>
        <v>ondralukas</v>
      </c>
      <c r="C442" t="str">
        <f>feed!C676</f>
        <v>The Federal Colonies</v>
      </c>
      <c r="D442">
        <f>SUMPRODUCT(MID(0&amp;feed!D676,LARGE(INDEX(ISNUMBER(--MID(feed!D676,ROW($1:$19),1))*
ROW($1:$19),0),ROW($1:$19))+1,1)*10^ROW($1:$19)/10)</f>
        <v>10</v>
      </c>
      <c r="E442">
        <f>SUMPRODUCT(MID(0&amp;feed!E676,LARGE(INDEX(ISNUMBER(--MID(feed!E676,ROW($1:$19),1))*
ROW($1:$19),0),ROW($1:$19))+1,1)*10^ROW($1:$19)/10)</f>
        <v>0</v>
      </c>
      <c r="F442" t="str">
        <f>feed!F676</f>
        <v>First World War surplus</v>
      </c>
      <c r="G442" t="str">
        <f>feed!G676</f>
        <v>Gandhi-like</v>
      </c>
      <c r="H442">
        <f>SUMPRODUCT(MID(0&amp;feed!H677,LARGE(INDEX(ISNUMBER(--MID(feed!H677,ROW($1:$19),1))*
ROW($1:$19),0),ROW($1:$19))+1,1)*10^ROW($1:$19)/10)</f>
        <v>1</v>
      </c>
      <c r="I442" t="str">
        <f>feed!I676</f>
        <v>Standard</v>
      </c>
      <c r="J442">
        <f>SUMPRODUCT(MID(0&amp;feed!J676,LARGE(INDEX(ISNUMBER(--MID(feed!J676,ROW($1:$19),1))*
ROW($1:$19),0),ROW($1:$19))+1,1)*10^ROW($1:$19)/10)</f>
        <v>124</v>
      </c>
      <c r="K442">
        <f>SUMPRODUCT(MID(0&amp;feed!K676,LARGE(INDEX(ISNUMBER(--MID(feed!K676,ROW($1:$19),1))*
ROW($1:$19),0),ROW($1:$19))+1,1)*10^ROW($1:$19)/10)</f>
        <v>6</v>
      </c>
      <c r="L442">
        <f>SUMPRODUCT(MID(0&amp;feed!L676,LARGE(INDEX(ISNUMBER(--MID(feed!L676,ROW($1:$19),1))*
ROW($1:$19),0),ROW($1:$19))+1,1)*10^ROW($1:$19)/10)</f>
        <v>1</v>
      </c>
      <c r="M442" t="str">
        <f>feed!M676</f>
        <v>Central Planning</v>
      </c>
      <c r="N442">
        <f>SUMPRODUCT(MID(0&amp;feed!N676,LARGE(INDEX(ISNUMBER(--MID(feed!N676,ROW($1:$5),1))*
ROW($1:$5),0),ROW($1:$5))+1,1)*10^ROW($1:$5)/10)</f>
        <v>822</v>
      </c>
      <c r="O442">
        <f>SUMPRODUCT(MID(0&amp;feed!O676,LARGE(INDEX(ISNUMBER(--MID(feed!O676,ROW($1:$5),1))*
ROW($1:$5),0),ROW($1:$5))+1,1)*10^ROW($1:$5)/10)</f>
        <v>110</v>
      </c>
      <c r="P442" t="str">
        <f>feed!P676</f>
        <v>Untapped</v>
      </c>
      <c r="Q442">
        <f t="shared" si="36"/>
        <v>90</v>
      </c>
      <c r="R442" t="str">
        <f>feed!Q676</f>
        <v>Meagre</v>
      </c>
      <c r="S442">
        <f t="shared" si="37"/>
        <v>1.5</v>
      </c>
      <c r="T442" t="str">
        <f>feed!R676</f>
        <v>Pacific Rim</v>
      </c>
      <c r="U442" t="str">
        <f>feed!S676</f>
        <v>Soviet Union</v>
      </c>
      <c r="V442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15850</v>
      </c>
      <c r="W442" t="str">
        <f>feed!U676</f>
        <v>http://blocgame.com/stats.php?id=62926</v>
      </c>
      <c r="X442" s="4">
        <f>SUMPRODUCT(MID(0&amp;feed!V676,LARGE(INDEX(ISNUMBER(--MID(feed!V676,ROW($1:$5),1))*
ROW($1:$5),0),ROW($1:$5))+1,1)*10^ROW($1:$5)/10)</f>
        <v>0</v>
      </c>
      <c r="Y442">
        <f>feed!W676</f>
        <v>0</v>
      </c>
      <c r="Z442" s="4">
        <f t="shared" si="38"/>
        <v>12475</v>
      </c>
      <c r="AA442" s="8">
        <f t="shared" si="39"/>
        <v>19.282238442822383</v>
      </c>
      <c r="AB442" s="4">
        <f t="shared" si="40"/>
        <v>137</v>
      </c>
      <c r="AC442" s="4">
        <f t="shared" si="41"/>
        <v>2641.6666666666665</v>
      </c>
    </row>
    <row r="443" spans="1:29" x14ac:dyDescent="0.25">
      <c r="A443" t="str">
        <f>feed!A515</f>
        <v>11Bgde Para</v>
      </c>
      <c r="B443" t="str">
        <f>feed!B515</f>
        <v>Pak Cik Kordi</v>
      </c>
      <c r="C443" t="str">
        <f>feed!C515</f>
        <v>Celestial Beingsï¿½</v>
      </c>
      <c r="D443">
        <f>SUMPRODUCT(MID(0&amp;feed!D515,LARGE(INDEX(ISNUMBER(--MID(feed!D515,ROW($1:$19),1))*
ROW($1:$19),0),ROW($1:$19))+1,1)*10^ROW($1:$19)/10)</f>
        <v>125</v>
      </c>
      <c r="E443">
        <f>SUMPRODUCT(MID(0&amp;feed!E515,LARGE(INDEX(ISNUMBER(--MID(feed!E515,ROW($1:$19),1))*
ROW($1:$19),0),ROW($1:$19))+1,1)*10^ROW($1:$19)/10)</f>
        <v>2</v>
      </c>
      <c r="F443" t="str">
        <f>feed!F515</f>
        <v>Korean War surplus</v>
      </c>
      <c r="G443" t="str">
        <f>feed!G515</f>
        <v>Gandhi-like</v>
      </c>
      <c r="H443">
        <f>SUMPRODUCT(MID(0&amp;feed!H515,LARGE(INDEX(ISNUMBER(--MID(feed!H515,ROW($1:$19),1))*
ROW($1:$19),0),ROW($1:$19))+1,1)*10^ROW($1:$19)/10)</f>
        <v>3</v>
      </c>
      <c r="I443" t="str">
        <f>feed!I515</f>
        <v>Good</v>
      </c>
      <c r="J443">
        <f>SUMPRODUCT(MID(0&amp;feed!J515,LARGE(INDEX(ISNUMBER(--MID(feed!J515,ROW($1:$19),1))*
ROW($1:$19),0),ROW($1:$19))+1,1)*10^ROW($1:$19)/10)</f>
        <v>3</v>
      </c>
      <c r="K443">
        <f>SUMPRODUCT(MID(0&amp;feed!K515,LARGE(INDEX(ISNUMBER(--MID(feed!K515,ROW($1:$19),1))*
ROW($1:$19),0),ROW($1:$19))+1,1)*10^ROW($1:$19)/10)</f>
        <v>19</v>
      </c>
      <c r="L443">
        <f>SUMPRODUCT(MID(0&amp;feed!L515,LARGE(INDEX(ISNUMBER(--MID(feed!L515,ROW($1:$19),1))*
ROW($1:$19),0),ROW($1:$19))+1,1)*10^ROW($1:$19)/10)</f>
        <v>12</v>
      </c>
      <c r="M443" t="str">
        <f>feed!M515</f>
        <v>Central Planning</v>
      </c>
      <c r="N443">
        <f>SUMPRODUCT(MID(0&amp;feed!N515,LARGE(INDEX(ISNUMBER(--MID(feed!N515,ROW($1:$5),1))*
ROW($1:$5),0),ROW($1:$5))+1,1)*10^ROW($1:$5)/10)</f>
        <v>1200</v>
      </c>
      <c r="O443">
        <f>SUMPRODUCT(MID(0&amp;feed!O515,LARGE(INDEX(ISNUMBER(--MID(feed!O515,ROW($1:$5),1))*
ROW($1:$5),0),ROW($1:$5))+1,1)*10^ROW($1:$5)/10)</f>
        <v>274</v>
      </c>
      <c r="P443">
        <f>feed!P515</f>
        <v>0</v>
      </c>
      <c r="Q443">
        <f t="shared" si="36"/>
        <v>40</v>
      </c>
      <c r="R443" t="str">
        <f>feed!Q515</f>
        <v>Very Powerful</v>
      </c>
      <c r="S443">
        <f t="shared" si="37"/>
        <v>10</v>
      </c>
      <c r="T443" t="str">
        <f>feed!R515</f>
        <v>Pacific Rim</v>
      </c>
      <c r="U443" t="str">
        <f>feed!S515</f>
        <v>Soviet Union</v>
      </c>
      <c r="V443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31367</v>
      </c>
      <c r="W443" t="str">
        <f>feed!U515</f>
        <v>http://blocgame.com/stats.php?id=62652</v>
      </c>
      <c r="X443" s="4">
        <f>SUMPRODUCT(MID(0&amp;feed!V515,LARGE(INDEX(ISNUMBER(--MID(feed!V515,ROW($1:$5),1))*
ROW($1:$5),0),ROW($1:$5))+1,1)*10^ROW($1:$5)/10)</f>
        <v>0</v>
      </c>
      <c r="Y443">
        <f>feed!W515</f>
        <v>0</v>
      </c>
      <c r="Z443" s="4">
        <f t="shared" si="38"/>
        <v>17492</v>
      </c>
      <c r="AA443" s="8">
        <f t="shared" si="39"/>
        <v>26.139166666666668</v>
      </c>
      <c r="AB443" s="4">
        <f t="shared" si="40"/>
        <v>200</v>
      </c>
      <c r="AC443" s="4">
        <f t="shared" si="41"/>
        <v>5227.833333333333</v>
      </c>
    </row>
    <row r="444" spans="1:29" x14ac:dyDescent="0.25">
      <c r="A444" t="str">
        <f>feed!A252</f>
        <v>Kozakura</v>
      </c>
      <c r="B444" t="str">
        <f>feed!B252</f>
        <v>Tenrai</v>
      </c>
      <c r="C444" t="str">
        <f>feed!C252</f>
        <v>The Hetairoi Guild</v>
      </c>
      <c r="D444">
        <f>SUMPRODUCT(MID(0&amp;feed!D252,LARGE(INDEX(ISNUMBER(--MID(feed!D252,ROW($1:$19),1))*
ROW($1:$19),0),ROW($1:$19))+1,1)*10^ROW($1:$19)/10)</f>
        <v>7</v>
      </c>
      <c r="E444">
        <f>SUMPRODUCT(MID(0&amp;feed!E252,LARGE(INDEX(ISNUMBER(--MID(feed!E252,ROW($1:$19),1))*
ROW($1:$19),0),ROW($1:$19))+1,1)*10^ROW($1:$19)/10)</f>
        <v>0</v>
      </c>
      <c r="F444" t="str">
        <f>feed!F252</f>
        <v>First World War surplus</v>
      </c>
      <c r="G444" t="str">
        <f>feed!G252</f>
        <v>Gandhi-like</v>
      </c>
      <c r="H444">
        <f>SUMPRODUCT(MID(0&amp;feed!H252,LARGE(INDEX(ISNUMBER(--MID(feed!H252,ROW($1:$19),1))*
ROW($1:$19),0),ROW($1:$19))+1,1)*10^ROW($1:$19)/10)</f>
        <v>2</v>
      </c>
      <c r="I444" t="str">
        <f>feed!I252</f>
        <v>Good</v>
      </c>
      <c r="J444">
        <f>SUMPRODUCT(MID(0&amp;feed!J252,LARGE(INDEX(ISNUMBER(--MID(feed!J252,ROW($1:$19),1))*
ROW($1:$19),0),ROW($1:$19))+1,1)*10^ROW($1:$19)/10)</f>
        <v>141</v>
      </c>
      <c r="K444">
        <f>SUMPRODUCT(MID(0&amp;feed!K252,LARGE(INDEX(ISNUMBER(--MID(feed!K252,ROW($1:$19),1))*
ROW($1:$19),0),ROW($1:$19))+1,1)*10^ROW($1:$19)/10)</f>
        <v>7</v>
      </c>
      <c r="L444">
        <f>SUMPRODUCT(MID(0&amp;feed!L252,LARGE(INDEX(ISNUMBER(--MID(feed!L252,ROW($1:$19),1))*
ROW($1:$19),0),ROW($1:$19))+1,1)*10^ROW($1:$19)/10)</f>
        <v>5</v>
      </c>
      <c r="M444" t="str">
        <f>feed!M252</f>
        <v>Mixed Economy</v>
      </c>
      <c r="N444">
        <f>SUMPRODUCT(MID(0&amp;feed!N252,LARGE(INDEX(ISNUMBER(--MID(feed!N252,ROW($1:$5),1))*
ROW($1:$5),0),ROW($1:$5))+1,1)*10^ROW($1:$5)/10)</f>
        <v>2207</v>
      </c>
      <c r="O444">
        <f>SUMPRODUCT(MID(0&amp;feed!O252,LARGE(INDEX(ISNUMBER(--MID(feed!O252,ROW($1:$5),1))*
ROW($1:$5),0),ROW($1:$5))+1,1)*10^ROW($1:$5)/10)</f>
        <v>169</v>
      </c>
      <c r="P444" t="str">
        <f>feed!P252</f>
        <v>Untapped</v>
      </c>
      <c r="Q444">
        <f t="shared" si="36"/>
        <v>90</v>
      </c>
      <c r="R444" t="str">
        <f>feed!Q252</f>
        <v>None</v>
      </c>
      <c r="S444">
        <f t="shared" si="37"/>
        <v>0</v>
      </c>
      <c r="T444" t="str">
        <f>feed!R252</f>
        <v>Pacific Rim</v>
      </c>
      <c r="U444" t="str">
        <f>feed!S252</f>
        <v>United States</v>
      </c>
      <c r="V444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11119</v>
      </c>
      <c r="W444" t="str">
        <f>feed!U252</f>
        <v>http://blocgame.com/stats.php?id=48894</v>
      </c>
      <c r="X444" s="4">
        <f>SUMPRODUCT(MID(0&amp;feed!V252,LARGE(INDEX(ISNUMBER(--MID(feed!V252,ROW($1:$5),1))*
ROW($1:$5),0),ROW($1:$5))+1,1)*10^ROW($1:$5)/10)</f>
        <v>0</v>
      </c>
      <c r="Y444">
        <f>feed!W252</f>
        <v>0</v>
      </c>
      <c r="Z444" s="4">
        <f t="shared" si="38"/>
        <v>5119</v>
      </c>
      <c r="AA444" s="8">
        <f t="shared" si="39"/>
        <v>5.0380607159039421</v>
      </c>
      <c r="AB444" s="4">
        <f t="shared" si="40"/>
        <v>367.83333333333331</v>
      </c>
      <c r="AC444" s="4">
        <f t="shared" si="41"/>
        <v>1853.1666666666667</v>
      </c>
    </row>
    <row r="445" spans="1:29" x14ac:dyDescent="0.25">
      <c r="A445" t="str">
        <f>feed!A228</f>
        <v>The Abarat</v>
      </c>
      <c r="B445" t="str">
        <f>feed!B228</f>
        <v>John Mischeif</v>
      </c>
      <c r="C445" t="str">
        <f>feed!C228</f>
        <v>The Order</v>
      </c>
      <c r="D445">
        <f>SUMPRODUCT(MID(0&amp;feed!D228,LARGE(INDEX(ISNUMBER(--MID(feed!D228,ROW($1:$19),1))*
ROW($1:$19),0),ROW($1:$19))+1,1)*10^ROW($1:$19)/10)</f>
        <v>110</v>
      </c>
      <c r="E445">
        <f>SUMPRODUCT(MID(0&amp;feed!E228,LARGE(INDEX(ISNUMBER(--MID(feed!E228,ROW($1:$19),1))*
ROW($1:$19),0),ROW($1:$19))+1,1)*10^ROW($1:$19)/10)</f>
        <v>10</v>
      </c>
      <c r="F445" t="str">
        <f>feed!F228</f>
        <v>Korean War surplus</v>
      </c>
      <c r="G445" t="str">
        <f>feed!G228</f>
        <v>Gandhi-like</v>
      </c>
      <c r="H445">
        <f>SUMPRODUCT(MID(0&amp;feed!H228,LARGE(INDEX(ISNUMBER(--MID(feed!H228,ROW($1:$19),1))*
ROW($1:$19),0),ROW($1:$19))+1,1)*10^ROW($1:$19)/10)</f>
        <v>3</v>
      </c>
      <c r="I445" t="str">
        <f>feed!I228</f>
        <v>Elite</v>
      </c>
      <c r="J445">
        <f>SUMPRODUCT(MID(0&amp;feed!J228,LARGE(INDEX(ISNUMBER(--MID(feed!J228,ROW($1:$19),1))*
ROW($1:$19),0),ROW($1:$19))+1,1)*10^ROW($1:$19)/10)</f>
        <v>0</v>
      </c>
      <c r="K445">
        <f>SUMPRODUCT(MID(0&amp;feed!K228,LARGE(INDEX(ISNUMBER(--MID(feed!K228,ROW($1:$19),1))*
ROW($1:$19),0),ROW($1:$19))+1,1)*10^ROW($1:$19)/10)</f>
        <v>19</v>
      </c>
      <c r="L445">
        <f>SUMPRODUCT(MID(0&amp;feed!L228,LARGE(INDEX(ISNUMBER(--MID(feed!L228,ROW($1:$19),1))*
ROW($1:$19),0),ROW($1:$19))+1,1)*10^ROW($1:$19)/10)</f>
        <v>8</v>
      </c>
      <c r="M445" t="str">
        <f>feed!M228</f>
        <v>Mixed Economy</v>
      </c>
      <c r="N445">
        <f>SUMPRODUCT(MID(0&amp;feed!N228,LARGE(INDEX(ISNUMBER(--MID(feed!N228,ROW($1:$5),1))*
ROW($1:$5),0),ROW($1:$5))+1,1)*10^ROW($1:$5)/10)</f>
        <v>2366</v>
      </c>
      <c r="O445">
        <f>SUMPRODUCT(MID(0&amp;feed!O228,LARGE(INDEX(ISNUMBER(--MID(feed!O228,ROW($1:$5),1))*
ROW($1:$5),0),ROW($1:$5))+1,1)*10^ROW($1:$5)/10)</f>
        <v>3122</v>
      </c>
      <c r="P445" t="str">
        <f>feed!P228</f>
        <v>Untapped</v>
      </c>
      <c r="Q445">
        <f t="shared" si="36"/>
        <v>90</v>
      </c>
      <c r="R445" t="str">
        <f>feed!Q228</f>
        <v>Very Powerful</v>
      </c>
      <c r="S445">
        <f t="shared" si="37"/>
        <v>10</v>
      </c>
      <c r="T445" t="str">
        <f>feed!R228</f>
        <v>Arabia</v>
      </c>
      <c r="U445" t="str">
        <f>feed!S228</f>
        <v>Soviet Union</v>
      </c>
      <c r="V445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29833</v>
      </c>
      <c r="W445" t="str">
        <f>feed!U228</f>
        <v>http://blocgame.com/stats.php?id=40068</v>
      </c>
      <c r="X445" s="4">
        <f>SUMPRODUCT(MID(0&amp;feed!V228,LARGE(INDEX(ISNUMBER(--MID(feed!V228,ROW($1:$5),1))*
ROW($1:$5),0),ROW($1:$5))+1,1)*10^ROW($1:$5)/10)</f>
        <v>0</v>
      </c>
      <c r="Y445">
        <f>feed!W228</f>
        <v>0</v>
      </c>
      <c r="Z445" s="4">
        <f t="shared" si="38"/>
        <v>17458</v>
      </c>
      <c r="AA445" s="8">
        <f t="shared" si="39"/>
        <v>12.609044801352495</v>
      </c>
      <c r="AB445" s="4">
        <f t="shared" si="40"/>
        <v>394.33333333333331</v>
      </c>
      <c r="AC445" s="4">
        <f t="shared" si="41"/>
        <v>4972.166666666667</v>
      </c>
    </row>
    <row r="446" spans="1:29" x14ac:dyDescent="0.25">
      <c r="A446" t="str">
        <f>feed!A347</f>
        <v>Cyrodill</v>
      </c>
      <c r="B446" t="str">
        <f>feed!B347</f>
        <v>Tihomir</v>
      </c>
      <c r="C446" t="str">
        <f>feed!C347</f>
        <v>The Order</v>
      </c>
      <c r="D446">
        <f>SUMPRODUCT(MID(0&amp;feed!D347,LARGE(INDEX(ISNUMBER(--MID(feed!D347,ROW($1:$19),1))*
ROW($1:$19),0),ROW($1:$19))+1,1)*10^ROW($1:$19)/10)</f>
        <v>192</v>
      </c>
      <c r="E446">
        <f>SUMPRODUCT(MID(0&amp;feed!E347,LARGE(INDEX(ISNUMBER(--MID(feed!E347,ROW($1:$19),1))*
ROW($1:$19),0),ROW($1:$19))+1,1)*10^ROW($1:$19)/10)</f>
        <v>23</v>
      </c>
      <c r="F446" t="str">
        <f>feed!F347</f>
        <v>Almost Modern</v>
      </c>
      <c r="G446" t="str">
        <f>feed!G347</f>
        <v>Gandhi-like</v>
      </c>
      <c r="H446">
        <f>SUMPRODUCT(MID(0&amp;feed!H347,LARGE(INDEX(ISNUMBER(--MID(feed!H347,ROW($1:$19),1))*
ROW($1:$19),0),ROW($1:$19))+1,1)*10^ROW($1:$19)/10)</f>
        <v>5</v>
      </c>
      <c r="I446" t="str">
        <f>feed!I347</f>
        <v>Good</v>
      </c>
      <c r="J446">
        <f>SUMPRODUCT(MID(0&amp;feed!J347,LARGE(INDEX(ISNUMBER(--MID(feed!J347,ROW($1:$19),1))*
ROW($1:$19),0),ROW($1:$19))+1,1)*10^ROW($1:$19)/10)</f>
        <v>8</v>
      </c>
      <c r="K446">
        <f>SUMPRODUCT(MID(0&amp;feed!K347,LARGE(INDEX(ISNUMBER(--MID(feed!K347,ROW($1:$19),1))*
ROW($1:$19),0),ROW($1:$19))+1,1)*10^ROW($1:$19)/10)</f>
        <v>95</v>
      </c>
      <c r="L446">
        <f>SUMPRODUCT(MID(0&amp;feed!L347,LARGE(INDEX(ISNUMBER(--MID(feed!L347,ROW($1:$19),1))*
ROW($1:$19),0),ROW($1:$19))+1,1)*10^ROW($1:$19)/10)</f>
        <v>70</v>
      </c>
      <c r="M446" t="str">
        <f>feed!M347</f>
        <v>Central Planning</v>
      </c>
      <c r="N446">
        <f>SUMPRODUCT(MID(0&amp;feed!N347,LARGE(INDEX(ISNUMBER(--MID(feed!N347,ROW($1:$5),1))*
ROW($1:$5),0),ROW($1:$5))+1,1)*10^ROW($1:$5)/10)</f>
        <v>1776</v>
      </c>
      <c r="O446">
        <f>SUMPRODUCT(MID(0&amp;feed!O347,LARGE(INDEX(ISNUMBER(--MID(feed!O347,ROW($1:$5),1))*
ROW($1:$5),0),ROW($1:$5))+1,1)*10^ROW($1:$5)/10)</f>
        <v>6158</v>
      </c>
      <c r="P446">
        <f>feed!P347</f>
        <v>0</v>
      </c>
      <c r="Q446">
        <f t="shared" si="36"/>
        <v>40</v>
      </c>
      <c r="R446" t="str">
        <f>feed!Q347</f>
        <v>Very Powerful</v>
      </c>
      <c r="S446">
        <f t="shared" si="37"/>
        <v>10</v>
      </c>
      <c r="T446" t="str">
        <f>feed!R347</f>
        <v>Mesopotamia</v>
      </c>
      <c r="U446" t="str">
        <f>feed!S347</f>
        <v>United States</v>
      </c>
      <c r="V446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78702</v>
      </c>
      <c r="W446" t="str">
        <f>feed!U347</f>
        <v>http://blocgame.com/stats.php?id=53759</v>
      </c>
      <c r="X446" s="4">
        <f>SUMPRODUCT(MID(0&amp;feed!V347,LARGE(INDEX(ISNUMBER(--MID(feed!V347,ROW($1:$5),1))*
ROW($1:$5),0),ROW($1:$5))+1,1)*10^ROW($1:$5)/10)</f>
        <v>0</v>
      </c>
      <c r="Y446">
        <f>feed!W347</f>
        <v>0</v>
      </c>
      <c r="Z446" s="4">
        <f t="shared" si="38"/>
        <v>13077</v>
      </c>
      <c r="AA446" s="8">
        <f t="shared" si="39"/>
        <v>44.314189189189186</v>
      </c>
      <c r="AB446" s="4">
        <f t="shared" si="40"/>
        <v>296</v>
      </c>
      <c r="AC446" s="4">
        <f t="shared" si="41"/>
        <v>13117</v>
      </c>
    </row>
    <row r="447" spans="1:29" x14ac:dyDescent="0.25">
      <c r="A447" t="str">
        <f>feed!A365</f>
        <v>Khebabistan</v>
      </c>
      <c r="B447" t="str">
        <f>feed!B365</f>
        <v>Khebab</v>
      </c>
      <c r="C447" t="str">
        <f>feed!C365</f>
        <v>The Khilafah</v>
      </c>
      <c r="D447">
        <f>SUMPRODUCT(MID(0&amp;feed!D365,LARGE(INDEX(ISNUMBER(--MID(feed!D365,ROW($1:$19),1))*
ROW($1:$19),0),ROW($1:$19))+1,1)*10^ROW($1:$19)/10)</f>
        <v>11</v>
      </c>
      <c r="E447">
        <f>SUMPRODUCT(MID(0&amp;feed!E365,LARGE(INDEX(ISNUMBER(--MID(feed!E365,ROW($1:$19),1))*
ROW($1:$19),0),ROW($1:$19))+1,1)*10^ROW($1:$19)/10)</f>
        <v>0</v>
      </c>
      <c r="F447" t="str">
        <f>feed!F365</f>
        <v>First World War surplus</v>
      </c>
      <c r="G447" t="str">
        <f>feed!G365</f>
        <v>Gandhi-like</v>
      </c>
      <c r="H447">
        <f>SUMPRODUCT(MID(0&amp;feed!H365,LARGE(INDEX(ISNUMBER(--MID(feed!H365,ROW($1:$19),1))*
ROW($1:$19),0),ROW($1:$19))+1,1)*10^ROW($1:$19)/10)</f>
        <v>1</v>
      </c>
      <c r="I447" t="str">
        <f>feed!I365</f>
        <v>Elite</v>
      </c>
      <c r="J447">
        <f>SUMPRODUCT(MID(0&amp;feed!J365,LARGE(INDEX(ISNUMBER(--MID(feed!J365,ROW($1:$19),1))*
ROW($1:$19),0),ROW($1:$19))+1,1)*10^ROW($1:$19)/10)</f>
        <v>3</v>
      </c>
      <c r="K447">
        <f>SUMPRODUCT(MID(0&amp;feed!K365,LARGE(INDEX(ISNUMBER(--MID(feed!K365,ROW($1:$19),1))*
ROW($1:$19),0),ROW($1:$19))+1,1)*10^ROW($1:$19)/10)</f>
        <v>13</v>
      </c>
      <c r="L447">
        <f>SUMPRODUCT(MID(0&amp;feed!L365,LARGE(INDEX(ISNUMBER(--MID(feed!L365,ROW($1:$19),1))*
ROW($1:$19),0),ROW($1:$19))+1,1)*10^ROW($1:$19)/10)</f>
        <v>13</v>
      </c>
      <c r="M447" t="str">
        <f>feed!M365</f>
        <v>Mixed Economy</v>
      </c>
      <c r="N447">
        <f>SUMPRODUCT(MID(0&amp;feed!N365,LARGE(INDEX(ISNUMBER(--MID(feed!N365,ROW($1:$5),1))*
ROW($1:$5),0),ROW($1:$5))+1,1)*10^ROW($1:$5)/10)</f>
        <v>1698</v>
      </c>
      <c r="O447">
        <f>SUMPRODUCT(MID(0&amp;feed!O365,LARGE(INDEX(ISNUMBER(--MID(feed!O365,ROW($1:$5),1))*
ROW($1:$5),0),ROW($1:$5))+1,1)*10^ROW($1:$5)/10)</f>
        <v>1006</v>
      </c>
      <c r="P447" t="str">
        <f>feed!P365</f>
        <v>Untapped</v>
      </c>
      <c r="Q447">
        <f t="shared" si="36"/>
        <v>90</v>
      </c>
      <c r="R447" t="str">
        <f>feed!Q365</f>
        <v>Meagre</v>
      </c>
      <c r="S447">
        <f t="shared" si="37"/>
        <v>1.5</v>
      </c>
      <c r="T447" t="str">
        <f>feed!R365</f>
        <v>Arabia</v>
      </c>
      <c r="U447" t="str">
        <f>feed!S365</f>
        <v>Neutral</v>
      </c>
      <c r="V447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10080</v>
      </c>
      <c r="W447" t="str">
        <f>feed!U365</f>
        <v>http://blocgame.com/stats.php?id=51401</v>
      </c>
      <c r="X447" s="4">
        <f>SUMPRODUCT(MID(0&amp;feed!V365,LARGE(INDEX(ISNUMBER(--MID(feed!V365,ROW($1:$5),1))*
ROW($1:$5),0),ROW($1:$5))+1,1)*10^ROW($1:$5)/10)</f>
        <v>0</v>
      </c>
      <c r="Y447">
        <f>feed!W365</f>
        <v>0</v>
      </c>
      <c r="Z447" s="4">
        <f t="shared" si="38"/>
        <v>-420</v>
      </c>
      <c r="AA447" s="8">
        <f t="shared" si="39"/>
        <v>5.9363957597173149</v>
      </c>
      <c r="AB447" s="4">
        <f t="shared" si="40"/>
        <v>283</v>
      </c>
      <c r="AC447" s="4">
        <f t="shared" si="41"/>
        <v>1680</v>
      </c>
    </row>
    <row r="448" spans="1:29" x14ac:dyDescent="0.25">
      <c r="A448" t="str">
        <f>feed!A555</f>
        <v>Spooktune</v>
      </c>
      <c r="B448" t="str">
        <f>feed!B555</f>
        <v>Spookwave</v>
      </c>
      <c r="C448" t="str">
        <f>feed!C555</f>
        <v>Brotherhood of Nod</v>
      </c>
      <c r="D448">
        <f>SUMPRODUCT(MID(0&amp;feed!D555,LARGE(INDEX(ISNUMBER(--MID(feed!D555,ROW($1:$19),1))*
ROW($1:$19),0),ROW($1:$19))+1,1)*10^ROW($1:$19)/10)</f>
        <v>79</v>
      </c>
      <c r="E448">
        <f>SUMPRODUCT(MID(0&amp;feed!E555,LARGE(INDEX(ISNUMBER(--MID(feed!E555,ROW($1:$19),1))*
ROW($1:$19),0),ROW($1:$19))+1,1)*10^ROW($1:$19)/10)</f>
        <v>4</v>
      </c>
      <c r="F448" t="str">
        <f>feed!F555</f>
        <v>Vietnam War surplus</v>
      </c>
      <c r="G448" t="str">
        <f>feed!G555</f>
        <v>Gandhi-like</v>
      </c>
      <c r="H448">
        <f>SUMPRODUCT(MID(0&amp;feed!H554,LARGE(INDEX(ISNUMBER(--MID(feed!H554,ROW($1:$19),1))*
ROW($1:$19),0),ROW($1:$19))+1,1)*10^ROW($1:$19)/10)</f>
        <v>1</v>
      </c>
      <c r="I448" t="str">
        <f>feed!I555</f>
        <v>Elite</v>
      </c>
      <c r="J448">
        <f>SUMPRODUCT(MID(0&amp;feed!J555,LARGE(INDEX(ISNUMBER(--MID(feed!J555,ROW($1:$19),1))*
ROW($1:$19),0),ROW($1:$19))+1,1)*10^ROW($1:$19)/10)</f>
        <v>1</v>
      </c>
      <c r="K448">
        <f>SUMPRODUCT(MID(0&amp;feed!K555,LARGE(INDEX(ISNUMBER(--MID(feed!K555,ROW($1:$19),1))*
ROW($1:$19),0),ROW($1:$19))+1,1)*10^ROW($1:$19)/10)</f>
        <v>20</v>
      </c>
      <c r="L448">
        <f>SUMPRODUCT(MID(0&amp;feed!L555,LARGE(INDEX(ISNUMBER(--MID(feed!L555,ROW($1:$19),1))*
ROW($1:$19),0),ROW($1:$19))+1,1)*10^ROW($1:$19)/10)</f>
        <v>13</v>
      </c>
      <c r="M448" t="str">
        <f>feed!M555</f>
        <v>Central Planning</v>
      </c>
      <c r="N448">
        <f>SUMPRODUCT(MID(0&amp;feed!N555,LARGE(INDEX(ISNUMBER(--MID(feed!N555,ROW($1:$5),1))*
ROW($1:$5),0),ROW($1:$5))+1,1)*10^ROW($1:$5)/10)</f>
        <v>1107</v>
      </c>
      <c r="O448">
        <f>SUMPRODUCT(MID(0&amp;feed!O555,LARGE(INDEX(ISNUMBER(--MID(feed!O555,ROW($1:$5),1))*
ROW($1:$5),0),ROW($1:$5))+1,1)*10^ROW($1:$5)/10)</f>
        <v>440</v>
      </c>
      <c r="P448" t="str">
        <f>feed!P555</f>
        <v>Untapped</v>
      </c>
      <c r="Q448">
        <f t="shared" si="36"/>
        <v>90</v>
      </c>
      <c r="R448" t="str">
        <f>feed!Q555</f>
        <v>Very Powerful</v>
      </c>
      <c r="S448">
        <f t="shared" si="37"/>
        <v>10</v>
      </c>
      <c r="T448" t="str">
        <f>feed!R555</f>
        <v>China</v>
      </c>
      <c r="U448" t="str">
        <f>feed!S555</f>
        <v>Soviet Union</v>
      </c>
      <c r="V448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40809</v>
      </c>
      <c r="W448" t="str">
        <f>feed!U555</f>
        <v>http://blocgame.com/stats.php?id=62983</v>
      </c>
      <c r="X448" s="4">
        <f>SUMPRODUCT(MID(0&amp;feed!V555,LARGE(INDEX(ISNUMBER(--MID(feed!V555,ROW($1:$5),1))*
ROW($1:$5),0),ROW($1:$5))+1,1)*10^ROW($1:$5)/10)</f>
        <v>0</v>
      </c>
      <c r="Y448">
        <f>feed!W555</f>
        <v>0</v>
      </c>
      <c r="Z448" s="4">
        <f t="shared" si="38"/>
        <v>27684</v>
      </c>
      <c r="AA448" s="8">
        <f t="shared" si="39"/>
        <v>36.864498644986448</v>
      </c>
      <c r="AB448" s="4">
        <f t="shared" si="40"/>
        <v>184.5</v>
      </c>
      <c r="AC448" s="4">
        <f t="shared" si="41"/>
        <v>6801.5</v>
      </c>
    </row>
    <row r="449" spans="1:29" x14ac:dyDescent="0.25">
      <c r="A449" t="str">
        <f>feed!A471</f>
        <v>Eurassia</v>
      </c>
      <c r="B449" t="str">
        <f>feed!B471</f>
        <v>KurdishStalin</v>
      </c>
      <c r="C449" t="str">
        <f>feed!C471</f>
        <v>Pact of Red October</v>
      </c>
      <c r="D449">
        <f>SUMPRODUCT(MID(0&amp;feed!D471,LARGE(INDEX(ISNUMBER(--MID(feed!D471,ROW($1:$19),1))*
ROW($1:$19),0),ROW($1:$19))+1,1)*10^ROW($1:$19)/10)</f>
        <v>16</v>
      </c>
      <c r="E449">
        <f>SUMPRODUCT(MID(0&amp;feed!E471,LARGE(INDEX(ISNUMBER(--MID(feed!E471,ROW($1:$19),1))*
ROW($1:$19),0),ROW($1:$19))+1,1)*10^ROW($1:$19)/10)</f>
        <v>0</v>
      </c>
      <c r="F449" t="str">
        <f>feed!F471</f>
        <v>Second World War surplus</v>
      </c>
      <c r="G449" t="str">
        <f>feed!G471</f>
        <v>Nice</v>
      </c>
      <c r="H449">
        <f>SUMPRODUCT(MID(0&amp;feed!H471,LARGE(INDEX(ISNUMBER(--MID(feed!H471,ROW($1:$19),1))*
ROW($1:$19),0),ROW($1:$19))+1,1)*10^ROW($1:$19)/10)</f>
        <v>0</v>
      </c>
      <c r="I449" t="str">
        <f>feed!I471</f>
        <v>Undisciplined Rabble</v>
      </c>
      <c r="J449">
        <f>SUMPRODUCT(MID(0&amp;feed!J471,LARGE(INDEX(ISNUMBER(--MID(feed!J471,ROW($1:$19),1))*
ROW($1:$19),0),ROW($1:$19))+1,1)*10^ROW($1:$19)/10)</f>
        <v>4</v>
      </c>
      <c r="K449">
        <f>SUMPRODUCT(MID(0&amp;feed!K471,LARGE(INDEX(ISNUMBER(--MID(feed!K471,ROW($1:$19),1))*
ROW($1:$19),0),ROW($1:$19))+1,1)*10^ROW($1:$19)/10)</f>
        <v>7</v>
      </c>
      <c r="L449">
        <f>SUMPRODUCT(MID(0&amp;feed!L471,LARGE(INDEX(ISNUMBER(--MID(feed!L471,ROW($1:$19),1))*
ROW($1:$19),0),ROW($1:$19))+1,1)*10^ROW($1:$19)/10)</f>
        <v>5</v>
      </c>
      <c r="M449" t="str">
        <f>feed!M471</f>
        <v>Central Planning</v>
      </c>
      <c r="N449">
        <f>SUMPRODUCT(MID(0&amp;feed!N471,LARGE(INDEX(ISNUMBER(--MID(feed!N471,ROW($1:$5),1))*
ROW($1:$5),0),ROW($1:$5))+1,1)*10^ROW($1:$5)/10)</f>
        <v>1351</v>
      </c>
      <c r="O449">
        <f>SUMPRODUCT(MID(0&amp;feed!O471,LARGE(INDEX(ISNUMBER(--MID(feed!O471,ROW($1:$5),1))*
ROW($1:$5),0),ROW($1:$5))+1,1)*10^ROW($1:$5)/10)</f>
        <v>2577</v>
      </c>
      <c r="P449" t="str">
        <f>feed!P471</f>
        <v>Near Depletion</v>
      </c>
      <c r="Q449">
        <f t="shared" si="36"/>
        <v>10</v>
      </c>
      <c r="R449" t="str">
        <f>feed!Q471</f>
        <v>Small</v>
      </c>
      <c r="S449">
        <f t="shared" si="37"/>
        <v>3</v>
      </c>
      <c r="T449" t="str">
        <f>feed!R471</f>
        <v>Mesopotamia</v>
      </c>
      <c r="U449" t="str">
        <f>feed!S471</f>
        <v>Soviet Union</v>
      </c>
      <c r="V449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18974</v>
      </c>
      <c r="W449" t="str">
        <f>feed!U471</f>
        <v>http://blocgame.com/stats.php?id=63019</v>
      </c>
      <c r="X449" s="4">
        <f>SUMPRODUCT(MID(0&amp;feed!V471,LARGE(INDEX(ISNUMBER(--MID(feed!V471,ROW($1:$5),1))*
ROW($1:$5),0),ROW($1:$5))+1,1)*10^ROW($1:$5)/10)</f>
        <v>0</v>
      </c>
      <c r="Y449">
        <f>feed!W471</f>
        <v>0</v>
      </c>
      <c r="Z449" s="4">
        <f t="shared" si="38"/>
        <v>14474</v>
      </c>
      <c r="AA449" s="8">
        <f t="shared" si="39"/>
        <v>14.04441154700222</v>
      </c>
      <c r="AB449" s="4">
        <f t="shared" si="40"/>
        <v>225.16666666666666</v>
      </c>
      <c r="AC449" s="4">
        <f t="shared" si="41"/>
        <v>3162.3333333333335</v>
      </c>
    </row>
    <row r="450" spans="1:29" x14ac:dyDescent="0.25">
      <c r="A450" t="str">
        <f>feed!A458</f>
        <v>Le tits now</v>
      </c>
      <c r="B450" t="str">
        <f>feed!B458</f>
        <v>bake and shake</v>
      </c>
      <c r="C450" t="str">
        <f>feed!C458</f>
        <v>The Federal Colonies</v>
      </c>
      <c r="D450">
        <f>SUMPRODUCT(MID(0&amp;feed!D458,LARGE(INDEX(ISNUMBER(--MID(feed!D458,ROW($1:$19),1))*
ROW($1:$19),0),ROW($1:$19))+1,1)*10^ROW($1:$19)/10)</f>
        <v>35</v>
      </c>
      <c r="E450">
        <f>SUMPRODUCT(MID(0&amp;feed!E458,LARGE(INDEX(ISNUMBER(--MID(feed!E458,ROW($1:$19),1))*
ROW($1:$19),0),ROW($1:$19))+1,1)*10^ROW($1:$19)/10)</f>
        <v>0</v>
      </c>
      <c r="F450" t="str">
        <f>feed!F458</f>
        <v>Second World War surplus</v>
      </c>
      <c r="G450" t="str">
        <f>feed!G458</f>
        <v>Gandhi-like</v>
      </c>
      <c r="H450">
        <f>SUMPRODUCT(MID(0&amp;feed!H458,LARGE(INDEX(ISNUMBER(--MID(feed!H458,ROW($1:$19),1))*
ROW($1:$19),0),ROW($1:$19))+1,1)*10^ROW($1:$19)/10)</f>
        <v>1</v>
      </c>
      <c r="I450" t="str">
        <f>feed!I458</f>
        <v>Elite</v>
      </c>
      <c r="J450">
        <f>SUMPRODUCT(MID(0&amp;feed!J458,LARGE(INDEX(ISNUMBER(--MID(feed!J458,ROW($1:$19),1))*
ROW($1:$19),0),ROW($1:$19))+1,1)*10^ROW($1:$19)/10)</f>
        <v>29</v>
      </c>
      <c r="K450">
        <f>SUMPRODUCT(MID(0&amp;feed!K458,LARGE(INDEX(ISNUMBER(--MID(feed!K458,ROW($1:$19),1))*
ROW($1:$19),0),ROW($1:$19))+1,1)*10^ROW($1:$19)/10)</f>
        <v>16</v>
      </c>
      <c r="L450">
        <f>SUMPRODUCT(MID(0&amp;feed!L458,LARGE(INDEX(ISNUMBER(--MID(feed!L458,ROW($1:$19),1))*
ROW($1:$19),0),ROW($1:$19))+1,1)*10^ROW($1:$19)/10)</f>
        <v>4</v>
      </c>
      <c r="M450" t="str">
        <f>feed!M458</f>
        <v>Mixed Economy</v>
      </c>
      <c r="N450">
        <f>SUMPRODUCT(MID(0&amp;feed!N458,LARGE(INDEX(ISNUMBER(--MID(feed!N458,ROW($1:$5),1))*
ROW($1:$5),0),ROW($1:$5))+1,1)*10^ROW($1:$5)/10)</f>
        <v>1393</v>
      </c>
      <c r="O450">
        <f>SUMPRODUCT(MID(0&amp;feed!O458,LARGE(INDEX(ISNUMBER(--MID(feed!O458,ROW($1:$5),1))*
ROW($1:$5),0),ROW($1:$5))+1,1)*10^ROW($1:$5)/10)</f>
        <v>23</v>
      </c>
      <c r="P450" t="str">
        <f>feed!P458</f>
        <v>Untapped</v>
      </c>
      <c r="Q450">
        <f t="shared" ref="Q450:Q513" si="42">IF(P450=0,40, IF(P450="Depleted",0, IF(P450="Near Depletion",10, IF(P450="Plentiful",70, IF(P450="Untapped",90,"Error")))))</f>
        <v>90</v>
      </c>
      <c r="R450" t="str">
        <f>feed!Q458</f>
        <v>Mediocre</v>
      </c>
      <c r="S450">
        <f t="shared" ref="S450:S513" si="43">IF(R450="None",0, IF(R450="Meagre",1.5, IF(R450="Small",3, IF(R450="Mediocre",4.5, IF(R450="Somewhat Large",6, IF(R450="Large",7.5, IF(R450="Powerful",9, IF(R450="Very Powerful",10,"Error"))))))))</f>
        <v>4.5</v>
      </c>
      <c r="T450" t="str">
        <f>feed!R458</f>
        <v>Mesoamerica</v>
      </c>
      <c r="U450" t="str">
        <f>feed!S458</f>
        <v>Soviet Union</v>
      </c>
      <c r="V450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19833</v>
      </c>
      <c r="W450" t="str">
        <f>feed!U458</f>
        <v>http://blocgame.com/stats.php?id=64023</v>
      </c>
      <c r="X450" s="4">
        <f>SUMPRODUCT(MID(0&amp;feed!V458,LARGE(INDEX(ISNUMBER(--MID(feed!V458,ROW($1:$5),1))*
ROW($1:$5),0),ROW($1:$5))+1,1)*10^ROW($1:$5)/10)</f>
        <v>0</v>
      </c>
      <c r="Y450">
        <f>feed!W458</f>
        <v>0</v>
      </c>
      <c r="Z450" s="4">
        <f t="shared" ref="Z450:Z513" si="44">V450-H450*750-K450*375-L450*375</f>
        <v>11583</v>
      </c>
      <c r="AA450" s="8">
        <f t="shared" ref="AA450:AA513" si="45">V450/N450</f>
        <v>14.237616654702082</v>
      </c>
      <c r="AB450" s="4">
        <f t="shared" ref="AB450:AB513" si="46">N450/6</f>
        <v>232.16666666666666</v>
      </c>
      <c r="AC450" s="4">
        <f t="shared" ref="AC450:AC513" si="47">V450/6</f>
        <v>3305.5</v>
      </c>
    </row>
    <row r="451" spans="1:29" x14ac:dyDescent="0.25">
      <c r="A451" t="str">
        <f>feed!A437</f>
        <v>Shinjukus</v>
      </c>
      <c r="B451" t="str">
        <f>feed!B437</f>
        <v>Lord Yaz</v>
      </c>
      <c r="C451" t="str">
        <f>feed!C437</f>
        <v>Interpol</v>
      </c>
      <c r="D451">
        <f>SUMPRODUCT(MID(0&amp;feed!D437,LARGE(INDEX(ISNUMBER(--MID(feed!D437,ROW($1:$19),1))*
ROW($1:$19),0),ROW($1:$19))+1,1)*10^ROW($1:$19)/10)</f>
        <v>28</v>
      </c>
      <c r="E451">
        <f>SUMPRODUCT(MID(0&amp;feed!E437,LARGE(INDEX(ISNUMBER(--MID(feed!E437,ROW($1:$19),1))*
ROW($1:$19),0),ROW($1:$19))+1,1)*10^ROW($1:$19)/10)</f>
        <v>1</v>
      </c>
      <c r="F451" t="str">
        <f>feed!F437</f>
        <v>Second World War surplus</v>
      </c>
      <c r="G451" t="str">
        <f>feed!G437</f>
        <v>Angelic</v>
      </c>
      <c r="H451">
        <f>SUMPRODUCT(MID(0&amp;feed!H437,LARGE(INDEX(ISNUMBER(--MID(feed!H437,ROW($1:$19),1))*
ROW($1:$19),0),ROW($1:$19))+1,1)*10^ROW($1:$19)/10)</f>
        <v>2</v>
      </c>
      <c r="I451" t="str">
        <f>feed!I437</f>
        <v>Undisciplined Rabble</v>
      </c>
      <c r="J451">
        <f>SUMPRODUCT(MID(0&amp;feed!J437,LARGE(INDEX(ISNUMBER(--MID(feed!J437,ROW($1:$19),1))*
ROW($1:$19),0),ROW($1:$19))+1,1)*10^ROW($1:$19)/10)</f>
        <v>1</v>
      </c>
      <c r="K451">
        <f>SUMPRODUCT(MID(0&amp;feed!K437,LARGE(INDEX(ISNUMBER(--MID(feed!K437,ROW($1:$19),1))*
ROW($1:$19),0),ROW($1:$19))+1,1)*10^ROW($1:$19)/10)</f>
        <v>24</v>
      </c>
      <c r="L451">
        <f>SUMPRODUCT(MID(0&amp;feed!L437,LARGE(INDEX(ISNUMBER(--MID(feed!L437,ROW($1:$19),1))*
ROW($1:$19),0),ROW($1:$19))+1,1)*10^ROW($1:$19)/10)</f>
        <v>5</v>
      </c>
      <c r="M451" t="str">
        <f>feed!M437</f>
        <v>Mixed Economy</v>
      </c>
      <c r="N451">
        <f>SUMPRODUCT(MID(0&amp;feed!N437,LARGE(INDEX(ISNUMBER(--MID(feed!N437,ROW($1:$5),1))*
ROW($1:$5),0),ROW($1:$5))+1,1)*10^ROW($1:$5)/10)</f>
        <v>1454</v>
      </c>
      <c r="O451">
        <f>SUMPRODUCT(MID(0&amp;feed!O437,LARGE(INDEX(ISNUMBER(--MID(feed!O437,ROW($1:$5),1))*
ROW($1:$5),0),ROW($1:$5))+1,1)*10^ROW($1:$5)/10)</f>
        <v>0</v>
      </c>
      <c r="P451" t="str">
        <f>feed!P437</f>
        <v>Depleted</v>
      </c>
      <c r="Q451">
        <f t="shared" si="42"/>
        <v>0</v>
      </c>
      <c r="R451" t="str">
        <f>feed!Q437</f>
        <v>Somewhat Large</v>
      </c>
      <c r="S451">
        <f t="shared" si="43"/>
        <v>6</v>
      </c>
      <c r="T451" t="str">
        <f>feed!R437</f>
        <v>Pacific Rim</v>
      </c>
      <c r="U451" t="str">
        <f>feed!S437</f>
        <v>United States</v>
      </c>
      <c r="V451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13736</v>
      </c>
      <c r="W451" t="str">
        <f>feed!U437</f>
        <v>http://blocgame.com/stats.php?id=64048</v>
      </c>
      <c r="X451" s="4">
        <f>SUMPRODUCT(MID(0&amp;feed!V437,LARGE(INDEX(ISNUMBER(--MID(feed!V437,ROW($1:$5),1))*
ROW($1:$5),0),ROW($1:$5))+1,1)*10^ROW($1:$5)/10)</f>
        <v>0</v>
      </c>
      <c r="Y451">
        <f>feed!W437</f>
        <v>0</v>
      </c>
      <c r="Z451" s="4">
        <f t="shared" si="44"/>
        <v>1361</v>
      </c>
      <c r="AA451" s="8">
        <f t="shared" si="45"/>
        <v>9.4470426409903716</v>
      </c>
      <c r="AB451" s="4">
        <f t="shared" si="46"/>
        <v>242.33333333333334</v>
      </c>
      <c r="AC451" s="4">
        <f t="shared" si="47"/>
        <v>2289.3333333333335</v>
      </c>
    </row>
    <row r="452" spans="1:29" x14ac:dyDescent="0.25">
      <c r="A452" t="str">
        <f>feed!A262</f>
        <v>Yugoslothia</v>
      </c>
      <c r="B452" t="str">
        <f>feed!B262</f>
        <v>Yugoslothia</v>
      </c>
      <c r="C452" t="str">
        <f>feed!C262</f>
        <v>Brotherhood of Nod</v>
      </c>
      <c r="D452">
        <f>SUMPRODUCT(MID(0&amp;feed!D262,LARGE(INDEX(ISNUMBER(--MID(feed!D262,ROW($1:$19),1))*
ROW($1:$19),0),ROW($1:$19))+1,1)*10^ROW($1:$19)/10)</f>
        <v>101</v>
      </c>
      <c r="E452">
        <f>SUMPRODUCT(MID(0&amp;feed!E262,LARGE(INDEX(ISNUMBER(--MID(feed!E262,ROW($1:$19),1))*
ROW($1:$19),0),ROW($1:$19))+1,1)*10^ROW($1:$19)/10)</f>
        <v>1</v>
      </c>
      <c r="F452" t="str">
        <f>feed!F262</f>
        <v>Korean War surplus</v>
      </c>
      <c r="G452" t="str">
        <f>feed!G262</f>
        <v>Gandhi-like</v>
      </c>
      <c r="H452">
        <f>SUMPRODUCT(MID(0&amp;feed!H262,LARGE(INDEX(ISNUMBER(--MID(feed!H262,ROW($1:$19),1))*
ROW($1:$19),0),ROW($1:$19))+1,1)*10^ROW($1:$19)/10)</f>
        <v>3</v>
      </c>
      <c r="I452" t="str">
        <f>feed!I262</f>
        <v>Good</v>
      </c>
      <c r="J452">
        <f>SUMPRODUCT(MID(0&amp;feed!J262,LARGE(INDEX(ISNUMBER(--MID(feed!J262,ROW($1:$19),1))*
ROW($1:$19),0),ROW($1:$19))+1,1)*10^ROW($1:$19)/10)</f>
        <v>4</v>
      </c>
      <c r="K452">
        <f>SUMPRODUCT(MID(0&amp;feed!K262,LARGE(INDEX(ISNUMBER(--MID(feed!K262,ROW($1:$19),1))*
ROW($1:$19),0),ROW($1:$19))+1,1)*10^ROW($1:$19)/10)</f>
        <v>12</v>
      </c>
      <c r="L452">
        <f>SUMPRODUCT(MID(0&amp;feed!L262,LARGE(INDEX(ISNUMBER(--MID(feed!L262,ROW($1:$19),1))*
ROW($1:$19),0),ROW($1:$19))+1,1)*10^ROW($1:$19)/10)</f>
        <v>10</v>
      </c>
      <c r="M452" t="str">
        <f>feed!M262</f>
        <v>Free Market</v>
      </c>
      <c r="N452">
        <f>SUMPRODUCT(MID(0&amp;feed!N262,LARGE(INDEX(ISNUMBER(--MID(feed!N262,ROW($1:$5),1))*
ROW($1:$5),0),ROW($1:$5))+1,1)*10^ROW($1:$5)/10)</f>
        <v>2170</v>
      </c>
      <c r="O452">
        <f>SUMPRODUCT(MID(0&amp;feed!O262,LARGE(INDEX(ISNUMBER(--MID(feed!O262,ROW($1:$5),1))*
ROW($1:$5),0),ROW($1:$5))+1,1)*10^ROW($1:$5)/10)</f>
        <v>2908</v>
      </c>
      <c r="P452" t="str">
        <f>feed!P262</f>
        <v>Untapped</v>
      </c>
      <c r="Q452">
        <f t="shared" si="42"/>
        <v>90</v>
      </c>
      <c r="R452" t="str">
        <f>feed!Q262</f>
        <v>Large</v>
      </c>
      <c r="S452">
        <f t="shared" si="43"/>
        <v>7.5</v>
      </c>
      <c r="T452" t="str">
        <f>feed!R262</f>
        <v>Egypt</v>
      </c>
      <c r="U452" t="str">
        <f>feed!S262</f>
        <v>United States</v>
      </c>
      <c r="V45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31284</v>
      </c>
      <c r="W452" t="str">
        <f>feed!U262</f>
        <v>http://blocgame.com/stats.php?id=55968</v>
      </c>
      <c r="X452" s="4">
        <f>SUMPRODUCT(MID(0&amp;feed!V262,LARGE(INDEX(ISNUMBER(--MID(feed!V262,ROW($1:$5),1))*
ROW($1:$5),0),ROW($1:$5))+1,1)*10^ROW($1:$5)/10)</f>
        <v>0</v>
      </c>
      <c r="Y452">
        <f>feed!W262</f>
        <v>0</v>
      </c>
      <c r="Z452" s="4">
        <f t="shared" si="44"/>
        <v>20784</v>
      </c>
      <c r="AA452" s="8">
        <f t="shared" si="45"/>
        <v>14.416589861751152</v>
      </c>
      <c r="AB452" s="4">
        <f t="shared" si="46"/>
        <v>361.66666666666669</v>
      </c>
      <c r="AC452" s="4">
        <f t="shared" si="47"/>
        <v>5214</v>
      </c>
    </row>
    <row r="453" spans="1:29" x14ac:dyDescent="0.25">
      <c r="A453" t="str">
        <f>feed!A395</f>
        <v>Liszonia</v>
      </c>
      <c r="B453" t="str">
        <f>feed!B395</f>
        <v>Liszon</v>
      </c>
      <c r="C453">
        <f>feed!C395</f>
        <v>0</v>
      </c>
      <c r="D453">
        <f>SUMPRODUCT(MID(0&amp;feed!D395,LARGE(INDEX(ISNUMBER(--MID(feed!D395,ROW($1:$19),1))*
ROW($1:$19),0),ROW($1:$19))+1,1)*10^ROW($1:$19)/10)</f>
        <v>8</v>
      </c>
      <c r="E453">
        <f>SUMPRODUCT(MID(0&amp;feed!E395,LARGE(INDEX(ISNUMBER(--MID(feed!E395,ROW($1:$19),1))*
ROW($1:$19),0),ROW($1:$19))+1,1)*10^ROW($1:$19)/10)</f>
        <v>1</v>
      </c>
      <c r="F453" t="str">
        <f>feed!F395</f>
        <v>Second World War surplus</v>
      </c>
      <c r="G453" t="str">
        <f>feed!G395</f>
        <v>Good</v>
      </c>
      <c r="H453">
        <f>SUMPRODUCT(MID(0&amp;feed!H395,LARGE(INDEX(ISNUMBER(--MID(feed!H395,ROW($1:$19),1))*
ROW($1:$19),0),ROW($1:$19))+1,1)*10^ROW($1:$19)/10)</f>
        <v>1</v>
      </c>
      <c r="I453" t="str">
        <f>feed!I395</f>
        <v>Poor</v>
      </c>
      <c r="J453">
        <f>SUMPRODUCT(MID(0&amp;feed!J395,LARGE(INDEX(ISNUMBER(--MID(feed!J395,ROW($1:$19),1))*
ROW($1:$19),0),ROW($1:$19))+1,1)*10^ROW($1:$19)/10)</f>
        <v>174</v>
      </c>
      <c r="K453">
        <f>SUMPRODUCT(MID(0&amp;feed!K395,LARGE(INDEX(ISNUMBER(--MID(feed!K395,ROW($1:$19),1))*
ROW($1:$19),0),ROW($1:$19))+1,1)*10^ROW($1:$19)/10)</f>
        <v>8</v>
      </c>
      <c r="L453">
        <f>SUMPRODUCT(MID(0&amp;feed!L395,LARGE(INDEX(ISNUMBER(--MID(feed!L395,ROW($1:$19),1))*
ROW($1:$19),0),ROW($1:$19))+1,1)*10^ROW($1:$19)/10)</f>
        <v>9</v>
      </c>
      <c r="M453" t="str">
        <f>feed!M395</f>
        <v>Mixed Economy</v>
      </c>
      <c r="N453">
        <f>SUMPRODUCT(MID(0&amp;feed!N395,LARGE(INDEX(ISNUMBER(--MID(feed!N395,ROW($1:$5),1))*
ROW($1:$5),0),ROW($1:$5))+1,1)*10^ROW($1:$5)/10)</f>
        <v>1586</v>
      </c>
      <c r="O453">
        <f>SUMPRODUCT(MID(0&amp;feed!O395,LARGE(INDEX(ISNUMBER(--MID(feed!O395,ROW($1:$5),1))*
ROW($1:$5),0),ROW($1:$5))+1,1)*10^ROW($1:$5)/10)</f>
        <v>2263</v>
      </c>
      <c r="P453" t="str">
        <f>feed!P395</f>
        <v>Untapped</v>
      </c>
      <c r="Q453">
        <f t="shared" si="42"/>
        <v>90</v>
      </c>
      <c r="R453" t="str">
        <f>feed!Q395</f>
        <v>Small</v>
      </c>
      <c r="S453">
        <f t="shared" si="43"/>
        <v>3</v>
      </c>
      <c r="T453" t="str">
        <f>feed!R395</f>
        <v>Atlas</v>
      </c>
      <c r="U453" t="str">
        <f>feed!S395</f>
        <v>Neutral</v>
      </c>
      <c r="V453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6220</v>
      </c>
      <c r="W453" t="str">
        <f>feed!U395</f>
        <v>http://blocgame.com/stats.php?id=62783</v>
      </c>
      <c r="X453" s="4">
        <f>SUMPRODUCT(MID(0&amp;feed!V395,LARGE(INDEX(ISNUMBER(--MID(feed!V395,ROW($1:$5),1))*
ROW($1:$5),0),ROW($1:$5))+1,1)*10^ROW($1:$5)/10)</f>
        <v>0</v>
      </c>
      <c r="Y453">
        <f>feed!W395</f>
        <v>0</v>
      </c>
      <c r="Z453" s="4">
        <f t="shared" si="44"/>
        <v>-905</v>
      </c>
      <c r="AA453" s="8">
        <f t="shared" si="45"/>
        <v>3.9218158890290038</v>
      </c>
      <c r="AB453" s="4">
        <f t="shared" si="46"/>
        <v>264.33333333333331</v>
      </c>
      <c r="AC453" s="4">
        <f t="shared" si="47"/>
        <v>1036.6666666666667</v>
      </c>
    </row>
    <row r="454" spans="1:29" x14ac:dyDescent="0.25">
      <c r="A454" t="str">
        <f>feed!A249</f>
        <v>Targaria</v>
      </c>
      <c r="B454" t="str">
        <f>feed!B249</f>
        <v>i0i0i0</v>
      </c>
      <c r="C454" t="str">
        <f>feed!C249</f>
        <v>SPQR</v>
      </c>
      <c r="D454">
        <f>SUMPRODUCT(MID(0&amp;feed!D249,LARGE(INDEX(ISNUMBER(--MID(feed!D249,ROW($1:$19),1))*
ROW($1:$19),0),ROW($1:$19))+1,1)*10^ROW($1:$19)/10)</f>
        <v>7</v>
      </c>
      <c r="E454">
        <f>SUMPRODUCT(MID(0&amp;feed!E249,LARGE(INDEX(ISNUMBER(--MID(feed!E249,ROW($1:$19),1))*
ROW($1:$19),0),ROW($1:$19))+1,1)*10^ROW($1:$19)/10)</f>
        <v>0</v>
      </c>
      <c r="F454" t="str">
        <f>feed!F249</f>
        <v>First World War surplus</v>
      </c>
      <c r="G454" t="str">
        <f>feed!G249</f>
        <v>Gandhi-like</v>
      </c>
      <c r="H454">
        <f>SUMPRODUCT(MID(0&amp;feed!H249,LARGE(INDEX(ISNUMBER(--MID(feed!H249,ROW($1:$19),1))*
ROW($1:$19),0),ROW($1:$19))+1,1)*10^ROW($1:$19)/10)</f>
        <v>1</v>
      </c>
      <c r="I454" t="str">
        <f>feed!I249</f>
        <v>Good</v>
      </c>
      <c r="J454">
        <f>SUMPRODUCT(MID(0&amp;feed!J249,LARGE(INDEX(ISNUMBER(--MID(feed!J249,ROW($1:$19),1))*
ROW($1:$19),0),ROW($1:$19))+1,1)*10^ROW($1:$19)/10)</f>
        <v>161</v>
      </c>
      <c r="K454">
        <f>SUMPRODUCT(MID(0&amp;feed!K249,LARGE(INDEX(ISNUMBER(--MID(feed!K249,ROW($1:$19),1))*
ROW($1:$19),0),ROW($1:$19))+1,1)*10^ROW($1:$19)/10)</f>
        <v>11</v>
      </c>
      <c r="L454">
        <f>SUMPRODUCT(MID(0&amp;feed!L249,LARGE(INDEX(ISNUMBER(--MID(feed!L249,ROW($1:$19),1))*
ROW($1:$19),0),ROW($1:$19))+1,1)*10^ROW($1:$19)/10)</f>
        <v>7</v>
      </c>
      <c r="M454" t="str">
        <f>feed!M249</f>
        <v>Central Planning</v>
      </c>
      <c r="N454">
        <f>SUMPRODUCT(MID(0&amp;feed!N249,LARGE(INDEX(ISNUMBER(--MID(feed!N249,ROW($1:$5),1))*
ROW($1:$5),0),ROW($1:$5))+1,1)*10^ROW($1:$5)/10)</f>
        <v>2225</v>
      </c>
      <c r="O454">
        <f>SUMPRODUCT(MID(0&amp;feed!O249,LARGE(INDEX(ISNUMBER(--MID(feed!O249,ROW($1:$5),1))*
ROW($1:$5),0),ROW($1:$5))+1,1)*10^ROW($1:$5)/10)</f>
        <v>7</v>
      </c>
      <c r="P454" t="str">
        <f>feed!P249</f>
        <v>Untapped</v>
      </c>
      <c r="Q454">
        <f t="shared" si="42"/>
        <v>90</v>
      </c>
      <c r="R454" t="str">
        <f>feed!Q249</f>
        <v>Large</v>
      </c>
      <c r="S454">
        <f t="shared" si="43"/>
        <v>7.5</v>
      </c>
      <c r="T454" t="str">
        <f>feed!R249</f>
        <v>Pacific Rim</v>
      </c>
      <c r="U454" t="str">
        <f>feed!S249</f>
        <v>Soviet Union</v>
      </c>
      <c r="V454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10576</v>
      </c>
      <c r="W454" t="str">
        <f>feed!U249</f>
        <v>http://blocgame.com/stats.php?id=42946</v>
      </c>
      <c r="X454" s="4">
        <f>SUMPRODUCT(MID(0&amp;feed!V249,LARGE(INDEX(ISNUMBER(--MID(feed!V249,ROW($1:$5),1))*
ROW($1:$5),0),ROW($1:$5))+1,1)*10^ROW($1:$5)/10)</f>
        <v>0</v>
      </c>
      <c r="Y454">
        <f>feed!W249</f>
        <v>0</v>
      </c>
      <c r="Z454" s="4">
        <f t="shared" si="44"/>
        <v>3076</v>
      </c>
      <c r="AA454" s="8">
        <f t="shared" si="45"/>
        <v>4.7532584269662923</v>
      </c>
      <c r="AB454" s="4">
        <f t="shared" si="46"/>
        <v>370.83333333333331</v>
      </c>
      <c r="AC454" s="4">
        <f t="shared" si="47"/>
        <v>1762.6666666666667</v>
      </c>
    </row>
    <row r="455" spans="1:29" x14ac:dyDescent="0.25">
      <c r="A455" t="str">
        <f>feed!A303</f>
        <v>Inferia</v>
      </c>
      <c r="B455" t="str">
        <f>feed!B303</f>
        <v>Alexkovisk</v>
      </c>
      <c r="C455" t="str">
        <f>feed!C303</f>
        <v>Pact of Red October</v>
      </c>
      <c r="D455">
        <f>SUMPRODUCT(MID(0&amp;feed!D303,LARGE(INDEX(ISNUMBER(--MID(feed!D303,ROW($1:$19),1))*
ROW($1:$19),0),ROW($1:$19))+1,1)*10^ROW($1:$19)/10)</f>
        <v>9</v>
      </c>
      <c r="E455">
        <f>SUMPRODUCT(MID(0&amp;feed!E303,LARGE(INDEX(ISNUMBER(--MID(feed!E303,ROW($1:$19),1))*
ROW($1:$19),0),ROW($1:$19))+1,1)*10^ROW($1:$19)/10)</f>
        <v>0</v>
      </c>
      <c r="F455" t="str">
        <f>feed!F303</f>
        <v>Second World War surplus</v>
      </c>
      <c r="G455" t="str">
        <f>feed!G303</f>
        <v>Gandhi-like</v>
      </c>
      <c r="H455">
        <f>SUMPRODUCT(MID(0&amp;feed!H303,LARGE(INDEX(ISNUMBER(--MID(feed!H303,ROW($1:$19),1))*
ROW($1:$19),0),ROW($1:$19))+1,1)*10^ROW($1:$19)/10)</f>
        <v>0</v>
      </c>
      <c r="I455" t="str">
        <f>feed!I303</f>
        <v>Standard</v>
      </c>
      <c r="J455">
        <f>SUMPRODUCT(MID(0&amp;feed!J303,LARGE(INDEX(ISNUMBER(--MID(feed!J303,ROW($1:$19),1))*
ROW($1:$19),0),ROW($1:$19))+1,1)*10^ROW($1:$19)/10)</f>
        <v>1</v>
      </c>
      <c r="K455">
        <f>SUMPRODUCT(MID(0&amp;feed!K303,LARGE(INDEX(ISNUMBER(--MID(feed!K303,ROW($1:$19),1))*
ROW($1:$19),0),ROW($1:$19))+1,1)*10^ROW($1:$19)/10)</f>
        <v>4</v>
      </c>
      <c r="L455">
        <f>SUMPRODUCT(MID(0&amp;feed!L303,LARGE(INDEX(ISNUMBER(--MID(feed!L303,ROW($1:$19),1))*
ROW($1:$19),0),ROW($1:$19))+1,1)*10^ROW($1:$19)/10)</f>
        <v>3</v>
      </c>
      <c r="M455" t="str">
        <f>feed!M303</f>
        <v>Mixed Economy</v>
      </c>
      <c r="N455">
        <f>SUMPRODUCT(MID(0&amp;feed!N303,LARGE(INDEX(ISNUMBER(--MID(feed!N303,ROW($1:$5),1))*
ROW($1:$5),0),ROW($1:$5))+1,1)*10^ROW($1:$5)/10)</f>
        <v>1970</v>
      </c>
      <c r="O455">
        <f>SUMPRODUCT(MID(0&amp;feed!O303,LARGE(INDEX(ISNUMBER(--MID(feed!O303,ROW($1:$5),1))*
ROW($1:$5),0),ROW($1:$5))+1,1)*10^ROW($1:$5)/10)</f>
        <v>66</v>
      </c>
      <c r="P455" t="str">
        <f>feed!P303</f>
        <v>Plentiful</v>
      </c>
      <c r="Q455">
        <f t="shared" si="42"/>
        <v>70</v>
      </c>
      <c r="R455" t="str">
        <f>feed!Q303</f>
        <v>Small</v>
      </c>
      <c r="S455">
        <f t="shared" si="43"/>
        <v>3</v>
      </c>
      <c r="T455" t="str">
        <f>feed!R303</f>
        <v>Mesoamerica</v>
      </c>
      <c r="U455" t="str">
        <f>feed!S303</f>
        <v>Neutral</v>
      </c>
      <c r="V455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7204</v>
      </c>
      <c r="W455" t="str">
        <f>feed!U303</f>
        <v>http://blocgame.com/stats.php?id=60789</v>
      </c>
      <c r="X455" s="4">
        <f>SUMPRODUCT(MID(0&amp;feed!V303,LARGE(INDEX(ISNUMBER(--MID(feed!V303,ROW($1:$5),1))*
ROW($1:$5),0),ROW($1:$5))+1,1)*10^ROW($1:$5)/10)</f>
        <v>0</v>
      </c>
      <c r="Y455">
        <f>feed!W303</f>
        <v>0</v>
      </c>
      <c r="Z455" s="4">
        <f t="shared" si="44"/>
        <v>4579</v>
      </c>
      <c r="AA455" s="8">
        <f t="shared" si="45"/>
        <v>3.6568527918781726</v>
      </c>
      <c r="AB455" s="4">
        <f t="shared" si="46"/>
        <v>328.33333333333331</v>
      </c>
      <c r="AC455" s="4">
        <f t="shared" si="47"/>
        <v>1200.6666666666667</v>
      </c>
    </row>
    <row r="456" spans="1:29" x14ac:dyDescent="0.25">
      <c r="A456" t="str">
        <f>feed!A291</f>
        <v>Italica</v>
      </c>
      <c r="B456" t="str">
        <f>feed!B291</f>
        <v>Lord Potash</v>
      </c>
      <c r="C456" t="str">
        <f>feed!C291</f>
        <v>SPQR</v>
      </c>
      <c r="D456">
        <f>SUMPRODUCT(MID(0&amp;feed!D291,LARGE(INDEX(ISNUMBER(--MID(feed!D291,ROW($1:$19),1))*
ROW($1:$19),0),ROW($1:$19))+1,1)*10^ROW($1:$19)/10)</f>
        <v>41</v>
      </c>
      <c r="E456">
        <f>SUMPRODUCT(MID(0&amp;feed!E291,LARGE(INDEX(ISNUMBER(--MID(feed!E291,ROW($1:$19),1))*
ROW($1:$19),0),ROW($1:$19))+1,1)*10^ROW($1:$19)/10)</f>
        <v>4</v>
      </c>
      <c r="F456" t="str">
        <f>feed!F291</f>
        <v>Second World War surplus</v>
      </c>
      <c r="G456" t="str">
        <f>feed!G291</f>
        <v>Gandhi-like</v>
      </c>
      <c r="H456">
        <f>SUMPRODUCT(MID(0&amp;feed!H290,LARGE(INDEX(ISNUMBER(--MID(feed!H290,ROW($1:$19),1))*
ROW($1:$19),0),ROW($1:$19))+1,1)*10^ROW($1:$19)/10)</f>
        <v>3</v>
      </c>
      <c r="I456" t="str">
        <f>feed!I291</f>
        <v>Elite</v>
      </c>
      <c r="J456">
        <f>SUMPRODUCT(MID(0&amp;feed!J291,LARGE(INDEX(ISNUMBER(--MID(feed!J291,ROW($1:$19),1))*
ROW($1:$19),0),ROW($1:$19))+1,1)*10^ROW($1:$19)/10)</f>
        <v>9</v>
      </c>
      <c r="K456">
        <f>SUMPRODUCT(MID(0&amp;feed!K291,LARGE(INDEX(ISNUMBER(--MID(feed!K291,ROW($1:$19),1))*
ROW($1:$19),0),ROW($1:$19))+1,1)*10^ROW($1:$19)/10)</f>
        <v>14</v>
      </c>
      <c r="L456">
        <f>SUMPRODUCT(MID(0&amp;feed!L291,LARGE(INDEX(ISNUMBER(--MID(feed!L291,ROW($1:$19),1))*
ROW($1:$19),0),ROW($1:$19))+1,1)*10^ROW($1:$19)/10)</f>
        <v>10</v>
      </c>
      <c r="M456" t="str">
        <f>feed!M291</f>
        <v>Mixed Economy</v>
      </c>
      <c r="N456">
        <f>SUMPRODUCT(MID(0&amp;feed!N291,LARGE(INDEX(ISNUMBER(--MID(feed!N291,ROW($1:$5),1))*
ROW($1:$5),0),ROW($1:$5))+1,1)*10^ROW($1:$5)/10)</f>
        <v>2034</v>
      </c>
      <c r="O456">
        <f>SUMPRODUCT(MID(0&amp;feed!O291,LARGE(INDEX(ISNUMBER(--MID(feed!O291,ROW($1:$5),1))*
ROW($1:$5),0),ROW($1:$5))+1,1)*10^ROW($1:$5)/10)</f>
        <v>1520</v>
      </c>
      <c r="P456" t="str">
        <f>feed!P291</f>
        <v>Near Depletion</v>
      </c>
      <c r="Q456">
        <f t="shared" si="42"/>
        <v>10</v>
      </c>
      <c r="R456" t="str">
        <f>feed!Q291</f>
        <v>Large</v>
      </c>
      <c r="S456">
        <f t="shared" si="43"/>
        <v>7.5</v>
      </c>
      <c r="T456" t="str">
        <f>feed!R291</f>
        <v>Egypt</v>
      </c>
      <c r="U456" t="str">
        <f>feed!S291</f>
        <v>Soviet Union</v>
      </c>
      <c r="V456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27915</v>
      </c>
      <c r="W456" t="str">
        <f>feed!U291</f>
        <v>http://blocgame.com/stats.php?id=63435</v>
      </c>
      <c r="X456" s="4">
        <f>SUMPRODUCT(MID(0&amp;feed!V291,LARGE(INDEX(ISNUMBER(--MID(feed!V291,ROW($1:$5),1))*
ROW($1:$5),0),ROW($1:$5))+1,1)*10^ROW($1:$5)/10)</f>
        <v>0</v>
      </c>
      <c r="Y456">
        <f>feed!W291</f>
        <v>0</v>
      </c>
      <c r="Z456" s="4">
        <f t="shared" si="44"/>
        <v>16665</v>
      </c>
      <c r="AA456" s="8">
        <f t="shared" si="45"/>
        <v>13.724188790560472</v>
      </c>
      <c r="AB456" s="4">
        <f t="shared" si="46"/>
        <v>339</v>
      </c>
      <c r="AC456" s="4">
        <f t="shared" si="47"/>
        <v>4652.5</v>
      </c>
    </row>
    <row r="457" spans="1:29" x14ac:dyDescent="0.25">
      <c r="A457" t="str">
        <f>feed!A631</f>
        <v>Mocha</v>
      </c>
      <c r="B457" t="str">
        <f>feed!B631</f>
        <v>dudearse</v>
      </c>
      <c r="C457" t="str">
        <f>feed!C631</f>
        <v>The Order</v>
      </c>
      <c r="D457">
        <f>SUMPRODUCT(MID(0&amp;feed!D631,LARGE(INDEX(ISNUMBER(--MID(feed!D631,ROW($1:$19),1))*
ROW($1:$19),0),ROW($1:$19))+1,1)*10^ROW($1:$19)/10)</f>
        <v>46</v>
      </c>
      <c r="E457">
        <f>SUMPRODUCT(MID(0&amp;feed!E631,LARGE(INDEX(ISNUMBER(--MID(feed!E631,ROW($1:$19),1))*
ROW($1:$19),0),ROW($1:$19))+1,1)*10^ROW($1:$19)/10)</f>
        <v>0</v>
      </c>
      <c r="F457" t="str">
        <f>feed!F631</f>
        <v>Second World War surplus</v>
      </c>
      <c r="G457" t="str">
        <f>feed!G631</f>
        <v>Angelic</v>
      </c>
      <c r="H457">
        <f>SUMPRODUCT(MID(0&amp;feed!H631,LARGE(INDEX(ISNUMBER(--MID(feed!H631,ROW($1:$19),1))*
ROW($1:$19),0),ROW($1:$19))+1,1)*10^ROW($1:$19)/10)</f>
        <v>1</v>
      </c>
      <c r="I457" t="str">
        <f>feed!I631</f>
        <v>Good</v>
      </c>
      <c r="J457">
        <f>SUMPRODUCT(MID(0&amp;feed!J631,LARGE(INDEX(ISNUMBER(--MID(feed!J631,ROW($1:$19),1))*
ROW($1:$19),0),ROW($1:$19))+1,1)*10^ROW($1:$19)/10)</f>
        <v>2</v>
      </c>
      <c r="K457">
        <f>SUMPRODUCT(MID(0&amp;feed!K631,LARGE(INDEX(ISNUMBER(--MID(feed!K631,ROW($1:$19),1))*
ROW($1:$19),0),ROW($1:$19))+1,1)*10^ROW($1:$19)/10)</f>
        <v>16</v>
      </c>
      <c r="L457">
        <f>SUMPRODUCT(MID(0&amp;feed!L631,LARGE(INDEX(ISNUMBER(--MID(feed!L631,ROW($1:$19),1))*
ROW($1:$19),0),ROW($1:$19))+1,1)*10^ROW($1:$19)/10)</f>
        <v>3</v>
      </c>
      <c r="M457" t="str">
        <f>feed!M631</f>
        <v>Free Market</v>
      </c>
      <c r="N457">
        <f>SUMPRODUCT(MID(0&amp;feed!N631,LARGE(INDEX(ISNUMBER(--MID(feed!N631,ROW($1:$5),1))*
ROW($1:$5),0),ROW($1:$5))+1,1)*10^ROW($1:$5)/10)</f>
        <v>902</v>
      </c>
      <c r="O457">
        <f>SUMPRODUCT(MID(0&amp;feed!O631,LARGE(INDEX(ISNUMBER(--MID(feed!O631,ROW($1:$5),1))*
ROW($1:$5),0),ROW($1:$5))+1,1)*10^ROW($1:$5)/10)</f>
        <v>0</v>
      </c>
      <c r="P457" t="str">
        <f>feed!P631</f>
        <v>Untapped</v>
      </c>
      <c r="Q457">
        <f t="shared" si="42"/>
        <v>90</v>
      </c>
      <c r="R457" t="str">
        <f>feed!Q631</f>
        <v>Large</v>
      </c>
      <c r="S457">
        <f t="shared" si="43"/>
        <v>7.5</v>
      </c>
      <c r="T457" t="str">
        <f>feed!R631</f>
        <v>Indochina</v>
      </c>
      <c r="U457" t="str">
        <f>feed!S631</f>
        <v>United States</v>
      </c>
      <c r="V457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14056</v>
      </c>
      <c r="W457" t="str">
        <f>feed!U631</f>
        <v>http://blocgame.com/stats.php?id=61298</v>
      </c>
      <c r="X457" s="4">
        <f>SUMPRODUCT(MID(0&amp;feed!V631,LARGE(INDEX(ISNUMBER(--MID(feed!V631,ROW($1:$5),1))*
ROW($1:$5),0),ROW($1:$5))+1,1)*10^ROW($1:$5)/10)</f>
        <v>0</v>
      </c>
      <c r="Y457">
        <f>feed!W631</f>
        <v>0</v>
      </c>
      <c r="Z457" s="4">
        <f t="shared" si="44"/>
        <v>6181</v>
      </c>
      <c r="AA457" s="8">
        <f t="shared" si="45"/>
        <v>15.583148558758316</v>
      </c>
      <c r="AB457" s="4">
        <f t="shared" si="46"/>
        <v>150.33333333333334</v>
      </c>
      <c r="AC457" s="4">
        <f t="shared" si="47"/>
        <v>2342.6666666666665</v>
      </c>
    </row>
    <row r="458" spans="1:29" x14ac:dyDescent="0.25">
      <c r="A458" t="str">
        <f>feed!A467</f>
        <v>Baghdad Iraqi</v>
      </c>
      <c r="B458" t="str">
        <f>feed!B467</f>
        <v>As-Shaheed Saddam Hussein</v>
      </c>
      <c r="C458" t="str">
        <f>feed!C467</f>
        <v>Interpol</v>
      </c>
      <c r="D458">
        <f>SUMPRODUCT(MID(0&amp;feed!D467,LARGE(INDEX(ISNUMBER(--MID(feed!D467,ROW($1:$19),1))*
ROW($1:$19),0),ROW($1:$19))+1,1)*10^ROW($1:$19)/10)</f>
        <v>112</v>
      </c>
      <c r="E458">
        <f>SUMPRODUCT(MID(0&amp;feed!E467,LARGE(INDEX(ISNUMBER(--MID(feed!E467,ROW($1:$19),1))*
ROW($1:$19),0),ROW($1:$19))+1,1)*10^ROW($1:$19)/10)</f>
        <v>6</v>
      </c>
      <c r="F458" t="str">
        <f>feed!F467</f>
        <v>Vietnam War surplus</v>
      </c>
      <c r="G458" t="str">
        <f>feed!G467</f>
        <v>Gandhi-like</v>
      </c>
      <c r="H458">
        <f>SUMPRODUCT(MID(0&amp;feed!H467,LARGE(INDEX(ISNUMBER(--MID(feed!H467,ROW($1:$19),1))*
ROW($1:$19),0),ROW($1:$19))+1,1)*10^ROW($1:$19)/10)</f>
        <v>3</v>
      </c>
      <c r="I458" t="str">
        <f>feed!I467</f>
        <v>Elite</v>
      </c>
      <c r="J458">
        <f>SUMPRODUCT(MID(0&amp;feed!J467,LARGE(INDEX(ISNUMBER(--MID(feed!J467,ROW($1:$19),1))*
ROW($1:$19),0),ROW($1:$19))+1,1)*10^ROW($1:$19)/10)</f>
        <v>9</v>
      </c>
      <c r="K458">
        <f>SUMPRODUCT(MID(0&amp;feed!K467,LARGE(INDEX(ISNUMBER(--MID(feed!K467,ROW($1:$19),1))*
ROW($1:$19),0),ROW($1:$19))+1,1)*10^ROW($1:$19)/10)</f>
        <v>30</v>
      </c>
      <c r="L458">
        <f>SUMPRODUCT(MID(0&amp;feed!L467,LARGE(INDEX(ISNUMBER(--MID(feed!L467,ROW($1:$19),1))*
ROW($1:$19),0),ROW($1:$19))+1,1)*10^ROW($1:$19)/10)</f>
        <v>30</v>
      </c>
      <c r="M458" t="str">
        <f>feed!M467</f>
        <v>Central Planning</v>
      </c>
      <c r="N458">
        <f>SUMPRODUCT(MID(0&amp;feed!N467,LARGE(INDEX(ISNUMBER(--MID(feed!N467,ROW($1:$5),1))*
ROW($1:$5),0),ROW($1:$5))+1,1)*10^ROW($1:$5)/10)</f>
        <v>1365</v>
      </c>
      <c r="O458">
        <f>SUMPRODUCT(MID(0&amp;feed!O467,LARGE(INDEX(ISNUMBER(--MID(feed!O467,ROW($1:$5),1))*
ROW($1:$5),0),ROW($1:$5))+1,1)*10^ROW($1:$5)/10)</f>
        <v>3664</v>
      </c>
      <c r="P458" t="str">
        <f>feed!P467</f>
        <v>Untapped</v>
      </c>
      <c r="Q458">
        <f t="shared" si="42"/>
        <v>90</v>
      </c>
      <c r="R458" t="str">
        <f>feed!Q467</f>
        <v>Very Powerful</v>
      </c>
      <c r="S458">
        <f t="shared" si="43"/>
        <v>10</v>
      </c>
      <c r="T458" t="str">
        <f>feed!R467</f>
        <v>Mesopotamia</v>
      </c>
      <c r="U458" t="str">
        <f>feed!S467</f>
        <v>Soviet Union</v>
      </c>
      <c r="V458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45126</v>
      </c>
      <c r="W458" t="str">
        <f>feed!U467</f>
        <v>http://blocgame.com/stats.php?id=61172</v>
      </c>
      <c r="X458" s="4">
        <f>SUMPRODUCT(MID(0&amp;feed!V467,LARGE(INDEX(ISNUMBER(--MID(feed!V467,ROW($1:$5),1))*
ROW($1:$5),0),ROW($1:$5))+1,1)*10^ROW($1:$5)/10)</f>
        <v>0</v>
      </c>
      <c r="Y458">
        <f>feed!W467</f>
        <v>0</v>
      </c>
      <c r="Z458" s="4">
        <f t="shared" si="44"/>
        <v>20376</v>
      </c>
      <c r="AA458" s="8">
        <f t="shared" si="45"/>
        <v>33.059340659340663</v>
      </c>
      <c r="AB458" s="4">
        <f t="shared" si="46"/>
        <v>227.5</v>
      </c>
      <c r="AC458" s="4">
        <f t="shared" si="47"/>
        <v>7521</v>
      </c>
    </row>
    <row r="459" spans="1:29" x14ac:dyDescent="0.25">
      <c r="A459" t="str">
        <f>feed!A378</f>
        <v>Khalifah</v>
      </c>
      <c r="B459" t="str">
        <f>feed!B378</f>
        <v>Appi jaafar</v>
      </c>
      <c r="C459" t="str">
        <f>feed!C378</f>
        <v>PIRATES</v>
      </c>
      <c r="D459">
        <f>SUMPRODUCT(MID(0&amp;feed!D378,LARGE(INDEX(ISNUMBER(--MID(feed!D378,ROW($1:$19),1))*
ROW($1:$19),0),ROW($1:$19))+1,1)*10^ROW($1:$19)/10)</f>
        <v>4</v>
      </c>
      <c r="E459">
        <f>SUMPRODUCT(MID(0&amp;feed!E378,LARGE(INDEX(ISNUMBER(--MID(feed!E378,ROW($1:$19),1))*
ROW($1:$19),0),ROW($1:$19))+1,1)*10^ROW($1:$19)/10)</f>
        <v>3</v>
      </c>
      <c r="F459" t="str">
        <f>feed!F378</f>
        <v>Second World War surplus</v>
      </c>
      <c r="G459" t="str">
        <f>feed!G378</f>
        <v>Gandhi-like</v>
      </c>
      <c r="H459">
        <f>SUMPRODUCT(MID(0&amp;feed!H378,LARGE(INDEX(ISNUMBER(--MID(feed!H378,ROW($1:$19),1))*
ROW($1:$19),0),ROW($1:$19))+1,1)*10^ROW($1:$19)/10)</f>
        <v>3</v>
      </c>
      <c r="I459" t="str">
        <f>feed!I378</f>
        <v>Undisciplined Rabble</v>
      </c>
      <c r="J459">
        <f>SUMPRODUCT(MID(0&amp;feed!J378,LARGE(INDEX(ISNUMBER(--MID(feed!J378,ROW($1:$19),1))*
ROW($1:$19),0),ROW($1:$19))+1,1)*10^ROW($1:$19)/10)</f>
        <v>8</v>
      </c>
      <c r="K459">
        <f>SUMPRODUCT(MID(0&amp;feed!K378,LARGE(INDEX(ISNUMBER(--MID(feed!K378,ROW($1:$19),1))*
ROW($1:$19),0),ROW($1:$19))+1,1)*10^ROW($1:$19)/10)</f>
        <v>10</v>
      </c>
      <c r="L459">
        <f>SUMPRODUCT(MID(0&amp;feed!L378,LARGE(INDEX(ISNUMBER(--MID(feed!L378,ROW($1:$19),1))*
ROW($1:$19),0),ROW($1:$19))+1,1)*10^ROW($1:$19)/10)</f>
        <v>6</v>
      </c>
      <c r="M459" t="str">
        <f>feed!M378</f>
        <v>Central Planning</v>
      </c>
      <c r="N459">
        <f>SUMPRODUCT(MID(0&amp;feed!N378,LARGE(INDEX(ISNUMBER(--MID(feed!N378,ROW($1:$5),1))*
ROW($1:$5),0),ROW($1:$5))+1,1)*10^ROW($1:$5)/10)</f>
        <v>1645</v>
      </c>
      <c r="O459">
        <f>SUMPRODUCT(MID(0&amp;feed!O378,LARGE(INDEX(ISNUMBER(--MID(feed!O378,ROW($1:$5),1))*
ROW($1:$5),0),ROW($1:$5))+1,1)*10^ROW($1:$5)/10)</f>
        <v>595</v>
      </c>
      <c r="P459" t="str">
        <f>feed!P378</f>
        <v>Near Depletion</v>
      </c>
      <c r="Q459">
        <f t="shared" si="42"/>
        <v>10</v>
      </c>
      <c r="R459" t="str">
        <f>feed!Q378</f>
        <v>Mediocre</v>
      </c>
      <c r="S459">
        <f t="shared" si="43"/>
        <v>4.5</v>
      </c>
      <c r="T459" t="str">
        <f>feed!R378</f>
        <v>Pacific Rim</v>
      </c>
      <c r="U459" t="str">
        <f>feed!S378</f>
        <v>Soviet Union</v>
      </c>
      <c r="V459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14368</v>
      </c>
      <c r="W459" t="str">
        <f>feed!U378</f>
        <v>http://blocgame.com/stats.php?id=62665</v>
      </c>
      <c r="X459" s="4">
        <f>SUMPRODUCT(MID(0&amp;feed!V378,LARGE(INDEX(ISNUMBER(--MID(feed!V378,ROW($1:$5),1))*
ROW($1:$5),0),ROW($1:$5))+1,1)*10^ROW($1:$5)/10)</f>
        <v>0</v>
      </c>
      <c r="Y459">
        <f>feed!W378</f>
        <v>0</v>
      </c>
      <c r="Z459" s="4">
        <f t="shared" si="44"/>
        <v>6118</v>
      </c>
      <c r="AA459" s="8">
        <f t="shared" si="45"/>
        <v>8.7343465045592712</v>
      </c>
      <c r="AB459" s="4">
        <f t="shared" si="46"/>
        <v>274.16666666666669</v>
      </c>
      <c r="AC459" s="4">
        <f t="shared" si="47"/>
        <v>2394.6666666666665</v>
      </c>
    </row>
    <row r="460" spans="1:29" x14ac:dyDescent="0.25">
      <c r="A460" t="str">
        <f>feed!A579</f>
        <v>kutu_babi</v>
      </c>
      <c r="B460" t="str">
        <f>feed!B579</f>
        <v>Kasspars</v>
      </c>
      <c r="C460">
        <f>feed!C579</f>
        <v>0</v>
      </c>
      <c r="D460">
        <f>SUMPRODUCT(MID(0&amp;feed!D579,LARGE(INDEX(ISNUMBER(--MID(feed!D579,ROW($1:$19),1))*
ROW($1:$19),0),ROW($1:$19))+1,1)*10^ROW($1:$19)/10)</f>
        <v>10</v>
      </c>
      <c r="E460">
        <f>SUMPRODUCT(MID(0&amp;feed!E579,LARGE(INDEX(ISNUMBER(--MID(feed!E579,ROW($1:$19),1))*
ROW($1:$19),0),ROW($1:$19))+1,1)*10^ROW($1:$19)/10)</f>
        <v>0</v>
      </c>
      <c r="F460" t="str">
        <f>feed!F579</f>
        <v>Second World War surplus</v>
      </c>
      <c r="G460" t="str">
        <f>feed!G579</f>
        <v>Good</v>
      </c>
      <c r="H460">
        <f>SUMPRODUCT(MID(0&amp;feed!H579,LARGE(INDEX(ISNUMBER(--MID(feed!H579,ROW($1:$19),1))*
ROW($1:$19),0),ROW($1:$19))+1,1)*10^ROW($1:$19)/10)</f>
        <v>1</v>
      </c>
      <c r="I460" t="str">
        <f>feed!I579</f>
        <v>Undisciplined Rabble</v>
      </c>
      <c r="J460">
        <f>SUMPRODUCT(MID(0&amp;feed!J579,LARGE(INDEX(ISNUMBER(--MID(feed!J579,ROW($1:$19),1))*
ROW($1:$19),0),ROW($1:$19))+1,1)*10^ROW($1:$19)/10)</f>
        <v>37</v>
      </c>
      <c r="K460">
        <f>SUMPRODUCT(MID(0&amp;feed!K579,LARGE(INDEX(ISNUMBER(--MID(feed!K579,ROW($1:$19),1))*
ROW($1:$19),0),ROW($1:$19))+1,1)*10^ROW($1:$19)/10)</f>
        <v>3</v>
      </c>
      <c r="L460">
        <f>SUMPRODUCT(MID(0&amp;feed!L579,LARGE(INDEX(ISNUMBER(--MID(feed!L579,ROW($1:$19),1))*
ROW($1:$19),0),ROW($1:$19))+1,1)*10^ROW($1:$19)/10)</f>
        <v>1</v>
      </c>
      <c r="M460" t="str">
        <f>feed!M579</f>
        <v>Mixed Economy</v>
      </c>
      <c r="N460">
        <f>SUMPRODUCT(MID(0&amp;feed!N579,LARGE(INDEX(ISNUMBER(--MID(feed!N579,ROW($1:$5),1))*
ROW($1:$5),0),ROW($1:$5))+1,1)*10^ROW($1:$5)/10)</f>
        <v>1042</v>
      </c>
      <c r="O460">
        <f>SUMPRODUCT(MID(0&amp;feed!O579,LARGE(INDEX(ISNUMBER(--MID(feed!O579,ROW($1:$5),1))*
ROW($1:$5),0),ROW($1:$5))+1,1)*10^ROW($1:$5)/10)</f>
        <v>72</v>
      </c>
      <c r="P460" t="str">
        <f>feed!P579</f>
        <v>Untapped</v>
      </c>
      <c r="Q460">
        <f t="shared" si="42"/>
        <v>90</v>
      </c>
      <c r="R460" t="str">
        <f>feed!Q579</f>
        <v>Meagre</v>
      </c>
      <c r="S460">
        <f t="shared" si="43"/>
        <v>1.5</v>
      </c>
      <c r="T460" t="str">
        <f>feed!R579</f>
        <v>Pacific Rim</v>
      </c>
      <c r="U460" t="str">
        <f>feed!S579</f>
        <v>Soviet Union</v>
      </c>
      <c r="V460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7637</v>
      </c>
      <c r="W460" t="str">
        <f>feed!U579</f>
        <v>http://blocgame.com/stats.php?id=64636</v>
      </c>
      <c r="X460" s="4">
        <f>SUMPRODUCT(MID(0&amp;feed!V579,LARGE(INDEX(ISNUMBER(--MID(feed!V579,ROW($1:$5),1))*
ROW($1:$5),0),ROW($1:$5))+1,1)*10^ROW($1:$5)/10)</f>
        <v>0</v>
      </c>
      <c r="Y460">
        <f>feed!W579</f>
        <v>0</v>
      </c>
      <c r="Z460" s="4">
        <f t="shared" si="44"/>
        <v>5387</v>
      </c>
      <c r="AA460" s="8">
        <f t="shared" si="45"/>
        <v>7.3291746641074855</v>
      </c>
      <c r="AB460" s="4">
        <f t="shared" si="46"/>
        <v>173.66666666666666</v>
      </c>
      <c r="AC460" s="4">
        <f t="shared" si="47"/>
        <v>1272.8333333333333</v>
      </c>
    </row>
    <row r="461" spans="1:29" x14ac:dyDescent="0.25">
      <c r="A461" t="str">
        <f>feed!A63</f>
        <v>Eastern Eagle</v>
      </c>
      <c r="B461" t="str">
        <f>feed!B63</f>
        <v>MetaIndigo</v>
      </c>
      <c r="C461" t="str">
        <f>feed!C63</f>
        <v>Brotherhood of Nod</v>
      </c>
      <c r="D461">
        <f>SUMPRODUCT(MID(0&amp;feed!D63,LARGE(INDEX(ISNUMBER(--MID(feed!D63,ROW($1:$19),1))*
ROW($1:$19),0),ROW($1:$19))+1,1)*10^ROW($1:$19)/10)</f>
        <v>73</v>
      </c>
      <c r="E461">
        <f>SUMPRODUCT(MID(0&amp;feed!E63,LARGE(INDEX(ISNUMBER(--MID(feed!E63,ROW($1:$19),1))*
ROW($1:$19),0),ROW($1:$19))+1,1)*10^ROW($1:$19)/10)</f>
        <v>0</v>
      </c>
      <c r="F461" t="str">
        <f>feed!F63</f>
        <v>Second World War surplus</v>
      </c>
      <c r="G461" t="str">
        <f>feed!G63</f>
        <v>Gandhi-like</v>
      </c>
      <c r="H461">
        <f>SUMPRODUCT(MID(0&amp;feed!H62,LARGE(INDEX(ISNUMBER(--MID(feed!H62,ROW($1:$19),1))*
ROW($1:$19),0),ROW($1:$19))+1,1)*10^ROW($1:$19)/10)</f>
        <v>3</v>
      </c>
      <c r="I461" t="str">
        <f>feed!I63</f>
        <v>Good</v>
      </c>
      <c r="J461">
        <f>SUMPRODUCT(MID(0&amp;feed!J63,LARGE(INDEX(ISNUMBER(--MID(feed!J63,ROW($1:$19),1))*
ROW($1:$19),0),ROW($1:$19))+1,1)*10^ROW($1:$19)/10)</f>
        <v>5</v>
      </c>
      <c r="K461">
        <f>SUMPRODUCT(MID(0&amp;feed!K63,LARGE(INDEX(ISNUMBER(--MID(feed!K63,ROW($1:$19),1))*
ROW($1:$19),0),ROW($1:$19))+1,1)*10^ROW($1:$19)/10)</f>
        <v>13</v>
      </c>
      <c r="L461">
        <f>SUMPRODUCT(MID(0&amp;feed!L63,LARGE(INDEX(ISNUMBER(--MID(feed!L63,ROW($1:$19),1))*
ROW($1:$19),0),ROW($1:$19))+1,1)*10^ROW($1:$19)/10)</f>
        <v>5</v>
      </c>
      <c r="M461" t="str">
        <f>feed!M63</f>
        <v>Central Planning</v>
      </c>
      <c r="N461">
        <f>SUMPRODUCT(MID(0&amp;feed!N63,LARGE(INDEX(ISNUMBER(--MID(feed!N63,ROW($1:$5),1))*
ROW($1:$5),0),ROW($1:$5))+1,1)*10^ROW($1:$5)/10)</f>
        <v>3560</v>
      </c>
      <c r="O461">
        <f>SUMPRODUCT(MID(0&amp;feed!O63,LARGE(INDEX(ISNUMBER(--MID(feed!O63,ROW($1:$5),1))*
ROW($1:$5),0),ROW($1:$5))+1,1)*10^ROW($1:$5)/10)</f>
        <v>5</v>
      </c>
      <c r="P461" t="str">
        <f>feed!P63</f>
        <v>Untapped</v>
      </c>
      <c r="Q461">
        <f t="shared" si="42"/>
        <v>90</v>
      </c>
      <c r="R461" t="str">
        <f>feed!Q63</f>
        <v>Very Powerful</v>
      </c>
      <c r="S461">
        <f t="shared" si="43"/>
        <v>10</v>
      </c>
      <c r="T461" t="str">
        <f>feed!R63</f>
        <v>The Subcontinent</v>
      </c>
      <c r="U461" t="str">
        <f>feed!S63</f>
        <v>Soviet Union</v>
      </c>
      <c r="V461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15693</v>
      </c>
      <c r="W461" t="str">
        <f>feed!U63</f>
        <v>http://blocgame.com/stats.php?id=63045</v>
      </c>
      <c r="X461" s="4">
        <f>SUMPRODUCT(MID(0&amp;feed!V63,LARGE(INDEX(ISNUMBER(--MID(feed!V63,ROW($1:$5),1))*
ROW($1:$5),0),ROW($1:$5))+1,1)*10^ROW($1:$5)/10)</f>
        <v>0</v>
      </c>
      <c r="Y461">
        <f>feed!W63</f>
        <v>0</v>
      </c>
      <c r="Z461" s="4">
        <f t="shared" si="44"/>
        <v>6693</v>
      </c>
      <c r="AA461" s="8">
        <f t="shared" si="45"/>
        <v>4.4081460674157302</v>
      </c>
      <c r="AB461" s="4">
        <f t="shared" si="46"/>
        <v>593.33333333333337</v>
      </c>
      <c r="AC461" s="4">
        <f t="shared" si="47"/>
        <v>2615.5</v>
      </c>
    </row>
    <row r="462" spans="1:29" x14ac:dyDescent="0.25">
      <c r="A462" t="str">
        <f>feed!A426</f>
        <v>Kelate.net</v>
      </c>
      <c r="B462" t="str">
        <f>feed!B426</f>
        <v>Wira Perang</v>
      </c>
      <c r="C462" t="str">
        <f>feed!C426</f>
        <v>PIRATES</v>
      </c>
      <c r="D462">
        <f>SUMPRODUCT(MID(0&amp;feed!D426,LARGE(INDEX(ISNUMBER(--MID(feed!D426,ROW($1:$19),1))*
ROW($1:$19),0),ROW($1:$19))+1,1)*10^ROW($1:$19)/10)</f>
        <v>137</v>
      </c>
      <c r="E462">
        <f>SUMPRODUCT(MID(0&amp;feed!E426,LARGE(INDEX(ISNUMBER(--MID(feed!E426,ROW($1:$19),1))*
ROW($1:$19),0),ROW($1:$19))+1,1)*10^ROW($1:$19)/10)</f>
        <v>11</v>
      </c>
      <c r="F462" t="str">
        <f>feed!F426</f>
        <v>Vietnam War surplus</v>
      </c>
      <c r="G462" t="str">
        <f>feed!G426</f>
        <v>Gandhi-like</v>
      </c>
      <c r="H462">
        <f>SUMPRODUCT(MID(0&amp;feed!H426,LARGE(INDEX(ISNUMBER(--MID(feed!H426,ROW($1:$19),1))*
ROW($1:$19),0),ROW($1:$19))+1,1)*10^ROW($1:$19)/10)</f>
        <v>3</v>
      </c>
      <c r="I462" t="str">
        <f>feed!I426</f>
        <v>Elite</v>
      </c>
      <c r="J462">
        <f>SUMPRODUCT(MID(0&amp;feed!J426,LARGE(INDEX(ISNUMBER(--MID(feed!J426,ROW($1:$19),1))*
ROW($1:$19),0),ROW($1:$19))+1,1)*10^ROW($1:$19)/10)</f>
        <v>3</v>
      </c>
      <c r="K462">
        <f>SUMPRODUCT(MID(0&amp;feed!K426,LARGE(INDEX(ISNUMBER(--MID(feed!K426,ROW($1:$19),1))*
ROW($1:$19),0),ROW($1:$19))+1,1)*10^ROW($1:$19)/10)</f>
        <v>33</v>
      </c>
      <c r="L462">
        <f>SUMPRODUCT(MID(0&amp;feed!L426,LARGE(INDEX(ISNUMBER(--MID(feed!L426,ROW($1:$19),1))*
ROW($1:$19),0),ROW($1:$19))+1,1)*10^ROW($1:$19)/10)</f>
        <v>33</v>
      </c>
      <c r="M462" t="str">
        <f>feed!M426</f>
        <v>Free Market</v>
      </c>
      <c r="N462">
        <f>SUMPRODUCT(MID(0&amp;feed!N426,LARGE(INDEX(ISNUMBER(--MID(feed!N426,ROW($1:$5),1))*
ROW($1:$5),0),ROW($1:$5))+1,1)*10^ROW($1:$5)/10)</f>
        <v>1485</v>
      </c>
      <c r="O462">
        <f>SUMPRODUCT(MID(0&amp;feed!O426,LARGE(INDEX(ISNUMBER(--MID(feed!O426,ROW($1:$5),1))*
ROW($1:$5),0),ROW($1:$5))+1,1)*10^ROW($1:$5)/10)</f>
        <v>1845</v>
      </c>
      <c r="P462" t="str">
        <f>feed!P426</f>
        <v>Near Depletion</v>
      </c>
      <c r="Q462">
        <f t="shared" si="42"/>
        <v>10</v>
      </c>
      <c r="R462" t="str">
        <f>feed!Q426</f>
        <v>Very Powerful</v>
      </c>
      <c r="S462">
        <f t="shared" si="43"/>
        <v>10</v>
      </c>
      <c r="T462" t="str">
        <f>feed!R426</f>
        <v>Arabia</v>
      </c>
      <c r="U462" t="str">
        <f>feed!S426</f>
        <v>United States</v>
      </c>
      <c r="V462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30061</v>
      </c>
      <c r="W462" t="str">
        <f>feed!U426</f>
        <v>http://blocgame.com/stats.php?id=61907</v>
      </c>
      <c r="X462" s="4">
        <f>SUMPRODUCT(MID(0&amp;feed!V426,LARGE(INDEX(ISNUMBER(--MID(feed!V426,ROW($1:$5),1))*
ROW($1:$5),0),ROW($1:$5))+1,1)*10^ROW($1:$5)/10)</f>
        <v>0</v>
      </c>
      <c r="Y462">
        <f>feed!W426</f>
        <v>0</v>
      </c>
      <c r="Z462" s="4">
        <f t="shared" si="44"/>
        <v>3061</v>
      </c>
      <c r="AA462" s="8">
        <f t="shared" si="45"/>
        <v>20.243097643097641</v>
      </c>
      <c r="AB462" s="4">
        <f t="shared" si="46"/>
        <v>247.5</v>
      </c>
      <c r="AC462" s="4">
        <f t="shared" si="47"/>
        <v>5010.166666666667</v>
      </c>
    </row>
    <row r="463" spans="1:29" x14ac:dyDescent="0.25">
      <c r="A463" t="str">
        <f>feed!A368</f>
        <v>Alor Janggus</v>
      </c>
      <c r="B463" t="str">
        <f>feed!B368</f>
        <v>bobit</v>
      </c>
      <c r="C463" t="str">
        <f>feed!C368</f>
        <v>The Order</v>
      </c>
      <c r="D463">
        <f>SUMPRODUCT(MID(0&amp;feed!D368,LARGE(INDEX(ISNUMBER(--MID(feed!D368,ROW($1:$19),1))*
ROW($1:$19),0),ROW($1:$19))+1,1)*10^ROW($1:$19)/10)</f>
        <v>29</v>
      </c>
      <c r="E463">
        <f>SUMPRODUCT(MID(0&amp;feed!E368,LARGE(INDEX(ISNUMBER(--MID(feed!E368,ROW($1:$19),1))*
ROW($1:$19),0),ROW($1:$19))+1,1)*10^ROW($1:$19)/10)</f>
        <v>3</v>
      </c>
      <c r="F463" t="str">
        <f>feed!F368</f>
        <v>Second World War surplus</v>
      </c>
      <c r="G463" t="str">
        <f>feed!G368</f>
        <v>Angelic</v>
      </c>
      <c r="H463">
        <f>SUMPRODUCT(MID(0&amp;feed!H368,LARGE(INDEX(ISNUMBER(--MID(feed!H368,ROW($1:$19),1))*
ROW($1:$19),0),ROW($1:$19))+1,1)*10^ROW($1:$19)/10)</f>
        <v>2</v>
      </c>
      <c r="I463" t="str">
        <f>feed!I368</f>
        <v>Undisciplined Rabble</v>
      </c>
      <c r="J463">
        <f>SUMPRODUCT(MID(0&amp;feed!J368,LARGE(INDEX(ISNUMBER(--MID(feed!J368,ROW($1:$19),1))*
ROW($1:$19),0),ROW($1:$19))+1,1)*10^ROW($1:$19)/10)</f>
        <v>3</v>
      </c>
      <c r="K463">
        <f>SUMPRODUCT(MID(0&amp;feed!K368,LARGE(INDEX(ISNUMBER(--MID(feed!K368,ROW($1:$19),1))*
ROW($1:$19),0),ROW($1:$19))+1,1)*10^ROW($1:$19)/10)</f>
        <v>3</v>
      </c>
      <c r="L463">
        <f>SUMPRODUCT(MID(0&amp;feed!L368,LARGE(INDEX(ISNUMBER(--MID(feed!L368,ROW($1:$19),1))*
ROW($1:$19),0),ROW($1:$19))+1,1)*10^ROW($1:$19)/10)</f>
        <v>26</v>
      </c>
      <c r="M463" t="str">
        <f>feed!M368</f>
        <v>Central Planning</v>
      </c>
      <c r="N463">
        <f>SUMPRODUCT(MID(0&amp;feed!N368,LARGE(INDEX(ISNUMBER(--MID(feed!N368,ROW($1:$5),1))*
ROW($1:$5),0),ROW($1:$5))+1,1)*10^ROW($1:$5)/10)</f>
        <v>1688</v>
      </c>
      <c r="O463">
        <f>SUMPRODUCT(MID(0&amp;feed!O368,LARGE(INDEX(ISNUMBER(--MID(feed!O368,ROW($1:$5),1))*
ROW($1:$5),0),ROW($1:$5))+1,1)*10^ROW($1:$5)/10)</f>
        <v>3206</v>
      </c>
      <c r="P463" t="str">
        <f>feed!P368</f>
        <v>Plentiful</v>
      </c>
      <c r="Q463">
        <f t="shared" si="42"/>
        <v>70</v>
      </c>
      <c r="R463" t="str">
        <f>feed!Q368</f>
        <v>Large</v>
      </c>
      <c r="S463">
        <f t="shared" si="43"/>
        <v>7.5</v>
      </c>
      <c r="T463" t="str">
        <f>feed!R368</f>
        <v>Arabia</v>
      </c>
      <c r="U463" t="str">
        <f>feed!S368</f>
        <v>Soviet Union</v>
      </c>
      <c r="V463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23189</v>
      </c>
      <c r="W463" t="str">
        <f>feed!U368</f>
        <v>http://blocgame.com/stats.php?id=63141</v>
      </c>
      <c r="X463" s="4">
        <f>SUMPRODUCT(MID(0&amp;feed!V368,LARGE(INDEX(ISNUMBER(--MID(feed!V368,ROW($1:$5),1))*
ROW($1:$5),0),ROW($1:$5))+1,1)*10^ROW($1:$5)/10)</f>
        <v>0</v>
      </c>
      <c r="Y463">
        <f>feed!W368</f>
        <v>0</v>
      </c>
      <c r="Z463" s="4">
        <f t="shared" si="44"/>
        <v>10814</v>
      </c>
      <c r="AA463" s="8">
        <f t="shared" si="45"/>
        <v>13.737559241706162</v>
      </c>
      <c r="AB463" s="4">
        <f t="shared" si="46"/>
        <v>281.33333333333331</v>
      </c>
      <c r="AC463" s="4">
        <f t="shared" si="47"/>
        <v>3864.8333333333335</v>
      </c>
    </row>
    <row r="464" spans="1:29" x14ac:dyDescent="0.25">
      <c r="A464" t="str">
        <f>feed!A447</f>
        <v>Nhayat</v>
      </c>
      <c r="B464" t="str">
        <f>feed!B447</f>
        <v>Nhayat</v>
      </c>
      <c r="C464" t="str">
        <f>feed!C447</f>
        <v>The Order</v>
      </c>
      <c r="D464">
        <f>SUMPRODUCT(MID(0&amp;feed!D447,LARGE(INDEX(ISNUMBER(--MID(feed!D447,ROW($1:$19),1))*
ROW($1:$19),0),ROW($1:$19))+1,1)*10^ROW($1:$19)/10)</f>
        <v>118</v>
      </c>
      <c r="E464">
        <f>SUMPRODUCT(MID(0&amp;feed!E447,LARGE(INDEX(ISNUMBER(--MID(feed!E447,ROW($1:$19),1))*
ROW($1:$19),0),ROW($1:$19))+1,1)*10^ROW($1:$19)/10)</f>
        <v>1</v>
      </c>
      <c r="F464" t="str">
        <f>feed!F447</f>
        <v>Korean War surplus</v>
      </c>
      <c r="G464" t="str">
        <f>feed!G447</f>
        <v>Angelic</v>
      </c>
      <c r="H464">
        <f>SUMPRODUCT(MID(0&amp;feed!H447,LARGE(INDEX(ISNUMBER(--MID(feed!H447,ROW($1:$19),1))*
ROW($1:$19),0),ROW($1:$19))+1,1)*10^ROW($1:$19)/10)</f>
        <v>3</v>
      </c>
      <c r="I464" t="str">
        <f>feed!I447</f>
        <v>Poor</v>
      </c>
      <c r="J464">
        <f>SUMPRODUCT(MID(0&amp;feed!J447,LARGE(INDEX(ISNUMBER(--MID(feed!J447,ROW($1:$19),1))*
ROW($1:$19),0),ROW($1:$19))+1,1)*10^ROW($1:$19)/10)</f>
        <v>2</v>
      </c>
      <c r="K464">
        <f>SUMPRODUCT(MID(0&amp;feed!K447,LARGE(INDEX(ISNUMBER(--MID(feed!K447,ROW($1:$19),1))*
ROW($1:$19),0),ROW($1:$19))+1,1)*10^ROW($1:$19)/10)</f>
        <v>40</v>
      </c>
      <c r="L464">
        <f>SUMPRODUCT(MID(0&amp;feed!L447,LARGE(INDEX(ISNUMBER(--MID(feed!L447,ROW($1:$19),1))*
ROW($1:$19),0),ROW($1:$19))+1,1)*10^ROW($1:$19)/10)</f>
        <v>5</v>
      </c>
      <c r="M464" t="str">
        <f>feed!M447</f>
        <v>Central Planning</v>
      </c>
      <c r="N464">
        <f>SUMPRODUCT(MID(0&amp;feed!N447,LARGE(INDEX(ISNUMBER(--MID(feed!N447,ROW($1:$5),1))*
ROW($1:$5),0),ROW($1:$5))+1,1)*10^ROW($1:$5)/10)</f>
        <v>1424</v>
      </c>
      <c r="O464">
        <f>SUMPRODUCT(MID(0&amp;feed!O447,LARGE(INDEX(ISNUMBER(--MID(feed!O447,ROW($1:$5),1))*
ROW($1:$5),0),ROW($1:$5))+1,1)*10^ROW($1:$5)/10)</f>
        <v>188</v>
      </c>
      <c r="P464" t="str">
        <f>feed!P447</f>
        <v>Untapped</v>
      </c>
      <c r="Q464">
        <f t="shared" si="42"/>
        <v>90</v>
      </c>
      <c r="R464" t="str">
        <f>feed!Q447</f>
        <v>Very Powerful</v>
      </c>
      <c r="S464">
        <f t="shared" si="43"/>
        <v>10</v>
      </c>
      <c r="T464" t="str">
        <f>feed!R447</f>
        <v>Caribbean</v>
      </c>
      <c r="U464" t="str">
        <f>feed!S447</f>
        <v>Soviet Union</v>
      </c>
      <c r="V464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54408</v>
      </c>
      <c r="W464" t="str">
        <f>feed!U447</f>
        <v>http://blocgame.com/stats.php?id=62666</v>
      </c>
      <c r="X464" s="4">
        <f>SUMPRODUCT(MID(0&amp;feed!V447,LARGE(INDEX(ISNUMBER(--MID(feed!V447,ROW($1:$5),1))*
ROW($1:$5),0),ROW($1:$5))+1,1)*10^ROW($1:$5)/10)</f>
        <v>0</v>
      </c>
      <c r="Y464">
        <f>feed!W447</f>
        <v>0</v>
      </c>
      <c r="Z464" s="4">
        <f t="shared" si="44"/>
        <v>35283</v>
      </c>
      <c r="AA464" s="8">
        <f t="shared" si="45"/>
        <v>38.207865168539328</v>
      </c>
      <c r="AB464" s="4">
        <f t="shared" si="46"/>
        <v>237.33333333333334</v>
      </c>
      <c r="AC464" s="4">
        <f t="shared" si="47"/>
        <v>9068</v>
      </c>
    </row>
    <row r="465" spans="1:29" x14ac:dyDescent="0.25">
      <c r="A465" t="str">
        <f>feed!A350</f>
        <v>Mongolstan</v>
      </c>
      <c r="B465" t="str">
        <f>feed!B350</f>
        <v>Khan</v>
      </c>
      <c r="C465" t="str">
        <f>feed!C350</f>
        <v>The Order</v>
      </c>
      <c r="D465">
        <f>SUMPRODUCT(MID(0&amp;feed!D350,LARGE(INDEX(ISNUMBER(--MID(feed!D350,ROW($1:$19),1))*
ROW($1:$19),0),ROW($1:$19))+1,1)*10^ROW($1:$19)/10)</f>
        <v>145</v>
      </c>
      <c r="E465">
        <f>SUMPRODUCT(MID(0&amp;feed!E350,LARGE(INDEX(ISNUMBER(--MID(feed!E350,ROW($1:$19),1))*
ROW($1:$19),0),ROW($1:$19))+1,1)*10^ROW($1:$19)/10)</f>
        <v>5</v>
      </c>
      <c r="F465" t="str">
        <f>feed!F350</f>
        <v>Korean War surplus</v>
      </c>
      <c r="G465" t="str">
        <f>feed!G350</f>
        <v>Gandhi-like</v>
      </c>
      <c r="H465">
        <f>SUMPRODUCT(MID(0&amp;feed!H350,LARGE(INDEX(ISNUMBER(--MID(feed!H350,ROW($1:$19),1))*
ROW($1:$19),0),ROW($1:$19))+1,1)*10^ROW($1:$19)/10)</f>
        <v>6</v>
      </c>
      <c r="I465" t="str">
        <f>feed!I350</f>
        <v>Good</v>
      </c>
      <c r="J465">
        <f>SUMPRODUCT(MID(0&amp;feed!J350,LARGE(INDEX(ISNUMBER(--MID(feed!J350,ROW($1:$19),1))*
ROW($1:$19),0),ROW($1:$19))+1,1)*10^ROW($1:$19)/10)</f>
        <v>4</v>
      </c>
      <c r="K465">
        <f>SUMPRODUCT(MID(0&amp;feed!K350,LARGE(INDEX(ISNUMBER(--MID(feed!K350,ROW($1:$19),1))*
ROW($1:$19),0),ROW($1:$19))+1,1)*10^ROW($1:$19)/10)</f>
        <v>56</v>
      </c>
      <c r="L465">
        <f>SUMPRODUCT(MID(0&amp;feed!L350,LARGE(INDEX(ISNUMBER(--MID(feed!L350,ROW($1:$19),1))*
ROW($1:$19),0),ROW($1:$19))+1,1)*10^ROW($1:$19)/10)</f>
        <v>7</v>
      </c>
      <c r="M465" t="str">
        <f>feed!M350</f>
        <v>Central Planning</v>
      </c>
      <c r="N465">
        <f>SUMPRODUCT(MID(0&amp;feed!N350,LARGE(INDEX(ISNUMBER(--MID(feed!N350,ROW($1:$5),1))*
ROW($1:$5),0),ROW($1:$5))+1,1)*10^ROW($1:$5)/10)</f>
        <v>1761</v>
      </c>
      <c r="O465">
        <f>SUMPRODUCT(MID(0&amp;feed!O350,LARGE(INDEX(ISNUMBER(--MID(feed!O350,ROW($1:$5),1))*
ROW($1:$5),0),ROW($1:$5))+1,1)*10^ROW($1:$5)/10)</f>
        <v>422</v>
      </c>
      <c r="P465" t="str">
        <f>feed!P350</f>
        <v>Untapped</v>
      </c>
      <c r="Q465">
        <f t="shared" si="42"/>
        <v>90</v>
      </c>
      <c r="R465" t="str">
        <f>feed!Q350</f>
        <v>Very Powerful</v>
      </c>
      <c r="S465">
        <f t="shared" si="43"/>
        <v>10</v>
      </c>
      <c r="T465" t="str">
        <f>feed!R350</f>
        <v>China</v>
      </c>
      <c r="U465" t="str">
        <f>feed!S350</f>
        <v>Soviet Union</v>
      </c>
      <c r="V465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66565</v>
      </c>
      <c r="W465" t="str">
        <f>feed!U350</f>
        <v>http://blocgame.com/stats.php?id=47945</v>
      </c>
      <c r="X465" s="4">
        <f>SUMPRODUCT(MID(0&amp;feed!V350,LARGE(INDEX(ISNUMBER(--MID(feed!V350,ROW($1:$5),1))*
ROW($1:$5),0),ROW($1:$5))+1,1)*10^ROW($1:$5)/10)</f>
        <v>0</v>
      </c>
      <c r="Y465">
        <f>feed!W350</f>
        <v>0</v>
      </c>
      <c r="Z465" s="4">
        <f t="shared" si="44"/>
        <v>38440</v>
      </c>
      <c r="AA465" s="8">
        <f t="shared" si="45"/>
        <v>37.79954571266326</v>
      </c>
      <c r="AB465" s="4">
        <f t="shared" si="46"/>
        <v>293.5</v>
      </c>
      <c r="AC465" s="4">
        <f t="shared" si="47"/>
        <v>11094.166666666666</v>
      </c>
    </row>
    <row r="466" spans="1:29" x14ac:dyDescent="0.25">
      <c r="A466" t="str">
        <f>feed!A574</f>
        <v>DevilsAndDemons</v>
      </c>
      <c r="B466" t="str">
        <f>feed!B574</f>
        <v>Andrew666</v>
      </c>
      <c r="C466">
        <f>feed!C574</f>
        <v>0</v>
      </c>
      <c r="D466">
        <f>SUMPRODUCT(MID(0&amp;feed!D574,LARGE(INDEX(ISNUMBER(--MID(feed!D574,ROW($1:$19),1))*
ROW($1:$19),0),ROW($1:$19))+1,1)*10^ROW($1:$19)/10)</f>
        <v>9</v>
      </c>
      <c r="E466">
        <f>SUMPRODUCT(MID(0&amp;feed!E574,LARGE(INDEX(ISNUMBER(--MID(feed!E574,ROW($1:$19),1))*
ROW($1:$19),0),ROW($1:$19))+1,1)*10^ROW($1:$19)/10)</f>
        <v>0</v>
      </c>
      <c r="F466" t="str">
        <f>feed!F574</f>
        <v>Finest of the 19th century</v>
      </c>
      <c r="G466" t="str">
        <f>feed!G574</f>
        <v>Good</v>
      </c>
      <c r="H466">
        <f>SUMPRODUCT(MID(0&amp;feed!H574,LARGE(INDEX(ISNUMBER(--MID(feed!H574,ROW($1:$19),1))*
ROW($1:$19),0),ROW($1:$19))+1,1)*10^ROW($1:$19)/10)</f>
        <v>1</v>
      </c>
      <c r="I466" t="str">
        <f>feed!I574</f>
        <v>Standard</v>
      </c>
      <c r="J466">
        <f>SUMPRODUCT(MID(0&amp;feed!J574,LARGE(INDEX(ISNUMBER(--MID(feed!J574,ROW($1:$19),1))*
ROW($1:$19),0),ROW($1:$19))+1,1)*10^ROW($1:$19)/10)</f>
        <v>2</v>
      </c>
      <c r="K466">
        <f>SUMPRODUCT(MID(0&amp;feed!K574,LARGE(INDEX(ISNUMBER(--MID(feed!K574,ROW($1:$19),1))*
ROW($1:$19),0),ROW($1:$19))+1,1)*10^ROW($1:$19)/10)</f>
        <v>1</v>
      </c>
      <c r="L466">
        <f>SUMPRODUCT(MID(0&amp;feed!L574,LARGE(INDEX(ISNUMBER(--MID(feed!L574,ROW($1:$19),1))*
ROW($1:$19),0),ROW($1:$19))+1,1)*10^ROW($1:$19)/10)</f>
        <v>1</v>
      </c>
      <c r="M466" t="str">
        <f>feed!M574</f>
        <v>Mixed Economy</v>
      </c>
      <c r="N466">
        <f>SUMPRODUCT(MID(0&amp;feed!N574,LARGE(INDEX(ISNUMBER(--MID(feed!N574,ROW($1:$5),1))*
ROW($1:$5),0),ROW($1:$5))+1,1)*10^ROW($1:$5)/10)</f>
        <v>1063</v>
      </c>
      <c r="O466">
        <f>SUMPRODUCT(MID(0&amp;feed!O574,LARGE(INDEX(ISNUMBER(--MID(feed!O574,ROW($1:$5),1))*
ROW($1:$5),0),ROW($1:$5))+1,1)*10^ROW($1:$5)/10)</f>
        <v>0</v>
      </c>
      <c r="P466" t="str">
        <f>feed!P574</f>
        <v>Untapped</v>
      </c>
      <c r="Q466">
        <f t="shared" si="42"/>
        <v>90</v>
      </c>
      <c r="R466" t="str">
        <f>feed!Q574</f>
        <v>None</v>
      </c>
      <c r="S466">
        <f t="shared" si="43"/>
        <v>0</v>
      </c>
      <c r="T466" t="str">
        <f>feed!R574</f>
        <v>Arabia</v>
      </c>
      <c r="U466" t="str">
        <f>feed!S574</f>
        <v>Neutral</v>
      </c>
      <c r="V466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1663</v>
      </c>
      <c r="W466" t="str">
        <f>feed!U574</f>
        <v>http://blocgame.com/stats.php?id=64116</v>
      </c>
      <c r="X466" s="4">
        <f>SUMPRODUCT(MID(0&amp;feed!V574,LARGE(INDEX(ISNUMBER(--MID(feed!V574,ROW($1:$5),1))*
ROW($1:$5),0),ROW($1:$5))+1,1)*10^ROW($1:$5)/10)</f>
        <v>0</v>
      </c>
      <c r="Y466">
        <f>feed!W574</f>
        <v>0</v>
      </c>
      <c r="Z466" s="4">
        <f t="shared" si="44"/>
        <v>163</v>
      </c>
      <c r="AA466" s="8">
        <f t="shared" si="45"/>
        <v>1.5644402634054562</v>
      </c>
      <c r="AB466" s="4">
        <f t="shared" si="46"/>
        <v>177.16666666666666</v>
      </c>
      <c r="AC466" s="4">
        <f t="shared" si="47"/>
        <v>277.16666666666669</v>
      </c>
    </row>
    <row r="467" spans="1:29" x14ac:dyDescent="0.25">
      <c r="A467" t="str">
        <f>feed!A482</f>
        <v>Mexiga</v>
      </c>
      <c r="B467" t="str">
        <f>feed!B482</f>
        <v>Zuniga</v>
      </c>
      <c r="C467">
        <f>feed!C482</f>
        <v>0</v>
      </c>
      <c r="D467">
        <f>SUMPRODUCT(MID(0&amp;feed!D482,LARGE(INDEX(ISNUMBER(--MID(feed!D482,ROW($1:$19),1))*
ROW($1:$19),0),ROW($1:$19))+1,1)*10^ROW($1:$19)/10)</f>
        <v>8</v>
      </c>
      <c r="E467">
        <f>SUMPRODUCT(MID(0&amp;feed!E482,LARGE(INDEX(ISNUMBER(--MID(feed!E482,ROW($1:$19),1))*
ROW($1:$19),0),ROW($1:$19))+1,1)*10^ROW($1:$19)/10)</f>
        <v>0</v>
      </c>
      <c r="F467" t="str">
        <f>feed!F482</f>
        <v>First World War surplus</v>
      </c>
      <c r="G467" t="str">
        <f>feed!G482</f>
        <v>Gandhi-like</v>
      </c>
      <c r="H467">
        <f>SUMPRODUCT(MID(0&amp;feed!H482,LARGE(INDEX(ISNUMBER(--MID(feed!H482,ROW($1:$19),1))*
ROW($1:$19),0),ROW($1:$19))+1,1)*10^ROW($1:$19)/10)</f>
        <v>0</v>
      </c>
      <c r="I467" t="str">
        <f>feed!I482</f>
        <v>Good</v>
      </c>
      <c r="J467">
        <f>SUMPRODUCT(MID(0&amp;feed!J482,LARGE(INDEX(ISNUMBER(--MID(feed!J482,ROW($1:$19),1))*
ROW($1:$19),0),ROW($1:$19))+1,1)*10^ROW($1:$19)/10)</f>
        <v>183</v>
      </c>
      <c r="K467">
        <f>SUMPRODUCT(MID(0&amp;feed!K482,LARGE(INDEX(ISNUMBER(--MID(feed!K482,ROW($1:$19),1))*
ROW($1:$19),0),ROW($1:$19))+1,1)*10^ROW($1:$19)/10)</f>
        <v>7</v>
      </c>
      <c r="L467">
        <f>SUMPRODUCT(MID(0&amp;feed!L482,LARGE(INDEX(ISNUMBER(--MID(feed!L482,ROW($1:$19),1))*
ROW($1:$19),0),ROW($1:$19))+1,1)*10^ROW($1:$19)/10)</f>
        <v>3</v>
      </c>
      <c r="M467" t="str">
        <f>feed!M482</f>
        <v>Central Planning</v>
      </c>
      <c r="N467">
        <f>SUMPRODUCT(MID(0&amp;feed!N482,LARGE(INDEX(ISNUMBER(--MID(feed!N482,ROW($1:$5),1))*
ROW($1:$5),0),ROW($1:$5))+1,1)*10^ROW($1:$5)/10)</f>
        <v>1309</v>
      </c>
      <c r="O467">
        <f>SUMPRODUCT(MID(0&amp;feed!O482,LARGE(INDEX(ISNUMBER(--MID(feed!O482,ROW($1:$5),1))*
ROW($1:$5),0),ROW($1:$5))+1,1)*10^ROW($1:$5)/10)</f>
        <v>3</v>
      </c>
      <c r="P467" t="str">
        <f>feed!P482</f>
        <v>Untapped</v>
      </c>
      <c r="Q467">
        <f t="shared" si="42"/>
        <v>90</v>
      </c>
      <c r="R467" t="str">
        <f>feed!Q482</f>
        <v>Meagre</v>
      </c>
      <c r="S467">
        <f t="shared" si="43"/>
        <v>1.5</v>
      </c>
      <c r="T467" t="str">
        <f>feed!R482</f>
        <v>Amazonia</v>
      </c>
      <c r="U467" t="str">
        <f>feed!S482</f>
        <v>United States</v>
      </c>
      <c r="V467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11231</v>
      </c>
      <c r="W467" t="str">
        <f>feed!U482</f>
        <v>http://blocgame.com/stats.php?id=64627</v>
      </c>
      <c r="X467" s="4">
        <f>SUMPRODUCT(MID(0&amp;feed!V482,LARGE(INDEX(ISNUMBER(--MID(feed!V482,ROW($1:$5),1))*
ROW($1:$5),0),ROW($1:$5))+1,1)*10^ROW($1:$5)/10)</f>
        <v>0</v>
      </c>
      <c r="Y467">
        <f>feed!W482</f>
        <v>0</v>
      </c>
      <c r="Z467" s="4">
        <f t="shared" si="44"/>
        <v>7481</v>
      </c>
      <c r="AA467" s="8">
        <f t="shared" si="45"/>
        <v>8.579831932773109</v>
      </c>
      <c r="AB467" s="4">
        <f t="shared" si="46"/>
        <v>218.16666666666666</v>
      </c>
      <c r="AC467" s="4">
        <f t="shared" si="47"/>
        <v>1871.8333333333333</v>
      </c>
    </row>
    <row r="468" spans="1:29" x14ac:dyDescent="0.25">
      <c r="A468" t="str">
        <f>feed!A577</f>
        <v>WUBstep</v>
      </c>
      <c r="B468" t="str">
        <f>feed!B577</f>
        <v>WUBstep</v>
      </c>
      <c r="C468" t="str">
        <f>feed!C577</f>
        <v>Brotherhood of Nod</v>
      </c>
      <c r="D468">
        <f>SUMPRODUCT(MID(0&amp;feed!D577,LARGE(INDEX(ISNUMBER(--MID(feed!D577,ROW($1:$19),1))*
ROW($1:$19),0),ROW($1:$19))+1,1)*10^ROW($1:$19)/10)</f>
        <v>86</v>
      </c>
      <c r="E468">
        <f>SUMPRODUCT(MID(0&amp;feed!E577,LARGE(INDEX(ISNUMBER(--MID(feed!E577,ROW($1:$19),1))*
ROW($1:$19),0),ROW($1:$19))+1,1)*10^ROW($1:$19)/10)</f>
        <v>3</v>
      </c>
      <c r="F468" t="str">
        <f>feed!F577</f>
        <v>Korean War surplus</v>
      </c>
      <c r="G468" t="str">
        <f>feed!G577</f>
        <v>Gandhi-like</v>
      </c>
      <c r="H468">
        <f>SUMPRODUCT(MID(0&amp;feed!H577,LARGE(INDEX(ISNUMBER(--MID(feed!H577,ROW($1:$19),1))*
ROW($1:$19),0),ROW($1:$19))+1,1)*10^ROW($1:$19)/10)</f>
        <v>3</v>
      </c>
      <c r="I468" t="str">
        <f>feed!I577</f>
        <v>Standard</v>
      </c>
      <c r="J468">
        <f>SUMPRODUCT(MID(0&amp;feed!J577,LARGE(INDEX(ISNUMBER(--MID(feed!J577,ROW($1:$19),1))*
ROW($1:$19),0),ROW($1:$19))+1,1)*10^ROW($1:$19)/10)</f>
        <v>44</v>
      </c>
      <c r="K468">
        <f>SUMPRODUCT(MID(0&amp;feed!K577,LARGE(INDEX(ISNUMBER(--MID(feed!K577,ROW($1:$19),1))*
ROW($1:$19),0),ROW($1:$19))+1,1)*10^ROW($1:$19)/10)</f>
        <v>38</v>
      </c>
      <c r="L468">
        <f>SUMPRODUCT(MID(0&amp;feed!L577,LARGE(INDEX(ISNUMBER(--MID(feed!L577,ROW($1:$19),1))*
ROW($1:$19),0),ROW($1:$19))+1,1)*10^ROW($1:$19)/10)</f>
        <v>21</v>
      </c>
      <c r="M468" t="str">
        <f>feed!M577</f>
        <v>Central Planning</v>
      </c>
      <c r="N468">
        <f>SUMPRODUCT(MID(0&amp;feed!N577,LARGE(INDEX(ISNUMBER(--MID(feed!N577,ROW($1:$5),1))*
ROW($1:$5),0),ROW($1:$5))+1,1)*10^ROW($1:$5)/10)</f>
        <v>1055</v>
      </c>
      <c r="O468">
        <f>SUMPRODUCT(MID(0&amp;feed!O577,LARGE(INDEX(ISNUMBER(--MID(feed!O577,ROW($1:$5),1))*
ROW($1:$5),0),ROW($1:$5))+1,1)*10^ROW($1:$5)/10)</f>
        <v>3451</v>
      </c>
      <c r="P468" t="str">
        <f>feed!P577</f>
        <v>Untapped</v>
      </c>
      <c r="Q468">
        <f t="shared" si="42"/>
        <v>90</v>
      </c>
      <c r="R468" t="str">
        <f>feed!Q577</f>
        <v>Very Powerful</v>
      </c>
      <c r="S468">
        <f t="shared" si="43"/>
        <v>10</v>
      </c>
      <c r="T468" t="str">
        <f>feed!R577</f>
        <v>Persia</v>
      </c>
      <c r="U468" t="str">
        <f>feed!S577</f>
        <v>Soviet Union</v>
      </c>
      <c r="V468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48861</v>
      </c>
      <c r="W468" t="str">
        <f>feed!U577</f>
        <v>http://blocgame.com/stats.php?id=39023</v>
      </c>
      <c r="X468" s="4">
        <f>SUMPRODUCT(MID(0&amp;feed!V577,LARGE(INDEX(ISNUMBER(--MID(feed!V577,ROW($1:$5),1))*
ROW($1:$5),0),ROW($1:$5))+1,1)*10^ROW($1:$5)/10)</f>
        <v>0</v>
      </c>
      <c r="Y468">
        <f>feed!W577</f>
        <v>0</v>
      </c>
      <c r="Z468" s="4">
        <f t="shared" si="44"/>
        <v>24486</v>
      </c>
      <c r="AA468" s="8">
        <f t="shared" si="45"/>
        <v>46.313744075829383</v>
      </c>
      <c r="AB468" s="4">
        <f t="shared" si="46"/>
        <v>175.83333333333334</v>
      </c>
      <c r="AC468" s="4">
        <f t="shared" si="47"/>
        <v>8143.5</v>
      </c>
    </row>
    <row r="469" spans="1:29" x14ac:dyDescent="0.25">
      <c r="A469" t="str">
        <f>feed!A375</f>
        <v>Chanada</v>
      </c>
      <c r="B469" t="str">
        <f>feed!B375</f>
        <v>chad7405</v>
      </c>
      <c r="C469" t="str">
        <f>feed!C375</f>
        <v>The Order</v>
      </c>
      <c r="D469">
        <f>SUMPRODUCT(MID(0&amp;feed!D375,LARGE(INDEX(ISNUMBER(--MID(feed!D375,ROW($1:$19),1))*
ROW($1:$19),0),ROW($1:$19))+1,1)*10^ROW($1:$19)/10)</f>
        <v>99</v>
      </c>
      <c r="E469">
        <f>SUMPRODUCT(MID(0&amp;feed!E375,LARGE(INDEX(ISNUMBER(--MID(feed!E375,ROW($1:$19),1))*
ROW($1:$19),0),ROW($1:$19))+1,1)*10^ROW($1:$19)/10)</f>
        <v>1</v>
      </c>
      <c r="F469" t="str">
        <f>feed!F375</f>
        <v>Second World War surplus</v>
      </c>
      <c r="G469" t="str">
        <f>feed!G375</f>
        <v>Gandhi-like</v>
      </c>
      <c r="H469">
        <f>SUMPRODUCT(MID(0&amp;feed!H375,LARGE(INDEX(ISNUMBER(--MID(feed!H375,ROW($1:$19),1))*
ROW($1:$19),0),ROW($1:$19))+1,1)*10^ROW($1:$19)/10)</f>
        <v>3</v>
      </c>
      <c r="I469" t="str">
        <f>feed!I375</f>
        <v>Good</v>
      </c>
      <c r="J469">
        <f>SUMPRODUCT(MID(0&amp;feed!J375,LARGE(INDEX(ISNUMBER(--MID(feed!J375,ROW($1:$19),1))*
ROW($1:$19),0),ROW($1:$19))+1,1)*10^ROW($1:$19)/10)</f>
        <v>8</v>
      </c>
      <c r="K469">
        <f>SUMPRODUCT(MID(0&amp;feed!K375,LARGE(INDEX(ISNUMBER(--MID(feed!K375,ROW($1:$19),1))*
ROW($1:$19),0),ROW($1:$19))+1,1)*10^ROW($1:$19)/10)</f>
        <v>10</v>
      </c>
      <c r="L469">
        <f>SUMPRODUCT(MID(0&amp;feed!L375,LARGE(INDEX(ISNUMBER(--MID(feed!L375,ROW($1:$19),1))*
ROW($1:$19),0),ROW($1:$19))+1,1)*10^ROW($1:$19)/10)</f>
        <v>10</v>
      </c>
      <c r="M469" t="str">
        <f>feed!M375</f>
        <v>Free Market</v>
      </c>
      <c r="N469">
        <f>SUMPRODUCT(MID(0&amp;feed!N375,LARGE(INDEX(ISNUMBER(--MID(feed!N375,ROW($1:$5),1))*
ROW($1:$5),0),ROW($1:$5))+1,1)*10^ROW($1:$5)/10)</f>
        <v>1648</v>
      </c>
      <c r="O469">
        <f>SUMPRODUCT(MID(0&amp;feed!O375,LARGE(INDEX(ISNUMBER(--MID(feed!O375,ROW($1:$5),1))*
ROW($1:$5),0),ROW($1:$5))+1,1)*10^ROW($1:$5)/10)</f>
        <v>3152</v>
      </c>
      <c r="P469" t="str">
        <f>feed!P375</f>
        <v>Untapped</v>
      </c>
      <c r="Q469">
        <f t="shared" si="42"/>
        <v>90</v>
      </c>
      <c r="R469" t="str">
        <f>feed!Q375</f>
        <v>Large</v>
      </c>
      <c r="S469">
        <f t="shared" si="43"/>
        <v>7.5</v>
      </c>
      <c r="T469" t="str">
        <f>feed!R375</f>
        <v>Arabia</v>
      </c>
      <c r="U469" t="str">
        <f>feed!S375</f>
        <v>United States</v>
      </c>
      <c r="V469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469" t="str">
        <f>feed!U375</f>
        <v>http://blocgame.com/stats.php?id=58742</v>
      </c>
      <c r="X469" s="4">
        <f>SUMPRODUCT(MID(0&amp;feed!V375,LARGE(INDEX(ISNUMBER(--MID(feed!V375,ROW($1:$5),1))*
ROW($1:$5),0),ROW($1:$5))+1,1)*10^ROW($1:$5)/10)</f>
        <v>0</v>
      </c>
      <c r="Y469">
        <f>feed!W375</f>
        <v>0</v>
      </c>
      <c r="Z469" s="4">
        <f t="shared" si="44"/>
        <v>17573</v>
      </c>
      <c r="AA469" s="8">
        <f t="shared" si="45"/>
        <v>16.579490291262136</v>
      </c>
      <c r="AB469" s="4">
        <f t="shared" si="46"/>
        <v>274.66666666666669</v>
      </c>
      <c r="AC469" s="4">
        <f t="shared" si="47"/>
        <v>4553.833333333333</v>
      </c>
    </row>
    <row r="470" spans="1:29" x14ac:dyDescent="0.25">
      <c r="A470" t="str">
        <f>feed!A387</f>
        <v>Uzbekistan.</v>
      </c>
      <c r="B470" t="str">
        <f>feed!B387</f>
        <v>Ittin</v>
      </c>
      <c r="C470" t="str">
        <f>feed!C387</f>
        <v>Brotherhood of Nod</v>
      </c>
      <c r="D470">
        <f>SUMPRODUCT(MID(0&amp;feed!D387,LARGE(INDEX(ISNUMBER(--MID(feed!D387,ROW($1:$19),1))*
ROW($1:$19),0),ROW($1:$19))+1,1)*10^ROW($1:$19)/10)</f>
        <v>181</v>
      </c>
      <c r="E470">
        <f>SUMPRODUCT(MID(0&amp;feed!E387,LARGE(INDEX(ISNUMBER(--MID(feed!E387,ROW($1:$19),1))*
ROW($1:$19),0),ROW($1:$19))+1,1)*10^ROW($1:$19)/10)</f>
        <v>3</v>
      </c>
      <c r="F470" t="str">
        <f>feed!F387</f>
        <v>Korean War surplus</v>
      </c>
      <c r="G470" t="str">
        <f>feed!G387</f>
        <v>Gandhi-like</v>
      </c>
      <c r="H470">
        <f>SUMPRODUCT(MID(0&amp;feed!H388,LARGE(INDEX(ISNUMBER(--MID(feed!H388,ROW($1:$19),1))*
ROW($1:$19),0),ROW($1:$19))+1,1)*10^ROW($1:$19)/10)</f>
        <v>2</v>
      </c>
      <c r="I470" t="str">
        <f>feed!I387</f>
        <v>Good</v>
      </c>
      <c r="J470">
        <f>SUMPRODUCT(MID(0&amp;feed!J387,LARGE(INDEX(ISNUMBER(--MID(feed!J387,ROW($1:$19),1))*
ROW($1:$19),0),ROW($1:$19))+1,1)*10^ROW($1:$19)/10)</f>
        <v>15</v>
      </c>
      <c r="K470">
        <f>SUMPRODUCT(MID(0&amp;feed!K387,LARGE(INDEX(ISNUMBER(--MID(feed!K387,ROW($1:$19),1))*
ROW($1:$19),0),ROW($1:$19))+1,1)*10^ROW($1:$19)/10)</f>
        <v>47</v>
      </c>
      <c r="L470">
        <f>SUMPRODUCT(MID(0&amp;feed!L387,LARGE(INDEX(ISNUMBER(--MID(feed!L387,ROW($1:$19),1))*
ROW($1:$19),0),ROW($1:$19))+1,1)*10^ROW($1:$19)/10)</f>
        <v>14</v>
      </c>
      <c r="M470" t="str">
        <f>feed!M387</f>
        <v>Central Planning</v>
      </c>
      <c r="N470">
        <f>SUMPRODUCT(MID(0&amp;feed!N387,LARGE(INDEX(ISNUMBER(--MID(feed!N387,ROW($1:$5),1))*
ROW($1:$5),0),ROW($1:$5))+1,1)*10^ROW($1:$5)/10)</f>
        <v>1613</v>
      </c>
      <c r="O470">
        <f>SUMPRODUCT(MID(0&amp;feed!O387,LARGE(INDEX(ISNUMBER(--MID(feed!O387,ROW($1:$5),1))*
ROW($1:$5),0),ROW($1:$5))+1,1)*10^ROW($1:$5)/10)</f>
        <v>5336</v>
      </c>
      <c r="P470" t="str">
        <f>feed!P387</f>
        <v>Plentiful</v>
      </c>
      <c r="Q470">
        <f t="shared" si="42"/>
        <v>70</v>
      </c>
      <c r="R470" t="str">
        <f>feed!Q387</f>
        <v>Very Powerful</v>
      </c>
      <c r="S470">
        <f t="shared" si="43"/>
        <v>10</v>
      </c>
      <c r="T470" t="str">
        <f>feed!R387</f>
        <v>Persia</v>
      </c>
      <c r="U470" t="str">
        <f>feed!S387</f>
        <v>Soviet Union</v>
      </c>
      <c r="V470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58873</v>
      </c>
      <c r="W470" t="str">
        <f>feed!U387</f>
        <v>http://blocgame.com/stats.php?id=59590</v>
      </c>
      <c r="X470" s="4">
        <f>SUMPRODUCT(MID(0&amp;feed!V387,LARGE(INDEX(ISNUMBER(--MID(feed!V387,ROW($1:$5),1))*
ROW($1:$5),0),ROW($1:$5))+1,1)*10^ROW($1:$5)/10)</f>
        <v>0</v>
      </c>
      <c r="Y470">
        <f>feed!W387</f>
        <v>0</v>
      </c>
      <c r="Z470" s="4">
        <f t="shared" si="44"/>
        <v>34498</v>
      </c>
      <c r="AA470" s="8">
        <f t="shared" si="45"/>
        <v>36.499070055796651</v>
      </c>
      <c r="AB470" s="4">
        <f t="shared" si="46"/>
        <v>268.83333333333331</v>
      </c>
      <c r="AC470" s="4">
        <f t="shared" si="47"/>
        <v>9812.1666666666661</v>
      </c>
    </row>
    <row r="471" spans="1:29" x14ac:dyDescent="0.25">
      <c r="A471" t="str">
        <f>feed!A198</f>
        <v>Whitey</v>
      </c>
      <c r="B471" t="str">
        <f>feed!B198</f>
        <v>Knee Grow</v>
      </c>
      <c r="C471" t="str">
        <f>feed!C198</f>
        <v>Brotherhood of Nod</v>
      </c>
      <c r="D471">
        <f>SUMPRODUCT(MID(0&amp;feed!D198,LARGE(INDEX(ISNUMBER(--MID(feed!D198,ROW($1:$19),1))*
ROW($1:$19),0),ROW($1:$19))+1,1)*10^ROW($1:$19)/10)</f>
        <v>108</v>
      </c>
      <c r="E471">
        <f>SUMPRODUCT(MID(0&amp;feed!E198,LARGE(INDEX(ISNUMBER(--MID(feed!E198,ROW($1:$19),1))*
ROW($1:$19),0),ROW($1:$19))+1,1)*10^ROW($1:$19)/10)</f>
        <v>6</v>
      </c>
      <c r="F471" t="str">
        <f>feed!F198</f>
        <v>Second World War surplus</v>
      </c>
      <c r="G471" t="str">
        <f>feed!G198</f>
        <v>Gandhi-like</v>
      </c>
      <c r="H471">
        <f>SUMPRODUCT(MID(0&amp;feed!H197,LARGE(INDEX(ISNUMBER(--MID(feed!H197,ROW($1:$19),1))*
ROW($1:$19),0),ROW($1:$19))+1,1)*10^ROW($1:$19)/10)</f>
        <v>5</v>
      </c>
      <c r="I471" t="str">
        <f>feed!I198</f>
        <v>Good</v>
      </c>
      <c r="J471">
        <f>SUMPRODUCT(MID(0&amp;feed!J198,LARGE(INDEX(ISNUMBER(--MID(feed!J198,ROW($1:$19),1))*
ROW($1:$19),0),ROW($1:$19))+1,1)*10^ROW($1:$19)/10)</f>
        <v>0</v>
      </c>
      <c r="K471">
        <f>SUMPRODUCT(MID(0&amp;feed!K198,LARGE(INDEX(ISNUMBER(--MID(feed!K198,ROW($1:$19),1))*
ROW($1:$19),0),ROW($1:$19))+1,1)*10^ROW($1:$19)/10)</f>
        <v>45</v>
      </c>
      <c r="L471">
        <f>SUMPRODUCT(MID(0&amp;feed!L198,LARGE(INDEX(ISNUMBER(--MID(feed!L198,ROW($1:$19),1))*
ROW($1:$19),0),ROW($1:$19))+1,1)*10^ROW($1:$19)/10)</f>
        <v>25</v>
      </c>
      <c r="M471" t="str">
        <f>feed!M198</f>
        <v>Free Market</v>
      </c>
      <c r="N471">
        <f>SUMPRODUCT(MID(0&amp;feed!N198,LARGE(INDEX(ISNUMBER(--MID(feed!N198,ROW($1:$5),1))*
ROW($1:$5),0),ROW($1:$5))+1,1)*10^ROW($1:$5)/10)</f>
        <v>2476</v>
      </c>
      <c r="O471">
        <f>SUMPRODUCT(MID(0&amp;feed!O198,LARGE(INDEX(ISNUMBER(--MID(feed!O198,ROW($1:$5),1))*
ROW($1:$5),0),ROW($1:$5))+1,1)*10^ROW($1:$5)/10)</f>
        <v>6487</v>
      </c>
      <c r="P471" t="str">
        <f>feed!P198</f>
        <v>Untapped</v>
      </c>
      <c r="Q471">
        <f t="shared" si="42"/>
        <v>90</v>
      </c>
      <c r="R471" t="str">
        <f>feed!Q198</f>
        <v>Very Powerful</v>
      </c>
      <c r="S471">
        <f t="shared" si="43"/>
        <v>10</v>
      </c>
      <c r="T471" t="str">
        <f>feed!R198</f>
        <v>Egypt</v>
      </c>
      <c r="U471" t="str">
        <f>feed!S198</f>
        <v>United States</v>
      </c>
      <c r="V471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53314</v>
      </c>
      <c r="W471" t="str">
        <f>feed!U198</f>
        <v>http://blocgame.com/stats.php?id=4816</v>
      </c>
      <c r="X471" s="4">
        <f>SUMPRODUCT(MID(0&amp;feed!V198,LARGE(INDEX(ISNUMBER(--MID(feed!V198,ROW($1:$5),1))*
ROW($1:$5),0),ROW($1:$5))+1,1)*10^ROW($1:$5)/10)</f>
        <v>0</v>
      </c>
      <c r="Y471">
        <f>feed!W198</f>
        <v>0</v>
      </c>
      <c r="Z471" s="4">
        <f t="shared" si="44"/>
        <v>23314</v>
      </c>
      <c r="AA471" s="8">
        <f t="shared" si="45"/>
        <v>21.532310177705977</v>
      </c>
      <c r="AB471" s="4">
        <f t="shared" si="46"/>
        <v>412.66666666666669</v>
      </c>
      <c r="AC471" s="4">
        <f t="shared" si="47"/>
        <v>8885.6666666666661</v>
      </c>
    </row>
    <row r="472" spans="1:29" x14ac:dyDescent="0.25">
      <c r="A472" t="str">
        <f>feed!A372</f>
        <v>Darkstone</v>
      </c>
      <c r="B472" t="str">
        <f>feed!B372</f>
        <v>Trakel</v>
      </c>
      <c r="C472" t="str">
        <f>feed!C372</f>
        <v>The Federal Colonies</v>
      </c>
      <c r="D472">
        <f>SUMPRODUCT(MID(0&amp;feed!D372,LARGE(INDEX(ISNUMBER(--MID(feed!D372,ROW($1:$19),1))*
ROW($1:$19),0),ROW($1:$19))+1,1)*10^ROW($1:$19)/10)</f>
        <v>113</v>
      </c>
      <c r="E472">
        <f>SUMPRODUCT(MID(0&amp;feed!E372,LARGE(INDEX(ISNUMBER(--MID(feed!E372,ROW($1:$19),1))*
ROW($1:$19),0),ROW($1:$19))+1,1)*10^ROW($1:$19)/10)</f>
        <v>3</v>
      </c>
      <c r="F472" t="str">
        <f>feed!F372</f>
        <v>Korean War surplus</v>
      </c>
      <c r="G472" t="str">
        <f>feed!G372</f>
        <v>Gandhi-like</v>
      </c>
      <c r="H472">
        <f>SUMPRODUCT(MID(0&amp;feed!H372,LARGE(INDEX(ISNUMBER(--MID(feed!H372,ROW($1:$19),1))*
ROW($1:$19),0),ROW($1:$19))+1,1)*10^ROW($1:$19)/10)</f>
        <v>5</v>
      </c>
      <c r="I472" t="str">
        <f>feed!I372</f>
        <v>Standard</v>
      </c>
      <c r="J472">
        <f>SUMPRODUCT(MID(0&amp;feed!J372,LARGE(INDEX(ISNUMBER(--MID(feed!J372,ROW($1:$19),1))*
ROW($1:$19),0),ROW($1:$19))+1,1)*10^ROW($1:$19)/10)</f>
        <v>2</v>
      </c>
      <c r="K472">
        <f>SUMPRODUCT(MID(0&amp;feed!K372,LARGE(INDEX(ISNUMBER(--MID(feed!K372,ROW($1:$19),1))*
ROW($1:$19),0),ROW($1:$19))+1,1)*10^ROW($1:$19)/10)</f>
        <v>49</v>
      </c>
      <c r="L472">
        <f>SUMPRODUCT(MID(0&amp;feed!L372,LARGE(INDEX(ISNUMBER(--MID(feed!L372,ROW($1:$19),1))*
ROW($1:$19),0),ROW($1:$19))+1,1)*10^ROW($1:$19)/10)</f>
        <v>23</v>
      </c>
      <c r="M472" t="str">
        <f>feed!M372</f>
        <v>Central Planning</v>
      </c>
      <c r="N472">
        <f>SUMPRODUCT(MID(0&amp;feed!N372,LARGE(INDEX(ISNUMBER(--MID(feed!N372,ROW($1:$5),1))*
ROW($1:$5),0),ROW($1:$5))+1,1)*10^ROW($1:$5)/10)</f>
        <v>1654</v>
      </c>
      <c r="O472">
        <f>SUMPRODUCT(MID(0&amp;feed!O372,LARGE(INDEX(ISNUMBER(--MID(feed!O372,ROW($1:$5),1))*
ROW($1:$5),0),ROW($1:$5))+1,1)*10^ROW($1:$5)/10)</f>
        <v>7871</v>
      </c>
      <c r="P472" t="str">
        <f>feed!P372</f>
        <v>Untapped</v>
      </c>
      <c r="Q472">
        <f t="shared" si="42"/>
        <v>90</v>
      </c>
      <c r="R472" t="str">
        <f>feed!Q372</f>
        <v>Very Powerful</v>
      </c>
      <c r="S472">
        <f t="shared" si="43"/>
        <v>10</v>
      </c>
      <c r="T472" t="str">
        <f>feed!R372</f>
        <v>Arabia</v>
      </c>
      <c r="U472" t="str">
        <f>feed!S372</f>
        <v>Soviet Union</v>
      </c>
      <c r="V4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61573</v>
      </c>
      <c r="W472" t="str">
        <f>feed!U372</f>
        <v>http://blocgame.com/stats.php?id=57176</v>
      </c>
      <c r="X472" s="4">
        <f>SUMPRODUCT(MID(0&amp;feed!V372,LARGE(INDEX(ISNUMBER(--MID(feed!V372,ROW($1:$5),1))*
ROW($1:$5),0),ROW($1:$5))+1,1)*10^ROW($1:$5)/10)</f>
        <v>0</v>
      </c>
      <c r="Y472">
        <f>feed!W372</f>
        <v>0</v>
      </c>
      <c r="Z472" s="4">
        <f t="shared" si="44"/>
        <v>30823</v>
      </c>
      <c r="AA472" s="8">
        <f t="shared" si="45"/>
        <v>37.226723095525998</v>
      </c>
      <c r="AB472" s="4">
        <f t="shared" si="46"/>
        <v>275.66666666666669</v>
      </c>
      <c r="AC472" s="4">
        <f t="shared" si="47"/>
        <v>10262.166666666666</v>
      </c>
    </row>
    <row r="473" spans="1:29" x14ac:dyDescent="0.25">
      <c r="A473" t="str">
        <f>feed!A416</f>
        <v>Syraan</v>
      </c>
      <c r="B473" t="str">
        <f>feed!B416</f>
        <v>Desus</v>
      </c>
      <c r="C473" t="str">
        <f>feed!C416</f>
        <v>The Order</v>
      </c>
      <c r="D473">
        <f>SUMPRODUCT(MID(0&amp;feed!D416,LARGE(INDEX(ISNUMBER(--MID(feed!D416,ROW($1:$19),1))*
ROW($1:$19),0),ROW($1:$19))+1,1)*10^ROW($1:$19)/10)</f>
        <v>140</v>
      </c>
      <c r="E473">
        <f>SUMPRODUCT(MID(0&amp;feed!E416,LARGE(INDEX(ISNUMBER(--MID(feed!E416,ROW($1:$19),1))*
ROW($1:$19),0),ROW($1:$19))+1,1)*10^ROW($1:$19)/10)</f>
        <v>8</v>
      </c>
      <c r="F473" t="str">
        <f>feed!F416</f>
        <v>Second World War surplus</v>
      </c>
      <c r="G473" t="str">
        <f>feed!G416</f>
        <v>Gandhi-like</v>
      </c>
      <c r="H473">
        <f>SUMPRODUCT(MID(0&amp;feed!H416,LARGE(INDEX(ISNUMBER(--MID(feed!H416,ROW($1:$19),1))*
ROW($1:$19),0),ROW($1:$19))+1,1)*10^ROW($1:$19)/10)</f>
        <v>2</v>
      </c>
      <c r="I473" t="str">
        <f>feed!I416</f>
        <v>Good</v>
      </c>
      <c r="J473">
        <f>SUMPRODUCT(MID(0&amp;feed!J416,LARGE(INDEX(ISNUMBER(--MID(feed!J416,ROW($1:$19),1))*
ROW($1:$19),0),ROW($1:$19))+1,1)*10^ROW($1:$19)/10)</f>
        <v>0</v>
      </c>
      <c r="K473">
        <f>SUMPRODUCT(MID(0&amp;feed!K416,LARGE(INDEX(ISNUMBER(--MID(feed!K416,ROW($1:$19),1))*
ROW($1:$19),0),ROW($1:$19))+1,1)*10^ROW($1:$19)/10)</f>
        <v>9</v>
      </c>
      <c r="L473">
        <f>SUMPRODUCT(MID(0&amp;feed!L416,LARGE(INDEX(ISNUMBER(--MID(feed!L416,ROW($1:$19),1))*
ROW($1:$19),0),ROW($1:$19))+1,1)*10^ROW($1:$19)/10)</f>
        <v>7</v>
      </c>
      <c r="M473" t="str">
        <f>feed!M416</f>
        <v>Central Planning</v>
      </c>
      <c r="N473">
        <f>SUMPRODUCT(MID(0&amp;feed!N416,LARGE(INDEX(ISNUMBER(--MID(feed!N416,ROW($1:$5),1))*
ROW($1:$5),0),ROW($1:$5))+1,1)*10^ROW($1:$5)/10)</f>
        <v>1522</v>
      </c>
      <c r="O473">
        <f>SUMPRODUCT(MID(0&amp;feed!O416,LARGE(INDEX(ISNUMBER(--MID(feed!O416,ROW($1:$5),1))*
ROW($1:$5),0),ROW($1:$5))+1,1)*10^ROW($1:$5)/10)</f>
        <v>5743</v>
      </c>
      <c r="P473" t="str">
        <f>feed!P416</f>
        <v>Untapped</v>
      </c>
      <c r="Q473">
        <f t="shared" si="42"/>
        <v>90</v>
      </c>
      <c r="R473" t="str">
        <f>feed!Q416</f>
        <v>Very Powerful</v>
      </c>
      <c r="S473">
        <f t="shared" si="43"/>
        <v>10</v>
      </c>
      <c r="T473" t="str">
        <f>feed!R416</f>
        <v>Egypt</v>
      </c>
      <c r="U473" t="str">
        <f>feed!S416</f>
        <v>Soviet Union</v>
      </c>
      <c r="V473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17385</v>
      </c>
      <c r="W473" t="str">
        <f>feed!U416</f>
        <v>http://blocgame.com/stats.php?id=59870</v>
      </c>
      <c r="X473" s="4">
        <f>SUMPRODUCT(MID(0&amp;feed!V416,LARGE(INDEX(ISNUMBER(--MID(feed!V416,ROW($1:$5),1))*
ROW($1:$5),0),ROW($1:$5))+1,1)*10^ROW($1:$5)/10)</f>
        <v>1</v>
      </c>
      <c r="Y473">
        <f>feed!W416</f>
        <v>0</v>
      </c>
      <c r="Z473" s="4">
        <f t="shared" si="44"/>
        <v>9885</v>
      </c>
      <c r="AA473" s="8">
        <f t="shared" si="45"/>
        <v>11.422470433639948</v>
      </c>
      <c r="AB473" s="4">
        <f t="shared" si="46"/>
        <v>253.66666666666666</v>
      </c>
      <c r="AC473" s="4">
        <f t="shared" si="47"/>
        <v>2897.5</v>
      </c>
    </row>
    <row r="474" spans="1:29" x14ac:dyDescent="0.25">
      <c r="A474" t="str">
        <f>feed!A410</f>
        <v>Norwegia</v>
      </c>
      <c r="B474" t="str">
        <f>feed!B410</f>
        <v>Thornir</v>
      </c>
      <c r="C474" t="str">
        <f>feed!C410</f>
        <v>The Order</v>
      </c>
      <c r="D474">
        <f>SUMPRODUCT(MID(0&amp;feed!D410,LARGE(INDEX(ISNUMBER(--MID(feed!D410,ROW($1:$19),1))*
ROW($1:$19),0),ROW($1:$19))+1,1)*10^ROW($1:$19)/10)</f>
        <v>98</v>
      </c>
      <c r="E474">
        <f>SUMPRODUCT(MID(0&amp;feed!E410,LARGE(INDEX(ISNUMBER(--MID(feed!E410,ROW($1:$19),1))*
ROW($1:$19),0),ROW($1:$19))+1,1)*10^ROW($1:$19)/10)</f>
        <v>3</v>
      </c>
      <c r="F474" t="str">
        <f>feed!F410</f>
        <v>Korean War surplus</v>
      </c>
      <c r="G474" t="str">
        <f>feed!G410</f>
        <v>Gandhi-like</v>
      </c>
      <c r="H474">
        <f>SUMPRODUCT(MID(0&amp;feed!H410,LARGE(INDEX(ISNUMBER(--MID(feed!H410,ROW($1:$19),1))*
ROW($1:$19),0),ROW($1:$19))+1,1)*10^ROW($1:$19)/10)</f>
        <v>2</v>
      </c>
      <c r="I474" t="str">
        <f>feed!I410</f>
        <v>Elite</v>
      </c>
      <c r="J474">
        <f>SUMPRODUCT(MID(0&amp;feed!J410,LARGE(INDEX(ISNUMBER(--MID(feed!J410,ROW($1:$19),1))*
ROW($1:$19),0),ROW($1:$19))+1,1)*10^ROW($1:$19)/10)</f>
        <v>5</v>
      </c>
      <c r="K474">
        <f>SUMPRODUCT(MID(0&amp;feed!K410,LARGE(INDEX(ISNUMBER(--MID(feed!K410,ROW($1:$19),1))*
ROW($1:$19),0),ROW($1:$19))+1,1)*10^ROW($1:$19)/10)</f>
        <v>9</v>
      </c>
      <c r="L474">
        <f>SUMPRODUCT(MID(0&amp;feed!L410,LARGE(INDEX(ISNUMBER(--MID(feed!L410,ROW($1:$19),1))*
ROW($1:$19),0),ROW($1:$19))+1,1)*10^ROW($1:$19)/10)</f>
        <v>5</v>
      </c>
      <c r="M474" t="str">
        <f>feed!M410</f>
        <v>Central Planning</v>
      </c>
      <c r="N474">
        <f>SUMPRODUCT(MID(0&amp;feed!N410,LARGE(INDEX(ISNUMBER(--MID(feed!N410,ROW($1:$5),1))*
ROW($1:$5),0),ROW($1:$5))+1,1)*10^ROW($1:$5)/10)</f>
        <v>1541</v>
      </c>
      <c r="O474">
        <f>SUMPRODUCT(MID(0&amp;feed!O410,LARGE(INDEX(ISNUMBER(--MID(feed!O410,ROW($1:$5),1))*
ROW($1:$5),0),ROW($1:$5))+1,1)*10^ROW($1:$5)/10)</f>
        <v>2147</v>
      </c>
      <c r="P474" t="str">
        <f>feed!P410</f>
        <v>Untapped</v>
      </c>
      <c r="Q474">
        <f t="shared" si="42"/>
        <v>90</v>
      </c>
      <c r="R474" t="str">
        <f>feed!Q410</f>
        <v>Very Powerful</v>
      </c>
      <c r="S474">
        <f t="shared" si="43"/>
        <v>10</v>
      </c>
      <c r="T474" t="str">
        <f>feed!R410</f>
        <v>Atlas</v>
      </c>
      <c r="U474" t="str">
        <f>feed!S410</f>
        <v>Soviet Union</v>
      </c>
      <c r="V474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14007</v>
      </c>
      <c r="W474" t="str">
        <f>feed!U410</f>
        <v>http://blocgame.com/stats.php?id=30</v>
      </c>
      <c r="X474" s="4">
        <f>SUMPRODUCT(MID(0&amp;feed!V410,LARGE(INDEX(ISNUMBER(--MID(feed!V410,ROW($1:$5),1))*
ROW($1:$5),0),ROW($1:$5))+1,1)*10^ROW($1:$5)/10)</f>
        <v>0</v>
      </c>
      <c r="Y474">
        <f>feed!W410</f>
        <v>0.05</v>
      </c>
      <c r="Z474" s="4">
        <f t="shared" si="44"/>
        <v>7257</v>
      </c>
      <c r="AA474" s="8">
        <f t="shared" si="45"/>
        <v>9.08955223880597</v>
      </c>
      <c r="AB474" s="4">
        <f t="shared" si="46"/>
        <v>256.83333333333331</v>
      </c>
      <c r="AC474" s="4">
        <f t="shared" si="47"/>
        <v>2334.5</v>
      </c>
    </row>
    <row r="475" spans="1:29" x14ac:dyDescent="0.25">
      <c r="A475" t="str">
        <f>feed!A384</f>
        <v>Milano</v>
      </c>
      <c r="B475" t="str">
        <f>feed!B384</f>
        <v>Milanostrom</v>
      </c>
      <c r="C475" t="str">
        <f>feed!C384</f>
        <v>Interpol</v>
      </c>
      <c r="D475">
        <f>SUMPRODUCT(MID(0&amp;feed!D384,LARGE(INDEX(ISNUMBER(--MID(feed!D384,ROW($1:$19),1))*
ROW($1:$19),0),ROW($1:$19))+1,1)*10^ROW($1:$19)/10)</f>
        <v>144</v>
      </c>
      <c r="E475">
        <f>SUMPRODUCT(MID(0&amp;feed!E384,LARGE(INDEX(ISNUMBER(--MID(feed!E384,ROW($1:$19),1))*
ROW($1:$19),0),ROW($1:$19))+1,1)*10^ROW($1:$19)/10)</f>
        <v>8</v>
      </c>
      <c r="F475" t="str">
        <f>feed!F384</f>
        <v>Korean War surplus</v>
      </c>
      <c r="G475" t="str">
        <f>feed!G384</f>
        <v>Gandhi-like</v>
      </c>
      <c r="H475">
        <f>SUMPRODUCT(MID(0&amp;feed!H384,LARGE(INDEX(ISNUMBER(--MID(feed!H384,ROW($1:$19),1))*
ROW($1:$19),0),ROW($1:$19))+1,1)*10^ROW($1:$19)/10)</f>
        <v>5</v>
      </c>
      <c r="I475" t="str">
        <f>feed!I384</f>
        <v>Standard</v>
      </c>
      <c r="J475">
        <f>SUMPRODUCT(MID(0&amp;feed!J384,LARGE(INDEX(ISNUMBER(--MID(feed!J384,ROW($1:$19),1))*
ROW($1:$19),0),ROW($1:$19))+1,1)*10^ROW($1:$19)/10)</f>
        <v>1</v>
      </c>
      <c r="K475">
        <f>SUMPRODUCT(MID(0&amp;feed!K384,LARGE(INDEX(ISNUMBER(--MID(feed!K384,ROW($1:$19),1))*
ROW($1:$19),0),ROW($1:$19))+1,1)*10^ROW($1:$19)/10)</f>
        <v>20</v>
      </c>
      <c r="L475">
        <f>SUMPRODUCT(MID(0&amp;feed!L384,LARGE(INDEX(ISNUMBER(--MID(feed!L384,ROW($1:$19),1))*
ROW($1:$19),0),ROW($1:$19))+1,1)*10^ROW($1:$19)/10)</f>
        <v>0</v>
      </c>
      <c r="M475" t="str">
        <f>feed!M384</f>
        <v>Central Planning</v>
      </c>
      <c r="N475">
        <f>SUMPRODUCT(MID(0&amp;feed!N384,LARGE(INDEX(ISNUMBER(--MID(feed!N384,ROW($1:$5),1))*
ROW($1:$5),0),ROW($1:$5))+1,1)*10^ROW($1:$5)/10)</f>
        <v>1622</v>
      </c>
      <c r="O475">
        <f>SUMPRODUCT(MID(0&amp;feed!O384,LARGE(INDEX(ISNUMBER(--MID(feed!O384,ROW($1:$5),1))*
ROW($1:$5),0),ROW($1:$5))+1,1)*10^ROW($1:$5)/10)</f>
        <v>95</v>
      </c>
      <c r="P475" t="str">
        <f>feed!P384</f>
        <v>Near Depletion</v>
      </c>
      <c r="Q475">
        <f t="shared" si="42"/>
        <v>10</v>
      </c>
      <c r="R475" t="str">
        <f>feed!Q384</f>
        <v>Powerful</v>
      </c>
      <c r="S475">
        <f t="shared" si="43"/>
        <v>9</v>
      </c>
      <c r="T475" t="str">
        <f>feed!R384</f>
        <v>Pacific Rim</v>
      </c>
      <c r="U475" t="str">
        <f>feed!S384</f>
        <v>Soviet Union</v>
      </c>
      <c r="V475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44506</v>
      </c>
      <c r="W475" t="str">
        <f>feed!U384</f>
        <v>http://blocgame.com/stats.php?id=63012</v>
      </c>
      <c r="X475" s="4">
        <f>SUMPRODUCT(MID(0&amp;feed!V384,LARGE(INDEX(ISNUMBER(--MID(feed!V384,ROW($1:$5),1))*
ROW($1:$5),0),ROW($1:$5))+1,1)*10^ROW($1:$5)/10)</f>
        <v>0</v>
      </c>
      <c r="Y475">
        <f>feed!W384</f>
        <v>0</v>
      </c>
      <c r="Z475" s="4">
        <f t="shared" si="44"/>
        <v>33256</v>
      </c>
      <c r="AA475" s="8">
        <f t="shared" si="45"/>
        <v>27.438964241676942</v>
      </c>
      <c r="AB475" s="4">
        <f t="shared" si="46"/>
        <v>270.33333333333331</v>
      </c>
      <c r="AC475" s="4">
        <f t="shared" si="47"/>
        <v>7417.666666666667</v>
      </c>
    </row>
    <row r="476" spans="1:29" x14ac:dyDescent="0.25">
      <c r="A476" t="str">
        <f>feed!A260</f>
        <v>Avarice</v>
      </c>
      <c r="B476" t="str">
        <f>feed!B260</f>
        <v>Plutus</v>
      </c>
      <c r="C476" t="str">
        <f>feed!C260</f>
        <v>The Order</v>
      </c>
      <c r="D476">
        <f>SUMPRODUCT(MID(0&amp;feed!D260,LARGE(INDEX(ISNUMBER(--MID(feed!D260,ROW($1:$19),1))*
ROW($1:$19),0),ROW($1:$19))+1,1)*10^ROW($1:$19)/10)</f>
        <v>177</v>
      </c>
      <c r="E476">
        <f>SUMPRODUCT(MID(0&amp;feed!E260,LARGE(INDEX(ISNUMBER(--MID(feed!E260,ROW($1:$19),1))*
ROW($1:$19),0),ROW($1:$19))+1,1)*10^ROW($1:$19)/10)</f>
        <v>9</v>
      </c>
      <c r="F476" t="str">
        <f>feed!F260</f>
        <v>Vietnam War surplus</v>
      </c>
      <c r="G476" t="str">
        <f>feed!G260</f>
        <v>Nice</v>
      </c>
      <c r="H476">
        <f>SUMPRODUCT(MID(0&amp;feed!H260,LARGE(INDEX(ISNUMBER(--MID(feed!H260,ROW($1:$19),1))*
ROW($1:$19),0),ROW($1:$19))+1,1)*10^ROW($1:$19)/10)</f>
        <v>7</v>
      </c>
      <c r="I476" t="str">
        <f>feed!I260</f>
        <v>Elite</v>
      </c>
      <c r="J476">
        <f>SUMPRODUCT(MID(0&amp;feed!J260,LARGE(INDEX(ISNUMBER(--MID(feed!J260,ROW($1:$19),1))*
ROW($1:$19),0),ROW($1:$19))+1,1)*10^ROW($1:$19)/10)</f>
        <v>0</v>
      </c>
      <c r="K476">
        <f>SUMPRODUCT(MID(0&amp;feed!K260,LARGE(INDEX(ISNUMBER(--MID(feed!K260,ROW($1:$19),1))*
ROW($1:$19),0),ROW($1:$19))+1,1)*10^ROW($1:$19)/10)</f>
        <v>77</v>
      </c>
      <c r="L476">
        <f>SUMPRODUCT(MID(0&amp;feed!L260,LARGE(INDEX(ISNUMBER(--MID(feed!L260,ROW($1:$19),1))*
ROW($1:$19),0),ROW($1:$19))+1,1)*10^ROW($1:$19)/10)</f>
        <v>36</v>
      </c>
      <c r="M476" t="str">
        <f>feed!M260</f>
        <v>Free Market</v>
      </c>
      <c r="N476">
        <f>SUMPRODUCT(MID(0&amp;feed!N260,LARGE(INDEX(ISNUMBER(--MID(feed!N260,ROW($1:$5),1))*
ROW($1:$5),0),ROW($1:$5))+1,1)*10^ROW($1:$5)/10)</f>
        <v>2174</v>
      </c>
      <c r="O476">
        <f>SUMPRODUCT(MID(0&amp;feed!O260,LARGE(INDEX(ISNUMBER(--MID(feed!O260,ROW($1:$5),1))*
ROW($1:$5),0),ROW($1:$5))+1,1)*10^ROW($1:$5)/10)</f>
        <v>78</v>
      </c>
      <c r="P476" t="str">
        <f>feed!P260</f>
        <v>Plentiful</v>
      </c>
      <c r="Q476">
        <f t="shared" si="42"/>
        <v>70</v>
      </c>
      <c r="R476" t="str">
        <f>feed!Q260</f>
        <v>Very Powerful</v>
      </c>
      <c r="S476">
        <f t="shared" si="43"/>
        <v>10</v>
      </c>
      <c r="T476" t="str">
        <f>feed!R260</f>
        <v>East Indies</v>
      </c>
      <c r="U476" t="str">
        <f>feed!S260</f>
        <v>United States</v>
      </c>
      <c r="V476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93460</v>
      </c>
      <c r="W476" t="str">
        <f>feed!U260</f>
        <v>http://blocgame.com/stats.php?id=63966</v>
      </c>
      <c r="X476" s="4">
        <f>SUMPRODUCT(MID(0&amp;feed!V260,LARGE(INDEX(ISNUMBER(--MID(feed!V260,ROW($1:$5),1))*
ROW($1:$5),0),ROW($1:$5))+1,1)*10^ROW($1:$5)/10)</f>
        <v>1</v>
      </c>
      <c r="Y476">
        <f>feed!W260</f>
        <v>0</v>
      </c>
      <c r="Z476" s="4">
        <f t="shared" si="44"/>
        <v>45835</v>
      </c>
      <c r="AA476" s="8">
        <f t="shared" si="45"/>
        <v>42.989880404783811</v>
      </c>
      <c r="AB476" s="4">
        <f t="shared" si="46"/>
        <v>362.33333333333331</v>
      </c>
      <c r="AC476" s="4">
        <f t="shared" si="47"/>
        <v>15576.666666666666</v>
      </c>
    </row>
    <row r="477" spans="1:29" x14ac:dyDescent="0.25">
      <c r="A477" t="str">
        <f>feed!A351</f>
        <v>Pooland</v>
      </c>
      <c r="B477" t="str">
        <f>feed!B351</f>
        <v>kurwa</v>
      </c>
      <c r="C477" t="str">
        <f>feed!C351</f>
        <v>Brotherhood of Nod</v>
      </c>
      <c r="D477">
        <f>SUMPRODUCT(MID(0&amp;feed!D351,LARGE(INDEX(ISNUMBER(--MID(feed!D351,ROW($1:$19),1))*
ROW($1:$19),0),ROW($1:$19))+1,1)*10^ROW($1:$19)/10)</f>
        <v>135</v>
      </c>
      <c r="E477">
        <f>SUMPRODUCT(MID(0&amp;feed!E351,LARGE(INDEX(ISNUMBER(--MID(feed!E351,ROW($1:$19),1))*
ROW($1:$19),0),ROW($1:$19))+1,1)*10^ROW($1:$19)/10)</f>
        <v>1</v>
      </c>
      <c r="F477" t="str">
        <f>feed!F351</f>
        <v>Korean War surplus</v>
      </c>
      <c r="G477" t="str">
        <f>feed!G351</f>
        <v>Gandhi-like</v>
      </c>
      <c r="H477">
        <f>SUMPRODUCT(MID(0&amp;feed!H351,LARGE(INDEX(ISNUMBER(--MID(feed!H351,ROW($1:$19),1))*
ROW($1:$19),0),ROW($1:$19))+1,1)*10^ROW($1:$19)/10)</f>
        <v>4</v>
      </c>
      <c r="I477" t="str">
        <f>feed!I351</f>
        <v>Poor</v>
      </c>
      <c r="J477">
        <f>SUMPRODUCT(MID(0&amp;feed!J351,LARGE(INDEX(ISNUMBER(--MID(feed!J351,ROW($1:$19),1))*
ROW($1:$19),0),ROW($1:$19))+1,1)*10^ROW($1:$19)/10)</f>
        <v>0</v>
      </c>
      <c r="K477">
        <f>SUMPRODUCT(MID(0&amp;feed!K351,LARGE(INDEX(ISNUMBER(--MID(feed!K351,ROW($1:$19),1))*
ROW($1:$19),0),ROW($1:$19))+1,1)*10^ROW($1:$19)/10)</f>
        <v>33</v>
      </c>
      <c r="L477">
        <f>SUMPRODUCT(MID(0&amp;feed!L351,LARGE(INDEX(ISNUMBER(--MID(feed!L351,ROW($1:$19),1))*
ROW($1:$19),0),ROW($1:$19))+1,1)*10^ROW($1:$19)/10)</f>
        <v>30</v>
      </c>
      <c r="M477" t="str">
        <f>feed!M351</f>
        <v>Central Planning</v>
      </c>
      <c r="N477">
        <f>SUMPRODUCT(MID(0&amp;feed!N351,LARGE(INDEX(ISNUMBER(--MID(feed!N351,ROW($1:$5),1))*
ROW($1:$5),0),ROW($1:$5))+1,1)*10^ROW($1:$5)/10)</f>
        <v>1760</v>
      </c>
      <c r="O477">
        <f>SUMPRODUCT(MID(0&amp;feed!O351,LARGE(INDEX(ISNUMBER(--MID(feed!O351,ROW($1:$5),1))*
ROW($1:$5),0),ROW($1:$5))+1,1)*10^ROW($1:$5)/10)</f>
        <v>5921</v>
      </c>
      <c r="P477" t="str">
        <f>feed!P351</f>
        <v>Untapped</v>
      </c>
      <c r="Q477">
        <f t="shared" si="42"/>
        <v>90</v>
      </c>
      <c r="R477" t="str">
        <f>feed!Q351</f>
        <v>Very Powerful</v>
      </c>
      <c r="S477">
        <f t="shared" si="43"/>
        <v>10</v>
      </c>
      <c r="T477" t="str">
        <f>feed!R351</f>
        <v>Atlas</v>
      </c>
      <c r="U477" t="str">
        <f>feed!S351</f>
        <v>Soviet Union</v>
      </c>
      <c r="V477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53645</v>
      </c>
      <c r="W477" t="str">
        <f>feed!U351</f>
        <v>http://blocgame.com/stats.php?id=49295</v>
      </c>
      <c r="X477" s="4">
        <f>SUMPRODUCT(MID(0&amp;feed!V351,LARGE(INDEX(ISNUMBER(--MID(feed!V351,ROW($1:$5),1))*
ROW($1:$5),0),ROW($1:$5))+1,1)*10^ROW($1:$5)/10)</f>
        <v>0</v>
      </c>
      <c r="Y477">
        <f>feed!W351</f>
        <v>0</v>
      </c>
      <c r="Z477" s="4">
        <f t="shared" si="44"/>
        <v>27020</v>
      </c>
      <c r="AA477" s="8">
        <f t="shared" si="45"/>
        <v>30.480113636363637</v>
      </c>
      <c r="AB477" s="4">
        <f t="shared" si="46"/>
        <v>293.33333333333331</v>
      </c>
      <c r="AC477" s="4">
        <f t="shared" si="47"/>
        <v>8940.8333333333339</v>
      </c>
    </row>
    <row r="478" spans="1:29" x14ac:dyDescent="0.25">
      <c r="A478" t="str">
        <f>feed!A304</f>
        <v>Utea</v>
      </c>
      <c r="B478" t="str">
        <f>feed!B304</f>
        <v>SephiXarados</v>
      </c>
      <c r="C478" t="str">
        <f>feed!C304</f>
        <v>The Order</v>
      </c>
      <c r="D478">
        <f>SUMPRODUCT(MID(0&amp;feed!D304,LARGE(INDEX(ISNUMBER(--MID(feed!D304,ROW($1:$19),1))*
ROW($1:$19),0),ROW($1:$19))+1,1)*10^ROW($1:$19)/10)</f>
        <v>84</v>
      </c>
      <c r="E478">
        <f>SUMPRODUCT(MID(0&amp;feed!E304,LARGE(INDEX(ISNUMBER(--MID(feed!E304,ROW($1:$19),1))*
ROW($1:$19),0),ROW($1:$19))+1,1)*10^ROW($1:$19)/10)</f>
        <v>3</v>
      </c>
      <c r="F478" t="str">
        <f>feed!F304</f>
        <v>Korean War surplus</v>
      </c>
      <c r="G478" t="str">
        <f>feed!G304</f>
        <v>Gandhi-like</v>
      </c>
      <c r="H478">
        <f>SUMPRODUCT(MID(0&amp;feed!H304,LARGE(INDEX(ISNUMBER(--MID(feed!H304,ROW($1:$19),1))*
ROW($1:$19),0),ROW($1:$19))+1,1)*10^ROW($1:$19)/10)</f>
        <v>4</v>
      </c>
      <c r="I478" t="str">
        <f>feed!I304</f>
        <v>Elite</v>
      </c>
      <c r="J478">
        <f>SUMPRODUCT(MID(0&amp;feed!J304,LARGE(INDEX(ISNUMBER(--MID(feed!J304,ROW($1:$19),1))*
ROW($1:$19),0),ROW($1:$19))+1,1)*10^ROW($1:$19)/10)</f>
        <v>2</v>
      </c>
      <c r="K478">
        <f>SUMPRODUCT(MID(0&amp;feed!K304,LARGE(INDEX(ISNUMBER(--MID(feed!K304,ROW($1:$19),1))*
ROW($1:$19),0),ROW($1:$19))+1,1)*10^ROW($1:$19)/10)</f>
        <v>35</v>
      </c>
      <c r="L478">
        <f>SUMPRODUCT(MID(0&amp;feed!L304,LARGE(INDEX(ISNUMBER(--MID(feed!L304,ROW($1:$19),1))*
ROW($1:$19),0),ROW($1:$19))+1,1)*10^ROW($1:$19)/10)</f>
        <v>7</v>
      </c>
      <c r="M478" t="str">
        <f>feed!M304</f>
        <v>Free Market</v>
      </c>
      <c r="N478">
        <f>SUMPRODUCT(MID(0&amp;feed!N304,LARGE(INDEX(ISNUMBER(--MID(feed!N304,ROW($1:$5),1))*
ROW($1:$5),0),ROW($1:$5))+1,1)*10^ROW($1:$5)/10)</f>
        <v>1967</v>
      </c>
      <c r="O478">
        <f>SUMPRODUCT(MID(0&amp;feed!O304,LARGE(INDEX(ISNUMBER(--MID(feed!O304,ROW($1:$5),1))*
ROW($1:$5),0),ROW($1:$5))+1,1)*10^ROW($1:$5)/10)</f>
        <v>303</v>
      </c>
      <c r="P478" t="str">
        <f>feed!P304</f>
        <v>Untapped</v>
      </c>
      <c r="Q478">
        <f t="shared" si="42"/>
        <v>90</v>
      </c>
      <c r="R478" t="str">
        <f>feed!Q304</f>
        <v>Very Powerful</v>
      </c>
      <c r="S478">
        <f t="shared" si="43"/>
        <v>10</v>
      </c>
      <c r="T478" t="str">
        <f>feed!R304</f>
        <v>Amazonia</v>
      </c>
      <c r="U478" t="str">
        <f>feed!S304</f>
        <v>United States</v>
      </c>
      <c r="V478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73531</v>
      </c>
      <c r="W478" t="str">
        <f>feed!U304</f>
        <v>http://blocgame.com/stats.php?id=49905</v>
      </c>
      <c r="X478" s="4">
        <f>SUMPRODUCT(MID(0&amp;feed!V304,LARGE(INDEX(ISNUMBER(--MID(feed!V304,ROW($1:$5),1))*
ROW($1:$5),0),ROW($1:$5))+1,1)*10^ROW($1:$5)/10)</f>
        <v>0</v>
      </c>
      <c r="Y478">
        <f>feed!W304</f>
        <v>0</v>
      </c>
      <c r="Z478" s="4">
        <f t="shared" si="44"/>
        <v>54781</v>
      </c>
      <c r="AA478" s="8">
        <f t="shared" si="45"/>
        <v>37.382308083375698</v>
      </c>
      <c r="AB478" s="4">
        <f t="shared" si="46"/>
        <v>327.83333333333331</v>
      </c>
      <c r="AC478" s="4">
        <f t="shared" si="47"/>
        <v>12255.166666666666</v>
      </c>
    </row>
    <row r="479" spans="1:29" x14ac:dyDescent="0.25">
      <c r="A479" t="str">
        <f>feed!A409</f>
        <v>Corn God</v>
      </c>
      <c r="B479" t="str">
        <f>feed!B409</f>
        <v>gonzi</v>
      </c>
      <c r="C479" t="str">
        <f>feed!C409</f>
        <v>The Order</v>
      </c>
      <c r="D479">
        <f>SUMPRODUCT(MID(0&amp;feed!D409,LARGE(INDEX(ISNUMBER(--MID(feed!D409,ROW($1:$19),1))*
ROW($1:$19),0),ROW($1:$19))+1,1)*10^ROW($1:$19)/10)</f>
        <v>50</v>
      </c>
      <c r="E479">
        <f>SUMPRODUCT(MID(0&amp;feed!E409,LARGE(INDEX(ISNUMBER(--MID(feed!E409,ROW($1:$19),1))*
ROW($1:$19),0),ROW($1:$19))+1,1)*10^ROW($1:$19)/10)</f>
        <v>0</v>
      </c>
      <c r="F479" t="str">
        <f>feed!F409</f>
        <v>First World War surplus</v>
      </c>
      <c r="G479" t="str">
        <f>feed!G409</f>
        <v>Gandhi-like</v>
      </c>
      <c r="H479">
        <f>SUMPRODUCT(MID(0&amp;feed!H409,LARGE(INDEX(ISNUMBER(--MID(feed!H409,ROW($1:$19),1))*
ROW($1:$19),0),ROW($1:$19))+1,1)*10^ROW($1:$19)/10)</f>
        <v>2</v>
      </c>
      <c r="I479" t="str">
        <f>feed!I409</f>
        <v>Poor</v>
      </c>
      <c r="J479">
        <f>SUMPRODUCT(MID(0&amp;feed!J409,LARGE(INDEX(ISNUMBER(--MID(feed!J409,ROW($1:$19),1))*
ROW($1:$19),0),ROW($1:$19))+1,1)*10^ROW($1:$19)/10)</f>
        <v>27</v>
      </c>
      <c r="K479">
        <f>SUMPRODUCT(MID(0&amp;feed!K409,LARGE(INDEX(ISNUMBER(--MID(feed!K409,ROW($1:$19),1))*
ROW($1:$19),0),ROW($1:$19))+1,1)*10^ROW($1:$19)/10)</f>
        <v>12</v>
      </c>
      <c r="L479">
        <f>SUMPRODUCT(MID(0&amp;feed!L409,LARGE(INDEX(ISNUMBER(--MID(feed!L409,ROW($1:$19),1))*
ROW($1:$19),0),ROW($1:$19))+1,1)*10^ROW($1:$19)/10)</f>
        <v>2</v>
      </c>
      <c r="M479" t="str">
        <f>feed!M409</f>
        <v>Central Planning</v>
      </c>
      <c r="N479">
        <f>SUMPRODUCT(MID(0&amp;feed!N409,LARGE(INDEX(ISNUMBER(--MID(feed!N409,ROW($1:$5),1))*
ROW($1:$5),0),ROW($1:$5))+1,1)*10^ROW($1:$5)/10)</f>
        <v>1544</v>
      </c>
      <c r="O479">
        <f>SUMPRODUCT(MID(0&amp;feed!O409,LARGE(INDEX(ISNUMBER(--MID(feed!O409,ROW($1:$5),1))*
ROW($1:$5),0),ROW($1:$5))+1,1)*10^ROW($1:$5)/10)</f>
        <v>44</v>
      </c>
      <c r="P479" t="str">
        <f>feed!P409</f>
        <v>Untapped</v>
      </c>
      <c r="Q479">
        <f t="shared" si="42"/>
        <v>90</v>
      </c>
      <c r="R479" t="str">
        <f>feed!Q409</f>
        <v>Meagre</v>
      </c>
      <c r="S479">
        <f t="shared" si="43"/>
        <v>1.5</v>
      </c>
      <c r="T479" t="str">
        <f>feed!R409</f>
        <v>Amazonia</v>
      </c>
      <c r="U479" t="str">
        <f>feed!S409</f>
        <v>Soviet Union</v>
      </c>
      <c r="V47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39703</v>
      </c>
      <c r="W479" t="str">
        <f>feed!U409</f>
        <v>http://blocgame.com/stats.php?id=64682</v>
      </c>
      <c r="X479" s="4">
        <f>SUMPRODUCT(MID(0&amp;feed!V409,LARGE(INDEX(ISNUMBER(--MID(feed!V409,ROW($1:$5),1))*
ROW($1:$5),0),ROW($1:$5))+1,1)*10^ROW($1:$5)/10)</f>
        <v>0</v>
      </c>
      <c r="Y479">
        <f>feed!W409</f>
        <v>0</v>
      </c>
      <c r="Z479" s="4">
        <f t="shared" si="44"/>
        <v>32953</v>
      </c>
      <c r="AA479" s="8">
        <f t="shared" si="45"/>
        <v>25.714378238341968</v>
      </c>
      <c r="AB479" s="4">
        <f t="shared" si="46"/>
        <v>257.33333333333331</v>
      </c>
      <c r="AC479" s="4">
        <f t="shared" si="47"/>
        <v>6617.166666666667</v>
      </c>
    </row>
    <row r="480" spans="1:29" x14ac:dyDescent="0.25">
      <c r="A480" t="str">
        <f>feed!A832</f>
        <v>Twoni</v>
      </c>
      <c r="B480" t="str">
        <f>feed!B832</f>
        <v>Mawusi Selumdudu</v>
      </c>
      <c r="C480">
        <f>feed!C832</f>
        <v>0</v>
      </c>
      <c r="D480">
        <f>SUMPRODUCT(MID(0&amp;feed!D832,LARGE(INDEX(ISNUMBER(--MID(feed!D832,ROW($1:$19),1))*
ROW($1:$19),0),ROW($1:$19))+1,1)*10^ROW($1:$19)/10)</f>
        <v>10</v>
      </c>
      <c r="E480">
        <f>SUMPRODUCT(MID(0&amp;feed!E832,LARGE(INDEX(ISNUMBER(--MID(feed!E832,ROW($1:$19),1))*
ROW($1:$19),0),ROW($1:$19))+1,1)*10^ROW($1:$19)/10)</f>
        <v>0</v>
      </c>
      <c r="F480" t="str">
        <f>feed!F832</f>
        <v>Finest of the 19th century</v>
      </c>
      <c r="G480" t="str">
        <f>feed!G832</f>
        <v>Gandhi-like</v>
      </c>
      <c r="H480">
        <f>SUMPRODUCT(MID(0&amp;feed!H833,LARGE(INDEX(ISNUMBER(--MID(feed!H833,ROW($1:$19),1))*
ROW($1:$19),0),ROW($1:$19))+1,1)*10^ROW($1:$19)/10)</f>
        <v>1</v>
      </c>
      <c r="I480" t="str">
        <f>feed!I832</f>
        <v>Poor</v>
      </c>
      <c r="J480">
        <f>SUMPRODUCT(MID(0&amp;feed!J832,LARGE(INDEX(ISNUMBER(--MID(feed!J832,ROW($1:$19),1))*
ROW($1:$19),0),ROW($1:$19))+1,1)*10^ROW($1:$19)/10)</f>
        <v>79</v>
      </c>
      <c r="K480">
        <f>SUMPRODUCT(MID(0&amp;feed!K832,LARGE(INDEX(ISNUMBER(--MID(feed!K832,ROW($1:$19),1))*
ROW($1:$19),0),ROW($1:$19))+1,1)*10^ROW($1:$19)/10)</f>
        <v>2</v>
      </c>
      <c r="L480">
        <f>SUMPRODUCT(MID(0&amp;feed!L832,LARGE(INDEX(ISNUMBER(--MID(feed!L832,ROW($1:$19),1))*
ROW($1:$19),0),ROW($1:$19))+1,1)*10^ROW($1:$19)/10)</f>
        <v>0</v>
      </c>
      <c r="M480" t="str">
        <f>feed!M832</f>
        <v>Mixed Economy</v>
      </c>
      <c r="N480">
        <f>SUMPRODUCT(MID(0&amp;feed!N832,LARGE(INDEX(ISNUMBER(--MID(feed!N832,ROW($1:$5),1))*
ROW($1:$5),0),ROW($1:$5))+1,1)*10^ROW($1:$5)/10)</f>
        <v>540</v>
      </c>
      <c r="O480">
        <f>SUMPRODUCT(MID(0&amp;feed!O832,LARGE(INDEX(ISNUMBER(--MID(feed!O832,ROW($1:$5),1))*
ROW($1:$5),0),ROW($1:$5))+1,1)*10^ROW($1:$5)/10)</f>
        <v>0</v>
      </c>
      <c r="P480" t="str">
        <f>feed!P832</f>
        <v>Untapped</v>
      </c>
      <c r="Q480">
        <f t="shared" si="42"/>
        <v>90</v>
      </c>
      <c r="R480" t="str">
        <f>feed!Q832</f>
        <v>None</v>
      </c>
      <c r="S480">
        <f t="shared" si="43"/>
        <v>0</v>
      </c>
      <c r="T480" t="str">
        <f>feed!R832</f>
        <v>Guinea</v>
      </c>
      <c r="U480" t="str">
        <f>feed!S832</f>
        <v>Neutral</v>
      </c>
      <c r="V480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13613</v>
      </c>
      <c r="W480" t="str">
        <f>feed!U832</f>
        <v>http://blocgame.com/stats.php?id=65303</v>
      </c>
      <c r="X480" s="4">
        <f>SUMPRODUCT(MID(0&amp;feed!V832,LARGE(INDEX(ISNUMBER(--MID(feed!V832,ROW($1:$5),1))*
ROW($1:$5),0),ROW($1:$5))+1,1)*10^ROW($1:$5)/10)</f>
        <v>0</v>
      </c>
      <c r="Y480">
        <f>feed!W832</f>
        <v>0</v>
      </c>
      <c r="Z480" s="4">
        <f t="shared" si="44"/>
        <v>12113</v>
      </c>
      <c r="AA480" s="8">
        <f t="shared" si="45"/>
        <v>25.209259259259259</v>
      </c>
      <c r="AB480" s="4">
        <f t="shared" si="46"/>
        <v>90</v>
      </c>
      <c r="AC480" s="4">
        <f t="shared" si="47"/>
        <v>2268.8333333333335</v>
      </c>
    </row>
    <row r="481" spans="1:29" x14ac:dyDescent="0.25">
      <c r="A481" t="str">
        <f>feed!A290</f>
        <v>Poundtown</v>
      </c>
      <c r="B481" t="str">
        <f>feed!B290</f>
        <v>FLAKT</v>
      </c>
      <c r="C481" t="str">
        <f>feed!C290</f>
        <v>Brotherhood of Nod</v>
      </c>
      <c r="D481">
        <f>SUMPRODUCT(MID(0&amp;feed!D290,LARGE(INDEX(ISNUMBER(--MID(feed!D290,ROW($1:$19),1))*
ROW($1:$19),0),ROW($1:$19))+1,1)*10^ROW($1:$19)/10)</f>
        <v>118</v>
      </c>
      <c r="E481">
        <f>SUMPRODUCT(MID(0&amp;feed!E290,LARGE(INDEX(ISNUMBER(--MID(feed!E290,ROW($1:$19),1))*
ROW($1:$19),0),ROW($1:$19))+1,1)*10^ROW($1:$19)/10)</f>
        <v>6</v>
      </c>
      <c r="F481" t="str">
        <f>feed!F290</f>
        <v>Second World War surplus</v>
      </c>
      <c r="G481" t="str">
        <f>feed!G290</f>
        <v>Gandhi-like</v>
      </c>
      <c r="H481">
        <f>SUMPRODUCT(MID(0&amp;feed!H291,LARGE(INDEX(ISNUMBER(--MID(feed!H291,ROW($1:$19),1))*
ROW($1:$19),0),ROW($1:$19))+1,1)*10^ROW($1:$19)/10)</f>
        <v>2</v>
      </c>
      <c r="I481" t="str">
        <f>feed!I290</f>
        <v>Elite</v>
      </c>
      <c r="J481">
        <f>SUMPRODUCT(MID(0&amp;feed!J290,LARGE(INDEX(ISNUMBER(--MID(feed!J290,ROW($1:$19),1))*
ROW($1:$19),0),ROW($1:$19))+1,1)*10^ROW($1:$19)/10)</f>
        <v>8</v>
      </c>
      <c r="K481">
        <f>SUMPRODUCT(MID(0&amp;feed!K290,LARGE(INDEX(ISNUMBER(--MID(feed!K290,ROW($1:$19),1))*
ROW($1:$19),0),ROW($1:$19))+1,1)*10^ROW($1:$19)/10)</f>
        <v>20</v>
      </c>
      <c r="L481">
        <f>SUMPRODUCT(MID(0&amp;feed!L290,LARGE(INDEX(ISNUMBER(--MID(feed!L290,ROW($1:$19),1))*
ROW($1:$19),0),ROW($1:$19))+1,1)*10^ROW($1:$19)/10)</f>
        <v>9</v>
      </c>
      <c r="M481" t="str">
        <f>feed!M290</f>
        <v>Central Planning</v>
      </c>
      <c r="N481">
        <f>SUMPRODUCT(MID(0&amp;feed!N290,LARGE(INDEX(ISNUMBER(--MID(feed!N290,ROW($1:$5),1))*
ROW($1:$5),0),ROW($1:$5))+1,1)*10^ROW($1:$5)/10)</f>
        <v>2042</v>
      </c>
      <c r="O481">
        <f>SUMPRODUCT(MID(0&amp;feed!O290,LARGE(INDEX(ISNUMBER(--MID(feed!O290,ROW($1:$5),1))*
ROW($1:$5),0),ROW($1:$5))+1,1)*10^ROW($1:$5)/10)</f>
        <v>804</v>
      </c>
      <c r="P481" t="str">
        <f>feed!P290</f>
        <v>Untapped</v>
      </c>
      <c r="Q481">
        <f t="shared" si="42"/>
        <v>90</v>
      </c>
      <c r="R481" t="str">
        <f>feed!Q290</f>
        <v>Very Powerful</v>
      </c>
      <c r="S481">
        <f t="shared" si="43"/>
        <v>10</v>
      </c>
      <c r="T481" t="str">
        <f>feed!R290</f>
        <v>East Africa</v>
      </c>
      <c r="U481" t="str">
        <f>feed!S290</f>
        <v>Soviet Union</v>
      </c>
      <c r="V481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47033</v>
      </c>
      <c r="W481" t="str">
        <f>feed!U290</f>
        <v>http://blocgame.com/stats.php?id=39066</v>
      </c>
      <c r="X481" s="4">
        <f>SUMPRODUCT(MID(0&amp;feed!V290,LARGE(INDEX(ISNUMBER(--MID(feed!V290,ROW($1:$5),1))*
ROW($1:$5),0),ROW($1:$5))+1,1)*10^ROW($1:$5)/10)</f>
        <v>0</v>
      </c>
      <c r="Y481">
        <f>feed!W290</f>
        <v>0</v>
      </c>
      <c r="Z481" s="4">
        <f t="shared" si="44"/>
        <v>34658</v>
      </c>
      <c r="AA481" s="8">
        <f t="shared" si="45"/>
        <v>23.032810969637609</v>
      </c>
      <c r="AB481" s="4">
        <f t="shared" si="46"/>
        <v>340.33333333333331</v>
      </c>
      <c r="AC481" s="4">
        <f t="shared" si="47"/>
        <v>7838.833333333333</v>
      </c>
    </row>
    <row r="482" spans="1:29" x14ac:dyDescent="0.25">
      <c r="A482" t="str">
        <f>feed!A320</f>
        <v>Lomar</v>
      </c>
      <c r="B482" t="str">
        <f>feed!B320</f>
        <v>Sarnen</v>
      </c>
      <c r="C482">
        <f>feed!C320</f>
        <v>0</v>
      </c>
      <c r="D482">
        <f>SUMPRODUCT(MID(0&amp;feed!D320,LARGE(INDEX(ISNUMBER(--MID(feed!D320,ROW($1:$19),1))*
ROW($1:$19),0),ROW($1:$19))+1,1)*10^ROW($1:$19)/10)</f>
        <v>7</v>
      </c>
      <c r="E482">
        <f>SUMPRODUCT(MID(0&amp;feed!E320,LARGE(INDEX(ISNUMBER(--MID(feed!E320,ROW($1:$19),1))*
ROW($1:$19),0),ROW($1:$19))+1,1)*10^ROW($1:$19)/10)</f>
        <v>0</v>
      </c>
      <c r="F482" t="str">
        <f>feed!F320</f>
        <v>Second World War surplus</v>
      </c>
      <c r="G482" t="str">
        <f>feed!G320</f>
        <v>Good</v>
      </c>
      <c r="H482">
        <f>SUMPRODUCT(MID(0&amp;feed!H320,LARGE(INDEX(ISNUMBER(--MID(feed!H320,ROW($1:$19),1))*
ROW($1:$19),0),ROW($1:$19))+1,1)*10^ROW($1:$19)/10)</f>
        <v>1</v>
      </c>
      <c r="I482" t="str">
        <f>feed!I320</f>
        <v>Undisciplined Rabble</v>
      </c>
      <c r="J482">
        <f>SUMPRODUCT(MID(0&amp;feed!J320,LARGE(INDEX(ISNUMBER(--MID(feed!J320,ROW($1:$19),1))*
ROW($1:$19),0),ROW($1:$19))+1,1)*10^ROW($1:$19)/10)</f>
        <v>145</v>
      </c>
      <c r="K482">
        <f>SUMPRODUCT(MID(0&amp;feed!K320,LARGE(INDEX(ISNUMBER(--MID(feed!K320,ROW($1:$19),1))*
ROW($1:$19),0),ROW($1:$19))+1,1)*10^ROW($1:$19)/10)</f>
        <v>7</v>
      </c>
      <c r="L482">
        <f>SUMPRODUCT(MID(0&amp;feed!L320,LARGE(INDEX(ISNUMBER(--MID(feed!L320,ROW($1:$19),1))*
ROW($1:$19),0),ROW($1:$19))+1,1)*10^ROW($1:$19)/10)</f>
        <v>2</v>
      </c>
      <c r="M482" t="str">
        <f>feed!M320</f>
        <v>Mixed Economy</v>
      </c>
      <c r="N482">
        <f>SUMPRODUCT(MID(0&amp;feed!N320,LARGE(INDEX(ISNUMBER(--MID(feed!N320,ROW($1:$5),1))*
ROW($1:$5),0),ROW($1:$5))+1,1)*10^ROW($1:$5)/10)</f>
        <v>1893</v>
      </c>
      <c r="O482">
        <f>SUMPRODUCT(MID(0&amp;feed!O320,LARGE(INDEX(ISNUMBER(--MID(feed!O320,ROW($1:$5),1))*
ROW($1:$5),0),ROW($1:$5))+1,1)*10^ROW($1:$5)/10)</f>
        <v>496</v>
      </c>
      <c r="P482" t="str">
        <f>feed!P320</f>
        <v>Untapped</v>
      </c>
      <c r="Q482">
        <f t="shared" si="42"/>
        <v>90</v>
      </c>
      <c r="R482" t="str">
        <f>feed!Q320</f>
        <v>Small</v>
      </c>
      <c r="S482">
        <f t="shared" si="43"/>
        <v>3</v>
      </c>
      <c r="T482" t="str">
        <f>feed!R320</f>
        <v>Mesopotamia</v>
      </c>
      <c r="U482" t="str">
        <f>feed!S320</f>
        <v>Neutral</v>
      </c>
      <c r="V482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3674</v>
      </c>
      <c r="W482" t="str">
        <f>feed!U320</f>
        <v>http://blocgame.com/stats.php?id=63175</v>
      </c>
      <c r="X482" s="4">
        <f>SUMPRODUCT(MID(0&amp;feed!V320,LARGE(INDEX(ISNUMBER(--MID(feed!V320,ROW($1:$5),1))*
ROW($1:$5),0),ROW($1:$5))+1,1)*10^ROW($1:$5)/10)</f>
        <v>0</v>
      </c>
      <c r="Y482">
        <f>feed!W320</f>
        <v>0</v>
      </c>
      <c r="Z482" s="4">
        <f t="shared" si="44"/>
        <v>-451</v>
      </c>
      <c r="AA482" s="8">
        <f t="shared" si="45"/>
        <v>1.9408346539883783</v>
      </c>
      <c r="AB482" s="4">
        <f t="shared" si="46"/>
        <v>315.5</v>
      </c>
      <c r="AC482" s="4">
        <f t="shared" si="47"/>
        <v>612.33333333333337</v>
      </c>
    </row>
    <row r="483" spans="1:29" x14ac:dyDescent="0.25">
      <c r="A483" t="str">
        <f>feed!A189</f>
        <v>malapetaka</v>
      </c>
      <c r="B483" t="str">
        <f>feed!B189</f>
        <v>bolawei9</v>
      </c>
      <c r="C483" t="str">
        <f>feed!C189</f>
        <v>PIRATES</v>
      </c>
      <c r="D483">
        <f>SUMPRODUCT(MID(0&amp;feed!D189,LARGE(INDEX(ISNUMBER(--MID(feed!D189,ROW($1:$19),1))*
ROW($1:$19),0),ROW($1:$19))+1,1)*10^ROW($1:$19)/10)</f>
        <v>7</v>
      </c>
      <c r="E483">
        <f>SUMPRODUCT(MID(0&amp;feed!E189,LARGE(INDEX(ISNUMBER(--MID(feed!E189,ROW($1:$19),1))*
ROW($1:$19),0),ROW($1:$19))+1,1)*10^ROW($1:$19)/10)</f>
        <v>1</v>
      </c>
      <c r="F483" t="str">
        <f>feed!F189</f>
        <v>Second World War surplus</v>
      </c>
      <c r="G483" t="str">
        <f>feed!G189</f>
        <v>Gandhi-like</v>
      </c>
      <c r="H483">
        <f>SUMPRODUCT(MID(0&amp;feed!H189,LARGE(INDEX(ISNUMBER(--MID(feed!H189,ROW($1:$19),1))*
ROW($1:$19),0),ROW($1:$19))+1,1)*10^ROW($1:$19)/10)</f>
        <v>2</v>
      </c>
      <c r="I483" t="str">
        <f>feed!I189</f>
        <v>Elite</v>
      </c>
      <c r="J483">
        <f>SUMPRODUCT(MID(0&amp;feed!J189,LARGE(INDEX(ISNUMBER(--MID(feed!J189,ROW($1:$19),1))*
ROW($1:$19),0),ROW($1:$19))+1,1)*10^ROW($1:$19)/10)</f>
        <v>8</v>
      </c>
      <c r="K483">
        <f>SUMPRODUCT(MID(0&amp;feed!K189,LARGE(INDEX(ISNUMBER(--MID(feed!K189,ROW($1:$19),1))*
ROW($1:$19),0),ROW($1:$19))+1,1)*10^ROW($1:$19)/10)</f>
        <v>6</v>
      </c>
      <c r="L483">
        <f>SUMPRODUCT(MID(0&amp;feed!L189,LARGE(INDEX(ISNUMBER(--MID(feed!L189,ROW($1:$19),1))*
ROW($1:$19),0),ROW($1:$19))+1,1)*10^ROW($1:$19)/10)</f>
        <v>5</v>
      </c>
      <c r="M483" t="str">
        <f>feed!M189</f>
        <v>Mixed Economy</v>
      </c>
      <c r="N483">
        <f>SUMPRODUCT(MID(0&amp;feed!N189,LARGE(INDEX(ISNUMBER(--MID(feed!N189,ROW($1:$5),1))*
ROW($1:$5),0),ROW($1:$5))+1,1)*10^ROW($1:$5)/10)</f>
        <v>2514</v>
      </c>
      <c r="O483">
        <f>SUMPRODUCT(MID(0&amp;feed!O189,LARGE(INDEX(ISNUMBER(--MID(feed!O189,ROW($1:$5),1))*
ROW($1:$5),0),ROW($1:$5))+1,1)*10^ROW($1:$5)/10)</f>
        <v>154</v>
      </c>
      <c r="P483">
        <f>feed!P189</f>
        <v>0</v>
      </c>
      <c r="Q483">
        <f t="shared" si="42"/>
        <v>40</v>
      </c>
      <c r="R483" t="str">
        <f>feed!Q189</f>
        <v>Large</v>
      </c>
      <c r="S483">
        <f t="shared" si="43"/>
        <v>7.5</v>
      </c>
      <c r="T483" t="str">
        <f>feed!R189</f>
        <v>East Indies</v>
      </c>
      <c r="U483" t="str">
        <f>feed!S189</f>
        <v>Neutral</v>
      </c>
      <c r="V483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6849</v>
      </c>
      <c r="W483" t="str">
        <f>feed!U189</f>
        <v>http://blocgame.com/stats.php?id=60813</v>
      </c>
      <c r="X483" s="4">
        <f>SUMPRODUCT(MID(0&amp;feed!V189,LARGE(INDEX(ISNUMBER(--MID(feed!V189,ROW($1:$5),1))*
ROW($1:$5),0),ROW($1:$5))+1,1)*10^ROW($1:$5)/10)</f>
        <v>0</v>
      </c>
      <c r="Y483">
        <f>feed!W189</f>
        <v>0</v>
      </c>
      <c r="Z483" s="4">
        <f t="shared" si="44"/>
        <v>1224</v>
      </c>
      <c r="AA483" s="8">
        <f t="shared" si="45"/>
        <v>2.7243436754176611</v>
      </c>
      <c r="AB483" s="4">
        <f t="shared" si="46"/>
        <v>419</v>
      </c>
      <c r="AC483" s="4">
        <f t="shared" si="47"/>
        <v>1141.5</v>
      </c>
    </row>
    <row r="484" spans="1:29" x14ac:dyDescent="0.25">
      <c r="A484" t="str">
        <f>feed!A245</f>
        <v>Melaka</v>
      </c>
      <c r="B484" t="str">
        <f>feed!B245</f>
        <v>Hang Tuah</v>
      </c>
      <c r="C484" t="str">
        <f>feed!C245</f>
        <v>Interpol</v>
      </c>
      <c r="D484">
        <f>SUMPRODUCT(MID(0&amp;feed!D245,LARGE(INDEX(ISNUMBER(--MID(feed!D245,ROW($1:$19),1))*
ROW($1:$19),0),ROW($1:$19))+1,1)*10^ROW($1:$19)/10)</f>
        <v>98</v>
      </c>
      <c r="E484">
        <f>SUMPRODUCT(MID(0&amp;feed!E245,LARGE(INDEX(ISNUMBER(--MID(feed!E245,ROW($1:$19),1))*
ROW($1:$19),0),ROW($1:$19))+1,1)*10^ROW($1:$19)/10)</f>
        <v>0</v>
      </c>
      <c r="F484" t="str">
        <f>feed!F245</f>
        <v>Vietnam War surplus</v>
      </c>
      <c r="G484" t="str">
        <f>feed!G245</f>
        <v>Gandhi-like</v>
      </c>
      <c r="H484">
        <f>SUMPRODUCT(MID(0&amp;feed!H245,LARGE(INDEX(ISNUMBER(--MID(feed!H245,ROW($1:$19),1))*
ROW($1:$19),0),ROW($1:$19))+1,1)*10^ROW($1:$19)/10)</f>
        <v>4</v>
      </c>
      <c r="I484" t="str">
        <f>feed!I245</f>
        <v>Standard</v>
      </c>
      <c r="J484">
        <f>SUMPRODUCT(MID(0&amp;feed!J245,LARGE(INDEX(ISNUMBER(--MID(feed!J245,ROW($1:$19),1))*
ROW($1:$19),0),ROW($1:$19))+1,1)*10^ROW($1:$19)/10)</f>
        <v>3</v>
      </c>
      <c r="K484">
        <f>SUMPRODUCT(MID(0&amp;feed!K245,LARGE(INDEX(ISNUMBER(--MID(feed!K245,ROW($1:$19),1))*
ROW($1:$19),0),ROW($1:$19))+1,1)*10^ROW($1:$19)/10)</f>
        <v>17</v>
      </c>
      <c r="L484">
        <f>SUMPRODUCT(MID(0&amp;feed!L245,LARGE(INDEX(ISNUMBER(--MID(feed!L245,ROW($1:$19),1))*
ROW($1:$19),0),ROW($1:$19))+1,1)*10^ROW($1:$19)/10)</f>
        <v>5</v>
      </c>
      <c r="M484" t="str">
        <f>feed!M245</f>
        <v>Central Planning</v>
      </c>
      <c r="N484">
        <f>SUMPRODUCT(MID(0&amp;feed!N245,LARGE(INDEX(ISNUMBER(--MID(feed!N245,ROW($1:$5),1))*
ROW($1:$5),0),ROW($1:$5))+1,1)*10^ROW($1:$5)/10)</f>
        <v>2253</v>
      </c>
      <c r="O484">
        <f>SUMPRODUCT(MID(0&amp;feed!O245,LARGE(INDEX(ISNUMBER(--MID(feed!O245,ROW($1:$5),1))*
ROW($1:$5),0),ROW($1:$5))+1,1)*10^ROW($1:$5)/10)</f>
        <v>68</v>
      </c>
      <c r="P484" t="str">
        <f>feed!P245</f>
        <v>Untapped</v>
      </c>
      <c r="Q484">
        <f t="shared" si="42"/>
        <v>90</v>
      </c>
      <c r="R484" t="str">
        <f>feed!Q245</f>
        <v>Very Powerful</v>
      </c>
      <c r="S484">
        <f t="shared" si="43"/>
        <v>10</v>
      </c>
      <c r="T484" t="str">
        <f>feed!R245</f>
        <v>East Indies</v>
      </c>
      <c r="U484" t="str">
        <f>feed!S245</f>
        <v>Soviet Union</v>
      </c>
      <c r="V484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23876</v>
      </c>
      <c r="W484" t="str">
        <f>feed!U245</f>
        <v>http://blocgame.com/stats.php?id=57146</v>
      </c>
      <c r="X484" s="4">
        <f>SUMPRODUCT(MID(0&amp;feed!V245,LARGE(INDEX(ISNUMBER(--MID(feed!V245,ROW($1:$5),1))*
ROW($1:$5),0),ROW($1:$5))+1,1)*10^ROW($1:$5)/10)</f>
        <v>0</v>
      </c>
      <c r="Y484">
        <f>feed!W245</f>
        <v>0</v>
      </c>
      <c r="Z484" s="4">
        <f t="shared" si="44"/>
        <v>12626</v>
      </c>
      <c r="AA484" s="8">
        <f t="shared" si="45"/>
        <v>10.597425654682645</v>
      </c>
      <c r="AB484" s="4">
        <f t="shared" si="46"/>
        <v>375.5</v>
      </c>
      <c r="AC484" s="4">
        <f t="shared" si="47"/>
        <v>3979.3333333333335</v>
      </c>
    </row>
    <row r="485" spans="1:29" x14ac:dyDescent="0.25">
      <c r="A485" t="str">
        <f>feed!A421</f>
        <v>Serbija</v>
      </c>
      <c r="B485" t="str">
        <f>feed!B421</f>
        <v>Radovan Karadï¿½iï¿½</v>
      </c>
      <c r="C485" t="str">
        <f>feed!C421</f>
        <v>The Order</v>
      </c>
      <c r="D485">
        <f>SUMPRODUCT(MID(0&amp;feed!D421,LARGE(INDEX(ISNUMBER(--MID(feed!D421,ROW($1:$19),1))*
ROW($1:$19),0),ROW($1:$19))+1,1)*10^ROW($1:$19)/10)</f>
        <v>130</v>
      </c>
      <c r="E485">
        <f>SUMPRODUCT(MID(0&amp;feed!E421,LARGE(INDEX(ISNUMBER(--MID(feed!E421,ROW($1:$19),1))*
ROW($1:$19),0),ROW($1:$19))+1,1)*10^ROW($1:$19)/10)</f>
        <v>6</v>
      </c>
      <c r="F485" t="str">
        <f>feed!F421</f>
        <v>Korean War surplus</v>
      </c>
      <c r="G485" t="str">
        <f>feed!G421</f>
        <v>Gandhi-like</v>
      </c>
      <c r="H485">
        <f>SUMPRODUCT(MID(0&amp;feed!H422,LARGE(INDEX(ISNUMBER(--MID(feed!H422,ROW($1:$19),1))*
ROW($1:$19),0),ROW($1:$19))+1,1)*10^ROW($1:$19)/10)</f>
        <v>2</v>
      </c>
      <c r="I485" t="str">
        <f>feed!I421</f>
        <v>Standard</v>
      </c>
      <c r="J485">
        <f>SUMPRODUCT(MID(0&amp;feed!J421,LARGE(INDEX(ISNUMBER(--MID(feed!J421,ROW($1:$19),1))*
ROW($1:$19),0),ROW($1:$19))+1,1)*10^ROW($1:$19)/10)</f>
        <v>3</v>
      </c>
      <c r="K485">
        <f>SUMPRODUCT(MID(0&amp;feed!K421,LARGE(INDEX(ISNUMBER(--MID(feed!K421,ROW($1:$19),1))*
ROW($1:$19),0),ROW($1:$19))+1,1)*10^ROW($1:$19)/10)</f>
        <v>35</v>
      </c>
      <c r="L485">
        <f>SUMPRODUCT(MID(0&amp;feed!L421,LARGE(INDEX(ISNUMBER(--MID(feed!L421,ROW($1:$19),1))*
ROW($1:$19),0),ROW($1:$19))+1,1)*10^ROW($1:$19)/10)</f>
        <v>25</v>
      </c>
      <c r="M485" t="str">
        <f>feed!M421</f>
        <v>Central Planning</v>
      </c>
      <c r="N485">
        <f>SUMPRODUCT(MID(0&amp;feed!N421,LARGE(INDEX(ISNUMBER(--MID(feed!N421,ROW($1:$5),1))*
ROW($1:$5),0),ROW($1:$5))+1,1)*10^ROW($1:$5)/10)</f>
        <v>1490</v>
      </c>
      <c r="O485">
        <f>SUMPRODUCT(MID(0&amp;feed!O421,LARGE(INDEX(ISNUMBER(--MID(feed!O421,ROW($1:$5),1))*
ROW($1:$5),0),ROW($1:$5))+1,1)*10^ROW($1:$5)/10)</f>
        <v>2569</v>
      </c>
      <c r="P485">
        <f>feed!P421</f>
        <v>0</v>
      </c>
      <c r="Q485">
        <f t="shared" si="42"/>
        <v>40</v>
      </c>
      <c r="R485" t="str">
        <f>feed!Q421</f>
        <v>Very Powerful</v>
      </c>
      <c r="S485">
        <f t="shared" si="43"/>
        <v>10</v>
      </c>
      <c r="T485" t="str">
        <f>feed!R421</f>
        <v>Atlas</v>
      </c>
      <c r="U485" t="str">
        <f>feed!S421</f>
        <v>Soviet Union</v>
      </c>
      <c r="V485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34939</v>
      </c>
      <c r="W485" t="str">
        <f>feed!U421</f>
        <v>http://blocgame.com/stats.php?id=62971</v>
      </c>
      <c r="X485" s="4">
        <f>SUMPRODUCT(MID(0&amp;feed!V421,LARGE(INDEX(ISNUMBER(--MID(feed!V421,ROW($1:$5),1))*
ROW($1:$5),0),ROW($1:$5))+1,1)*10^ROW($1:$5)/10)</f>
        <v>0</v>
      </c>
      <c r="Y485">
        <f>feed!W421</f>
        <v>0</v>
      </c>
      <c r="Z485" s="4">
        <f t="shared" si="44"/>
        <v>10939</v>
      </c>
      <c r="AA485" s="8">
        <f t="shared" si="45"/>
        <v>23.448993288590604</v>
      </c>
      <c r="AB485" s="4">
        <f t="shared" si="46"/>
        <v>248.33333333333334</v>
      </c>
      <c r="AC485" s="4">
        <f t="shared" si="47"/>
        <v>5823.166666666667</v>
      </c>
    </row>
    <row r="486" spans="1:29" x14ac:dyDescent="0.25">
      <c r="A486" t="str">
        <f>feed!A229</f>
        <v>Shatmapants</v>
      </c>
      <c r="B486" t="str">
        <f>feed!B229</f>
        <v>Penguin</v>
      </c>
      <c r="C486" t="str">
        <f>feed!C229</f>
        <v>SPQR</v>
      </c>
      <c r="D486">
        <f>SUMPRODUCT(MID(0&amp;feed!D229,LARGE(INDEX(ISNUMBER(--MID(feed!D229,ROW($1:$19),1))*
ROW($1:$19),0),ROW($1:$19))+1,1)*10^ROW($1:$19)/10)</f>
        <v>72</v>
      </c>
      <c r="E486">
        <f>SUMPRODUCT(MID(0&amp;feed!E229,LARGE(INDEX(ISNUMBER(--MID(feed!E229,ROW($1:$19),1))*
ROW($1:$19),0),ROW($1:$19))+1,1)*10^ROW($1:$19)/10)</f>
        <v>1</v>
      </c>
      <c r="F486" t="str">
        <f>feed!F229</f>
        <v>Vietnam War surplus</v>
      </c>
      <c r="G486" t="str">
        <f>feed!G229</f>
        <v>Gandhi-like</v>
      </c>
      <c r="H486">
        <f>SUMPRODUCT(MID(0&amp;feed!H229,LARGE(INDEX(ISNUMBER(--MID(feed!H229,ROW($1:$19),1))*
ROW($1:$19),0),ROW($1:$19))+1,1)*10^ROW($1:$19)/10)</f>
        <v>2</v>
      </c>
      <c r="I486" t="str">
        <f>feed!I229</f>
        <v>Good</v>
      </c>
      <c r="J486">
        <f>SUMPRODUCT(MID(0&amp;feed!J229,LARGE(INDEX(ISNUMBER(--MID(feed!J229,ROW($1:$19),1))*
ROW($1:$19),0),ROW($1:$19))+1,1)*10^ROW($1:$19)/10)</f>
        <v>1</v>
      </c>
      <c r="K486">
        <f>SUMPRODUCT(MID(0&amp;feed!K229,LARGE(INDEX(ISNUMBER(--MID(feed!K229,ROW($1:$19),1))*
ROW($1:$19),0),ROW($1:$19))+1,1)*10^ROW($1:$19)/10)</f>
        <v>23</v>
      </c>
      <c r="L486">
        <f>SUMPRODUCT(MID(0&amp;feed!L229,LARGE(INDEX(ISNUMBER(--MID(feed!L229,ROW($1:$19),1))*
ROW($1:$19),0),ROW($1:$19))+1,1)*10^ROW($1:$19)/10)</f>
        <v>6</v>
      </c>
      <c r="M486" t="str">
        <f>feed!M229</f>
        <v>Central Planning</v>
      </c>
      <c r="N486">
        <f>SUMPRODUCT(MID(0&amp;feed!N229,LARGE(INDEX(ISNUMBER(--MID(feed!N229,ROW($1:$5),1))*
ROW($1:$5),0),ROW($1:$5))+1,1)*10^ROW($1:$5)/10)</f>
        <v>2364</v>
      </c>
      <c r="O486">
        <f>SUMPRODUCT(MID(0&amp;feed!O229,LARGE(INDEX(ISNUMBER(--MID(feed!O229,ROW($1:$5),1))*
ROW($1:$5),0),ROW($1:$5))+1,1)*10^ROW($1:$5)/10)</f>
        <v>309</v>
      </c>
      <c r="P486" t="str">
        <f>feed!P229</f>
        <v>Plentiful</v>
      </c>
      <c r="Q486">
        <f t="shared" si="42"/>
        <v>70</v>
      </c>
      <c r="R486" t="str">
        <f>feed!Q229</f>
        <v>Large</v>
      </c>
      <c r="S486">
        <f t="shared" si="43"/>
        <v>7.5</v>
      </c>
      <c r="T486" t="str">
        <f>feed!R229</f>
        <v>Caribbean</v>
      </c>
      <c r="U486" t="str">
        <f>feed!S229</f>
        <v>Soviet Union</v>
      </c>
      <c r="V486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22656</v>
      </c>
      <c r="W486" t="str">
        <f>feed!U229</f>
        <v>http://blocgame.com/stats.php?id=58425</v>
      </c>
      <c r="X486" s="4">
        <f>SUMPRODUCT(MID(0&amp;feed!V229,LARGE(INDEX(ISNUMBER(--MID(feed!V229,ROW($1:$5),1))*
ROW($1:$5),0),ROW($1:$5))+1,1)*10^ROW($1:$5)/10)</f>
        <v>0</v>
      </c>
      <c r="Y486">
        <f>feed!W229</f>
        <v>0</v>
      </c>
      <c r="Z486" s="4">
        <f t="shared" si="44"/>
        <v>10281</v>
      </c>
      <c r="AA486" s="8">
        <f t="shared" si="45"/>
        <v>9.5837563451776653</v>
      </c>
      <c r="AB486" s="4">
        <f t="shared" si="46"/>
        <v>394</v>
      </c>
      <c r="AC486" s="4">
        <f t="shared" si="47"/>
        <v>3776</v>
      </c>
    </row>
    <row r="487" spans="1:29" x14ac:dyDescent="0.25">
      <c r="A487" t="str">
        <f>feed!A450</f>
        <v>Yummy Foods</v>
      </c>
      <c r="B487" t="str">
        <f>feed!B450</f>
        <v>iiruka</v>
      </c>
      <c r="C487" t="str">
        <f>feed!C450</f>
        <v>Interpol</v>
      </c>
      <c r="D487">
        <f>SUMPRODUCT(MID(0&amp;feed!D450,LARGE(INDEX(ISNUMBER(--MID(feed!D450,ROW($1:$19),1))*
ROW($1:$19),0),ROW($1:$19))+1,1)*10^ROW($1:$19)/10)</f>
        <v>243</v>
      </c>
      <c r="E487">
        <f>SUMPRODUCT(MID(0&amp;feed!E450,LARGE(INDEX(ISNUMBER(--MID(feed!E450,ROW($1:$19),1))*
ROW($1:$19),0),ROW($1:$19))+1,1)*10^ROW($1:$19)/10)</f>
        <v>12</v>
      </c>
      <c r="F487" t="str">
        <f>feed!F450</f>
        <v>Vietnam War surplus</v>
      </c>
      <c r="G487" t="str">
        <f>feed!G450</f>
        <v>Gandhi-like</v>
      </c>
      <c r="H487">
        <f>SUMPRODUCT(MID(0&amp;feed!H451,LARGE(INDEX(ISNUMBER(--MID(feed!H451,ROW($1:$19),1))*
ROW($1:$19),0),ROW($1:$19))+1,1)*10^ROW($1:$19)/10)</f>
        <v>2</v>
      </c>
      <c r="I487" t="str">
        <f>feed!I450</f>
        <v>Standard</v>
      </c>
      <c r="J487">
        <f>SUMPRODUCT(MID(0&amp;feed!J450,LARGE(INDEX(ISNUMBER(--MID(feed!J450,ROW($1:$19),1))*
ROW($1:$19),0),ROW($1:$19))+1,1)*10^ROW($1:$19)/10)</f>
        <v>1</v>
      </c>
      <c r="K487">
        <f>SUMPRODUCT(MID(0&amp;feed!K450,LARGE(INDEX(ISNUMBER(--MID(feed!K450,ROW($1:$19),1))*
ROW($1:$19),0),ROW($1:$19))+1,1)*10^ROW($1:$19)/10)</f>
        <v>56</v>
      </c>
      <c r="L487">
        <f>SUMPRODUCT(MID(0&amp;feed!L450,LARGE(INDEX(ISNUMBER(--MID(feed!L450,ROW($1:$19),1))*
ROW($1:$19),0),ROW($1:$19))+1,1)*10^ROW($1:$19)/10)</f>
        <v>4</v>
      </c>
      <c r="M487" t="str">
        <f>feed!M450</f>
        <v>Central Planning</v>
      </c>
      <c r="N487">
        <f>SUMPRODUCT(MID(0&amp;feed!N450,LARGE(INDEX(ISNUMBER(--MID(feed!N450,ROW($1:$5),1))*
ROW($1:$5),0),ROW($1:$5))+1,1)*10^ROW($1:$5)/10)</f>
        <v>1411</v>
      </c>
      <c r="O487">
        <f>SUMPRODUCT(MID(0&amp;feed!O450,LARGE(INDEX(ISNUMBER(--MID(feed!O450,ROW($1:$5),1))*
ROW($1:$5),0),ROW($1:$5))+1,1)*10^ROW($1:$5)/10)</f>
        <v>269</v>
      </c>
      <c r="P487" t="str">
        <f>feed!P450</f>
        <v>Plentiful</v>
      </c>
      <c r="Q487">
        <f t="shared" si="42"/>
        <v>70</v>
      </c>
      <c r="R487" t="str">
        <f>feed!Q450</f>
        <v>Very Powerful</v>
      </c>
      <c r="S487">
        <f t="shared" si="43"/>
        <v>10</v>
      </c>
      <c r="T487" t="str">
        <f>feed!R450</f>
        <v>Pacific Rim</v>
      </c>
      <c r="U487" t="str">
        <f>feed!S450</f>
        <v>Neutral</v>
      </c>
      <c r="V487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61904</v>
      </c>
      <c r="W487" t="str">
        <f>feed!U450</f>
        <v>http://blocgame.com/stats.php?id=54376</v>
      </c>
      <c r="X487" s="4">
        <f>SUMPRODUCT(MID(0&amp;feed!V450,LARGE(INDEX(ISNUMBER(--MID(feed!V450,ROW($1:$5),1))*
ROW($1:$5),0),ROW($1:$5))+1,1)*10^ROW($1:$5)/10)</f>
        <v>0</v>
      </c>
      <c r="Y487">
        <f>feed!W450</f>
        <v>0</v>
      </c>
      <c r="Z487" s="4">
        <f t="shared" si="44"/>
        <v>37904</v>
      </c>
      <c r="AA487" s="8">
        <f t="shared" si="45"/>
        <v>43.872430900070874</v>
      </c>
      <c r="AB487" s="4">
        <f t="shared" si="46"/>
        <v>235.16666666666666</v>
      </c>
      <c r="AC487" s="4">
        <f t="shared" si="47"/>
        <v>10317.333333333334</v>
      </c>
    </row>
    <row r="488" spans="1:29" x14ac:dyDescent="0.25">
      <c r="A488" t="str">
        <f>feed!A445</f>
        <v>Bubupooka</v>
      </c>
      <c r="B488" t="str">
        <f>feed!B445</f>
        <v>Princess Rahalia</v>
      </c>
      <c r="C488" t="str">
        <f>feed!C445</f>
        <v>The Order</v>
      </c>
      <c r="D488">
        <f>SUMPRODUCT(MID(0&amp;feed!D445,LARGE(INDEX(ISNUMBER(--MID(feed!D445,ROW($1:$19),1))*
ROW($1:$19),0),ROW($1:$19))+1,1)*10^ROW($1:$19)/10)</f>
        <v>108</v>
      </c>
      <c r="E488">
        <f>SUMPRODUCT(MID(0&amp;feed!E445,LARGE(INDEX(ISNUMBER(--MID(feed!E445,ROW($1:$19),1))*
ROW($1:$19),0),ROW($1:$19))+1,1)*10^ROW($1:$19)/10)</f>
        <v>0</v>
      </c>
      <c r="F488" t="str">
        <f>feed!F445</f>
        <v>Vietnam War surplus</v>
      </c>
      <c r="G488" t="str">
        <f>feed!G445</f>
        <v>Gandhi-like</v>
      </c>
      <c r="H488">
        <f>SUMPRODUCT(MID(0&amp;feed!H445,LARGE(INDEX(ISNUMBER(--MID(feed!H445,ROW($1:$19),1))*
ROW($1:$19),0),ROW($1:$19))+1,1)*10^ROW($1:$19)/10)</f>
        <v>3</v>
      </c>
      <c r="I488" t="str">
        <f>feed!I445</f>
        <v>Elite</v>
      </c>
      <c r="J488">
        <f>SUMPRODUCT(MID(0&amp;feed!J445,LARGE(INDEX(ISNUMBER(--MID(feed!J445,ROW($1:$19),1))*
ROW($1:$19),0),ROW($1:$19))+1,1)*10^ROW($1:$19)/10)</f>
        <v>5</v>
      </c>
      <c r="K488">
        <f>SUMPRODUCT(MID(0&amp;feed!K445,LARGE(INDEX(ISNUMBER(--MID(feed!K445,ROW($1:$19),1))*
ROW($1:$19),0),ROW($1:$19))+1,1)*10^ROW($1:$19)/10)</f>
        <v>19</v>
      </c>
      <c r="L488">
        <f>SUMPRODUCT(MID(0&amp;feed!L445,LARGE(INDEX(ISNUMBER(--MID(feed!L445,ROW($1:$19),1))*
ROW($1:$19),0),ROW($1:$19))+1,1)*10^ROW($1:$19)/10)</f>
        <v>3</v>
      </c>
      <c r="M488" t="str">
        <f>feed!M445</f>
        <v>Central Planning</v>
      </c>
      <c r="N488">
        <f>SUMPRODUCT(MID(0&amp;feed!N445,LARGE(INDEX(ISNUMBER(--MID(feed!N445,ROW($1:$5),1))*
ROW($1:$5),0),ROW($1:$5))+1,1)*10^ROW($1:$5)/10)</f>
        <v>1435</v>
      </c>
      <c r="O488">
        <f>SUMPRODUCT(MID(0&amp;feed!O445,LARGE(INDEX(ISNUMBER(--MID(feed!O445,ROW($1:$5),1))*
ROW($1:$5),0),ROW($1:$5))+1,1)*10^ROW($1:$5)/10)</f>
        <v>19</v>
      </c>
      <c r="P488" t="str">
        <f>feed!P445</f>
        <v>Untapped</v>
      </c>
      <c r="Q488">
        <f t="shared" si="42"/>
        <v>90</v>
      </c>
      <c r="R488" t="str">
        <f>feed!Q445</f>
        <v>Very Powerful</v>
      </c>
      <c r="S488">
        <f t="shared" si="43"/>
        <v>10</v>
      </c>
      <c r="T488" t="str">
        <f>feed!R445</f>
        <v>Southern Africa</v>
      </c>
      <c r="U488" t="str">
        <f>feed!S445</f>
        <v>Soviet Union</v>
      </c>
      <c r="V488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21162</v>
      </c>
      <c r="W488" t="str">
        <f>feed!U445</f>
        <v>http://blocgame.com/stats.php?id=44960</v>
      </c>
      <c r="X488" s="4">
        <f>SUMPRODUCT(MID(0&amp;feed!V445,LARGE(INDEX(ISNUMBER(--MID(feed!V445,ROW($1:$5),1))*
ROW($1:$5),0),ROW($1:$5))+1,1)*10^ROW($1:$5)/10)</f>
        <v>0</v>
      </c>
      <c r="Y488">
        <f>feed!W445</f>
        <v>0</v>
      </c>
      <c r="Z488" s="4">
        <f t="shared" si="44"/>
        <v>10662</v>
      </c>
      <c r="AA488" s="8">
        <f t="shared" si="45"/>
        <v>14.747038327526132</v>
      </c>
      <c r="AB488" s="4">
        <f t="shared" si="46"/>
        <v>239.16666666666666</v>
      </c>
      <c r="AC488" s="4">
        <f t="shared" si="47"/>
        <v>3527</v>
      </c>
    </row>
    <row r="489" spans="1:29" x14ac:dyDescent="0.25">
      <c r="A489" t="str">
        <f>feed!A237</f>
        <v>Praetoria Augusta</v>
      </c>
      <c r="B489" t="str">
        <f>feed!B237</f>
        <v>Lykos</v>
      </c>
      <c r="C489" t="str">
        <f>feed!C237</f>
        <v>SPQR</v>
      </c>
      <c r="D489">
        <f>SUMPRODUCT(MID(0&amp;feed!D237,LARGE(INDEX(ISNUMBER(--MID(feed!D237,ROW($1:$19),1))*
ROW($1:$19),0),ROW($1:$19))+1,1)*10^ROW($1:$19)/10)</f>
        <v>145</v>
      </c>
      <c r="E489">
        <f>SUMPRODUCT(MID(0&amp;feed!E237,LARGE(INDEX(ISNUMBER(--MID(feed!E237,ROW($1:$19),1))*
ROW($1:$19),0),ROW($1:$19))+1,1)*10^ROW($1:$19)/10)</f>
        <v>1</v>
      </c>
      <c r="F489" t="str">
        <f>feed!F237</f>
        <v>Korean War surplus</v>
      </c>
      <c r="G489" t="str">
        <f>feed!G237</f>
        <v>Gandhi-like</v>
      </c>
      <c r="H489">
        <f>SUMPRODUCT(MID(0&amp;feed!H237,LARGE(INDEX(ISNUMBER(--MID(feed!H237,ROW($1:$19),1))*
ROW($1:$19),0),ROW($1:$19))+1,1)*10^ROW($1:$19)/10)</f>
        <v>5</v>
      </c>
      <c r="I489" t="str">
        <f>feed!I237</f>
        <v>Poor</v>
      </c>
      <c r="J489">
        <f>SUMPRODUCT(MID(0&amp;feed!J237,LARGE(INDEX(ISNUMBER(--MID(feed!J237,ROW($1:$19),1))*
ROW($1:$19),0),ROW($1:$19))+1,1)*10^ROW($1:$19)/10)</f>
        <v>0</v>
      </c>
      <c r="K489">
        <f>SUMPRODUCT(MID(0&amp;feed!K237,LARGE(INDEX(ISNUMBER(--MID(feed!K237,ROW($1:$19),1))*
ROW($1:$19),0),ROW($1:$19))+1,1)*10^ROW($1:$19)/10)</f>
        <v>43</v>
      </c>
      <c r="L489">
        <f>SUMPRODUCT(MID(0&amp;feed!L237,LARGE(INDEX(ISNUMBER(--MID(feed!L237,ROW($1:$19),1))*
ROW($1:$19),0),ROW($1:$19))+1,1)*10^ROW($1:$19)/10)</f>
        <v>21</v>
      </c>
      <c r="M489" t="str">
        <f>feed!M237</f>
        <v>Central Planning</v>
      </c>
      <c r="N489">
        <f>SUMPRODUCT(MID(0&amp;feed!N237,LARGE(INDEX(ISNUMBER(--MID(feed!N237,ROW($1:$5),1))*
ROW($1:$5),0),ROW($1:$5))+1,1)*10^ROW($1:$5)/10)</f>
        <v>2294</v>
      </c>
      <c r="O489">
        <f>SUMPRODUCT(MID(0&amp;feed!O237,LARGE(INDEX(ISNUMBER(--MID(feed!O237,ROW($1:$5),1))*
ROW($1:$5),0),ROW($1:$5))+1,1)*10^ROW($1:$5)/10)</f>
        <v>9366</v>
      </c>
      <c r="P489" t="str">
        <f>feed!P237</f>
        <v>Untapped</v>
      </c>
      <c r="Q489">
        <f t="shared" si="42"/>
        <v>90</v>
      </c>
      <c r="R489" t="str">
        <f>feed!Q237</f>
        <v>Very Powerful</v>
      </c>
      <c r="S489">
        <f t="shared" si="43"/>
        <v>10</v>
      </c>
      <c r="T489" t="str">
        <f>feed!R237</f>
        <v>Mesopotamia</v>
      </c>
      <c r="U489" t="str">
        <f>feed!S237</f>
        <v>Soviet Union</v>
      </c>
      <c r="V489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49801</v>
      </c>
      <c r="W489" t="str">
        <f>feed!U237</f>
        <v>http://blocgame.com/stats.php?id=39021</v>
      </c>
      <c r="X489" s="4">
        <f>SUMPRODUCT(MID(0&amp;feed!V237,LARGE(INDEX(ISNUMBER(--MID(feed!V237,ROW($1:$5),1))*
ROW($1:$5),0),ROW($1:$5))+1,1)*10^ROW($1:$5)/10)</f>
        <v>1</v>
      </c>
      <c r="Y489">
        <f>feed!W237</f>
        <v>0</v>
      </c>
      <c r="Z489" s="4">
        <f t="shared" si="44"/>
        <v>22051</v>
      </c>
      <c r="AA489" s="8">
        <f t="shared" si="45"/>
        <v>21.709241499564079</v>
      </c>
      <c r="AB489" s="4">
        <f t="shared" si="46"/>
        <v>382.33333333333331</v>
      </c>
      <c r="AC489" s="4">
        <f t="shared" si="47"/>
        <v>8300.1666666666661</v>
      </c>
    </row>
    <row r="490" spans="1:29" x14ac:dyDescent="0.25">
      <c r="A490" t="str">
        <f>feed!A234</f>
        <v>Turbanistan</v>
      </c>
      <c r="B490" t="str">
        <f>feed!B234</f>
        <v>eromer2</v>
      </c>
      <c r="C490" t="str">
        <f>feed!C234</f>
        <v>The Order</v>
      </c>
      <c r="D490">
        <f>SUMPRODUCT(MID(0&amp;feed!D234,LARGE(INDEX(ISNUMBER(--MID(feed!D234,ROW($1:$19),1))*
ROW($1:$19),0),ROW($1:$19))+1,1)*10^ROW($1:$19)/10)</f>
        <v>92</v>
      </c>
      <c r="E490">
        <f>SUMPRODUCT(MID(0&amp;feed!E234,LARGE(INDEX(ISNUMBER(--MID(feed!E234,ROW($1:$19),1))*
ROW($1:$19),0),ROW($1:$19))+1,1)*10^ROW($1:$19)/10)</f>
        <v>6</v>
      </c>
      <c r="F490" t="str">
        <f>feed!F234</f>
        <v>Korean War surplus</v>
      </c>
      <c r="G490" t="str">
        <f>feed!G234</f>
        <v>Gandhi-like</v>
      </c>
      <c r="H490">
        <f>SUMPRODUCT(MID(0&amp;feed!H234,LARGE(INDEX(ISNUMBER(--MID(feed!H234,ROW($1:$19),1))*
ROW($1:$19),0),ROW($1:$19))+1,1)*10^ROW($1:$19)/10)</f>
        <v>3</v>
      </c>
      <c r="I490" t="str">
        <f>feed!I234</f>
        <v>Elite</v>
      </c>
      <c r="J490">
        <f>SUMPRODUCT(MID(0&amp;feed!J234,LARGE(INDEX(ISNUMBER(--MID(feed!J234,ROW($1:$19),1))*
ROW($1:$19),0),ROW($1:$19))+1,1)*10^ROW($1:$19)/10)</f>
        <v>4</v>
      </c>
      <c r="K490">
        <f>SUMPRODUCT(MID(0&amp;feed!K234,LARGE(INDEX(ISNUMBER(--MID(feed!K234,ROW($1:$19),1))*
ROW($1:$19),0),ROW($1:$19))+1,1)*10^ROW($1:$19)/10)</f>
        <v>23</v>
      </c>
      <c r="L490">
        <f>SUMPRODUCT(MID(0&amp;feed!L234,LARGE(INDEX(ISNUMBER(--MID(feed!L234,ROW($1:$19),1))*
ROW($1:$19),0),ROW($1:$19))+1,1)*10^ROW($1:$19)/10)</f>
        <v>4</v>
      </c>
      <c r="M490" t="str">
        <f>feed!M234</f>
        <v>Central Planning</v>
      </c>
      <c r="N490">
        <f>SUMPRODUCT(MID(0&amp;feed!N234,LARGE(INDEX(ISNUMBER(--MID(feed!N234,ROW($1:$5),1))*
ROW($1:$5),0),ROW($1:$5))+1,1)*10^ROW($1:$5)/10)</f>
        <v>2314</v>
      </c>
      <c r="O490">
        <f>SUMPRODUCT(MID(0&amp;feed!O234,LARGE(INDEX(ISNUMBER(--MID(feed!O234,ROW($1:$5),1))*
ROW($1:$5),0),ROW($1:$5))+1,1)*10^ROW($1:$5)/10)</f>
        <v>600</v>
      </c>
      <c r="P490" t="str">
        <f>feed!P234</f>
        <v>Untapped</v>
      </c>
      <c r="Q490">
        <f t="shared" si="42"/>
        <v>90</v>
      </c>
      <c r="R490" t="str">
        <f>feed!Q234</f>
        <v>Very Powerful</v>
      </c>
      <c r="S490">
        <f t="shared" si="43"/>
        <v>10</v>
      </c>
      <c r="T490" t="str">
        <f>feed!R234</f>
        <v>The Subcontinent</v>
      </c>
      <c r="U490" t="str">
        <f>feed!S234</f>
        <v>Soviet Union</v>
      </c>
      <c r="V490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38242</v>
      </c>
      <c r="W490" t="str">
        <f>feed!U234</f>
        <v>http://blocgame.com/stats.php?id=63007</v>
      </c>
      <c r="X490" s="4">
        <f>SUMPRODUCT(MID(0&amp;feed!V234,LARGE(INDEX(ISNUMBER(--MID(feed!V234,ROW($1:$5),1))*
ROW($1:$5),0),ROW($1:$5))+1,1)*10^ROW($1:$5)/10)</f>
        <v>0</v>
      </c>
      <c r="Y490">
        <f>feed!W234</f>
        <v>0</v>
      </c>
      <c r="Z490" s="4">
        <f t="shared" si="44"/>
        <v>25867</v>
      </c>
      <c r="AA490" s="8">
        <f t="shared" si="45"/>
        <v>16.526361279170267</v>
      </c>
      <c r="AB490" s="4">
        <f t="shared" si="46"/>
        <v>385.66666666666669</v>
      </c>
      <c r="AC490" s="4">
        <f t="shared" si="47"/>
        <v>6373.666666666667</v>
      </c>
    </row>
    <row r="491" spans="1:29" x14ac:dyDescent="0.25">
      <c r="A491" t="str">
        <f>feed!A235</f>
        <v>Dondang Sayang</v>
      </c>
      <c r="B491" t="str">
        <f>feed!B235</f>
        <v>Cempaka Sari</v>
      </c>
      <c r="C491" t="str">
        <f>feed!C235</f>
        <v>PIRATES</v>
      </c>
      <c r="D491">
        <f>SUMPRODUCT(MID(0&amp;feed!D235,LARGE(INDEX(ISNUMBER(--MID(feed!D235,ROW($1:$19),1))*
ROW($1:$19),0),ROW($1:$19))+1,1)*10^ROW($1:$19)/10)</f>
        <v>98</v>
      </c>
      <c r="E491">
        <f>SUMPRODUCT(MID(0&amp;feed!E235,LARGE(INDEX(ISNUMBER(--MID(feed!E235,ROW($1:$19),1))*
ROW($1:$19),0),ROW($1:$19))+1,1)*10^ROW($1:$19)/10)</f>
        <v>11</v>
      </c>
      <c r="F491" t="str">
        <f>feed!F235</f>
        <v>Second World War surplus</v>
      </c>
      <c r="G491" t="str">
        <f>feed!G235</f>
        <v>Gandhi-like</v>
      </c>
      <c r="H491">
        <f>SUMPRODUCT(MID(0&amp;feed!H235,LARGE(INDEX(ISNUMBER(--MID(feed!H235,ROW($1:$19),1))*
ROW($1:$19),0),ROW($1:$19))+1,1)*10^ROW($1:$19)/10)</f>
        <v>6</v>
      </c>
      <c r="I491" t="str">
        <f>feed!I235</f>
        <v>Undisciplined Rabble</v>
      </c>
      <c r="J491">
        <f>SUMPRODUCT(MID(0&amp;feed!J235,LARGE(INDEX(ISNUMBER(--MID(feed!J235,ROW($1:$19),1))*
ROW($1:$19),0),ROW($1:$19))+1,1)*10^ROW($1:$19)/10)</f>
        <v>15</v>
      </c>
      <c r="K491">
        <f>SUMPRODUCT(MID(0&amp;feed!K235,LARGE(INDEX(ISNUMBER(--MID(feed!K235,ROW($1:$19),1))*
ROW($1:$19),0),ROW($1:$19))+1,1)*10^ROW($1:$19)/10)</f>
        <v>15</v>
      </c>
      <c r="L491">
        <f>SUMPRODUCT(MID(0&amp;feed!L235,LARGE(INDEX(ISNUMBER(--MID(feed!L235,ROW($1:$19),1))*
ROW($1:$19),0),ROW($1:$19))+1,1)*10^ROW($1:$19)/10)</f>
        <v>13</v>
      </c>
      <c r="M491" t="str">
        <f>feed!M235</f>
        <v>Free Market</v>
      </c>
      <c r="N491">
        <f>SUMPRODUCT(MID(0&amp;feed!N235,LARGE(INDEX(ISNUMBER(--MID(feed!N235,ROW($1:$5),1))*
ROW($1:$5),0),ROW($1:$5))+1,1)*10^ROW($1:$5)/10)</f>
        <v>2299</v>
      </c>
      <c r="O491">
        <f>SUMPRODUCT(MID(0&amp;feed!O235,LARGE(INDEX(ISNUMBER(--MID(feed!O235,ROW($1:$5),1))*
ROW($1:$5),0),ROW($1:$5))+1,1)*10^ROW($1:$5)/10)</f>
        <v>13</v>
      </c>
      <c r="P491" t="str">
        <f>feed!P235</f>
        <v>Untapped</v>
      </c>
      <c r="Q491">
        <f t="shared" si="42"/>
        <v>90</v>
      </c>
      <c r="R491" t="str">
        <f>feed!Q235</f>
        <v>Very Powerful</v>
      </c>
      <c r="S491">
        <f t="shared" si="43"/>
        <v>10</v>
      </c>
      <c r="T491" t="str">
        <f>feed!R235</f>
        <v>East Indies</v>
      </c>
      <c r="U491" t="str">
        <f>feed!S235</f>
        <v>United States</v>
      </c>
      <c r="V491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18523</v>
      </c>
      <c r="W491" t="str">
        <f>feed!U235</f>
        <v>http://blocgame.com/stats.php?id=60628</v>
      </c>
      <c r="X491" s="4">
        <f>SUMPRODUCT(MID(0&amp;feed!V235,LARGE(INDEX(ISNUMBER(--MID(feed!V235,ROW($1:$5),1))*
ROW($1:$5),0),ROW($1:$5))+1,1)*10^ROW($1:$5)/10)</f>
        <v>0</v>
      </c>
      <c r="Y491">
        <f>feed!W235</f>
        <v>0</v>
      </c>
      <c r="Z491" s="4">
        <f t="shared" si="44"/>
        <v>3523</v>
      </c>
      <c r="AA491" s="8">
        <f t="shared" si="45"/>
        <v>8.0569812962157457</v>
      </c>
      <c r="AB491" s="4">
        <f t="shared" si="46"/>
        <v>383.16666666666669</v>
      </c>
      <c r="AC491" s="4">
        <f t="shared" si="47"/>
        <v>3087.1666666666665</v>
      </c>
    </row>
    <row r="492" spans="1:29" x14ac:dyDescent="0.25">
      <c r="A492" t="str">
        <f>feed!A257</f>
        <v>Northern Ghan</v>
      </c>
      <c r="B492" t="str">
        <f>feed!B257</f>
        <v>Hailaruds</v>
      </c>
      <c r="C492" t="str">
        <f>feed!C257</f>
        <v>The Order</v>
      </c>
      <c r="D492">
        <f>SUMPRODUCT(MID(0&amp;feed!D257,LARGE(INDEX(ISNUMBER(--MID(feed!D257,ROW($1:$19),1))*
ROW($1:$19),0),ROW($1:$19))+1,1)*10^ROW($1:$19)/10)</f>
        <v>10</v>
      </c>
      <c r="E492">
        <f>SUMPRODUCT(MID(0&amp;feed!E257,LARGE(INDEX(ISNUMBER(--MID(feed!E257,ROW($1:$19),1))*
ROW($1:$19),0),ROW($1:$19))+1,1)*10^ROW($1:$19)/10)</f>
        <v>0</v>
      </c>
      <c r="F492" t="str">
        <f>feed!F257</f>
        <v>Second World War surplus</v>
      </c>
      <c r="G492" t="str">
        <f>feed!G257</f>
        <v>Questionable</v>
      </c>
      <c r="H492">
        <f>SUMPRODUCT(MID(0&amp;feed!H257,LARGE(INDEX(ISNUMBER(--MID(feed!H257,ROW($1:$19),1))*
ROW($1:$19),0),ROW($1:$19))+1,1)*10^ROW($1:$19)/10)</f>
        <v>1</v>
      </c>
      <c r="I492" t="str">
        <f>feed!I257</f>
        <v>Poor</v>
      </c>
      <c r="J492">
        <f>SUMPRODUCT(MID(0&amp;feed!J257,LARGE(INDEX(ISNUMBER(--MID(feed!J257,ROW($1:$19),1))*
ROW($1:$19),0),ROW($1:$19))+1,1)*10^ROW($1:$19)/10)</f>
        <v>1</v>
      </c>
      <c r="K492">
        <f>SUMPRODUCT(MID(0&amp;feed!K257,LARGE(INDEX(ISNUMBER(--MID(feed!K257,ROW($1:$19),1))*
ROW($1:$19),0),ROW($1:$19))+1,1)*10^ROW($1:$19)/10)</f>
        <v>4</v>
      </c>
      <c r="L492">
        <f>SUMPRODUCT(MID(0&amp;feed!L257,LARGE(INDEX(ISNUMBER(--MID(feed!L257,ROW($1:$19),1))*
ROW($1:$19),0),ROW($1:$19))+1,1)*10^ROW($1:$19)/10)</f>
        <v>3</v>
      </c>
      <c r="M492" t="str">
        <f>feed!M257</f>
        <v>Mixed Economy</v>
      </c>
      <c r="N492">
        <f>SUMPRODUCT(MID(0&amp;feed!N257,LARGE(INDEX(ISNUMBER(--MID(feed!N257,ROW($1:$5),1))*
ROW($1:$5),0),ROW($1:$5))+1,1)*10^ROW($1:$5)/10)</f>
        <v>2184</v>
      </c>
      <c r="O492">
        <f>SUMPRODUCT(MID(0&amp;feed!O257,LARGE(INDEX(ISNUMBER(--MID(feed!O257,ROW($1:$5),1))*
ROW($1:$5),0),ROW($1:$5))+1,1)*10^ROW($1:$5)/10)</f>
        <v>327</v>
      </c>
      <c r="P492" t="str">
        <f>feed!P257</f>
        <v>Untapped</v>
      </c>
      <c r="Q492">
        <f t="shared" si="42"/>
        <v>90</v>
      </c>
      <c r="R492" t="str">
        <f>feed!Q257</f>
        <v>Mediocre</v>
      </c>
      <c r="S492">
        <f t="shared" si="43"/>
        <v>4.5</v>
      </c>
      <c r="T492" t="str">
        <f>feed!R257</f>
        <v>Arabia</v>
      </c>
      <c r="U492" t="str">
        <f>feed!S257</f>
        <v>Neutral</v>
      </c>
      <c r="V492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6061</v>
      </c>
      <c r="W492" t="str">
        <f>feed!U257</f>
        <v>http://blocgame.com/stats.php?id=62344</v>
      </c>
      <c r="X492" s="4">
        <f>SUMPRODUCT(MID(0&amp;feed!V257,LARGE(INDEX(ISNUMBER(--MID(feed!V257,ROW($1:$5),1))*
ROW($1:$5),0),ROW($1:$5))+1,1)*10^ROW($1:$5)/10)</f>
        <v>0</v>
      </c>
      <c r="Y492">
        <f>feed!W257</f>
        <v>0</v>
      </c>
      <c r="Z492" s="4">
        <f t="shared" si="44"/>
        <v>2686</v>
      </c>
      <c r="AA492" s="8">
        <f t="shared" si="45"/>
        <v>2.7751831501831501</v>
      </c>
      <c r="AB492" s="4">
        <f t="shared" si="46"/>
        <v>364</v>
      </c>
      <c r="AC492" s="4">
        <f t="shared" si="47"/>
        <v>1010.1666666666666</v>
      </c>
    </row>
    <row r="493" spans="1:29" x14ac:dyDescent="0.25">
      <c r="A493" t="str">
        <f>feed!A440</f>
        <v>Smyrno</v>
      </c>
      <c r="B493" t="str">
        <f>feed!B440</f>
        <v>Mallow</v>
      </c>
      <c r="C493" t="str">
        <f>feed!C440</f>
        <v>Schutzstaffel</v>
      </c>
      <c r="D493">
        <f>SUMPRODUCT(MID(0&amp;feed!D440,LARGE(INDEX(ISNUMBER(--MID(feed!D440,ROW($1:$19),1))*
ROW($1:$19),0),ROW($1:$19))+1,1)*10^ROW($1:$19)/10)</f>
        <v>27</v>
      </c>
      <c r="E493">
        <f>SUMPRODUCT(MID(0&amp;feed!E440,LARGE(INDEX(ISNUMBER(--MID(feed!E440,ROW($1:$19),1))*
ROW($1:$19),0),ROW($1:$19))+1,1)*10^ROW($1:$19)/10)</f>
        <v>2</v>
      </c>
      <c r="F493" t="str">
        <f>feed!F440</f>
        <v>Second World War surplus</v>
      </c>
      <c r="G493" t="str">
        <f>feed!G440</f>
        <v>Mad Dog</v>
      </c>
      <c r="H493">
        <f>SUMPRODUCT(MID(0&amp;feed!H440,LARGE(INDEX(ISNUMBER(--MID(feed!H440,ROW($1:$19),1))*
ROW($1:$19),0),ROW($1:$19))+1,1)*10^ROW($1:$19)/10)</f>
        <v>2</v>
      </c>
      <c r="I493" t="str">
        <f>feed!I440</f>
        <v>Undisciplined Rabble</v>
      </c>
      <c r="J493">
        <f>SUMPRODUCT(MID(0&amp;feed!J440,LARGE(INDEX(ISNUMBER(--MID(feed!J440,ROW($1:$19),1))*
ROW($1:$19),0),ROW($1:$19))+1,1)*10^ROW($1:$19)/10)</f>
        <v>0</v>
      </c>
      <c r="K493">
        <f>SUMPRODUCT(MID(0&amp;feed!K440,LARGE(INDEX(ISNUMBER(--MID(feed!K440,ROW($1:$19),1))*
ROW($1:$19),0),ROW($1:$19))+1,1)*10^ROW($1:$19)/10)</f>
        <v>0</v>
      </c>
      <c r="L493">
        <f>SUMPRODUCT(MID(0&amp;feed!L440,LARGE(INDEX(ISNUMBER(--MID(feed!L440,ROW($1:$19),1))*
ROW($1:$19),0),ROW($1:$19))+1,1)*10^ROW($1:$19)/10)</f>
        <v>0</v>
      </c>
      <c r="M493" t="str">
        <f>feed!M440</f>
        <v>Mixed Economy</v>
      </c>
      <c r="N493">
        <f>SUMPRODUCT(MID(0&amp;feed!N440,LARGE(INDEX(ISNUMBER(--MID(feed!N440,ROW($1:$5),1))*
ROW($1:$5),0),ROW($1:$5))+1,1)*10^ROW($1:$5)/10)</f>
        <v>1446</v>
      </c>
      <c r="O493">
        <f>SUMPRODUCT(MID(0&amp;feed!O440,LARGE(INDEX(ISNUMBER(--MID(feed!O440,ROW($1:$5),1))*
ROW($1:$5),0),ROW($1:$5))+1,1)*10^ROW($1:$5)/10)</f>
        <v>5431</v>
      </c>
      <c r="P493" t="str">
        <f>feed!P440</f>
        <v>Near Depletion</v>
      </c>
      <c r="Q493">
        <f t="shared" si="42"/>
        <v>10</v>
      </c>
      <c r="R493" t="str">
        <f>feed!Q440</f>
        <v>Mediocre</v>
      </c>
      <c r="S493">
        <f t="shared" si="43"/>
        <v>4.5</v>
      </c>
      <c r="T493" t="str">
        <f>feed!R440</f>
        <v>Arabia</v>
      </c>
      <c r="U493" t="str">
        <f>feed!S440</f>
        <v>Neutral</v>
      </c>
      <c r="V493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30808</v>
      </c>
      <c r="W493" t="str">
        <f>feed!U440</f>
        <v>http://blocgame.com/stats.php?id=62960</v>
      </c>
      <c r="X493" s="4">
        <f>SUMPRODUCT(MID(0&amp;feed!V440,LARGE(INDEX(ISNUMBER(--MID(feed!V440,ROW($1:$5),1))*
ROW($1:$5),0),ROW($1:$5))+1,1)*10^ROW($1:$5)/10)</f>
        <v>0</v>
      </c>
      <c r="Y493">
        <f>feed!W440</f>
        <v>0</v>
      </c>
      <c r="Z493" s="4">
        <f t="shared" si="44"/>
        <v>29308</v>
      </c>
      <c r="AA493" s="8">
        <f t="shared" si="45"/>
        <v>21.305670816044259</v>
      </c>
      <c r="AB493" s="4">
        <f t="shared" si="46"/>
        <v>241</v>
      </c>
      <c r="AC493" s="4">
        <f t="shared" si="47"/>
        <v>5134.666666666667</v>
      </c>
    </row>
    <row r="494" spans="1:29" x14ac:dyDescent="0.25">
      <c r="A494" t="str">
        <f>feed!A317</f>
        <v>Abel</v>
      </c>
      <c r="B494" t="str">
        <f>feed!B317</f>
        <v>ProtoGoomba</v>
      </c>
      <c r="C494" t="str">
        <f>feed!C317</f>
        <v>The Order</v>
      </c>
      <c r="D494">
        <f>SUMPRODUCT(MID(0&amp;feed!D317,LARGE(INDEX(ISNUMBER(--MID(feed!D317,ROW($1:$19),1))*
ROW($1:$19),0),ROW($1:$19))+1,1)*10^ROW($1:$19)/10)</f>
        <v>69</v>
      </c>
      <c r="E494">
        <f>SUMPRODUCT(MID(0&amp;feed!E317,LARGE(INDEX(ISNUMBER(--MID(feed!E317,ROW($1:$19),1))*
ROW($1:$19),0),ROW($1:$19))+1,1)*10^ROW($1:$19)/10)</f>
        <v>0</v>
      </c>
      <c r="F494" t="str">
        <f>feed!F317</f>
        <v>Korean War surplus</v>
      </c>
      <c r="G494" t="str">
        <f>feed!G317</f>
        <v>Gandhi-like</v>
      </c>
      <c r="H494">
        <f>SUMPRODUCT(MID(0&amp;feed!H317,LARGE(INDEX(ISNUMBER(--MID(feed!H317,ROW($1:$19),1))*
ROW($1:$19),0),ROW($1:$19))+1,1)*10^ROW($1:$19)/10)</f>
        <v>1</v>
      </c>
      <c r="I494" t="str">
        <f>feed!I317</f>
        <v>Good</v>
      </c>
      <c r="J494">
        <f>SUMPRODUCT(MID(0&amp;feed!J317,LARGE(INDEX(ISNUMBER(--MID(feed!J317,ROW($1:$19),1))*
ROW($1:$19),0),ROW($1:$19))+1,1)*10^ROW($1:$19)/10)</f>
        <v>14</v>
      </c>
      <c r="K494">
        <f>SUMPRODUCT(MID(0&amp;feed!K317,LARGE(INDEX(ISNUMBER(--MID(feed!K317,ROW($1:$19),1))*
ROW($1:$19),0),ROW($1:$19))+1,1)*10^ROW($1:$19)/10)</f>
        <v>11</v>
      </c>
      <c r="L494">
        <f>SUMPRODUCT(MID(0&amp;feed!L317,LARGE(INDEX(ISNUMBER(--MID(feed!L317,ROW($1:$19),1))*
ROW($1:$19),0),ROW($1:$19))+1,1)*10^ROW($1:$19)/10)</f>
        <v>8</v>
      </c>
      <c r="M494" t="str">
        <f>feed!M317</f>
        <v>Central Planning</v>
      </c>
      <c r="N494">
        <f>SUMPRODUCT(MID(0&amp;feed!N317,LARGE(INDEX(ISNUMBER(--MID(feed!N317,ROW($1:$5),1))*
ROW($1:$5),0),ROW($1:$5))+1,1)*10^ROW($1:$5)/10)</f>
        <v>1901</v>
      </c>
      <c r="O494">
        <f>SUMPRODUCT(MID(0&amp;feed!O317,LARGE(INDEX(ISNUMBER(--MID(feed!O317,ROW($1:$5),1))*
ROW($1:$5),0),ROW($1:$5))+1,1)*10^ROW($1:$5)/10)</f>
        <v>2485</v>
      </c>
      <c r="P494" t="str">
        <f>feed!P317</f>
        <v>Near Depletion</v>
      </c>
      <c r="Q494">
        <f t="shared" si="42"/>
        <v>10</v>
      </c>
      <c r="R494" t="str">
        <f>feed!Q317</f>
        <v>Powerful</v>
      </c>
      <c r="S494">
        <f t="shared" si="43"/>
        <v>9</v>
      </c>
      <c r="T494" t="str">
        <f>feed!R317</f>
        <v>Atlas</v>
      </c>
      <c r="U494" t="str">
        <f>feed!S317</f>
        <v>Soviet Union</v>
      </c>
      <c r="V494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13103</v>
      </c>
      <c r="W494" t="str">
        <f>feed!U317</f>
        <v>http://blocgame.com/stats.php?id=64248</v>
      </c>
      <c r="X494" s="4">
        <f>SUMPRODUCT(MID(0&amp;feed!V317,LARGE(INDEX(ISNUMBER(--MID(feed!V317,ROW($1:$5),1))*
ROW($1:$5),0),ROW($1:$5))+1,1)*10^ROW($1:$5)/10)</f>
        <v>0</v>
      </c>
      <c r="Y494">
        <f>feed!W317</f>
        <v>0</v>
      </c>
      <c r="Z494" s="4">
        <f t="shared" si="44"/>
        <v>5228</v>
      </c>
      <c r="AA494" s="8">
        <f t="shared" si="45"/>
        <v>6.8926880589163595</v>
      </c>
      <c r="AB494" s="4">
        <f t="shared" si="46"/>
        <v>316.83333333333331</v>
      </c>
      <c r="AC494" s="4">
        <f t="shared" si="47"/>
        <v>2183.8333333333335</v>
      </c>
    </row>
    <row r="495" spans="1:29" x14ac:dyDescent="0.25">
      <c r="A495" t="str">
        <f>feed!A446</f>
        <v>AtlasCorp</v>
      </c>
      <c r="B495" t="str">
        <f>feed!B446</f>
        <v>Sandreniner</v>
      </c>
      <c r="C495" t="str">
        <f>feed!C446</f>
        <v>Celestial Beingsï¿½</v>
      </c>
      <c r="D495">
        <f>SUMPRODUCT(MID(0&amp;feed!D446,LARGE(INDEX(ISNUMBER(--MID(feed!D446,ROW($1:$19),1))*
ROW($1:$19),0),ROW($1:$19))+1,1)*10^ROW($1:$19)/10)</f>
        <v>69</v>
      </c>
      <c r="E495">
        <f>SUMPRODUCT(MID(0&amp;feed!E446,LARGE(INDEX(ISNUMBER(--MID(feed!E446,ROW($1:$19),1))*
ROW($1:$19),0),ROW($1:$19))+1,1)*10^ROW($1:$19)/10)</f>
        <v>1</v>
      </c>
      <c r="F495" t="str">
        <f>feed!F446</f>
        <v>Korean War surplus</v>
      </c>
      <c r="G495" t="str">
        <f>feed!G446</f>
        <v>Angelic</v>
      </c>
      <c r="H495">
        <f>SUMPRODUCT(MID(0&amp;feed!H446,LARGE(INDEX(ISNUMBER(--MID(feed!H446,ROW($1:$19),1))*
ROW($1:$19),0),ROW($1:$19))+1,1)*10^ROW($1:$19)/10)</f>
        <v>3</v>
      </c>
      <c r="I495" t="str">
        <f>feed!I446</f>
        <v>Good</v>
      </c>
      <c r="J495">
        <f>SUMPRODUCT(MID(0&amp;feed!J446,LARGE(INDEX(ISNUMBER(--MID(feed!J446,ROW($1:$19),1))*
ROW($1:$19),0),ROW($1:$19))+1,1)*10^ROW($1:$19)/10)</f>
        <v>1</v>
      </c>
      <c r="K495">
        <f>SUMPRODUCT(MID(0&amp;feed!K446,LARGE(INDEX(ISNUMBER(--MID(feed!K446,ROW($1:$19),1))*
ROW($1:$19),0),ROW($1:$19))+1,1)*10^ROW($1:$19)/10)</f>
        <v>17</v>
      </c>
      <c r="L495">
        <f>SUMPRODUCT(MID(0&amp;feed!L446,LARGE(INDEX(ISNUMBER(--MID(feed!L446,ROW($1:$19),1))*
ROW($1:$19),0),ROW($1:$19))+1,1)*10^ROW($1:$19)/10)</f>
        <v>12</v>
      </c>
      <c r="M495" t="str">
        <f>feed!M446</f>
        <v>Central Planning</v>
      </c>
      <c r="N495">
        <f>SUMPRODUCT(MID(0&amp;feed!N446,LARGE(INDEX(ISNUMBER(--MID(feed!N446,ROW($1:$5),1))*
ROW($1:$5),0),ROW($1:$5))+1,1)*10^ROW($1:$5)/10)</f>
        <v>1427</v>
      </c>
      <c r="O495">
        <f>SUMPRODUCT(MID(0&amp;feed!O446,LARGE(INDEX(ISNUMBER(--MID(feed!O446,ROW($1:$5),1))*
ROW($1:$5),0),ROW($1:$5))+1,1)*10^ROW($1:$5)/10)</f>
        <v>331</v>
      </c>
      <c r="P495" t="str">
        <f>feed!P446</f>
        <v>Untapped</v>
      </c>
      <c r="Q495">
        <f t="shared" si="42"/>
        <v>90</v>
      </c>
      <c r="R495" t="str">
        <f>feed!Q446</f>
        <v>Very Powerful</v>
      </c>
      <c r="S495">
        <f t="shared" si="43"/>
        <v>10</v>
      </c>
      <c r="T495" t="str">
        <f>feed!R446</f>
        <v>Caribbean</v>
      </c>
      <c r="U495" t="str">
        <f>feed!S446</f>
        <v>Soviet Union</v>
      </c>
      <c r="V495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27290</v>
      </c>
      <c r="W495" t="str">
        <f>feed!U446</f>
        <v>http://blocgame.com/stats.php?id=63122</v>
      </c>
      <c r="X495" s="4">
        <f>SUMPRODUCT(MID(0&amp;feed!V446,LARGE(INDEX(ISNUMBER(--MID(feed!V446,ROW($1:$5),1))*
ROW($1:$5),0),ROW($1:$5))+1,1)*10^ROW($1:$5)/10)</f>
        <v>0</v>
      </c>
      <c r="Y495">
        <f>feed!W446</f>
        <v>0</v>
      </c>
      <c r="Z495" s="4">
        <f t="shared" si="44"/>
        <v>14165</v>
      </c>
      <c r="AA495" s="8">
        <f t="shared" si="45"/>
        <v>19.124036440084094</v>
      </c>
      <c r="AB495" s="4">
        <f t="shared" si="46"/>
        <v>237.83333333333334</v>
      </c>
      <c r="AC495" s="4">
        <f t="shared" si="47"/>
        <v>4548.333333333333</v>
      </c>
    </row>
    <row r="496" spans="1:29" x14ac:dyDescent="0.25">
      <c r="A496" t="str">
        <f>feed!A177</f>
        <v>Fedorians</v>
      </c>
      <c r="B496" t="str">
        <f>feed!B177</f>
        <v>LeMemeMaster</v>
      </c>
      <c r="C496" t="str">
        <f>feed!C177</f>
        <v>Illuminati</v>
      </c>
      <c r="D496">
        <f>SUMPRODUCT(MID(0&amp;feed!D177,LARGE(INDEX(ISNUMBER(--MID(feed!D177,ROW($1:$19),1))*
ROW($1:$19),0),ROW($1:$19))+1,1)*10^ROW($1:$19)/10)</f>
        <v>9</v>
      </c>
      <c r="E496">
        <f>SUMPRODUCT(MID(0&amp;feed!E177,LARGE(INDEX(ISNUMBER(--MID(feed!E177,ROW($1:$19),1))*
ROW($1:$19),0),ROW($1:$19))+1,1)*10^ROW($1:$19)/10)</f>
        <v>0</v>
      </c>
      <c r="F496" t="str">
        <f>feed!F177</f>
        <v>First World War surplus</v>
      </c>
      <c r="G496" t="str">
        <f>feed!G177</f>
        <v>Normal</v>
      </c>
      <c r="H496">
        <f>SUMPRODUCT(MID(0&amp;feed!H177,LARGE(INDEX(ISNUMBER(--MID(feed!H177,ROW($1:$19),1))*
ROW($1:$19),0),ROW($1:$19))+1,1)*10^ROW($1:$19)/10)</f>
        <v>0</v>
      </c>
      <c r="I496" t="str">
        <f>feed!I177</f>
        <v>Standard</v>
      </c>
      <c r="J496">
        <f>SUMPRODUCT(MID(0&amp;feed!J177,LARGE(INDEX(ISNUMBER(--MID(feed!J177,ROW($1:$19),1))*
ROW($1:$19),0),ROW($1:$19))+1,1)*10^ROW($1:$19)/10)</f>
        <v>4</v>
      </c>
      <c r="K496">
        <f>SUMPRODUCT(MID(0&amp;feed!K177,LARGE(INDEX(ISNUMBER(--MID(feed!K177,ROW($1:$19),1))*
ROW($1:$19),0),ROW($1:$19))+1,1)*10^ROW($1:$19)/10)</f>
        <v>3</v>
      </c>
      <c r="L496">
        <f>SUMPRODUCT(MID(0&amp;feed!L177,LARGE(INDEX(ISNUMBER(--MID(feed!L177,ROW($1:$19),1))*
ROW($1:$19),0),ROW($1:$19))+1,1)*10^ROW($1:$19)/10)</f>
        <v>2</v>
      </c>
      <c r="M496" t="str">
        <f>feed!M177</f>
        <v>Central Planning</v>
      </c>
      <c r="N496">
        <f>SUMPRODUCT(MID(0&amp;feed!N177,LARGE(INDEX(ISNUMBER(--MID(feed!N177,ROW($1:$5),1))*
ROW($1:$5),0),ROW($1:$5))+1,1)*10^ROW($1:$5)/10)</f>
        <v>2614</v>
      </c>
      <c r="O496">
        <f>SUMPRODUCT(MID(0&amp;feed!O177,LARGE(INDEX(ISNUMBER(--MID(feed!O177,ROW($1:$5),1))*
ROW($1:$5),0),ROW($1:$5))+1,1)*10^ROW($1:$5)/10)</f>
        <v>0</v>
      </c>
      <c r="P496" t="str">
        <f>feed!P177</f>
        <v>Untapped</v>
      </c>
      <c r="Q496">
        <f t="shared" si="42"/>
        <v>90</v>
      </c>
      <c r="R496" t="str">
        <f>feed!Q177</f>
        <v>Meagre</v>
      </c>
      <c r="S496">
        <f t="shared" si="43"/>
        <v>1.5</v>
      </c>
      <c r="T496" t="str">
        <f>feed!R177</f>
        <v>China</v>
      </c>
      <c r="U496" t="str">
        <f>feed!S177</f>
        <v>Soviet Union</v>
      </c>
      <c r="V496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16335</v>
      </c>
      <c r="W496" t="str">
        <f>feed!U177</f>
        <v>http://blocgame.com/stats.php?id=64028</v>
      </c>
      <c r="X496" s="4">
        <f>SUMPRODUCT(MID(0&amp;feed!V177,LARGE(INDEX(ISNUMBER(--MID(feed!V177,ROW($1:$5),1))*
ROW($1:$5),0),ROW($1:$5))+1,1)*10^ROW($1:$5)/10)</f>
        <v>0</v>
      </c>
      <c r="Y496">
        <f>feed!W177</f>
        <v>0</v>
      </c>
      <c r="Z496" s="4">
        <f t="shared" si="44"/>
        <v>14460</v>
      </c>
      <c r="AA496" s="8">
        <f t="shared" si="45"/>
        <v>6.2490436113236418</v>
      </c>
      <c r="AB496" s="4">
        <f t="shared" si="46"/>
        <v>435.66666666666669</v>
      </c>
      <c r="AC496" s="4">
        <f t="shared" si="47"/>
        <v>2722.5</v>
      </c>
    </row>
    <row r="497" spans="1:29" x14ac:dyDescent="0.25">
      <c r="A497" t="str">
        <f>feed!A156</f>
        <v>Pink</v>
      </c>
      <c r="B497" t="str">
        <f>feed!B156</f>
        <v>Rosy Maple Moth</v>
      </c>
      <c r="C497" t="str">
        <f>feed!C156</f>
        <v>The Order</v>
      </c>
      <c r="D497">
        <f>SUMPRODUCT(MID(0&amp;feed!D156,LARGE(INDEX(ISNUMBER(--MID(feed!D156,ROW($1:$19),1))*
ROW($1:$19),0),ROW($1:$19))+1,1)*10^ROW($1:$19)/10)</f>
        <v>158</v>
      </c>
      <c r="E497">
        <f>SUMPRODUCT(MID(0&amp;feed!E156,LARGE(INDEX(ISNUMBER(--MID(feed!E156,ROW($1:$19),1))*
ROW($1:$19),0),ROW($1:$19))+1,1)*10^ROW($1:$19)/10)</f>
        <v>9</v>
      </c>
      <c r="F497" t="str">
        <f>feed!F156</f>
        <v>Korean War surplus</v>
      </c>
      <c r="G497" t="str">
        <f>feed!G156</f>
        <v>Angelic</v>
      </c>
      <c r="H497">
        <f>SUMPRODUCT(MID(0&amp;feed!H156,LARGE(INDEX(ISNUMBER(--MID(feed!H156,ROW($1:$19),1))*
ROW($1:$19),0),ROW($1:$19))+1,1)*10^ROW($1:$19)/10)</f>
        <v>7</v>
      </c>
      <c r="I497" t="str">
        <f>feed!I156</f>
        <v>Elite</v>
      </c>
      <c r="J497">
        <f>SUMPRODUCT(MID(0&amp;feed!J156,LARGE(INDEX(ISNUMBER(--MID(feed!J156,ROW($1:$19),1))*
ROW($1:$19),0),ROW($1:$19))+1,1)*10^ROW($1:$19)/10)</f>
        <v>0</v>
      </c>
      <c r="K497">
        <f>SUMPRODUCT(MID(0&amp;feed!K156,LARGE(INDEX(ISNUMBER(--MID(feed!K156,ROW($1:$19),1))*
ROW($1:$19),0),ROW($1:$19))+1,1)*10^ROW($1:$19)/10)</f>
        <v>66</v>
      </c>
      <c r="L497">
        <f>SUMPRODUCT(MID(0&amp;feed!L156,LARGE(INDEX(ISNUMBER(--MID(feed!L156,ROW($1:$19),1))*
ROW($1:$19),0),ROW($1:$19))+1,1)*10^ROW($1:$19)/10)</f>
        <v>7</v>
      </c>
      <c r="M497" t="str">
        <f>feed!M156</f>
        <v>Central Planning</v>
      </c>
      <c r="N497">
        <f>SUMPRODUCT(MID(0&amp;feed!N156,LARGE(INDEX(ISNUMBER(--MID(feed!N156,ROW($1:$5),1))*
ROW($1:$5),0),ROW($1:$5))+1,1)*10^ROW($1:$5)/10)</f>
        <v>2734</v>
      </c>
      <c r="O497">
        <f>SUMPRODUCT(MID(0&amp;feed!O156,LARGE(INDEX(ISNUMBER(--MID(feed!O156,ROW($1:$5),1))*
ROW($1:$5),0),ROW($1:$5))+1,1)*10^ROW($1:$5)/10)</f>
        <v>407</v>
      </c>
      <c r="P497" t="str">
        <f>feed!P156</f>
        <v>Untapped</v>
      </c>
      <c r="Q497">
        <f t="shared" si="42"/>
        <v>90</v>
      </c>
      <c r="R497" t="str">
        <f>feed!Q156</f>
        <v>Very Powerful</v>
      </c>
      <c r="S497">
        <f t="shared" si="43"/>
        <v>10</v>
      </c>
      <c r="T497" t="str">
        <f>feed!R156</f>
        <v>Amazonia</v>
      </c>
      <c r="U497" t="str">
        <f>feed!S156</f>
        <v>Soviet Union</v>
      </c>
      <c r="V497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67861</v>
      </c>
      <c r="W497" t="str">
        <f>feed!U156</f>
        <v>http://blocgame.com/stats.php?id=46667</v>
      </c>
      <c r="X497" s="4">
        <f>SUMPRODUCT(MID(0&amp;feed!V156,LARGE(INDEX(ISNUMBER(--MID(feed!V156,ROW($1:$5),1))*
ROW($1:$5),0),ROW($1:$5))+1,1)*10^ROW($1:$5)/10)</f>
        <v>0</v>
      </c>
      <c r="Y497">
        <f>feed!W156</f>
        <v>0</v>
      </c>
      <c r="Z497" s="4">
        <f t="shared" si="44"/>
        <v>35236</v>
      </c>
      <c r="AA497" s="8">
        <f t="shared" si="45"/>
        <v>24.821141185076812</v>
      </c>
      <c r="AB497" s="4">
        <f t="shared" si="46"/>
        <v>455.66666666666669</v>
      </c>
      <c r="AC497" s="4">
        <f t="shared" si="47"/>
        <v>11310.166666666666</v>
      </c>
    </row>
    <row r="498" spans="1:29" x14ac:dyDescent="0.25">
      <c r="A498" t="str">
        <f>feed!A213</f>
        <v>Alanies</v>
      </c>
      <c r="B498" t="str">
        <f>feed!B213</f>
        <v>Alany</v>
      </c>
      <c r="C498" t="str">
        <f>feed!C213</f>
        <v>The Order</v>
      </c>
      <c r="D498">
        <f>SUMPRODUCT(MID(0&amp;feed!D213,LARGE(INDEX(ISNUMBER(--MID(feed!D213,ROW($1:$19),1))*
ROW($1:$19),0),ROW($1:$19))+1,1)*10^ROW($1:$19)/10)</f>
        <v>53</v>
      </c>
      <c r="E498">
        <f>SUMPRODUCT(MID(0&amp;feed!E213,LARGE(INDEX(ISNUMBER(--MID(feed!E213,ROW($1:$19),1))*
ROW($1:$19),0),ROW($1:$19))+1,1)*10^ROW($1:$19)/10)</f>
        <v>1</v>
      </c>
      <c r="F498" t="str">
        <f>feed!F213</f>
        <v>Korean War surplus</v>
      </c>
      <c r="G498" t="str">
        <f>feed!G213</f>
        <v>Gandhi-like</v>
      </c>
      <c r="H498">
        <f>SUMPRODUCT(MID(0&amp;feed!H213,LARGE(INDEX(ISNUMBER(--MID(feed!H213,ROW($1:$19),1))*
ROW($1:$19),0),ROW($1:$19))+1,1)*10^ROW($1:$19)/10)</f>
        <v>4</v>
      </c>
      <c r="I498" t="str">
        <f>feed!I213</f>
        <v>Good</v>
      </c>
      <c r="J498">
        <f>SUMPRODUCT(MID(0&amp;feed!J213,LARGE(INDEX(ISNUMBER(--MID(feed!J213,ROW($1:$19),1))*
ROW($1:$19),0),ROW($1:$19))+1,1)*10^ROW($1:$19)/10)</f>
        <v>20</v>
      </c>
      <c r="K498">
        <f>SUMPRODUCT(MID(0&amp;feed!K213,LARGE(INDEX(ISNUMBER(--MID(feed!K213,ROW($1:$19),1))*
ROW($1:$19),0),ROW($1:$19))+1,1)*10^ROW($1:$19)/10)</f>
        <v>27</v>
      </c>
      <c r="L498">
        <f>SUMPRODUCT(MID(0&amp;feed!L213,LARGE(INDEX(ISNUMBER(--MID(feed!L213,ROW($1:$19),1))*
ROW($1:$19),0),ROW($1:$19))+1,1)*10^ROW($1:$19)/10)</f>
        <v>12</v>
      </c>
      <c r="M498" t="str">
        <f>feed!M213</f>
        <v>Central Planning</v>
      </c>
      <c r="N498">
        <f>SUMPRODUCT(MID(0&amp;feed!N213,LARGE(INDEX(ISNUMBER(--MID(feed!N213,ROW($1:$5),1))*
ROW($1:$5),0),ROW($1:$5))+1,1)*10^ROW($1:$5)/10)</f>
        <v>2428</v>
      </c>
      <c r="O498">
        <f>SUMPRODUCT(MID(0&amp;feed!O213,LARGE(INDEX(ISNUMBER(--MID(feed!O213,ROW($1:$5),1))*
ROW($1:$5),0),ROW($1:$5))+1,1)*10^ROW($1:$5)/10)</f>
        <v>2700</v>
      </c>
      <c r="P498" t="str">
        <f>feed!P213</f>
        <v>Untapped</v>
      </c>
      <c r="Q498">
        <f t="shared" si="42"/>
        <v>90</v>
      </c>
      <c r="R498" t="str">
        <f>feed!Q213</f>
        <v>Large</v>
      </c>
      <c r="S498">
        <f t="shared" si="43"/>
        <v>7.5</v>
      </c>
      <c r="T498" t="str">
        <f>feed!R213</f>
        <v>Mesopotamia</v>
      </c>
      <c r="U498" t="str">
        <f>feed!S213</f>
        <v>Soviet Union</v>
      </c>
      <c r="V498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42109</v>
      </c>
      <c r="W498" t="str">
        <f>feed!U213</f>
        <v>http://blocgame.com/stats.php?id=54617</v>
      </c>
      <c r="X498" s="4">
        <f>SUMPRODUCT(MID(0&amp;feed!V213,LARGE(INDEX(ISNUMBER(--MID(feed!V213,ROW($1:$5),1))*
ROW($1:$5),0),ROW($1:$5))+1,1)*10^ROW($1:$5)/10)</f>
        <v>0</v>
      </c>
      <c r="Y498">
        <f>feed!W213</f>
        <v>0</v>
      </c>
      <c r="Z498" s="4">
        <f t="shared" si="44"/>
        <v>24484</v>
      </c>
      <c r="AA498" s="8">
        <f t="shared" si="45"/>
        <v>17.34308072487644</v>
      </c>
      <c r="AB498" s="4">
        <f t="shared" si="46"/>
        <v>404.66666666666669</v>
      </c>
      <c r="AC498" s="4">
        <f t="shared" si="47"/>
        <v>7018.166666666667</v>
      </c>
    </row>
    <row r="499" spans="1:29" x14ac:dyDescent="0.25">
      <c r="A499" t="str">
        <f>feed!A238</f>
        <v>Lyranistan</v>
      </c>
      <c r="B499" t="str">
        <f>feed!B238</f>
        <v>Lyranistan</v>
      </c>
      <c r="C499" t="str">
        <f>feed!C238</f>
        <v>Brotherhood of Nod</v>
      </c>
      <c r="D499">
        <f>SUMPRODUCT(MID(0&amp;feed!D238,LARGE(INDEX(ISNUMBER(--MID(feed!D238,ROW($1:$19),1))*
ROW($1:$19),0),ROW($1:$19))+1,1)*10^ROW($1:$19)/10)</f>
        <v>118</v>
      </c>
      <c r="E499">
        <f>SUMPRODUCT(MID(0&amp;feed!E238,LARGE(INDEX(ISNUMBER(--MID(feed!E238,ROW($1:$19),1))*
ROW($1:$19),0),ROW($1:$19))+1,1)*10^ROW($1:$19)/10)</f>
        <v>5</v>
      </c>
      <c r="F499" t="str">
        <f>feed!F238</f>
        <v>Vietnam War surplus</v>
      </c>
      <c r="G499" t="str">
        <f>feed!G238</f>
        <v>Gandhi-like</v>
      </c>
      <c r="H499">
        <f>SUMPRODUCT(MID(0&amp;feed!H238,LARGE(INDEX(ISNUMBER(--MID(feed!H238,ROW($1:$19),1))*
ROW($1:$19),0),ROW($1:$19))+1,1)*10^ROW($1:$19)/10)</f>
        <v>4</v>
      </c>
      <c r="I499" t="str">
        <f>feed!I238</f>
        <v>Standard</v>
      </c>
      <c r="J499">
        <f>SUMPRODUCT(MID(0&amp;feed!J238,LARGE(INDEX(ISNUMBER(--MID(feed!J238,ROW($1:$19),1))*
ROW($1:$19),0),ROW($1:$19))+1,1)*10^ROW($1:$19)/10)</f>
        <v>0</v>
      </c>
      <c r="K499">
        <f>SUMPRODUCT(MID(0&amp;feed!K238,LARGE(INDEX(ISNUMBER(--MID(feed!K238,ROW($1:$19),1))*
ROW($1:$19),0),ROW($1:$19))+1,1)*10^ROW($1:$19)/10)</f>
        <v>35</v>
      </c>
      <c r="L499">
        <f>SUMPRODUCT(MID(0&amp;feed!L238,LARGE(INDEX(ISNUMBER(--MID(feed!L238,ROW($1:$19),1))*
ROW($1:$19),0),ROW($1:$19))+1,1)*10^ROW($1:$19)/10)</f>
        <v>25</v>
      </c>
      <c r="M499" t="str">
        <f>feed!M238</f>
        <v>Central Planning</v>
      </c>
      <c r="N499">
        <f>SUMPRODUCT(MID(0&amp;feed!N238,LARGE(INDEX(ISNUMBER(--MID(feed!N238,ROW($1:$5),1))*
ROW($1:$5),0),ROW($1:$5))+1,1)*10^ROW($1:$5)/10)</f>
        <v>2291</v>
      </c>
      <c r="O499">
        <f>SUMPRODUCT(MID(0&amp;feed!O238,LARGE(INDEX(ISNUMBER(--MID(feed!O238,ROW($1:$5),1))*
ROW($1:$5),0),ROW($1:$5))+1,1)*10^ROW($1:$5)/10)</f>
        <v>3441</v>
      </c>
      <c r="P499" t="str">
        <f>feed!P238</f>
        <v>Plentiful</v>
      </c>
      <c r="Q499">
        <f t="shared" si="42"/>
        <v>70</v>
      </c>
      <c r="R499" t="str">
        <f>feed!Q238</f>
        <v>Very Powerful</v>
      </c>
      <c r="S499">
        <f t="shared" si="43"/>
        <v>10</v>
      </c>
      <c r="T499" t="str">
        <f>feed!R238</f>
        <v>Mesopotamia</v>
      </c>
      <c r="U499" t="str">
        <f>feed!S238</f>
        <v>Soviet Union</v>
      </c>
      <c r="V499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51113</v>
      </c>
      <c r="W499" t="str">
        <f>feed!U238</f>
        <v>http://blocgame.com/stats.php?id=56860</v>
      </c>
      <c r="X499" s="4">
        <f>SUMPRODUCT(MID(0&amp;feed!V238,LARGE(INDEX(ISNUMBER(--MID(feed!V238,ROW($1:$5),1))*
ROW($1:$5),0),ROW($1:$5))+1,1)*10^ROW($1:$5)/10)</f>
        <v>2</v>
      </c>
      <c r="Y499">
        <f>feed!W238</f>
        <v>0</v>
      </c>
      <c r="Z499" s="4">
        <f t="shared" si="44"/>
        <v>25613</v>
      </c>
      <c r="AA499" s="8">
        <f t="shared" si="45"/>
        <v>22.310344827586206</v>
      </c>
      <c r="AB499" s="4">
        <f t="shared" si="46"/>
        <v>381.83333333333331</v>
      </c>
      <c r="AC499" s="4">
        <f t="shared" si="47"/>
        <v>8518.8333333333339</v>
      </c>
    </row>
    <row r="500" spans="1:29" x14ac:dyDescent="0.25">
      <c r="A500" t="str">
        <f>feed!A399</f>
        <v>Canantartica</v>
      </c>
      <c r="B500" t="str">
        <f>feed!B399</f>
        <v>El Chepo</v>
      </c>
      <c r="C500">
        <f>feed!C399</f>
        <v>0</v>
      </c>
      <c r="D500">
        <f>SUMPRODUCT(MID(0&amp;feed!D399,LARGE(INDEX(ISNUMBER(--MID(feed!D399,ROW($1:$19),1))*
ROW($1:$19),0),ROW($1:$19))+1,1)*10^ROW($1:$19)/10)</f>
        <v>8</v>
      </c>
      <c r="E500">
        <f>SUMPRODUCT(MID(0&amp;feed!E399,LARGE(INDEX(ISNUMBER(--MID(feed!E399,ROW($1:$19),1))*
ROW($1:$19),0),ROW($1:$19))+1,1)*10^ROW($1:$19)/10)</f>
        <v>0</v>
      </c>
      <c r="F500" t="str">
        <f>feed!F399</f>
        <v>First World War surplus</v>
      </c>
      <c r="G500" t="str">
        <f>feed!G399</f>
        <v>Gandhi-like</v>
      </c>
      <c r="H500">
        <f>SUMPRODUCT(MID(0&amp;feed!H399,LARGE(INDEX(ISNUMBER(--MID(feed!H399,ROW($1:$19),1))*
ROW($1:$19),0),ROW($1:$19))+1,1)*10^ROW($1:$19)/10)</f>
        <v>2</v>
      </c>
      <c r="I500" t="str">
        <f>feed!I399</f>
        <v>Standard</v>
      </c>
      <c r="J500">
        <f>SUMPRODUCT(MID(0&amp;feed!J399,LARGE(INDEX(ISNUMBER(--MID(feed!J399,ROW($1:$19),1))*
ROW($1:$19),0),ROW($1:$19))+1,1)*10^ROW($1:$19)/10)</f>
        <v>29</v>
      </c>
      <c r="K500">
        <f>SUMPRODUCT(MID(0&amp;feed!K399,LARGE(INDEX(ISNUMBER(--MID(feed!K399,ROW($1:$19),1))*
ROW($1:$19),0),ROW($1:$19))+1,1)*10^ROW($1:$19)/10)</f>
        <v>11</v>
      </c>
      <c r="L500">
        <f>SUMPRODUCT(MID(0&amp;feed!L399,LARGE(INDEX(ISNUMBER(--MID(feed!L399,ROW($1:$19),1))*
ROW($1:$19),0),ROW($1:$19))+1,1)*10^ROW($1:$19)/10)</f>
        <v>4</v>
      </c>
      <c r="M500" t="str">
        <f>feed!M399</f>
        <v>Central Planning</v>
      </c>
      <c r="N500">
        <f>SUMPRODUCT(MID(0&amp;feed!N399,LARGE(INDEX(ISNUMBER(--MID(feed!N399,ROW($1:$5),1))*
ROW($1:$5),0),ROW($1:$5))+1,1)*10^ROW($1:$5)/10)</f>
        <v>1581</v>
      </c>
      <c r="O500">
        <f>SUMPRODUCT(MID(0&amp;feed!O399,LARGE(INDEX(ISNUMBER(--MID(feed!O399,ROW($1:$5),1))*
ROW($1:$5),0),ROW($1:$5))+1,1)*10^ROW($1:$5)/10)</f>
        <v>55</v>
      </c>
      <c r="P500" t="str">
        <f>feed!P399</f>
        <v>Plentiful</v>
      </c>
      <c r="Q500">
        <f t="shared" si="42"/>
        <v>70</v>
      </c>
      <c r="R500" t="str">
        <f>feed!Q399</f>
        <v>Meagre</v>
      </c>
      <c r="S500">
        <f t="shared" si="43"/>
        <v>1.5</v>
      </c>
      <c r="T500" t="str">
        <f>feed!R399</f>
        <v>Gran Colombia</v>
      </c>
      <c r="U500" t="str">
        <f>feed!S399</f>
        <v>United States</v>
      </c>
      <c r="V500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13769</v>
      </c>
      <c r="W500" t="str">
        <f>feed!U399</f>
        <v>http://blocgame.com/stats.php?id=64445</v>
      </c>
      <c r="X500" s="4">
        <f>SUMPRODUCT(MID(0&amp;feed!V399,LARGE(INDEX(ISNUMBER(--MID(feed!V399,ROW($1:$5),1))*
ROW($1:$5),0),ROW($1:$5))+1,1)*10^ROW($1:$5)/10)</f>
        <v>0</v>
      </c>
      <c r="Y500">
        <f>feed!W399</f>
        <v>0</v>
      </c>
      <c r="Z500" s="4">
        <f t="shared" si="44"/>
        <v>6644</v>
      </c>
      <c r="AA500" s="8">
        <f t="shared" si="45"/>
        <v>8.7090449082858949</v>
      </c>
      <c r="AB500" s="4">
        <f t="shared" si="46"/>
        <v>263.5</v>
      </c>
      <c r="AC500" s="4">
        <f t="shared" si="47"/>
        <v>2294.8333333333335</v>
      </c>
    </row>
    <row r="501" spans="1:29" x14ac:dyDescent="0.25">
      <c r="A501" t="str">
        <f>feed!A111</f>
        <v>Feffiopia</v>
      </c>
      <c r="B501" t="str">
        <f>feed!B111</f>
        <v>Serloks</v>
      </c>
      <c r="C501" t="str">
        <f>feed!C111</f>
        <v>SPQR</v>
      </c>
      <c r="D501">
        <f>SUMPRODUCT(MID(0&amp;feed!D111,LARGE(INDEX(ISNUMBER(--MID(feed!D111,ROW($1:$19),1))*
ROW($1:$19),0),ROW($1:$19))+1,1)*10^ROW($1:$19)/10)</f>
        <v>98</v>
      </c>
      <c r="E501">
        <f>SUMPRODUCT(MID(0&amp;feed!E111,LARGE(INDEX(ISNUMBER(--MID(feed!E111,ROW($1:$19),1))*
ROW($1:$19),0),ROW($1:$19))+1,1)*10^ROW($1:$19)/10)</f>
        <v>6</v>
      </c>
      <c r="F501" t="str">
        <f>feed!F111</f>
        <v>Korean War surplus</v>
      </c>
      <c r="G501" t="str">
        <f>feed!G111</f>
        <v>Gandhi-like</v>
      </c>
      <c r="H501">
        <f>SUMPRODUCT(MID(0&amp;feed!H111,LARGE(INDEX(ISNUMBER(--MID(feed!H111,ROW($1:$19),1))*
ROW($1:$19),0),ROW($1:$19))+1,1)*10^ROW($1:$19)/10)</f>
        <v>4</v>
      </c>
      <c r="I501" t="str">
        <f>feed!I111</f>
        <v>Good</v>
      </c>
      <c r="J501">
        <f>SUMPRODUCT(MID(0&amp;feed!J111,LARGE(INDEX(ISNUMBER(--MID(feed!J111,ROW($1:$19),1))*
ROW($1:$19),0),ROW($1:$19))+1,1)*10^ROW($1:$19)/10)</f>
        <v>2</v>
      </c>
      <c r="K501">
        <f>SUMPRODUCT(MID(0&amp;feed!K111,LARGE(INDEX(ISNUMBER(--MID(feed!K111,ROW($1:$19),1))*
ROW($1:$19),0),ROW($1:$19))+1,1)*10^ROW($1:$19)/10)</f>
        <v>43</v>
      </c>
      <c r="L501">
        <f>SUMPRODUCT(MID(0&amp;feed!L111,LARGE(INDEX(ISNUMBER(--MID(feed!L111,ROW($1:$19),1))*
ROW($1:$19),0),ROW($1:$19))+1,1)*10^ROW($1:$19)/10)</f>
        <v>15</v>
      </c>
      <c r="M501" t="str">
        <f>feed!M111</f>
        <v>Central Planning</v>
      </c>
      <c r="N501">
        <f>SUMPRODUCT(MID(0&amp;feed!N111,LARGE(INDEX(ISNUMBER(--MID(feed!N111,ROW($1:$5),1))*
ROW($1:$5),0),ROW($1:$5))+1,1)*10^ROW($1:$5)/10)</f>
        <v>3094</v>
      </c>
      <c r="O501">
        <f>SUMPRODUCT(MID(0&amp;feed!O111,LARGE(INDEX(ISNUMBER(--MID(feed!O111,ROW($1:$5),1))*
ROW($1:$5),0),ROW($1:$5))+1,1)*10^ROW($1:$5)/10)</f>
        <v>200</v>
      </c>
      <c r="P501" t="str">
        <f>feed!P111</f>
        <v>Untapped</v>
      </c>
      <c r="Q501">
        <f t="shared" si="42"/>
        <v>90</v>
      </c>
      <c r="R501" t="str">
        <f>feed!Q111</f>
        <v>Very Powerful</v>
      </c>
      <c r="S501">
        <f t="shared" si="43"/>
        <v>10</v>
      </c>
      <c r="T501" t="str">
        <f>feed!R111</f>
        <v>The Subcontinent</v>
      </c>
      <c r="U501" t="str">
        <f>feed!S111</f>
        <v>Soviet Union</v>
      </c>
      <c r="V50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26192</v>
      </c>
      <c r="W501" t="str">
        <f>feed!U111</f>
        <v>http://blocgame.com/stats.php?id=46505</v>
      </c>
      <c r="X501" s="4">
        <f>SUMPRODUCT(MID(0&amp;feed!V111,LARGE(INDEX(ISNUMBER(--MID(feed!V111,ROW($1:$5),1))*
ROW($1:$5),0),ROW($1:$5))+1,1)*10^ROW($1:$5)/10)</f>
        <v>0</v>
      </c>
      <c r="Y501">
        <f>feed!W111</f>
        <v>0</v>
      </c>
      <c r="Z501" s="4">
        <f t="shared" si="44"/>
        <v>1442</v>
      </c>
      <c r="AA501" s="8">
        <f t="shared" si="45"/>
        <v>8.4654169360051714</v>
      </c>
      <c r="AB501" s="4">
        <f t="shared" si="46"/>
        <v>515.66666666666663</v>
      </c>
      <c r="AC501" s="4">
        <f t="shared" si="47"/>
        <v>4365.333333333333</v>
      </c>
    </row>
    <row r="502" spans="1:29" x14ac:dyDescent="0.25">
      <c r="A502" t="str">
        <f>feed!A411</f>
        <v>Zanyaristan</v>
      </c>
      <c r="B502" t="str">
        <f>feed!B411</f>
        <v>Zanyar</v>
      </c>
      <c r="C502" t="str">
        <f>feed!C411</f>
        <v>Pact of Red October</v>
      </c>
      <c r="D502">
        <f>SUMPRODUCT(MID(0&amp;feed!D411,LARGE(INDEX(ISNUMBER(--MID(feed!D411,ROW($1:$19),1))*
ROW($1:$19),0),ROW($1:$19))+1,1)*10^ROW($1:$19)/10)</f>
        <v>93</v>
      </c>
      <c r="E502">
        <f>SUMPRODUCT(MID(0&amp;feed!E411,LARGE(INDEX(ISNUMBER(--MID(feed!E411,ROW($1:$19),1))*
ROW($1:$19),0),ROW($1:$19))+1,1)*10^ROW($1:$19)/10)</f>
        <v>2</v>
      </c>
      <c r="F502" t="str">
        <f>feed!F411</f>
        <v>First World War surplus</v>
      </c>
      <c r="G502" t="str">
        <f>feed!G411</f>
        <v>Gandhi-like</v>
      </c>
      <c r="H502">
        <f>SUMPRODUCT(MID(0&amp;feed!H411,LARGE(INDEX(ISNUMBER(--MID(feed!H411,ROW($1:$19),1))*
ROW($1:$19),0),ROW($1:$19))+1,1)*10^ROW($1:$19)/10)</f>
        <v>2</v>
      </c>
      <c r="I502" t="str">
        <f>feed!I411</f>
        <v>Good</v>
      </c>
      <c r="J502">
        <f>SUMPRODUCT(MID(0&amp;feed!J411,LARGE(INDEX(ISNUMBER(--MID(feed!J411,ROW($1:$19),1))*
ROW($1:$19),0),ROW($1:$19))+1,1)*10^ROW($1:$19)/10)</f>
        <v>7</v>
      </c>
      <c r="K502">
        <f>SUMPRODUCT(MID(0&amp;feed!K411,LARGE(INDEX(ISNUMBER(--MID(feed!K411,ROW($1:$19),1))*
ROW($1:$19),0),ROW($1:$19))+1,1)*10^ROW($1:$19)/10)</f>
        <v>8</v>
      </c>
      <c r="L502">
        <f>SUMPRODUCT(MID(0&amp;feed!L411,LARGE(INDEX(ISNUMBER(--MID(feed!L411,ROW($1:$19),1))*
ROW($1:$19),0),ROW($1:$19))+1,1)*10^ROW($1:$19)/10)</f>
        <v>10</v>
      </c>
      <c r="M502" t="str">
        <f>feed!M411</f>
        <v>Central Planning</v>
      </c>
      <c r="N502">
        <f>SUMPRODUCT(MID(0&amp;feed!N411,LARGE(INDEX(ISNUMBER(--MID(feed!N411,ROW($1:$5),1))*
ROW($1:$5),0),ROW($1:$5))+1,1)*10^ROW($1:$5)/10)</f>
        <v>1536</v>
      </c>
      <c r="O502">
        <f>SUMPRODUCT(MID(0&amp;feed!O411,LARGE(INDEX(ISNUMBER(--MID(feed!O411,ROW($1:$5),1))*
ROW($1:$5),0),ROW($1:$5))+1,1)*10^ROW($1:$5)/10)</f>
        <v>2319</v>
      </c>
      <c r="P502">
        <f>feed!P411</f>
        <v>0</v>
      </c>
      <c r="Q502">
        <f t="shared" si="42"/>
        <v>40</v>
      </c>
      <c r="R502" t="str">
        <f>feed!Q411</f>
        <v>Somewhat Large</v>
      </c>
      <c r="S502">
        <f t="shared" si="43"/>
        <v>6</v>
      </c>
      <c r="T502" t="str">
        <f>feed!R411</f>
        <v>Mesopotamia</v>
      </c>
      <c r="U502" t="str">
        <f>feed!S411</f>
        <v>Soviet Union</v>
      </c>
      <c r="V502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23637</v>
      </c>
      <c r="W502" t="str">
        <f>feed!U411</f>
        <v>http://blocgame.com/stats.php?id=64891</v>
      </c>
      <c r="X502" s="4">
        <f>SUMPRODUCT(MID(0&amp;feed!V411,LARGE(INDEX(ISNUMBER(--MID(feed!V411,ROW($1:$5),1))*
ROW($1:$5),0),ROW($1:$5))+1,1)*10^ROW($1:$5)/10)</f>
        <v>0</v>
      </c>
      <c r="Y502">
        <f>feed!W411</f>
        <v>0</v>
      </c>
      <c r="Z502" s="4">
        <f t="shared" si="44"/>
        <v>15387</v>
      </c>
      <c r="AA502" s="8">
        <f t="shared" si="45"/>
        <v>15.388671875</v>
      </c>
      <c r="AB502" s="4">
        <f t="shared" si="46"/>
        <v>256</v>
      </c>
      <c r="AC502" s="4">
        <f t="shared" si="47"/>
        <v>3939.5</v>
      </c>
    </row>
    <row r="503" spans="1:29" x14ac:dyDescent="0.25">
      <c r="A503" t="str">
        <f>feed!A109</f>
        <v>Razgriskm</v>
      </c>
      <c r="B503" t="str">
        <f>feed!B109</f>
        <v>Tordus Stahl</v>
      </c>
      <c r="C503" t="str">
        <f>feed!C109</f>
        <v>Interpol</v>
      </c>
      <c r="D503">
        <f>SUMPRODUCT(MID(0&amp;feed!D109,LARGE(INDEX(ISNUMBER(--MID(feed!D109,ROW($1:$19),1))*
ROW($1:$19),0),ROW($1:$19))+1,1)*10^ROW($1:$19)/10)</f>
        <v>84</v>
      </c>
      <c r="E503">
        <f>SUMPRODUCT(MID(0&amp;feed!E109,LARGE(INDEX(ISNUMBER(--MID(feed!E109,ROW($1:$19),1))*
ROW($1:$19),0),ROW($1:$19))+1,1)*10^ROW($1:$19)/10)</f>
        <v>7</v>
      </c>
      <c r="F503" t="str">
        <f>feed!F109</f>
        <v>Second World War surplus</v>
      </c>
      <c r="G503" t="str">
        <f>feed!G109</f>
        <v>Gandhi-like</v>
      </c>
      <c r="H503">
        <f>SUMPRODUCT(MID(0&amp;feed!H109,LARGE(INDEX(ISNUMBER(--MID(feed!H109,ROW($1:$19),1))*
ROW($1:$19),0),ROW($1:$19))+1,1)*10^ROW($1:$19)/10)</f>
        <v>3</v>
      </c>
      <c r="I503" t="str">
        <f>feed!I109</f>
        <v>Good</v>
      </c>
      <c r="J503">
        <f>SUMPRODUCT(MID(0&amp;feed!J109,LARGE(INDEX(ISNUMBER(--MID(feed!J109,ROW($1:$19),1))*
ROW($1:$19),0),ROW($1:$19))+1,1)*10^ROW($1:$19)/10)</f>
        <v>21</v>
      </c>
      <c r="K503">
        <f>SUMPRODUCT(MID(0&amp;feed!K109,LARGE(INDEX(ISNUMBER(--MID(feed!K109,ROW($1:$19),1))*
ROW($1:$19),0),ROW($1:$19))+1,1)*10^ROW($1:$19)/10)</f>
        <v>25</v>
      </c>
      <c r="L503">
        <f>SUMPRODUCT(MID(0&amp;feed!L109,LARGE(INDEX(ISNUMBER(--MID(feed!L109,ROW($1:$19),1))*
ROW($1:$19),0),ROW($1:$19))+1,1)*10^ROW($1:$19)/10)</f>
        <v>12</v>
      </c>
      <c r="M503" t="str">
        <f>feed!M109</f>
        <v>Central Planning</v>
      </c>
      <c r="N503">
        <f>SUMPRODUCT(MID(0&amp;feed!N109,LARGE(INDEX(ISNUMBER(--MID(feed!N109,ROW($1:$5),1))*
ROW($1:$5),0),ROW($1:$5))+1,1)*10^ROW($1:$5)/10)</f>
        <v>3106</v>
      </c>
      <c r="O503">
        <f>SUMPRODUCT(MID(0&amp;feed!O109,LARGE(INDEX(ISNUMBER(--MID(feed!O109,ROW($1:$5),1))*
ROW($1:$5),0),ROW($1:$5))+1,1)*10^ROW($1:$5)/10)</f>
        <v>775</v>
      </c>
      <c r="P503" t="str">
        <f>feed!P109</f>
        <v>Near Depletion</v>
      </c>
      <c r="Q503">
        <f t="shared" si="42"/>
        <v>10</v>
      </c>
      <c r="R503" t="str">
        <f>feed!Q109</f>
        <v>Very Powerful</v>
      </c>
      <c r="S503">
        <f t="shared" si="43"/>
        <v>10</v>
      </c>
      <c r="T503" t="str">
        <f>feed!R109</f>
        <v>West Africa</v>
      </c>
      <c r="U503" t="str">
        <f>feed!S109</f>
        <v>Soviet Union</v>
      </c>
      <c r="V503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30184</v>
      </c>
      <c r="W503" t="str">
        <f>feed!U109</f>
        <v>http://blocgame.com/stats.php?id=63117</v>
      </c>
      <c r="X503" s="4">
        <f>SUMPRODUCT(MID(0&amp;feed!V109,LARGE(INDEX(ISNUMBER(--MID(feed!V109,ROW($1:$5),1))*
ROW($1:$5),0),ROW($1:$5))+1,1)*10^ROW($1:$5)/10)</f>
        <v>0</v>
      </c>
      <c r="Y503">
        <f>feed!W109</f>
        <v>0</v>
      </c>
      <c r="Z503" s="4">
        <f t="shared" si="44"/>
        <v>14059</v>
      </c>
      <c r="AA503" s="8">
        <f t="shared" si="45"/>
        <v>9.7179652285898257</v>
      </c>
      <c r="AB503" s="4">
        <f t="shared" si="46"/>
        <v>517.66666666666663</v>
      </c>
      <c r="AC503" s="4">
        <f t="shared" si="47"/>
        <v>5030.666666666667</v>
      </c>
    </row>
    <row r="504" spans="1:29" x14ac:dyDescent="0.25">
      <c r="A504" t="str">
        <f>feed!A242</f>
        <v>Hivemindia</v>
      </c>
      <c r="B504" t="str">
        <f>feed!B242</f>
        <v>Overmind</v>
      </c>
      <c r="C504" t="str">
        <f>feed!C242</f>
        <v>The Order</v>
      </c>
      <c r="D504">
        <f>SUMPRODUCT(MID(0&amp;feed!D242,LARGE(INDEX(ISNUMBER(--MID(feed!D242,ROW($1:$19),1))*
ROW($1:$19),0),ROW($1:$19))+1,1)*10^ROW($1:$19)/10)</f>
        <v>125</v>
      </c>
      <c r="E504">
        <f>SUMPRODUCT(MID(0&amp;feed!E242,LARGE(INDEX(ISNUMBER(--MID(feed!E242,ROW($1:$19),1))*
ROW($1:$19),0),ROW($1:$19))+1,1)*10^ROW($1:$19)/10)</f>
        <v>6</v>
      </c>
      <c r="F504" t="str">
        <f>feed!F242</f>
        <v>Korean War surplus</v>
      </c>
      <c r="G504" t="str">
        <f>feed!G242</f>
        <v>Gandhi-like</v>
      </c>
      <c r="H504">
        <f>SUMPRODUCT(MID(0&amp;feed!H242,LARGE(INDEX(ISNUMBER(--MID(feed!H242,ROW($1:$19),1))*
ROW($1:$19),0),ROW($1:$19))+1,1)*10^ROW($1:$19)/10)</f>
        <v>6</v>
      </c>
      <c r="I504" t="str">
        <f>feed!I242</f>
        <v>Good</v>
      </c>
      <c r="J504">
        <f>SUMPRODUCT(MID(0&amp;feed!J242,LARGE(INDEX(ISNUMBER(--MID(feed!J242,ROW($1:$19),1))*
ROW($1:$19),0),ROW($1:$19))+1,1)*10^ROW($1:$19)/10)</f>
        <v>3</v>
      </c>
      <c r="K504">
        <f>SUMPRODUCT(MID(0&amp;feed!K242,LARGE(INDEX(ISNUMBER(--MID(feed!K242,ROW($1:$19),1))*
ROW($1:$19),0),ROW($1:$19))+1,1)*10^ROW($1:$19)/10)</f>
        <v>39</v>
      </c>
      <c r="L504">
        <f>SUMPRODUCT(MID(0&amp;feed!L242,LARGE(INDEX(ISNUMBER(--MID(feed!L242,ROW($1:$19),1))*
ROW($1:$19),0),ROW($1:$19))+1,1)*10^ROW($1:$19)/10)</f>
        <v>8</v>
      </c>
      <c r="M504" t="str">
        <f>feed!M242</f>
        <v>Central Planning</v>
      </c>
      <c r="N504">
        <f>SUMPRODUCT(MID(0&amp;feed!N242,LARGE(INDEX(ISNUMBER(--MID(feed!N242,ROW($1:$5),1))*
ROW($1:$5),0),ROW($1:$5))+1,1)*10^ROW($1:$5)/10)</f>
        <v>2271</v>
      </c>
      <c r="O504">
        <f>SUMPRODUCT(MID(0&amp;feed!O242,LARGE(INDEX(ISNUMBER(--MID(feed!O242,ROW($1:$5),1))*
ROW($1:$5),0),ROW($1:$5))+1,1)*10^ROW($1:$5)/10)</f>
        <v>126</v>
      </c>
      <c r="P504" t="str">
        <f>feed!P242</f>
        <v>Untapped</v>
      </c>
      <c r="Q504">
        <f t="shared" si="42"/>
        <v>90</v>
      </c>
      <c r="R504" t="str">
        <f>feed!Q242</f>
        <v>Very Powerful</v>
      </c>
      <c r="S504">
        <f t="shared" si="43"/>
        <v>10</v>
      </c>
      <c r="T504" t="str">
        <f>feed!R242</f>
        <v>China</v>
      </c>
      <c r="U504" t="str">
        <f>feed!S242</f>
        <v>Soviet Union</v>
      </c>
      <c r="V504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45646</v>
      </c>
      <c r="W504" t="str">
        <f>feed!U242</f>
        <v>http://blocgame.com/stats.php?id=63286</v>
      </c>
      <c r="X504" s="4">
        <f>SUMPRODUCT(MID(0&amp;feed!V242,LARGE(INDEX(ISNUMBER(--MID(feed!V242,ROW($1:$5),1))*
ROW($1:$5),0),ROW($1:$5))+1,1)*10^ROW($1:$5)/10)</f>
        <v>0</v>
      </c>
      <c r="Y504">
        <f>feed!W242</f>
        <v>0</v>
      </c>
      <c r="Z504" s="4">
        <f t="shared" si="44"/>
        <v>23521</v>
      </c>
      <c r="AA504" s="8">
        <f t="shared" si="45"/>
        <v>20.09951563188023</v>
      </c>
      <c r="AB504" s="4">
        <f t="shared" si="46"/>
        <v>378.5</v>
      </c>
      <c r="AC504" s="4">
        <f t="shared" si="47"/>
        <v>7607.666666666667</v>
      </c>
    </row>
    <row r="505" spans="1:29" x14ac:dyDescent="0.25">
      <c r="A505" t="str">
        <f>feed!A337</f>
        <v>Labuair</v>
      </c>
      <c r="B505" t="str">
        <f>feed!B337</f>
        <v>Kultur mayor</v>
      </c>
      <c r="C505" t="str">
        <f>feed!C337</f>
        <v>PIRATES</v>
      </c>
      <c r="D505">
        <f>SUMPRODUCT(MID(0&amp;feed!D337,LARGE(INDEX(ISNUMBER(--MID(feed!D337,ROW($1:$19),1))*
ROW($1:$19),0),ROW($1:$19))+1,1)*10^ROW($1:$19)/10)</f>
        <v>11</v>
      </c>
      <c r="E505">
        <f>SUMPRODUCT(MID(0&amp;feed!E337,LARGE(INDEX(ISNUMBER(--MID(feed!E337,ROW($1:$19),1))*
ROW($1:$19),0),ROW($1:$19))+1,1)*10^ROW($1:$19)/10)</f>
        <v>0</v>
      </c>
      <c r="F505" t="str">
        <f>feed!F337</f>
        <v>First World War surplus</v>
      </c>
      <c r="G505" t="str">
        <f>feed!G337</f>
        <v>Questionable</v>
      </c>
      <c r="H505">
        <f>SUMPRODUCT(MID(0&amp;feed!H337,LARGE(INDEX(ISNUMBER(--MID(feed!H337,ROW($1:$19),1))*
ROW($1:$19),0),ROW($1:$19))+1,1)*10^ROW($1:$19)/10)</f>
        <v>0</v>
      </c>
      <c r="I505" t="str">
        <f>feed!I337</f>
        <v>Elite</v>
      </c>
      <c r="J505">
        <f>SUMPRODUCT(MID(0&amp;feed!J337,LARGE(INDEX(ISNUMBER(--MID(feed!J337,ROW($1:$19),1))*
ROW($1:$19),0),ROW($1:$19))+1,1)*10^ROW($1:$19)/10)</f>
        <v>45</v>
      </c>
      <c r="K505">
        <f>SUMPRODUCT(MID(0&amp;feed!K337,LARGE(INDEX(ISNUMBER(--MID(feed!K337,ROW($1:$19),1))*
ROW($1:$19),0),ROW($1:$19))+1,1)*10^ROW($1:$19)/10)</f>
        <v>2</v>
      </c>
      <c r="L505">
        <f>SUMPRODUCT(MID(0&amp;feed!L337,LARGE(INDEX(ISNUMBER(--MID(feed!L337,ROW($1:$19),1))*
ROW($1:$19),0),ROW($1:$19))+1,1)*10^ROW($1:$19)/10)</f>
        <v>3</v>
      </c>
      <c r="M505" t="str">
        <f>feed!M337</f>
        <v>Mixed Economy</v>
      </c>
      <c r="N505">
        <f>SUMPRODUCT(MID(0&amp;feed!N337,LARGE(INDEX(ISNUMBER(--MID(feed!N337,ROW($1:$5),1))*
ROW($1:$5),0),ROW($1:$5))+1,1)*10^ROW($1:$5)/10)</f>
        <v>1816</v>
      </c>
      <c r="O505">
        <f>SUMPRODUCT(MID(0&amp;feed!O337,LARGE(INDEX(ISNUMBER(--MID(feed!O337,ROW($1:$5),1))*
ROW($1:$5),0),ROW($1:$5))+1,1)*10^ROW($1:$5)/10)</f>
        <v>177</v>
      </c>
      <c r="P505" t="str">
        <f>feed!P337</f>
        <v>Near Depletion</v>
      </c>
      <c r="Q505">
        <f t="shared" si="42"/>
        <v>10</v>
      </c>
      <c r="R505" t="str">
        <f>feed!Q337</f>
        <v>None</v>
      </c>
      <c r="S505">
        <f t="shared" si="43"/>
        <v>0</v>
      </c>
      <c r="T505" t="str">
        <f>feed!R337</f>
        <v>Indochina</v>
      </c>
      <c r="U505" t="str">
        <f>feed!S337</f>
        <v>United States</v>
      </c>
      <c r="V505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1992</v>
      </c>
      <c r="W505" t="str">
        <f>feed!U337</f>
        <v>http://blocgame.com/stats.php?id=62573</v>
      </c>
      <c r="X505" s="4">
        <f>SUMPRODUCT(MID(0&amp;feed!V337,LARGE(INDEX(ISNUMBER(--MID(feed!V337,ROW($1:$5),1))*
ROW($1:$5),0),ROW($1:$5))+1,1)*10^ROW($1:$5)/10)</f>
        <v>0</v>
      </c>
      <c r="Y505">
        <f>feed!W337</f>
        <v>0</v>
      </c>
      <c r="Z505" s="4">
        <f t="shared" si="44"/>
        <v>117</v>
      </c>
      <c r="AA505" s="8">
        <f t="shared" si="45"/>
        <v>1.0969162995594715</v>
      </c>
      <c r="AB505" s="4">
        <f t="shared" si="46"/>
        <v>302.66666666666669</v>
      </c>
      <c r="AC505" s="4">
        <f t="shared" si="47"/>
        <v>332</v>
      </c>
    </row>
    <row r="506" spans="1:29" x14ac:dyDescent="0.25">
      <c r="A506" t="str">
        <f>feed!A83</f>
        <v>Treehouse</v>
      </c>
      <c r="B506" t="str">
        <f>feed!B83</f>
        <v>Number One</v>
      </c>
      <c r="C506" t="str">
        <f>feed!C83</f>
        <v>Interpol</v>
      </c>
      <c r="D506">
        <f>SUMPRODUCT(MID(0&amp;feed!D83,LARGE(INDEX(ISNUMBER(--MID(feed!D83,ROW($1:$19),1))*
ROW($1:$19),0),ROW($1:$19))+1,1)*10^ROW($1:$19)/10)</f>
        <v>52</v>
      </c>
      <c r="E506">
        <f>SUMPRODUCT(MID(0&amp;feed!E83,LARGE(INDEX(ISNUMBER(--MID(feed!E83,ROW($1:$19),1))*
ROW($1:$19),0),ROW($1:$19))+1,1)*10^ROW($1:$19)/10)</f>
        <v>2</v>
      </c>
      <c r="F506" t="str">
        <f>feed!F83</f>
        <v>Korean War surplus</v>
      </c>
      <c r="G506" t="str">
        <f>feed!G83</f>
        <v>Gandhi-like</v>
      </c>
      <c r="H506">
        <f>SUMPRODUCT(MID(0&amp;feed!H83,LARGE(INDEX(ISNUMBER(--MID(feed!H83,ROW($1:$19),1))*
ROW($1:$19),0),ROW($1:$19))+1,1)*10^ROW($1:$19)/10)</f>
        <v>3</v>
      </c>
      <c r="I506" t="str">
        <f>feed!I83</f>
        <v>Elite</v>
      </c>
      <c r="J506">
        <f>SUMPRODUCT(MID(0&amp;feed!J83,LARGE(INDEX(ISNUMBER(--MID(feed!J83,ROW($1:$19),1))*
ROW($1:$19),0),ROW($1:$19))+1,1)*10^ROW($1:$19)/10)</f>
        <v>7</v>
      </c>
      <c r="K506">
        <f>SUMPRODUCT(MID(0&amp;feed!K83,LARGE(INDEX(ISNUMBER(--MID(feed!K83,ROW($1:$19),1))*
ROW($1:$19),0),ROW($1:$19))+1,1)*10^ROW($1:$19)/10)</f>
        <v>6</v>
      </c>
      <c r="L506">
        <f>SUMPRODUCT(MID(0&amp;feed!L83,LARGE(INDEX(ISNUMBER(--MID(feed!L83,ROW($1:$19),1))*
ROW($1:$19),0),ROW($1:$19))+1,1)*10^ROW($1:$19)/10)</f>
        <v>3</v>
      </c>
      <c r="M506" t="str">
        <f>feed!M83</f>
        <v>Free Market</v>
      </c>
      <c r="N506">
        <f>SUMPRODUCT(MID(0&amp;feed!N83,LARGE(INDEX(ISNUMBER(--MID(feed!N83,ROW($1:$5),1))*
ROW($1:$5),0),ROW($1:$5))+1,1)*10^ROW($1:$5)/10)</f>
        <v>3340</v>
      </c>
      <c r="O506">
        <f>SUMPRODUCT(MID(0&amp;feed!O83,LARGE(INDEX(ISNUMBER(--MID(feed!O83,ROW($1:$5),1))*
ROW($1:$5),0),ROW($1:$5))+1,1)*10^ROW($1:$5)/10)</f>
        <v>177</v>
      </c>
      <c r="P506" t="str">
        <f>feed!P83</f>
        <v>Untapped</v>
      </c>
      <c r="Q506">
        <f t="shared" si="42"/>
        <v>90</v>
      </c>
      <c r="R506" t="str">
        <f>feed!Q83</f>
        <v>Very Powerful</v>
      </c>
      <c r="S506">
        <f t="shared" si="43"/>
        <v>10</v>
      </c>
      <c r="T506" t="str">
        <f>feed!R83</f>
        <v>Indochina</v>
      </c>
      <c r="U506" t="str">
        <f>feed!S83</f>
        <v>United States</v>
      </c>
      <c r="V506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14366</v>
      </c>
      <c r="W506" t="str">
        <f>feed!U83</f>
        <v>http://blocgame.com/stats.php?id=58889</v>
      </c>
      <c r="X506" s="4">
        <f>SUMPRODUCT(MID(0&amp;feed!V83,LARGE(INDEX(ISNUMBER(--MID(feed!V83,ROW($1:$5),1))*
ROW($1:$5),0),ROW($1:$5))+1,1)*10^ROW($1:$5)/10)</f>
        <v>0</v>
      </c>
      <c r="Y506">
        <f>feed!W83</f>
        <v>0</v>
      </c>
      <c r="Z506" s="4">
        <f t="shared" si="44"/>
        <v>8741</v>
      </c>
      <c r="AA506" s="8">
        <f t="shared" si="45"/>
        <v>4.3011976047904188</v>
      </c>
      <c r="AB506" s="4">
        <f t="shared" si="46"/>
        <v>556.66666666666663</v>
      </c>
      <c r="AC506" s="4">
        <f t="shared" si="47"/>
        <v>2394.3333333333335</v>
      </c>
    </row>
    <row r="507" spans="1:29" x14ac:dyDescent="0.25">
      <c r="A507" t="str">
        <f>feed!A173</f>
        <v>Ghost Shark</v>
      </c>
      <c r="B507" t="str">
        <f>feed!B173</f>
        <v>Sharky</v>
      </c>
      <c r="C507" t="str">
        <f>feed!C173</f>
        <v>PIRATES</v>
      </c>
      <c r="D507">
        <f>SUMPRODUCT(MID(0&amp;feed!D173,LARGE(INDEX(ISNUMBER(--MID(feed!D173,ROW($1:$19),1))*
ROW($1:$19),0),ROW($1:$19))+1,1)*10^ROW($1:$19)/10)</f>
        <v>98</v>
      </c>
      <c r="E507">
        <f>SUMPRODUCT(MID(0&amp;feed!E173,LARGE(INDEX(ISNUMBER(--MID(feed!E173,ROW($1:$19),1))*
ROW($1:$19),0),ROW($1:$19))+1,1)*10^ROW($1:$19)/10)</f>
        <v>12</v>
      </c>
      <c r="F507" t="str">
        <f>feed!F173</f>
        <v>Korean War surplus</v>
      </c>
      <c r="G507" t="str">
        <f>feed!G173</f>
        <v>Gandhi-like</v>
      </c>
      <c r="H507">
        <f>SUMPRODUCT(MID(0&amp;feed!H173,LARGE(INDEX(ISNUMBER(--MID(feed!H173,ROW($1:$19),1))*
ROW($1:$19),0),ROW($1:$19))+1,1)*10^ROW($1:$19)/10)</f>
        <v>4</v>
      </c>
      <c r="I507" t="str">
        <f>feed!I173</f>
        <v>Good</v>
      </c>
      <c r="J507">
        <f>SUMPRODUCT(MID(0&amp;feed!J173,LARGE(INDEX(ISNUMBER(--MID(feed!J173,ROW($1:$19),1))*
ROW($1:$19),0),ROW($1:$19))+1,1)*10^ROW($1:$19)/10)</f>
        <v>3</v>
      </c>
      <c r="K507">
        <f>SUMPRODUCT(MID(0&amp;feed!K173,LARGE(INDEX(ISNUMBER(--MID(feed!K173,ROW($1:$19),1))*
ROW($1:$19),0),ROW($1:$19))+1,1)*10^ROW($1:$19)/10)</f>
        <v>14</v>
      </c>
      <c r="L507">
        <f>SUMPRODUCT(MID(0&amp;feed!L173,LARGE(INDEX(ISNUMBER(--MID(feed!L173,ROW($1:$19),1))*
ROW($1:$19),0),ROW($1:$19))+1,1)*10^ROW($1:$19)/10)</f>
        <v>8</v>
      </c>
      <c r="M507" t="str">
        <f>feed!M173</f>
        <v>Free Market</v>
      </c>
      <c r="N507">
        <f>SUMPRODUCT(MID(0&amp;feed!N173,LARGE(INDEX(ISNUMBER(--MID(feed!N173,ROW($1:$5),1))*
ROW($1:$5),0),ROW($1:$5))+1,1)*10^ROW($1:$5)/10)</f>
        <v>2639</v>
      </c>
      <c r="O507">
        <f>SUMPRODUCT(MID(0&amp;feed!O173,LARGE(INDEX(ISNUMBER(--MID(feed!O173,ROW($1:$5),1))*
ROW($1:$5),0),ROW($1:$5))+1,1)*10^ROW($1:$5)/10)</f>
        <v>290</v>
      </c>
      <c r="P507" t="str">
        <f>feed!P173</f>
        <v>Untapped</v>
      </c>
      <c r="Q507">
        <f t="shared" si="42"/>
        <v>90</v>
      </c>
      <c r="R507" t="str">
        <f>feed!Q173</f>
        <v>Very Powerful</v>
      </c>
      <c r="S507">
        <f t="shared" si="43"/>
        <v>10</v>
      </c>
      <c r="T507" t="str">
        <f>feed!R173</f>
        <v>East Indies</v>
      </c>
      <c r="U507" t="str">
        <f>feed!S173</f>
        <v>United States</v>
      </c>
      <c r="V507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54463</v>
      </c>
      <c r="W507" t="str">
        <f>feed!U173</f>
        <v>http://blocgame.com/stats.php?id=63863</v>
      </c>
      <c r="X507" s="4">
        <f>SUMPRODUCT(MID(0&amp;feed!V173,LARGE(INDEX(ISNUMBER(--MID(feed!V173,ROW($1:$5),1))*
ROW($1:$5),0),ROW($1:$5))+1,1)*10^ROW($1:$5)/10)</f>
        <v>0</v>
      </c>
      <c r="Y507">
        <f>feed!W173</f>
        <v>0</v>
      </c>
      <c r="Z507" s="4">
        <f t="shared" si="44"/>
        <v>43213</v>
      </c>
      <c r="AA507" s="8">
        <f t="shared" si="45"/>
        <v>20.63774156877605</v>
      </c>
      <c r="AB507" s="4">
        <f t="shared" si="46"/>
        <v>439.83333333333331</v>
      </c>
      <c r="AC507" s="4">
        <f t="shared" si="47"/>
        <v>9077.1666666666661</v>
      </c>
    </row>
    <row r="508" spans="1:29" x14ac:dyDescent="0.25">
      <c r="A508" t="str">
        <f>feed!A164</f>
        <v>AloqStaq</v>
      </c>
      <c r="B508" t="str">
        <f>feed!B164</f>
        <v>zulhasr39680</v>
      </c>
      <c r="C508" t="str">
        <f>feed!C164</f>
        <v>PIRATES</v>
      </c>
      <c r="D508">
        <f>SUMPRODUCT(MID(0&amp;feed!D164,LARGE(INDEX(ISNUMBER(--MID(feed!D164,ROW($1:$19),1))*
ROW($1:$19),0),ROW($1:$19))+1,1)*10^ROW($1:$19)/10)</f>
        <v>99</v>
      </c>
      <c r="E508">
        <f>SUMPRODUCT(MID(0&amp;feed!E164,LARGE(INDEX(ISNUMBER(--MID(feed!E164,ROW($1:$19),1))*
ROW($1:$19),0),ROW($1:$19))+1,1)*10^ROW($1:$19)/10)</f>
        <v>6</v>
      </c>
      <c r="F508" t="str">
        <f>feed!F164</f>
        <v>Korean War surplus</v>
      </c>
      <c r="G508" t="str">
        <f>feed!G164</f>
        <v>Gandhi-like</v>
      </c>
      <c r="H508">
        <f>SUMPRODUCT(MID(0&amp;feed!H164,LARGE(INDEX(ISNUMBER(--MID(feed!H164,ROW($1:$19),1))*
ROW($1:$19),0),ROW($1:$19))+1,1)*10^ROW($1:$19)/10)</f>
        <v>3</v>
      </c>
      <c r="I508" t="str">
        <f>feed!I164</f>
        <v>Good</v>
      </c>
      <c r="J508">
        <f>SUMPRODUCT(MID(0&amp;feed!J164,LARGE(INDEX(ISNUMBER(--MID(feed!J164,ROW($1:$19),1))*
ROW($1:$19),0),ROW($1:$19))+1,1)*10^ROW($1:$19)/10)</f>
        <v>3</v>
      </c>
      <c r="K508">
        <f>SUMPRODUCT(MID(0&amp;feed!K164,LARGE(INDEX(ISNUMBER(--MID(feed!K164,ROW($1:$19),1))*
ROW($1:$19),0),ROW($1:$19))+1,1)*10^ROW($1:$19)/10)</f>
        <v>6</v>
      </c>
      <c r="L508">
        <f>SUMPRODUCT(MID(0&amp;feed!L164,LARGE(INDEX(ISNUMBER(--MID(feed!L164,ROW($1:$19),1))*
ROW($1:$19),0),ROW($1:$19))+1,1)*10^ROW($1:$19)/10)</f>
        <v>29</v>
      </c>
      <c r="M508" t="str">
        <f>feed!M164</f>
        <v>Central Planning</v>
      </c>
      <c r="N508">
        <f>SUMPRODUCT(MID(0&amp;feed!N164,LARGE(INDEX(ISNUMBER(--MID(feed!N164,ROW($1:$5),1))*
ROW($1:$5),0),ROW($1:$5))+1,1)*10^ROW($1:$5)/10)</f>
        <v>2696</v>
      </c>
      <c r="O508">
        <f>SUMPRODUCT(MID(0&amp;feed!O164,LARGE(INDEX(ISNUMBER(--MID(feed!O164,ROW($1:$5),1))*
ROW($1:$5),0),ROW($1:$5))+1,1)*10^ROW($1:$5)/10)</f>
        <v>4847</v>
      </c>
      <c r="P508" t="str">
        <f>feed!P164</f>
        <v>Untapped</v>
      </c>
      <c r="Q508">
        <f t="shared" si="42"/>
        <v>90</v>
      </c>
      <c r="R508" t="str">
        <f>feed!Q164</f>
        <v>Very Powerful</v>
      </c>
      <c r="S508">
        <f t="shared" si="43"/>
        <v>10</v>
      </c>
      <c r="T508" t="str">
        <f>feed!R164</f>
        <v>Atlas</v>
      </c>
      <c r="U508" t="str">
        <f>feed!S164</f>
        <v>Soviet Union</v>
      </c>
      <c r="V508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42801</v>
      </c>
      <c r="W508" t="str">
        <f>feed!U164</f>
        <v>http://blocgame.com/stats.php?id=62186</v>
      </c>
      <c r="X508" s="4">
        <f>SUMPRODUCT(MID(0&amp;feed!V164,LARGE(INDEX(ISNUMBER(--MID(feed!V164,ROW($1:$5),1))*
ROW($1:$5),0),ROW($1:$5))+1,1)*10^ROW($1:$5)/10)</f>
        <v>0</v>
      </c>
      <c r="Y508">
        <f>feed!W164</f>
        <v>0</v>
      </c>
      <c r="Z508" s="4">
        <f t="shared" si="44"/>
        <v>27426</v>
      </c>
      <c r="AA508" s="8">
        <f t="shared" si="45"/>
        <v>15.875741839762611</v>
      </c>
      <c r="AB508" s="4">
        <f t="shared" si="46"/>
        <v>449.33333333333331</v>
      </c>
      <c r="AC508" s="4">
        <f t="shared" si="47"/>
        <v>7133.5</v>
      </c>
    </row>
    <row r="509" spans="1:29" x14ac:dyDescent="0.25">
      <c r="A509" t="str">
        <f>feed!A272</f>
        <v>Iustitia</v>
      </c>
      <c r="B509" t="str">
        <f>feed!B272</f>
        <v>Kira</v>
      </c>
      <c r="C509" t="str">
        <f>feed!C272</f>
        <v>PIRATES</v>
      </c>
      <c r="D509">
        <f>SUMPRODUCT(MID(0&amp;feed!D272,LARGE(INDEX(ISNUMBER(--MID(feed!D272,ROW($1:$19),1))*
ROW($1:$19),0),ROW($1:$19))+1,1)*10^ROW($1:$19)/10)</f>
        <v>69</v>
      </c>
      <c r="E509">
        <f>SUMPRODUCT(MID(0&amp;feed!E272,LARGE(INDEX(ISNUMBER(--MID(feed!E272,ROW($1:$19),1))*
ROW($1:$19),0),ROW($1:$19))+1,1)*10^ROW($1:$19)/10)</f>
        <v>1</v>
      </c>
      <c r="F509" t="str">
        <f>feed!F272</f>
        <v>First World War surplus</v>
      </c>
      <c r="G509" t="str">
        <f>feed!G272</f>
        <v>Gandhi-like</v>
      </c>
      <c r="H509">
        <f>SUMPRODUCT(MID(0&amp;feed!H272,LARGE(INDEX(ISNUMBER(--MID(feed!H272,ROW($1:$19),1))*
ROW($1:$19),0),ROW($1:$19))+1,1)*10^ROW($1:$19)/10)</f>
        <v>3</v>
      </c>
      <c r="I509" t="str">
        <f>feed!I272</f>
        <v>Elite</v>
      </c>
      <c r="J509">
        <f>SUMPRODUCT(MID(0&amp;feed!J272,LARGE(INDEX(ISNUMBER(--MID(feed!J272,ROW($1:$19),1))*
ROW($1:$19),0),ROW($1:$19))+1,1)*10^ROW($1:$19)/10)</f>
        <v>2</v>
      </c>
      <c r="K509">
        <f>SUMPRODUCT(MID(0&amp;feed!K272,LARGE(INDEX(ISNUMBER(--MID(feed!K272,ROW($1:$19),1))*
ROW($1:$19),0),ROW($1:$19))+1,1)*10^ROW($1:$19)/10)</f>
        <v>15</v>
      </c>
      <c r="L509">
        <f>SUMPRODUCT(MID(0&amp;feed!L272,LARGE(INDEX(ISNUMBER(--MID(feed!L272,ROW($1:$19),1))*
ROW($1:$19),0),ROW($1:$19))+1,1)*10^ROW($1:$19)/10)</f>
        <v>0</v>
      </c>
      <c r="M509" t="str">
        <f>feed!M272</f>
        <v>Free Market</v>
      </c>
      <c r="N509">
        <f>SUMPRODUCT(MID(0&amp;feed!N272,LARGE(INDEX(ISNUMBER(--MID(feed!N272,ROW($1:$5),1))*
ROW($1:$5),0),ROW($1:$5))+1,1)*10^ROW($1:$5)/10)</f>
        <v>2121</v>
      </c>
      <c r="O509">
        <f>SUMPRODUCT(MID(0&amp;feed!O272,LARGE(INDEX(ISNUMBER(--MID(feed!O272,ROW($1:$5),1))*
ROW($1:$5),0),ROW($1:$5))+1,1)*10^ROW($1:$5)/10)</f>
        <v>102</v>
      </c>
      <c r="P509" t="str">
        <f>feed!P272</f>
        <v>Untapped</v>
      </c>
      <c r="Q509">
        <f t="shared" si="42"/>
        <v>90</v>
      </c>
      <c r="R509" t="str">
        <f>feed!Q272</f>
        <v>Powerful</v>
      </c>
      <c r="S509">
        <f t="shared" si="43"/>
        <v>9</v>
      </c>
      <c r="T509" t="str">
        <f>feed!R272</f>
        <v>East Indies</v>
      </c>
      <c r="U509" t="str">
        <f>feed!S272</f>
        <v>United States</v>
      </c>
      <c r="V509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33765</v>
      </c>
      <c r="W509" t="str">
        <f>feed!U272</f>
        <v>http://blocgame.com/stats.php?id=65277</v>
      </c>
      <c r="X509" s="4">
        <f>SUMPRODUCT(MID(0&amp;feed!V272,LARGE(INDEX(ISNUMBER(--MID(feed!V272,ROW($1:$5),1))*
ROW($1:$5),0),ROW($1:$5))+1,1)*10^ROW($1:$5)/10)</f>
        <v>0</v>
      </c>
      <c r="Y509">
        <f>feed!W272</f>
        <v>0</v>
      </c>
      <c r="Z509" s="4">
        <f t="shared" si="44"/>
        <v>25890</v>
      </c>
      <c r="AA509" s="8">
        <f t="shared" si="45"/>
        <v>15.919377652050919</v>
      </c>
      <c r="AB509" s="4">
        <f t="shared" si="46"/>
        <v>353.5</v>
      </c>
      <c r="AC509" s="4">
        <f t="shared" si="47"/>
        <v>5627.5</v>
      </c>
    </row>
    <row r="510" spans="1:29" x14ac:dyDescent="0.25">
      <c r="A510" t="str">
        <f>feed!A134</f>
        <v>FuchukFakhu</v>
      </c>
      <c r="B510" t="str">
        <f>feed!B134</f>
        <v>KondaKondi</v>
      </c>
      <c r="C510" t="str">
        <f>feed!C134</f>
        <v>PIRATES</v>
      </c>
      <c r="D510">
        <f>SUMPRODUCT(MID(0&amp;feed!D134,LARGE(INDEX(ISNUMBER(--MID(feed!D134,ROW($1:$19),1))*
ROW($1:$19),0),ROW($1:$19))+1,1)*10^ROW($1:$19)/10)</f>
        <v>81</v>
      </c>
      <c r="E510">
        <f>SUMPRODUCT(MID(0&amp;feed!E134,LARGE(INDEX(ISNUMBER(--MID(feed!E134,ROW($1:$19),1))*
ROW($1:$19),0),ROW($1:$19))+1,1)*10^ROW($1:$19)/10)</f>
        <v>11</v>
      </c>
      <c r="F510" t="str">
        <f>feed!F134</f>
        <v>Second World War surplus</v>
      </c>
      <c r="G510" t="str">
        <f>feed!G134</f>
        <v>Gandhi-like</v>
      </c>
      <c r="H510">
        <f>SUMPRODUCT(MID(0&amp;feed!H134,LARGE(INDEX(ISNUMBER(--MID(feed!H134,ROW($1:$19),1))*
ROW($1:$19),0),ROW($1:$19))+1,1)*10^ROW($1:$19)/10)</f>
        <v>2</v>
      </c>
      <c r="I510" t="str">
        <f>feed!I134</f>
        <v>Standard</v>
      </c>
      <c r="J510">
        <f>SUMPRODUCT(MID(0&amp;feed!J134,LARGE(INDEX(ISNUMBER(--MID(feed!J134,ROW($1:$19),1))*
ROW($1:$19),0),ROW($1:$19))+1,1)*10^ROW($1:$19)/10)</f>
        <v>15</v>
      </c>
      <c r="K510">
        <f>SUMPRODUCT(MID(0&amp;feed!K134,LARGE(INDEX(ISNUMBER(--MID(feed!K134,ROW($1:$19),1))*
ROW($1:$19),0),ROW($1:$19))+1,1)*10^ROW($1:$19)/10)</f>
        <v>13</v>
      </c>
      <c r="L510">
        <f>SUMPRODUCT(MID(0&amp;feed!L134,LARGE(INDEX(ISNUMBER(--MID(feed!L134,ROW($1:$19),1))*
ROW($1:$19),0),ROW($1:$19))+1,1)*10^ROW($1:$19)/10)</f>
        <v>3</v>
      </c>
      <c r="M510" t="str">
        <f>feed!M134</f>
        <v>Free Market</v>
      </c>
      <c r="N510">
        <f>SUMPRODUCT(MID(0&amp;feed!N134,LARGE(INDEX(ISNUMBER(--MID(feed!N134,ROW($1:$5),1))*
ROW($1:$5),0),ROW($1:$5))+1,1)*10^ROW($1:$5)/10)</f>
        <v>2871</v>
      </c>
      <c r="O510">
        <f>SUMPRODUCT(MID(0&amp;feed!O134,LARGE(INDEX(ISNUMBER(--MID(feed!O134,ROW($1:$5),1))*
ROW($1:$5),0),ROW($1:$5))+1,1)*10^ROW($1:$5)/10)</f>
        <v>3</v>
      </c>
      <c r="P510" t="str">
        <f>feed!P134</f>
        <v>Near Depletion</v>
      </c>
      <c r="Q510">
        <f t="shared" si="42"/>
        <v>10</v>
      </c>
      <c r="R510" t="str">
        <f>feed!Q134</f>
        <v>Very Powerful</v>
      </c>
      <c r="S510">
        <f t="shared" si="43"/>
        <v>10</v>
      </c>
      <c r="T510" t="str">
        <f>feed!R134</f>
        <v>Southern Africa</v>
      </c>
      <c r="U510" t="str">
        <f>feed!S134</f>
        <v>United States</v>
      </c>
      <c r="V510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7809</v>
      </c>
      <c r="W510" t="str">
        <f>feed!U134</f>
        <v>http://blocgame.com/stats.php?id=61483</v>
      </c>
      <c r="X510" s="4">
        <f>SUMPRODUCT(MID(0&amp;feed!V134,LARGE(INDEX(ISNUMBER(--MID(feed!V134,ROW($1:$5),1))*
ROW($1:$5),0),ROW($1:$5))+1,1)*10^ROW($1:$5)/10)</f>
        <v>0</v>
      </c>
      <c r="Y510">
        <f>feed!W134</f>
        <v>0</v>
      </c>
      <c r="Z510" s="4">
        <f t="shared" si="44"/>
        <v>309</v>
      </c>
      <c r="AA510" s="8">
        <f t="shared" si="45"/>
        <v>2.7199582027168234</v>
      </c>
      <c r="AB510" s="4">
        <f t="shared" si="46"/>
        <v>478.5</v>
      </c>
      <c r="AC510" s="4">
        <f t="shared" si="47"/>
        <v>1301.5</v>
      </c>
    </row>
    <row r="511" spans="1:29" x14ac:dyDescent="0.25">
      <c r="A511" t="str">
        <f>feed!A210</f>
        <v>Gammaria</v>
      </c>
      <c r="B511" t="str">
        <f>feed!B210</f>
        <v>Jacob DeGoes</v>
      </c>
      <c r="C511" t="str">
        <f>feed!C210</f>
        <v>The Order</v>
      </c>
      <c r="D511">
        <f>SUMPRODUCT(MID(0&amp;feed!D210,LARGE(INDEX(ISNUMBER(--MID(feed!D210,ROW($1:$19),1))*
ROW($1:$19),0),ROW($1:$19))+1,1)*10^ROW($1:$19)/10)</f>
        <v>84</v>
      </c>
      <c r="E511">
        <f>SUMPRODUCT(MID(0&amp;feed!E210,LARGE(INDEX(ISNUMBER(--MID(feed!E210,ROW($1:$19),1))*
ROW($1:$19),0),ROW($1:$19))+1,1)*10^ROW($1:$19)/10)</f>
        <v>0</v>
      </c>
      <c r="F511" t="str">
        <f>feed!F210</f>
        <v>Second World War surplus</v>
      </c>
      <c r="G511" t="str">
        <f>feed!G210</f>
        <v>Nice</v>
      </c>
      <c r="H511">
        <f>SUMPRODUCT(MID(0&amp;feed!H210,LARGE(INDEX(ISNUMBER(--MID(feed!H210,ROW($1:$19),1))*
ROW($1:$19),0),ROW($1:$19))+1,1)*10^ROW($1:$19)/10)</f>
        <v>3</v>
      </c>
      <c r="I511" t="str">
        <f>feed!I210</f>
        <v>Good</v>
      </c>
      <c r="J511">
        <f>SUMPRODUCT(MID(0&amp;feed!J210,LARGE(INDEX(ISNUMBER(--MID(feed!J210,ROW($1:$19),1))*
ROW($1:$19),0),ROW($1:$19))+1,1)*10^ROW($1:$19)/10)</f>
        <v>1</v>
      </c>
      <c r="K511">
        <f>SUMPRODUCT(MID(0&amp;feed!K210,LARGE(INDEX(ISNUMBER(--MID(feed!K210,ROW($1:$19),1))*
ROW($1:$19),0),ROW($1:$19))+1,1)*10^ROW($1:$19)/10)</f>
        <v>14</v>
      </c>
      <c r="L511">
        <f>SUMPRODUCT(MID(0&amp;feed!L210,LARGE(INDEX(ISNUMBER(--MID(feed!L210,ROW($1:$19),1))*
ROW($1:$19),0),ROW($1:$19))+1,1)*10^ROW($1:$19)/10)</f>
        <v>9</v>
      </c>
      <c r="M511" t="str">
        <f>feed!M210</f>
        <v>Central Planning</v>
      </c>
      <c r="N511">
        <f>SUMPRODUCT(MID(0&amp;feed!N210,LARGE(INDEX(ISNUMBER(--MID(feed!N210,ROW($1:$5),1))*
ROW($1:$5),0),ROW($1:$5))+1,1)*10^ROW($1:$5)/10)</f>
        <v>2433</v>
      </c>
      <c r="O511">
        <f>SUMPRODUCT(MID(0&amp;feed!O210,LARGE(INDEX(ISNUMBER(--MID(feed!O210,ROW($1:$5),1))*
ROW($1:$5),0),ROW($1:$5))+1,1)*10^ROW($1:$5)/10)</f>
        <v>324</v>
      </c>
      <c r="P511" t="str">
        <f>feed!P210</f>
        <v>Plentiful</v>
      </c>
      <c r="Q511">
        <f t="shared" si="42"/>
        <v>70</v>
      </c>
      <c r="R511" t="str">
        <f>feed!Q210</f>
        <v>Somewhat Large</v>
      </c>
      <c r="S511">
        <f t="shared" si="43"/>
        <v>6</v>
      </c>
      <c r="T511" t="str">
        <f>feed!R210</f>
        <v>East Indies</v>
      </c>
      <c r="U511" t="str">
        <f>feed!S210</f>
        <v>Soviet Union</v>
      </c>
      <c r="V511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28929</v>
      </c>
      <c r="W511" t="str">
        <f>feed!U210</f>
        <v>http://blocgame.com/stats.php?id=64334</v>
      </c>
      <c r="X511" s="4">
        <f>SUMPRODUCT(MID(0&amp;feed!V210,LARGE(INDEX(ISNUMBER(--MID(feed!V210,ROW($1:$5),1))*
ROW($1:$5),0),ROW($1:$5))+1,1)*10^ROW($1:$5)/10)</f>
        <v>0</v>
      </c>
      <c r="Y511">
        <f>feed!W210</f>
        <v>0</v>
      </c>
      <c r="Z511" s="4">
        <f t="shared" si="44"/>
        <v>18054</v>
      </c>
      <c r="AA511" s="8">
        <f t="shared" si="45"/>
        <v>11.890258939580765</v>
      </c>
      <c r="AB511" s="4">
        <f t="shared" si="46"/>
        <v>405.5</v>
      </c>
      <c r="AC511" s="4">
        <f t="shared" si="47"/>
        <v>4821.5</v>
      </c>
    </row>
    <row r="512" spans="1:29" x14ac:dyDescent="0.25">
      <c r="A512" t="str">
        <f>feed!A254</f>
        <v>Pembunuh</v>
      </c>
      <c r="B512" t="str">
        <f>feed!B254</f>
        <v>Kepek</v>
      </c>
      <c r="C512" t="str">
        <f>feed!C254</f>
        <v>PIRATES</v>
      </c>
      <c r="D512">
        <f>SUMPRODUCT(MID(0&amp;feed!D254,LARGE(INDEX(ISNUMBER(--MID(feed!D254,ROW($1:$19),1))*
ROW($1:$19),0),ROW($1:$19))+1,1)*10^ROW($1:$19)/10)</f>
        <v>75</v>
      </c>
      <c r="E512">
        <f>SUMPRODUCT(MID(0&amp;feed!E254,LARGE(INDEX(ISNUMBER(--MID(feed!E254,ROW($1:$19),1))*
ROW($1:$19),0),ROW($1:$19))+1,1)*10^ROW($1:$19)/10)</f>
        <v>2</v>
      </c>
      <c r="F512" t="str">
        <f>feed!F254</f>
        <v>Korean War surplus</v>
      </c>
      <c r="G512" t="str">
        <f>feed!G254</f>
        <v>Gandhi-like</v>
      </c>
      <c r="H512">
        <f>SUMPRODUCT(MID(0&amp;feed!H254,LARGE(INDEX(ISNUMBER(--MID(feed!H254,ROW($1:$19),1))*
ROW($1:$19),0),ROW($1:$19))+1,1)*10^ROW($1:$19)/10)</f>
        <v>2</v>
      </c>
      <c r="I512" t="str">
        <f>feed!I254</f>
        <v>Good</v>
      </c>
      <c r="J512">
        <f>SUMPRODUCT(MID(0&amp;feed!J254,LARGE(INDEX(ISNUMBER(--MID(feed!J254,ROW($1:$19),1))*
ROW($1:$19),0),ROW($1:$19))+1,1)*10^ROW($1:$19)/10)</f>
        <v>14</v>
      </c>
      <c r="K512">
        <f>SUMPRODUCT(MID(0&amp;feed!K254,LARGE(INDEX(ISNUMBER(--MID(feed!K254,ROW($1:$19),1))*
ROW($1:$19),0),ROW($1:$19))+1,1)*10^ROW($1:$19)/10)</f>
        <v>13</v>
      </c>
      <c r="L512">
        <f>SUMPRODUCT(MID(0&amp;feed!L254,LARGE(INDEX(ISNUMBER(--MID(feed!L254,ROW($1:$19),1))*
ROW($1:$19),0),ROW($1:$19))+1,1)*10^ROW($1:$19)/10)</f>
        <v>9</v>
      </c>
      <c r="M512" t="str">
        <f>feed!M254</f>
        <v>Central Planning</v>
      </c>
      <c r="N512">
        <f>SUMPRODUCT(MID(0&amp;feed!N254,LARGE(INDEX(ISNUMBER(--MID(feed!N254,ROW($1:$5),1))*
ROW($1:$5),0),ROW($1:$5))+1,1)*10^ROW($1:$5)/10)</f>
        <v>2201</v>
      </c>
      <c r="O512">
        <f>SUMPRODUCT(MID(0&amp;feed!O254,LARGE(INDEX(ISNUMBER(--MID(feed!O254,ROW($1:$5),1))*
ROW($1:$5),0),ROW($1:$5))+1,1)*10^ROW($1:$5)/10)</f>
        <v>2328</v>
      </c>
      <c r="P512" t="str">
        <f>feed!P254</f>
        <v>Untapped</v>
      </c>
      <c r="Q512">
        <f t="shared" si="42"/>
        <v>90</v>
      </c>
      <c r="R512" t="str">
        <f>feed!Q254</f>
        <v>Large</v>
      </c>
      <c r="S512">
        <f t="shared" si="43"/>
        <v>7.5</v>
      </c>
      <c r="T512" t="str">
        <f>feed!R254</f>
        <v>Atlas</v>
      </c>
      <c r="U512" t="str">
        <f>feed!S254</f>
        <v>Soviet Union</v>
      </c>
      <c r="V512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10576</v>
      </c>
      <c r="W512" t="str">
        <f>feed!U254</f>
        <v>http://blocgame.com/stats.php?id=63737</v>
      </c>
      <c r="X512" s="4">
        <f>SUMPRODUCT(MID(0&amp;feed!V254,LARGE(INDEX(ISNUMBER(--MID(feed!V254,ROW($1:$5),1))*
ROW($1:$5),0),ROW($1:$5))+1,1)*10^ROW($1:$5)/10)</f>
        <v>0</v>
      </c>
      <c r="Y512">
        <f>feed!W254</f>
        <v>0</v>
      </c>
      <c r="Z512" s="4">
        <f t="shared" si="44"/>
        <v>826</v>
      </c>
      <c r="AA512" s="8">
        <f t="shared" si="45"/>
        <v>4.805088596092685</v>
      </c>
      <c r="AB512" s="4">
        <f t="shared" si="46"/>
        <v>366.83333333333331</v>
      </c>
      <c r="AC512" s="4">
        <f t="shared" si="47"/>
        <v>1762.6666666666667</v>
      </c>
    </row>
    <row r="513" spans="1:29" x14ac:dyDescent="0.25">
      <c r="A513" t="str">
        <f>feed!A153</f>
        <v>Nigiria</v>
      </c>
      <c r="B513" t="str">
        <f>feed!B153</f>
        <v>Tripster60</v>
      </c>
      <c r="C513" t="str">
        <f>feed!C153</f>
        <v>The Order</v>
      </c>
      <c r="D513">
        <f>SUMPRODUCT(MID(0&amp;feed!D153,LARGE(INDEX(ISNUMBER(--MID(feed!D153,ROW($1:$19),1))*
ROW($1:$19),0),ROW($1:$19))+1,1)*10^ROW($1:$19)/10)</f>
        <v>41</v>
      </c>
      <c r="E513">
        <f>SUMPRODUCT(MID(0&amp;feed!E153,LARGE(INDEX(ISNUMBER(--MID(feed!E153,ROW($1:$19),1))*
ROW($1:$19),0),ROW($1:$19))+1,1)*10^ROW($1:$19)/10)</f>
        <v>0</v>
      </c>
      <c r="F513" t="str">
        <f>feed!F153</f>
        <v>Second World War surplus</v>
      </c>
      <c r="G513" t="str">
        <f>feed!G153</f>
        <v>Gandhi-like</v>
      </c>
      <c r="H513">
        <f>SUMPRODUCT(MID(0&amp;feed!H153,LARGE(INDEX(ISNUMBER(--MID(feed!H153,ROW($1:$19),1))*
ROW($1:$19),0),ROW($1:$19))+1,1)*10^ROW($1:$19)/10)</f>
        <v>2</v>
      </c>
      <c r="I513" t="str">
        <f>feed!I153</f>
        <v>Good</v>
      </c>
      <c r="J513">
        <f>SUMPRODUCT(MID(0&amp;feed!J153,LARGE(INDEX(ISNUMBER(--MID(feed!J153,ROW($1:$19),1))*
ROW($1:$19),0),ROW($1:$19))+1,1)*10^ROW($1:$19)/10)</f>
        <v>51</v>
      </c>
      <c r="K513">
        <f>SUMPRODUCT(MID(0&amp;feed!K153,LARGE(INDEX(ISNUMBER(--MID(feed!K153,ROW($1:$19),1))*
ROW($1:$19),0),ROW($1:$19))+1,1)*10^ROW($1:$19)/10)</f>
        <v>13</v>
      </c>
      <c r="L513">
        <f>SUMPRODUCT(MID(0&amp;feed!L153,LARGE(INDEX(ISNUMBER(--MID(feed!L153,ROW($1:$19),1))*
ROW($1:$19),0),ROW($1:$19))+1,1)*10^ROW($1:$19)/10)</f>
        <v>5</v>
      </c>
      <c r="M513" t="str">
        <f>feed!M153</f>
        <v>Free Market</v>
      </c>
      <c r="N513">
        <f>SUMPRODUCT(MID(0&amp;feed!N153,LARGE(INDEX(ISNUMBER(--MID(feed!N153,ROW($1:$5),1))*
ROW($1:$5),0),ROW($1:$5))+1,1)*10^ROW($1:$5)/10)</f>
        <v>2758</v>
      </c>
      <c r="O513">
        <f>SUMPRODUCT(MID(0&amp;feed!O153,LARGE(INDEX(ISNUMBER(--MID(feed!O153,ROW($1:$5),1))*
ROW($1:$5),0),ROW($1:$5))+1,1)*10^ROW($1:$5)/10)</f>
        <v>412</v>
      </c>
      <c r="P513" t="str">
        <f>feed!P153</f>
        <v>Untapped</v>
      </c>
      <c r="Q513">
        <f t="shared" si="42"/>
        <v>90</v>
      </c>
      <c r="R513" t="str">
        <f>feed!Q153</f>
        <v>Mediocre</v>
      </c>
      <c r="S513">
        <f t="shared" si="43"/>
        <v>4.5</v>
      </c>
      <c r="T513" t="str">
        <f>feed!R153</f>
        <v>West Africa</v>
      </c>
      <c r="U513" t="str">
        <f>feed!S153</f>
        <v>United States</v>
      </c>
      <c r="V51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19029</v>
      </c>
      <c r="W513" t="str">
        <f>feed!U153</f>
        <v>http://blocgame.com/stats.php?id=46929</v>
      </c>
      <c r="X513" s="4">
        <f>SUMPRODUCT(MID(0&amp;feed!V153,LARGE(INDEX(ISNUMBER(--MID(feed!V153,ROW($1:$5),1))*
ROW($1:$5),0),ROW($1:$5))+1,1)*10^ROW($1:$5)/10)</f>
        <v>0</v>
      </c>
      <c r="Y513">
        <f>feed!W153</f>
        <v>0</v>
      </c>
      <c r="Z513" s="4">
        <f t="shared" si="44"/>
        <v>10779</v>
      </c>
      <c r="AA513" s="8">
        <f t="shared" si="45"/>
        <v>6.8995649021029735</v>
      </c>
      <c r="AB513" s="4">
        <f t="shared" si="46"/>
        <v>459.66666666666669</v>
      </c>
      <c r="AC513" s="4">
        <f t="shared" si="47"/>
        <v>3171.5</v>
      </c>
    </row>
    <row r="514" spans="1:29" x14ac:dyDescent="0.25">
      <c r="A514" t="str">
        <f>feed!A49</f>
        <v>Kilij</v>
      </c>
      <c r="B514" t="str">
        <f>feed!B49</f>
        <v>Yatagan</v>
      </c>
      <c r="C514" t="str">
        <f>feed!C49</f>
        <v>The Order</v>
      </c>
      <c r="D514">
        <f>SUMPRODUCT(MID(0&amp;feed!D49,LARGE(INDEX(ISNUMBER(--MID(feed!D49,ROW($1:$19),1))*
ROW($1:$19),0),ROW($1:$19))+1,1)*10^ROW($1:$19)/10)</f>
        <v>99</v>
      </c>
      <c r="E514">
        <f>SUMPRODUCT(MID(0&amp;feed!E49,LARGE(INDEX(ISNUMBER(--MID(feed!E49,ROW($1:$19),1))*
ROW($1:$19),0),ROW($1:$19))+1,1)*10^ROW($1:$19)/10)</f>
        <v>9</v>
      </c>
      <c r="F514" t="str">
        <f>feed!F49</f>
        <v>Korean War surplus</v>
      </c>
      <c r="G514" t="str">
        <f>feed!G49</f>
        <v>Gandhi-like</v>
      </c>
      <c r="H514">
        <f>SUMPRODUCT(MID(0&amp;feed!H48,LARGE(INDEX(ISNUMBER(--MID(feed!H48,ROW($1:$19),1))*
ROW($1:$19),0),ROW($1:$19))+1,1)*10^ROW($1:$19)/10)</f>
        <v>3</v>
      </c>
      <c r="I514" t="str">
        <f>feed!I49</f>
        <v>Good</v>
      </c>
      <c r="J514">
        <f>SUMPRODUCT(MID(0&amp;feed!J49,LARGE(INDEX(ISNUMBER(--MID(feed!J49,ROW($1:$19),1))*
ROW($1:$19),0),ROW($1:$19))+1,1)*10^ROW($1:$19)/10)</f>
        <v>11</v>
      </c>
      <c r="K514">
        <f>SUMPRODUCT(MID(0&amp;feed!K49,LARGE(INDEX(ISNUMBER(--MID(feed!K49,ROW($1:$19),1))*
ROW($1:$19),0),ROW($1:$19))+1,1)*10^ROW($1:$19)/10)</f>
        <v>25</v>
      </c>
      <c r="L514">
        <f>SUMPRODUCT(MID(0&amp;feed!L49,LARGE(INDEX(ISNUMBER(--MID(feed!L49,ROW($1:$19),1))*
ROW($1:$19),0),ROW($1:$19))+1,1)*10^ROW($1:$19)/10)</f>
        <v>15</v>
      </c>
      <c r="M514" t="str">
        <f>feed!M49</f>
        <v>Free Market</v>
      </c>
      <c r="N514">
        <f>SUMPRODUCT(MID(0&amp;feed!N49,LARGE(INDEX(ISNUMBER(--MID(feed!N49,ROW($1:$5),1))*
ROW($1:$5),0),ROW($1:$5))+1,1)*10^ROW($1:$5)/10)</f>
        <v>3796</v>
      </c>
      <c r="O514">
        <f>SUMPRODUCT(MID(0&amp;feed!O49,LARGE(INDEX(ISNUMBER(--MID(feed!O49,ROW($1:$5),1))*
ROW($1:$5),0),ROW($1:$5))+1,1)*10^ROW($1:$5)/10)</f>
        <v>4853</v>
      </c>
      <c r="P514" t="str">
        <f>feed!P49</f>
        <v>Untapped</v>
      </c>
      <c r="Q514">
        <f t="shared" ref="Q514:Q577" si="48">IF(P514=0,40, IF(P514="Depleted",0, IF(P514="Near Depletion",10, IF(P514="Plentiful",70, IF(P514="Untapped",90,"Error")))))</f>
        <v>90</v>
      </c>
      <c r="R514" t="str">
        <f>feed!Q49</f>
        <v>Large</v>
      </c>
      <c r="S514">
        <f t="shared" ref="S514:S577" si="49">IF(R514="None",0, IF(R514="Meagre",1.5, IF(R514="Small",3, IF(R514="Mediocre",4.5, IF(R514="Somewhat Large",6, IF(R514="Large",7.5, IF(R514="Powerful",9, IF(R514="Very Powerful",10,"Error"))))))))</f>
        <v>7.5</v>
      </c>
      <c r="T514" t="str">
        <f>feed!R49</f>
        <v>Mesopotamia</v>
      </c>
      <c r="U514" t="str">
        <f>feed!S49</f>
        <v>Neutral</v>
      </c>
      <c r="V514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26660</v>
      </c>
      <c r="W514" t="str">
        <f>feed!U49</f>
        <v>http://blocgame.com/stats.php?id=63687</v>
      </c>
      <c r="X514" s="4">
        <f>SUMPRODUCT(MID(0&amp;feed!V49,LARGE(INDEX(ISNUMBER(--MID(feed!V49,ROW($1:$5),1))*
ROW($1:$5),0),ROW($1:$5))+1,1)*10^ROW($1:$5)/10)</f>
        <v>0</v>
      </c>
      <c r="Y514">
        <f>feed!W49</f>
        <v>0</v>
      </c>
      <c r="Z514" s="4">
        <f t="shared" ref="Z514:Z577" si="50">V514-H514*750-K514*375-L514*375</f>
        <v>9410</v>
      </c>
      <c r="AA514" s="8">
        <f t="shared" ref="AA514:AA577" si="51">V514/N514</f>
        <v>7.0231822971549001</v>
      </c>
      <c r="AB514" s="4">
        <f t="shared" ref="AB514:AB577" si="52">N514/6</f>
        <v>632.66666666666663</v>
      </c>
      <c r="AC514" s="4">
        <f t="shared" ref="AC514:AC577" si="53">V514/6</f>
        <v>4443.333333333333</v>
      </c>
    </row>
    <row r="515" spans="1:29" x14ac:dyDescent="0.25">
      <c r="A515" t="str">
        <f>feed!A160</f>
        <v>Vanan</v>
      </c>
      <c r="B515" t="str">
        <f>feed!B160</f>
        <v>Esler</v>
      </c>
      <c r="C515" t="str">
        <f>feed!C160</f>
        <v>The Order</v>
      </c>
      <c r="D515">
        <f>SUMPRODUCT(MID(0&amp;feed!D160,LARGE(INDEX(ISNUMBER(--MID(feed!D160,ROW($1:$19),1))*
ROW($1:$19),0),ROW($1:$19))+1,1)*10^ROW($1:$19)/10)</f>
        <v>59</v>
      </c>
      <c r="E515">
        <f>SUMPRODUCT(MID(0&amp;feed!E160,LARGE(INDEX(ISNUMBER(--MID(feed!E160,ROW($1:$19),1))*
ROW($1:$19),0),ROW($1:$19))+1,1)*10^ROW($1:$19)/10)</f>
        <v>5</v>
      </c>
      <c r="F515" t="str">
        <f>feed!F160</f>
        <v>Second World War surplus</v>
      </c>
      <c r="G515" t="str">
        <f>feed!G160</f>
        <v>Gandhi-like</v>
      </c>
      <c r="H515">
        <f>SUMPRODUCT(MID(0&amp;feed!H160,LARGE(INDEX(ISNUMBER(--MID(feed!H160,ROW($1:$19),1))*
ROW($1:$19),0),ROW($1:$19))+1,1)*10^ROW($1:$19)/10)</f>
        <v>5</v>
      </c>
      <c r="I515" t="str">
        <f>feed!I160</f>
        <v>Poor</v>
      </c>
      <c r="J515">
        <f>SUMPRODUCT(MID(0&amp;feed!J160,LARGE(INDEX(ISNUMBER(--MID(feed!J160,ROW($1:$19),1))*
ROW($1:$19),0),ROW($1:$19))+1,1)*10^ROW($1:$19)/10)</f>
        <v>5</v>
      </c>
      <c r="K515">
        <f>SUMPRODUCT(MID(0&amp;feed!K160,LARGE(INDEX(ISNUMBER(--MID(feed!K160,ROW($1:$19),1))*
ROW($1:$19),0),ROW($1:$19))+1,1)*10^ROW($1:$19)/10)</f>
        <v>39</v>
      </c>
      <c r="L515">
        <f>SUMPRODUCT(MID(0&amp;feed!L160,LARGE(INDEX(ISNUMBER(--MID(feed!L160,ROW($1:$19),1))*
ROW($1:$19),0),ROW($1:$19))+1,1)*10^ROW($1:$19)/10)</f>
        <v>10</v>
      </c>
      <c r="M515" t="str">
        <f>feed!M160</f>
        <v>Central Planning</v>
      </c>
      <c r="N515">
        <f>SUMPRODUCT(MID(0&amp;feed!N160,LARGE(INDEX(ISNUMBER(--MID(feed!N160,ROW($1:$5),1))*
ROW($1:$5),0),ROW($1:$5))+1,1)*10^ROW($1:$5)/10)</f>
        <v>2708</v>
      </c>
      <c r="O515">
        <f>SUMPRODUCT(MID(0&amp;feed!O160,LARGE(INDEX(ISNUMBER(--MID(feed!O160,ROW($1:$5),1))*
ROW($1:$5),0),ROW($1:$5))+1,1)*10^ROW($1:$5)/10)</f>
        <v>107</v>
      </c>
      <c r="P515" t="str">
        <f>feed!P160</f>
        <v>Untapped</v>
      </c>
      <c r="Q515">
        <f t="shared" si="48"/>
        <v>90</v>
      </c>
      <c r="R515" t="str">
        <f>feed!Q160</f>
        <v>Very Powerful</v>
      </c>
      <c r="S515">
        <f t="shared" si="49"/>
        <v>10</v>
      </c>
      <c r="T515" t="str">
        <f>feed!R160</f>
        <v>Congo</v>
      </c>
      <c r="U515" t="str">
        <f>feed!S160</f>
        <v>Soviet Union</v>
      </c>
      <c r="V515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46405</v>
      </c>
      <c r="W515" t="str">
        <f>feed!U160</f>
        <v>http://blocgame.com/stats.php?id=63339</v>
      </c>
      <c r="X515" s="4">
        <f>SUMPRODUCT(MID(0&amp;feed!V160,LARGE(INDEX(ISNUMBER(--MID(feed!V160,ROW($1:$5),1))*
ROW($1:$5),0),ROW($1:$5))+1,1)*10^ROW($1:$5)/10)</f>
        <v>0</v>
      </c>
      <c r="Y515">
        <f>feed!W160</f>
        <v>0</v>
      </c>
      <c r="Z515" s="4">
        <f t="shared" si="50"/>
        <v>24280</v>
      </c>
      <c r="AA515" s="8">
        <f t="shared" si="51"/>
        <v>17.136262924667651</v>
      </c>
      <c r="AB515" s="4">
        <f t="shared" si="52"/>
        <v>451.33333333333331</v>
      </c>
      <c r="AC515" s="4">
        <f t="shared" si="53"/>
        <v>7734.166666666667</v>
      </c>
    </row>
    <row r="516" spans="1:29" x14ac:dyDescent="0.25">
      <c r="A516" t="str">
        <f>feed!A105</f>
        <v>Cucumber Island</v>
      </c>
      <c r="B516" t="str">
        <f>feed!B105</f>
        <v>kamil</v>
      </c>
      <c r="C516" t="str">
        <f>feed!C105</f>
        <v>Interpol</v>
      </c>
      <c r="D516">
        <f>SUMPRODUCT(MID(0&amp;feed!D105,LARGE(INDEX(ISNUMBER(--MID(feed!D105,ROW($1:$19),1))*
ROW($1:$19),0),ROW($1:$19))+1,1)*10^ROW($1:$19)/10)</f>
        <v>73</v>
      </c>
      <c r="E516">
        <f>SUMPRODUCT(MID(0&amp;feed!E105,LARGE(INDEX(ISNUMBER(--MID(feed!E105,ROW($1:$19),1))*
ROW($1:$19),0),ROW($1:$19))+1,1)*10^ROW($1:$19)/10)</f>
        <v>11</v>
      </c>
      <c r="F516" t="str">
        <f>feed!F105</f>
        <v>Second World War surplus</v>
      </c>
      <c r="G516" t="str">
        <f>feed!G105</f>
        <v>Gandhi-like</v>
      </c>
      <c r="H516">
        <f>SUMPRODUCT(MID(0&amp;feed!H105,LARGE(INDEX(ISNUMBER(--MID(feed!H105,ROW($1:$19),1))*
ROW($1:$19),0),ROW($1:$19))+1,1)*10^ROW($1:$19)/10)</f>
        <v>3</v>
      </c>
      <c r="I516" t="str">
        <f>feed!I105</f>
        <v>Good</v>
      </c>
      <c r="J516">
        <f>SUMPRODUCT(MID(0&amp;feed!J105,LARGE(INDEX(ISNUMBER(--MID(feed!J105,ROW($1:$19),1))*
ROW($1:$19),0),ROW($1:$19))+1,1)*10^ROW($1:$19)/10)</f>
        <v>3</v>
      </c>
      <c r="K516">
        <f>SUMPRODUCT(MID(0&amp;feed!K105,LARGE(INDEX(ISNUMBER(--MID(feed!K105,ROW($1:$19),1))*
ROW($1:$19),0),ROW($1:$19))+1,1)*10^ROW($1:$19)/10)</f>
        <v>7</v>
      </c>
      <c r="L516">
        <f>SUMPRODUCT(MID(0&amp;feed!L105,LARGE(INDEX(ISNUMBER(--MID(feed!L105,ROW($1:$19),1))*
ROW($1:$19),0),ROW($1:$19))+1,1)*10^ROW($1:$19)/10)</f>
        <v>5</v>
      </c>
      <c r="M516" t="str">
        <f>feed!M105</f>
        <v>Free Market</v>
      </c>
      <c r="N516">
        <f>SUMPRODUCT(MID(0&amp;feed!N105,LARGE(INDEX(ISNUMBER(--MID(feed!N105,ROW($1:$5),1))*
ROW($1:$5),0),ROW($1:$5))+1,1)*10^ROW($1:$5)/10)</f>
        <v>3143</v>
      </c>
      <c r="O516">
        <f>SUMPRODUCT(MID(0&amp;feed!O105,LARGE(INDEX(ISNUMBER(--MID(feed!O105,ROW($1:$5),1))*
ROW($1:$5),0),ROW($1:$5))+1,1)*10^ROW($1:$5)/10)</f>
        <v>291</v>
      </c>
      <c r="P516" t="str">
        <f>feed!P105</f>
        <v>Untapped</v>
      </c>
      <c r="Q516">
        <f t="shared" si="48"/>
        <v>90</v>
      </c>
      <c r="R516" t="str">
        <f>feed!Q105</f>
        <v>Large</v>
      </c>
      <c r="S516">
        <f t="shared" si="49"/>
        <v>7.5</v>
      </c>
      <c r="T516" t="str">
        <f>feed!R105</f>
        <v>East Indies</v>
      </c>
      <c r="U516" t="str">
        <f>feed!S105</f>
        <v>United States</v>
      </c>
      <c r="V516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41084</v>
      </c>
      <c r="W516" t="str">
        <f>feed!U105</f>
        <v>http://blocgame.com/stats.php?id=64836</v>
      </c>
      <c r="X516" s="4">
        <f>SUMPRODUCT(MID(0&amp;feed!V105,LARGE(INDEX(ISNUMBER(--MID(feed!V105,ROW($1:$5),1))*
ROW($1:$5),0),ROW($1:$5))+1,1)*10^ROW($1:$5)/10)</f>
        <v>0</v>
      </c>
      <c r="Y516">
        <f>feed!W105</f>
        <v>0</v>
      </c>
      <c r="Z516" s="4">
        <f t="shared" si="50"/>
        <v>34334</v>
      </c>
      <c r="AA516" s="8">
        <f t="shared" si="51"/>
        <v>13.071587655106587</v>
      </c>
      <c r="AB516" s="4">
        <f t="shared" si="52"/>
        <v>523.83333333333337</v>
      </c>
      <c r="AC516" s="4">
        <f t="shared" si="53"/>
        <v>6847.333333333333</v>
      </c>
    </row>
    <row r="517" spans="1:29" x14ac:dyDescent="0.25">
      <c r="A517" t="str">
        <f>feed!A27</f>
        <v>Reim</v>
      </c>
      <c r="B517" t="str">
        <f>feed!B27</f>
        <v>Azrael</v>
      </c>
      <c r="C517" t="str">
        <f>feed!C27</f>
        <v>SPQR</v>
      </c>
      <c r="D517">
        <f>SUMPRODUCT(MID(0&amp;feed!D27,LARGE(INDEX(ISNUMBER(--MID(feed!D27,ROW($1:$19),1))*
ROW($1:$19),0),ROW($1:$19))+1,1)*10^ROW($1:$19)/10)</f>
        <v>108</v>
      </c>
      <c r="E517">
        <f>SUMPRODUCT(MID(0&amp;feed!E27,LARGE(INDEX(ISNUMBER(--MID(feed!E27,ROW($1:$19),1))*
ROW($1:$19),0),ROW($1:$19))+1,1)*10^ROW($1:$19)/10)</f>
        <v>11</v>
      </c>
      <c r="F517" t="str">
        <f>feed!F27</f>
        <v>Korean War surplus</v>
      </c>
      <c r="G517" t="str">
        <f>feed!G27</f>
        <v>Gandhi-like</v>
      </c>
      <c r="H517">
        <f>SUMPRODUCT(MID(0&amp;feed!H27,LARGE(INDEX(ISNUMBER(--MID(feed!H27,ROW($1:$19),1))*
ROW($1:$19),0),ROW($1:$19))+1,1)*10^ROW($1:$19)/10)</f>
        <v>4</v>
      </c>
      <c r="I517" t="str">
        <f>feed!I27</f>
        <v>Standard</v>
      </c>
      <c r="J517">
        <f>SUMPRODUCT(MID(0&amp;feed!J27,LARGE(INDEX(ISNUMBER(--MID(feed!J27,ROW($1:$19),1))*
ROW($1:$19),0),ROW($1:$19))+1,1)*10^ROW($1:$19)/10)</f>
        <v>6</v>
      </c>
      <c r="K517">
        <f>SUMPRODUCT(MID(0&amp;feed!K27,LARGE(INDEX(ISNUMBER(--MID(feed!K27,ROW($1:$19),1))*
ROW($1:$19),0),ROW($1:$19))+1,1)*10^ROW($1:$19)/10)</f>
        <v>35</v>
      </c>
      <c r="L517">
        <f>SUMPRODUCT(MID(0&amp;feed!L27,LARGE(INDEX(ISNUMBER(--MID(feed!L27,ROW($1:$19),1))*
ROW($1:$19),0),ROW($1:$19))+1,1)*10^ROW($1:$19)/10)</f>
        <v>11</v>
      </c>
      <c r="M517" t="str">
        <f>feed!M27</f>
        <v>Central Planning</v>
      </c>
      <c r="N517">
        <f>SUMPRODUCT(MID(0&amp;feed!N27,LARGE(INDEX(ISNUMBER(--MID(feed!N27,ROW($1:$5),1))*
ROW($1:$5),0),ROW($1:$5))+1,1)*10^ROW($1:$5)/10)</f>
        <v>4158</v>
      </c>
      <c r="O517">
        <f>SUMPRODUCT(MID(0&amp;feed!O27,LARGE(INDEX(ISNUMBER(--MID(feed!O27,ROW($1:$5),1))*
ROW($1:$5),0),ROW($1:$5))+1,1)*10^ROW($1:$5)/10)</f>
        <v>379</v>
      </c>
      <c r="P517" t="str">
        <f>feed!P27</f>
        <v>Untapped</v>
      </c>
      <c r="Q517">
        <f t="shared" si="48"/>
        <v>90</v>
      </c>
      <c r="R517" t="str">
        <f>feed!Q27</f>
        <v>Very Powerful</v>
      </c>
      <c r="S517">
        <f t="shared" si="49"/>
        <v>10</v>
      </c>
      <c r="T517" t="str">
        <f>feed!R27</f>
        <v>Pacific Rim</v>
      </c>
      <c r="U517" t="str">
        <f>feed!S27</f>
        <v>Soviet Union</v>
      </c>
      <c r="V51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61628</v>
      </c>
      <c r="W517" t="str">
        <f>feed!U27</f>
        <v>http://blocgame.com/stats.php?id=41073</v>
      </c>
      <c r="X517" s="4">
        <f>SUMPRODUCT(MID(0&amp;feed!V27,LARGE(INDEX(ISNUMBER(--MID(feed!V27,ROW($1:$5),1))*
ROW($1:$5),0),ROW($1:$5))+1,1)*10^ROW($1:$5)/10)</f>
        <v>0</v>
      </c>
      <c r="Y517">
        <f>feed!W27</f>
        <v>0</v>
      </c>
      <c r="Z517" s="4">
        <f t="shared" si="50"/>
        <v>41378</v>
      </c>
      <c r="AA517" s="8">
        <f t="shared" si="51"/>
        <v>14.821548821548822</v>
      </c>
      <c r="AB517" s="4">
        <f t="shared" si="52"/>
        <v>693</v>
      </c>
      <c r="AC517" s="4">
        <f t="shared" si="53"/>
        <v>10271.333333333334</v>
      </c>
    </row>
    <row r="518" spans="1:29" x14ac:dyDescent="0.25">
      <c r="A518" t="str">
        <f>feed!A165</f>
        <v>Rudenia</v>
      </c>
      <c r="B518" t="str">
        <f>feed!B165</f>
        <v>Supreme Leader</v>
      </c>
      <c r="C518" t="str">
        <f>feed!C165</f>
        <v>Interpol</v>
      </c>
      <c r="D518">
        <f>SUMPRODUCT(MID(0&amp;feed!D165,LARGE(INDEX(ISNUMBER(--MID(feed!D165,ROW($1:$19),1))*
ROW($1:$19),0),ROW($1:$19))+1,1)*10^ROW($1:$19)/10)</f>
        <v>26</v>
      </c>
      <c r="E518">
        <f>SUMPRODUCT(MID(0&amp;feed!E165,LARGE(INDEX(ISNUMBER(--MID(feed!E165,ROW($1:$19),1))*
ROW($1:$19),0),ROW($1:$19))+1,1)*10^ROW($1:$19)/10)</f>
        <v>1</v>
      </c>
      <c r="F518" t="str">
        <f>feed!F165</f>
        <v>Second World War surplus</v>
      </c>
      <c r="G518" t="str">
        <f>feed!G165</f>
        <v>Isolated</v>
      </c>
      <c r="H518">
        <f>SUMPRODUCT(MID(0&amp;feed!H165,LARGE(INDEX(ISNUMBER(--MID(feed!H165,ROW($1:$19),1))*
ROW($1:$19),0),ROW($1:$19))+1,1)*10^ROW($1:$19)/10)</f>
        <v>3</v>
      </c>
      <c r="I518" t="str">
        <f>feed!I165</f>
        <v>Good</v>
      </c>
      <c r="J518">
        <f>SUMPRODUCT(MID(0&amp;feed!J165,LARGE(INDEX(ISNUMBER(--MID(feed!J165,ROW($1:$19),1))*
ROW($1:$19),0),ROW($1:$19))+1,1)*10^ROW($1:$19)/10)</f>
        <v>1</v>
      </c>
      <c r="K518">
        <f>SUMPRODUCT(MID(0&amp;feed!K165,LARGE(INDEX(ISNUMBER(--MID(feed!K165,ROW($1:$19),1))*
ROW($1:$19),0),ROW($1:$19))+1,1)*10^ROW($1:$19)/10)</f>
        <v>8</v>
      </c>
      <c r="L518">
        <f>SUMPRODUCT(MID(0&amp;feed!L165,LARGE(INDEX(ISNUMBER(--MID(feed!L165,ROW($1:$19),1))*
ROW($1:$19),0),ROW($1:$19))+1,1)*10^ROW($1:$19)/10)</f>
        <v>8</v>
      </c>
      <c r="M518" t="str">
        <f>feed!M165</f>
        <v>Central Planning</v>
      </c>
      <c r="N518">
        <f>SUMPRODUCT(MID(0&amp;feed!N165,LARGE(INDEX(ISNUMBER(--MID(feed!N165,ROW($1:$5),1))*
ROW($1:$5),0),ROW($1:$5))+1,1)*10^ROW($1:$5)/10)</f>
        <v>2688</v>
      </c>
      <c r="O518">
        <f>SUMPRODUCT(MID(0&amp;feed!O165,LARGE(INDEX(ISNUMBER(--MID(feed!O165,ROW($1:$5),1))*
ROW($1:$5),0),ROW($1:$5))+1,1)*10^ROW($1:$5)/10)</f>
        <v>1207</v>
      </c>
      <c r="P518" t="str">
        <f>feed!P165</f>
        <v>Near Depletion</v>
      </c>
      <c r="Q518">
        <f t="shared" si="48"/>
        <v>10</v>
      </c>
      <c r="R518" t="str">
        <f>feed!Q165</f>
        <v>Mediocre</v>
      </c>
      <c r="S518">
        <f t="shared" si="49"/>
        <v>4.5</v>
      </c>
      <c r="T518" t="str">
        <f>feed!R165</f>
        <v>Arabia</v>
      </c>
      <c r="U518" t="str">
        <f>feed!S165</f>
        <v>Soviet Union</v>
      </c>
      <c r="V518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8805</v>
      </c>
      <c r="W518" t="str">
        <f>feed!U165</f>
        <v>http://blocgame.com/stats.php?id=47765</v>
      </c>
      <c r="X518" s="4">
        <f>SUMPRODUCT(MID(0&amp;feed!V165,LARGE(INDEX(ISNUMBER(--MID(feed!V165,ROW($1:$5),1))*
ROW($1:$5),0),ROW($1:$5))+1,1)*10^ROW($1:$5)/10)</f>
        <v>0</v>
      </c>
      <c r="Y518">
        <f>feed!W165</f>
        <v>0</v>
      </c>
      <c r="Z518" s="4">
        <f t="shared" si="50"/>
        <v>555</v>
      </c>
      <c r="AA518" s="8">
        <f t="shared" si="51"/>
        <v>3.2756696428571428</v>
      </c>
      <c r="AB518" s="4">
        <f t="shared" si="52"/>
        <v>448</v>
      </c>
      <c r="AC518" s="4">
        <f t="shared" si="53"/>
        <v>1467.5</v>
      </c>
    </row>
    <row r="519" spans="1:29" x14ac:dyDescent="0.25">
      <c r="A519" t="str">
        <f>feed!A23</f>
        <v>Ekodebota</v>
      </c>
      <c r="B519" t="str">
        <f>feed!B23</f>
        <v>tfwqtp2tlgf|;3</v>
      </c>
      <c r="C519" t="str">
        <f>feed!C23</f>
        <v>Interpol</v>
      </c>
      <c r="D519">
        <f>SUMPRODUCT(MID(0&amp;feed!D23,LARGE(INDEX(ISNUMBER(--MID(feed!D23,ROW($1:$19),1))*
ROW($1:$19),0),ROW($1:$19))+1,1)*10^ROW($1:$19)/10)</f>
        <v>106</v>
      </c>
      <c r="E519">
        <f>SUMPRODUCT(MID(0&amp;feed!E23,LARGE(INDEX(ISNUMBER(--MID(feed!E23,ROW($1:$19),1))*
ROW($1:$19),0),ROW($1:$19))+1,1)*10^ROW($1:$19)/10)</f>
        <v>11</v>
      </c>
      <c r="F519" t="str">
        <f>feed!F23</f>
        <v>Vietnam War surplus</v>
      </c>
      <c r="G519" t="str">
        <f>feed!G23</f>
        <v>Gandhi-like</v>
      </c>
      <c r="H519">
        <f>SUMPRODUCT(MID(0&amp;feed!H23,LARGE(INDEX(ISNUMBER(--MID(feed!H23,ROW($1:$19),1))*
ROW($1:$19),0),ROW($1:$19))+1,1)*10^ROW($1:$19)/10)</f>
        <v>5</v>
      </c>
      <c r="I519" t="str">
        <f>feed!I23</f>
        <v>Poor</v>
      </c>
      <c r="J519">
        <f>SUMPRODUCT(MID(0&amp;feed!J23,LARGE(INDEX(ISNUMBER(--MID(feed!J23,ROW($1:$19),1))*
ROW($1:$19),0),ROW($1:$19))+1,1)*10^ROW($1:$19)/10)</f>
        <v>1</v>
      </c>
      <c r="K519">
        <f>SUMPRODUCT(MID(0&amp;feed!K23,LARGE(INDEX(ISNUMBER(--MID(feed!K23,ROW($1:$19),1))*
ROW($1:$19),0),ROW($1:$19))+1,1)*10^ROW($1:$19)/10)</f>
        <v>41</v>
      </c>
      <c r="L519">
        <f>SUMPRODUCT(MID(0&amp;feed!L23,LARGE(INDEX(ISNUMBER(--MID(feed!L23,ROW($1:$19),1))*
ROW($1:$19),0),ROW($1:$19))+1,1)*10^ROW($1:$19)/10)</f>
        <v>19</v>
      </c>
      <c r="M519" t="str">
        <f>feed!M23</f>
        <v>Central Planning</v>
      </c>
      <c r="N519">
        <f>SUMPRODUCT(MID(0&amp;feed!N23,LARGE(INDEX(ISNUMBER(--MID(feed!N23,ROW($1:$5),1))*
ROW($1:$5),0),ROW($1:$5))+1,1)*10^ROW($1:$5)/10)</f>
        <v>4202</v>
      </c>
      <c r="O519">
        <f>SUMPRODUCT(MID(0&amp;feed!O23,LARGE(INDEX(ISNUMBER(--MID(feed!O23,ROW($1:$5),1))*
ROW($1:$5),0),ROW($1:$5))+1,1)*10^ROW($1:$5)/10)</f>
        <v>10496</v>
      </c>
      <c r="P519" t="str">
        <f>feed!P23</f>
        <v>Untapped</v>
      </c>
      <c r="Q519">
        <f t="shared" si="48"/>
        <v>90</v>
      </c>
      <c r="R519" t="str">
        <f>feed!Q23</f>
        <v>Very Powerful</v>
      </c>
      <c r="S519">
        <f t="shared" si="49"/>
        <v>10</v>
      </c>
      <c r="T519" t="str">
        <f>feed!R23</f>
        <v>Atlas</v>
      </c>
      <c r="U519" t="str">
        <f>feed!S23</f>
        <v>Soviet Union</v>
      </c>
      <c r="V519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48510</v>
      </c>
      <c r="W519" t="str">
        <f>feed!U23</f>
        <v>http://blocgame.com/stats.php?id=53422</v>
      </c>
      <c r="X519" s="4">
        <f>SUMPRODUCT(MID(0&amp;feed!V23,LARGE(INDEX(ISNUMBER(--MID(feed!V23,ROW($1:$5),1))*
ROW($1:$5),0),ROW($1:$5))+1,1)*10^ROW($1:$5)/10)</f>
        <v>1</v>
      </c>
      <c r="Y519">
        <f>feed!W23</f>
        <v>0</v>
      </c>
      <c r="Z519" s="4">
        <f t="shared" si="50"/>
        <v>22260</v>
      </c>
      <c r="AA519" s="8">
        <f t="shared" si="51"/>
        <v>11.544502617801047</v>
      </c>
      <c r="AB519" s="4">
        <f t="shared" si="52"/>
        <v>700.33333333333337</v>
      </c>
      <c r="AC519" s="4">
        <f t="shared" si="53"/>
        <v>8085</v>
      </c>
    </row>
    <row r="520" spans="1:29" x14ac:dyDescent="0.25">
      <c r="A520" t="str">
        <f>feed!A194</f>
        <v>Spaolia</v>
      </c>
      <c r="B520" t="str">
        <f>feed!B194</f>
        <v>PyroPal</v>
      </c>
      <c r="C520" t="str">
        <f>feed!C194</f>
        <v>The Federal Colonies</v>
      </c>
      <c r="D520">
        <f>SUMPRODUCT(MID(0&amp;feed!D194,LARGE(INDEX(ISNUMBER(--MID(feed!D194,ROW($1:$19),1))*
ROW($1:$19),0),ROW($1:$19))+1,1)*10^ROW($1:$19)/10)</f>
        <v>79</v>
      </c>
      <c r="E520">
        <f>SUMPRODUCT(MID(0&amp;feed!E194,LARGE(INDEX(ISNUMBER(--MID(feed!E194,ROW($1:$19),1))*
ROW($1:$19),0),ROW($1:$19))+1,1)*10^ROW($1:$19)/10)</f>
        <v>7</v>
      </c>
      <c r="F520" t="str">
        <f>feed!F194</f>
        <v>Korean War surplus</v>
      </c>
      <c r="G520" t="str">
        <f>feed!G194</f>
        <v>Gandhi-like</v>
      </c>
      <c r="H520">
        <f>SUMPRODUCT(MID(0&amp;feed!H194,LARGE(INDEX(ISNUMBER(--MID(feed!H194,ROW($1:$19),1))*
ROW($1:$19),0),ROW($1:$19))+1,1)*10^ROW($1:$19)/10)</f>
        <v>3</v>
      </c>
      <c r="I520" t="str">
        <f>feed!I194</f>
        <v>Elite</v>
      </c>
      <c r="J520">
        <f>SUMPRODUCT(MID(0&amp;feed!J194,LARGE(INDEX(ISNUMBER(--MID(feed!J194,ROW($1:$19),1))*
ROW($1:$19),0),ROW($1:$19))+1,1)*10^ROW($1:$19)/10)</f>
        <v>3</v>
      </c>
      <c r="K520">
        <f>SUMPRODUCT(MID(0&amp;feed!K194,LARGE(INDEX(ISNUMBER(--MID(feed!K194,ROW($1:$19),1))*
ROW($1:$19),0),ROW($1:$19))+1,1)*10^ROW($1:$19)/10)</f>
        <v>17</v>
      </c>
      <c r="L520">
        <f>SUMPRODUCT(MID(0&amp;feed!L194,LARGE(INDEX(ISNUMBER(--MID(feed!L194,ROW($1:$19),1))*
ROW($1:$19),0),ROW($1:$19))+1,1)*10^ROW($1:$19)/10)</f>
        <v>5</v>
      </c>
      <c r="M520" t="str">
        <f>feed!M194</f>
        <v>Mixed Economy</v>
      </c>
      <c r="N520">
        <f>SUMPRODUCT(MID(0&amp;feed!N194,LARGE(INDEX(ISNUMBER(--MID(feed!N194,ROW($1:$5),1))*
ROW($1:$5),0),ROW($1:$5))+1,1)*10^ROW($1:$5)/10)</f>
        <v>2495</v>
      </c>
      <c r="O520">
        <f>SUMPRODUCT(MID(0&amp;feed!O194,LARGE(INDEX(ISNUMBER(--MID(feed!O194,ROW($1:$5),1))*
ROW($1:$5),0),ROW($1:$5))+1,1)*10^ROW($1:$5)/10)</f>
        <v>112</v>
      </c>
      <c r="P520" t="str">
        <f>feed!P194</f>
        <v>Untapped</v>
      </c>
      <c r="Q520">
        <f t="shared" si="48"/>
        <v>90</v>
      </c>
      <c r="R520" t="str">
        <f>feed!Q194</f>
        <v>Very Powerful</v>
      </c>
      <c r="S520">
        <f t="shared" si="49"/>
        <v>10</v>
      </c>
      <c r="T520" t="str">
        <f>feed!R194</f>
        <v>Caribbean</v>
      </c>
      <c r="U520" t="str">
        <f>feed!S194</f>
        <v>United States</v>
      </c>
      <c r="V520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32116</v>
      </c>
      <c r="W520" t="str">
        <f>feed!U194</f>
        <v>http://blocgame.com/stats.php?id=56845</v>
      </c>
      <c r="X520" s="4">
        <f>SUMPRODUCT(MID(0&amp;feed!V194,LARGE(INDEX(ISNUMBER(--MID(feed!V194,ROW($1:$5),1))*
ROW($1:$5),0),ROW($1:$5))+1,1)*10^ROW($1:$5)/10)</f>
        <v>0</v>
      </c>
      <c r="Y520">
        <f>feed!W194</f>
        <v>0</v>
      </c>
      <c r="Z520" s="4">
        <f t="shared" si="50"/>
        <v>21616</v>
      </c>
      <c r="AA520" s="8">
        <f t="shared" si="51"/>
        <v>12.872144288577154</v>
      </c>
      <c r="AB520" s="4">
        <f t="shared" si="52"/>
        <v>415.83333333333331</v>
      </c>
      <c r="AC520" s="4">
        <f t="shared" si="53"/>
        <v>5352.666666666667</v>
      </c>
    </row>
    <row r="521" spans="1:29" x14ac:dyDescent="0.25">
      <c r="A521" t="str">
        <f>feed!A281</f>
        <v>Inderapura</v>
      </c>
      <c r="B521" t="str">
        <f>feed!B281</f>
        <v>Lordfazal</v>
      </c>
      <c r="C521" t="str">
        <f>feed!C281</f>
        <v>PIRATES</v>
      </c>
      <c r="D521">
        <f>SUMPRODUCT(MID(0&amp;feed!D281,LARGE(INDEX(ISNUMBER(--MID(feed!D281,ROW($1:$19),1))*
ROW($1:$19),0),ROW($1:$19))+1,1)*10^ROW($1:$19)/10)</f>
        <v>85</v>
      </c>
      <c r="E521">
        <f>SUMPRODUCT(MID(0&amp;feed!E281,LARGE(INDEX(ISNUMBER(--MID(feed!E281,ROW($1:$19),1))*
ROW($1:$19),0),ROW($1:$19))+1,1)*10^ROW($1:$19)/10)</f>
        <v>7</v>
      </c>
      <c r="F521" t="str">
        <f>feed!F281</f>
        <v>Korean War surplus</v>
      </c>
      <c r="G521" t="str">
        <f>feed!G281</f>
        <v>Gandhi-like</v>
      </c>
      <c r="H521">
        <f>SUMPRODUCT(MID(0&amp;feed!H281,LARGE(INDEX(ISNUMBER(--MID(feed!H281,ROW($1:$19),1))*
ROW($1:$19),0),ROW($1:$19))+1,1)*10^ROW($1:$19)/10)</f>
        <v>3</v>
      </c>
      <c r="I521" t="str">
        <f>feed!I281</f>
        <v>Good</v>
      </c>
      <c r="J521">
        <f>SUMPRODUCT(MID(0&amp;feed!J281,LARGE(INDEX(ISNUMBER(--MID(feed!J281,ROW($1:$19),1))*
ROW($1:$19),0),ROW($1:$19))+1,1)*10^ROW($1:$19)/10)</f>
        <v>4</v>
      </c>
      <c r="K521">
        <f>SUMPRODUCT(MID(0&amp;feed!K281,LARGE(INDEX(ISNUMBER(--MID(feed!K281,ROW($1:$19),1))*
ROW($1:$19),0),ROW($1:$19))+1,1)*10^ROW($1:$19)/10)</f>
        <v>16</v>
      </c>
      <c r="L521">
        <f>SUMPRODUCT(MID(0&amp;feed!L281,LARGE(INDEX(ISNUMBER(--MID(feed!L281,ROW($1:$19),1))*
ROW($1:$19),0),ROW($1:$19))+1,1)*10^ROW($1:$19)/10)</f>
        <v>11</v>
      </c>
      <c r="M521" t="str">
        <f>feed!M281</f>
        <v>Free Market</v>
      </c>
      <c r="N521">
        <f>SUMPRODUCT(MID(0&amp;feed!N281,LARGE(INDEX(ISNUMBER(--MID(feed!N281,ROW($1:$5),1))*
ROW($1:$5),0),ROW($1:$5))+1,1)*10^ROW($1:$5)/10)</f>
        <v>2086</v>
      </c>
      <c r="O521">
        <f>SUMPRODUCT(MID(0&amp;feed!O281,LARGE(INDEX(ISNUMBER(--MID(feed!O281,ROW($1:$5),1))*
ROW($1:$5),0),ROW($1:$5))+1,1)*10^ROW($1:$5)/10)</f>
        <v>257</v>
      </c>
      <c r="P521" t="str">
        <f>feed!P281</f>
        <v>Untapped</v>
      </c>
      <c r="Q521">
        <f t="shared" si="48"/>
        <v>90</v>
      </c>
      <c r="R521" t="str">
        <f>feed!Q281</f>
        <v>Very Powerful</v>
      </c>
      <c r="S521">
        <f t="shared" si="49"/>
        <v>10</v>
      </c>
      <c r="T521" t="str">
        <f>feed!R281</f>
        <v>East Indies</v>
      </c>
      <c r="U521" t="str">
        <f>feed!S281</f>
        <v>United States</v>
      </c>
      <c r="V52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16290</v>
      </c>
      <c r="W521" t="str">
        <f>feed!U281</f>
        <v>http://blocgame.com/stats.php?id=62928</v>
      </c>
      <c r="X521" s="4">
        <f>SUMPRODUCT(MID(0&amp;feed!V281,LARGE(INDEX(ISNUMBER(--MID(feed!V281,ROW($1:$5),1))*
ROW($1:$5),0),ROW($1:$5))+1,1)*10^ROW($1:$5)/10)</f>
        <v>0</v>
      </c>
      <c r="Y521">
        <f>feed!W281</f>
        <v>0.05</v>
      </c>
      <c r="Z521" s="4">
        <f t="shared" si="50"/>
        <v>3915</v>
      </c>
      <c r="AA521" s="8">
        <f t="shared" si="51"/>
        <v>7.8092042186001915</v>
      </c>
      <c r="AB521" s="4">
        <f t="shared" si="52"/>
        <v>347.66666666666669</v>
      </c>
      <c r="AC521" s="4">
        <f t="shared" si="53"/>
        <v>2715</v>
      </c>
    </row>
    <row r="522" spans="1:29" x14ac:dyDescent="0.25">
      <c r="A522" t="str">
        <f>feed!A240</f>
        <v>NL-Indies</v>
      </c>
      <c r="B522" t="str">
        <f>feed!B240</f>
        <v>Aanv. De Vries</v>
      </c>
      <c r="C522" t="str">
        <f>feed!C240</f>
        <v>The Federal Colonies</v>
      </c>
      <c r="D522">
        <f>SUMPRODUCT(MID(0&amp;feed!D240,LARGE(INDEX(ISNUMBER(--MID(feed!D240,ROW($1:$19),1))*
ROW($1:$19),0),ROW($1:$19))+1,1)*10^ROW($1:$19)/10)</f>
        <v>49</v>
      </c>
      <c r="E522">
        <f>SUMPRODUCT(MID(0&amp;feed!E240,LARGE(INDEX(ISNUMBER(--MID(feed!E240,ROW($1:$19),1))*
ROW($1:$19),0),ROW($1:$19))+1,1)*10^ROW($1:$19)/10)</f>
        <v>3</v>
      </c>
      <c r="F522" t="str">
        <f>feed!F240</f>
        <v>Korean War surplus</v>
      </c>
      <c r="G522" t="str">
        <f>feed!G240</f>
        <v>Gandhi-like</v>
      </c>
      <c r="H522">
        <f>SUMPRODUCT(MID(0&amp;feed!H240,LARGE(INDEX(ISNUMBER(--MID(feed!H240,ROW($1:$19),1))*
ROW($1:$19),0),ROW($1:$19))+1,1)*10^ROW($1:$19)/10)</f>
        <v>2</v>
      </c>
      <c r="I522" t="str">
        <f>feed!I240</f>
        <v>Elite</v>
      </c>
      <c r="J522">
        <f>SUMPRODUCT(MID(0&amp;feed!J240,LARGE(INDEX(ISNUMBER(--MID(feed!J240,ROW($1:$19),1))*
ROW($1:$19),0),ROW($1:$19))+1,1)*10^ROW($1:$19)/10)</f>
        <v>3</v>
      </c>
      <c r="K522">
        <f>SUMPRODUCT(MID(0&amp;feed!K240,LARGE(INDEX(ISNUMBER(--MID(feed!K240,ROW($1:$19),1))*
ROW($1:$19),0),ROW($1:$19))+1,1)*10^ROW($1:$19)/10)</f>
        <v>15</v>
      </c>
      <c r="L522">
        <f>SUMPRODUCT(MID(0&amp;feed!L240,LARGE(INDEX(ISNUMBER(--MID(feed!L240,ROW($1:$19),1))*
ROW($1:$19),0),ROW($1:$19))+1,1)*10^ROW($1:$19)/10)</f>
        <v>8</v>
      </c>
      <c r="M522" t="str">
        <f>feed!M240</f>
        <v>Free Market</v>
      </c>
      <c r="N522">
        <f>SUMPRODUCT(MID(0&amp;feed!N240,LARGE(INDEX(ISNUMBER(--MID(feed!N240,ROW($1:$5),1))*
ROW($1:$5),0),ROW($1:$5))+1,1)*10^ROW($1:$5)/10)</f>
        <v>2278</v>
      </c>
      <c r="O522">
        <f>SUMPRODUCT(MID(0&amp;feed!O240,LARGE(INDEX(ISNUMBER(--MID(feed!O240,ROW($1:$5),1))*
ROW($1:$5),0),ROW($1:$5))+1,1)*10^ROW($1:$5)/10)</f>
        <v>236</v>
      </c>
      <c r="P522" t="str">
        <f>feed!P240</f>
        <v>Plentiful</v>
      </c>
      <c r="Q522">
        <f t="shared" si="48"/>
        <v>70</v>
      </c>
      <c r="R522" t="str">
        <f>feed!Q240</f>
        <v>Large</v>
      </c>
      <c r="S522">
        <f t="shared" si="49"/>
        <v>7.5</v>
      </c>
      <c r="T522" t="str">
        <f>feed!R240</f>
        <v>East Indies</v>
      </c>
      <c r="U522" t="str">
        <f>feed!S240</f>
        <v>United States</v>
      </c>
      <c r="V522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24285</v>
      </c>
      <c r="W522" t="str">
        <f>feed!U240</f>
        <v>http://blocgame.com/stats.php?id=63776</v>
      </c>
      <c r="X522" s="4">
        <f>SUMPRODUCT(MID(0&amp;feed!V240,LARGE(INDEX(ISNUMBER(--MID(feed!V240,ROW($1:$5),1))*
ROW($1:$5),0),ROW($1:$5))+1,1)*10^ROW($1:$5)/10)</f>
        <v>0</v>
      </c>
      <c r="Y522">
        <f>feed!W240</f>
        <v>0</v>
      </c>
      <c r="Z522" s="4">
        <f t="shared" si="50"/>
        <v>14160</v>
      </c>
      <c r="AA522" s="8">
        <f t="shared" si="51"/>
        <v>10.660667251975417</v>
      </c>
      <c r="AB522" s="4">
        <f t="shared" si="52"/>
        <v>379.66666666666669</v>
      </c>
      <c r="AC522" s="4">
        <f t="shared" si="53"/>
        <v>4047.5</v>
      </c>
    </row>
    <row r="523" spans="1:29" x14ac:dyDescent="0.25">
      <c r="A523" t="str">
        <f>feed!A46</f>
        <v>Psilocybis</v>
      </c>
      <c r="B523" t="str">
        <f>feed!B46</f>
        <v>Lysergix</v>
      </c>
      <c r="C523" t="str">
        <f>feed!C46</f>
        <v>Brotherhood of Nod</v>
      </c>
      <c r="D523">
        <f>SUMPRODUCT(MID(0&amp;feed!D46,LARGE(INDEX(ISNUMBER(--MID(feed!D46,ROW($1:$19),1))*
ROW($1:$19),0),ROW($1:$19))+1,1)*10^ROW($1:$19)/10)</f>
        <v>40</v>
      </c>
      <c r="E523">
        <f>SUMPRODUCT(MID(0&amp;feed!E46,LARGE(INDEX(ISNUMBER(--MID(feed!E46,ROW($1:$19),1))*
ROW($1:$19),0),ROW($1:$19))+1,1)*10^ROW($1:$19)/10)</f>
        <v>9</v>
      </c>
      <c r="F523" t="str">
        <f>feed!F46</f>
        <v>Korean War surplus</v>
      </c>
      <c r="G523" t="str">
        <f>feed!G46</f>
        <v>Gandhi-like</v>
      </c>
      <c r="H523">
        <f>SUMPRODUCT(MID(0&amp;feed!H46,LARGE(INDEX(ISNUMBER(--MID(feed!H46,ROW($1:$19),1))*
ROW($1:$19),0),ROW($1:$19))+1,1)*10^ROW($1:$19)/10)</f>
        <v>2</v>
      </c>
      <c r="I523" t="str">
        <f>feed!I46</f>
        <v>Elite</v>
      </c>
      <c r="J523">
        <f>SUMPRODUCT(MID(0&amp;feed!J46,LARGE(INDEX(ISNUMBER(--MID(feed!J46,ROW($1:$19),1))*
ROW($1:$19),0),ROW($1:$19))+1,1)*10^ROW($1:$19)/10)</f>
        <v>9</v>
      </c>
      <c r="K523">
        <f>SUMPRODUCT(MID(0&amp;feed!K46,LARGE(INDEX(ISNUMBER(--MID(feed!K46,ROW($1:$19),1))*
ROW($1:$19),0),ROW($1:$19))+1,1)*10^ROW($1:$19)/10)</f>
        <v>15</v>
      </c>
      <c r="L523">
        <f>SUMPRODUCT(MID(0&amp;feed!L46,LARGE(INDEX(ISNUMBER(--MID(feed!L46,ROW($1:$19),1))*
ROW($1:$19),0),ROW($1:$19))+1,1)*10^ROW($1:$19)/10)</f>
        <v>9</v>
      </c>
      <c r="M523" t="str">
        <f>feed!M46</f>
        <v>Central Planning</v>
      </c>
      <c r="N523">
        <f>SUMPRODUCT(MID(0&amp;feed!N46,LARGE(INDEX(ISNUMBER(--MID(feed!N46,ROW($1:$5),1))*
ROW($1:$5),0),ROW($1:$5))+1,1)*10^ROW($1:$5)/10)</f>
        <v>3843</v>
      </c>
      <c r="O523">
        <f>SUMPRODUCT(MID(0&amp;feed!O46,LARGE(INDEX(ISNUMBER(--MID(feed!O46,ROW($1:$5),1))*
ROW($1:$5),0),ROW($1:$5))+1,1)*10^ROW($1:$5)/10)</f>
        <v>4745</v>
      </c>
      <c r="P523" t="str">
        <f>feed!P46</f>
        <v>Untapped</v>
      </c>
      <c r="Q523">
        <f t="shared" si="48"/>
        <v>90</v>
      </c>
      <c r="R523" t="str">
        <f>feed!Q46</f>
        <v>Very Powerful</v>
      </c>
      <c r="S523">
        <f t="shared" si="49"/>
        <v>10</v>
      </c>
      <c r="T523" t="str">
        <f>feed!R46</f>
        <v>Persia</v>
      </c>
      <c r="U523" t="str">
        <f>feed!S46</f>
        <v>Soviet Union</v>
      </c>
      <c r="V523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19602</v>
      </c>
      <c r="W523" t="str">
        <f>feed!U46</f>
        <v>http://blocgame.com/stats.php?id=62795</v>
      </c>
      <c r="X523" s="4">
        <f>SUMPRODUCT(MID(0&amp;feed!V46,LARGE(INDEX(ISNUMBER(--MID(feed!V46,ROW($1:$5),1))*
ROW($1:$5),0),ROW($1:$5))+1,1)*10^ROW($1:$5)/10)</f>
        <v>0</v>
      </c>
      <c r="Y523">
        <f>feed!W46</f>
        <v>0</v>
      </c>
      <c r="Z523" s="4">
        <f t="shared" si="50"/>
        <v>9102</v>
      </c>
      <c r="AA523" s="8">
        <f t="shared" si="51"/>
        <v>5.1007025761124121</v>
      </c>
      <c r="AB523" s="4">
        <f t="shared" si="52"/>
        <v>640.5</v>
      </c>
      <c r="AC523" s="4">
        <f t="shared" si="53"/>
        <v>3267</v>
      </c>
    </row>
    <row r="524" spans="1:29" x14ac:dyDescent="0.25">
      <c r="A524" t="str">
        <f>feed!A67</f>
        <v>Khuzestan</v>
      </c>
      <c r="B524" t="str">
        <f>feed!B67</f>
        <v>Georgy Zhukov</v>
      </c>
      <c r="C524" t="str">
        <f>feed!C67</f>
        <v>The Federal Colonies</v>
      </c>
      <c r="D524">
        <f>SUMPRODUCT(MID(0&amp;feed!D67,LARGE(INDEX(ISNUMBER(--MID(feed!D67,ROW($1:$19),1))*
ROW($1:$19),0),ROW($1:$19))+1,1)*10^ROW($1:$19)/10)</f>
        <v>99</v>
      </c>
      <c r="E524">
        <f>SUMPRODUCT(MID(0&amp;feed!E67,LARGE(INDEX(ISNUMBER(--MID(feed!E67,ROW($1:$19),1))*
ROW($1:$19),0),ROW($1:$19))+1,1)*10^ROW($1:$19)/10)</f>
        <v>2</v>
      </c>
      <c r="F524" t="str">
        <f>feed!F67</f>
        <v>Second World War surplus</v>
      </c>
      <c r="G524" t="str">
        <f>feed!G67</f>
        <v>Gandhi-like</v>
      </c>
      <c r="H524">
        <f>SUMPRODUCT(MID(0&amp;feed!H67,LARGE(INDEX(ISNUMBER(--MID(feed!H67,ROW($1:$19),1))*
ROW($1:$19),0),ROW($1:$19))+1,1)*10^ROW($1:$19)/10)</f>
        <v>5</v>
      </c>
      <c r="I524" t="str">
        <f>feed!I67</f>
        <v>Elite</v>
      </c>
      <c r="J524">
        <f>SUMPRODUCT(MID(0&amp;feed!J67,LARGE(INDEX(ISNUMBER(--MID(feed!J67,ROW($1:$19),1))*
ROW($1:$19),0),ROW($1:$19))+1,1)*10^ROW($1:$19)/10)</f>
        <v>1</v>
      </c>
      <c r="K524">
        <f>SUMPRODUCT(MID(0&amp;feed!K67,LARGE(INDEX(ISNUMBER(--MID(feed!K67,ROW($1:$19),1))*
ROW($1:$19),0),ROW($1:$19))+1,1)*10^ROW($1:$19)/10)</f>
        <v>22</v>
      </c>
      <c r="L524">
        <f>SUMPRODUCT(MID(0&amp;feed!L67,LARGE(INDEX(ISNUMBER(--MID(feed!L67,ROW($1:$19),1))*
ROW($1:$19),0),ROW($1:$19))+1,1)*10^ROW($1:$19)/10)</f>
        <v>12</v>
      </c>
      <c r="M524" t="str">
        <f>feed!M67</f>
        <v>Central Planning</v>
      </c>
      <c r="N524">
        <f>SUMPRODUCT(MID(0&amp;feed!N67,LARGE(INDEX(ISNUMBER(--MID(feed!N67,ROW($1:$5),1))*
ROW($1:$5),0),ROW($1:$5))+1,1)*10^ROW($1:$5)/10)</f>
        <v>3542</v>
      </c>
      <c r="O524">
        <f>SUMPRODUCT(MID(0&amp;feed!O67,LARGE(INDEX(ISNUMBER(--MID(feed!O67,ROW($1:$5),1))*
ROW($1:$5),0),ROW($1:$5))+1,1)*10^ROW($1:$5)/10)</f>
        <v>2567</v>
      </c>
      <c r="P524" t="str">
        <f>feed!P67</f>
        <v>Untapped</v>
      </c>
      <c r="Q524">
        <f t="shared" si="48"/>
        <v>90</v>
      </c>
      <c r="R524" t="str">
        <f>feed!Q67</f>
        <v>Very Powerful</v>
      </c>
      <c r="S524">
        <f t="shared" si="49"/>
        <v>10</v>
      </c>
      <c r="T524" t="str">
        <f>feed!R67</f>
        <v>Persia</v>
      </c>
      <c r="U524" t="str">
        <f>feed!S67</f>
        <v>Soviet Union</v>
      </c>
      <c r="V524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42240</v>
      </c>
      <c r="W524" t="str">
        <f>feed!U67</f>
        <v>http://blocgame.com/stats.php?id=48914</v>
      </c>
      <c r="X524" s="4">
        <f>SUMPRODUCT(MID(0&amp;feed!V67,LARGE(INDEX(ISNUMBER(--MID(feed!V67,ROW($1:$5),1))*
ROW($1:$5),0),ROW($1:$5))+1,1)*10^ROW($1:$5)/10)</f>
        <v>2</v>
      </c>
      <c r="Y524">
        <f>feed!W67</f>
        <v>0</v>
      </c>
      <c r="Z524" s="4">
        <f t="shared" si="50"/>
        <v>25740</v>
      </c>
      <c r="AA524" s="8">
        <f t="shared" si="51"/>
        <v>11.925465838509316</v>
      </c>
      <c r="AB524" s="4">
        <f t="shared" si="52"/>
        <v>590.33333333333337</v>
      </c>
      <c r="AC524" s="4">
        <f t="shared" si="53"/>
        <v>7040</v>
      </c>
    </row>
    <row r="525" spans="1:29" x14ac:dyDescent="0.25">
      <c r="A525" t="str">
        <f>feed!A261</f>
        <v>Rogue Nation</v>
      </c>
      <c r="B525" t="str">
        <f>feed!B261</f>
        <v>MR.Fernandez</v>
      </c>
      <c r="C525" t="str">
        <f>feed!C261</f>
        <v>The Order</v>
      </c>
      <c r="D525">
        <f>SUMPRODUCT(MID(0&amp;feed!D261,LARGE(INDEX(ISNUMBER(--MID(feed!D261,ROW($1:$19),1))*
ROW($1:$19),0),ROW($1:$19))+1,1)*10^ROW($1:$19)/10)</f>
        <v>70</v>
      </c>
      <c r="E525">
        <f>SUMPRODUCT(MID(0&amp;feed!E261,LARGE(INDEX(ISNUMBER(--MID(feed!E261,ROW($1:$19),1))*
ROW($1:$19),0),ROW($1:$19))+1,1)*10^ROW($1:$19)/10)</f>
        <v>2</v>
      </c>
      <c r="F525" t="str">
        <f>feed!F261</f>
        <v>Korean War surplus</v>
      </c>
      <c r="G525" t="str">
        <f>feed!G261</f>
        <v>Nice</v>
      </c>
      <c r="H525">
        <f>SUMPRODUCT(MID(0&amp;feed!H261,LARGE(INDEX(ISNUMBER(--MID(feed!H261,ROW($1:$19),1))*
ROW($1:$19),0),ROW($1:$19))+1,1)*10^ROW($1:$19)/10)</f>
        <v>3</v>
      </c>
      <c r="I525" t="str">
        <f>feed!I261</f>
        <v>Elite</v>
      </c>
      <c r="J525">
        <f>SUMPRODUCT(MID(0&amp;feed!J261,LARGE(INDEX(ISNUMBER(--MID(feed!J261,ROW($1:$19),1))*
ROW($1:$19),0),ROW($1:$19))+1,1)*10^ROW($1:$19)/10)</f>
        <v>0</v>
      </c>
      <c r="K525">
        <f>SUMPRODUCT(MID(0&amp;feed!K261,LARGE(INDEX(ISNUMBER(--MID(feed!K261,ROW($1:$19),1))*
ROW($1:$19),0),ROW($1:$19))+1,1)*10^ROW($1:$19)/10)</f>
        <v>23</v>
      </c>
      <c r="L525">
        <f>SUMPRODUCT(MID(0&amp;feed!L261,LARGE(INDEX(ISNUMBER(--MID(feed!L261,ROW($1:$19),1))*
ROW($1:$19),0),ROW($1:$19))+1,1)*10^ROW($1:$19)/10)</f>
        <v>13</v>
      </c>
      <c r="M525" t="str">
        <f>feed!M261</f>
        <v>Central Planning</v>
      </c>
      <c r="N525">
        <f>SUMPRODUCT(MID(0&amp;feed!N261,LARGE(INDEX(ISNUMBER(--MID(feed!N261,ROW($1:$5),1))*
ROW($1:$5),0),ROW($1:$5))+1,1)*10^ROW($1:$5)/10)</f>
        <v>2172</v>
      </c>
      <c r="O525">
        <f>SUMPRODUCT(MID(0&amp;feed!O261,LARGE(INDEX(ISNUMBER(--MID(feed!O261,ROW($1:$5),1))*
ROW($1:$5),0),ROW($1:$5))+1,1)*10^ROW($1:$5)/10)</f>
        <v>6</v>
      </c>
      <c r="P525" t="str">
        <f>feed!P261</f>
        <v>Untapped</v>
      </c>
      <c r="Q525">
        <f t="shared" si="48"/>
        <v>90</v>
      </c>
      <c r="R525" t="str">
        <f>feed!Q261</f>
        <v>Very Powerful</v>
      </c>
      <c r="S525">
        <f t="shared" si="49"/>
        <v>10</v>
      </c>
      <c r="T525" t="str">
        <f>feed!R261</f>
        <v>China</v>
      </c>
      <c r="U525" t="str">
        <f>feed!S261</f>
        <v>Soviet Union</v>
      </c>
      <c r="V525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23172</v>
      </c>
      <c r="W525" t="str">
        <f>feed!U261</f>
        <v>http://blocgame.com/stats.php?id=64135</v>
      </c>
      <c r="X525" s="4">
        <f>SUMPRODUCT(MID(0&amp;feed!V261,LARGE(INDEX(ISNUMBER(--MID(feed!V261,ROW($1:$5),1))*
ROW($1:$5),0),ROW($1:$5))+1,1)*10^ROW($1:$5)/10)</f>
        <v>0</v>
      </c>
      <c r="Y525">
        <f>feed!W261</f>
        <v>0</v>
      </c>
      <c r="Z525" s="4">
        <f t="shared" si="50"/>
        <v>7422</v>
      </c>
      <c r="AA525" s="8">
        <f t="shared" si="51"/>
        <v>10.668508287292818</v>
      </c>
      <c r="AB525" s="4">
        <f t="shared" si="52"/>
        <v>362</v>
      </c>
      <c r="AC525" s="4">
        <f t="shared" si="53"/>
        <v>3862</v>
      </c>
    </row>
    <row r="526" spans="1:29" x14ac:dyDescent="0.25">
      <c r="A526" t="str">
        <f>feed!A335</f>
        <v>The Jihad</v>
      </c>
      <c r="B526" t="str">
        <f>feed!B335</f>
        <v>eddylane</v>
      </c>
      <c r="C526" t="str">
        <f>feed!C335</f>
        <v>The Order</v>
      </c>
      <c r="D526">
        <f>SUMPRODUCT(MID(0&amp;feed!D335,LARGE(INDEX(ISNUMBER(--MID(feed!D335,ROW($1:$19),1))*
ROW($1:$19),0),ROW($1:$19))+1,1)*10^ROW($1:$19)/10)</f>
        <v>30</v>
      </c>
      <c r="E526">
        <f>SUMPRODUCT(MID(0&amp;feed!E335,LARGE(INDEX(ISNUMBER(--MID(feed!E335,ROW($1:$19),1))*
ROW($1:$19),0),ROW($1:$19))+1,1)*10^ROW($1:$19)/10)</f>
        <v>3</v>
      </c>
      <c r="F526" t="str">
        <f>feed!F335</f>
        <v>Second World War surplus</v>
      </c>
      <c r="G526" t="str">
        <f>feed!G335</f>
        <v>Good</v>
      </c>
      <c r="H526">
        <f>SUMPRODUCT(MID(0&amp;feed!H335,LARGE(INDEX(ISNUMBER(--MID(feed!H335,ROW($1:$19),1))*
ROW($1:$19),0),ROW($1:$19))+1,1)*10^ROW($1:$19)/10)</f>
        <v>2</v>
      </c>
      <c r="I526" t="str">
        <f>feed!I335</f>
        <v>Elite</v>
      </c>
      <c r="J526">
        <f>SUMPRODUCT(MID(0&amp;feed!J335,LARGE(INDEX(ISNUMBER(--MID(feed!J335,ROW($1:$19),1))*
ROW($1:$19),0),ROW($1:$19))+1,1)*10^ROW($1:$19)/10)</f>
        <v>1</v>
      </c>
      <c r="K526">
        <f>SUMPRODUCT(MID(0&amp;feed!K335,LARGE(INDEX(ISNUMBER(--MID(feed!K335,ROW($1:$19),1))*
ROW($1:$19),0),ROW($1:$19))+1,1)*10^ROW($1:$19)/10)</f>
        <v>18</v>
      </c>
      <c r="L526">
        <f>SUMPRODUCT(MID(0&amp;feed!L335,LARGE(INDEX(ISNUMBER(--MID(feed!L335,ROW($1:$19),1))*
ROW($1:$19),0),ROW($1:$19))+1,1)*10^ROW($1:$19)/10)</f>
        <v>13</v>
      </c>
      <c r="M526" t="str">
        <f>feed!M335</f>
        <v>Mixed Economy</v>
      </c>
      <c r="N526">
        <f>SUMPRODUCT(MID(0&amp;feed!N335,LARGE(INDEX(ISNUMBER(--MID(feed!N335,ROW($1:$5),1))*
ROW($1:$5),0),ROW($1:$5))+1,1)*10^ROW($1:$5)/10)</f>
        <v>1822</v>
      </c>
      <c r="O526">
        <f>SUMPRODUCT(MID(0&amp;feed!O335,LARGE(INDEX(ISNUMBER(--MID(feed!O335,ROW($1:$5),1))*
ROW($1:$5),0),ROW($1:$5))+1,1)*10^ROW($1:$5)/10)</f>
        <v>4109</v>
      </c>
      <c r="P526">
        <f>feed!P335</f>
        <v>0</v>
      </c>
      <c r="Q526">
        <f t="shared" si="48"/>
        <v>40</v>
      </c>
      <c r="R526" t="str">
        <f>feed!Q335</f>
        <v>Small</v>
      </c>
      <c r="S526">
        <f t="shared" si="49"/>
        <v>3</v>
      </c>
      <c r="T526" t="str">
        <f>feed!R335</f>
        <v>Egypt</v>
      </c>
      <c r="U526" t="str">
        <f>feed!S335</f>
        <v>Soviet Union</v>
      </c>
      <c r="V526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36260</v>
      </c>
      <c r="W526" t="str">
        <f>feed!U335</f>
        <v>http://blocgame.com/stats.php?id=53434</v>
      </c>
      <c r="X526" s="4">
        <f>SUMPRODUCT(MID(0&amp;feed!V335,LARGE(INDEX(ISNUMBER(--MID(feed!V335,ROW($1:$5),1))*
ROW($1:$5),0),ROW($1:$5))+1,1)*10^ROW($1:$5)/10)</f>
        <v>0</v>
      </c>
      <c r="Y526">
        <f>feed!W335</f>
        <v>0</v>
      </c>
      <c r="Z526" s="4">
        <f t="shared" si="50"/>
        <v>23135</v>
      </c>
      <c r="AA526" s="8">
        <f t="shared" si="51"/>
        <v>19.901207464324919</v>
      </c>
      <c r="AB526" s="4">
        <f t="shared" si="52"/>
        <v>303.66666666666669</v>
      </c>
      <c r="AC526" s="4">
        <f t="shared" si="53"/>
        <v>6043.333333333333</v>
      </c>
    </row>
    <row r="527" spans="1:29" x14ac:dyDescent="0.25">
      <c r="A527" t="str">
        <f>feed!A142</f>
        <v>Petai Belalang</v>
      </c>
      <c r="B527" t="str">
        <f>feed!B142</f>
        <v>zulhasr39689</v>
      </c>
      <c r="C527" t="str">
        <f>feed!C142</f>
        <v>PIRATES</v>
      </c>
      <c r="D527">
        <f>SUMPRODUCT(MID(0&amp;feed!D142,LARGE(INDEX(ISNUMBER(--MID(feed!D142,ROW($1:$19),1))*
ROW($1:$19),0),ROW($1:$19))+1,1)*10^ROW($1:$19)/10)</f>
        <v>106</v>
      </c>
      <c r="E527">
        <f>SUMPRODUCT(MID(0&amp;feed!E142,LARGE(INDEX(ISNUMBER(--MID(feed!E142,ROW($1:$19),1))*
ROW($1:$19),0),ROW($1:$19))+1,1)*10^ROW($1:$19)/10)</f>
        <v>28</v>
      </c>
      <c r="F527" t="str">
        <f>feed!F142</f>
        <v>Korean War surplus</v>
      </c>
      <c r="G527" t="str">
        <f>feed!G142</f>
        <v>Gandhi-like</v>
      </c>
      <c r="H527">
        <f>SUMPRODUCT(MID(0&amp;feed!H142,LARGE(INDEX(ISNUMBER(--MID(feed!H142,ROW($1:$19),1))*
ROW($1:$19),0),ROW($1:$19))+1,1)*10^ROW($1:$19)/10)</f>
        <v>6</v>
      </c>
      <c r="I527" t="str">
        <f>feed!I142</f>
        <v>Poor</v>
      </c>
      <c r="J527">
        <f>SUMPRODUCT(MID(0&amp;feed!J142,LARGE(INDEX(ISNUMBER(--MID(feed!J142,ROW($1:$19),1))*
ROW($1:$19),0),ROW($1:$19))+1,1)*10^ROW($1:$19)/10)</f>
        <v>3</v>
      </c>
      <c r="K527">
        <f>SUMPRODUCT(MID(0&amp;feed!K142,LARGE(INDEX(ISNUMBER(--MID(feed!K142,ROW($1:$19),1))*
ROW($1:$19),0),ROW($1:$19))+1,1)*10^ROW($1:$19)/10)</f>
        <v>12</v>
      </c>
      <c r="L527">
        <f>SUMPRODUCT(MID(0&amp;feed!L142,LARGE(INDEX(ISNUMBER(--MID(feed!L142,ROW($1:$19),1))*
ROW($1:$19),0),ROW($1:$19))+1,1)*10^ROW($1:$19)/10)</f>
        <v>7</v>
      </c>
      <c r="M527" t="str">
        <f>feed!M142</f>
        <v>Central Planning</v>
      </c>
      <c r="N527">
        <f>SUMPRODUCT(MID(0&amp;feed!N142,LARGE(INDEX(ISNUMBER(--MID(feed!N142,ROW($1:$5),1))*
ROW($1:$5),0),ROW($1:$5))+1,1)*10^ROW($1:$5)/10)</f>
        <v>2831</v>
      </c>
      <c r="O527">
        <f>SUMPRODUCT(MID(0&amp;feed!O142,LARGE(INDEX(ISNUMBER(--MID(feed!O142,ROW($1:$5),1))*
ROW($1:$5),0),ROW($1:$5))+1,1)*10^ROW($1:$5)/10)</f>
        <v>285</v>
      </c>
      <c r="P527" t="str">
        <f>feed!P142</f>
        <v>Untapped</v>
      </c>
      <c r="Q527">
        <f t="shared" si="48"/>
        <v>90</v>
      </c>
      <c r="R527" t="str">
        <f>feed!Q142</f>
        <v>Powerful</v>
      </c>
      <c r="S527">
        <f t="shared" si="49"/>
        <v>9</v>
      </c>
      <c r="T527" t="str">
        <f>feed!R142</f>
        <v>East Indies</v>
      </c>
      <c r="U527" t="str">
        <f>feed!S142</f>
        <v>Soviet Union</v>
      </c>
      <c r="V527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42353</v>
      </c>
      <c r="W527" t="str">
        <f>feed!U142</f>
        <v>http://blocgame.com/stats.php?id=60767</v>
      </c>
      <c r="X527" s="4">
        <f>SUMPRODUCT(MID(0&amp;feed!V142,LARGE(INDEX(ISNUMBER(--MID(feed!V142,ROW($1:$5),1))*
ROW($1:$5),0),ROW($1:$5))+1,1)*10^ROW($1:$5)/10)</f>
        <v>0</v>
      </c>
      <c r="Y527">
        <f>feed!W142</f>
        <v>0</v>
      </c>
      <c r="Z527" s="4">
        <f t="shared" si="50"/>
        <v>30728</v>
      </c>
      <c r="AA527" s="8">
        <f t="shared" si="51"/>
        <v>14.960438007771106</v>
      </c>
      <c r="AB527" s="4">
        <f t="shared" si="52"/>
        <v>471.83333333333331</v>
      </c>
      <c r="AC527" s="4">
        <f t="shared" si="53"/>
        <v>7058.833333333333</v>
      </c>
    </row>
    <row r="528" spans="1:29" x14ac:dyDescent="0.25">
      <c r="A528" t="str">
        <f>feed!A182</f>
        <v>Osia</v>
      </c>
      <c r="B528" t="str">
        <f>feed!B182</f>
        <v>Chairman Nippon</v>
      </c>
      <c r="C528" t="str">
        <f>feed!C182</f>
        <v>Brotherhood of Nod</v>
      </c>
      <c r="D528">
        <f>SUMPRODUCT(MID(0&amp;feed!D182,LARGE(INDEX(ISNUMBER(--MID(feed!D182,ROW($1:$19),1))*
ROW($1:$19),0),ROW($1:$19))+1,1)*10^ROW($1:$19)/10)</f>
        <v>77</v>
      </c>
      <c r="E528">
        <f>SUMPRODUCT(MID(0&amp;feed!E182,LARGE(INDEX(ISNUMBER(--MID(feed!E182,ROW($1:$19),1))*
ROW($1:$19),0),ROW($1:$19))+1,1)*10^ROW($1:$19)/10)</f>
        <v>5</v>
      </c>
      <c r="F528" t="str">
        <f>feed!F182</f>
        <v>Korean War surplus</v>
      </c>
      <c r="G528" t="str">
        <f>feed!G182</f>
        <v>Gandhi-like</v>
      </c>
      <c r="H528">
        <f>SUMPRODUCT(MID(0&amp;feed!H182,LARGE(INDEX(ISNUMBER(--MID(feed!H182,ROW($1:$19),1))*
ROW($1:$19),0),ROW($1:$19))+1,1)*10^ROW($1:$19)/10)</f>
        <v>4</v>
      </c>
      <c r="I528" t="str">
        <f>feed!I182</f>
        <v>Good</v>
      </c>
      <c r="J528">
        <f>SUMPRODUCT(MID(0&amp;feed!J182,LARGE(INDEX(ISNUMBER(--MID(feed!J182,ROW($1:$19),1))*
ROW($1:$19),0),ROW($1:$19))+1,1)*10^ROW($1:$19)/10)</f>
        <v>8</v>
      </c>
      <c r="K528">
        <f>SUMPRODUCT(MID(0&amp;feed!K182,LARGE(INDEX(ISNUMBER(--MID(feed!K182,ROW($1:$19),1))*
ROW($1:$19),0),ROW($1:$19))+1,1)*10^ROW($1:$19)/10)</f>
        <v>12</v>
      </c>
      <c r="L528">
        <f>SUMPRODUCT(MID(0&amp;feed!L182,LARGE(INDEX(ISNUMBER(--MID(feed!L182,ROW($1:$19),1))*
ROW($1:$19),0),ROW($1:$19))+1,1)*10^ROW($1:$19)/10)</f>
        <v>6</v>
      </c>
      <c r="M528" t="str">
        <f>feed!M182</f>
        <v>Central Planning</v>
      </c>
      <c r="N528">
        <f>SUMPRODUCT(MID(0&amp;feed!N182,LARGE(INDEX(ISNUMBER(--MID(feed!N182,ROW($1:$5),1))*
ROW($1:$5),0),ROW($1:$5))+1,1)*10^ROW($1:$5)/10)</f>
        <v>2572</v>
      </c>
      <c r="O528">
        <f>SUMPRODUCT(MID(0&amp;feed!O182,LARGE(INDEX(ISNUMBER(--MID(feed!O182,ROW($1:$5),1))*
ROW($1:$5),0),ROW($1:$5))+1,1)*10^ROW($1:$5)/10)</f>
        <v>63</v>
      </c>
      <c r="P528" t="str">
        <f>feed!P182</f>
        <v>Untapped</v>
      </c>
      <c r="Q528">
        <f t="shared" si="48"/>
        <v>90</v>
      </c>
      <c r="R528" t="str">
        <f>feed!Q182</f>
        <v>Very Powerful</v>
      </c>
      <c r="S528">
        <f t="shared" si="49"/>
        <v>10</v>
      </c>
      <c r="T528" t="str">
        <f>feed!R182</f>
        <v>China</v>
      </c>
      <c r="U528" t="str">
        <f>feed!S182</f>
        <v>Soviet Union</v>
      </c>
      <c r="V528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33433</v>
      </c>
      <c r="W528" t="str">
        <f>feed!U182</f>
        <v>http://blocgame.com/stats.php?id=40431</v>
      </c>
      <c r="X528" s="4">
        <f>SUMPRODUCT(MID(0&amp;feed!V182,LARGE(INDEX(ISNUMBER(--MID(feed!V182,ROW($1:$5),1))*
ROW($1:$5),0),ROW($1:$5))+1,1)*10^ROW($1:$5)/10)</f>
        <v>0</v>
      </c>
      <c r="Y528">
        <f>feed!W182</f>
        <v>0</v>
      </c>
      <c r="Z528" s="4">
        <f t="shared" si="50"/>
        <v>23683</v>
      </c>
      <c r="AA528" s="8">
        <f t="shared" si="51"/>
        <v>12.998833592534993</v>
      </c>
      <c r="AB528" s="4">
        <f t="shared" si="52"/>
        <v>428.66666666666669</v>
      </c>
      <c r="AC528" s="4">
        <f t="shared" si="53"/>
        <v>5572.166666666667</v>
      </c>
    </row>
    <row r="529" spans="1:29" x14ac:dyDescent="0.25">
      <c r="A529" t="str">
        <f>feed!A769</f>
        <v>Vape</v>
      </c>
      <c r="B529" t="str">
        <f>feed!B769</f>
        <v>amira</v>
      </c>
      <c r="C529" t="str">
        <f>feed!C769</f>
        <v>Socialist Arab Union</v>
      </c>
      <c r="D529">
        <f>SUMPRODUCT(MID(0&amp;feed!D769,LARGE(INDEX(ISNUMBER(--MID(feed!D769,ROW($1:$19),1))*
ROW($1:$19),0),ROW($1:$19))+1,1)*10^ROW($1:$19)/10)</f>
        <v>62</v>
      </c>
      <c r="E529">
        <f>SUMPRODUCT(MID(0&amp;feed!E769,LARGE(INDEX(ISNUMBER(--MID(feed!E769,ROW($1:$19),1))*
ROW($1:$19),0),ROW($1:$19))+1,1)*10^ROW($1:$19)/10)</f>
        <v>0</v>
      </c>
      <c r="F529" t="str">
        <f>feed!F769</f>
        <v>Korean War surplus</v>
      </c>
      <c r="G529" t="str">
        <f>feed!G769</f>
        <v>Angelic</v>
      </c>
      <c r="H529">
        <f>SUMPRODUCT(MID(0&amp;feed!H771,LARGE(INDEX(ISNUMBER(--MID(feed!H771,ROW($1:$19),1))*
ROW($1:$19),0),ROW($1:$19))+1,1)*10^ROW($1:$19)/10)</f>
        <v>0</v>
      </c>
      <c r="I529" t="str">
        <f>feed!I769</f>
        <v>Elite</v>
      </c>
      <c r="J529">
        <f>SUMPRODUCT(MID(0&amp;feed!J769,LARGE(INDEX(ISNUMBER(--MID(feed!J769,ROW($1:$19),1))*
ROW($1:$19),0),ROW($1:$19))+1,1)*10^ROW($1:$19)/10)</f>
        <v>2</v>
      </c>
      <c r="K529">
        <f>SUMPRODUCT(MID(0&amp;feed!K769,LARGE(INDEX(ISNUMBER(--MID(feed!K769,ROW($1:$19),1))*
ROW($1:$19),0),ROW($1:$19))+1,1)*10^ROW($1:$19)/10)</f>
        <v>14</v>
      </c>
      <c r="L529">
        <f>SUMPRODUCT(MID(0&amp;feed!L769,LARGE(INDEX(ISNUMBER(--MID(feed!L769,ROW($1:$19),1))*
ROW($1:$19),0),ROW($1:$19))+1,1)*10^ROW($1:$19)/10)</f>
        <v>13</v>
      </c>
      <c r="M529" t="str">
        <f>feed!M769</f>
        <v>Central Planning</v>
      </c>
      <c r="N529">
        <f>SUMPRODUCT(MID(0&amp;feed!N769,LARGE(INDEX(ISNUMBER(--MID(feed!N769,ROW($1:$5),1))*
ROW($1:$5),0),ROW($1:$5))+1,1)*10^ROW($1:$5)/10)</f>
        <v>638</v>
      </c>
      <c r="O529">
        <f>SUMPRODUCT(MID(0&amp;feed!O769,LARGE(INDEX(ISNUMBER(--MID(feed!O769,ROW($1:$5),1))*
ROW($1:$5),0),ROW($1:$5))+1,1)*10^ROW($1:$5)/10)</f>
        <v>5263</v>
      </c>
      <c r="P529" t="str">
        <f>feed!P769</f>
        <v>Untapped</v>
      </c>
      <c r="Q529">
        <f t="shared" si="48"/>
        <v>90</v>
      </c>
      <c r="R529" t="str">
        <f>feed!Q769</f>
        <v>Very Powerful</v>
      </c>
      <c r="S529">
        <f t="shared" si="49"/>
        <v>10</v>
      </c>
      <c r="T529" t="str">
        <f>feed!R769</f>
        <v>Arabia</v>
      </c>
      <c r="U529" t="str">
        <f>feed!S769</f>
        <v>Soviet Union</v>
      </c>
      <c r="V52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30430</v>
      </c>
      <c r="W529" t="str">
        <f>feed!U769</f>
        <v>http://blocgame.com/stats.php?id=62642</v>
      </c>
      <c r="X529" s="4">
        <f>SUMPRODUCT(MID(0&amp;feed!V769,LARGE(INDEX(ISNUMBER(--MID(feed!V769,ROW($1:$5),1))*
ROW($1:$5),0),ROW($1:$5))+1,1)*10^ROW($1:$5)/10)</f>
        <v>0</v>
      </c>
      <c r="Y529">
        <f>feed!W769</f>
        <v>0</v>
      </c>
      <c r="Z529" s="4">
        <f t="shared" si="50"/>
        <v>20305</v>
      </c>
      <c r="AA529" s="8">
        <f t="shared" si="51"/>
        <v>47.695924764890279</v>
      </c>
      <c r="AB529" s="4">
        <f t="shared" si="52"/>
        <v>106.33333333333333</v>
      </c>
      <c r="AC529" s="4">
        <f t="shared" si="53"/>
        <v>5071.666666666667</v>
      </c>
    </row>
    <row r="530" spans="1:29" x14ac:dyDescent="0.25">
      <c r="A530" t="str">
        <f>feed!A402</f>
        <v>Tanus</v>
      </c>
      <c r="B530" t="str">
        <f>feed!B402</f>
        <v>Hoovytaurus</v>
      </c>
      <c r="C530" t="str">
        <f>feed!C402</f>
        <v>Brotherhood of Nod</v>
      </c>
      <c r="D530">
        <f>SUMPRODUCT(MID(0&amp;feed!D402,LARGE(INDEX(ISNUMBER(--MID(feed!D402,ROW($1:$19),1))*
ROW($1:$19),0),ROW($1:$19))+1,1)*10^ROW($1:$19)/10)</f>
        <v>74</v>
      </c>
      <c r="E530">
        <f>SUMPRODUCT(MID(0&amp;feed!E402,LARGE(INDEX(ISNUMBER(--MID(feed!E402,ROW($1:$19),1))*
ROW($1:$19),0),ROW($1:$19))+1,1)*10^ROW($1:$19)/10)</f>
        <v>0</v>
      </c>
      <c r="F530" t="str">
        <f>feed!F402</f>
        <v>Korean War surplus</v>
      </c>
      <c r="G530" t="str">
        <f>feed!G402</f>
        <v>Gandhi-like</v>
      </c>
      <c r="H530">
        <f>SUMPRODUCT(MID(0&amp;feed!H403,LARGE(INDEX(ISNUMBER(--MID(feed!H403,ROW($1:$19),1))*
ROW($1:$19),0),ROW($1:$19))+1,1)*10^ROW($1:$19)/10)</f>
        <v>4</v>
      </c>
      <c r="I530" t="str">
        <f>feed!I402</f>
        <v>Elite</v>
      </c>
      <c r="J530">
        <f>SUMPRODUCT(MID(0&amp;feed!J402,LARGE(INDEX(ISNUMBER(--MID(feed!J402,ROW($1:$19),1))*
ROW($1:$19),0),ROW($1:$19))+1,1)*10^ROW($1:$19)/10)</f>
        <v>3</v>
      </c>
      <c r="K530">
        <f>SUMPRODUCT(MID(0&amp;feed!K402,LARGE(INDEX(ISNUMBER(--MID(feed!K402,ROW($1:$19),1))*
ROW($1:$19),0),ROW($1:$19))+1,1)*10^ROW($1:$19)/10)</f>
        <v>19</v>
      </c>
      <c r="L530">
        <f>SUMPRODUCT(MID(0&amp;feed!L402,LARGE(INDEX(ISNUMBER(--MID(feed!L402,ROW($1:$19),1))*
ROW($1:$19),0),ROW($1:$19))+1,1)*10^ROW($1:$19)/10)</f>
        <v>6</v>
      </c>
      <c r="M530" t="str">
        <f>feed!M402</f>
        <v>Free Market</v>
      </c>
      <c r="N530">
        <f>SUMPRODUCT(MID(0&amp;feed!N402,LARGE(INDEX(ISNUMBER(--MID(feed!N402,ROW($1:$5),1))*
ROW($1:$5),0),ROW($1:$5))+1,1)*10^ROW($1:$5)/10)</f>
        <v>1575</v>
      </c>
      <c r="O530">
        <f>SUMPRODUCT(MID(0&amp;feed!O402,LARGE(INDEX(ISNUMBER(--MID(feed!O402,ROW($1:$5),1))*
ROW($1:$5),0),ROW($1:$5))+1,1)*10^ROW($1:$5)/10)</f>
        <v>34</v>
      </c>
      <c r="P530" t="str">
        <f>feed!P402</f>
        <v>Untapped</v>
      </c>
      <c r="Q530">
        <f t="shared" si="48"/>
        <v>90</v>
      </c>
      <c r="R530" t="str">
        <f>feed!Q402</f>
        <v>Very Powerful</v>
      </c>
      <c r="S530">
        <f t="shared" si="49"/>
        <v>10</v>
      </c>
      <c r="T530" t="str">
        <f>feed!R402</f>
        <v>Caribbean</v>
      </c>
      <c r="U530" t="str">
        <f>feed!S402</f>
        <v>United States</v>
      </c>
      <c r="V530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42226</v>
      </c>
      <c r="W530" t="str">
        <f>feed!U402</f>
        <v>http://blocgame.com/stats.php?id=61059</v>
      </c>
      <c r="X530" s="4">
        <f>SUMPRODUCT(MID(0&amp;feed!V402,LARGE(INDEX(ISNUMBER(--MID(feed!V402,ROW($1:$5),1))*
ROW($1:$5),0),ROW($1:$5))+1,1)*10^ROW($1:$5)/10)</f>
        <v>0</v>
      </c>
      <c r="Y530">
        <f>feed!W402</f>
        <v>0</v>
      </c>
      <c r="Z530" s="4">
        <f t="shared" si="50"/>
        <v>29851</v>
      </c>
      <c r="AA530" s="8">
        <f t="shared" si="51"/>
        <v>26.810158730158729</v>
      </c>
      <c r="AB530" s="4">
        <f t="shared" si="52"/>
        <v>262.5</v>
      </c>
      <c r="AC530" s="4">
        <f t="shared" si="53"/>
        <v>7037.666666666667</v>
      </c>
    </row>
    <row r="531" spans="1:29" x14ac:dyDescent="0.25">
      <c r="A531" t="str">
        <f>feed!A208</f>
        <v>Shiba</v>
      </c>
      <c r="B531" t="str">
        <f>feed!B208</f>
        <v>Dogtown33</v>
      </c>
      <c r="C531" t="str">
        <f>feed!C208</f>
        <v>The Order</v>
      </c>
      <c r="D531">
        <f>SUMPRODUCT(MID(0&amp;feed!D208,LARGE(INDEX(ISNUMBER(--MID(feed!D208,ROW($1:$19),1))*
ROW($1:$19),0),ROW($1:$19))+1,1)*10^ROW($1:$19)/10)</f>
        <v>97</v>
      </c>
      <c r="E531">
        <f>SUMPRODUCT(MID(0&amp;feed!E208,LARGE(INDEX(ISNUMBER(--MID(feed!E208,ROW($1:$19),1))*
ROW($1:$19),0),ROW($1:$19))+1,1)*10^ROW($1:$19)/10)</f>
        <v>2</v>
      </c>
      <c r="F531" t="str">
        <f>feed!F208</f>
        <v>Korean War surplus</v>
      </c>
      <c r="G531" t="str">
        <f>feed!G208</f>
        <v>Gandhi-like</v>
      </c>
      <c r="H531">
        <f>SUMPRODUCT(MID(0&amp;feed!H208,LARGE(INDEX(ISNUMBER(--MID(feed!H208,ROW($1:$19),1))*
ROW($1:$19),0),ROW($1:$19))+1,1)*10^ROW($1:$19)/10)</f>
        <v>3</v>
      </c>
      <c r="I531" t="str">
        <f>feed!I208</f>
        <v>Standard</v>
      </c>
      <c r="J531">
        <f>SUMPRODUCT(MID(0&amp;feed!J208,LARGE(INDEX(ISNUMBER(--MID(feed!J208,ROW($1:$19),1))*
ROW($1:$19),0),ROW($1:$19))+1,1)*10^ROW($1:$19)/10)</f>
        <v>32</v>
      </c>
      <c r="K531">
        <f>SUMPRODUCT(MID(0&amp;feed!K208,LARGE(INDEX(ISNUMBER(--MID(feed!K208,ROW($1:$19),1))*
ROW($1:$19),0),ROW($1:$19))+1,1)*10^ROW($1:$19)/10)</f>
        <v>22</v>
      </c>
      <c r="L531">
        <f>SUMPRODUCT(MID(0&amp;feed!L208,LARGE(INDEX(ISNUMBER(--MID(feed!L208,ROW($1:$19),1))*
ROW($1:$19),0),ROW($1:$19))+1,1)*10^ROW($1:$19)/10)</f>
        <v>15</v>
      </c>
      <c r="M531" t="str">
        <f>feed!M208</f>
        <v>Central Planning</v>
      </c>
      <c r="N531">
        <f>SUMPRODUCT(MID(0&amp;feed!N208,LARGE(INDEX(ISNUMBER(--MID(feed!N208,ROW($1:$5),1))*
ROW($1:$5),0),ROW($1:$5))+1,1)*10^ROW($1:$5)/10)</f>
        <v>2437</v>
      </c>
      <c r="O531">
        <f>SUMPRODUCT(MID(0&amp;feed!O208,LARGE(INDEX(ISNUMBER(--MID(feed!O208,ROW($1:$5),1))*
ROW($1:$5),0),ROW($1:$5))+1,1)*10^ROW($1:$5)/10)</f>
        <v>138</v>
      </c>
      <c r="P531" t="str">
        <f>feed!P208</f>
        <v>Untapped</v>
      </c>
      <c r="Q531">
        <f t="shared" si="48"/>
        <v>90</v>
      </c>
      <c r="R531" t="str">
        <f>feed!Q208</f>
        <v>Powerful</v>
      </c>
      <c r="S531">
        <f t="shared" si="49"/>
        <v>9</v>
      </c>
      <c r="T531" t="str">
        <f>feed!R208</f>
        <v>Pacific Rim</v>
      </c>
      <c r="U531" t="str">
        <f>feed!S208</f>
        <v>Soviet Union</v>
      </c>
      <c r="V531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31724</v>
      </c>
      <c r="W531" t="str">
        <f>feed!U208</f>
        <v>http://blocgame.com/stats.php?id=56250</v>
      </c>
      <c r="X531" s="4">
        <f>SUMPRODUCT(MID(0&amp;feed!V208,LARGE(INDEX(ISNUMBER(--MID(feed!V208,ROW($1:$5),1))*
ROW($1:$5),0),ROW($1:$5))+1,1)*10^ROW($1:$5)/10)</f>
        <v>0</v>
      </c>
      <c r="Y531">
        <f>feed!W208</f>
        <v>0</v>
      </c>
      <c r="Z531" s="4">
        <f t="shared" si="50"/>
        <v>15599</v>
      </c>
      <c r="AA531" s="8">
        <f t="shared" si="51"/>
        <v>13.017644645055396</v>
      </c>
      <c r="AB531" s="4">
        <f t="shared" si="52"/>
        <v>406.16666666666669</v>
      </c>
      <c r="AC531" s="4">
        <f t="shared" si="53"/>
        <v>5287.333333333333</v>
      </c>
    </row>
    <row r="532" spans="1:29" x14ac:dyDescent="0.25">
      <c r="A532" t="str">
        <f>feed!A60</f>
        <v>Zorin</v>
      </c>
      <c r="B532" t="str">
        <f>feed!B60</f>
        <v>NeroRPG</v>
      </c>
      <c r="C532" t="str">
        <f>feed!C60</f>
        <v>Interpol</v>
      </c>
      <c r="D532">
        <f>SUMPRODUCT(MID(0&amp;feed!D60,LARGE(INDEX(ISNUMBER(--MID(feed!D60,ROW($1:$19),1))*
ROW($1:$19),0),ROW($1:$19))+1,1)*10^ROW($1:$19)/10)</f>
        <v>43</v>
      </c>
      <c r="E532">
        <f>SUMPRODUCT(MID(0&amp;feed!E60,LARGE(INDEX(ISNUMBER(--MID(feed!E60,ROW($1:$19),1))*
ROW($1:$19),0),ROW($1:$19))+1,1)*10^ROW($1:$19)/10)</f>
        <v>2</v>
      </c>
      <c r="F532" t="str">
        <f>feed!F60</f>
        <v>Korean War surplus</v>
      </c>
      <c r="G532" t="str">
        <f>feed!G60</f>
        <v>Gandhi-like</v>
      </c>
      <c r="H532">
        <f>SUMPRODUCT(MID(0&amp;feed!H60,LARGE(INDEX(ISNUMBER(--MID(feed!H60,ROW($1:$19),1))*
ROW($1:$19),0),ROW($1:$19))+1,1)*10^ROW($1:$19)/10)</f>
        <v>2</v>
      </c>
      <c r="I532" t="str">
        <f>feed!I60</f>
        <v>Elite</v>
      </c>
      <c r="J532">
        <f>SUMPRODUCT(MID(0&amp;feed!J60,LARGE(INDEX(ISNUMBER(--MID(feed!J60,ROW($1:$19),1))*
ROW($1:$19),0),ROW($1:$19))+1,1)*10^ROW($1:$19)/10)</f>
        <v>4</v>
      </c>
      <c r="K532">
        <f>SUMPRODUCT(MID(0&amp;feed!K60,LARGE(INDEX(ISNUMBER(--MID(feed!K60,ROW($1:$19),1))*
ROW($1:$19),0),ROW($1:$19))+1,1)*10^ROW($1:$19)/10)</f>
        <v>15</v>
      </c>
      <c r="L532">
        <f>SUMPRODUCT(MID(0&amp;feed!L60,LARGE(INDEX(ISNUMBER(--MID(feed!L60,ROW($1:$19),1))*
ROW($1:$19),0),ROW($1:$19))+1,1)*10^ROW($1:$19)/10)</f>
        <v>8</v>
      </c>
      <c r="M532" t="str">
        <f>feed!M60</f>
        <v>Mixed Economy</v>
      </c>
      <c r="N532">
        <f>SUMPRODUCT(MID(0&amp;feed!N60,LARGE(INDEX(ISNUMBER(--MID(feed!N60,ROW($1:$5),1))*
ROW($1:$5),0),ROW($1:$5))+1,1)*10^ROW($1:$5)/10)</f>
        <v>3579</v>
      </c>
      <c r="O532">
        <f>SUMPRODUCT(MID(0&amp;feed!O60,LARGE(INDEX(ISNUMBER(--MID(feed!O60,ROW($1:$5),1))*
ROW($1:$5),0),ROW($1:$5))+1,1)*10^ROW($1:$5)/10)</f>
        <v>152</v>
      </c>
      <c r="P532">
        <f>feed!P60</f>
        <v>0</v>
      </c>
      <c r="Q532">
        <f t="shared" si="48"/>
        <v>40</v>
      </c>
      <c r="R532" t="str">
        <f>feed!Q60</f>
        <v>Somewhat Large</v>
      </c>
      <c r="S532">
        <f t="shared" si="49"/>
        <v>6</v>
      </c>
      <c r="T532" t="str">
        <f>feed!R60</f>
        <v>Pacific Rim</v>
      </c>
      <c r="U532" t="str">
        <f>feed!S60</f>
        <v>Soviet Union</v>
      </c>
      <c r="V532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12767</v>
      </c>
      <c r="W532" t="str">
        <f>feed!U60</f>
        <v>http://blocgame.com/stats.php?id=59970</v>
      </c>
      <c r="X532" s="4">
        <f>SUMPRODUCT(MID(0&amp;feed!V60,LARGE(INDEX(ISNUMBER(--MID(feed!V60,ROW($1:$5),1))*
ROW($1:$5),0),ROW($1:$5))+1,1)*10^ROW($1:$5)/10)</f>
        <v>0</v>
      </c>
      <c r="Y532">
        <f>feed!W60</f>
        <v>0</v>
      </c>
      <c r="Z532" s="4">
        <f t="shared" si="50"/>
        <v>2642</v>
      </c>
      <c r="AA532" s="8">
        <f t="shared" si="51"/>
        <v>3.5671975412126291</v>
      </c>
      <c r="AB532" s="4">
        <f t="shared" si="52"/>
        <v>596.5</v>
      </c>
      <c r="AC532" s="4">
        <f t="shared" si="53"/>
        <v>2127.8333333333335</v>
      </c>
    </row>
    <row r="533" spans="1:29" x14ac:dyDescent="0.25">
      <c r="A533" t="str">
        <f>feed!A166</f>
        <v>Andes</v>
      </c>
      <c r="B533" t="str">
        <f>feed!B166</f>
        <v>Murtox</v>
      </c>
      <c r="C533">
        <f>feed!C166</f>
        <v>0</v>
      </c>
      <c r="D533">
        <f>SUMPRODUCT(MID(0&amp;feed!D166,LARGE(INDEX(ISNUMBER(--MID(feed!D166,ROW($1:$19),1))*
ROW($1:$19),0),ROW($1:$19))+1,1)*10^ROW($1:$19)/10)</f>
        <v>23</v>
      </c>
      <c r="E533">
        <f>SUMPRODUCT(MID(0&amp;feed!E166,LARGE(INDEX(ISNUMBER(--MID(feed!E166,ROW($1:$19),1))*
ROW($1:$19),0),ROW($1:$19))+1,1)*10^ROW($1:$19)/10)</f>
        <v>0</v>
      </c>
      <c r="F533" t="str">
        <f>feed!F166</f>
        <v>Korean War surplus</v>
      </c>
      <c r="G533" t="str">
        <f>feed!G166</f>
        <v>Gandhi-like</v>
      </c>
      <c r="H533">
        <f>SUMPRODUCT(MID(0&amp;feed!H166,LARGE(INDEX(ISNUMBER(--MID(feed!H166,ROW($1:$19),1))*
ROW($1:$19),0),ROW($1:$19))+1,1)*10^ROW($1:$19)/10)</f>
        <v>2</v>
      </c>
      <c r="I533" t="str">
        <f>feed!I166</f>
        <v>Elite</v>
      </c>
      <c r="J533">
        <f>SUMPRODUCT(MID(0&amp;feed!J166,LARGE(INDEX(ISNUMBER(--MID(feed!J166,ROW($1:$19),1))*
ROW($1:$19),0),ROW($1:$19))+1,1)*10^ROW($1:$19)/10)</f>
        <v>5</v>
      </c>
      <c r="K533">
        <f>SUMPRODUCT(MID(0&amp;feed!K166,LARGE(INDEX(ISNUMBER(--MID(feed!K166,ROW($1:$19),1))*
ROW($1:$19),0),ROW($1:$19))+1,1)*10^ROW($1:$19)/10)</f>
        <v>23</v>
      </c>
      <c r="L533">
        <f>SUMPRODUCT(MID(0&amp;feed!L166,LARGE(INDEX(ISNUMBER(--MID(feed!L166,ROW($1:$19),1))*
ROW($1:$19),0),ROW($1:$19))+1,1)*10^ROW($1:$19)/10)</f>
        <v>3</v>
      </c>
      <c r="M533" t="str">
        <f>feed!M166</f>
        <v>Central Planning</v>
      </c>
      <c r="N533">
        <f>SUMPRODUCT(MID(0&amp;feed!N166,LARGE(INDEX(ISNUMBER(--MID(feed!N166,ROW($1:$5),1))*
ROW($1:$5),0),ROW($1:$5))+1,1)*10^ROW($1:$5)/10)</f>
        <v>2666</v>
      </c>
      <c r="O533">
        <f>SUMPRODUCT(MID(0&amp;feed!O166,LARGE(INDEX(ISNUMBER(--MID(feed!O166,ROW($1:$5),1))*
ROW($1:$5),0),ROW($1:$5))+1,1)*10^ROW($1:$5)/10)</f>
        <v>116</v>
      </c>
      <c r="P533" t="str">
        <f>feed!P166</f>
        <v>Near Depletion</v>
      </c>
      <c r="Q533">
        <f t="shared" si="48"/>
        <v>10</v>
      </c>
      <c r="R533" t="str">
        <f>feed!Q166</f>
        <v>Mediocre</v>
      </c>
      <c r="S533">
        <f t="shared" si="49"/>
        <v>4.5</v>
      </c>
      <c r="T533" t="str">
        <f>feed!R166</f>
        <v>Gran Colombia</v>
      </c>
      <c r="U533" t="str">
        <f>feed!S166</f>
        <v>Soviet Union</v>
      </c>
      <c r="V533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21075</v>
      </c>
      <c r="W533" t="str">
        <f>feed!U166</f>
        <v>http://blocgame.com/stats.php?id=51547</v>
      </c>
      <c r="X533" s="4">
        <f>SUMPRODUCT(MID(0&amp;feed!V166,LARGE(INDEX(ISNUMBER(--MID(feed!V166,ROW($1:$5),1))*
ROW($1:$5),0),ROW($1:$5))+1,1)*10^ROW($1:$5)/10)</f>
        <v>0</v>
      </c>
      <c r="Y533">
        <f>feed!W166</f>
        <v>0</v>
      </c>
      <c r="Z533" s="4">
        <f t="shared" si="50"/>
        <v>9825</v>
      </c>
      <c r="AA533" s="8">
        <f t="shared" si="51"/>
        <v>7.9051012753188301</v>
      </c>
      <c r="AB533" s="4">
        <f t="shared" si="52"/>
        <v>444.33333333333331</v>
      </c>
      <c r="AC533" s="4">
        <f t="shared" si="53"/>
        <v>3512.5</v>
      </c>
    </row>
    <row r="534" spans="1:29" x14ac:dyDescent="0.25">
      <c r="A534" t="str">
        <f>feed!A589</f>
        <v>Perullamas</v>
      </c>
      <c r="B534" t="str">
        <f>feed!B589</f>
        <v>Fernandocsv</v>
      </c>
      <c r="C534">
        <f>feed!C589</f>
        <v>0</v>
      </c>
      <c r="D534">
        <f>SUMPRODUCT(MID(0&amp;feed!D589,LARGE(INDEX(ISNUMBER(--MID(feed!D589,ROW($1:$19),1))*
ROW($1:$19),0),ROW($1:$19))+1,1)*10^ROW($1:$19)/10)</f>
        <v>5</v>
      </c>
      <c r="E534">
        <f>SUMPRODUCT(MID(0&amp;feed!E589,LARGE(INDEX(ISNUMBER(--MID(feed!E589,ROW($1:$19),1))*
ROW($1:$19),0),ROW($1:$19))+1,1)*10^ROW($1:$19)/10)</f>
        <v>0</v>
      </c>
      <c r="F534" t="str">
        <f>feed!F589</f>
        <v>First World War surplus</v>
      </c>
      <c r="G534" t="str">
        <f>feed!G589</f>
        <v>Gandhi-like</v>
      </c>
      <c r="H534">
        <f>SUMPRODUCT(MID(0&amp;feed!H590,LARGE(INDEX(ISNUMBER(--MID(feed!H590,ROW($1:$19),1))*
ROW($1:$19),0),ROW($1:$19))+1,1)*10^ROW($1:$19)/10)</f>
        <v>2</v>
      </c>
      <c r="I534" t="str">
        <f>feed!I589</f>
        <v>Standard</v>
      </c>
      <c r="J534">
        <f>SUMPRODUCT(MID(0&amp;feed!J589,LARGE(INDEX(ISNUMBER(--MID(feed!J589,ROW($1:$19),1))*
ROW($1:$19),0),ROW($1:$19))+1,1)*10^ROW($1:$19)/10)</f>
        <v>2</v>
      </c>
      <c r="K534">
        <f>SUMPRODUCT(MID(0&amp;feed!K589,LARGE(INDEX(ISNUMBER(--MID(feed!K589,ROW($1:$19),1))*
ROW($1:$19),0),ROW($1:$19))+1,1)*10^ROW($1:$19)/10)</f>
        <v>10</v>
      </c>
      <c r="L534">
        <f>SUMPRODUCT(MID(0&amp;feed!L589,LARGE(INDEX(ISNUMBER(--MID(feed!L589,ROW($1:$19),1))*
ROW($1:$19),0),ROW($1:$19))+1,1)*10^ROW($1:$19)/10)</f>
        <v>8</v>
      </c>
      <c r="M534" t="str">
        <f>feed!M589</f>
        <v>Free Market</v>
      </c>
      <c r="N534">
        <f>SUMPRODUCT(MID(0&amp;feed!N589,LARGE(INDEX(ISNUMBER(--MID(feed!N589,ROW($1:$5),1))*
ROW($1:$5),0),ROW($1:$5))+1,1)*10^ROW($1:$5)/10)</f>
        <v>1004</v>
      </c>
      <c r="O534">
        <f>SUMPRODUCT(MID(0&amp;feed!O589,LARGE(INDEX(ISNUMBER(--MID(feed!O589,ROW($1:$5),1))*
ROW($1:$5),0),ROW($1:$5))+1,1)*10^ROW($1:$5)/10)</f>
        <v>117</v>
      </c>
      <c r="P534" t="str">
        <f>feed!P589</f>
        <v>Untapped</v>
      </c>
      <c r="Q534">
        <f t="shared" si="48"/>
        <v>90</v>
      </c>
      <c r="R534" t="str">
        <f>feed!Q589</f>
        <v>Small</v>
      </c>
      <c r="S534">
        <f t="shared" si="49"/>
        <v>3</v>
      </c>
      <c r="T534" t="str">
        <f>feed!R589</f>
        <v>Gran Colombia</v>
      </c>
      <c r="U534" t="str">
        <f>feed!S589</f>
        <v>United States</v>
      </c>
      <c r="V534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20471</v>
      </c>
      <c r="W534" t="str">
        <f>feed!U589</f>
        <v>http://blocgame.com/stats.php?id=64461</v>
      </c>
      <c r="X534" s="4">
        <f>SUMPRODUCT(MID(0&amp;feed!V589,LARGE(INDEX(ISNUMBER(--MID(feed!V589,ROW($1:$5),1))*
ROW($1:$5),0),ROW($1:$5))+1,1)*10^ROW($1:$5)/10)</f>
        <v>0</v>
      </c>
      <c r="Y534">
        <f>feed!W589</f>
        <v>0</v>
      </c>
      <c r="Z534" s="4">
        <f t="shared" si="50"/>
        <v>12221</v>
      </c>
      <c r="AA534" s="8">
        <f t="shared" si="51"/>
        <v>20.389442231075698</v>
      </c>
      <c r="AB534" s="4">
        <f t="shared" si="52"/>
        <v>167.33333333333334</v>
      </c>
      <c r="AC534" s="4">
        <f t="shared" si="53"/>
        <v>3411.8333333333335</v>
      </c>
    </row>
    <row r="535" spans="1:29" x14ac:dyDescent="0.25">
      <c r="A535" t="str">
        <f>feed!A17</f>
        <v>Rome Reloaded</v>
      </c>
      <c r="B535" t="str">
        <f>feed!B17</f>
        <v>Tiberius Ceaser</v>
      </c>
      <c r="C535" t="str">
        <f>feed!C17</f>
        <v>SPQR</v>
      </c>
      <c r="D535">
        <f>SUMPRODUCT(MID(0&amp;feed!D17,LARGE(INDEX(ISNUMBER(--MID(feed!D17,ROW($1:$19),1))*
ROW($1:$19),0),ROW($1:$19))+1,1)*10^ROW($1:$19)/10)</f>
        <v>54</v>
      </c>
      <c r="E535">
        <f>SUMPRODUCT(MID(0&amp;feed!E17,LARGE(INDEX(ISNUMBER(--MID(feed!E17,ROW($1:$19),1))*
ROW($1:$19),0),ROW($1:$19))+1,1)*10^ROW($1:$19)/10)</f>
        <v>7</v>
      </c>
      <c r="F535" t="str">
        <f>feed!F17</f>
        <v>Korean War surplus</v>
      </c>
      <c r="G535" t="str">
        <f>feed!G17</f>
        <v>Gandhi-like</v>
      </c>
      <c r="H535">
        <f>SUMPRODUCT(MID(0&amp;feed!H17,LARGE(INDEX(ISNUMBER(--MID(feed!H17,ROW($1:$19),1))*
ROW($1:$19),0),ROW($1:$19))+1,1)*10^ROW($1:$19)/10)</f>
        <v>2</v>
      </c>
      <c r="I535" t="str">
        <f>feed!I17</f>
        <v>Good</v>
      </c>
      <c r="J535">
        <f>SUMPRODUCT(MID(0&amp;feed!J17,LARGE(INDEX(ISNUMBER(--MID(feed!J17,ROW($1:$19),1))*
ROW($1:$19),0),ROW($1:$19))+1,1)*10^ROW($1:$19)/10)</f>
        <v>15</v>
      </c>
      <c r="K535">
        <f>SUMPRODUCT(MID(0&amp;feed!K17,LARGE(INDEX(ISNUMBER(--MID(feed!K17,ROW($1:$19),1))*
ROW($1:$19),0),ROW($1:$19))+1,1)*10^ROW($1:$19)/10)</f>
        <v>18</v>
      </c>
      <c r="L535">
        <f>SUMPRODUCT(MID(0&amp;feed!L17,LARGE(INDEX(ISNUMBER(--MID(feed!L17,ROW($1:$19),1))*
ROW($1:$19),0),ROW($1:$19))+1,1)*10^ROW($1:$19)/10)</f>
        <v>12</v>
      </c>
      <c r="M535" t="str">
        <f>feed!M17</f>
        <v>Central Planning</v>
      </c>
      <c r="N535">
        <f>SUMPRODUCT(MID(0&amp;feed!N17,LARGE(INDEX(ISNUMBER(--MID(feed!N17,ROW($1:$5),1))*
ROW($1:$5),0),ROW($1:$5))+1,1)*10^ROW($1:$5)/10)</f>
        <v>4446</v>
      </c>
      <c r="O535">
        <f>SUMPRODUCT(MID(0&amp;feed!O17,LARGE(INDEX(ISNUMBER(--MID(feed!O17,ROW($1:$5),1))*
ROW($1:$5),0),ROW($1:$5))+1,1)*10^ROW($1:$5)/10)</f>
        <v>4438</v>
      </c>
      <c r="P535" t="str">
        <f>feed!P17</f>
        <v>Plentiful</v>
      </c>
      <c r="Q535">
        <f t="shared" si="48"/>
        <v>70</v>
      </c>
      <c r="R535" t="str">
        <f>feed!Q17</f>
        <v>Very Powerful</v>
      </c>
      <c r="S535">
        <f t="shared" si="49"/>
        <v>10</v>
      </c>
      <c r="T535" t="str">
        <f>feed!R17</f>
        <v>Mesopotamia</v>
      </c>
      <c r="U535" t="str">
        <f>feed!S17</f>
        <v>Soviet Union</v>
      </c>
      <c r="V535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12961</v>
      </c>
      <c r="W535" t="str">
        <f>feed!U17</f>
        <v>http://blocgame.com/stats.php?id=1421</v>
      </c>
      <c r="X535" s="4">
        <f>SUMPRODUCT(MID(0&amp;feed!V17,LARGE(INDEX(ISNUMBER(--MID(feed!V17,ROW($1:$5),1))*
ROW($1:$5),0),ROW($1:$5))+1,1)*10^ROW($1:$5)/10)</f>
        <v>0</v>
      </c>
      <c r="Y535">
        <f>feed!W17</f>
        <v>0</v>
      </c>
      <c r="Z535" s="4">
        <f t="shared" si="50"/>
        <v>211</v>
      </c>
      <c r="AA535" s="8">
        <f t="shared" si="51"/>
        <v>2.9152046783625729</v>
      </c>
      <c r="AB535" s="4">
        <f t="shared" si="52"/>
        <v>741</v>
      </c>
      <c r="AC535" s="4">
        <f t="shared" si="53"/>
        <v>2160.1666666666665</v>
      </c>
    </row>
    <row r="536" spans="1:29" x14ac:dyDescent="0.25">
      <c r="A536" t="str">
        <f>feed!A203</f>
        <v>House Tyrell</v>
      </c>
      <c r="B536" t="str">
        <f>feed!B203</f>
        <v>Mace Tyrell</v>
      </c>
      <c r="C536" t="str">
        <f>feed!C203</f>
        <v>SPQR</v>
      </c>
      <c r="D536">
        <f>SUMPRODUCT(MID(0&amp;feed!D203,LARGE(INDEX(ISNUMBER(--MID(feed!D203,ROW($1:$19),1))*
ROW($1:$19),0),ROW($1:$19))+1,1)*10^ROW($1:$19)/10)</f>
        <v>83</v>
      </c>
      <c r="E536">
        <f>SUMPRODUCT(MID(0&amp;feed!E203,LARGE(INDEX(ISNUMBER(--MID(feed!E203,ROW($1:$19),1))*
ROW($1:$19),0),ROW($1:$19))+1,1)*10^ROW($1:$19)/10)</f>
        <v>0</v>
      </c>
      <c r="F536" t="str">
        <f>feed!F203</f>
        <v>Second World War surplus</v>
      </c>
      <c r="G536" t="str">
        <f>feed!G203</f>
        <v>Gandhi-like</v>
      </c>
      <c r="H536">
        <f>SUMPRODUCT(MID(0&amp;feed!H203,LARGE(INDEX(ISNUMBER(--MID(feed!H203,ROW($1:$19),1))*
ROW($1:$19),0),ROW($1:$19))+1,1)*10^ROW($1:$19)/10)</f>
        <v>1</v>
      </c>
      <c r="I536" t="str">
        <f>feed!I203</f>
        <v>Standard</v>
      </c>
      <c r="J536">
        <f>SUMPRODUCT(MID(0&amp;feed!J203,LARGE(INDEX(ISNUMBER(--MID(feed!J203,ROW($1:$19),1))*
ROW($1:$19),0),ROW($1:$19))+1,1)*10^ROW($1:$19)/10)</f>
        <v>3</v>
      </c>
      <c r="K536">
        <f>SUMPRODUCT(MID(0&amp;feed!K203,LARGE(INDEX(ISNUMBER(--MID(feed!K203,ROW($1:$19),1))*
ROW($1:$19),0),ROW($1:$19))+1,1)*10^ROW($1:$19)/10)</f>
        <v>6</v>
      </c>
      <c r="L536">
        <f>SUMPRODUCT(MID(0&amp;feed!L203,LARGE(INDEX(ISNUMBER(--MID(feed!L203,ROW($1:$19),1))*
ROW($1:$19),0),ROW($1:$19))+1,1)*10^ROW($1:$19)/10)</f>
        <v>6</v>
      </c>
      <c r="M536" t="str">
        <f>feed!M203</f>
        <v>Mixed Economy</v>
      </c>
      <c r="N536">
        <f>SUMPRODUCT(MID(0&amp;feed!N203,LARGE(INDEX(ISNUMBER(--MID(feed!N203,ROW($1:$5),1))*
ROW($1:$5),0),ROW($1:$5))+1,1)*10^ROW($1:$5)/10)</f>
        <v>2462</v>
      </c>
      <c r="O536">
        <f>SUMPRODUCT(MID(0&amp;feed!O203,LARGE(INDEX(ISNUMBER(--MID(feed!O203,ROW($1:$5),1))*
ROW($1:$5),0),ROW($1:$5))+1,1)*10^ROW($1:$5)/10)</f>
        <v>39</v>
      </c>
      <c r="P536" t="str">
        <f>feed!P203</f>
        <v>Untapped</v>
      </c>
      <c r="Q536">
        <f t="shared" si="48"/>
        <v>90</v>
      </c>
      <c r="R536" t="str">
        <f>feed!Q203</f>
        <v>Very Powerful</v>
      </c>
      <c r="S536">
        <f t="shared" si="49"/>
        <v>10</v>
      </c>
      <c r="T536" t="str">
        <f>feed!R203</f>
        <v>Arabia</v>
      </c>
      <c r="U536" t="str">
        <f>feed!S203</f>
        <v>United States</v>
      </c>
      <c r="V536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5753</v>
      </c>
      <c r="W536" t="str">
        <f>feed!U203</f>
        <v>http://blocgame.com/stats.php?id=64093</v>
      </c>
      <c r="X536" s="4">
        <f>SUMPRODUCT(MID(0&amp;feed!V203,LARGE(INDEX(ISNUMBER(--MID(feed!V203,ROW($1:$5),1))*
ROW($1:$5),0),ROW($1:$5))+1,1)*10^ROW($1:$5)/10)</f>
        <v>0</v>
      </c>
      <c r="Y536">
        <f>feed!W203</f>
        <v>0</v>
      </c>
      <c r="Z536" s="4">
        <f t="shared" si="50"/>
        <v>503</v>
      </c>
      <c r="AA536" s="8">
        <f t="shared" si="51"/>
        <v>2.3367181153533712</v>
      </c>
      <c r="AB536" s="4">
        <f t="shared" si="52"/>
        <v>410.33333333333331</v>
      </c>
      <c r="AC536" s="4">
        <f t="shared" si="53"/>
        <v>958.83333333333337</v>
      </c>
    </row>
    <row r="537" spans="1:29" x14ac:dyDescent="0.25">
      <c r="A537" t="str">
        <f>feed!A122</f>
        <v>ChÅ«ya</v>
      </c>
      <c r="B537" t="str">
        <f>feed!B122</f>
        <v>Silberblade</v>
      </c>
      <c r="C537" t="str">
        <f>feed!C122</f>
        <v>The Order</v>
      </c>
      <c r="D537">
        <f>SUMPRODUCT(MID(0&amp;feed!D122,LARGE(INDEX(ISNUMBER(--MID(feed!D122,ROW($1:$19),1))*
ROW($1:$19),0),ROW($1:$19))+1,1)*10^ROW($1:$19)/10)</f>
        <v>29</v>
      </c>
      <c r="E537">
        <f>SUMPRODUCT(MID(0&amp;feed!E122,LARGE(INDEX(ISNUMBER(--MID(feed!E122,ROW($1:$19),1))*
ROW($1:$19),0),ROW($1:$19))+1,1)*10^ROW($1:$19)/10)</f>
        <v>7</v>
      </c>
      <c r="F537" t="str">
        <f>feed!F122</f>
        <v>Second World War surplus</v>
      </c>
      <c r="G537" t="str">
        <f>feed!G122</f>
        <v>Gandhi-like</v>
      </c>
      <c r="H537">
        <f>SUMPRODUCT(MID(0&amp;feed!H122,LARGE(INDEX(ISNUMBER(--MID(feed!H122,ROW($1:$19),1))*
ROW($1:$19),0),ROW($1:$19))+1,1)*10^ROW($1:$19)/10)</f>
        <v>3</v>
      </c>
      <c r="I537" t="str">
        <f>feed!I122</f>
        <v>Standard</v>
      </c>
      <c r="J537">
        <f>SUMPRODUCT(MID(0&amp;feed!J122,LARGE(INDEX(ISNUMBER(--MID(feed!J122,ROW($1:$19),1))*
ROW($1:$19),0),ROW($1:$19))+1,1)*10^ROW($1:$19)/10)</f>
        <v>71</v>
      </c>
      <c r="K537">
        <f>SUMPRODUCT(MID(0&amp;feed!K122,LARGE(INDEX(ISNUMBER(--MID(feed!K122,ROW($1:$19),1))*
ROW($1:$19),0),ROW($1:$19))+1,1)*10^ROW($1:$19)/10)</f>
        <v>35</v>
      </c>
      <c r="L537">
        <f>SUMPRODUCT(MID(0&amp;feed!L122,LARGE(INDEX(ISNUMBER(--MID(feed!L122,ROW($1:$19),1))*
ROW($1:$19),0),ROW($1:$19))+1,1)*10^ROW($1:$19)/10)</f>
        <v>3</v>
      </c>
      <c r="M537" t="str">
        <f>feed!M122</f>
        <v>Central Planning</v>
      </c>
      <c r="N537">
        <f>SUMPRODUCT(MID(0&amp;feed!N122,LARGE(INDEX(ISNUMBER(--MID(feed!N122,ROW($1:$5),1))*
ROW($1:$5),0),ROW($1:$5))+1,1)*10^ROW($1:$5)/10)</f>
        <v>3038</v>
      </c>
      <c r="O537">
        <f>SUMPRODUCT(MID(0&amp;feed!O122,LARGE(INDEX(ISNUMBER(--MID(feed!O122,ROW($1:$5),1))*
ROW($1:$5),0),ROW($1:$5))+1,1)*10^ROW($1:$5)/10)</f>
        <v>265</v>
      </c>
      <c r="P537" t="str">
        <f>feed!P122</f>
        <v>Untapped</v>
      </c>
      <c r="Q537">
        <f t="shared" si="48"/>
        <v>90</v>
      </c>
      <c r="R537" t="str">
        <f>feed!Q122</f>
        <v>Very Powerful</v>
      </c>
      <c r="S537">
        <f t="shared" si="49"/>
        <v>10</v>
      </c>
      <c r="T537" t="str">
        <f>feed!R122</f>
        <v>Southern Africa</v>
      </c>
      <c r="U537" t="str">
        <f>feed!S122</f>
        <v>Soviet Union</v>
      </c>
      <c r="V537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35046</v>
      </c>
      <c r="W537" t="str">
        <f>feed!U122</f>
        <v>http://blocgame.com/stats.php?id=63950</v>
      </c>
      <c r="X537" s="4">
        <f>SUMPRODUCT(MID(0&amp;feed!V122,LARGE(INDEX(ISNUMBER(--MID(feed!V122,ROW($1:$5),1))*
ROW($1:$5),0),ROW($1:$5))+1,1)*10^ROW($1:$5)/10)</f>
        <v>0</v>
      </c>
      <c r="Y537">
        <f>feed!W122</f>
        <v>0</v>
      </c>
      <c r="Z537" s="4">
        <f t="shared" si="50"/>
        <v>18546</v>
      </c>
      <c r="AA537" s="8">
        <f t="shared" si="51"/>
        <v>11.535878867676102</v>
      </c>
      <c r="AB537" s="4">
        <f t="shared" si="52"/>
        <v>506.33333333333331</v>
      </c>
      <c r="AC537" s="4">
        <f t="shared" si="53"/>
        <v>5841</v>
      </c>
    </row>
    <row r="538" spans="1:29" x14ac:dyDescent="0.25">
      <c r="A538" t="str">
        <f>feed!A136</f>
        <v>Psiloybia</v>
      </c>
      <c r="B538" t="str">
        <f>feed!B136</f>
        <v>Nero</v>
      </c>
      <c r="C538" t="str">
        <f>feed!C136</f>
        <v>The Order</v>
      </c>
      <c r="D538">
        <f>SUMPRODUCT(MID(0&amp;feed!D136,LARGE(INDEX(ISNUMBER(--MID(feed!D136,ROW($1:$19),1))*
ROW($1:$19),0),ROW($1:$19))+1,1)*10^ROW($1:$19)/10)</f>
        <v>69</v>
      </c>
      <c r="E538">
        <f>SUMPRODUCT(MID(0&amp;feed!E136,LARGE(INDEX(ISNUMBER(--MID(feed!E136,ROW($1:$19),1))*
ROW($1:$19),0),ROW($1:$19))+1,1)*10^ROW($1:$19)/10)</f>
        <v>5</v>
      </c>
      <c r="F538" t="str">
        <f>feed!F136</f>
        <v>Korean War surplus</v>
      </c>
      <c r="G538" t="str">
        <f>feed!G136</f>
        <v>Gandhi-like</v>
      </c>
      <c r="H538">
        <f>SUMPRODUCT(MID(0&amp;feed!H136,LARGE(INDEX(ISNUMBER(--MID(feed!H136,ROW($1:$19),1))*
ROW($1:$19),0),ROW($1:$19))+1,1)*10^ROW($1:$19)/10)</f>
        <v>4</v>
      </c>
      <c r="I538" t="str">
        <f>feed!I136</f>
        <v>Elite</v>
      </c>
      <c r="J538">
        <f>SUMPRODUCT(MID(0&amp;feed!J136,LARGE(INDEX(ISNUMBER(--MID(feed!J136,ROW($1:$19),1))*
ROW($1:$19),0),ROW($1:$19))+1,1)*10^ROW($1:$19)/10)</f>
        <v>35</v>
      </c>
      <c r="K538">
        <f>SUMPRODUCT(MID(0&amp;feed!K136,LARGE(INDEX(ISNUMBER(--MID(feed!K136,ROW($1:$19),1))*
ROW($1:$19),0),ROW($1:$19))+1,1)*10^ROW($1:$19)/10)</f>
        <v>17</v>
      </c>
      <c r="L538">
        <f>SUMPRODUCT(MID(0&amp;feed!L136,LARGE(INDEX(ISNUMBER(--MID(feed!L136,ROW($1:$19),1))*
ROW($1:$19),0),ROW($1:$19))+1,1)*10^ROW($1:$19)/10)</f>
        <v>6</v>
      </c>
      <c r="M538" t="str">
        <f>feed!M136</f>
        <v>Central Planning</v>
      </c>
      <c r="N538">
        <f>SUMPRODUCT(MID(0&amp;feed!N136,LARGE(INDEX(ISNUMBER(--MID(feed!N136,ROW($1:$5),1))*
ROW($1:$5),0),ROW($1:$5))+1,1)*10^ROW($1:$5)/10)</f>
        <v>2853</v>
      </c>
      <c r="O538">
        <f>SUMPRODUCT(MID(0&amp;feed!O136,LARGE(INDEX(ISNUMBER(--MID(feed!O136,ROW($1:$5),1))*
ROW($1:$5),0),ROW($1:$5))+1,1)*10^ROW($1:$5)/10)</f>
        <v>94</v>
      </c>
      <c r="P538" t="str">
        <f>feed!P136</f>
        <v>Untapped</v>
      </c>
      <c r="Q538">
        <f t="shared" si="48"/>
        <v>90</v>
      </c>
      <c r="R538" t="str">
        <f>feed!Q136</f>
        <v>Powerful</v>
      </c>
      <c r="S538">
        <f t="shared" si="49"/>
        <v>9</v>
      </c>
      <c r="T538" t="str">
        <f>feed!R136</f>
        <v>China</v>
      </c>
      <c r="U538" t="str">
        <f>feed!S136</f>
        <v>Soviet Union</v>
      </c>
      <c r="V538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45831</v>
      </c>
      <c r="W538" t="str">
        <f>feed!U136</f>
        <v>http://blocgame.com/stats.php?id=45249</v>
      </c>
      <c r="X538" s="4">
        <f>SUMPRODUCT(MID(0&amp;feed!V136,LARGE(INDEX(ISNUMBER(--MID(feed!V136,ROW($1:$5),1))*
ROW($1:$5),0),ROW($1:$5))+1,1)*10^ROW($1:$5)/10)</f>
        <v>0</v>
      </c>
      <c r="Y538">
        <f>feed!W136</f>
        <v>0</v>
      </c>
      <c r="Z538" s="4">
        <f t="shared" si="50"/>
        <v>34206</v>
      </c>
      <c r="AA538" s="8">
        <f t="shared" si="51"/>
        <v>16.064143007360673</v>
      </c>
      <c r="AB538" s="4">
        <f t="shared" si="52"/>
        <v>475.5</v>
      </c>
      <c r="AC538" s="4">
        <f t="shared" si="53"/>
        <v>7638.5</v>
      </c>
    </row>
    <row r="539" spans="1:29" x14ac:dyDescent="0.25">
      <c r="A539" t="str">
        <f>feed!A221</f>
        <v>Caballos</v>
      </c>
      <c r="B539" t="str">
        <f>feed!B221</f>
        <v>Tï¿½mas</v>
      </c>
      <c r="C539">
        <f>feed!C221</f>
        <v>0</v>
      </c>
      <c r="D539">
        <f>SUMPRODUCT(MID(0&amp;feed!D221,LARGE(INDEX(ISNUMBER(--MID(feed!D221,ROW($1:$19),1))*
ROW($1:$19),0),ROW($1:$19))+1,1)*10^ROW($1:$19)/10)</f>
        <v>3</v>
      </c>
      <c r="E539">
        <f>SUMPRODUCT(MID(0&amp;feed!E221,LARGE(INDEX(ISNUMBER(--MID(feed!E221,ROW($1:$19),1))*
ROW($1:$19),0),ROW($1:$19))+1,1)*10^ROW($1:$19)/10)</f>
        <v>0</v>
      </c>
      <c r="F539" t="str">
        <f>feed!F221</f>
        <v>Second World War surplus</v>
      </c>
      <c r="G539" t="str">
        <f>feed!G221</f>
        <v>Gandhi-like</v>
      </c>
      <c r="H539">
        <f>SUMPRODUCT(MID(0&amp;feed!H221,LARGE(INDEX(ISNUMBER(--MID(feed!H221,ROW($1:$19),1))*
ROW($1:$19),0),ROW($1:$19))+1,1)*10^ROW($1:$19)/10)</f>
        <v>1</v>
      </c>
      <c r="I539" t="str">
        <f>feed!I221</f>
        <v>Poor</v>
      </c>
      <c r="J539">
        <f>SUMPRODUCT(MID(0&amp;feed!J221,LARGE(INDEX(ISNUMBER(--MID(feed!J221,ROW($1:$19),1))*
ROW($1:$19),0),ROW($1:$19))+1,1)*10^ROW($1:$19)/10)</f>
        <v>1</v>
      </c>
      <c r="K539">
        <f>SUMPRODUCT(MID(0&amp;feed!K221,LARGE(INDEX(ISNUMBER(--MID(feed!K221,ROW($1:$19),1))*
ROW($1:$19),0),ROW($1:$19))+1,1)*10^ROW($1:$19)/10)</f>
        <v>5</v>
      </c>
      <c r="L539">
        <f>SUMPRODUCT(MID(0&amp;feed!L221,LARGE(INDEX(ISNUMBER(--MID(feed!L221,ROW($1:$19),1))*
ROW($1:$19),0),ROW($1:$19))+1,1)*10^ROW($1:$19)/10)</f>
        <v>5</v>
      </c>
      <c r="M539" t="str">
        <f>feed!M221</f>
        <v>Free Market</v>
      </c>
      <c r="N539">
        <f>SUMPRODUCT(MID(0&amp;feed!N221,LARGE(INDEX(ISNUMBER(--MID(feed!N221,ROW($1:$5),1))*
ROW($1:$5),0),ROW($1:$5))+1,1)*10^ROW($1:$5)/10)</f>
        <v>2406</v>
      </c>
      <c r="O539">
        <f>SUMPRODUCT(MID(0&amp;feed!O221,LARGE(INDEX(ISNUMBER(--MID(feed!O221,ROW($1:$5),1))*
ROW($1:$5),0),ROW($1:$5))+1,1)*10^ROW($1:$5)/10)</f>
        <v>0</v>
      </c>
      <c r="P539" t="str">
        <f>feed!P221</f>
        <v>Untapped</v>
      </c>
      <c r="Q539">
        <f t="shared" si="48"/>
        <v>90</v>
      </c>
      <c r="R539" t="str">
        <f>feed!Q221</f>
        <v>Small</v>
      </c>
      <c r="S539">
        <f t="shared" si="49"/>
        <v>3</v>
      </c>
      <c r="T539" t="str">
        <f>feed!R221</f>
        <v>The Subcontinent</v>
      </c>
      <c r="U539" t="str">
        <f>feed!S221</f>
        <v>United States</v>
      </c>
      <c r="V539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16586</v>
      </c>
      <c r="W539" t="str">
        <f>feed!U221</f>
        <v>http://blocgame.com/stats.php?id=5261</v>
      </c>
      <c r="X539" s="4">
        <f>SUMPRODUCT(MID(0&amp;feed!V221,LARGE(INDEX(ISNUMBER(--MID(feed!V221,ROW($1:$5),1))*
ROW($1:$5),0),ROW($1:$5))+1,1)*10^ROW($1:$5)/10)</f>
        <v>0</v>
      </c>
      <c r="Y539">
        <f>feed!W221</f>
        <v>0</v>
      </c>
      <c r="Z539" s="4">
        <f t="shared" si="50"/>
        <v>12086</v>
      </c>
      <c r="AA539" s="8">
        <f t="shared" si="51"/>
        <v>6.8935993349958435</v>
      </c>
      <c r="AB539" s="4">
        <f t="shared" si="52"/>
        <v>401</v>
      </c>
      <c r="AC539" s="4">
        <f t="shared" si="53"/>
        <v>2764.3333333333335</v>
      </c>
    </row>
    <row r="540" spans="1:29" x14ac:dyDescent="0.25">
      <c r="A540" t="str">
        <f>feed!A195</f>
        <v>FreakTopia</v>
      </c>
      <c r="B540" t="str">
        <f>feed!B195</f>
        <v>Remington Steel</v>
      </c>
      <c r="C540" t="str">
        <f>feed!C195</f>
        <v>The Order</v>
      </c>
      <c r="D540">
        <f>SUMPRODUCT(MID(0&amp;feed!D195,LARGE(INDEX(ISNUMBER(--MID(feed!D195,ROW($1:$19),1))*
ROW($1:$19),0),ROW($1:$19))+1,1)*10^ROW($1:$19)/10)</f>
        <v>151</v>
      </c>
      <c r="E540">
        <f>SUMPRODUCT(MID(0&amp;feed!E195,LARGE(INDEX(ISNUMBER(--MID(feed!E195,ROW($1:$19),1))*
ROW($1:$19),0),ROW($1:$19))+1,1)*10^ROW($1:$19)/10)</f>
        <v>3</v>
      </c>
      <c r="F540" t="str">
        <f>feed!F195</f>
        <v>Korean War surplus</v>
      </c>
      <c r="G540" t="str">
        <f>feed!G195</f>
        <v>Gandhi-like</v>
      </c>
      <c r="H540">
        <f>SUMPRODUCT(MID(0&amp;feed!H195,LARGE(INDEX(ISNUMBER(--MID(feed!H195,ROW($1:$19),1))*
ROW($1:$19),0),ROW($1:$19))+1,1)*10^ROW($1:$19)/10)</f>
        <v>6</v>
      </c>
      <c r="I540" t="str">
        <f>feed!I195</f>
        <v>Elite</v>
      </c>
      <c r="J540">
        <f>SUMPRODUCT(MID(0&amp;feed!J195,LARGE(INDEX(ISNUMBER(--MID(feed!J195,ROW($1:$19),1))*
ROW($1:$19),0),ROW($1:$19))+1,1)*10^ROW($1:$19)/10)</f>
        <v>3</v>
      </c>
      <c r="K540">
        <f>SUMPRODUCT(MID(0&amp;feed!K195,LARGE(INDEX(ISNUMBER(--MID(feed!K195,ROW($1:$19),1))*
ROW($1:$19),0),ROW($1:$19))+1,1)*10^ROW($1:$19)/10)</f>
        <v>46</v>
      </c>
      <c r="L540">
        <f>SUMPRODUCT(MID(0&amp;feed!L195,LARGE(INDEX(ISNUMBER(--MID(feed!L195,ROW($1:$19),1))*
ROW($1:$19),0),ROW($1:$19))+1,1)*10^ROW($1:$19)/10)</f>
        <v>11</v>
      </c>
      <c r="M540" t="str">
        <f>feed!M195</f>
        <v>Free Market</v>
      </c>
      <c r="N540">
        <f>SUMPRODUCT(MID(0&amp;feed!N195,LARGE(INDEX(ISNUMBER(--MID(feed!N195,ROW($1:$5),1))*
ROW($1:$5),0),ROW($1:$5))+1,1)*10^ROW($1:$5)/10)</f>
        <v>2488</v>
      </c>
      <c r="O540">
        <f>SUMPRODUCT(MID(0&amp;feed!O195,LARGE(INDEX(ISNUMBER(--MID(feed!O195,ROW($1:$5),1))*
ROW($1:$5),0),ROW($1:$5))+1,1)*10^ROW($1:$5)/10)</f>
        <v>630</v>
      </c>
      <c r="P540" t="str">
        <f>feed!P195</f>
        <v>Untapped</v>
      </c>
      <c r="Q540">
        <f t="shared" si="48"/>
        <v>90</v>
      </c>
      <c r="R540" t="str">
        <f>feed!Q195</f>
        <v>Very Powerful</v>
      </c>
      <c r="S540">
        <f t="shared" si="49"/>
        <v>10</v>
      </c>
      <c r="T540" t="str">
        <f>feed!R195</f>
        <v>The Subcontinent</v>
      </c>
      <c r="U540" t="str">
        <f>feed!S195</f>
        <v>United States</v>
      </c>
      <c r="V540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59484</v>
      </c>
      <c r="W540" t="str">
        <f>feed!U195</f>
        <v>http://blocgame.com/stats.php?id=45527</v>
      </c>
      <c r="X540" s="4">
        <f>SUMPRODUCT(MID(0&amp;feed!V195,LARGE(INDEX(ISNUMBER(--MID(feed!V195,ROW($1:$5),1))*
ROW($1:$5),0),ROW($1:$5))+1,1)*10^ROW($1:$5)/10)</f>
        <v>0</v>
      </c>
      <c r="Y540">
        <f>feed!W195</f>
        <v>0</v>
      </c>
      <c r="Z540" s="4">
        <f t="shared" si="50"/>
        <v>33609</v>
      </c>
      <c r="AA540" s="8">
        <f t="shared" si="51"/>
        <v>23.908360128617364</v>
      </c>
      <c r="AB540" s="4">
        <f t="shared" si="52"/>
        <v>414.66666666666669</v>
      </c>
      <c r="AC540" s="4">
        <f t="shared" si="53"/>
        <v>9914</v>
      </c>
    </row>
    <row r="541" spans="1:29" x14ac:dyDescent="0.25">
      <c r="A541" t="str">
        <f>feed!A73</f>
        <v>Aasyria</v>
      </c>
      <c r="B541" t="str">
        <f>feed!B73</f>
        <v>David al-Assad</v>
      </c>
      <c r="C541" t="str">
        <f>feed!C73</f>
        <v>The Order</v>
      </c>
      <c r="D541">
        <f>SUMPRODUCT(MID(0&amp;feed!D73,LARGE(INDEX(ISNUMBER(--MID(feed!D73,ROW($1:$19),1))*
ROW($1:$19),0),ROW($1:$19))+1,1)*10^ROW($1:$19)/10)</f>
        <v>158</v>
      </c>
      <c r="E541">
        <f>SUMPRODUCT(MID(0&amp;feed!E73,LARGE(INDEX(ISNUMBER(--MID(feed!E73,ROW($1:$19),1))*
ROW($1:$19),0),ROW($1:$19))+1,1)*10^ROW($1:$19)/10)</f>
        <v>14</v>
      </c>
      <c r="F541" t="str">
        <f>feed!F73</f>
        <v>Korean War surplus</v>
      </c>
      <c r="G541" t="str">
        <f>feed!G73</f>
        <v>Gandhi-like</v>
      </c>
      <c r="H541">
        <f>SUMPRODUCT(MID(0&amp;feed!H73,LARGE(INDEX(ISNUMBER(--MID(feed!H73,ROW($1:$19),1))*
ROW($1:$19),0),ROW($1:$19))+1,1)*10^ROW($1:$19)/10)</f>
        <v>5</v>
      </c>
      <c r="I541" t="str">
        <f>feed!I73</f>
        <v>Standard</v>
      </c>
      <c r="J541">
        <f>SUMPRODUCT(MID(0&amp;feed!J73,LARGE(INDEX(ISNUMBER(--MID(feed!J73,ROW($1:$19),1))*
ROW($1:$19),0),ROW($1:$19))+1,1)*10^ROW($1:$19)/10)</f>
        <v>2</v>
      </c>
      <c r="K541">
        <f>SUMPRODUCT(MID(0&amp;feed!K73,LARGE(INDEX(ISNUMBER(--MID(feed!K73,ROW($1:$19),1))*
ROW($1:$19),0),ROW($1:$19))+1,1)*10^ROW($1:$19)/10)</f>
        <v>35</v>
      </c>
      <c r="L541">
        <f>SUMPRODUCT(MID(0&amp;feed!L73,LARGE(INDEX(ISNUMBER(--MID(feed!L73,ROW($1:$19),1))*
ROW($1:$19),0),ROW($1:$19))+1,1)*10^ROW($1:$19)/10)</f>
        <v>17</v>
      </c>
      <c r="M541" t="str">
        <f>feed!M73</f>
        <v>Mixed Economy</v>
      </c>
      <c r="N541">
        <f>SUMPRODUCT(MID(0&amp;feed!N73,LARGE(INDEX(ISNUMBER(--MID(feed!N73,ROW($1:$5),1))*
ROW($1:$5),0),ROW($1:$5))+1,1)*10^ROW($1:$5)/10)</f>
        <v>3433</v>
      </c>
      <c r="O541">
        <f>SUMPRODUCT(MID(0&amp;feed!O73,LARGE(INDEX(ISNUMBER(--MID(feed!O73,ROW($1:$5),1))*
ROW($1:$5),0),ROW($1:$5))+1,1)*10^ROW($1:$5)/10)</f>
        <v>3513</v>
      </c>
      <c r="P541" t="str">
        <f>feed!P73</f>
        <v>Untapped</v>
      </c>
      <c r="Q541">
        <f t="shared" si="48"/>
        <v>90</v>
      </c>
      <c r="R541" t="str">
        <f>feed!Q73</f>
        <v>Very Powerful</v>
      </c>
      <c r="S541">
        <f t="shared" si="49"/>
        <v>10</v>
      </c>
      <c r="T541" t="str">
        <f>feed!R73</f>
        <v>Mesopotamia</v>
      </c>
      <c r="U541" t="str">
        <f>feed!S73</f>
        <v>Soviet Union</v>
      </c>
      <c r="V541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45142</v>
      </c>
      <c r="W541" t="str">
        <f>feed!U73</f>
        <v>http://blocgame.com/stats.php?id=60967</v>
      </c>
      <c r="X541" s="4">
        <f>SUMPRODUCT(MID(0&amp;feed!V73,LARGE(INDEX(ISNUMBER(--MID(feed!V73,ROW($1:$5),1))*
ROW($1:$5),0),ROW($1:$5))+1,1)*10^ROW($1:$5)/10)</f>
        <v>0</v>
      </c>
      <c r="Y541">
        <f>feed!W73</f>
        <v>0</v>
      </c>
      <c r="Z541" s="4">
        <f t="shared" si="50"/>
        <v>21892</v>
      </c>
      <c r="AA541" s="8">
        <f t="shared" si="51"/>
        <v>13.149431983687737</v>
      </c>
      <c r="AB541" s="4">
        <f t="shared" si="52"/>
        <v>572.16666666666663</v>
      </c>
      <c r="AC541" s="4">
        <f t="shared" si="53"/>
        <v>7523.666666666667</v>
      </c>
    </row>
    <row r="542" spans="1:29" x14ac:dyDescent="0.25">
      <c r="A542" t="str">
        <f>feed!A572</f>
        <v>Apolosia</v>
      </c>
      <c r="B542" t="str">
        <f>feed!B572</f>
        <v>Myterius</v>
      </c>
      <c r="C542" t="str">
        <f>feed!C572</f>
        <v>The Order</v>
      </c>
      <c r="D542">
        <f>SUMPRODUCT(MID(0&amp;feed!D572,LARGE(INDEX(ISNUMBER(--MID(feed!D572,ROW($1:$19),1))*
ROW($1:$19),0),ROW($1:$19))+1,1)*10^ROW($1:$19)/10)</f>
        <v>67</v>
      </c>
      <c r="E542">
        <f>SUMPRODUCT(MID(0&amp;feed!E572,LARGE(INDEX(ISNUMBER(--MID(feed!E572,ROW($1:$19),1))*
ROW($1:$19),0),ROW($1:$19))+1,1)*10^ROW($1:$19)/10)</f>
        <v>1</v>
      </c>
      <c r="F542" t="str">
        <f>feed!F572</f>
        <v>Second World War surplus</v>
      </c>
      <c r="G542" t="str">
        <f>feed!G572</f>
        <v>Nice</v>
      </c>
      <c r="H542">
        <f>SUMPRODUCT(MID(0&amp;feed!H573,LARGE(INDEX(ISNUMBER(--MID(feed!H573,ROW($1:$19),1))*
ROW($1:$19),0),ROW($1:$19))+1,1)*10^ROW($1:$19)/10)</f>
        <v>0</v>
      </c>
      <c r="I542" t="str">
        <f>feed!I572</f>
        <v>Poor</v>
      </c>
      <c r="J542">
        <f>SUMPRODUCT(MID(0&amp;feed!J572,LARGE(INDEX(ISNUMBER(--MID(feed!J572,ROW($1:$19),1))*
ROW($1:$19),0),ROW($1:$19))+1,1)*10^ROW($1:$19)/10)</f>
        <v>1</v>
      </c>
      <c r="K542">
        <f>SUMPRODUCT(MID(0&amp;feed!K572,LARGE(INDEX(ISNUMBER(--MID(feed!K572,ROW($1:$19),1))*
ROW($1:$19),0),ROW($1:$19))+1,1)*10^ROW($1:$19)/10)</f>
        <v>13</v>
      </c>
      <c r="L542">
        <f>SUMPRODUCT(MID(0&amp;feed!L572,LARGE(INDEX(ISNUMBER(--MID(feed!L572,ROW($1:$19),1))*
ROW($1:$19),0),ROW($1:$19))+1,1)*10^ROW($1:$19)/10)</f>
        <v>2</v>
      </c>
      <c r="M542" t="str">
        <f>feed!M572</f>
        <v>Mixed Economy</v>
      </c>
      <c r="N542">
        <f>SUMPRODUCT(MID(0&amp;feed!N572,LARGE(INDEX(ISNUMBER(--MID(feed!N572,ROW($1:$5),1))*
ROW($1:$5),0),ROW($1:$5))+1,1)*10^ROW($1:$5)/10)</f>
        <v>1067</v>
      </c>
      <c r="O542">
        <f>SUMPRODUCT(MID(0&amp;feed!O572,LARGE(INDEX(ISNUMBER(--MID(feed!O572,ROW($1:$5),1))*
ROW($1:$5),0),ROW($1:$5))+1,1)*10^ROW($1:$5)/10)</f>
        <v>259</v>
      </c>
      <c r="P542" t="str">
        <f>feed!P572</f>
        <v>Untapped</v>
      </c>
      <c r="Q542">
        <f t="shared" si="48"/>
        <v>90</v>
      </c>
      <c r="R542" t="str">
        <f>feed!Q572</f>
        <v>Somewhat Large</v>
      </c>
      <c r="S542">
        <f t="shared" si="49"/>
        <v>6</v>
      </c>
      <c r="T542" t="str">
        <f>feed!R572</f>
        <v>East Indies</v>
      </c>
      <c r="U542" t="str">
        <f>feed!S572</f>
        <v>United States</v>
      </c>
      <c r="V54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37163</v>
      </c>
      <c r="W542" t="str">
        <f>feed!U572</f>
        <v>http://blocgame.com/stats.php?id=64900</v>
      </c>
      <c r="X542" s="4">
        <f>SUMPRODUCT(MID(0&amp;feed!V572,LARGE(INDEX(ISNUMBER(--MID(feed!V572,ROW($1:$5),1))*
ROW($1:$5),0),ROW($1:$5))+1,1)*10^ROW($1:$5)/10)</f>
        <v>0</v>
      </c>
      <c r="Y542">
        <f>feed!W572</f>
        <v>0</v>
      </c>
      <c r="Z542" s="4">
        <f t="shared" si="50"/>
        <v>31538</v>
      </c>
      <c r="AA542" s="8">
        <f t="shared" si="51"/>
        <v>34.829428303655106</v>
      </c>
      <c r="AB542" s="4">
        <f t="shared" si="52"/>
        <v>177.83333333333334</v>
      </c>
      <c r="AC542" s="4">
        <f t="shared" si="53"/>
        <v>6193.833333333333</v>
      </c>
    </row>
    <row r="543" spans="1:29" x14ac:dyDescent="0.25">
      <c r="A543" t="e">
        <f>feed!#REF!</f>
        <v>#REF!</v>
      </c>
      <c r="B543" t="e">
        <f>feed!#REF!</f>
        <v>#REF!</v>
      </c>
      <c r="C543" t="e">
        <f>feed!#REF!</f>
        <v>#REF!</v>
      </c>
      <c r="D543" t="e">
        <f>SUMPRODUCT(MID(0&amp;feed!#REF!,LARGE(INDEX(ISNUMBER(--MID(feed!#REF!,ROW($1:$19),1))*
ROW($1:$19),0),ROW($1:$19))+1,1)*10^ROW($1:$19)/10)</f>
        <v>#REF!</v>
      </c>
      <c r="E543" t="e">
        <f>SUMPRODUCT(MID(0&amp;feed!#REF!,LARGE(INDEX(ISNUMBER(--MID(feed!#REF!,ROW($1:$19),1))*
ROW($1:$19),0),ROW($1:$19))+1,1)*10^ROW($1:$19)/10)</f>
        <v>#REF!</v>
      </c>
      <c r="F543" t="e">
        <f>feed!#REF!</f>
        <v>#REF!</v>
      </c>
      <c r="G543" t="e">
        <f>feed!#REF!</f>
        <v>#REF!</v>
      </c>
      <c r="H543" t="e">
        <f>SUMPRODUCT(MID(0&amp;feed!#REF!,LARGE(INDEX(ISNUMBER(--MID(feed!#REF!,ROW($1:$19),1))*
ROW($1:$19),0),ROW($1:$19))+1,1)*10^ROW($1:$19)/10)</f>
        <v>#REF!</v>
      </c>
      <c r="I543" t="e">
        <f>feed!#REF!</f>
        <v>#REF!</v>
      </c>
      <c r="J543" t="e">
        <f>SUMPRODUCT(MID(0&amp;feed!#REF!,LARGE(INDEX(ISNUMBER(--MID(feed!#REF!,ROW($1:$19),1))*
ROW($1:$19),0),ROW($1:$19))+1,1)*10^ROW($1:$19)/10)</f>
        <v>#REF!</v>
      </c>
      <c r="K543" t="e">
        <f>SUMPRODUCT(MID(0&amp;feed!#REF!,LARGE(INDEX(ISNUMBER(--MID(feed!#REF!,ROW($1:$19),1))*
ROW($1:$19),0),ROW($1:$19))+1,1)*10^ROW($1:$19)/10)</f>
        <v>#REF!</v>
      </c>
      <c r="L543" t="e">
        <f>SUMPRODUCT(MID(0&amp;feed!#REF!,LARGE(INDEX(ISNUMBER(--MID(feed!#REF!,ROW($1:$19),1))*
ROW($1:$19),0),ROW($1:$19))+1,1)*10^ROW($1:$19)/10)</f>
        <v>#REF!</v>
      </c>
      <c r="M543" t="e">
        <f>feed!#REF!</f>
        <v>#REF!</v>
      </c>
      <c r="N543" t="e">
        <f>SUMPRODUCT(MID(0&amp;feed!#REF!,LARGE(INDEX(ISNUMBER(--MID(feed!#REF!,ROW($1:$5),1))*
ROW($1:$5),0),ROW($1:$5))+1,1)*10^ROW($1:$5)/10)</f>
        <v>#REF!</v>
      </c>
      <c r="O543" t="e">
        <f>SUMPRODUCT(MID(0&amp;feed!#REF!,LARGE(INDEX(ISNUMBER(--MID(feed!#REF!,ROW($1:$5),1))*
ROW($1:$5),0),ROW($1:$5))+1,1)*10^ROW($1:$5)/10)</f>
        <v>#REF!</v>
      </c>
      <c r="P543" t="e">
        <f>feed!#REF!</f>
        <v>#REF!</v>
      </c>
      <c r="Q543" t="e">
        <f t="shared" si="48"/>
        <v>#REF!</v>
      </c>
      <c r="R543" t="e">
        <f>feed!#REF!</f>
        <v>#REF!</v>
      </c>
      <c r="S543" t="e">
        <f t="shared" si="49"/>
        <v>#REF!</v>
      </c>
      <c r="T543" t="e">
        <f>feed!#REF!</f>
        <v>#REF!</v>
      </c>
      <c r="U543" t="e">
        <f>feed!#REF!</f>
        <v>#REF!</v>
      </c>
      <c r="V54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543" t="e">
        <f>feed!#REF!</f>
        <v>#REF!</v>
      </c>
      <c r="X543" s="4" t="e">
        <f>SUMPRODUCT(MID(0&amp;feed!#REF!,LARGE(INDEX(ISNUMBER(--MID(feed!#REF!,ROW($1:$5),1))*
ROW($1:$5),0),ROW($1:$5))+1,1)*10^ROW($1:$5)/10)</f>
        <v>#REF!</v>
      </c>
      <c r="Y543" t="e">
        <f>feed!#REF!</f>
        <v>#REF!</v>
      </c>
      <c r="Z543" s="4" t="e">
        <f t="shared" si="50"/>
        <v>#REF!</v>
      </c>
      <c r="AA543" s="8" t="e">
        <f t="shared" si="51"/>
        <v>#REF!</v>
      </c>
      <c r="AB543" s="4" t="e">
        <f t="shared" si="52"/>
        <v>#REF!</v>
      </c>
      <c r="AC543" s="4" t="e">
        <f t="shared" si="53"/>
        <v>#REF!</v>
      </c>
    </row>
    <row r="544" spans="1:29" x14ac:dyDescent="0.25">
      <c r="A544" t="str">
        <f>feed!A1183</f>
        <v>dirkdirkistan</v>
      </c>
      <c r="B544" t="str">
        <f>feed!B1183</f>
        <v>dumbledorf</v>
      </c>
      <c r="C544">
        <f>feed!C1183</f>
        <v>0</v>
      </c>
      <c r="D544">
        <f>SUMPRODUCT(MID(0&amp;feed!D1183,LARGE(INDEX(ISNUMBER(--MID(feed!D1183,ROW($1:$19),1))*
ROW($1:$19),0),ROW($1:$19))+1,1)*10^ROW($1:$19)/10)</f>
        <v>13</v>
      </c>
      <c r="E544">
        <f>SUMPRODUCT(MID(0&amp;feed!E1183,LARGE(INDEX(ISNUMBER(--MID(feed!E1183,ROW($1:$19),1))*
ROW($1:$19),0),ROW($1:$19))+1,1)*10^ROW($1:$19)/10)</f>
        <v>0</v>
      </c>
      <c r="F544" t="str">
        <f>feed!F1183</f>
        <v>Finest of the 19th century</v>
      </c>
      <c r="G544" t="str">
        <f>feed!G1183</f>
        <v>Gandhi-like</v>
      </c>
      <c r="H544">
        <f>SUMPRODUCT(MID(0&amp;feed!H1183,LARGE(INDEX(ISNUMBER(--MID(feed!H1183,ROW($1:$19),1))*
ROW($1:$19),0),ROW($1:$19))+1,1)*10^ROW($1:$19)/10)</f>
        <v>0</v>
      </c>
      <c r="I544" t="str">
        <f>feed!I1183</f>
        <v>Undisciplined Rabble</v>
      </c>
      <c r="J544">
        <f>SUMPRODUCT(MID(0&amp;feed!J1183,LARGE(INDEX(ISNUMBER(--MID(feed!J1183,ROW($1:$19),1))*
ROW($1:$19),0),ROW($1:$19))+1,1)*10^ROW($1:$19)/10)</f>
        <v>146</v>
      </c>
      <c r="K544">
        <f>SUMPRODUCT(MID(0&amp;feed!K1183,LARGE(INDEX(ISNUMBER(--MID(feed!K1183,ROW($1:$19),1))*
ROW($1:$19),0),ROW($1:$19))+1,1)*10^ROW($1:$19)/10)</f>
        <v>2</v>
      </c>
      <c r="L544">
        <f>SUMPRODUCT(MID(0&amp;feed!L1183,LARGE(INDEX(ISNUMBER(--MID(feed!L1183,ROW($1:$19),1))*
ROW($1:$19),0),ROW($1:$19))+1,1)*10^ROW($1:$19)/10)</f>
        <v>2</v>
      </c>
      <c r="M544" t="str">
        <f>feed!M1183</f>
        <v>Central Planning</v>
      </c>
      <c r="N544">
        <f>SUMPRODUCT(MID(0&amp;feed!N1183,LARGE(INDEX(ISNUMBER(--MID(feed!N1183,ROW($1:$5),1))*
ROW($1:$5),0),ROW($1:$5))+1,1)*10^ROW($1:$5)/10)</f>
        <v>297</v>
      </c>
      <c r="O544">
        <f>SUMPRODUCT(MID(0&amp;feed!O1183,LARGE(INDEX(ISNUMBER(--MID(feed!O1183,ROW($1:$5),1))*
ROW($1:$5),0),ROW($1:$5))+1,1)*10^ROW($1:$5)/10)</f>
        <v>1793</v>
      </c>
      <c r="P544" t="str">
        <f>feed!P1183</f>
        <v>Untapped</v>
      </c>
      <c r="Q544">
        <f t="shared" si="48"/>
        <v>90</v>
      </c>
      <c r="R544" t="str">
        <f>feed!Q1183</f>
        <v>None</v>
      </c>
      <c r="S544">
        <f t="shared" si="49"/>
        <v>0</v>
      </c>
      <c r="T544" t="str">
        <f>feed!R1183</f>
        <v>Persia</v>
      </c>
      <c r="U544" t="str">
        <f>feed!S1183</f>
        <v>Neutral</v>
      </c>
      <c r="V544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20000</v>
      </c>
      <c r="W544" t="str">
        <f>feed!U1183</f>
        <v>http://blocgame.com/stats.php?id=65275</v>
      </c>
      <c r="X544" s="4">
        <f>SUMPRODUCT(MID(0&amp;feed!V1183,LARGE(INDEX(ISNUMBER(--MID(feed!V1183,ROW($1:$5),1))*
ROW($1:$5),0),ROW($1:$5))+1,1)*10^ROW($1:$5)/10)</f>
        <v>0</v>
      </c>
      <c r="Y544">
        <f>feed!W1183</f>
        <v>0</v>
      </c>
      <c r="Z544" s="4">
        <f t="shared" si="50"/>
        <v>18500</v>
      </c>
      <c r="AA544" s="8">
        <f t="shared" si="51"/>
        <v>67.340067340067336</v>
      </c>
      <c r="AB544" s="4">
        <f t="shared" si="52"/>
        <v>49.5</v>
      </c>
      <c r="AC544" s="4">
        <f t="shared" si="53"/>
        <v>3333.3333333333335</v>
      </c>
    </row>
    <row r="545" spans="1:29" x14ac:dyDescent="0.25">
      <c r="A545" t="str">
        <f>feed!A1159</f>
        <v>TrumpInc</v>
      </c>
      <c r="B545" t="str">
        <f>feed!B1159</f>
        <v>DawnaldTrump</v>
      </c>
      <c r="C545">
        <f>feed!C1159</f>
        <v>0</v>
      </c>
      <c r="D545">
        <f>SUMPRODUCT(MID(0&amp;feed!D1159,LARGE(INDEX(ISNUMBER(--MID(feed!D1159,ROW($1:$19),1))*
ROW($1:$19),0),ROW($1:$19))+1,1)*10^ROW($1:$19)/10)</f>
        <v>20</v>
      </c>
      <c r="E545">
        <f>SUMPRODUCT(MID(0&amp;feed!E1159,LARGE(INDEX(ISNUMBER(--MID(feed!E1159,ROW($1:$19),1))*
ROW($1:$19),0),ROW($1:$19))+1,1)*10^ROW($1:$19)/10)</f>
        <v>0</v>
      </c>
      <c r="F545" t="str">
        <f>feed!F1159</f>
        <v>Finest of the 19th century</v>
      </c>
      <c r="G545" t="str">
        <f>feed!G1159</f>
        <v>Pariah</v>
      </c>
      <c r="H545">
        <f>SUMPRODUCT(MID(0&amp;feed!H1159,LARGE(INDEX(ISNUMBER(--MID(feed!H1159,ROW($1:$19),1))*
ROW($1:$19),0),ROW($1:$19))+1,1)*10^ROW($1:$19)/10)</f>
        <v>0</v>
      </c>
      <c r="I545" t="str">
        <f>feed!I1159</f>
        <v>Standard</v>
      </c>
      <c r="J545">
        <f>SUMPRODUCT(MID(0&amp;feed!J1159,LARGE(INDEX(ISNUMBER(--MID(feed!J1159,ROW($1:$19),1))*
ROW($1:$19),0),ROW($1:$19))+1,1)*10^ROW($1:$19)/10)</f>
        <v>10</v>
      </c>
      <c r="K545">
        <f>SUMPRODUCT(MID(0&amp;feed!K1159,LARGE(INDEX(ISNUMBER(--MID(feed!K1159,ROW($1:$19),1))*
ROW($1:$19),0),ROW($1:$19))+1,1)*10^ROW($1:$19)/10)</f>
        <v>2</v>
      </c>
      <c r="L545">
        <f>SUMPRODUCT(MID(0&amp;feed!L1159,LARGE(INDEX(ISNUMBER(--MID(feed!L1159,ROW($1:$19),1))*
ROW($1:$19),0),ROW($1:$19))+1,1)*10^ROW($1:$19)/10)</f>
        <v>0</v>
      </c>
      <c r="M545" t="str">
        <f>feed!M1159</f>
        <v>Free Market</v>
      </c>
      <c r="N545">
        <f>SUMPRODUCT(MID(0&amp;feed!N1159,LARGE(INDEX(ISNUMBER(--MID(feed!N1159,ROW($1:$5),1))*
ROW($1:$5),0),ROW($1:$5))+1,1)*10^ROW($1:$5)/10)</f>
        <v>305</v>
      </c>
      <c r="O545">
        <f>SUMPRODUCT(MID(0&amp;feed!O1159,LARGE(INDEX(ISNUMBER(--MID(feed!O1159,ROW($1:$5),1))*
ROW($1:$5),0),ROW($1:$5))+1,1)*10^ROW($1:$5)/10)</f>
        <v>0</v>
      </c>
      <c r="P545" t="str">
        <f>feed!P1159</f>
        <v>Untapped</v>
      </c>
      <c r="Q545">
        <f t="shared" si="48"/>
        <v>90</v>
      </c>
      <c r="R545" t="str">
        <f>feed!Q1159</f>
        <v>None</v>
      </c>
      <c r="S545">
        <f t="shared" si="49"/>
        <v>0</v>
      </c>
      <c r="T545" t="str">
        <f>feed!R1159</f>
        <v>Caribbean</v>
      </c>
      <c r="U545" t="str">
        <f>feed!S1159</f>
        <v>Neutral</v>
      </c>
      <c r="V545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20000</v>
      </c>
      <c r="W545" t="str">
        <f>feed!U1159</f>
        <v>http://blocgame.com/stats.php?id=65661</v>
      </c>
      <c r="X545" s="4">
        <f>SUMPRODUCT(MID(0&amp;feed!V1159,LARGE(INDEX(ISNUMBER(--MID(feed!V1159,ROW($1:$5),1))*
ROW($1:$5),0),ROW($1:$5))+1,1)*10^ROW($1:$5)/10)</f>
        <v>0</v>
      </c>
      <c r="Y545">
        <f>feed!W1159</f>
        <v>0</v>
      </c>
      <c r="Z545" s="4">
        <f t="shared" si="50"/>
        <v>19250</v>
      </c>
      <c r="AA545" s="8">
        <f t="shared" si="51"/>
        <v>65.573770491803273</v>
      </c>
      <c r="AB545" s="4">
        <f t="shared" si="52"/>
        <v>50.833333333333336</v>
      </c>
      <c r="AC545" s="4">
        <f t="shared" si="53"/>
        <v>3333.3333333333335</v>
      </c>
    </row>
    <row r="546" spans="1:29" x14ac:dyDescent="0.25">
      <c r="A546" t="str">
        <f>feed!A867</f>
        <v>Kryzirstan</v>
      </c>
      <c r="B546" t="str">
        <f>feed!B867</f>
        <v>Carl Coleman</v>
      </c>
      <c r="C546">
        <f>feed!C867</f>
        <v>0</v>
      </c>
      <c r="D546">
        <f>SUMPRODUCT(MID(0&amp;feed!D867,LARGE(INDEX(ISNUMBER(--MID(feed!D867,ROW($1:$19),1))*
ROW($1:$19),0),ROW($1:$19))+1,1)*10^ROW($1:$19)/10)</f>
        <v>6</v>
      </c>
      <c r="E546">
        <f>SUMPRODUCT(MID(0&amp;feed!E867,LARGE(INDEX(ISNUMBER(--MID(feed!E867,ROW($1:$19),1))*
ROW($1:$19),0),ROW($1:$19))+1,1)*10^ROW($1:$19)/10)</f>
        <v>0</v>
      </c>
      <c r="F546" t="str">
        <f>feed!F867</f>
        <v>Finest of the 19th century</v>
      </c>
      <c r="G546" t="str">
        <f>feed!G867</f>
        <v>Questionable</v>
      </c>
      <c r="H546">
        <f>SUMPRODUCT(MID(0&amp;feed!H867,LARGE(INDEX(ISNUMBER(--MID(feed!H867,ROW($1:$19),1))*
ROW($1:$19),0),ROW($1:$19))+1,1)*10^ROW($1:$19)/10)</f>
        <v>0</v>
      </c>
      <c r="I546" t="str">
        <f>feed!I867</f>
        <v>Undisciplined Rabble</v>
      </c>
      <c r="J546">
        <f>SUMPRODUCT(MID(0&amp;feed!J867,LARGE(INDEX(ISNUMBER(--MID(feed!J867,ROW($1:$19),1))*
ROW($1:$19),0),ROW($1:$19))+1,1)*10^ROW($1:$19)/10)</f>
        <v>106</v>
      </c>
      <c r="K546">
        <f>SUMPRODUCT(MID(0&amp;feed!K867,LARGE(INDEX(ISNUMBER(--MID(feed!K867,ROW($1:$19),1))*
ROW($1:$19),0),ROW($1:$19))+1,1)*10^ROW($1:$19)/10)</f>
        <v>2</v>
      </c>
      <c r="L546">
        <f>SUMPRODUCT(MID(0&amp;feed!L867,LARGE(INDEX(ISNUMBER(--MID(feed!L867,ROW($1:$19),1))*
ROW($1:$19),0),ROW($1:$19))+1,1)*10^ROW($1:$19)/10)</f>
        <v>1</v>
      </c>
      <c r="M546" t="str">
        <f>feed!M867</f>
        <v>Mixed Economy</v>
      </c>
      <c r="N546">
        <f>SUMPRODUCT(MID(0&amp;feed!N867,LARGE(INDEX(ISNUMBER(--MID(feed!N867,ROW($1:$5),1))*
ROW($1:$5),0),ROW($1:$5))+1,1)*10^ROW($1:$5)/10)</f>
        <v>471</v>
      </c>
      <c r="O546">
        <f>SUMPRODUCT(MID(0&amp;feed!O867,LARGE(INDEX(ISNUMBER(--MID(feed!O867,ROW($1:$5),1))*
ROW($1:$5),0),ROW($1:$5))+1,1)*10^ROW($1:$5)/10)</f>
        <v>2301</v>
      </c>
      <c r="P546" t="str">
        <f>feed!P867</f>
        <v>Untapped</v>
      </c>
      <c r="Q546">
        <f t="shared" si="48"/>
        <v>90</v>
      </c>
      <c r="R546" t="str">
        <f>feed!Q867</f>
        <v>None</v>
      </c>
      <c r="S546">
        <f t="shared" si="49"/>
        <v>0</v>
      </c>
      <c r="T546" t="str">
        <f>feed!R867</f>
        <v>Egypt</v>
      </c>
      <c r="U546" t="str">
        <f>feed!S867</f>
        <v>Neutral</v>
      </c>
      <c r="V546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6480</v>
      </c>
      <c r="W546" t="str">
        <f>feed!U867</f>
        <v>http://blocgame.com/stats.php?id=64854</v>
      </c>
      <c r="X546" s="4">
        <f>SUMPRODUCT(MID(0&amp;feed!V867,LARGE(INDEX(ISNUMBER(--MID(feed!V867,ROW($1:$5),1))*
ROW($1:$5),0),ROW($1:$5))+1,1)*10^ROW($1:$5)/10)</f>
        <v>0</v>
      </c>
      <c r="Y546">
        <f>feed!W867</f>
        <v>0</v>
      </c>
      <c r="Z546" s="4">
        <f t="shared" si="50"/>
        <v>5355</v>
      </c>
      <c r="AA546" s="8">
        <f t="shared" si="51"/>
        <v>13.757961783439491</v>
      </c>
      <c r="AB546" s="4">
        <f t="shared" si="52"/>
        <v>78.5</v>
      </c>
      <c r="AC546" s="4">
        <f t="shared" si="53"/>
        <v>1080</v>
      </c>
    </row>
    <row r="547" spans="1:29" x14ac:dyDescent="0.25">
      <c r="A547" t="str">
        <f>feed!A954</f>
        <v>Fuckmefuckyou</v>
      </c>
      <c r="B547" t="str">
        <f>feed!B954</f>
        <v>Multi8</v>
      </c>
      <c r="C547">
        <f>feed!C954</f>
        <v>0</v>
      </c>
      <c r="D547">
        <f>SUMPRODUCT(MID(0&amp;feed!D954,LARGE(INDEX(ISNUMBER(--MID(feed!D954,ROW($1:$19),1))*
ROW($1:$19),0),ROW($1:$19))+1,1)*10^ROW($1:$19)/10)</f>
        <v>6</v>
      </c>
      <c r="E547">
        <f>SUMPRODUCT(MID(0&amp;feed!E954,LARGE(INDEX(ISNUMBER(--MID(feed!E954,ROW($1:$19),1))*
ROW($1:$19),0),ROW($1:$19))+1,1)*10^ROW($1:$19)/10)</f>
        <v>0</v>
      </c>
      <c r="F547" t="str">
        <f>feed!F954</f>
        <v>Stone Age</v>
      </c>
      <c r="G547" t="str">
        <f>feed!G954</f>
        <v>Gandhi-like</v>
      </c>
      <c r="H547">
        <f>SUMPRODUCT(MID(0&amp;feed!H954,LARGE(INDEX(ISNUMBER(--MID(feed!H954,ROW($1:$19),1))*
ROW($1:$19),0),ROW($1:$19))+1,1)*10^ROW($1:$19)/10)</f>
        <v>0</v>
      </c>
      <c r="I547" t="str">
        <f>feed!I954</f>
        <v>Poor</v>
      </c>
      <c r="J547">
        <f>SUMPRODUCT(MID(0&amp;feed!J954,LARGE(INDEX(ISNUMBER(--MID(feed!J954,ROW($1:$19),1))*
ROW($1:$19),0),ROW($1:$19))+1,1)*10^ROW($1:$19)/10)</f>
        <v>97</v>
      </c>
      <c r="K547">
        <f>SUMPRODUCT(MID(0&amp;feed!K954,LARGE(INDEX(ISNUMBER(--MID(feed!K954,ROW($1:$19),1))*
ROW($1:$19),0),ROW($1:$19))+1,1)*10^ROW($1:$19)/10)</f>
        <v>4</v>
      </c>
      <c r="L547">
        <f>SUMPRODUCT(MID(0&amp;feed!L954,LARGE(INDEX(ISNUMBER(--MID(feed!L954,ROW($1:$19),1))*
ROW($1:$19),0),ROW($1:$19))+1,1)*10^ROW($1:$19)/10)</f>
        <v>0</v>
      </c>
      <c r="M547" t="str">
        <f>feed!M954</f>
        <v>Free Market</v>
      </c>
      <c r="N547">
        <f>SUMPRODUCT(MID(0&amp;feed!N954,LARGE(INDEX(ISNUMBER(--MID(feed!N954,ROW($1:$5),1))*
ROW($1:$5),0),ROW($1:$5))+1,1)*10^ROW($1:$5)/10)</f>
        <v>390</v>
      </c>
      <c r="O547">
        <f>SUMPRODUCT(MID(0&amp;feed!O954,LARGE(INDEX(ISNUMBER(--MID(feed!O954,ROW($1:$5),1))*
ROW($1:$5),0),ROW($1:$5))+1,1)*10^ROW($1:$5)/10)</f>
        <v>0</v>
      </c>
      <c r="P547" t="str">
        <f>feed!P954</f>
        <v>Untapped</v>
      </c>
      <c r="Q547">
        <f t="shared" si="48"/>
        <v>90</v>
      </c>
      <c r="R547" t="str">
        <f>feed!Q954</f>
        <v>None</v>
      </c>
      <c r="S547">
        <f t="shared" si="49"/>
        <v>0</v>
      </c>
      <c r="T547" t="str">
        <f>feed!R954</f>
        <v>East Africa</v>
      </c>
      <c r="U547" t="str">
        <f>feed!S954</f>
        <v>Neutral</v>
      </c>
      <c r="V547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16500</v>
      </c>
      <c r="W547" t="str">
        <f>feed!U954</f>
        <v>http://blocgame.com/stats.php?id=65429</v>
      </c>
      <c r="X547" s="4">
        <f>SUMPRODUCT(MID(0&amp;feed!V954,LARGE(INDEX(ISNUMBER(--MID(feed!V954,ROW($1:$5),1))*
ROW($1:$5),0),ROW($1:$5))+1,1)*10^ROW($1:$5)/10)</f>
        <v>0</v>
      </c>
      <c r="Y547">
        <f>feed!W954</f>
        <v>0</v>
      </c>
      <c r="Z547" s="4">
        <f t="shared" si="50"/>
        <v>15000</v>
      </c>
      <c r="AA547" s="8">
        <f t="shared" si="51"/>
        <v>42.307692307692307</v>
      </c>
      <c r="AB547" s="4">
        <f t="shared" si="52"/>
        <v>65</v>
      </c>
      <c r="AC547" s="4">
        <f t="shared" si="53"/>
        <v>2750</v>
      </c>
    </row>
    <row r="548" spans="1:29" x14ac:dyDescent="0.25">
      <c r="A548" t="str">
        <f>feed!A994</f>
        <v>Vatrasta</v>
      </c>
      <c r="B548" t="str">
        <f>feed!B994</f>
        <v>Ryneir Kreig</v>
      </c>
      <c r="C548">
        <f>feed!C994</f>
        <v>0</v>
      </c>
      <c r="D548">
        <f>SUMPRODUCT(MID(0&amp;feed!D994,LARGE(INDEX(ISNUMBER(--MID(feed!D994,ROW($1:$19),1))*
ROW($1:$19),0),ROW($1:$19))+1,1)*10^ROW($1:$19)/10)</f>
        <v>20</v>
      </c>
      <c r="E548">
        <f>SUMPRODUCT(MID(0&amp;feed!E994,LARGE(INDEX(ISNUMBER(--MID(feed!E994,ROW($1:$19),1))*
ROW($1:$19),0),ROW($1:$19))+1,1)*10^ROW($1:$19)/10)</f>
        <v>0</v>
      </c>
      <c r="F548" t="str">
        <f>feed!F994</f>
        <v>Finest of the 19th century</v>
      </c>
      <c r="G548" t="str">
        <f>feed!G994</f>
        <v>Gandhi-like</v>
      </c>
      <c r="H548">
        <f>SUMPRODUCT(MID(0&amp;feed!H994,LARGE(INDEX(ISNUMBER(--MID(feed!H994,ROW($1:$19),1))*
ROW($1:$19),0),ROW($1:$19))+1,1)*10^ROW($1:$19)/10)</f>
        <v>0</v>
      </c>
      <c r="I548" t="str">
        <f>feed!I994</f>
        <v>Poor</v>
      </c>
      <c r="J548">
        <f>SUMPRODUCT(MID(0&amp;feed!J994,LARGE(INDEX(ISNUMBER(--MID(feed!J994,ROW($1:$19),1))*
ROW($1:$19),0),ROW($1:$19))+1,1)*10^ROW($1:$19)/10)</f>
        <v>160</v>
      </c>
      <c r="K548">
        <f>SUMPRODUCT(MID(0&amp;feed!K994,LARGE(INDEX(ISNUMBER(--MID(feed!K994,ROW($1:$19),1))*
ROW($1:$19),0),ROW($1:$19))+1,1)*10^ROW($1:$19)/10)</f>
        <v>2</v>
      </c>
      <c r="L548">
        <f>SUMPRODUCT(MID(0&amp;feed!L994,LARGE(INDEX(ISNUMBER(--MID(feed!L994,ROW($1:$19),1))*
ROW($1:$19),0),ROW($1:$19))+1,1)*10^ROW($1:$19)/10)</f>
        <v>0</v>
      </c>
      <c r="M548" t="str">
        <f>feed!M994</f>
        <v>Mixed Economy</v>
      </c>
      <c r="N548">
        <f>SUMPRODUCT(MID(0&amp;feed!N994,LARGE(INDEX(ISNUMBER(--MID(feed!N994,ROW($1:$5),1))*
ROW($1:$5),0),ROW($1:$5))+1,1)*10^ROW($1:$5)/10)</f>
        <v>365</v>
      </c>
      <c r="O548">
        <f>SUMPRODUCT(MID(0&amp;feed!O994,LARGE(INDEX(ISNUMBER(--MID(feed!O994,ROW($1:$5),1))*
ROW($1:$5),0),ROW($1:$5))+1,1)*10^ROW($1:$5)/10)</f>
        <v>0</v>
      </c>
      <c r="P548" t="str">
        <f>feed!P994</f>
        <v>Untapped</v>
      </c>
      <c r="Q548">
        <f t="shared" si="48"/>
        <v>90</v>
      </c>
      <c r="R548" t="str">
        <f>feed!Q994</f>
        <v>None</v>
      </c>
      <c r="S548">
        <f t="shared" si="49"/>
        <v>0</v>
      </c>
      <c r="T548" t="str">
        <f>feed!R994</f>
        <v>Congo</v>
      </c>
      <c r="U548" t="str">
        <f>feed!S994</f>
        <v>Neutral</v>
      </c>
      <c r="V548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548" t="str">
        <f>feed!U994</f>
        <v>http://blocgame.com/stats.php?id=65467</v>
      </c>
      <c r="X548" s="4">
        <f>SUMPRODUCT(MID(0&amp;feed!V994,LARGE(INDEX(ISNUMBER(--MID(feed!V994,ROW($1:$5),1))*
ROW($1:$5),0),ROW($1:$5))+1,1)*10^ROW($1:$5)/10)</f>
        <v>0</v>
      </c>
      <c r="Y548">
        <f>feed!W994</f>
        <v>0</v>
      </c>
      <c r="Z548" s="4">
        <f t="shared" si="50"/>
        <v>19250</v>
      </c>
      <c r="AA548" s="8">
        <f t="shared" si="51"/>
        <v>54.794520547945204</v>
      </c>
      <c r="AB548" s="4">
        <f t="shared" si="52"/>
        <v>60.833333333333336</v>
      </c>
      <c r="AC548" s="4">
        <f t="shared" si="53"/>
        <v>3333.3333333333335</v>
      </c>
    </row>
    <row r="549" spans="1:29" x14ac:dyDescent="0.25">
      <c r="A549" t="str">
        <f>feed!A1028</f>
        <v>Shini-wini</v>
      </c>
      <c r="B549" t="str">
        <f>feed!B1028</f>
        <v>Hikas</v>
      </c>
      <c r="C549">
        <f>feed!C1028</f>
        <v>0</v>
      </c>
      <c r="D549">
        <f>SUMPRODUCT(MID(0&amp;feed!D1028,LARGE(INDEX(ISNUMBER(--MID(feed!D1028,ROW($1:$19),1))*
ROW($1:$19),0),ROW($1:$19))+1,1)*10^ROW($1:$19)/10)</f>
        <v>20</v>
      </c>
      <c r="E549">
        <f>SUMPRODUCT(MID(0&amp;feed!E1028,LARGE(INDEX(ISNUMBER(--MID(feed!E1028,ROW($1:$19),1))*
ROW($1:$19),0),ROW($1:$19))+1,1)*10^ROW($1:$19)/10)</f>
        <v>0</v>
      </c>
      <c r="F549" t="str">
        <f>feed!F1028</f>
        <v>Finest of the 19th century</v>
      </c>
      <c r="G549" t="str">
        <f>feed!G1028</f>
        <v>Gandhi-like</v>
      </c>
      <c r="H549">
        <f>SUMPRODUCT(MID(0&amp;feed!H1028,LARGE(INDEX(ISNUMBER(--MID(feed!H1028,ROW($1:$19),1))*
ROW($1:$19),0),ROW($1:$19))+1,1)*10^ROW($1:$19)/10)</f>
        <v>0</v>
      </c>
      <c r="I549" t="str">
        <f>feed!I1028</f>
        <v>Poor</v>
      </c>
      <c r="J549">
        <f>SUMPRODUCT(MID(0&amp;feed!J1028,LARGE(INDEX(ISNUMBER(--MID(feed!J1028,ROW($1:$19),1))*
ROW($1:$19),0),ROW($1:$19))+1,1)*10^ROW($1:$19)/10)</f>
        <v>175</v>
      </c>
      <c r="K549">
        <f>SUMPRODUCT(MID(0&amp;feed!K1028,LARGE(INDEX(ISNUMBER(--MID(feed!K1028,ROW($1:$19),1))*
ROW($1:$19),0),ROW($1:$19))+1,1)*10^ROW($1:$19)/10)</f>
        <v>2</v>
      </c>
      <c r="L549">
        <f>SUMPRODUCT(MID(0&amp;feed!L1028,LARGE(INDEX(ISNUMBER(--MID(feed!L1028,ROW($1:$19),1))*
ROW($1:$19),0),ROW($1:$19))+1,1)*10^ROW($1:$19)/10)</f>
        <v>0</v>
      </c>
      <c r="M549" t="str">
        <f>feed!M1028</f>
        <v>Free Market</v>
      </c>
      <c r="N549">
        <f>SUMPRODUCT(MID(0&amp;feed!N1028,LARGE(INDEX(ISNUMBER(--MID(feed!N1028,ROW($1:$5),1))*
ROW($1:$5),0),ROW($1:$5))+1,1)*10^ROW($1:$5)/10)</f>
        <v>344</v>
      </c>
      <c r="O549">
        <f>SUMPRODUCT(MID(0&amp;feed!O1028,LARGE(INDEX(ISNUMBER(--MID(feed!O1028,ROW($1:$5),1))*
ROW($1:$5),0),ROW($1:$5))+1,1)*10^ROW($1:$5)/10)</f>
        <v>0</v>
      </c>
      <c r="P549" t="str">
        <f>feed!P1028</f>
        <v>Untapped</v>
      </c>
      <c r="Q549">
        <f t="shared" si="48"/>
        <v>90</v>
      </c>
      <c r="R549" t="str">
        <f>feed!Q1028</f>
        <v>None</v>
      </c>
      <c r="S549">
        <f t="shared" si="49"/>
        <v>0</v>
      </c>
      <c r="T549" t="str">
        <f>feed!R1028</f>
        <v>Atlas</v>
      </c>
      <c r="U549" t="str">
        <f>feed!S1028</f>
        <v>Neutral</v>
      </c>
      <c r="V549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20000</v>
      </c>
      <c r="W549" t="str">
        <f>feed!U1028</f>
        <v>http://blocgame.com/stats.php?id=65231</v>
      </c>
      <c r="X549" s="4">
        <f>SUMPRODUCT(MID(0&amp;feed!V1028,LARGE(INDEX(ISNUMBER(--MID(feed!V1028,ROW($1:$5),1))*
ROW($1:$5),0),ROW($1:$5))+1,1)*10^ROW($1:$5)/10)</f>
        <v>0</v>
      </c>
      <c r="Y549">
        <f>feed!W1028</f>
        <v>0</v>
      </c>
      <c r="Z549" s="4">
        <f t="shared" si="50"/>
        <v>19250</v>
      </c>
      <c r="AA549" s="8">
        <f t="shared" si="51"/>
        <v>58.139534883720927</v>
      </c>
      <c r="AB549" s="4">
        <f t="shared" si="52"/>
        <v>57.333333333333336</v>
      </c>
      <c r="AC549" s="4">
        <f t="shared" si="53"/>
        <v>3333.3333333333335</v>
      </c>
    </row>
    <row r="550" spans="1:29" x14ac:dyDescent="0.25">
      <c r="A550" t="e">
        <f>feed!#REF!</f>
        <v>#REF!</v>
      </c>
      <c r="B550" t="e">
        <f>feed!#REF!</f>
        <v>#REF!</v>
      </c>
      <c r="C550" t="e">
        <f>feed!#REF!</f>
        <v>#REF!</v>
      </c>
      <c r="D550" t="e">
        <f>SUMPRODUCT(MID(0&amp;feed!#REF!,LARGE(INDEX(ISNUMBER(--MID(feed!#REF!,ROW($1:$19),1))*
ROW($1:$19),0),ROW($1:$19))+1,1)*10^ROW($1:$19)/10)</f>
        <v>#REF!</v>
      </c>
      <c r="E550" t="e">
        <f>SUMPRODUCT(MID(0&amp;feed!#REF!,LARGE(INDEX(ISNUMBER(--MID(feed!#REF!,ROW($1:$19),1))*
ROW($1:$19),0),ROW($1:$19))+1,1)*10^ROW($1:$19)/10)</f>
        <v>#REF!</v>
      </c>
      <c r="F550" t="e">
        <f>feed!#REF!</f>
        <v>#REF!</v>
      </c>
      <c r="G550" t="e">
        <f>feed!#REF!</f>
        <v>#REF!</v>
      </c>
      <c r="H550" t="e">
        <f>SUMPRODUCT(MID(0&amp;feed!#REF!,LARGE(INDEX(ISNUMBER(--MID(feed!#REF!,ROW($1:$19),1))*
ROW($1:$19),0),ROW($1:$19))+1,1)*10^ROW($1:$19)/10)</f>
        <v>#REF!</v>
      </c>
      <c r="I550" t="e">
        <f>feed!#REF!</f>
        <v>#REF!</v>
      </c>
      <c r="J550" t="e">
        <f>SUMPRODUCT(MID(0&amp;feed!#REF!,LARGE(INDEX(ISNUMBER(--MID(feed!#REF!,ROW($1:$19),1))*
ROW($1:$19),0),ROW($1:$19))+1,1)*10^ROW($1:$19)/10)</f>
        <v>#REF!</v>
      </c>
      <c r="K550" t="e">
        <f>SUMPRODUCT(MID(0&amp;feed!#REF!,LARGE(INDEX(ISNUMBER(--MID(feed!#REF!,ROW($1:$19),1))*
ROW($1:$19),0),ROW($1:$19))+1,1)*10^ROW($1:$19)/10)</f>
        <v>#REF!</v>
      </c>
      <c r="L550" t="e">
        <f>SUMPRODUCT(MID(0&amp;feed!#REF!,LARGE(INDEX(ISNUMBER(--MID(feed!#REF!,ROW($1:$19),1))*
ROW($1:$19),0),ROW($1:$19))+1,1)*10^ROW($1:$19)/10)</f>
        <v>#REF!</v>
      </c>
      <c r="M550" t="e">
        <f>feed!#REF!</f>
        <v>#REF!</v>
      </c>
      <c r="N550" t="e">
        <f>SUMPRODUCT(MID(0&amp;feed!#REF!,LARGE(INDEX(ISNUMBER(--MID(feed!#REF!,ROW($1:$5),1))*
ROW($1:$5),0),ROW($1:$5))+1,1)*10^ROW($1:$5)/10)</f>
        <v>#REF!</v>
      </c>
      <c r="O550" t="e">
        <f>SUMPRODUCT(MID(0&amp;feed!#REF!,LARGE(INDEX(ISNUMBER(--MID(feed!#REF!,ROW($1:$5),1))*
ROW($1:$5),0),ROW($1:$5))+1,1)*10^ROW($1:$5)/10)</f>
        <v>#REF!</v>
      </c>
      <c r="P550" t="e">
        <f>feed!#REF!</f>
        <v>#REF!</v>
      </c>
      <c r="Q550" t="e">
        <f t="shared" si="48"/>
        <v>#REF!</v>
      </c>
      <c r="R550" t="e">
        <f>feed!#REF!</f>
        <v>#REF!</v>
      </c>
      <c r="S550" t="e">
        <f t="shared" si="49"/>
        <v>#REF!</v>
      </c>
      <c r="T550" t="e">
        <f>feed!#REF!</f>
        <v>#REF!</v>
      </c>
      <c r="U550" t="e">
        <f>feed!#REF!</f>
        <v>#REF!</v>
      </c>
      <c r="V55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550" t="e">
        <f>feed!#REF!</f>
        <v>#REF!</v>
      </c>
      <c r="X550" s="4" t="e">
        <f>SUMPRODUCT(MID(0&amp;feed!#REF!,LARGE(INDEX(ISNUMBER(--MID(feed!#REF!,ROW($1:$5),1))*
ROW($1:$5),0),ROW($1:$5))+1,1)*10^ROW($1:$5)/10)</f>
        <v>#REF!</v>
      </c>
      <c r="Y550" t="e">
        <f>feed!#REF!</f>
        <v>#REF!</v>
      </c>
      <c r="Z550" s="4" t="e">
        <f t="shared" si="50"/>
        <v>#REF!</v>
      </c>
      <c r="AA550" s="8" t="e">
        <f t="shared" si="51"/>
        <v>#REF!</v>
      </c>
      <c r="AB550" s="4" t="e">
        <f t="shared" si="52"/>
        <v>#REF!</v>
      </c>
      <c r="AC550" s="4" t="e">
        <f t="shared" si="53"/>
        <v>#REF!</v>
      </c>
    </row>
    <row r="551" spans="1:29" x14ac:dyDescent="0.25">
      <c r="A551" t="str">
        <f>feed!A1237</f>
        <v>Peprom</v>
      </c>
      <c r="B551" t="str">
        <f>feed!B1237</f>
        <v>Cournam</v>
      </c>
      <c r="C551">
        <f>feed!C1237</f>
        <v>0</v>
      </c>
      <c r="D551">
        <f>SUMPRODUCT(MID(0&amp;feed!D1237,LARGE(INDEX(ISNUMBER(--MID(feed!D1237,ROW($1:$19),1))*
ROW($1:$19),0),ROW($1:$19))+1,1)*10^ROW($1:$19)/10)</f>
        <v>5</v>
      </c>
      <c r="E551">
        <f>SUMPRODUCT(MID(0&amp;feed!E1237,LARGE(INDEX(ISNUMBER(--MID(feed!E1237,ROW($1:$19),1))*
ROW($1:$19),0),ROW($1:$19))+1,1)*10^ROW($1:$19)/10)</f>
        <v>0</v>
      </c>
      <c r="F551" t="str">
        <f>feed!F1237</f>
        <v>Finest of the 19th century</v>
      </c>
      <c r="G551" t="str">
        <f>feed!G1237</f>
        <v>Questionable</v>
      </c>
      <c r="H551">
        <f>SUMPRODUCT(MID(0&amp;feed!H1237,LARGE(INDEX(ISNUMBER(--MID(feed!H1237,ROW($1:$19),1))*
ROW($1:$19),0),ROW($1:$19))+1,1)*10^ROW($1:$19)/10)</f>
        <v>0</v>
      </c>
      <c r="I551" t="str">
        <f>feed!I1237</f>
        <v>Poor</v>
      </c>
      <c r="J551">
        <f>SUMPRODUCT(MID(0&amp;feed!J1237,LARGE(INDEX(ISNUMBER(--MID(feed!J1237,ROW($1:$19),1))*
ROW($1:$19),0),ROW($1:$19))+1,1)*10^ROW($1:$19)/10)</f>
        <v>23</v>
      </c>
      <c r="K551">
        <f>SUMPRODUCT(MID(0&amp;feed!K1237,LARGE(INDEX(ISNUMBER(--MID(feed!K1237,ROW($1:$19),1))*
ROW($1:$19),0),ROW($1:$19))+1,1)*10^ROW($1:$19)/10)</f>
        <v>2</v>
      </c>
      <c r="L551">
        <f>SUMPRODUCT(MID(0&amp;feed!L1237,LARGE(INDEX(ISNUMBER(--MID(feed!L1237,ROW($1:$19),1))*
ROW($1:$19),0),ROW($1:$19))+1,1)*10^ROW($1:$19)/10)</f>
        <v>0</v>
      </c>
      <c r="M551" t="str">
        <f>feed!M1237</f>
        <v>Mixed Economy</v>
      </c>
      <c r="N551">
        <f>SUMPRODUCT(MID(0&amp;feed!N1237,LARGE(INDEX(ISNUMBER(--MID(feed!N1237,ROW($1:$5),1))*
ROW($1:$5),0),ROW($1:$5))+1,1)*10^ROW($1:$5)/10)</f>
        <v>236</v>
      </c>
      <c r="O551">
        <f>SUMPRODUCT(MID(0&amp;feed!O1237,LARGE(INDEX(ISNUMBER(--MID(feed!O1237,ROW($1:$5),1))*
ROW($1:$5),0),ROW($1:$5))+1,1)*10^ROW($1:$5)/10)</f>
        <v>0</v>
      </c>
      <c r="P551" t="str">
        <f>feed!P1237</f>
        <v>Untapped</v>
      </c>
      <c r="Q551">
        <f t="shared" si="48"/>
        <v>90</v>
      </c>
      <c r="R551" t="str">
        <f>feed!Q1237</f>
        <v>None</v>
      </c>
      <c r="S551">
        <f t="shared" si="49"/>
        <v>0</v>
      </c>
      <c r="T551" t="str">
        <f>feed!R1237</f>
        <v>Mesopotamia</v>
      </c>
      <c r="U551" t="str">
        <f>feed!S1237</f>
        <v>Neutral</v>
      </c>
      <c r="V551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16067</v>
      </c>
      <c r="W551" t="str">
        <f>feed!U1237</f>
        <v>http://blocgame.com/stats.php?id=65528</v>
      </c>
      <c r="X551" s="4">
        <f>SUMPRODUCT(MID(0&amp;feed!V1237,LARGE(INDEX(ISNUMBER(--MID(feed!V1237,ROW($1:$5),1))*
ROW($1:$5),0),ROW($1:$5))+1,1)*10^ROW($1:$5)/10)</f>
        <v>0</v>
      </c>
      <c r="Y551">
        <f>feed!W1237</f>
        <v>0</v>
      </c>
      <c r="Z551" s="4">
        <f t="shared" si="50"/>
        <v>15317</v>
      </c>
      <c r="AA551" s="8">
        <f t="shared" si="51"/>
        <v>68.080508474576277</v>
      </c>
      <c r="AB551" s="4">
        <f t="shared" si="52"/>
        <v>39.333333333333336</v>
      </c>
      <c r="AC551" s="4">
        <f t="shared" si="53"/>
        <v>2677.8333333333335</v>
      </c>
    </row>
    <row r="552" spans="1:29" x14ac:dyDescent="0.25">
      <c r="A552" t="str">
        <f>feed!A952</f>
        <v>The inquisitors</v>
      </c>
      <c r="B552" t="str">
        <f>feed!B952</f>
        <v>inquisiters</v>
      </c>
      <c r="C552">
        <f>feed!C952</f>
        <v>0</v>
      </c>
      <c r="D552">
        <f>SUMPRODUCT(MID(0&amp;feed!D952,LARGE(INDEX(ISNUMBER(--MID(feed!D952,ROW($1:$19),1))*
ROW($1:$19),0),ROW($1:$19))+1,1)*10^ROW($1:$19)/10)</f>
        <v>30</v>
      </c>
      <c r="E552">
        <f>SUMPRODUCT(MID(0&amp;feed!E952,LARGE(INDEX(ISNUMBER(--MID(feed!E952,ROW($1:$19),1))*
ROW($1:$19),0),ROW($1:$19))+1,1)*10^ROW($1:$19)/10)</f>
        <v>0</v>
      </c>
      <c r="F552" t="str">
        <f>feed!F952</f>
        <v>First World War surplus</v>
      </c>
      <c r="G552" t="str">
        <f>feed!G952</f>
        <v>Gandhi-like</v>
      </c>
      <c r="H552">
        <f>SUMPRODUCT(MID(0&amp;feed!H952,LARGE(INDEX(ISNUMBER(--MID(feed!H952,ROW($1:$19),1))*
ROW($1:$19),0),ROW($1:$19))+1,1)*10^ROW($1:$19)/10)</f>
        <v>0</v>
      </c>
      <c r="I552" t="str">
        <f>feed!I952</f>
        <v>Elite</v>
      </c>
      <c r="J552">
        <f>SUMPRODUCT(MID(0&amp;feed!J952,LARGE(INDEX(ISNUMBER(--MID(feed!J952,ROW($1:$19),1))*
ROW($1:$19),0),ROW($1:$19))+1,1)*10^ROW($1:$19)/10)</f>
        <v>0</v>
      </c>
      <c r="K552">
        <f>SUMPRODUCT(MID(0&amp;feed!K952,LARGE(INDEX(ISNUMBER(--MID(feed!K952,ROW($1:$19),1))*
ROW($1:$19),0),ROW($1:$19))+1,1)*10^ROW($1:$19)/10)</f>
        <v>4</v>
      </c>
      <c r="L552">
        <f>SUMPRODUCT(MID(0&amp;feed!L952,LARGE(INDEX(ISNUMBER(--MID(feed!L952,ROW($1:$19),1))*
ROW($1:$19),0),ROW($1:$19))+1,1)*10^ROW($1:$19)/10)</f>
        <v>2</v>
      </c>
      <c r="M552" t="str">
        <f>feed!M952</f>
        <v>Free Market</v>
      </c>
      <c r="N552">
        <f>SUMPRODUCT(MID(0&amp;feed!N952,LARGE(INDEX(ISNUMBER(--MID(feed!N952,ROW($1:$5),1))*
ROW($1:$5),0),ROW($1:$5))+1,1)*10^ROW($1:$5)/10)</f>
        <v>392</v>
      </c>
      <c r="O552">
        <f>SUMPRODUCT(MID(0&amp;feed!O952,LARGE(INDEX(ISNUMBER(--MID(feed!O952,ROW($1:$5),1))*
ROW($1:$5),0),ROW($1:$5))+1,1)*10^ROW($1:$5)/10)</f>
        <v>0</v>
      </c>
      <c r="P552" t="str">
        <f>feed!P952</f>
        <v>Untapped</v>
      </c>
      <c r="Q552">
        <f t="shared" si="48"/>
        <v>90</v>
      </c>
      <c r="R552" t="str">
        <f>feed!Q952</f>
        <v>Meagre</v>
      </c>
      <c r="S552">
        <f t="shared" si="49"/>
        <v>1.5</v>
      </c>
      <c r="T552" t="str">
        <f>feed!R952</f>
        <v>Pacific Rim</v>
      </c>
      <c r="U552" t="str">
        <f>feed!S952</f>
        <v>United States</v>
      </c>
      <c r="V5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20000</v>
      </c>
      <c r="W552" t="str">
        <f>feed!U952</f>
        <v>http://blocgame.com/stats.php?id=65222</v>
      </c>
      <c r="X552" s="4">
        <f>SUMPRODUCT(MID(0&amp;feed!V952,LARGE(INDEX(ISNUMBER(--MID(feed!V952,ROW($1:$5),1))*
ROW($1:$5),0),ROW($1:$5))+1,1)*10^ROW($1:$5)/10)</f>
        <v>0</v>
      </c>
      <c r="Y552">
        <f>feed!W952</f>
        <v>0</v>
      </c>
      <c r="Z552" s="4">
        <f t="shared" si="50"/>
        <v>17750</v>
      </c>
      <c r="AA552" s="8">
        <f t="shared" si="51"/>
        <v>51.020408163265309</v>
      </c>
      <c r="AB552" s="4">
        <f t="shared" si="52"/>
        <v>65.333333333333329</v>
      </c>
      <c r="AC552" s="4">
        <f t="shared" si="53"/>
        <v>3333.3333333333335</v>
      </c>
    </row>
    <row r="553" spans="1:29" x14ac:dyDescent="0.25">
      <c r="A553" t="str">
        <f>feed!A1202</f>
        <v>Slavï¿½estia</v>
      </c>
      <c r="B553" t="str">
        <f>feed!B1202</f>
        <v>Shelyagin</v>
      </c>
      <c r="C553">
        <f>feed!C1202</f>
        <v>0</v>
      </c>
      <c r="D553">
        <f>SUMPRODUCT(MID(0&amp;feed!D1202,LARGE(INDEX(ISNUMBER(--MID(feed!D1202,ROW($1:$19),1))*
ROW($1:$19),0),ROW($1:$19))+1,1)*10^ROW($1:$19)/10)</f>
        <v>20</v>
      </c>
      <c r="E553">
        <f>SUMPRODUCT(MID(0&amp;feed!E1202,LARGE(INDEX(ISNUMBER(--MID(feed!E1202,ROW($1:$19),1))*
ROW($1:$19),0),ROW($1:$19))+1,1)*10^ROW($1:$19)/10)</f>
        <v>0</v>
      </c>
      <c r="F553" t="str">
        <f>feed!F1202</f>
        <v>Finest of the 19th century</v>
      </c>
      <c r="G553" t="str">
        <f>feed!G1202</f>
        <v>Gandhi-like</v>
      </c>
      <c r="H553">
        <f>SUMPRODUCT(MID(0&amp;feed!H1207,LARGE(INDEX(ISNUMBER(--MID(feed!H1207,ROW($1:$19),1))*
ROW($1:$19),0),ROW($1:$19))+1,1)*10^ROW($1:$19)/10)</f>
        <v>0</v>
      </c>
      <c r="I553" t="str">
        <f>feed!I1202</f>
        <v>Poor</v>
      </c>
      <c r="J553">
        <f>SUMPRODUCT(MID(0&amp;feed!J1202,LARGE(INDEX(ISNUMBER(--MID(feed!J1202,ROW($1:$19),1))*
ROW($1:$19),0),ROW($1:$19))+1,1)*10^ROW($1:$19)/10)</f>
        <v>173</v>
      </c>
      <c r="K553">
        <f>SUMPRODUCT(MID(0&amp;feed!K1202,LARGE(INDEX(ISNUMBER(--MID(feed!K1202,ROW($1:$19),1))*
ROW($1:$19),0),ROW($1:$19))+1,1)*10^ROW($1:$19)/10)</f>
        <v>2</v>
      </c>
      <c r="L553">
        <f>SUMPRODUCT(MID(0&amp;feed!L1202,LARGE(INDEX(ISNUMBER(--MID(feed!L1202,ROW($1:$19),1))*
ROW($1:$19),0),ROW($1:$19))+1,1)*10^ROW($1:$19)/10)</f>
        <v>0</v>
      </c>
      <c r="M553" t="str">
        <f>feed!M1202</f>
        <v>Mixed Economy</v>
      </c>
      <c r="N553">
        <f>SUMPRODUCT(MID(0&amp;feed!N1202,LARGE(INDEX(ISNUMBER(--MID(feed!N1202,ROW($1:$5),1))*
ROW($1:$5),0),ROW($1:$5))+1,1)*10^ROW($1:$5)/10)</f>
        <v>285</v>
      </c>
      <c r="O553">
        <f>SUMPRODUCT(MID(0&amp;feed!O1202,LARGE(INDEX(ISNUMBER(--MID(feed!O1202,ROW($1:$5),1))*
ROW($1:$5),0),ROW($1:$5))+1,1)*10^ROW($1:$5)/10)</f>
        <v>0</v>
      </c>
      <c r="P553" t="str">
        <f>feed!P1202</f>
        <v>Untapped</v>
      </c>
      <c r="Q553">
        <f t="shared" si="48"/>
        <v>90</v>
      </c>
      <c r="R553" t="str">
        <f>feed!Q1202</f>
        <v>None</v>
      </c>
      <c r="S553">
        <f t="shared" si="49"/>
        <v>0</v>
      </c>
      <c r="T553" t="str">
        <f>feed!R1202</f>
        <v>Mesopotamia</v>
      </c>
      <c r="U553" t="str">
        <f>feed!S1202</f>
        <v>Neutral</v>
      </c>
      <c r="V553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20000</v>
      </c>
      <c r="W553" t="str">
        <f>feed!U1202</f>
        <v>http://blocgame.com/stats.php?id=65437</v>
      </c>
      <c r="X553" s="4">
        <f>SUMPRODUCT(MID(0&amp;feed!V1202,LARGE(INDEX(ISNUMBER(--MID(feed!V1202,ROW($1:$5),1))*
ROW($1:$5),0),ROW($1:$5))+1,1)*10^ROW($1:$5)/10)</f>
        <v>0</v>
      </c>
      <c r="Y553">
        <f>feed!W1202</f>
        <v>0</v>
      </c>
      <c r="Z553" s="4">
        <f t="shared" si="50"/>
        <v>19250</v>
      </c>
      <c r="AA553" s="8">
        <f t="shared" si="51"/>
        <v>70.175438596491233</v>
      </c>
      <c r="AB553" s="4">
        <f t="shared" si="52"/>
        <v>47.5</v>
      </c>
      <c r="AC553" s="4">
        <f t="shared" si="53"/>
        <v>3333.3333333333335</v>
      </c>
    </row>
    <row r="554" spans="1:29" x14ac:dyDescent="0.25">
      <c r="A554" t="str">
        <f>feed!A1190</f>
        <v>Bahamas</v>
      </c>
      <c r="B554" t="str">
        <f>feed!B1190</f>
        <v>LordVoldemort</v>
      </c>
      <c r="C554">
        <f>feed!C1190</f>
        <v>0</v>
      </c>
      <c r="D554">
        <f>SUMPRODUCT(MID(0&amp;feed!D1190,LARGE(INDEX(ISNUMBER(--MID(feed!D1190,ROW($1:$19),1))*
ROW($1:$19),0),ROW($1:$19))+1,1)*10^ROW($1:$19)/10)</f>
        <v>25</v>
      </c>
      <c r="E554">
        <f>SUMPRODUCT(MID(0&amp;feed!E1190,LARGE(INDEX(ISNUMBER(--MID(feed!E1190,ROW($1:$19),1))*
ROW($1:$19),0),ROW($1:$19))+1,1)*10^ROW($1:$19)/10)</f>
        <v>0</v>
      </c>
      <c r="F554" t="str">
        <f>feed!F1190</f>
        <v>First World War surplus</v>
      </c>
      <c r="G554" t="str">
        <f>feed!G1190</f>
        <v>Nice</v>
      </c>
      <c r="H554">
        <f>SUMPRODUCT(MID(0&amp;feed!H1192,LARGE(INDEX(ISNUMBER(--MID(feed!H1192,ROW($1:$19),1))*
ROW($1:$19),0),ROW($1:$19))+1,1)*10^ROW($1:$19)/10)</f>
        <v>0</v>
      </c>
      <c r="I554" t="str">
        <f>feed!I1190</f>
        <v>Elite</v>
      </c>
      <c r="J554">
        <f>SUMPRODUCT(MID(0&amp;feed!J1190,LARGE(INDEX(ISNUMBER(--MID(feed!J1190,ROW($1:$19),1))*
ROW($1:$19),0),ROW($1:$19))+1,1)*10^ROW($1:$19)/10)</f>
        <v>77</v>
      </c>
      <c r="K554">
        <f>SUMPRODUCT(MID(0&amp;feed!K1190,LARGE(INDEX(ISNUMBER(--MID(feed!K1190,ROW($1:$19),1))*
ROW($1:$19),0),ROW($1:$19))+1,1)*10^ROW($1:$19)/10)</f>
        <v>3</v>
      </c>
      <c r="L554">
        <f>SUMPRODUCT(MID(0&amp;feed!L1190,LARGE(INDEX(ISNUMBER(--MID(feed!L1190,ROW($1:$19),1))*
ROW($1:$19),0),ROW($1:$19))+1,1)*10^ROW($1:$19)/10)</f>
        <v>1</v>
      </c>
      <c r="M554" t="str">
        <f>feed!M1190</f>
        <v>Central Planning</v>
      </c>
      <c r="N554">
        <f>SUMPRODUCT(MID(0&amp;feed!N1190,LARGE(INDEX(ISNUMBER(--MID(feed!N1190,ROW($1:$5),1))*
ROW($1:$5),0),ROW($1:$5))+1,1)*10^ROW($1:$5)/10)</f>
        <v>293</v>
      </c>
      <c r="O554">
        <f>SUMPRODUCT(MID(0&amp;feed!O1190,LARGE(INDEX(ISNUMBER(--MID(feed!O1190,ROW($1:$5),1))*
ROW($1:$5),0),ROW($1:$5))+1,1)*10^ROW($1:$5)/10)</f>
        <v>1</v>
      </c>
      <c r="P554" t="str">
        <f>feed!P1190</f>
        <v>Untapped</v>
      </c>
      <c r="Q554">
        <f t="shared" si="48"/>
        <v>90</v>
      </c>
      <c r="R554" t="str">
        <f>feed!Q1190</f>
        <v>None</v>
      </c>
      <c r="S554">
        <f t="shared" si="49"/>
        <v>0</v>
      </c>
      <c r="T554" t="str">
        <f>feed!R1190</f>
        <v>Pacific Rim</v>
      </c>
      <c r="U554" t="str">
        <f>feed!S1190</f>
        <v>Soviet Union</v>
      </c>
      <c r="V554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20000</v>
      </c>
      <c r="W554" t="str">
        <f>feed!U1190</f>
        <v>http://blocgame.com/stats.php?id=65583</v>
      </c>
      <c r="X554" s="4">
        <f>SUMPRODUCT(MID(0&amp;feed!V1190,LARGE(INDEX(ISNUMBER(--MID(feed!V1190,ROW($1:$5),1))*
ROW($1:$5),0),ROW($1:$5))+1,1)*10^ROW($1:$5)/10)</f>
        <v>0</v>
      </c>
      <c r="Y554">
        <f>feed!W1190</f>
        <v>0</v>
      </c>
      <c r="Z554" s="4">
        <f t="shared" si="50"/>
        <v>18500</v>
      </c>
      <c r="AA554" s="8">
        <f t="shared" si="51"/>
        <v>68.25938566552901</v>
      </c>
      <c r="AB554" s="4">
        <f t="shared" si="52"/>
        <v>48.833333333333336</v>
      </c>
      <c r="AC554" s="4">
        <f t="shared" si="53"/>
        <v>3333.3333333333335</v>
      </c>
    </row>
    <row r="555" spans="1:29" x14ac:dyDescent="0.25">
      <c r="A555" t="str">
        <f>feed!A1172</f>
        <v>Thundera</v>
      </c>
      <c r="B555" t="str">
        <f>feed!B1172</f>
        <v>Tygra</v>
      </c>
      <c r="C555">
        <f>feed!C1172</f>
        <v>0</v>
      </c>
      <c r="D555">
        <f>SUMPRODUCT(MID(0&amp;feed!D1172,LARGE(INDEX(ISNUMBER(--MID(feed!D1172,ROW($1:$19),1))*
ROW($1:$19),0),ROW($1:$19))+1,1)*10^ROW($1:$19)/10)</f>
        <v>20</v>
      </c>
      <c r="E555">
        <f>SUMPRODUCT(MID(0&amp;feed!E1172,LARGE(INDEX(ISNUMBER(--MID(feed!E1172,ROW($1:$19),1))*
ROW($1:$19),0),ROW($1:$19))+1,1)*10^ROW($1:$19)/10)</f>
        <v>0</v>
      </c>
      <c r="F555" t="str">
        <f>feed!F1172</f>
        <v>Finest of the 19th century</v>
      </c>
      <c r="G555" t="str">
        <f>feed!G1172</f>
        <v>Normal</v>
      </c>
      <c r="H555">
        <f>SUMPRODUCT(MID(0&amp;feed!H1172,LARGE(INDEX(ISNUMBER(--MID(feed!H1172,ROW($1:$19),1))*
ROW($1:$19),0),ROW($1:$19))+1,1)*10^ROW($1:$19)/10)</f>
        <v>0</v>
      </c>
      <c r="I555" t="str">
        <f>feed!I1172</f>
        <v>Good</v>
      </c>
      <c r="J555">
        <f>SUMPRODUCT(MID(0&amp;feed!J1172,LARGE(INDEX(ISNUMBER(--MID(feed!J1172,ROW($1:$19),1))*
ROW($1:$19),0),ROW($1:$19))+1,1)*10^ROW($1:$19)/10)</f>
        <v>1</v>
      </c>
      <c r="K555">
        <f>SUMPRODUCT(MID(0&amp;feed!K1172,LARGE(INDEX(ISNUMBER(--MID(feed!K1172,ROW($1:$19),1))*
ROW($1:$19),0),ROW($1:$19))+1,1)*10^ROW($1:$19)/10)</f>
        <v>3</v>
      </c>
      <c r="L555">
        <f>SUMPRODUCT(MID(0&amp;feed!L1172,LARGE(INDEX(ISNUMBER(--MID(feed!L1172,ROW($1:$19),1))*
ROW($1:$19),0),ROW($1:$19))+1,1)*10^ROW($1:$19)/10)</f>
        <v>0</v>
      </c>
      <c r="M555" t="str">
        <f>feed!M1172</f>
        <v>Free Market</v>
      </c>
      <c r="N555">
        <f>SUMPRODUCT(MID(0&amp;feed!N1172,LARGE(INDEX(ISNUMBER(--MID(feed!N1172,ROW($1:$5),1))*
ROW($1:$5),0),ROW($1:$5))+1,1)*10^ROW($1:$5)/10)</f>
        <v>300</v>
      </c>
      <c r="O555">
        <f>SUMPRODUCT(MID(0&amp;feed!O1172,LARGE(INDEX(ISNUMBER(--MID(feed!O1172,ROW($1:$5),1))*
ROW($1:$5),0),ROW($1:$5))+1,1)*10^ROW($1:$5)/10)</f>
        <v>0</v>
      </c>
      <c r="P555" t="str">
        <f>feed!P1172</f>
        <v>Untapped</v>
      </c>
      <c r="Q555">
        <f t="shared" si="48"/>
        <v>90</v>
      </c>
      <c r="R555" t="str">
        <f>feed!Q1172</f>
        <v>None</v>
      </c>
      <c r="S555">
        <f t="shared" si="49"/>
        <v>0</v>
      </c>
      <c r="T555" t="str">
        <f>feed!R1172</f>
        <v>China</v>
      </c>
      <c r="U555" t="str">
        <f>feed!S1172</f>
        <v>United States</v>
      </c>
      <c r="V555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555" t="str">
        <f>feed!U1172</f>
        <v>http://blocgame.com/stats.php?id=65665</v>
      </c>
      <c r="X555" s="4">
        <f>SUMPRODUCT(MID(0&amp;feed!V1172,LARGE(INDEX(ISNUMBER(--MID(feed!V1172,ROW($1:$5),1))*
ROW($1:$5),0),ROW($1:$5))+1,1)*10^ROW($1:$5)/10)</f>
        <v>0</v>
      </c>
      <c r="Y555">
        <f>feed!W1172</f>
        <v>0</v>
      </c>
      <c r="Z555" s="4">
        <f t="shared" si="50"/>
        <v>18875</v>
      </c>
      <c r="AA555" s="8">
        <f t="shared" si="51"/>
        <v>66.666666666666671</v>
      </c>
      <c r="AB555" s="4">
        <f t="shared" si="52"/>
        <v>50</v>
      </c>
      <c r="AC555" s="4">
        <f t="shared" si="53"/>
        <v>3333.3333333333335</v>
      </c>
    </row>
    <row r="556" spans="1:29" x14ac:dyDescent="0.25">
      <c r="A556" t="str">
        <f>feed!A1153</f>
        <v>Kukuba</v>
      </c>
      <c r="B556" t="str">
        <f>feed!B1153</f>
        <v>amalya</v>
      </c>
      <c r="C556" t="str">
        <f>feed!C1153</f>
        <v>Celestial Beingsï¿½</v>
      </c>
      <c r="D556">
        <f>SUMPRODUCT(MID(0&amp;feed!D1153,LARGE(INDEX(ISNUMBER(--MID(feed!D1153,ROW($1:$19),1))*
ROW($1:$19),0),ROW($1:$19))+1,1)*10^ROW($1:$19)/10)</f>
        <v>20</v>
      </c>
      <c r="E556">
        <f>SUMPRODUCT(MID(0&amp;feed!E1153,LARGE(INDEX(ISNUMBER(--MID(feed!E1153,ROW($1:$19),1))*
ROW($1:$19),0),ROW($1:$19))+1,1)*10^ROW($1:$19)/10)</f>
        <v>0</v>
      </c>
      <c r="F556" t="str">
        <f>feed!F1153</f>
        <v>First World War surplus</v>
      </c>
      <c r="G556" t="str">
        <f>feed!G1153</f>
        <v>Angelic</v>
      </c>
      <c r="H556">
        <f>SUMPRODUCT(MID(0&amp;feed!H1154,LARGE(INDEX(ISNUMBER(--MID(feed!H1154,ROW($1:$19),1))*
ROW($1:$19),0),ROW($1:$19))+1,1)*10^ROW($1:$19)/10)</f>
        <v>0</v>
      </c>
      <c r="I556" t="str">
        <f>feed!I1153</f>
        <v>Good</v>
      </c>
      <c r="J556">
        <f>SUMPRODUCT(MID(0&amp;feed!J1153,LARGE(INDEX(ISNUMBER(--MID(feed!J1153,ROW($1:$19),1))*
ROW($1:$19),0),ROW($1:$19))+1,1)*10^ROW($1:$19)/10)</f>
        <v>28</v>
      </c>
      <c r="K556">
        <f>SUMPRODUCT(MID(0&amp;feed!K1153,LARGE(INDEX(ISNUMBER(--MID(feed!K1153,ROW($1:$19),1))*
ROW($1:$19),0),ROW($1:$19))+1,1)*10^ROW($1:$19)/10)</f>
        <v>3</v>
      </c>
      <c r="L556">
        <f>SUMPRODUCT(MID(0&amp;feed!L1153,LARGE(INDEX(ISNUMBER(--MID(feed!L1153,ROW($1:$19),1))*
ROW($1:$19),0),ROW($1:$19))+1,1)*10^ROW($1:$19)/10)</f>
        <v>2</v>
      </c>
      <c r="M556" t="str">
        <f>feed!M1153</f>
        <v>Free Market</v>
      </c>
      <c r="N556">
        <f>SUMPRODUCT(MID(0&amp;feed!N1153,LARGE(INDEX(ISNUMBER(--MID(feed!N1153,ROW($1:$5),1))*
ROW($1:$5),0),ROW($1:$5))+1,1)*10^ROW($1:$5)/10)</f>
        <v>306</v>
      </c>
      <c r="O556">
        <f>SUMPRODUCT(MID(0&amp;feed!O1153,LARGE(INDEX(ISNUMBER(--MID(feed!O1153,ROW($1:$5),1))*
ROW($1:$5),0),ROW($1:$5))+1,1)*10^ROW($1:$5)/10)</f>
        <v>3757</v>
      </c>
      <c r="P556" t="str">
        <f>feed!P1153</f>
        <v>Untapped</v>
      </c>
      <c r="Q556">
        <f t="shared" si="48"/>
        <v>90</v>
      </c>
      <c r="R556" t="str">
        <f>feed!Q1153</f>
        <v>Meagre</v>
      </c>
      <c r="S556">
        <f t="shared" si="49"/>
        <v>1.5</v>
      </c>
      <c r="T556" t="str">
        <f>feed!R1153</f>
        <v>Atlas</v>
      </c>
      <c r="U556" t="str">
        <f>feed!S1153</f>
        <v>United States</v>
      </c>
      <c r="V556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19900</v>
      </c>
      <c r="W556" t="str">
        <f>feed!U1153</f>
        <v>http://blocgame.com/stats.php?id=65500</v>
      </c>
      <c r="X556" s="4">
        <f>SUMPRODUCT(MID(0&amp;feed!V1153,LARGE(INDEX(ISNUMBER(--MID(feed!V1153,ROW($1:$5),1))*
ROW($1:$5),0),ROW($1:$5))+1,1)*10^ROW($1:$5)/10)</f>
        <v>0</v>
      </c>
      <c r="Y556">
        <f>feed!W1153</f>
        <v>0</v>
      </c>
      <c r="Z556" s="4">
        <f t="shared" si="50"/>
        <v>18025</v>
      </c>
      <c r="AA556" s="8">
        <f t="shared" si="51"/>
        <v>65.032679738562095</v>
      </c>
      <c r="AB556" s="4">
        <f t="shared" si="52"/>
        <v>51</v>
      </c>
      <c r="AC556" s="4">
        <f t="shared" si="53"/>
        <v>3316.6666666666665</v>
      </c>
    </row>
    <row r="557" spans="1:29" x14ac:dyDescent="0.25">
      <c r="A557" t="str">
        <f>feed!A1106</f>
        <v>EmpayarGalaktik</v>
      </c>
      <c r="B557" t="str">
        <f>feed!B1106</f>
        <v>DarthVaderMalaya</v>
      </c>
      <c r="C557">
        <f>feed!C1106</f>
        <v>0</v>
      </c>
      <c r="D557">
        <f>SUMPRODUCT(MID(0&amp;feed!D1106,LARGE(INDEX(ISNUMBER(--MID(feed!D1106,ROW($1:$19),1))*
ROW($1:$19),0),ROW($1:$19))+1,1)*10^ROW($1:$19)/10)</f>
        <v>25</v>
      </c>
      <c r="E557">
        <f>SUMPRODUCT(MID(0&amp;feed!E1106,LARGE(INDEX(ISNUMBER(--MID(feed!E1106,ROW($1:$19),1))*
ROW($1:$19),0),ROW($1:$19))+1,1)*10^ROW($1:$19)/10)</f>
        <v>0</v>
      </c>
      <c r="F557" t="str">
        <f>feed!F1106</f>
        <v>First World War surplus</v>
      </c>
      <c r="G557" t="str">
        <f>feed!G1106</f>
        <v>Gandhi-like</v>
      </c>
      <c r="H557">
        <f>SUMPRODUCT(MID(0&amp;feed!H1106,LARGE(INDEX(ISNUMBER(--MID(feed!H1106,ROW($1:$19),1))*
ROW($1:$19),0),ROW($1:$19))+1,1)*10^ROW($1:$19)/10)</f>
        <v>0</v>
      </c>
      <c r="I557" t="str">
        <f>feed!I1106</f>
        <v>Elite</v>
      </c>
      <c r="J557">
        <f>SUMPRODUCT(MID(0&amp;feed!J1106,LARGE(INDEX(ISNUMBER(--MID(feed!J1106,ROW($1:$19),1))*
ROW($1:$19),0),ROW($1:$19))+1,1)*10^ROW($1:$19)/10)</f>
        <v>124</v>
      </c>
      <c r="K557">
        <f>SUMPRODUCT(MID(0&amp;feed!K1106,LARGE(INDEX(ISNUMBER(--MID(feed!K1106,ROW($1:$19),1))*
ROW($1:$19),0),ROW($1:$19))+1,1)*10^ROW($1:$19)/10)</f>
        <v>2</v>
      </c>
      <c r="L557">
        <f>SUMPRODUCT(MID(0&amp;feed!L1106,LARGE(INDEX(ISNUMBER(--MID(feed!L1106,ROW($1:$19),1))*
ROW($1:$19),0),ROW($1:$19))+1,1)*10^ROW($1:$19)/10)</f>
        <v>0</v>
      </c>
      <c r="M557" t="str">
        <f>feed!M1106</f>
        <v>Mixed Economy</v>
      </c>
      <c r="N557">
        <f>SUMPRODUCT(MID(0&amp;feed!N1106,LARGE(INDEX(ISNUMBER(--MID(feed!N1106,ROW($1:$5),1))*
ROW($1:$5),0),ROW($1:$5))+1,1)*10^ROW($1:$5)/10)</f>
        <v>318</v>
      </c>
      <c r="O557">
        <f>SUMPRODUCT(MID(0&amp;feed!O1106,LARGE(INDEX(ISNUMBER(--MID(feed!O1106,ROW($1:$5),1))*
ROW($1:$5),0),ROW($1:$5))+1,1)*10^ROW($1:$5)/10)</f>
        <v>0</v>
      </c>
      <c r="P557" t="str">
        <f>feed!P1106</f>
        <v>Untapped</v>
      </c>
      <c r="Q557">
        <f t="shared" si="48"/>
        <v>90</v>
      </c>
      <c r="R557" t="str">
        <f>feed!Q1106</f>
        <v>None</v>
      </c>
      <c r="S557">
        <f t="shared" si="49"/>
        <v>0</v>
      </c>
      <c r="T557" t="str">
        <f>feed!R1106</f>
        <v>East Indies</v>
      </c>
      <c r="U557" t="str">
        <f>feed!S1106</f>
        <v>Neutral</v>
      </c>
      <c r="V557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20000</v>
      </c>
      <c r="W557" t="str">
        <f>feed!U1106</f>
        <v>http://blocgame.com/stats.php?id=61800</v>
      </c>
      <c r="X557" s="4">
        <f>SUMPRODUCT(MID(0&amp;feed!V1106,LARGE(INDEX(ISNUMBER(--MID(feed!V1106,ROW($1:$5),1))*
ROW($1:$5),0),ROW($1:$5))+1,1)*10^ROW($1:$5)/10)</f>
        <v>0</v>
      </c>
      <c r="Y557">
        <f>feed!W1106</f>
        <v>0</v>
      </c>
      <c r="Z557" s="4">
        <f t="shared" si="50"/>
        <v>19250</v>
      </c>
      <c r="AA557" s="8">
        <f t="shared" si="51"/>
        <v>62.893081761006286</v>
      </c>
      <c r="AB557" s="4">
        <f t="shared" si="52"/>
        <v>53</v>
      </c>
      <c r="AC557" s="4">
        <f t="shared" si="53"/>
        <v>3333.3333333333335</v>
      </c>
    </row>
    <row r="558" spans="1:29" x14ac:dyDescent="0.25">
      <c r="A558" t="str">
        <f>feed!A1102</f>
        <v>Macadonia</v>
      </c>
      <c r="B558" t="str">
        <f>feed!B1102</f>
        <v>Bigmac4261</v>
      </c>
      <c r="C558">
        <f>feed!C1102</f>
        <v>0</v>
      </c>
      <c r="D558">
        <f>SUMPRODUCT(MID(0&amp;feed!D1102,LARGE(INDEX(ISNUMBER(--MID(feed!D1102,ROW($1:$19),1))*
ROW($1:$19),0),ROW($1:$19))+1,1)*10^ROW($1:$19)/10)</f>
        <v>20</v>
      </c>
      <c r="E558">
        <f>SUMPRODUCT(MID(0&amp;feed!E1102,LARGE(INDEX(ISNUMBER(--MID(feed!E1102,ROW($1:$19),1))*
ROW($1:$19),0),ROW($1:$19))+1,1)*10^ROW($1:$19)/10)</f>
        <v>0</v>
      </c>
      <c r="F558" t="str">
        <f>feed!F1102</f>
        <v>Finest of the 19th century</v>
      </c>
      <c r="G558" t="str">
        <f>feed!G1102</f>
        <v>Good</v>
      </c>
      <c r="H558">
        <f>SUMPRODUCT(MID(0&amp;feed!H1102,LARGE(INDEX(ISNUMBER(--MID(feed!H1102,ROW($1:$19),1))*
ROW($1:$19),0),ROW($1:$19))+1,1)*10^ROW($1:$19)/10)</f>
        <v>0</v>
      </c>
      <c r="I558" t="str">
        <f>feed!I1102</f>
        <v>Standard</v>
      </c>
      <c r="J558">
        <f>SUMPRODUCT(MID(0&amp;feed!J1102,LARGE(INDEX(ISNUMBER(--MID(feed!J1102,ROW($1:$19),1))*
ROW($1:$19),0),ROW($1:$19))+1,1)*10^ROW($1:$19)/10)</f>
        <v>46</v>
      </c>
      <c r="K558">
        <f>SUMPRODUCT(MID(0&amp;feed!K1102,LARGE(INDEX(ISNUMBER(--MID(feed!K1102,ROW($1:$19),1))*
ROW($1:$19),0),ROW($1:$19))+1,1)*10^ROW($1:$19)/10)</f>
        <v>2</v>
      </c>
      <c r="L558">
        <f>SUMPRODUCT(MID(0&amp;feed!L1102,LARGE(INDEX(ISNUMBER(--MID(feed!L1102,ROW($1:$19),1))*
ROW($1:$19),0),ROW($1:$19))+1,1)*10^ROW($1:$19)/10)</f>
        <v>0</v>
      </c>
      <c r="M558" t="str">
        <f>feed!M1102</f>
        <v>Free Market</v>
      </c>
      <c r="N558">
        <f>SUMPRODUCT(MID(0&amp;feed!N1102,LARGE(INDEX(ISNUMBER(--MID(feed!N1102,ROW($1:$5),1))*
ROW($1:$5),0),ROW($1:$5))+1,1)*10^ROW($1:$5)/10)</f>
        <v>320</v>
      </c>
      <c r="O558">
        <f>SUMPRODUCT(MID(0&amp;feed!O1102,LARGE(INDEX(ISNUMBER(--MID(feed!O1102,ROW($1:$5),1))*
ROW($1:$5),0),ROW($1:$5))+1,1)*10^ROW($1:$5)/10)</f>
        <v>0</v>
      </c>
      <c r="P558" t="str">
        <f>feed!P1102</f>
        <v>Untapped</v>
      </c>
      <c r="Q558">
        <f t="shared" si="48"/>
        <v>90</v>
      </c>
      <c r="R558" t="str">
        <f>feed!Q1102</f>
        <v>None</v>
      </c>
      <c r="S558">
        <f t="shared" si="49"/>
        <v>0</v>
      </c>
      <c r="T558" t="str">
        <f>feed!R1102</f>
        <v>Atlas</v>
      </c>
      <c r="U558" t="str">
        <f>feed!S1102</f>
        <v>Neutral</v>
      </c>
      <c r="V558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20000</v>
      </c>
      <c r="W558" t="str">
        <f>feed!U1102</f>
        <v>http://blocgame.com/stats.php?id=65619</v>
      </c>
      <c r="X558" s="4">
        <f>SUMPRODUCT(MID(0&amp;feed!V1102,LARGE(INDEX(ISNUMBER(--MID(feed!V1102,ROW($1:$5),1))*
ROW($1:$5),0),ROW($1:$5))+1,1)*10^ROW($1:$5)/10)</f>
        <v>0</v>
      </c>
      <c r="Y558">
        <f>feed!W1102</f>
        <v>0</v>
      </c>
      <c r="Z558" s="4">
        <f t="shared" si="50"/>
        <v>19250</v>
      </c>
      <c r="AA558" s="8">
        <f t="shared" si="51"/>
        <v>62.5</v>
      </c>
      <c r="AB558" s="4">
        <f t="shared" si="52"/>
        <v>53.333333333333336</v>
      </c>
      <c r="AC558" s="4">
        <f t="shared" si="53"/>
        <v>3333.3333333333335</v>
      </c>
    </row>
    <row r="559" spans="1:29" x14ac:dyDescent="0.25">
      <c r="A559" t="str">
        <f>feed!A1098</f>
        <v>Firesh</v>
      </c>
      <c r="B559" t="str">
        <f>feed!B1098</f>
        <v>Asirito</v>
      </c>
      <c r="C559">
        <f>feed!C1098</f>
        <v>0</v>
      </c>
      <c r="D559">
        <f>SUMPRODUCT(MID(0&amp;feed!D1098,LARGE(INDEX(ISNUMBER(--MID(feed!D1098,ROW($1:$19),1))*
ROW($1:$19),0),ROW($1:$19))+1,1)*10^ROW($1:$19)/10)</f>
        <v>7</v>
      </c>
      <c r="E559">
        <f>SUMPRODUCT(MID(0&amp;feed!E1098,LARGE(INDEX(ISNUMBER(--MID(feed!E1098,ROW($1:$19),1))*
ROW($1:$19),0),ROW($1:$19))+1,1)*10^ROW($1:$19)/10)</f>
        <v>0</v>
      </c>
      <c r="F559" t="str">
        <f>feed!F1098</f>
        <v>Finest of the 19th century</v>
      </c>
      <c r="G559" t="str">
        <f>feed!G1098</f>
        <v>Nice</v>
      </c>
      <c r="H559">
        <f>SUMPRODUCT(MID(0&amp;feed!H1098,LARGE(INDEX(ISNUMBER(--MID(feed!H1098,ROW($1:$19),1))*
ROW($1:$19),0),ROW($1:$19))+1,1)*10^ROW($1:$19)/10)</f>
        <v>0</v>
      </c>
      <c r="I559" t="str">
        <f>feed!I1098</f>
        <v>Standard</v>
      </c>
      <c r="J559">
        <f>SUMPRODUCT(MID(0&amp;feed!J1098,LARGE(INDEX(ISNUMBER(--MID(feed!J1098,ROW($1:$19),1))*
ROW($1:$19),0),ROW($1:$19))+1,1)*10^ROW($1:$19)/10)</f>
        <v>79</v>
      </c>
      <c r="K559">
        <f>SUMPRODUCT(MID(0&amp;feed!K1098,LARGE(INDEX(ISNUMBER(--MID(feed!K1098,ROW($1:$19),1))*
ROW($1:$19),0),ROW($1:$19))+1,1)*10^ROW($1:$19)/10)</f>
        <v>2</v>
      </c>
      <c r="L559">
        <f>SUMPRODUCT(MID(0&amp;feed!L1098,LARGE(INDEX(ISNUMBER(--MID(feed!L1098,ROW($1:$19),1))*
ROW($1:$19),0),ROW($1:$19))+1,1)*10^ROW($1:$19)/10)</f>
        <v>0</v>
      </c>
      <c r="M559" t="str">
        <f>feed!M1098</f>
        <v>Mixed Economy</v>
      </c>
      <c r="N559">
        <f>SUMPRODUCT(MID(0&amp;feed!N1098,LARGE(INDEX(ISNUMBER(--MID(feed!N1098,ROW($1:$5),1))*
ROW($1:$5),0),ROW($1:$5))+1,1)*10^ROW($1:$5)/10)</f>
        <v>320</v>
      </c>
      <c r="O559">
        <f>SUMPRODUCT(MID(0&amp;feed!O1098,LARGE(INDEX(ISNUMBER(--MID(feed!O1098,ROW($1:$5),1))*
ROW($1:$5),0),ROW($1:$5))+1,1)*10^ROW($1:$5)/10)</f>
        <v>0</v>
      </c>
      <c r="P559" t="str">
        <f>feed!P1098</f>
        <v>Untapped</v>
      </c>
      <c r="Q559">
        <f t="shared" si="48"/>
        <v>90</v>
      </c>
      <c r="R559" t="str">
        <f>feed!Q1098</f>
        <v>None</v>
      </c>
      <c r="S559">
        <f t="shared" si="49"/>
        <v>0</v>
      </c>
      <c r="T559" t="str">
        <f>feed!R1098</f>
        <v>The Subcontinent</v>
      </c>
      <c r="U559" t="str">
        <f>feed!S1098</f>
        <v>Neutral</v>
      </c>
      <c r="V559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19602</v>
      </c>
      <c r="W559" t="str">
        <f>feed!U1098</f>
        <v>http://blocgame.com/stats.php?id=65577</v>
      </c>
      <c r="X559" s="4">
        <f>SUMPRODUCT(MID(0&amp;feed!V1098,LARGE(INDEX(ISNUMBER(--MID(feed!V1098,ROW($1:$5),1))*
ROW($1:$5),0),ROW($1:$5))+1,1)*10^ROW($1:$5)/10)</f>
        <v>0</v>
      </c>
      <c r="Y559">
        <f>feed!W1098</f>
        <v>0</v>
      </c>
      <c r="Z559" s="4">
        <f t="shared" si="50"/>
        <v>18852</v>
      </c>
      <c r="AA559" s="8">
        <f t="shared" si="51"/>
        <v>61.256250000000001</v>
      </c>
      <c r="AB559" s="4">
        <f t="shared" si="52"/>
        <v>53.333333333333336</v>
      </c>
      <c r="AC559" s="4">
        <f t="shared" si="53"/>
        <v>3267</v>
      </c>
    </row>
    <row r="560" spans="1:29" x14ac:dyDescent="0.25">
      <c r="A560" t="str">
        <f>feed!A1162</f>
        <v>butthurt city</v>
      </c>
      <c r="B560" t="str">
        <f>feed!B1162</f>
        <v>spigotblister</v>
      </c>
      <c r="C560">
        <f>feed!C1162</f>
        <v>0</v>
      </c>
      <c r="D560">
        <f>SUMPRODUCT(MID(0&amp;feed!D1162,LARGE(INDEX(ISNUMBER(--MID(feed!D1162,ROW($1:$19),1))*
ROW($1:$19),0),ROW($1:$19))+1,1)*10^ROW($1:$19)/10)</f>
        <v>10</v>
      </c>
      <c r="E560">
        <f>SUMPRODUCT(MID(0&amp;feed!E1162,LARGE(INDEX(ISNUMBER(--MID(feed!E1162,ROW($1:$19),1))*
ROW($1:$19),0),ROW($1:$19))+1,1)*10^ROW($1:$19)/10)</f>
        <v>0</v>
      </c>
      <c r="F560" t="str">
        <f>feed!F1162</f>
        <v>First World War surplus</v>
      </c>
      <c r="G560" t="str">
        <f>feed!G1162</f>
        <v>Normal</v>
      </c>
      <c r="H560">
        <f>SUMPRODUCT(MID(0&amp;feed!H1163,LARGE(INDEX(ISNUMBER(--MID(feed!H1163,ROW($1:$19),1))*
ROW($1:$19),0),ROW($1:$19))+1,1)*10^ROW($1:$19)/10)</f>
        <v>0</v>
      </c>
      <c r="I560" t="str">
        <f>feed!I1162</f>
        <v>Elite</v>
      </c>
      <c r="J560">
        <f>SUMPRODUCT(MID(0&amp;feed!J1162,LARGE(INDEX(ISNUMBER(--MID(feed!J1162,ROW($1:$19),1))*
ROW($1:$19),0),ROW($1:$19))+1,1)*10^ROW($1:$19)/10)</f>
        <v>11</v>
      </c>
      <c r="K560">
        <f>SUMPRODUCT(MID(0&amp;feed!K1162,LARGE(INDEX(ISNUMBER(--MID(feed!K1162,ROW($1:$19),1))*
ROW($1:$19),0),ROW($1:$19))+1,1)*10^ROW($1:$19)/10)</f>
        <v>2</v>
      </c>
      <c r="L560">
        <f>SUMPRODUCT(MID(0&amp;feed!L1162,LARGE(INDEX(ISNUMBER(--MID(feed!L1162,ROW($1:$19),1))*
ROW($1:$19),0),ROW($1:$19))+1,1)*10^ROW($1:$19)/10)</f>
        <v>1</v>
      </c>
      <c r="M560" t="str">
        <f>feed!M1162</f>
        <v>Mixed Economy</v>
      </c>
      <c r="N560">
        <f>SUMPRODUCT(MID(0&amp;feed!N1162,LARGE(INDEX(ISNUMBER(--MID(feed!N1162,ROW($1:$5),1))*
ROW($1:$5),0),ROW($1:$5))+1,1)*10^ROW($1:$5)/10)</f>
        <v>304</v>
      </c>
      <c r="O560">
        <f>SUMPRODUCT(MID(0&amp;feed!O1162,LARGE(INDEX(ISNUMBER(--MID(feed!O1162,ROW($1:$5),1))*
ROW($1:$5),0),ROW($1:$5))+1,1)*10^ROW($1:$5)/10)</f>
        <v>1</v>
      </c>
      <c r="P560" t="str">
        <f>feed!P1162</f>
        <v>Untapped</v>
      </c>
      <c r="Q560">
        <f t="shared" si="48"/>
        <v>90</v>
      </c>
      <c r="R560" t="str">
        <f>feed!Q1162</f>
        <v>None</v>
      </c>
      <c r="S560">
        <f t="shared" si="49"/>
        <v>0</v>
      </c>
      <c r="T560" t="str">
        <f>feed!R1162</f>
        <v>East Africa</v>
      </c>
      <c r="U560" t="str">
        <f>feed!S1162</f>
        <v>Neutral</v>
      </c>
      <c r="V560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19400</v>
      </c>
      <c r="W560" t="str">
        <f>feed!U1162</f>
        <v>http://blocgame.com/stats.php?id=65601</v>
      </c>
      <c r="X560" s="4">
        <f>SUMPRODUCT(MID(0&amp;feed!V1162,LARGE(INDEX(ISNUMBER(--MID(feed!V1162,ROW($1:$5),1))*
ROW($1:$5),0),ROW($1:$5))+1,1)*10^ROW($1:$5)/10)</f>
        <v>0</v>
      </c>
      <c r="Y560">
        <f>feed!W1162</f>
        <v>0</v>
      </c>
      <c r="Z560" s="4">
        <f t="shared" si="50"/>
        <v>18275</v>
      </c>
      <c r="AA560" s="8">
        <f t="shared" si="51"/>
        <v>63.815789473684212</v>
      </c>
      <c r="AB560" s="4">
        <f t="shared" si="52"/>
        <v>50.666666666666664</v>
      </c>
      <c r="AC560" s="4">
        <f t="shared" si="53"/>
        <v>3233.3333333333335</v>
      </c>
    </row>
    <row r="561" spans="1:29" x14ac:dyDescent="0.25">
      <c r="A561" t="str">
        <f>feed!A911</f>
        <v>Capitol</v>
      </c>
      <c r="B561" t="str">
        <f>feed!B911</f>
        <v>PresidentSnow</v>
      </c>
      <c r="C561">
        <f>feed!C911</f>
        <v>0</v>
      </c>
      <c r="D561">
        <f>SUMPRODUCT(MID(0&amp;feed!D911,LARGE(INDEX(ISNUMBER(--MID(feed!D911,ROW($1:$19),1))*
ROW($1:$19),0),ROW($1:$19))+1,1)*10^ROW($1:$19)/10)</f>
        <v>7</v>
      </c>
      <c r="E561">
        <f>SUMPRODUCT(MID(0&amp;feed!E911,LARGE(INDEX(ISNUMBER(--MID(feed!E911,ROW($1:$19),1))*
ROW($1:$19),0),ROW($1:$19))+1,1)*10^ROW($1:$19)/10)</f>
        <v>0</v>
      </c>
      <c r="F561" t="str">
        <f>feed!F911</f>
        <v>Finest of the 19th century</v>
      </c>
      <c r="G561" t="str">
        <f>feed!G911</f>
        <v>Gandhi-like</v>
      </c>
      <c r="H561">
        <f>SUMPRODUCT(MID(0&amp;feed!H911,LARGE(INDEX(ISNUMBER(--MID(feed!H911,ROW($1:$19),1))*
ROW($1:$19),0),ROW($1:$19))+1,1)*10^ROW($1:$19)/10)</f>
        <v>0</v>
      </c>
      <c r="I561" t="str">
        <f>feed!I911</f>
        <v>Poor</v>
      </c>
      <c r="J561">
        <f>SUMPRODUCT(MID(0&amp;feed!J911,LARGE(INDEX(ISNUMBER(--MID(feed!J911,ROW($1:$19),1))*
ROW($1:$19),0),ROW($1:$19))+1,1)*10^ROW($1:$19)/10)</f>
        <v>174</v>
      </c>
      <c r="K561">
        <f>SUMPRODUCT(MID(0&amp;feed!K911,LARGE(INDEX(ISNUMBER(--MID(feed!K911,ROW($1:$19),1))*
ROW($1:$19),0),ROW($1:$19))+1,1)*10^ROW($1:$19)/10)</f>
        <v>2</v>
      </c>
      <c r="L561">
        <f>SUMPRODUCT(MID(0&amp;feed!L911,LARGE(INDEX(ISNUMBER(--MID(feed!L911,ROW($1:$19),1))*
ROW($1:$19),0),ROW($1:$19))+1,1)*10^ROW($1:$19)/10)</f>
        <v>0</v>
      </c>
      <c r="M561" t="str">
        <f>feed!M911</f>
        <v>Mixed Economy</v>
      </c>
      <c r="N561">
        <f>SUMPRODUCT(MID(0&amp;feed!N911,LARGE(INDEX(ISNUMBER(--MID(feed!N911,ROW($1:$5),1))*
ROW($1:$5),0),ROW($1:$5))+1,1)*10^ROW($1:$5)/10)</f>
        <v>424</v>
      </c>
      <c r="O561">
        <f>SUMPRODUCT(MID(0&amp;feed!O911,LARGE(INDEX(ISNUMBER(--MID(feed!O911,ROW($1:$5),1))*
ROW($1:$5),0),ROW($1:$5))+1,1)*10^ROW($1:$5)/10)</f>
        <v>0</v>
      </c>
      <c r="P561" t="str">
        <f>feed!P911</f>
        <v>Untapped</v>
      </c>
      <c r="Q561">
        <f t="shared" si="48"/>
        <v>90</v>
      </c>
      <c r="R561" t="str">
        <f>feed!Q911</f>
        <v>None</v>
      </c>
      <c r="S561">
        <f t="shared" si="49"/>
        <v>0</v>
      </c>
      <c r="T561" t="str">
        <f>feed!R911</f>
        <v>Caribbean</v>
      </c>
      <c r="U561" t="str">
        <f>feed!S911</f>
        <v>Neutral</v>
      </c>
      <c r="V56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16335</v>
      </c>
      <c r="W561" t="str">
        <f>feed!U911</f>
        <v>http://blocgame.com/stats.php?id=65436</v>
      </c>
      <c r="X561" s="4">
        <f>SUMPRODUCT(MID(0&amp;feed!V911,LARGE(INDEX(ISNUMBER(--MID(feed!V911,ROW($1:$5),1))*
ROW($1:$5),0),ROW($1:$5))+1,1)*10^ROW($1:$5)/10)</f>
        <v>0</v>
      </c>
      <c r="Y561">
        <f>feed!W911</f>
        <v>0</v>
      </c>
      <c r="Z561" s="4">
        <f t="shared" si="50"/>
        <v>15585</v>
      </c>
      <c r="AA561" s="8">
        <f t="shared" si="51"/>
        <v>38.525943396226417</v>
      </c>
      <c r="AB561" s="4">
        <f t="shared" si="52"/>
        <v>70.666666666666671</v>
      </c>
      <c r="AC561" s="4">
        <f t="shared" si="53"/>
        <v>2722.5</v>
      </c>
    </row>
    <row r="562" spans="1:29" x14ac:dyDescent="0.25">
      <c r="A562" t="e">
        <f>feed!#REF!</f>
        <v>#REF!</v>
      </c>
      <c r="B562" t="e">
        <f>feed!#REF!</f>
        <v>#REF!</v>
      </c>
      <c r="C562" t="e">
        <f>feed!#REF!</f>
        <v>#REF!</v>
      </c>
      <c r="D562" t="e">
        <f>SUMPRODUCT(MID(0&amp;feed!#REF!,LARGE(INDEX(ISNUMBER(--MID(feed!#REF!,ROW($1:$19),1))*
ROW($1:$19),0),ROW($1:$19))+1,1)*10^ROW($1:$19)/10)</f>
        <v>#REF!</v>
      </c>
      <c r="E562" t="e">
        <f>SUMPRODUCT(MID(0&amp;feed!#REF!,LARGE(INDEX(ISNUMBER(--MID(feed!#REF!,ROW($1:$19),1))*
ROW($1:$19),0),ROW($1:$19))+1,1)*10^ROW($1:$19)/10)</f>
        <v>#REF!</v>
      </c>
      <c r="F562" t="e">
        <f>feed!#REF!</f>
        <v>#REF!</v>
      </c>
      <c r="G562" t="e">
        <f>feed!#REF!</f>
        <v>#REF!</v>
      </c>
      <c r="H562" t="e">
        <f>SUMPRODUCT(MID(0&amp;feed!#REF!,LARGE(INDEX(ISNUMBER(--MID(feed!#REF!,ROW($1:$19),1))*
ROW($1:$19),0),ROW($1:$19))+1,1)*10^ROW($1:$19)/10)</f>
        <v>#REF!</v>
      </c>
      <c r="I562" t="e">
        <f>feed!#REF!</f>
        <v>#REF!</v>
      </c>
      <c r="J562" t="e">
        <f>SUMPRODUCT(MID(0&amp;feed!#REF!,LARGE(INDEX(ISNUMBER(--MID(feed!#REF!,ROW($1:$19),1))*
ROW($1:$19),0),ROW($1:$19))+1,1)*10^ROW($1:$19)/10)</f>
        <v>#REF!</v>
      </c>
      <c r="K562" t="e">
        <f>SUMPRODUCT(MID(0&amp;feed!#REF!,LARGE(INDEX(ISNUMBER(--MID(feed!#REF!,ROW($1:$19),1))*
ROW($1:$19),0),ROW($1:$19))+1,1)*10^ROW($1:$19)/10)</f>
        <v>#REF!</v>
      </c>
      <c r="L562" t="e">
        <f>SUMPRODUCT(MID(0&amp;feed!#REF!,LARGE(INDEX(ISNUMBER(--MID(feed!#REF!,ROW($1:$19),1))*
ROW($1:$19),0),ROW($1:$19))+1,1)*10^ROW($1:$19)/10)</f>
        <v>#REF!</v>
      </c>
      <c r="M562" t="e">
        <f>feed!#REF!</f>
        <v>#REF!</v>
      </c>
      <c r="N562" t="e">
        <f>SUMPRODUCT(MID(0&amp;feed!#REF!,LARGE(INDEX(ISNUMBER(--MID(feed!#REF!,ROW($1:$5),1))*
ROW($1:$5),0),ROW($1:$5))+1,1)*10^ROW($1:$5)/10)</f>
        <v>#REF!</v>
      </c>
      <c r="O562" t="e">
        <f>SUMPRODUCT(MID(0&amp;feed!#REF!,LARGE(INDEX(ISNUMBER(--MID(feed!#REF!,ROW($1:$5),1))*
ROW($1:$5),0),ROW($1:$5))+1,1)*10^ROW($1:$5)/10)</f>
        <v>#REF!</v>
      </c>
      <c r="P562" t="e">
        <f>feed!#REF!</f>
        <v>#REF!</v>
      </c>
      <c r="Q562" t="e">
        <f t="shared" si="48"/>
        <v>#REF!</v>
      </c>
      <c r="R562" t="e">
        <f>feed!#REF!</f>
        <v>#REF!</v>
      </c>
      <c r="S562" t="e">
        <f t="shared" si="49"/>
        <v>#REF!</v>
      </c>
      <c r="T562" t="e">
        <f>feed!#REF!</f>
        <v>#REF!</v>
      </c>
      <c r="U562" t="e">
        <f>feed!#REF!</f>
        <v>#REF!</v>
      </c>
      <c r="V56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562" t="e">
        <f>feed!#REF!</f>
        <v>#REF!</v>
      </c>
      <c r="X562" s="4" t="e">
        <f>SUMPRODUCT(MID(0&amp;feed!#REF!,LARGE(INDEX(ISNUMBER(--MID(feed!#REF!,ROW($1:$5),1))*
ROW($1:$5),0),ROW($1:$5))+1,1)*10^ROW($1:$5)/10)</f>
        <v>#REF!</v>
      </c>
      <c r="Y562" t="e">
        <f>feed!#REF!</f>
        <v>#REF!</v>
      </c>
      <c r="Z562" s="4" t="e">
        <f t="shared" si="50"/>
        <v>#REF!</v>
      </c>
      <c r="AA562" s="8" t="e">
        <f t="shared" si="51"/>
        <v>#REF!</v>
      </c>
      <c r="AB562" s="4" t="e">
        <f t="shared" si="52"/>
        <v>#REF!</v>
      </c>
      <c r="AC562" s="4" t="e">
        <f t="shared" si="53"/>
        <v>#REF!</v>
      </c>
    </row>
    <row r="563" spans="1:29" x14ac:dyDescent="0.25">
      <c r="A563" t="str">
        <f>feed!A1090</f>
        <v>Portoguesa</v>
      </c>
      <c r="B563" t="str">
        <f>feed!B1090</f>
        <v>sithgonnasith</v>
      </c>
      <c r="C563">
        <f>feed!C1090</f>
        <v>0</v>
      </c>
      <c r="D563">
        <f>SUMPRODUCT(MID(0&amp;feed!D1090,LARGE(INDEX(ISNUMBER(--MID(feed!D1090,ROW($1:$19),1))*
ROW($1:$19),0),ROW($1:$19))+1,1)*10^ROW($1:$19)/10)</f>
        <v>20</v>
      </c>
      <c r="E563">
        <f>SUMPRODUCT(MID(0&amp;feed!E1090,LARGE(INDEX(ISNUMBER(--MID(feed!E1090,ROW($1:$19),1))*
ROW($1:$19),0),ROW($1:$19))+1,1)*10^ROW($1:$19)/10)</f>
        <v>0</v>
      </c>
      <c r="F563" t="str">
        <f>feed!F1090</f>
        <v>Finest of the 19th century</v>
      </c>
      <c r="G563" t="str">
        <f>feed!G1090</f>
        <v>Good</v>
      </c>
      <c r="H563">
        <f>SUMPRODUCT(MID(0&amp;feed!H1090,LARGE(INDEX(ISNUMBER(--MID(feed!H1090,ROW($1:$19),1))*
ROW($1:$19),0),ROW($1:$19))+1,1)*10^ROW($1:$19)/10)</f>
        <v>0</v>
      </c>
      <c r="I563" t="str">
        <f>feed!I1090</f>
        <v>Standard</v>
      </c>
      <c r="J563">
        <f>SUMPRODUCT(MID(0&amp;feed!J1090,LARGE(INDEX(ISNUMBER(--MID(feed!J1090,ROW($1:$19),1))*
ROW($1:$19),0),ROW($1:$19))+1,1)*10^ROW($1:$19)/10)</f>
        <v>50</v>
      </c>
      <c r="K563">
        <f>SUMPRODUCT(MID(0&amp;feed!K1090,LARGE(INDEX(ISNUMBER(--MID(feed!K1090,ROW($1:$19),1))*
ROW($1:$19),0),ROW($1:$19))+1,1)*10^ROW($1:$19)/10)</f>
        <v>2</v>
      </c>
      <c r="L563">
        <f>SUMPRODUCT(MID(0&amp;feed!L1090,LARGE(INDEX(ISNUMBER(--MID(feed!L1090,ROW($1:$19),1))*
ROW($1:$19),0),ROW($1:$19))+1,1)*10^ROW($1:$19)/10)</f>
        <v>0</v>
      </c>
      <c r="M563" t="str">
        <f>feed!M1090</f>
        <v>Mixed Economy</v>
      </c>
      <c r="N563">
        <f>SUMPRODUCT(MID(0&amp;feed!N1090,LARGE(INDEX(ISNUMBER(--MID(feed!N1090,ROW($1:$5),1))*
ROW($1:$5),0),ROW($1:$5))+1,1)*10^ROW($1:$5)/10)</f>
        <v>324</v>
      </c>
      <c r="O563">
        <f>SUMPRODUCT(MID(0&amp;feed!O1090,LARGE(INDEX(ISNUMBER(--MID(feed!O1090,ROW($1:$5),1))*
ROW($1:$5),0),ROW($1:$5))+1,1)*10^ROW($1:$5)/10)</f>
        <v>265</v>
      </c>
      <c r="P563" t="str">
        <f>feed!P1090</f>
        <v>Untapped</v>
      </c>
      <c r="Q563">
        <f t="shared" si="48"/>
        <v>90</v>
      </c>
      <c r="R563" t="str">
        <f>feed!Q1090</f>
        <v>None</v>
      </c>
      <c r="S563">
        <f t="shared" si="49"/>
        <v>0</v>
      </c>
      <c r="T563" t="str">
        <f>feed!R1090</f>
        <v>Caribbean</v>
      </c>
      <c r="U563" t="str">
        <f>feed!S1090</f>
        <v>Neutral</v>
      </c>
      <c r="V563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563" t="str">
        <f>feed!U1090</f>
        <v>http://blocgame.com/stats.php?id=65613</v>
      </c>
      <c r="X563" s="4">
        <f>SUMPRODUCT(MID(0&amp;feed!V1090,LARGE(INDEX(ISNUMBER(--MID(feed!V1090,ROW($1:$5),1))*
ROW($1:$5),0),ROW($1:$5))+1,1)*10^ROW($1:$5)/10)</f>
        <v>0</v>
      </c>
      <c r="Y563">
        <f>feed!W1090</f>
        <v>0</v>
      </c>
      <c r="Z563" s="4">
        <f t="shared" si="50"/>
        <v>19250</v>
      </c>
      <c r="AA563" s="8">
        <f t="shared" si="51"/>
        <v>61.728395061728392</v>
      </c>
      <c r="AB563" s="4">
        <f t="shared" si="52"/>
        <v>54</v>
      </c>
      <c r="AC563" s="4">
        <f t="shared" si="53"/>
        <v>3333.3333333333335</v>
      </c>
    </row>
    <row r="564" spans="1:29" x14ac:dyDescent="0.25">
      <c r="A564" t="str">
        <f>feed!A1092</f>
        <v>Ashwington</v>
      </c>
      <c r="B564" t="str">
        <f>feed!B1092</f>
        <v>sumitbarua34</v>
      </c>
      <c r="C564" t="str">
        <f>feed!C1092</f>
        <v>Allied Asia</v>
      </c>
      <c r="D564">
        <f>SUMPRODUCT(MID(0&amp;feed!D1092,LARGE(INDEX(ISNUMBER(--MID(feed!D1092,ROW($1:$19),1))*
ROW($1:$19),0),ROW($1:$19))+1,1)*10^ROW($1:$19)/10)</f>
        <v>21</v>
      </c>
      <c r="E564">
        <f>SUMPRODUCT(MID(0&amp;feed!E1092,LARGE(INDEX(ISNUMBER(--MID(feed!E1092,ROW($1:$19),1))*
ROW($1:$19),0),ROW($1:$19))+1,1)*10^ROW($1:$19)/10)</f>
        <v>0</v>
      </c>
      <c r="F564" t="str">
        <f>feed!F1092</f>
        <v>First World War surplus</v>
      </c>
      <c r="G564" t="str">
        <f>feed!G1092</f>
        <v>Good</v>
      </c>
      <c r="H564">
        <f>SUMPRODUCT(MID(0&amp;feed!H1093,LARGE(INDEX(ISNUMBER(--MID(feed!H1093,ROW($1:$19),1))*
ROW($1:$19),0),ROW($1:$19))+1,1)*10^ROW($1:$19)/10)</f>
        <v>0</v>
      </c>
      <c r="I564" t="str">
        <f>feed!I1092</f>
        <v>Good</v>
      </c>
      <c r="J564">
        <f>SUMPRODUCT(MID(0&amp;feed!J1092,LARGE(INDEX(ISNUMBER(--MID(feed!J1092,ROW($1:$19),1))*
ROW($1:$19),0),ROW($1:$19))+1,1)*10^ROW($1:$19)/10)</f>
        <v>25</v>
      </c>
      <c r="K564">
        <f>SUMPRODUCT(MID(0&amp;feed!K1092,LARGE(INDEX(ISNUMBER(--MID(feed!K1092,ROW($1:$19),1))*
ROW($1:$19),0),ROW($1:$19))+1,1)*10^ROW($1:$19)/10)</f>
        <v>2</v>
      </c>
      <c r="L564">
        <f>SUMPRODUCT(MID(0&amp;feed!L1092,LARGE(INDEX(ISNUMBER(--MID(feed!L1092,ROW($1:$19),1))*
ROW($1:$19),0),ROW($1:$19))+1,1)*10^ROW($1:$19)/10)</f>
        <v>0</v>
      </c>
      <c r="M564" t="str">
        <f>feed!M1092</f>
        <v>Mixed Economy</v>
      </c>
      <c r="N564">
        <f>SUMPRODUCT(MID(0&amp;feed!N1092,LARGE(INDEX(ISNUMBER(--MID(feed!N1092,ROW($1:$5),1))*
ROW($1:$5),0),ROW($1:$5))+1,1)*10^ROW($1:$5)/10)</f>
        <v>322</v>
      </c>
      <c r="O564">
        <f>SUMPRODUCT(MID(0&amp;feed!O1092,LARGE(INDEX(ISNUMBER(--MID(feed!O1092,ROW($1:$5),1))*
ROW($1:$5),0),ROW($1:$5))+1,1)*10^ROW($1:$5)/10)</f>
        <v>450</v>
      </c>
      <c r="P564" t="str">
        <f>feed!P1092</f>
        <v>Untapped</v>
      </c>
      <c r="Q564">
        <f t="shared" si="48"/>
        <v>90</v>
      </c>
      <c r="R564" t="str">
        <f>feed!Q1092</f>
        <v>Meagre</v>
      </c>
      <c r="S564">
        <f t="shared" si="49"/>
        <v>1.5</v>
      </c>
      <c r="T564" t="str">
        <f>feed!R1092</f>
        <v>The Subcontinent</v>
      </c>
      <c r="U564" t="str">
        <f>feed!S1092</f>
        <v>Neutral</v>
      </c>
      <c r="V564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19900</v>
      </c>
      <c r="W564" t="str">
        <f>feed!U1092</f>
        <v>http://blocgame.com/stats.php?id=65263</v>
      </c>
      <c r="X564" s="4">
        <f>SUMPRODUCT(MID(0&amp;feed!V1092,LARGE(INDEX(ISNUMBER(--MID(feed!V1092,ROW($1:$5),1))*
ROW($1:$5),0),ROW($1:$5))+1,1)*10^ROW($1:$5)/10)</f>
        <v>0</v>
      </c>
      <c r="Y564">
        <f>feed!W1092</f>
        <v>0</v>
      </c>
      <c r="Z564" s="4">
        <f t="shared" si="50"/>
        <v>19150</v>
      </c>
      <c r="AA564" s="8">
        <f t="shared" si="51"/>
        <v>61.801242236024848</v>
      </c>
      <c r="AB564" s="4">
        <f t="shared" si="52"/>
        <v>53.666666666666664</v>
      </c>
      <c r="AC564" s="4">
        <f t="shared" si="53"/>
        <v>3316.6666666666665</v>
      </c>
    </row>
    <row r="565" spans="1:29" x14ac:dyDescent="0.25">
      <c r="A565" t="str">
        <f>feed!A1016</f>
        <v>CBLRUPL</v>
      </c>
      <c r="B565" t="str">
        <f>feed!B1016</f>
        <v>wladwo</v>
      </c>
      <c r="C565" t="str">
        <f>feed!C1016</f>
        <v>Warsaw Pact</v>
      </c>
      <c r="D565">
        <f>SUMPRODUCT(MID(0&amp;feed!D1016,LARGE(INDEX(ISNUMBER(--MID(feed!D1016,ROW($1:$19),1))*
ROW($1:$19),0),ROW($1:$19))+1,1)*10^ROW($1:$19)/10)</f>
        <v>20</v>
      </c>
      <c r="E565">
        <f>SUMPRODUCT(MID(0&amp;feed!E1016,LARGE(INDEX(ISNUMBER(--MID(feed!E1016,ROW($1:$19),1))*
ROW($1:$19),0),ROW($1:$19))+1,1)*10^ROW($1:$19)/10)</f>
        <v>0</v>
      </c>
      <c r="F565" t="str">
        <f>feed!F1016</f>
        <v>Finest of the 19th century</v>
      </c>
      <c r="G565" t="str">
        <f>feed!G1016</f>
        <v>Gandhi-like</v>
      </c>
      <c r="H565">
        <f>SUMPRODUCT(MID(0&amp;feed!H1016,LARGE(INDEX(ISNUMBER(--MID(feed!H1016,ROW($1:$19),1))*
ROW($1:$19),0),ROW($1:$19))+1,1)*10^ROW($1:$19)/10)</f>
        <v>0</v>
      </c>
      <c r="I565" t="str">
        <f>feed!I1016</f>
        <v>Poor</v>
      </c>
      <c r="J565">
        <f>SUMPRODUCT(MID(0&amp;feed!J1016,LARGE(INDEX(ISNUMBER(--MID(feed!J1016,ROW($1:$19),1))*
ROW($1:$19),0),ROW($1:$19))+1,1)*10^ROW($1:$19)/10)</f>
        <v>59</v>
      </c>
      <c r="K565">
        <f>SUMPRODUCT(MID(0&amp;feed!K1016,LARGE(INDEX(ISNUMBER(--MID(feed!K1016,ROW($1:$19),1))*
ROW($1:$19),0),ROW($1:$19))+1,1)*10^ROW($1:$19)/10)</f>
        <v>4</v>
      </c>
      <c r="L565">
        <f>SUMPRODUCT(MID(0&amp;feed!L1016,LARGE(INDEX(ISNUMBER(--MID(feed!L1016,ROW($1:$19),1))*
ROW($1:$19),0),ROW($1:$19))+1,1)*10^ROW($1:$19)/10)</f>
        <v>0</v>
      </c>
      <c r="M565" t="str">
        <f>feed!M1016</f>
        <v>Central Planning</v>
      </c>
      <c r="N565">
        <f>SUMPRODUCT(MID(0&amp;feed!N1016,LARGE(INDEX(ISNUMBER(--MID(feed!N1016,ROW($1:$5),1))*
ROW($1:$5),0),ROW($1:$5))+1,1)*10^ROW($1:$5)/10)</f>
        <v>351</v>
      </c>
      <c r="O565">
        <f>SUMPRODUCT(MID(0&amp;feed!O1016,LARGE(INDEX(ISNUMBER(--MID(feed!O1016,ROW($1:$5),1))*
ROW($1:$5),0),ROW($1:$5))+1,1)*10^ROW($1:$5)/10)</f>
        <v>0</v>
      </c>
      <c r="P565" t="str">
        <f>feed!P1016</f>
        <v>Untapped</v>
      </c>
      <c r="Q565">
        <f t="shared" si="48"/>
        <v>90</v>
      </c>
      <c r="R565" t="str">
        <f>feed!Q1016</f>
        <v>None</v>
      </c>
      <c r="S565">
        <f t="shared" si="49"/>
        <v>0</v>
      </c>
      <c r="T565" t="str">
        <f>feed!R1016</f>
        <v>China</v>
      </c>
      <c r="U565" t="str">
        <f>feed!S1016</f>
        <v>Soviet Union</v>
      </c>
      <c r="V565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20000</v>
      </c>
      <c r="W565" t="str">
        <f>feed!U1016</f>
        <v>http://blocgame.com/stats.php?id=65434</v>
      </c>
      <c r="X565" s="4">
        <f>SUMPRODUCT(MID(0&amp;feed!V1016,LARGE(INDEX(ISNUMBER(--MID(feed!V1016,ROW($1:$5),1))*
ROW($1:$5),0),ROW($1:$5))+1,1)*10^ROW($1:$5)/10)</f>
        <v>0</v>
      </c>
      <c r="Y565">
        <f>feed!W1016</f>
        <v>0</v>
      </c>
      <c r="Z565" s="4">
        <f t="shared" si="50"/>
        <v>18500</v>
      </c>
      <c r="AA565" s="8">
        <f t="shared" si="51"/>
        <v>56.980056980056979</v>
      </c>
      <c r="AB565" s="4">
        <f t="shared" si="52"/>
        <v>58.5</v>
      </c>
      <c r="AC565" s="4">
        <f t="shared" si="53"/>
        <v>3333.3333333333335</v>
      </c>
    </row>
    <row r="566" spans="1:29" x14ac:dyDescent="0.25">
      <c r="A566" t="str">
        <f>feed!A951</f>
        <v>egsumail</v>
      </c>
      <c r="B566" t="str">
        <f>feed!B951</f>
        <v>egsumail</v>
      </c>
      <c r="C566">
        <f>feed!C951</f>
        <v>0</v>
      </c>
      <c r="D566">
        <f>SUMPRODUCT(MID(0&amp;feed!D951,LARGE(INDEX(ISNUMBER(--MID(feed!D951,ROW($1:$19),1))*
ROW($1:$19),0),ROW($1:$19))+1,1)*10^ROW($1:$19)/10)</f>
        <v>10</v>
      </c>
      <c r="E566">
        <f>SUMPRODUCT(MID(0&amp;feed!E951,LARGE(INDEX(ISNUMBER(--MID(feed!E951,ROW($1:$19),1))*
ROW($1:$19),0),ROW($1:$19))+1,1)*10^ROW($1:$19)/10)</f>
        <v>0</v>
      </c>
      <c r="F566" t="str">
        <f>feed!F951</f>
        <v>Finest of the 19th century</v>
      </c>
      <c r="G566" t="str">
        <f>feed!G951</f>
        <v>Angelic</v>
      </c>
      <c r="H566">
        <f>SUMPRODUCT(MID(0&amp;feed!H951,LARGE(INDEX(ISNUMBER(--MID(feed!H951,ROW($1:$19),1))*
ROW($1:$19),0),ROW($1:$19))+1,1)*10^ROW($1:$19)/10)</f>
        <v>0</v>
      </c>
      <c r="I566" t="str">
        <f>feed!I951</f>
        <v>Undisciplined Rabble</v>
      </c>
      <c r="J566">
        <f>SUMPRODUCT(MID(0&amp;feed!J951,LARGE(INDEX(ISNUMBER(--MID(feed!J951,ROW($1:$19),1))*
ROW($1:$19),0),ROW($1:$19))+1,1)*10^ROW($1:$19)/10)</f>
        <v>131</v>
      </c>
      <c r="K566">
        <f>SUMPRODUCT(MID(0&amp;feed!K951,LARGE(INDEX(ISNUMBER(--MID(feed!K951,ROW($1:$19),1))*
ROW($1:$19),0),ROW($1:$19))+1,1)*10^ROW($1:$19)/10)</f>
        <v>2</v>
      </c>
      <c r="L566">
        <f>SUMPRODUCT(MID(0&amp;feed!L951,LARGE(INDEX(ISNUMBER(--MID(feed!L951,ROW($1:$19),1))*
ROW($1:$19),0),ROW($1:$19))+1,1)*10^ROW($1:$19)/10)</f>
        <v>2</v>
      </c>
      <c r="M566" t="str">
        <f>feed!M951</f>
        <v>Mixed Economy</v>
      </c>
      <c r="N566">
        <f>SUMPRODUCT(MID(0&amp;feed!N951,LARGE(INDEX(ISNUMBER(--MID(feed!N951,ROW($1:$5),1))*
ROW($1:$5),0),ROW($1:$5))+1,1)*10^ROW($1:$5)/10)</f>
        <v>392</v>
      </c>
      <c r="O566">
        <f>SUMPRODUCT(MID(0&amp;feed!O951,LARGE(INDEX(ISNUMBER(--MID(feed!O951,ROW($1:$5),1))*
ROW($1:$5),0),ROW($1:$5))+1,1)*10^ROW($1:$5)/10)</f>
        <v>891</v>
      </c>
      <c r="P566" t="str">
        <f>feed!P951</f>
        <v>Untapped</v>
      </c>
      <c r="Q566">
        <f t="shared" si="48"/>
        <v>90</v>
      </c>
      <c r="R566" t="str">
        <f>feed!Q951</f>
        <v>None</v>
      </c>
      <c r="S566">
        <f t="shared" si="49"/>
        <v>0</v>
      </c>
      <c r="T566" t="str">
        <f>feed!R951</f>
        <v>Egypt</v>
      </c>
      <c r="U566" t="str">
        <f>feed!S951</f>
        <v>Neutral</v>
      </c>
      <c r="V566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16500</v>
      </c>
      <c r="W566" t="str">
        <f>feed!U951</f>
        <v>http://blocgame.com/stats.php?id=64848</v>
      </c>
      <c r="X566" s="4">
        <f>SUMPRODUCT(MID(0&amp;feed!V951,LARGE(INDEX(ISNUMBER(--MID(feed!V951,ROW($1:$5),1))*
ROW($1:$5),0),ROW($1:$5))+1,1)*10^ROW($1:$5)/10)</f>
        <v>0</v>
      </c>
      <c r="Y566">
        <f>feed!W951</f>
        <v>0</v>
      </c>
      <c r="Z566" s="4">
        <f t="shared" si="50"/>
        <v>15000</v>
      </c>
      <c r="AA566" s="8">
        <f t="shared" si="51"/>
        <v>42.091836734693878</v>
      </c>
      <c r="AB566" s="4">
        <f t="shared" si="52"/>
        <v>65.333333333333329</v>
      </c>
      <c r="AC566" s="4">
        <f t="shared" si="53"/>
        <v>2750</v>
      </c>
    </row>
    <row r="567" spans="1:29" x14ac:dyDescent="0.25">
      <c r="A567" t="str">
        <f>feed!A1061</f>
        <v>Atolia</v>
      </c>
      <c r="B567" t="str">
        <f>feed!B1061</f>
        <v>Montolini</v>
      </c>
      <c r="C567">
        <f>feed!C1061</f>
        <v>0</v>
      </c>
      <c r="D567">
        <f>SUMPRODUCT(MID(0&amp;feed!D1061,LARGE(INDEX(ISNUMBER(--MID(feed!D1061,ROW($1:$19),1))*
ROW($1:$19),0),ROW($1:$19))+1,1)*10^ROW($1:$19)/10)</f>
        <v>20</v>
      </c>
      <c r="E567">
        <f>SUMPRODUCT(MID(0&amp;feed!E1061,LARGE(INDEX(ISNUMBER(--MID(feed!E1061,ROW($1:$19),1))*
ROW($1:$19),0),ROW($1:$19))+1,1)*10^ROW($1:$19)/10)</f>
        <v>0</v>
      </c>
      <c r="F567" t="str">
        <f>feed!F1061</f>
        <v>Finest of the 19th century</v>
      </c>
      <c r="G567" t="str">
        <f>feed!G1061</f>
        <v>Nice</v>
      </c>
      <c r="H567">
        <f>SUMPRODUCT(MID(0&amp;feed!H1060,LARGE(INDEX(ISNUMBER(--MID(feed!H1060,ROW($1:$19),1))*
ROW($1:$19),0),ROW($1:$19))+1,1)*10^ROW($1:$19)/10)</f>
        <v>0</v>
      </c>
      <c r="I567" t="str">
        <f>feed!I1061</f>
        <v>Standard</v>
      </c>
      <c r="J567">
        <f>SUMPRODUCT(MID(0&amp;feed!J1061,LARGE(INDEX(ISNUMBER(--MID(feed!J1061,ROW($1:$19),1))*
ROW($1:$19),0),ROW($1:$19))+1,1)*10^ROW($1:$19)/10)</f>
        <v>73</v>
      </c>
      <c r="K567">
        <f>SUMPRODUCT(MID(0&amp;feed!K1061,LARGE(INDEX(ISNUMBER(--MID(feed!K1061,ROW($1:$19),1))*
ROW($1:$19),0),ROW($1:$19))+1,1)*10^ROW($1:$19)/10)</f>
        <v>2</v>
      </c>
      <c r="L567">
        <f>SUMPRODUCT(MID(0&amp;feed!L1061,LARGE(INDEX(ISNUMBER(--MID(feed!L1061,ROW($1:$19),1))*
ROW($1:$19),0),ROW($1:$19))+1,1)*10^ROW($1:$19)/10)</f>
        <v>0</v>
      </c>
      <c r="M567" t="str">
        <f>feed!M1061</f>
        <v>Central Planning</v>
      </c>
      <c r="N567">
        <f>SUMPRODUCT(MID(0&amp;feed!N1061,LARGE(INDEX(ISNUMBER(--MID(feed!N1061,ROW($1:$5),1))*
ROW($1:$5),0),ROW($1:$5))+1,1)*10^ROW($1:$5)/10)</f>
        <v>330</v>
      </c>
      <c r="O567">
        <f>SUMPRODUCT(MID(0&amp;feed!O1061,LARGE(INDEX(ISNUMBER(--MID(feed!O1061,ROW($1:$5),1))*
ROW($1:$5),0),ROW($1:$5))+1,1)*10^ROW($1:$5)/10)</f>
        <v>0</v>
      </c>
      <c r="P567" t="str">
        <f>feed!P1061</f>
        <v>Untapped</v>
      </c>
      <c r="Q567">
        <f t="shared" si="48"/>
        <v>90</v>
      </c>
      <c r="R567" t="str">
        <f>feed!Q1061</f>
        <v>None</v>
      </c>
      <c r="S567">
        <f t="shared" si="49"/>
        <v>0</v>
      </c>
      <c r="T567" t="str">
        <f>feed!R1061</f>
        <v>Gran Colombia</v>
      </c>
      <c r="U567" t="str">
        <f>feed!S1061</f>
        <v>Neutral</v>
      </c>
      <c r="V567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567" t="str">
        <f>feed!U1061</f>
        <v>http://blocgame.com/stats.php?id=57818</v>
      </c>
      <c r="X567" s="4">
        <f>SUMPRODUCT(MID(0&amp;feed!V1061,LARGE(INDEX(ISNUMBER(--MID(feed!V1061,ROW($1:$5),1))*
ROW($1:$5),0),ROW($1:$5))+1,1)*10^ROW($1:$5)/10)</f>
        <v>0</v>
      </c>
      <c r="Y567">
        <f>feed!W1061</f>
        <v>0</v>
      </c>
      <c r="Z567" s="4">
        <f t="shared" si="50"/>
        <v>19250</v>
      </c>
      <c r="AA567" s="8">
        <f t="shared" si="51"/>
        <v>60.606060606060609</v>
      </c>
      <c r="AB567" s="4">
        <f t="shared" si="52"/>
        <v>55</v>
      </c>
      <c r="AC567" s="4">
        <f t="shared" si="53"/>
        <v>3333.3333333333335</v>
      </c>
    </row>
    <row r="568" spans="1:29" x14ac:dyDescent="0.25">
      <c r="A568" t="str">
        <f>feed!A907</f>
        <v>Snusers</v>
      </c>
      <c r="B568" t="str">
        <f>feed!B907</f>
        <v>Snuupy</v>
      </c>
      <c r="C568" t="str">
        <f>feed!C907</f>
        <v>The Order</v>
      </c>
      <c r="D568">
        <f>SUMPRODUCT(MID(0&amp;feed!D907,LARGE(INDEX(ISNUMBER(--MID(feed!D907,ROW($1:$19),1))*
ROW($1:$19),0),ROW($1:$19))+1,1)*10^ROW($1:$19)/10)</f>
        <v>5</v>
      </c>
      <c r="E568">
        <f>SUMPRODUCT(MID(0&amp;feed!E907,LARGE(INDEX(ISNUMBER(--MID(feed!E907,ROW($1:$19),1))*
ROW($1:$19),0),ROW($1:$19))+1,1)*10^ROW($1:$19)/10)</f>
        <v>17</v>
      </c>
      <c r="F568" t="str">
        <f>feed!F907</f>
        <v>Almost Modern</v>
      </c>
      <c r="G568" t="str">
        <f>feed!G907</f>
        <v>Normal</v>
      </c>
      <c r="H568">
        <f>SUMPRODUCT(MID(0&amp;feed!H907,LARGE(INDEX(ISNUMBER(--MID(feed!H907,ROW($1:$19),1))*
ROW($1:$19),0),ROW($1:$19))+1,1)*10^ROW($1:$19)/10)</f>
        <v>9</v>
      </c>
      <c r="I568" t="str">
        <f>feed!I907</f>
        <v>Elite</v>
      </c>
      <c r="J568">
        <f>SUMPRODUCT(MID(0&amp;feed!J907,LARGE(INDEX(ISNUMBER(--MID(feed!J907,ROW($1:$19),1))*
ROW($1:$19),0),ROW($1:$19))+1,1)*10^ROW($1:$19)/10)</f>
        <v>0</v>
      </c>
      <c r="K568">
        <f>SUMPRODUCT(MID(0&amp;feed!K907,LARGE(INDEX(ISNUMBER(--MID(feed!K907,ROW($1:$19),1))*
ROW($1:$19),0),ROW($1:$19))+1,1)*10^ROW($1:$19)/10)</f>
        <v>110</v>
      </c>
      <c r="L568">
        <f>SUMPRODUCT(MID(0&amp;feed!L907,LARGE(INDEX(ISNUMBER(--MID(feed!L907,ROW($1:$19),1))*
ROW($1:$19),0),ROW($1:$19))+1,1)*10^ROW($1:$19)/10)</f>
        <v>0</v>
      </c>
      <c r="M568" t="str">
        <f>feed!M907</f>
        <v>Free Market</v>
      </c>
      <c r="N568">
        <f>SUMPRODUCT(MID(0&amp;feed!N907,LARGE(INDEX(ISNUMBER(--MID(feed!N907,ROW($1:$5),1))*
ROW($1:$5),0),ROW($1:$5))+1,1)*10^ROW($1:$5)/10)</f>
        <v>428</v>
      </c>
      <c r="O568">
        <f>SUMPRODUCT(MID(0&amp;feed!O907,LARGE(INDEX(ISNUMBER(--MID(feed!O907,ROW($1:$5),1))*
ROW($1:$5),0),ROW($1:$5))+1,1)*10^ROW($1:$5)/10)</f>
        <v>7571</v>
      </c>
      <c r="P568" t="str">
        <f>feed!P907</f>
        <v>Near Depletion</v>
      </c>
      <c r="Q568">
        <f t="shared" si="48"/>
        <v>10</v>
      </c>
      <c r="R568" t="str">
        <f>feed!Q907</f>
        <v>Very Powerful</v>
      </c>
      <c r="S568">
        <f t="shared" si="49"/>
        <v>10</v>
      </c>
      <c r="T568" t="str">
        <f>feed!R907</f>
        <v>The Subcontinent</v>
      </c>
      <c r="U568" t="str">
        <f>feed!S907</f>
        <v>United States</v>
      </c>
      <c r="V568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135448</v>
      </c>
      <c r="W568" t="str">
        <f>feed!U907</f>
        <v>http://blocgame.com/stats.php?id=58336</v>
      </c>
      <c r="X568" s="4">
        <f>SUMPRODUCT(MID(0&amp;feed!V907,LARGE(INDEX(ISNUMBER(--MID(feed!V907,ROW($1:$5),1))*
ROW($1:$5),0),ROW($1:$5))+1,1)*10^ROW($1:$5)/10)</f>
        <v>0</v>
      </c>
      <c r="Y568">
        <f>feed!W907</f>
        <v>0</v>
      </c>
      <c r="Z568" s="4">
        <f t="shared" si="50"/>
        <v>87448</v>
      </c>
      <c r="AA568" s="8">
        <f t="shared" si="51"/>
        <v>316.46728971962619</v>
      </c>
      <c r="AB568" s="4">
        <f t="shared" si="52"/>
        <v>71.333333333333329</v>
      </c>
      <c r="AC568" s="4">
        <f t="shared" si="53"/>
        <v>22574.666666666668</v>
      </c>
    </row>
    <row r="569" spans="1:29" x14ac:dyDescent="0.25">
      <c r="A569" t="str">
        <f>feed!A953</f>
        <v>Chungganation</v>
      </c>
      <c r="B569" t="str">
        <f>feed!B953</f>
        <v>Julgat</v>
      </c>
      <c r="C569">
        <f>feed!C953</f>
        <v>0</v>
      </c>
      <c r="D569">
        <f>SUMPRODUCT(MID(0&amp;feed!D953,LARGE(INDEX(ISNUMBER(--MID(feed!D953,ROW($1:$19),1))*
ROW($1:$19),0),ROW($1:$19))+1,1)*10^ROW($1:$19)/10)</f>
        <v>20</v>
      </c>
      <c r="E569">
        <f>SUMPRODUCT(MID(0&amp;feed!E953,LARGE(INDEX(ISNUMBER(--MID(feed!E953,ROW($1:$19),1))*
ROW($1:$19),0),ROW($1:$19))+1,1)*10^ROW($1:$19)/10)</f>
        <v>0</v>
      </c>
      <c r="F569" t="str">
        <f>feed!F953</f>
        <v>Finest of the 19th century</v>
      </c>
      <c r="G569" t="str">
        <f>feed!G953</f>
        <v>Gandhi-like</v>
      </c>
      <c r="H569">
        <f>SUMPRODUCT(MID(0&amp;feed!H953,LARGE(INDEX(ISNUMBER(--MID(feed!H953,ROW($1:$19),1))*
ROW($1:$19),0),ROW($1:$19))+1,1)*10^ROW($1:$19)/10)</f>
        <v>0</v>
      </c>
      <c r="I569" t="str">
        <f>feed!I953</f>
        <v>Poor</v>
      </c>
      <c r="J569">
        <f>SUMPRODUCT(MID(0&amp;feed!J953,LARGE(INDEX(ISNUMBER(--MID(feed!J953,ROW($1:$19),1))*
ROW($1:$19),0),ROW($1:$19))+1,1)*10^ROW($1:$19)/10)</f>
        <v>179</v>
      </c>
      <c r="K569">
        <f>SUMPRODUCT(MID(0&amp;feed!K953,LARGE(INDEX(ISNUMBER(--MID(feed!K953,ROW($1:$19),1))*
ROW($1:$19),0),ROW($1:$19))+1,1)*10^ROW($1:$19)/10)</f>
        <v>2</v>
      </c>
      <c r="L569">
        <f>SUMPRODUCT(MID(0&amp;feed!L953,LARGE(INDEX(ISNUMBER(--MID(feed!L953,ROW($1:$19),1))*
ROW($1:$19),0),ROW($1:$19))+1,1)*10^ROW($1:$19)/10)</f>
        <v>0</v>
      </c>
      <c r="M569" t="str">
        <f>feed!M953</f>
        <v>Free Market</v>
      </c>
      <c r="N569">
        <f>SUMPRODUCT(MID(0&amp;feed!N953,LARGE(INDEX(ISNUMBER(--MID(feed!N953,ROW($1:$5),1))*
ROW($1:$5),0),ROW($1:$5))+1,1)*10^ROW($1:$5)/10)</f>
        <v>390</v>
      </c>
      <c r="O569">
        <f>SUMPRODUCT(MID(0&amp;feed!O953,LARGE(INDEX(ISNUMBER(--MID(feed!O953,ROW($1:$5),1))*
ROW($1:$5),0),ROW($1:$5))+1,1)*10^ROW($1:$5)/10)</f>
        <v>0</v>
      </c>
      <c r="P569" t="str">
        <f>feed!P953</f>
        <v>Untapped</v>
      </c>
      <c r="Q569">
        <f t="shared" si="48"/>
        <v>90</v>
      </c>
      <c r="R569" t="str">
        <f>feed!Q953</f>
        <v>None</v>
      </c>
      <c r="S569">
        <f t="shared" si="49"/>
        <v>0</v>
      </c>
      <c r="T569" t="str">
        <f>feed!R953</f>
        <v>Pacific Rim</v>
      </c>
      <c r="U569" t="str">
        <f>feed!S953</f>
        <v>Neutral</v>
      </c>
      <c r="V569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20000</v>
      </c>
      <c r="W569" t="str">
        <f>feed!U953</f>
        <v>http://blocgame.com/stats.php?id=65419</v>
      </c>
      <c r="X569" s="4">
        <f>SUMPRODUCT(MID(0&amp;feed!V953,LARGE(INDEX(ISNUMBER(--MID(feed!V953,ROW($1:$5),1))*
ROW($1:$5),0),ROW($1:$5))+1,1)*10^ROW($1:$5)/10)</f>
        <v>0</v>
      </c>
      <c r="Y569">
        <f>feed!W953</f>
        <v>0</v>
      </c>
      <c r="Z569" s="4">
        <f t="shared" si="50"/>
        <v>19250</v>
      </c>
      <c r="AA569" s="8">
        <f t="shared" si="51"/>
        <v>51.282051282051285</v>
      </c>
      <c r="AB569" s="4">
        <f t="shared" si="52"/>
        <v>65</v>
      </c>
      <c r="AC569" s="4">
        <f t="shared" si="53"/>
        <v>3333.3333333333335</v>
      </c>
    </row>
    <row r="570" spans="1:29" x14ac:dyDescent="0.25">
      <c r="A570" t="str">
        <f>feed!A1052</f>
        <v>Potatia</v>
      </c>
      <c r="B570" t="str">
        <f>feed!B1052</f>
        <v>Potatomato</v>
      </c>
      <c r="C570">
        <f>feed!C1052</f>
        <v>0</v>
      </c>
      <c r="D570">
        <f>SUMPRODUCT(MID(0&amp;feed!D1052,LARGE(INDEX(ISNUMBER(--MID(feed!D1052,ROW($1:$19),1))*
ROW($1:$19),0),ROW($1:$19))+1,1)*10^ROW($1:$19)/10)</f>
        <v>20</v>
      </c>
      <c r="E570">
        <f>SUMPRODUCT(MID(0&amp;feed!E1052,LARGE(INDEX(ISNUMBER(--MID(feed!E1052,ROW($1:$19),1))*
ROW($1:$19),0),ROW($1:$19))+1,1)*10^ROW($1:$19)/10)</f>
        <v>0</v>
      </c>
      <c r="F570" t="str">
        <f>feed!F1052</f>
        <v>Finest of the 19th century</v>
      </c>
      <c r="G570" t="str">
        <f>feed!G1052</f>
        <v>Angelic</v>
      </c>
      <c r="H570">
        <f>SUMPRODUCT(MID(0&amp;feed!H1052,LARGE(INDEX(ISNUMBER(--MID(feed!H1052,ROW($1:$19),1))*
ROW($1:$19),0),ROW($1:$19))+1,1)*10^ROW($1:$19)/10)</f>
        <v>0</v>
      </c>
      <c r="I570" t="str">
        <f>feed!I1052</f>
        <v>Standard</v>
      </c>
      <c r="J570">
        <f>SUMPRODUCT(MID(0&amp;feed!J1052,LARGE(INDEX(ISNUMBER(--MID(feed!J1052,ROW($1:$19),1))*
ROW($1:$19),0),ROW($1:$19))+1,1)*10^ROW($1:$19)/10)</f>
        <v>106</v>
      </c>
      <c r="K570">
        <f>SUMPRODUCT(MID(0&amp;feed!K1052,LARGE(INDEX(ISNUMBER(--MID(feed!K1052,ROW($1:$19),1))*
ROW($1:$19),0),ROW($1:$19))+1,1)*10^ROW($1:$19)/10)</f>
        <v>2</v>
      </c>
      <c r="L570">
        <f>SUMPRODUCT(MID(0&amp;feed!L1052,LARGE(INDEX(ISNUMBER(--MID(feed!L1052,ROW($1:$19),1))*
ROW($1:$19),0),ROW($1:$19))+1,1)*10^ROW($1:$19)/10)</f>
        <v>0</v>
      </c>
      <c r="M570" t="str">
        <f>feed!M1052</f>
        <v>Mixed Economy</v>
      </c>
      <c r="N570">
        <f>SUMPRODUCT(MID(0&amp;feed!N1052,LARGE(INDEX(ISNUMBER(--MID(feed!N1052,ROW($1:$5),1))*
ROW($1:$5),0),ROW($1:$5))+1,1)*10^ROW($1:$5)/10)</f>
        <v>333</v>
      </c>
      <c r="O570">
        <f>SUMPRODUCT(MID(0&amp;feed!O1052,LARGE(INDEX(ISNUMBER(--MID(feed!O1052,ROW($1:$5),1))*
ROW($1:$5),0),ROW($1:$5))+1,1)*10^ROW($1:$5)/10)</f>
        <v>0</v>
      </c>
      <c r="P570" t="str">
        <f>feed!P1052</f>
        <v>Untapped</v>
      </c>
      <c r="Q570">
        <f t="shared" si="48"/>
        <v>90</v>
      </c>
      <c r="R570" t="str">
        <f>feed!Q1052</f>
        <v>None</v>
      </c>
      <c r="S570">
        <f t="shared" si="49"/>
        <v>0</v>
      </c>
      <c r="T570" t="str">
        <f>feed!R1052</f>
        <v>China</v>
      </c>
      <c r="U570" t="str">
        <f>feed!S1052</f>
        <v>Neutral</v>
      </c>
      <c r="V570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20000</v>
      </c>
      <c r="W570" t="str">
        <f>feed!U1052</f>
        <v>http://blocgame.com/stats.php?id=65544</v>
      </c>
      <c r="X570" s="4">
        <f>SUMPRODUCT(MID(0&amp;feed!V1052,LARGE(INDEX(ISNUMBER(--MID(feed!V1052,ROW($1:$5),1))*
ROW($1:$5),0),ROW($1:$5))+1,1)*10^ROW($1:$5)/10)</f>
        <v>0</v>
      </c>
      <c r="Y570">
        <f>feed!W1052</f>
        <v>0</v>
      </c>
      <c r="Z570" s="4">
        <f t="shared" si="50"/>
        <v>19250</v>
      </c>
      <c r="AA570" s="8">
        <f t="shared" si="51"/>
        <v>60.06006006006006</v>
      </c>
      <c r="AB570" s="4">
        <f t="shared" si="52"/>
        <v>55.5</v>
      </c>
      <c r="AC570" s="4">
        <f t="shared" si="53"/>
        <v>3333.3333333333335</v>
      </c>
    </row>
    <row r="571" spans="1:29" x14ac:dyDescent="0.25">
      <c r="A571" t="str">
        <f>feed!A1031</f>
        <v>Liberalia</v>
      </c>
      <c r="B571" t="str">
        <f>feed!B1031</f>
        <v>Cole the Liberal</v>
      </c>
      <c r="C571" t="str">
        <f>feed!C1031</f>
        <v>GAOC</v>
      </c>
      <c r="D571">
        <f>SUMPRODUCT(MID(0&amp;feed!D1031,LARGE(INDEX(ISNUMBER(--MID(feed!D1031,ROW($1:$19),1))*
ROW($1:$19),0),ROW($1:$19))+1,1)*10^ROW($1:$19)/10)</f>
        <v>22</v>
      </c>
      <c r="E571">
        <f>SUMPRODUCT(MID(0&amp;feed!E1031,LARGE(INDEX(ISNUMBER(--MID(feed!E1031,ROW($1:$19),1))*
ROW($1:$19),0),ROW($1:$19))+1,1)*10^ROW($1:$19)/10)</f>
        <v>0</v>
      </c>
      <c r="F571" t="str">
        <f>feed!F1031</f>
        <v>Finest of the 19th century</v>
      </c>
      <c r="G571" t="str">
        <f>feed!G1031</f>
        <v>Gandhi-like</v>
      </c>
      <c r="H571">
        <f>SUMPRODUCT(MID(0&amp;feed!H1031,LARGE(INDEX(ISNUMBER(--MID(feed!H1031,ROW($1:$19),1))*
ROW($1:$19),0),ROW($1:$19))+1,1)*10^ROW($1:$19)/10)</f>
        <v>0</v>
      </c>
      <c r="I571" t="str">
        <f>feed!I1031</f>
        <v>Poor</v>
      </c>
      <c r="J571">
        <f>SUMPRODUCT(MID(0&amp;feed!J1031,LARGE(INDEX(ISNUMBER(--MID(feed!J1031,ROW($1:$19),1))*
ROW($1:$19),0),ROW($1:$19))+1,1)*10^ROW($1:$19)/10)</f>
        <v>49</v>
      </c>
      <c r="K571">
        <f>SUMPRODUCT(MID(0&amp;feed!K1031,LARGE(INDEX(ISNUMBER(--MID(feed!K1031,ROW($1:$19),1))*
ROW($1:$19),0),ROW($1:$19))+1,1)*10^ROW($1:$19)/10)</f>
        <v>2</v>
      </c>
      <c r="L571">
        <f>SUMPRODUCT(MID(0&amp;feed!L1031,LARGE(INDEX(ISNUMBER(--MID(feed!L1031,ROW($1:$19),1))*
ROW($1:$19),0),ROW($1:$19))+1,1)*10^ROW($1:$19)/10)</f>
        <v>0</v>
      </c>
      <c r="M571" t="str">
        <f>feed!M1031</f>
        <v>Free Market</v>
      </c>
      <c r="N571">
        <f>SUMPRODUCT(MID(0&amp;feed!N1031,LARGE(INDEX(ISNUMBER(--MID(feed!N1031,ROW($1:$5),1))*
ROW($1:$5),0),ROW($1:$5))+1,1)*10^ROW($1:$5)/10)</f>
        <v>342</v>
      </c>
      <c r="O571">
        <f>SUMPRODUCT(MID(0&amp;feed!O1031,LARGE(INDEX(ISNUMBER(--MID(feed!O1031,ROW($1:$5),1))*
ROW($1:$5),0),ROW($1:$5))+1,1)*10^ROW($1:$5)/10)</f>
        <v>410</v>
      </c>
      <c r="P571" t="str">
        <f>feed!P1031</f>
        <v>Untapped</v>
      </c>
      <c r="Q571">
        <f t="shared" si="48"/>
        <v>90</v>
      </c>
      <c r="R571" t="str">
        <f>feed!Q1031</f>
        <v>None</v>
      </c>
      <c r="S571">
        <f t="shared" si="49"/>
        <v>0</v>
      </c>
      <c r="T571" t="str">
        <f>feed!R1031</f>
        <v>Guinea</v>
      </c>
      <c r="U571" t="str">
        <f>feed!S1031</f>
        <v>United States</v>
      </c>
      <c r="V57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20000</v>
      </c>
      <c r="W571" t="str">
        <f>feed!U1031</f>
        <v>http://blocgame.com/stats.php?id=65279</v>
      </c>
      <c r="X571" s="4">
        <f>SUMPRODUCT(MID(0&amp;feed!V1031,LARGE(INDEX(ISNUMBER(--MID(feed!V1031,ROW($1:$5),1))*
ROW($1:$5),0),ROW($1:$5))+1,1)*10^ROW($1:$5)/10)</f>
        <v>0</v>
      </c>
      <c r="Y571">
        <f>feed!W1031</f>
        <v>0</v>
      </c>
      <c r="Z571" s="4">
        <f t="shared" si="50"/>
        <v>19250</v>
      </c>
      <c r="AA571" s="8">
        <f t="shared" si="51"/>
        <v>58.479532163742689</v>
      </c>
      <c r="AB571" s="4">
        <f t="shared" si="52"/>
        <v>57</v>
      </c>
      <c r="AC571" s="4">
        <f t="shared" si="53"/>
        <v>3333.3333333333335</v>
      </c>
    </row>
    <row r="572" spans="1:29" x14ac:dyDescent="0.25">
      <c r="A572" t="str">
        <f>feed!A926</f>
        <v>Gombak</v>
      </c>
      <c r="B572" t="str">
        <f>feed!B926</f>
        <v>ArericH</v>
      </c>
      <c r="C572">
        <f>feed!C926</f>
        <v>0</v>
      </c>
      <c r="D572">
        <f>SUMPRODUCT(MID(0&amp;feed!D926,LARGE(INDEX(ISNUMBER(--MID(feed!D926,ROW($1:$19),1))*
ROW($1:$19),0),ROW($1:$19))+1,1)*10^ROW($1:$19)/10)</f>
        <v>25</v>
      </c>
      <c r="E572">
        <f>SUMPRODUCT(MID(0&amp;feed!E926,LARGE(INDEX(ISNUMBER(--MID(feed!E926,ROW($1:$19),1))*
ROW($1:$19),0),ROW($1:$19))+1,1)*10^ROW($1:$19)/10)</f>
        <v>0</v>
      </c>
      <c r="F572" t="str">
        <f>feed!F926</f>
        <v>First World War surplus</v>
      </c>
      <c r="G572" t="str">
        <f>feed!G926</f>
        <v>Gandhi-like</v>
      </c>
      <c r="H572">
        <f>SUMPRODUCT(MID(0&amp;feed!H926,LARGE(INDEX(ISNUMBER(--MID(feed!H926,ROW($1:$19),1))*
ROW($1:$19),0),ROW($1:$19))+1,1)*10^ROW($1:$19)/10)</f>
        <v>0</v>
      </c>
      <c r="I572" t="str">
        <f>feed!I926</f>
        <v>Good</v>
      </c>
      <c r="J572">
        <f>SUMPRODUCT(MID(0&amp;feed!J926,LARGE(INDEX(ISNUMBER(--MID(feed!J926,ROW($1:$19),1))*
ROW($1:$19),0),ROW($1:$19))+1,1)*10^ROW($1:$19)/10)</f>
        <v>66</v>
      </c>
      <c r="K572">
        <f>SUMPRODUCT(MID(0&amp;feed!K926,LARGE(INDEX(ISNUMBER(--MID(feed!K926,ROW($1:$19),1))*
ROW($1:$19),0),ROW($1:$19))+1,1)*10^ROW($1:$19)/10)</f>
        <v>3</v>
      </c>
      <c r="L572">
        <f>SUMPRODUCT(MID(0&amp;feed!L926,LARGE(INDEX(ISNUMBER(--MID(feed!L926,ROW($1:$19),1))*
ROW($1:$19),0),ROW($1:$19))+1,1)*10^ROW($1:$19)/10)</f>
        <v>2</v>
      </c>
      <c r="M572" t="str">
        <f>feed!M926</f>
        <v>Central Planning</v>
      </c>
      <c r="N572">
        <f>SUMPRODUCT(MID(0&amp;feed!N926,LARGE(INDEX(ISNUMBER(--MID(feed!N926,ROW($1:$5),1))*
ROW($1:$5),0),ROW($1:$5))+1,1)*10^ROW($1:$5)/10)</f>
        <v>406</v>
      </c>
      <c r="O572">
        <f>SUMPRODUCT(MID(0&amp;feed!O926,LARGE(INDEX(ISNUMBER(--MID(feed!O926,ROW($1:$5),1))*
ROW($1:$5),0),ROW($1:$5))+1,1)*10^ROW($1:$5)/10)</f>
        <v>101</v>
      </c>
      <c r="P572" t="str">
        <f>feed!P926</f>
        <v>Untapped</v>
      </c>
      <c r="Q572">
        <f t="shared" si="48"/>
        <v>90</v>
      </c>
      <c r="R572" t="str">
        <f>feed!Q926</f>
        <v>Meagre</v>
      </c>
      <c r="S572">
        <f t="shared" si="49"/>
        <v>1.5</v>
      </c>
      <c r="T572" t="str">
        <f>feed!R926</f>
        <v>Pacific Rim</v>
      </c>
      <c r="U572" t="str">
        <f>feed!S926</f>
        <v>Neutral</v>
      </c>
      <c r="V572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20000</v>
      </c>
      <c r="W572" t="str">
        <f>feed!U926</f>
        <v>http://blocgame.com/stats.php?id=60568</v>
      </c>
      <c r="X572" s="4">
        <f>SUMPRODUCT(MID(0&amp;feed!V926,LARGE(INDEX(ISNUMBER(--MID(feed!V926,ROW($1:$5),1))*
ROW($1:$5),0),ROW($1:$5))+1,1)*10^ROW($1:$5)/10)</f>
        <v>0</v>
      </c>
      <c r="Y572">
        <f>feed!W926</f>
        <v>0</v>
      </c>
      <c r="Z572" s="4">
        <f t="shared" si="50"/>
        <v>18125</v>
      </c>
      <c r="AA572" s="8">
        <f t="shared" si="51"/>
        <v>49.261083743842363</v>
      </c>
      <c r="AB572" s="4">
        <f t="shared" si="52"/>
        <v>67.666666666666671</v>
      </c>
      <c r="AC572" s="4">
        <f t="shared" si="53"/>
        <v>3333.3333333333335</v>
      </c>
    </row>
    <row r="573" spans="1:29" x14ac:dyDescent="0.25">
      <c r="A573" t="str">
        <f>feed!A872</f>
        <v>Search...</v>
      </c>
      <c r="B573" t="str">
        <f>feed!B872</f>
        <v>Adrof Hitrer</v>
      </c>
      <c r="C573" t="str">
        <f>feed!C872</f>
        <v>The Order</v>
      </c>
      <c r="D573">
        <f>SUMPRODUCT(MID(0&amp;feed!D872,LARGE(INDEX(ISNUMBER(--MID(feed!D872,ROW($1:$19),1))*
ROW($1:$19),0),ROW($1:$19))+1,1)*10^ROW($1:$19)/10)</f>
        <v>36</v>
      </c>
      <c r="E573">
        <f>SUMPRODUCT(MID(0&amp;feed!E872,LARGE(INDEX(ISNUMBER(--MID(feed!E872,ROW($1:$19),1))*
ROW($1:$19),0),ROW($1:$19))+1,1)*10^ROW($1:$19)/10)</f>
        <v>0</v>
      </c>
      <c r="F573" t="str">
        <f>feed!F872</f>
        <v>First World War surplus</v>
      </c>
      <c r="G573" t="str">
        <f>feed!G872</f>
        <v>Normal</v>
      </c>
      <c r="H573">
        <f>SUMPRODUCT(MID(0&amp;feed!H872,LARGE(INDEX(ISNUMBER(--MID(feed!H872,ROW($1:$19),1))*
ROW($1:$19),0),ROW($1:$19))+1,1)*10^ROW($1:$19)/10)</f>
        <v>0</v>
      </c>
      <c r="I573" t="str">
        <f>feed!I872</f>
        <v>Elite</v>
      </c>
      <c r="J573">
        <f>SUMPRODUCT(MID(0&amp;feed!J872,LARGE(INDEX(ISNUMBER(--MID(feed!J872,ROW($1:$19),1))*
ROW($1:$19),0),ROW($1:$19))+1,1)*10^ROW($1:$19)/10)</f>
        <v>0</v>
      </c>
      <c r="K573">
        <f>SUMPRODUCT(MID(0&amp;feed!K872,LARGE(INDEX(ISNUMBER(--MID(feed!K872,ROW($1:$19),1))*
ROW($1:$19),0),ROW($1:$19))+1,1)*10^ROW($1:$19)/10)</f>
        <v>9</v>
      </c>
      <c r="L573">
        <f>SUMPRODUCT(MID(0&amp;feed!L872,LARGE(INDEX(ISNUMBER(--MID(feed!L872,ROW($1:$19),1))*
ROW($1:$19),0),ROW($1:$19))+1,1)*10^ROW($1:$19)/10)</f>
        <v>3</v>
      </c>
      <c r="M573" t="str">
        <f>feed!M872</f>
        <v>Central Planning</v>
      </c>
      <c r="N573">
        <f>SUMPRODUCT(MID(0&amp;feed!N872,LARGE(INDEX(ISNUMBER(--MID(feed!N872,ROW($1:$5),1))*
ROW($1:$5),0),ROW($1:$5))+1,1)*10^ROW($1:$5)/10)</f>
        <v>464</v>
      </c>
      <c r="O573">
        <f>SUMPRODUCT(MID(0&amp;feed!O872,LARGE(INDEX(ISNUMBER(--MID(feed!O872,ROW($1:$5),1))*
ROW($1:$5),0),ROW($1:$5))+1,1)*10^ROW($1:$5)/10)</f>
        <v>419</v>
      </c>
      <c r="P573" t="str">
        <f>feed!P872</f>
        <v>Untapped</v>
      </c>
      <c r="Q573">
        <f t="shared" si="48"/>
        <v>90</v>
      </c>
      <c r="R573" t="str">
        <f>feed!Q872</f>
        <v>Mediocre</v>
      </c>
      <c r="S573">
        <f t="shared" si="49"/>
        <v>4.5</v>
      </c>
      <c r="T573" t="str">
        <f>feed!R872</f>
        <v>West Africa</v>
      </c>
      <c r="U573" t="str">
        <f>feed!S872</f>
        <v>Soviet Union</v>
      </c>
      <c r="V573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26956</v>
      </c>
      <c r="W573" t="str">
        <f>feed!U872</f>
        <v>http://blocgame.com/stats.php?id=65549</v>
      </c>
      <c r="X573" s="4">
        <f>SUMPRODUCT(MID(0&amp;feed!V872,LARGE(INDEX(ISNUMBER(--MID(feed!V872,ROW($1:$5),1))*
ROW($1:$5),0),ROW($1:$5))+1,1)*10^ROW($1:$5)/10)</f>
        <v>0</v>
      </c>
      <c r="Y573">
        <f>feed!W872</f>
        <v>0</v>
      </c>
      <c r="Z573" s="4">
        <f t="shared" si="50"/>
        <v>22456</v>
      </c>
      <c r="AA573" s="8">
        <f t="shared" si="51"/>
        <v>58.094827586206897</v>
      </c>
      <c r="AB573" s="4">
        <f t="shared" si="52"/>
        <v>77.333333333333329</v>
      </c>
      <c r="AC573" s="4">
        <f t="shared" si="53"/>
        <v>4492.666666666667</v>
      </c>
    </row>
    <row r="574" spans="1:29" x14ac:dyDescent="0.25">
      <c r="A574" t="str">
        <f>feed!A1029</f>
        <v>sultallian</v>
      </c>
      <c r="B574" t="str">
        <f>feed!B1029</f>
        <v>sultallian</v>
      </c>
      <c r="C574">
        <f>feed!C1029</f>
        <v>0</v>
      </c>
      <c r="D574">
        <f>SUMPRODUCT(MID(0&amp;feed!D1029,LARGE(INDEX(ISNUMBER(--MID(feed!D1029,ROW($1:$19),1))*
ROW($1:$19),0),ROW($1:$19))+1,1)*10^ROW($1:$19)/10)</f>
        <v>24</v>
      </c>
      <c r="E574">
        <f>SUMPRODUCT(MID(0&amp;feed!E1029,LARGE(INDEX(ISNUMBER(--MID(feed!E1029,ROW($1:$19),1))*
ROW($1:$19),0),ROW($1:$19))+1,1)*10^ROW($1:$19)/10)</f>
        <v>0</v>
      </c>
      <c r="F574" t="str">
        <f>feed!F1029</f>
        <v>Second World War surplus</v>
      </c>
      <c r="G574" t="str">
        <f>feed!G1029</f>
        <v>Good</v>
      </c>
      <c r="H574">
        <f>SUMPRODUCT(MID(0&amp;feed!H1030,LARGE(INDEX(ISNUMBER(--MID(feed!H1030,ROW($1:$19),1))*
ROW($1:$19),0),ROW($1:$19))+1,1)*10^ROW($1:$19)/10)</f>
        <v>0</v>
      </c>
      <c r="I574" t="str">
        <f>feed!I1029</f>
        <v>Undisciplined Rabble</v>
      </c>
      <c r="J574">
        <f>SUMPRODUCT(MID(0&amp;feed!J1029,LARGE(INDEX(ISNUMBER(--MID(feed!J1029,ROW($1:$19),1))*
ROW($1:$19),0),ROW($1:$19))+1,1)*10^ROW($1:$19)/10)</f>
        <v>5</v>
      </c>
      <c r="K574">
        <f>SUMPRODUCT(MID(0&amp;feed!K1029,LARGE(INDEX(ISNUMBER(--MID(feed!K1029,ROW($1:$19),1))*
ROW($1:$19),0),ROW($1:$19))+1,1)*10^ROW($1:$19)/10)</f>
        <v>2</v>
      </c>
      <c r="L574">
        <f>SUMPRODUCT(MID(0&amp;feed!L1029,LARGE(INDEX(ISNUMBER(--MID(feed!L1029,ROW($1:$19),1))*
ROW($1:$19),0),ROW($1:$19))+1,1)*10^ROW($1:$19)/10)</f>
        <v>10</v>
      </c>
      <c r="M574" t="str">
        <f>feed!M1029</f>
        <v>Mixed Economy</v>
      </c>
      <c r="N574">
        <f>SUMPRODUCT(MID(0&amp;feed!N1029,LARGE(INDEX(ISNUMBER(--MID(feed!N1029,ROW($1:$5),1))*
ROW($1:$5),0),ROW($1:$5))+1,1)*10^ROW($1:$5)/10)</f>
        <v>342</v>
      </c>
      <c r="O574">
        <f>SUMPRODUCT(MID(0&amp;feed!O1029,LARGE(INDEX(ISNUMBER(--MID(feed!O1029,ROW($1:$5),1))*
ROW($1:$5),0),ROW($1:$5))+1,1)*10^ROW($1:$5)/10)</f>
        <v>2928</v>
      </c>
      <c r="P574" t="str">
        <f>feed!P1029</f>
        <v>Untapped</v>
      </c>
      <c r="Q574">
        <f t="shared" si="48"/>
        <v>90</v>
      </c>
      <c r="R574" t="str">
        <f>feed!Q1029</f>
        <v>None</v>
      </c>
      <c r="S574">
        <f t="shared" si="49"/>
        <v>0</v>
      </c>
      <c r="T574" t="str">
        <f>feed!R1029</f>
        <v>Egypt</v>
      </c>
      <c r="U574" t="str">
        <f>feed!S1029</f>
        <v>Neutral</v>
      </c>
      <c r="V574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20000</v>
      </c>
      <c r="W574" t="str">
        <f>feed!U1029</f>
        <v>http://blocgame.com/stats.php?id=64119</v>
      </c>
      <c r="X574" s="4">
        <f>SUMPRODUCT(MID(0&amp;feed!V1029,LARGE(INDEX(ISNUMBER(--MID(feed!V1029,ROW($1:$5),1))*
ROW($1:$5),0),ROW($1:$5))+1,1)*10^ROW($1:$5)/10)</f>
        <v>0</v>
      </c>
      <c r="Y574">
        <f>feed!W1029</f>
        <v>0</v>
      </c>
      <c r="Z574" s="4">
        <f t="shared" si="50"/>
        <v>15500</v>
      </c>
      <c r="AA574" s="8">
        <f t="shared" si="51"/>
        <v>58.479532163742689</v>
      </c>
      <c r="AB574" s="4">
        <f t="shared" si="52"/>
        <v>57</v>
      </c>
      <c r="AC574" s="4">
        <f t="shared" si="53"/>
        <v>3333.3333333333335</v>
      </c>
    </row>
    <row r="575" spans="1:29" x14ac:dyDescent="0.25">
      <c r="A575" t="str">
        <f>feed!A854</f>
        <v>Carnifex</v>
      </c>
      <c r="B575" t="str">
        <f>feed!B854</f>
        <v>SgtSquirrel</v>
      </c>
      <c r="C575" t="str">
        <f>feed!C854</f>
        <v>U.M.A.S</v>
      </c>
      <c r="D575">
        <f>SUMPRODUCT(MID(0&amp;feed!D854,LARGE(INDEX(ISNUMBER(--MID(feed!D854,ROW($1:$19),1))*
ROW($1:$19),0),ROW($1:$19))+1,1)*10^ROW($1:$19)/10)</f>
        <v>35</v>
      </c>
      <c r="E575">
        <f>SUMPRODUCT(MID(0&amp;feed!E854,LARGE(INDEX(ISNUMBER(--MID(feed!E854,ROW($1:$19),1))*
ROW($1:$19),0),ROW($1:$19))+1,1)*10^ROW($1:$19)/10)</f>
        <v>0</v>
      </c>
      <c r="F575" t="str">
        <f>feed!F854</f>
        <v>First World War surplus</v>
      </c>
      <c r="G575" t="str">
        <f>feed!G854</f>
        <v>Gandhi-like</v>
      </c>
      <c r="H575">
        <f>SUMPRODUCT(MID(0&amp;feed!H854,LARGE(INDEX(ISNUMBER(--MID(feed!H854,ROW($1:$19),1))*
ROW($1:$19),0),ROW($1:$19))+1,1)*10^ROW($1:$19)/10)</f>
        <v>0</v>
      </c>
      <c r="I575" t="str">
        <f>feed!I854</f>
        <v>Good</v>
      </c>
      <c r="J575">
        <f>SUMPRODUCT(MID(0&amp;feed!J854,LARGE(INDEX(ISNUMBER(--MID(feed!J854,ROW($1:$19),1))*
ROW($1:$19),0),ROW($1:$19))+1,1)*10^ROW($1:$19)/10)</f>
        <v>2</v>
      </c>
      <c r="K575">
        <f>SUMPRODUCT(MID(0&amp;feed!K854,LARGE(INDEX(ISNUMBER(--MID(feed!K854,ROW($1:$19),1))*
ROW($1:$19),0),ROW($1:$19))+1,1)*10^ROW($1:$19)/10)</f>
        <v>5</v>
      </c>
      <c r="L575">
        <f>SUMPRODUCT(MID(0&amp;feed!L854,LARGE(INDEX(ISNUMBER(--MID(feed!L854,ROW($1:$19),1))*
ROW($1:$19),0),ROW($1:$19))+1,1)*10^ROW($1:$19)/10)</f>
        <v>3</v>
      </c>
      <c r="M575" t="str">
        <f>feed!M854</f>
        <v>Central Planning</v>
      </c>
      <c r="N575">
        <f>SUMPRODUCT(MID(0&amp;feed!N854,LARGE(INDEX(ISNUMBER(--MID(feed!N854,ROW($1:$5),1))*
ROW($1:$5),0),ROW($1:$5))+1,1)*10^ROW($1:$5)/10)</f>
        <v>499</v>
      </c>
      <c r="O575">
        <f>SUMPRODUCT(MID(0&amp;feed!O854,LARGE(INDEX(ISNUMBER(--MID(feed!O854,ROW($1:$5),1))*
ROW($1:$5),0),ROW($1:$5))+1,1)*10^ROW($1:$5)/10)</f>
        <v>1951</v>
      </c>
      <c r="P575" t="str">
        <f>feed!P854</f>
        <v>Untapped</v>
      </c>
      <c r="Q575">
        <f t="shared" si="48"/>
        <v>90</v>
      </c>
      <c r="R575" t="str">
        <f>feed!Q854</f>
        <v>Mediocre</v>
      </c>
      <c r="S575">
        <f t="shared" si="49"/>
        <v>4.5</v>
      </c>
      <c r="T575" t="str">
        <f>feed!R854</f>
        <v>Mesopotamia</v>
      </c>
      <c r="U575" t="str">
        <f>feed!S854</f>
        <v>Soviet Union</v>
      </c>
      <c r="V575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20587</v>
      </c>
      <c r="W575" t="str">
        <f>feed!U854</f>
        <v>http://blocgame.com/stats.php?id=65216</v>
      </c>
      <c r="X575" s="4">
        <f>SUMPRODUCT(MID(0&amp;feed!V854,LARGE(INDEX(ISNUMBER(--MID(feed!V854,ROW($1:$5),1))*
ROW($1:$5),0),ROW($1:$5))+1,1)*10^ROW($1:$5)/10)</f>
        <v>0</v>
      </c>
      <c r="Y575">
        <f>feed!W854</f>
        <v>0</v>
      </c>
      <c r="Z575" s="4">
        <f t="shared" si="50"/>
        <v>17587</v>
      </c>
      <c r="AA575" s="8">
        <f t="shared" si="51"/>
        <v>41.256513026052104</v>
      </c>
      <c r="AB575" s="4">
        <f t="shared" si="52"/>
        <v>83.166666666666671</v>
      </c>
      <c r="AC575" s="4">
        <f t="shared" si="53"/>
        <v>3431.1666666666665</v>
      </c>
    </row>
    <row r="576" spans="1:29" x14ac:dyDescent="0.25">
      <c r="A576" t="str">
        <f>feed!A1222</f>
        <v>Highveld Lions</v>
      </c>
      <c r="B576" t="str">
        <f>feed!B1222</f>
        <v>HASHMODROCKS</v>
      </c>
      <c r="C576">
        <f>feed!C1222</f>
        <v>0</v>
      </c>
      <c r="D576">
        <f>SUMPRODUCT(MID(0&amp;feed!D1222,LARGE(INDEX(ISNUMBER(--MID(feed!D1222,ROW($1:$19),1))*
ROW($1:$19),0),ROW($1:$19))+1,1)*10^ROW($1:$19)/10)</f>
        <v>22</v>
      </c>
      <c r="E576">
        <f>SUMPRODUCT(MID(0&amp;feed!E1222,LARGE(INDEX(ISNUMBER(--MID(feed!E1222,ROW($1:$19),1))*
ROW($1:$19),0),ROW($1:$19))+1,1)*10^ROW($1:$19)/10)</f>
        <v>0</v>
      </c>
      <c r="F576" t="str">
        <f>feed!F1222</f>
        <v>Finest of the 19th century</v>
      </c>
      <c r="G576" t="str">
        <f>feed!G1222</f>
        <v>Gandhi-like</v>
      </c>
      <c r="H576">
        <f>SUMPRODUCT(MID(0&amp;feed!H1222,LARGE(INDEX(ISNUMBER(--MID(feed!H1222,ROW($1:$19),1))*
ROW($1:$19),0),ROW($1:$19))+1,1)*10^ROW($1:$19)/10)</f>
        <v>0</v>
      </c>
      <c r="I576" t="str">
        <f>feed!I1222</f>
        <v>Standard</v>
      </c>
      <c r="J576">
        <f>SUMPRODUCT(MID(0&amp;feed!J1222,LARGE(INDEX(ISNUMBER(--MID(feed!J1222,ROW($1:$19),1))*
ROW($1:$19),0),ROW($1:$19))+1,1)*10^ROW($1:$19)/10)</f>
        <v>146</v>
      </c>
      <c r="K576">
        <f>SUMPRODUCT(MID(0&amp;feed!K1222,LARGE(INDEX(ISNUMBER(--MID(feed!K1222,ROW($1:$19),1))*
ROW($1:$19),0),ROW($1:$19))+1,1)*10^ROW($1:$19)/10)</f>
        <v>2</v>
      </c>
      <c r="L576">
        <f>SUMPRODUCT(MID(0&amp;feed!L1222,LARGE(INDEX(ISNUMBER(--MID(feed!L1222,ROW($1:$19),1))*
ROW($1:$19),0),ROW($1:$19))+1,1)*10^ROW($1:$19)/10)</f>
        <v>0</v>
      </c>
      <c r="M576" t="str">
        <f>feed!M1222</f>
        <v>Central Planning</v>
      </c>
      <c r="N576">
        <f>SUMPRODUCT(MID(0&amp;feed!N1222,LARGE(INDEX(ISNUMBER(--MID(feed!N1222,ROW($1:$5),1))*
ROW($1:$5),0),ROW($1:$5))+1,1)*10^ROW($1:$5)/10)</f>
        <v>264</v>
      </c>
      <c r="O576">
        <f>SUMPRODUCT(MID(0&amp;feed!O1222,LARGE(INDEX(ISNUMBER(--MID(feed!O1222,ROW($1:$5),1))*
ROW($1:$5),0),ROW($1:$5))+1,1)*10^ROW($1:$5)/10)</f>
        <v>0</v>
      </c>
      <c r="P576" t="str">
        <f>feed!P1222</f>
        <v>Untapped</v>
      </c>
      <c r="Q576">
        <f t="shared" si="48"/>
        <v>90</v>
      </c>
      <c r="R576" t="str">
        <f>feed!Q1222</f>
        <v>None</v>
      </c>
      <c r="S576">
        <f t="shared" si="49"/>
        <v>0</v>
      </c>
      <c r="T576" t="str">
        <f>feed!R1222</f>
        <v>Arabia</v>
      </c>
      <c r="U576" t="str">
        <f>feed!S1222</f>
        <v>Neutral</v>
      </c>
      <c r="V576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576" t="str">
        <f>feed!U1222</f>
        <v>http://blocgame.com/stats.php?id=65482</v>
      </c>
      <c r="X576" s="4">
        <f>SUMPRODUCT(MID(0&amp;feed!V1222,LARGE(INDEX(ISNUMBER(--MID(feed!V1222,ROW($1:$5),1))*
ROW($1:$5),0),ROW($1:$5))+1,1)*10^ROW($1:$5)/10)</f>
        <v>0</v>
      </c>
      <c r="Y576">
        <f>feed!W1222</f>
        <v>0</v>
      </c>
      <c r="Z576" s="4">
        <f t="shared" si="50"/>
        <v>19250</v>
      </c>
      <c r="AA576" s="8">
        <f t="shared" si="51"/>
        <v>75.757575757575751</v>
      </c>
      <c r="AB576" s="4">
        <f t="shared" si="52"/>
        <v>44</v>
      </c>
      <c r="AC576" s="4">
        <f t="shared" si="53"/>
        <v>3333.3333333333335</v>
      </c>
    </row>
    <row r="577" spans="1:29" x14ac:dyDescent="0.25">
      <c r="A577" t="str">
        <f>feed!A947</f>
        <v>Saumbet</v>
      </c>
      <c r="B577" t="str">
        <f>feed!B947</f>
        <v>Naven</v>
      </c>
      <c r="C577">
        <f>feed!C947</f>
        <v>0</v>
      </c>
      <c r="D577">
        <f>SUMPRODUCT(MID(0&amp;feed!D947,LARGE(INDEX(ISNUMBER(--MID(feed!D947,ROW($1:$19),1))*
ROW($1:$19),0),ROW($1:$19))+1,1)*10^ROW($1:$19)/10)</f>
        <v>20</v>
      </c>
      <c r="E577">
        <f>SUMPRODUCT(MID(0&amp;feed!E947,LARGE(INDEX(ISNUMBER(--MID(feed!E947,ROW($1:$19),1))*
ROW($1:$19),0),ROW($1:$19))+1,1)*10^ROW($1:$19)/10)</f>
        <v>0</v>
      </c>
      <c r="F577" t="str">
        <f>feed!F947</f>
        <v>Finest of the 19th century</v>
      </c>
      <c r="G577" t="str">
        <f>feed!G947</f>
        <v>Gandhi-like</v>
      </c>
      <c r="H577">
        <f>SUMPRODUCT(MID(0&amp;feed!H947,LARGE(INDEX(ISNUMBER(--MID(feed!H947,ROW($1:$19),1))*
ROW($1:$19),0),ROW($1:$19))+1,1)*10^ROW($1:$19)/10)</f>
        <v>0</v>
      </c>
      <c r="I577" t="str">
        <f>feed!I947</f>
        <v>Poor</v>
      </c>
      <c r="J577">
        <f>SUMPRODUCT(MID(0&amp;feed!J947,LARGE(INDEX(ISNUMBER(--MID(feed!J947,ROW($1:$19),1))*
ROW($1:$19),0),ROW($1:$19))+1,1)*10^ROW($1:$19)/10)</f>
        <v>183</v>
      </c>
      <c r="K577">
        <f>SUMPRODUCT(MID(0&amp;feed!K947,LARGE(INDEX(ISNUMBER(--MID(feed!K947,ROW($1:$19),1))*
ROW($1:$19),0),ROW($1:$19))+1,1)*10^ROW($1:$19)/10)</f>
        <v>2</v>
      </c>
      <c r="L577">
        <f>SUMPRODUCT(MID(0&amp;feed!L947,LARGE(INDEX(ISNUMBER(--MID(feed!L947,ROW($1:$19),1))*
ROW($1:$19),0),ROW($1:$19))+1,1)*10^ROW($1:$19)/10)</f>
        <v>0</v>
      </c>
      <c r="M577" t="str">
        <f>feed!M947</f>
        <v>Mixed Economy</v>
      </c>
      <c r="N577">
        <f>SUMPRODUCT(MID(0&amp;feed!N947,LARGE(INDEX(ISNUMBER(--MID(feed!N947,ROW($1:$5),1))*
ROW($1:$5),0),ROW($1:$5))+1,1)*10^ROW($1:$5)/10)</f>
        <v>393</v>
      </c>
      <c r="O577">
        <f>SUMPRODUCT(MID(0&amp;feed!O947,LARGE(INDEX(ISNUMBER(--MID(feed!O947,ROW($1:$5),1))*
ROW($1:$5),0),ROW($1:$5))+1,1)*10^ROW($1:$5)/10)</f>
        <v>0</v>
      </c>
      <c r="P577" t="str">
        <f>feed!P947</f>
        <v>Untapped</v>
      </c>
      <c r="Q577">
        <f t="shared" si="48"/>
        <v>90</v>
      </c>
      <c r="R577" t="str">
        <f>feed!Q947</f>
        <v>None</v>
      </c>
      <c r="S577">
        <f t="shared" si="49"/>
        <v>0</v>
      </c>
      <c r="T577" t="str">
        <f>feed!R947</f>
        <v>Persia</v>
      </c>
      <c r="U577" t="str">
        <f>feed!S947</f>
        <v>Neutral</v>
      </c>
      <c r="V57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20000</v>
      </c>
      <c r="W577" t="str">
        <f>feed!U947</f>
        <v>http://blocgame.com/stats.php?id=50961</v>
      </c>
      <c r="X577" s="4">
        <f>SUMPRODUCT(MID(0&amp;feed!V947,LARGE(INDEX(ISNUMBER(--MID(feed!V947,ROW($1:$5),1))*
ROW($1:$5),0),ROW($1:$5))+1,1)*10^ROW($1:$5)/10)</f>
        <v>0</v>
      </c>
      <c r="Y577">
        <f>feed!W947</f>
        <v>0</v>
      </c>
      <c r="Z577" s="4">
        <f t="shared" si="50"/>
        <v>19250</v>
      </c>
      <c r="AA577" s="8">
        <f t="shared" si="51"/>
        <v>50.890585241730278</v>
      </c>
      <c r="AB577" s="4">
        <f t="shared" si="52"/>
        <v>65.5</v>
      </c>
      <c r="AC577" s="4">
        <f t="shared" si="53"/>
        <v>3333.3333333333335</v>
      </c>
    </row>
    <row r="578" spans="1:29" x14ac:dyDescent="0.25">
      <c r="A578" t="str">
        <f>feed!A893</f>
        <v>Ukraine</v>
      </c>
      <c r="B578" t="str">
        <f>feed!B893</f>
        <v>Presidentovich</v>
      </c>
      <c r="C578">
        <f>feed!C893</f>
        <v>0</v>
      </c>
      <c r="D578">
        <f>SUMPRODUCT(MID(0&amp;feed!D893,LARGE(INDEX(ISNUMBER(--MID(feed!D893,ROW($1:$19),1))*
ROW($1:$19),0),ROW($1:$19))+1,1)*10^ROW($1:$19)/10)</f>
        <v>6</v>
      </c>
      <c r="E578">
        <f>SUMPRODUCT(MID(0&amp;feed!E893,LARGE(INDEX(ISNUMBER(--MID(feed!E893,ROW($1:$19),1))*
ROW($1:$19),0),ROW($1:$19))+1,1)*10^ROW($1:$19)/10)</f>
        <v>0</v>
      </c>
      <c r="F578" t="str">
        <f>feed!F893</f>
        <v>Finest of the 19th century</v>
      </c>
      <c r="G578" t="str">
        <f>feed!G893</f>
        <v>Gandhi-like</v>
      </c>
      <c r="H578">
        <f>SUMPRODUCT(MID(0&amp;feed!H893,LARGE(INDEX(ISNUMBER(--MID(feed!H893,ROW($1:$19),1))*
ROW($1:$19),0),ROW($1:$19))+1,1)*10^ROW($1:$19)/10)</f>
        <v>0</v>
      </c>
      <c r="I578" t="str">
        <f>feed!I893</f>
        <v>Poor</v>
      </c>
      <c r="J578">
        <f>SUMPRODUCT(MID(0&amp;feed!J893,LARGE(INDEX(ISNUMBER(--MID(feed!J893,ROW($1:$19),1))*
ROW($1:$19),0),ROW($1:$19))+1,1)*10^ROW($1:$19)/10)</f>
        <v>172</v>
      </c>
      <c r="K578">
        <f>SUMPRODUCT(MID(0&amp;feed!K893,LARGE(INDEX(ISNUMBER(--MID(feed!K893,ROW($1:$19),1))*
ROW($1:$19),0),ROW($1:$19))+1,1)*10^ROW($1:$19)/10)</f>
        <v>3</v>
      </c>
      <c r="L578">
        <f>SUMPRODUCT(MID(0&amp;feed!L893,LARGE(INDEX(ISNUMBER(--MID(feed!L893,ROW($1:$19),1))*
ROW($1:$19),0),ROW($1:$19))+1,1)*10^ROW($1:$19)/10)</f>
        <v>0</v>
      </c>
      <c r="M578" t="str">
        <f>feed!M893</f>
        <v>Central Planning</v>
      </c>
      <c r="N578">
        <f>SUMPRODUCT(MID(0&amp;feed!N893,LARGE(INDEX(ISNUMBER(--MID(feed!N893,ROW($1:$5),1))*
ROW($1:$5),0),ROW($1:$5))+1,1)*10^ROW($1:$5)/10)</f>
        <v>447</v>
      </c>
      <c r="O578">
        <f>SUMPRODUCT(MID(0&amp;feed!O893,LARGE(INDEX(ISNUMBER(--MID(feed!O893,ROW($1:$5),1))*
ROW($1:$5),0),ROW($1:$5))+1,1)*10^ROW($1:$5)/10)</f>
        <v>0</v>
      </c>
      <c r="P578" t="str">
        <f>feed!P893</f>
        <v>Untapped</v>
      </c>
      <c r="Q578">
        <f t="shared" ref="Q578:Q641" si="54">IF(P578=0,40, IF(P578="Depleted",0, IF(P578="Near Depletion",10, IF(P578="Plentiful",70, IF(P578="Untapped",90,"Error")))))</f>
        <v>90</v>
      </c>
      <c r="R578" t="str">
        <f>feed!Q893</f>
        <v>None</v>
      </c>
      <c r="S578">
        <f t="shared" ref="S578:S641" si="55">IF(R578="None",0, IF(R578="Meagre",1.5, IF(R578="Small",3, IF(R578="Mediocre",4.5, IF(R578="Somewhat Large",6, IF(R578="Large",7.5, IF(R578="Powerful",9, IF(R578="Very Powerful",10,"Error"))))))))</f>
        <v>0</v>
      </c>
      <c r="T578" t="str">
        <f>feed!R893</f>
        <v>Caribbean</v>
      </c>
      <c r="U578" t="str">
        <f>feed!S893</f>
        <v>Soviet Union</v>
      </c>
      <c r="V578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16172</v>
      </c>
      <c r="W578" t="str">
        <f>feed!U893</f>
        <v>http://blocgame.com/stats.php?id=65439</v>
      </c>
      <c r="X578" s="4">
        <f>SUMPRODUCT(MID(0&amp;feed!V893,LARGE(INDEX(ISNUMBER(--MID(feed!V893,ROW($1:$5),1))*
ROW($1:$5),0),ROW($1:$5))+1,1)*10^ROW($1:$5)/10)</f>
        <v>0</v>
      </c>
      <c r="Y578">
        <f>feed!W893</f>
        <v>0</v>
      </c>
      <c r="Z578" s="4">
        <f t="shared" ref="Z578:Z641" si="56">V578-H578*750-K578*375-L578*375</f>
        <v>15047</v>
      </c>
      <c r="AA578" s="8">
        <f t="shared" ref="AA578:AA641" si="57">V578/N578</f>
        <v>36.178970917225953</v>
      </c>
      <c r="AB578" s="4">
        <f t="shared" ref="AB578:AB641" si="58">N578/6</f>
        <v>74.5</v>
      </c>
      <c r="AC578" s="4">
        <f t="shared" ref="AC578:AC641" si="59">V578/6</f>
        <v>2695.3333333333335</v>
      </c>
    </row>
    <row r="579" spans="1:29" x14ac:dyDescent="0.25">
      <c r="A579" t="str">
        <f>feed!A786</f>
        <v>Ireldan</v>
      </c>
      <c r="B579" t="str">
        <f>feed!B786</f>
        <v>QDAWG</v>
      </c>
      <c r="C579">
        <f>feed!C786</f>
        <v>0</v>
      </c>
      <c r="D579">
        <f>SUMPRODUCT(MID(0&amp;feed!D786,LARGE(INDEX(ISNUMBER(--MID(feed!D786,ROW($1:$19),1))*
ROW($1:$19),0),ROW($1:$19))+1,1)*10^ROW($1:$19)/10)</f>
        <v>3</v>
      </c>
      <c r="E579">
        <f>SUMPRODUCT(MID(0&amp;feed!E786,LARGE(INDEX(ISNUMBER(--MID(feed!E786,ROW($1:$19),1))*
ROW($1:$19),0),ROW($1:$19))+1,1)*10^ROW($1:$19)/10)</f>
        <v>0</v>
      </c>
      <c r="F579" t="str">
        <f>feed!F786</f>
        <v>First World War surplus</v>
      </c>
      <c r="G579" t="str">
        <f>feed!G786</f>
        <v>Normal</v>
      </c>
      <c r="H579">
        <f>SUMPRODUCT(MID(0&amp;feed!H785,LARGE(INDEX(ISNUMBER(--MID(feed!H785,ROW($1:$19),1))*
ROW($1:$19),0),ROW($1:$19))+1,1)*10^ROW($1:$19)/10)</f>
        <v>2</v>
      </c>
      <c r="I579" t="str">
        <f>feed!I786</f>
        <v>Undisciplined Rabble</v>
      </c>
      <c r="J579">
        <f>SUMPRODUCT(MID(0&amp;feed!J786,LARGE(INDEX(ISNUMBER(--MID(feed!J786,ROW($1:$19),1))*
ROW($1:$19),0),ROW($1:$19))+1,1)*10^ROW($1:$19)/10)</f>
        <v>182</v>
      </c>
      <c r="K579">
        <f>SUMPRODUCT(MID(0&amp;feed!K786,LARGE(INDEX(ISNUMBER(--MID(feed!K786,ROW($1:$19),1))*
ROW($1:$19),0),ROW($1:$19))+1,1)*10^ROW($1:$19)/10)</f>
        <v>2</v>
      </c>
      <c r="L579">
        <f>SUMPRODUCT(MID(0&amp;feed!L786,LARGE(INDEX(ISNUMBER(--MID(feed!L786,ROW($1:$19),1))*
ROW($1:$19),0),ROW($1:$19))+1,1)*10^ROW($1:$19)/10)</f>
        <v>0</v>
      </c>
      <c r="M579" t="str">
        <f>feed!M786</f>
        <v>Mixed Economy</v>
      </c>
      <c r="N579">
        <f>SUMPRODUCT(MID(0&amp;feed!N786,LARGE(INDEX(ISNUMBER(--MID(feed!N786,ROW($1:$5),1))*
ROW($1:$5),0),ROW($1:$5))+1,1)*10^ROW($1:$5)/10)</f>
        <v>610</v>
      </c>
      <c r="O579">
        <f>SUMPRODUCT(MID(0&amp;feed!O786,LARGE(INDEX(ISNUMBER(--MID(feed!O786,ROW($1:$5),1))*
ROW($1:$5),0),ROW($1:$5))+1,1)*10^ROW($1:$5)/10)</f>
        <v>0</v>
      </c>
      <c r="P579" t="str">
        <f>feed!P786</f>
        <v>Untapped</v>
      </c>
      <c r="Q579">
        <f t="shared" si="54"/>
        <v>90</v>
      </c>
      <c r="R579" t="str">
        <f>feed!Q786</f>
        <v>None</v>
      </c>
      <c r="S579">
        <f t="shared" si="55"/>
        <v>0</v>
      </c>
      <c r="T579" t="str">
        <f>feed!R786</f>
        <v>Indochina</v>
      </c>
      <c r="U579" t="str">
        <f>feed!S786</f>
        <v>Neutral</v>
      </c>
      <c r="V579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1615</v>
      </c>
      <c r="W579" t="str">
        <f>feed!U786</f>
        <v>http://blocgame.com/stats.php?id=64011</v>
      </c>
      <c r="X579" s="4">
        <f>SUMPRODUCT(MID(0&amp;feed!V786,LARGE(INDEX(ISNUMBER(--MID(feed!V786,ROW($1:$5),1))*
ROW($1:$5),0),ROW($1:$5))+1,1)*10^ROW($1:$5)/10)</f>
        <v>0</v>
      </c>
      <c r="Y579">
        <f>feed!W786</f>
        <v>0</v>
      </c>
      <c r="Z579" s="4">
        <f t="shared" si="56"/>
        <v>-635</v>
      </c>
      <c r="AA579" s="8">
        <f t="shared" si="57"/>
        <v>2.6475409836065573</v>
      </c>
      <c r="AB579" s="4">
        <f t="shared" si="58"/>
        <v>101.66666666666667</v>
      </c>
      <c r="AC579" s="4">
        <f t="shared" si="59"/>
        <v>269.16666666666669</v>
      </c>
    </row>
    <row r="580" spans="1:29" x14ac:dyDescent="0.25">
      <c r="A580" t="str">
        <f>feed!A970</f>
        <v>Marconians</v>
      </c>
      <c r="B580" t="str">
        <f>feed!B970</f>
        <v>MarcusDarnIt</v>
      </c>
      <c r="C580">
        <f>feed!C970</f>
        <v>0</v>
      </c>
      <c r="D580">
        <f>SUMPRODUCT(MID(0&amp;feed!D970,LARGE(INDEX(ISNUMBER(--MID(feed!D970,ROW($1:$19),1))*
ROW($1:$19),0),ROW($1:$19))+1,1)*10^ROW($1:$19)/10)</f>
        <v>14</v>
      </c>
      <c r="E580">
        <f>SUMPRODUCT(MID(0&amp;feed!E970,LARGE(INDEX(ISNUMBER(--MID(feed!E970,ROW($1:$19),1))*
ROW($1:$19),0),ROW($1:$19))+1,1)*10^ROW($1:$19)/10)</f>
        <v>0</v>
      </c>
      <c r="F580" t="str">
        <f>feed!F970</f>
        <v>Finest of the 19th century</v>
      </c>
      <c r="G580" t="str">
        <f>feed!G970</f>
        <v>Angelic</v>
      </c>
      <c r="H580">
        <f>SUMPRODUCT(MID(0&amp;feed!H970,LARGE(INDEX(ISNUMBER(--MID(feed!H970,ROW($1:$19),1))*
ROW($1:$19),0),ROW($1:$19))+1,1)*10^ROW($1:$19)/10)</f>
        <v>0</v>
      </c>
      <c r="I580" t="str">
        <f>feed!I970</f>
        <v>Standard</v>
      </c>
      <c r="J580">
        <f>SUMPRODUCT(MID(0&amp;feed!J970,LARGE(INDEX(ISNUMBER(--MID(feed!J970,ROW($1:$19),1))*
ROW($1:$19),0),ROW($1:$19))+1,1)*10^ROW($1:$19)/10)</f>
        <v>95</v>
      </c>
      <c r="K580">
        <f>SUMPRODUCT(MID(0&amp;feed!K970,LARGE(INDEX(ISNUMBER(--MID(feed!K970,ROW($1:$19),1))*
ROW($1:$19),0),ROW($1:$19))+1,1)*10^ROW($1:$19)/10)</f>
        <v>2</v>
      </c>
      <c r="L580">
        <f>SUMPRODUCT(MID(0&amp;feed!L970,LARGE(INDEX(ISNUMBER(--MID(feed!L970,ROW($1:$19),1))*
ROW($1:$19),0),ROW($1:$19))+1,1)*10^ROW($1:$19)/10)</f>
        <v>0</v>
      </c>
      <c r="M580" t="str">
        <f>feed!M970</f>
        <v>Central Planning</v>
      </c>
      <c r="N580">
        <f>SUMPRODUCT(MID(0&amp;feed!N970,LARGE(INDEX(ISNUMBER(--MID(feed!N970,ROW($1:$5),1))*
ROW($1:$5),0),ROW($1:$5))+1,1)*10^ROW($1:$5)/10)</f>
        <v>376</v>
      </c>
      <c r="O580">
        <f>SUMPRODUCT(MID(0&amp;feed!O970,LARGE(INDEX(ISNUMBER(--MID(feed!O970,ROW($1:$5),1))*
ROW($1:$5),0),ROW($1:$5))+1,1)*10^ROW($1:$5)/10)</f>
        <v>0</v>
      </c>
      <c r="P580" t="str">
        <f>feed!P970</f>
        <v>Untapped</v>
      </c>
      <c r="Q580">
        <f t="shared" si="54"/>
        <v>90</v>
      </c>
      <c r="R580" t="str">
        <f>feed!Q970</f>
        <v>None</v>
      </c>
      <c r="S580">
        <f t="shared" si="55"/>
        <v>0</v>
      </c>
      <c r="T580" t="str">
        <f>feed!R970</f>
        <v>Congo</v>
      </c>
      <c r="U580" t="str">
        <f>feed!S970</f>
        <v>Neutral</v>
      </c>
      <c r="V58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580" t="str">
        <f>feed!U970</f>
        <v>http://blocgame.com/stats.php?id=65560</v>
      </c>
      <c r="X580" s="4">
        <f>SUMPRODUCT(MID(0&amp;feed!V970,LARGE(INDEX(ISNUMBER(--MID(feed!V970,ROW($1:$5),1))*
ROW($1:$5),0),ROW($1:$5))+1,1)*10^ROW($1:$5)/10)</f>
        <v>0</v>
      </c>
      <c r="Y580">
        <f>feed!W970</f>
        <v>0</v>
      </c>
      <c r="Z580" s="4">
        <f t="shared" si="56"/>
        <v>19250</v>
      </c>
      <c r="AA580" s="8">
        <f t="shared" si="57"/>
        <v>53.191489361702125</v>
      </c>
      <c r="AB580" s="4">
        <f t="shared" si="58"/>
        <v>62.666666666666664</v>
      </c>
      <c r="AC580" s="4">
        <f t="shared" si="59"/>
        <v>3333.3333333333335</v>
      </c>
    </row>
    <row r="581" spans="1:29" x14ac:dyDescent="0.25">
      <c r="A581" t="str">
        <f>feed!A979</f>
        <v>FuckTO</v>
      </c>
      <c r="B581" t="str">
        <f>feed!B979</f>
        <v>Multi1</v>
      </c>
      <c r="C581">
        <f>feed!C979</f>
        <v>0</v>
      </c>
      <c r="D581">
        <f>SUMPRODUCT(MID(0&amp;feed!D979,LARGE(INDEX(ISNUMBER(--MID(feed!D979,ROW($1:$19),1))*
ROW($1:$19),0),ROW($1:$19))+1,1)*10^ROW($1:$19)/10)</f>
        <v>21</v>
      </c>
      <c r="E581">
        <f>SUMPRODUCT(MID(0&amp;feed!E979,LARGE(INDEX(ISNUMBER(--MID(feed!E979,ROW($1:$19),1))*
ROW($1:$19),0),ROW($1:$19))+1,1)*10^ROW($1:$19)/10)</f>
        <v>0</v>
      </c>
      <c r="F581" t="str">
        <f>feed!F979</f>
        <v>Finest of the 19th century</v>
      </c>
      <c r="G581" t="str">
        <f>feed!G979</f>
        <v>Angelic</v>
      </c>
      <c r="H581">
        <f>SUMPRODUCT(MID(0&amp;feed!H979,LARGE(INDEX(ISNUMBER(--MID(feed!H979,ROW($1:$19),1))*
ROW($1:$19),0),ROW($1:$19))+1,1)*10^ROW($1:$19)/10)</f>
        <v>0</v>
      </c>
      <c r="I581" t="str">
        <f>feed!I979</f>
        <v>Poor</v>
      </c>
      <c r="J581">
        <f>SUMPRODUCT(MID(0&amp;feed!J979,LARGE(INDEX(ISNUMBER(--MID(feed!J979,ROW($1:$19),1))*
ROW($1:$19),0),ROW($1:$19))+1,1)*10^ROW($1:$19)/10)</f>
        <v>3</v>
      </c>
      <c r="K581">
        <f>SUMPRODUCT(MID(0&amp;feed!K979,LARGE(INDEX(ISNUMBER(--MID(feed!K979,ROW($1:$19),1))*
ROW($1:$19),0),ROW($1:$19))+1,1)*10^ROW($1:$19)/10)</f>
        <v>5</v>
      </c>
      <c r="L581">
        <f>SUMPRODUCT(MID(0&amp;feed!L979,LARGE(INDEX(ISNUMBER(--MID(feed!L979,ROW($1:$19),1))*
ROW($1:$19),0),ROW($1:$19))+1,1)*10^ROW($1:$19)/10)</f>
        <v>0</v>
      </c>
      <c r="M581" t="str">
        <f>feed!M979</f>
        <v>Free Market</v>
      </c>
      <c r="N581">
        <f>SUMPRODUCT(MID(0&amp;feed!N979,LARGE(INDEX(ISNUMBER(--MID(feed!N979,ROW($1:$5),1))*
ROW($1:$5),0),ROW($1:$5))+1,1)*10^ROW($1:$5)/10)</f>
        <v>373</v>
      </c>
      <c r="O581">
        <f>SUMPRODUCT(MID(0&amp;feed!O979,LARGE(INDEX(ISNUMBER(--MID(feed!O979,ROW($1:$5),1))*
ROW($1:$5),0),ROW($1:$5))+1,1)*10^ROW($1:$5)/10)</f>
        <v>0</v>
      </c>
      <c r="P581" t="str">
        <f>feed!P979</f>
        <v>Untapped</v>
      </c>
      <c r="Q581">
        <f t="shared" si="54"/>
        <v>90</v>
      </c>
      <c r="R581" t="str">
        <f>feed!Q979</f>
        <v>None</v>
      </c>
      <c r="S581">
        <f t="shared" si="55"/>
        <v>0</v>
      </c>
      <c r="T581" t="str">
        <f>feed!R979</f>
        <v>Mesoamerica</v>
      </c>
      <c r="U581" t="str">
        <f>feed!S979</f>
        <v>Neutral</v>
      </c>
      <c r="V581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581" t="str">
        <f>feed!U979</f>
        <v>http://blocgame.com/stats.php?id=65421</v>
      </c>
      <c r="X581" s="4">
        <f>SUMPRODUCT(MID(0&amp;feed!V979,LARGE(INDEX(ISNUMBER(--MID(feed!V979,ROW($1:$5),1))*
ROW($1:$5),0),ROW($1:$5))+1,1)*10^ROW($1:$5)/10)</f>
        <v>0</v>
      </c>
      <c r="Y581">
        <f>feed!W979</f>
        <v>0</v>
      </c>
      <c r="Z581" s="4">
        <f t="shared" si="56"/>
        <v>18125</v>
      </c>
      <c r="AA581" s="8">
        <f t="shared" si="57"/>
        <v>53.619302949061662</v>
      </c>
      <c r="AB581" s="4">
        <f t="shared" si="58"/>
        <v>62.166666666666664</v>
      </c>
      <c r="AC581" s="4">
        <f t="shared" si="59"/>
        <v>3333.3333333333335</v>
      </c>
    </row>
    <row r="582" spans="1:29" x14ac:dyDescent="0.25">
      <c r="A582" t="str">
        <f>feed!A1040</f>
        <v>Centurions</v>
      </c>
      <c r="B582" t="str">
        <f>feed!B1040</f>
        <v>Awesome</v>
      </c>
      <c r="C582">
        <f>feed!C1040</f>
        <v>0</v>
      </c>
      <c r="D582">
        <f>SUMPRODUCT(MID(0&amp;feed!D1040,LARGE(INDEX(ISNUMBER(--MID(feed!D1040,ROW($1:$19),1))*
ROW($1:$19),0),ROW($1:$19))+1,1)*10^ROW($1:$19)/10)</f>
        <v>20</v>
      </c>
      <c r="E582">
        <f>SUMPRODUCT(MID(0&amp;feed!E1040,LARGE(INDEX(ISNUMBER(--MID(feed!E1040,ROW($1:$19),1))*
ROW($1:$19),0),ROW($1:$19))+1,1)*10^ROW($1:$19)/10)</f>
        <v>0</v>
      </c>
      <c r="F582" t="str">
        <f>feed!F1040</f>
        <v>Finest of the 19th century</v>
      </c>
      <c r="G582" t="str">
        <f>feed!G1040</f>
        <v>Angelic</v>
      </c>
      <c r="H582">
        <f>SUMPRODUCT(MID(0&amp;feed!H1040,LARGE(INDEX(ISNUMBER(--MID(feed!H1040,ROW($1:$19),1))*
ROW($1:$19),0),ROW($1:$19))+1,1)*10^ROW($1:$19)/10)</f>
        <v>0</v>
      </c>
      <c r="I582" t="str">
        <f>feed!I1040</f>
        <v>Standard</v>
      </c>
      <c r="J582">
        <f>SUMPRODUCT(MID(0&amp;feed!J1040,LARGE(INDEX(ISNUMBER(--MID(feed!J1040,ROW($1:$19),1))*
ROW($1:$19),0),ROW($1:$19))+1,1)*10^ROW($1:$19)/10)</f>
        <v>97</v>
      </c>
      <c r="K582">
        <f>SUMPRODUCT(MID(0&amp;feed!K1040,LARGE(INDEX(ISNUMBER(--MID(feed!K1040,ROW($1:$19),1))*
ROW($1:$19),0),ROW($1:$19))+1,1)*10^ROW($1:$19)/10)</f>
        <v>2</v>
      </c>
      <c r="L582">
        <f>SUMPRODUCT(MID(0&amp;feed!L1040,LARGE(INDEX(ISNUMBER(--MID(feed!L1040,ROW($1:$19),1))*
ROW($1:$19),0),ROW($1:$19))+1,1)*10^ROW($1:$19)/10)</f>
        <v>0</v>
      </c>
      <c r="M582" t="str">
        <f>feed!M1040</f>
        <v>Mixed Economy</v>
      </c>
      <c r="N582">
        <f>SUMPRODUCT(MID(0&amp;feed!N1040,LARGE(INDEX(ISNUMBER(--MID(feed!N1040,ROW($1:$5),1))*
ROW($1:$5),0),ROW($1:$5))+1,1)*10^ROW($1:$5)/10)</f>
        <v>340</v>
      </c>
      <c r="O582">
        <f>SUMPRODUCT(MID(0&amp;feed!O1040,LARGE(INDEX(ISNUMBER(--MID(feed!O1040,ROW($1:$5),1))*
ROW($1:$5),0),ROW($1:$5))+1,1)*10^ROW($1:$5)/10)</f>
        <v>0</v>
      </c>
      <c r="P582" t="str">
        <f>feed!P1040</f>
        <v>Untapped</v>
      </c>
      <c r="Q582">
        <f t="shared" si="54"/>
        <v>90</v>
      </c>
      <c r="R582" t="str">
        <f>feed!Q1040</f>
        <v>None</v>
      </c>
      <c r="S582">
        <f t="shared" si="55"/>
        <v>0</v>
      </c>
      <c r="T582" t="str">
        <f>feed!R1040</f>
        <v>China</v>
      </c>
      <c r="U582" t="str">
        <f>feed!S1040</f>
        <v>Neutral</v>
      </c>
      <c r="V582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20000</v>
      </c>
      <c r="W582" t="str">
        <f>feed!U1040</f>
        <v>http://blocgame.com/stats.php?id=65551</v>
      </c>
      <c r="X582" s="4">
        <f>SUMPRODUCT(MID(0&amp;feed!V1040,LARGE(INDEX(ISNUMBER(--MID(feed!V1040,ROW($1:$5),1))*
ROW($1:$5),0),ROW($1:$5))+1,1)*10^ROW($1:$5)/10)</f>
        <v>0</v>
      </c>
      <c r="Y582">
        <f>feed!W1040</f>
        <v>0</v>
      </c>
      <c r="Z582" s="4">
        <f t="shared" si="56"/>
        <v>19250</v>
      </c>
      <c r="AA582" s="8">
        <f t="shared" si="57"/>
        <v>58.823529411764703</v>
      </c>
      <c r="AB582" s="4">
        <f t="shared" si="58"/>
        <v>56.666666666666664</v>
      </c>
      <c r="AC582" s="4">
        <f t="shared" si="59"/>
        <v>3333.3333333333335</v>
      </c>
    </row>
    <row r="583" spans="1:29" x14ac:dyDescent="0.25">
      <c r="A583" t="str">
        <f>feed!A777</f>
        <v>Grenan</v>
      </c>
      <c r="B583" t="str">
        <f>feed!B777</f>
        <v>Alistair Kenovack</v>
      </c>
      <c r="C583">
        <f>feed!C777</f>
        <v>0</v>
      </c>
      <c r="D583">
        <f>SUMPRODUCT(MID(0&amp;feed!D777,LARGE(INDEX(ISNUMBER(--MID(feed!D777,ROW($1:$19),1))*
ROW($1:$19),0),ROW($1:$19))+1,1)*10^ROW($1:$19)/10)</f>
        <v>9</v>
      </c>
      <c r="E583">
        <f>SUMPRODUCT(MID(0&amp;feed!E777,LARGE(INDEX(ISNUMBER(--MID(feed!E777,ROW($1:$19),1))*
ROW($1:$19),0),ROW($1:$19))+1,1)*10^ROW($1:$19)/10)</f>
        <v>0</v>
      </c>
      <c r="F583" t="str">
        <f>feed!F777</f>
        <v>First World War surplus</v>
      </c>
      <c r="G583" t="str">
        <f>feed!G777</f>
        <v>Gandhi-like</v>
      </c>
      <c r="H583">
        <f>SUMPRODUCT(MID(0&amp;feed!H776,LARGE(INDEX(ISNUMBER(--MID(feed!H776,ROW($1:$19),1))*
ROW($1:$19),0),ROW($1:$19))+1,1)*10^ROW($1:$19)/10)</f>
        <v>1</v>
      </c>
      <c r="I583" t="str">
        <f>feed!I777</f>
        <v>Elite</v>
      </c>
      <c r="J583">
        <f>SUMPRODUCT(MID(0&amp;feed!J777,LARGE(INDEX(ISNUMBER(--MID(feed!J777,ROW($1:$19),1))*
ROW($1:$19),0),ROW($1:$19))+1,1)*10^ROW($1:$19)/10)</f>
        <v>33</v>
      </c>
      <c r="K583">
        <f>SUMPRODUCT(MID(0&amp;feed!K777,LARGE(INDEX(ISNUMBER(--MID(feed!K777,ROW($1:$19),1))*
ROW($1:$19),0),ROW($1:$19))+1,1)*10^ROW($1:$19)/10)</f>
        <v>5</v>
      </c>
      <c r="L583">
        <f>SUMPRODUCT(MID(0&amp;feed!L777,LARGE(INDEX(ISNUMBER(--MID(feed!L777,ROW($1:$19),1))*
ROW($1:$19),0),ROW($1:$19))+1,1)*10^ROW($1:$19)/10)</f>
        <v>5</v>
      </c>
      <c r="M583" t="str">
        <f>feed!M777</f>
        <v>Central Planning</v>
      </c>
      <c r="N583">
        <f>SUMPRODUCT(MID(0&amp;feed!N777,LARGE(INDEX(ISNUMBER(--MID(feed!N777,ROW($1:$5),1))*
ROW($1:$5),0),ROW($1:$5))+1,1)*10^ROW($1:$5)/10)</f>
        <v>627</v>
      </c>
      <c r="O583">
        <f>SUMPRODUCT(MID(0&amp;feed!O777,LARGE(INDEX(ISNUMBER(--MID(feed!O777,ROW($1:$5),1))*
ROW($1:$5),0),ROW($1:$5))+1,1)*10^ROW($1:$5)/10)</f>
        <v>177</v>
      </c>
      <c r="P583">
        <f>feed!P777</f>
        <v>0</v>
      </c>
      <c r="Q583">
        <f t="shared" si="54"/>
        <v>40</v>
      </c>
      <c r="R583" t="str">
        <f>feed!Q777</f>
        <v>Meagre</v>
      </c>
      <c r="S583">
        <f t="shared" si="55"/>
        <v>1.5</v>
      </c>
      <c r="T583" t="str">
        <f>feed!R777</f>
        <v>Caribbean</v>
      </c>
      <c r="U583" t="str">
        <f>feed!S777</f>
        <v>Soviet Union</v>
      </c>
      <c r="V583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13753</v>
      </c>
      <c r="W583" t="str">
        <f>feed!U777</f>
        <v>http://blocgame.com/stats.php?id=65069</v>
      </c>
      <c r="X583" s="4">
        <f>SUMPRODUCT(MID(0&amp;feed!V777,LARGE(INDEX(ISNUMBER(--MID(feed!V777,ROW($1:$5),1))*
ROW($1:$5),0),ROW($1:$5))+1,1)*10^ROW($1:$5)/10)</f>
        <v>0</v>
      </c>
      <c r="Y583">
        <f>feed!W777</f>
        <v>0</v>
      </c>
      <c r="Z583" s="4">
        <f t="shared" si="56"/>
        <v>9253</v>
      </c>
      <c r="AA583" s="8">
        <f t="shared" si="57"/>
        <v>21.934609250398726</v>
      </c>
      <c r="AB583" s="4">
        <f t="shared" si="58"/>
        <v>104.5</v>
      </c>
      <c r="AC583" s="4">
        <f t="shared" si="59"/>
        <v>2292.1666666666665</v>
      </c>
    </row>
    <row r="584" spans="1:29" x14ac:dyDescent="0.25">
      <c r="A584" t="str">
        <f>feed!A968</f>
        <v>Al-Ummah</v>
      </c>
      <c r="B584" t="str">
        <f>feed!B968</f>
        <v>Al-Allah</v>
      </c>
      <c r="C584" t="str">
        <f>feed!C968</f>
        <v>The Khilafah</v>
      </c>
      <c r="D584">
        <f>SUMPRODUCT(MID(0&amp;feed!D968,LARGE(INDEX(ISNUMBER(--MID(feed!D968,ROW($1:$19),1))*
ROW($1:$19),0),ROW($1:$19))+1,1)*10^ROW($1:$19)/10)</f>
        <v>38</v>
      </c>
      <c r="E584">
        <f>SUMPRODUCT(MID(0&amp;feed!E968,LARGE(INDEX(ISNUMBER(--MID(feed!E968,ROW($1:$19),1))*
ROW($1:$19),0),ROW($1:$19))+1,1)*10^ROW($1:$19)/10)</f>
        <v>0</v>
      </c>
      <c r="F584" t="str">
        <f>feed!F968</f>
        <v>First World War surplus</v>
      </c>
      <c r="G584" t="str">
        <f>feed!G968</f>
        <v>Gandhi-like</v>
      </c>
      <c r="H584">
        <f>SUMPRODUCT(MID(0&amp;feed!H968,LARGE(INDEX(ISNUMBER(--MID(feed!H968,ROW($1:$19),1))*
ROW($1:$19),0),ROW($1:$19))+1,1)*10^ROW($1:$19)/10)</f>
        <v>0</v>
      </c>
      <c r="I584" t="str">
        <f>feed!I968</f>
        <v>Standard</v>
      </c>
      <c r="J584">
        <f>SUMPRODUCT(MID(0&amp;feed!J968,LARGE(INDEX(ISNUMBER(--MID(feed!J968,ROW($1:$19),1))*
ROW($1:$19),0),ROW($1:$19))+1,1)*10^ROW($1:$19)/10)</f>
        <v>0</v>
      </c>
      <c r="K584">
        <f>SUMPRODUCT(MID(0&amp;feed!K968,LARGE(INDEX(ISNUMBER(--MID(feed!K968,ROW($1:$19),1))*
ROW($1:$19),0),ROW($1:$19))+1,1)*10^ROW($1:$19)/10)</f>
        <v>4</v>
      </c>
      <c r="L584">
        <f>SUMPRODUCT(MID(0&amp;feed!L968,LARGE(INDEX(ISNUMBER(--MID(feed!L968,ROW($1:$19),1))*
ROW($1:$19),0),ROW($1:$19))+1,1)*10^ROW($1:$19)/10)</f>
        <v>4</v>
      </c>
      <c r="M584" t="str">
        <f>feed!M968</f>
        <v>Central Planning</v>
      </c>
      <c r="N584">
        <f>SUMPRODUCT(MID(0&amp;feed!N968,LARGE(INDEX(ISNUMBER(--MID(feed!N968,ROW($1:$5),1))*
ROW($1:$5),0),ROW($1:$5))+1,1)*10^ROW($1:$5)/10)</f>
        <v>376</v>
      </c>
      <c r="O584">
        <f>SUMPRODUCT(MID(0&amp;feed!O968,LARGE(INDEX(ISNUMBER(--MID(feed!O968,ROW($1:$5),1))*
ROW($1:$5),0),ROW($1:$5))+1,1)*10^ROW($1:$5)/10)</f>
        <v>2590</v>
      </c>
      <c r="P584" t="str">
        <f>feed!P968</f>
        <v>Untapped</v>
      </c>
      <c r="Q584">
        <f t="shared" si="54"/>
        <v>90</v>
      </c>
      <c r="R584" t="str">
        <f>feed!Q968</f>
        <v>Small</v>
      </c>
      <c r="S584">
        <f t="shared" si="55"/>
        <v>3</v>
      </c>
      <c r="T584" t="str">
        <f>feed!R968</f>
        <v>Mesopotamia</v>
      </c>
      <c r="U584" t="str">
        <f>feed!S968</f>
        <v>Soviet Union</v>
      </c>
      <c r="V584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20000</v>
      </c>
      <c r="W584" t="str">
        <f>feed!U968</f>
        <v>http://blocgame.com/stats.php?id=65404</v>
      </c>
      <c r="X584" s="4">
        <f>SUMPRODUCT(MID(0&amp;feed!V968,LARGE(INDEX(ISNUMBER(--MID(feed!V968,ROW($1:$5),1))*
ROW($1:$5),0),ROW($1:$5))+1,1)*10^ROW($1:$5)/10)</f>
        <v>0</v>
      </c>
      <c r="Y584">
        <f>feed!W968</f>
        <v>0</v>
      </c>
      <c r="Z584" s="4">
        <f t="shared" si="56"/>
        <v>17000</v>
      </c>
      <c r="AA584" s="8">
        <f t="shared" si="57"/>
        <v>53.191489361702125</v>
      </c>
      <c r="AB584" s="4">
        <f t="shared" si="58"/>
        <v>62.666666666666664</v>
      </c>
      <c r="AC584" s="4">
        <f t="shared" si="59"/>
        <v>3333.3333333333335</v>
      </c>
    </row>
    <row r="585" spans="1:29" x14ac:dyDescent="0.25">
      <c r="A585" t="str">
        <f>feed!A813</f>
        <v>eQna8</v>
      </c>
      <c r="B585" t="str">
        <f>feed!B813</f>
        <v>Dave_Smith</v>
      </c>
      <c r="C585" t="str">
        <f>feed!C813</f>
        <v>The Order</v>
      </c>
      <c r="D585">
        <f>SUMPRODUCT(MID(0&amp;feed!D813,LARGE(INDEX(ISNUMBER(--MID(feed!D813,ROW($1:$19),1))*
ROW($1:$19),0),ROW($1:$19))+1,1)*10^ROW($1:$19)/10)</f>
        <v>78</v>
      </c>
      <c r="E585">
        <f>SUMPRODUCT(MID(0&amp;feed!E813,LARGE(INDEX(ISNUMBER(--MID(feed!E813,ROW($1:$19),1))*
ROW($1:$19),0),ROW($1:$19))+1,1)*10^ROW($1:$19)/10)</f>
        <v>0</v>
      </c>
      <c r="F585" t="str">
        <f>feed!F813</f>
        <v>Vietnam War surplus</v>
      </c>
      <c r="G585" t="str">
        <f>feed!G813</f>
        <v>Gandhi-like</v>
      </c>
      <c r="H585">
        <f>SUMPRODUCT(MID(0&amp;feed!H813,LARGE(INDEX(ISNUMBER(--MID(feed!H813,ROW($1:$19),1))*
ROW($1:$19),0),ROW($1:$19))+1,1)*10^ROW($1:$19)/10)</f>
        <v>4</v>
      </c>
      <c r="I585" t="str">
        <f>feed!I813</f>
        <v>Standard</v>
      </c>
      <c r="J585">
        <f>SUMPRODUCT(MID(0&amp;feed!J813,LARGE(INDEX(ISNUMBER(--MID(feed!J813,ROW($1:$19),1))*
ROW($1:$19),0),ROW($1:$19))+1,1)*10^ROW($1:$19)/10)</f>
        <v>9</v>
      </c>
      <c r="K585">
        <f>SUMPRODUCT(MID(0&amp;feed!K813,LARGE(INDEX(ISNUMBER(--MID(feed!K813,ROW($1:$19),1))*
ROW($1:$19),0),ROW($1:$19))+1,1)*10^ROW($1:$19)/10)</f>
        <v>63</v>
      </c>
      <c r="L585">
        <f>SUMPRODUCT(MID(0&amp;feed!L813,LARGE(INDEX(ISNUMBER(--MID(feed!L813,ROW($1:$19),1))*
ROW($1:$19),0),ROW($1:$19))+1,1)*10^ROW($1:$19)/10)</f>
        <v>0</v>
      </c>
      <c r="M585" t="str">
        <f>feed!M813</f>
        <v>Central Planning</v>
      </c>
      <c r="N585">
        <f>SUMPRODUCT(MID(0&amp;feed!N813,LARGE(INDEX(ISNUMBER(--MID(feed!N813,ROW($1:$5),1))*
ROW($1:$5),0),ROW($1:$5))+1,1)*10^ROW($1:$5)/10)</f>
        <v>564</v>
      </c>
      <c r="O585">
        <f>SUMPRODUCT(MID(0&amp;feed!O813,LARGE(INDEX(ISNUMBER(--MID(feed!O813,ROW($1:$5),1))*
ROW($1:$5),0),ROW($1:$5))+1,1)*10^ROW($1:$5)/10)</f>
        <v>109</v>
      </c>
      <c r="P585" t="str">
        <f>feed!P813</f>
        <v>Untapped</v>
      </c>
      <c r="Q585">
        <f t="shared" si="54"/>
        <v>90</v>
      </c>
      <c r="R585" t="str">
        <f>feed!Q813</f>
        <v>Large</v>
      </c>
      <c r="S585">
        <f t="shared" si="55"/>
        <v>7.5</v>
      </c>
      <c r="T585" t="str">
        <f>feed!R813</f>
        <v>Congo</v>
      </c>
      <c r="U585" t="str">
        <f>feed!S813</f>
        <v>Soviet Union</v>
      </c>
      <c r="V585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55762</v>
      </c>
      <c r="W585" t="str">
        <f>feed!U813</f>
        <v>http://blocgame.com/stats.php?id=48695</v>
      </c>
      <c r="X585" s="4">
        <f>SUMPRODUCT(MID(0&amp;feed!V813,LARGE(INDEX(ISNUMBER(--MID(feed!V813,ROW($1:$5),1))*
ROW($1:$5),0),ROW($1:$5))+1,1)*10^ROW($1:$5)/10)</f>
        <v>0</v>
      </c>
      <c r="Y585">
        <f>feed!W813</f>
        <v>0</v>
      </c>
      <c r="Z585" s="4">
        <f t="shared" si="56"/>
        <v>29137</v>
      </c>
      <c r="AA585" s="8">
        <f t="shared" si="57"/>
        <v>98.86879432624113</v>
      </c>
      <c r="AB585" s="4">
        <f t="shared" si="58"/>
        <v>94</v>
      </c>
      <c r="AC585" s="4">
        <f t="shared" si="59"/>
        <v>9293.6666666666661</v>
      </c>
    </row>
    <row r="586" spans="1:29" x14ac:dyDescent="0.25">
      <c r="A586" t="str">
        <f>feed!A949</f>
        <v>Nine Inches</v>
      </c>
      <c r="B586" t="str">
        <f>feed!B949</f>
        <v>Ronald Jeremy</v>
      </c>
      <c r="C586">
        <f>feed!C949</f>
        <v>0</v>
      </c>
      <c r="D586">
        <f>SUMPRODUCT(MID(0&amp;feed!D949,LARGE(INDEX(ISNUMBER(--MID(feed!D949,ROW($1:$19),1))*
ROW($1:$19),0),ROW($1:$19))+1,1)*10^ROW($1:$19)/10)</f>
        <v>20</v>
      </c>
      <c r="E586">
        <f>SUMPRODUCT(MID(0&amp;feed!E949,LARGE(INDEX(ISNUMBER(--MID(feed!E949,ROW($1:$19),1))*
ROW($1:$19),0),ROW($1:$19))+1,1)*10^ROW($1:$19)/10)</f>
        <v>0</v>
      </c>
      <c r="F586" t="str">
        <f>feed!F949</f>
        <v>Finest of the 19th century</v>
      </c>
      <c r="G586" t="str">
        <f>feed!G949</f>
        <v>Gandhi-like</v>
      </c>
      <c r="H586">
        <f>SUMPRODUCT(MID(0&amp;feed!H950,LARGE(INDEX(ISNUMBER(--MID(feed!H950,ROW($1:$19),1))*
ROW($1:$19),0),ROW($1:$19))+1,1)*10^ROW($1:$19)/10)</f>
        <v>0</v>
      </c>
      <c r="I586" t="str">
        <f>feed!I949</f>
        <v>Poor</v>
      </c>
      <c r="J586">
        <f>SUMPRODUCT(MID(0&amp;feed!J949,LARGE(INDEX(ISNUMBER(--MID(feed!J949,ROW($1:$19),1))*
ROW($1:$19),0),ROW($1:$19))+1,1)*10^ROW($1:$19)/10)</f>
        <v>183</v>
      </c>
      <c r="K586">
        <f>SUMPRODUCT(MID(0&amp;feed!K949,LARGE(INDEX(ISNUMBER(--MID(feed!K949,ROW($1:$19),1))*
ROW($1:$19),0),ROW($1:$19))+1,1)*10^ROW($1:$19)/10)</f>
        <v>2</v>
      </c>
      <c r="L586">
        <f>SUMPRODUCT(MID(0&amp;feed!L949,LARGE(INDEX(ISNUMBER(--MID(feed!L949,ROW($1:$19),1))*
ROW($1:$19),0),ROW($1:$19))+1,1)*10^ROW($1:$19)/10)</f>
        <v>0</v>
      </c>
      <c r="M586" t="str">
        <f>feed!M949</f>
        <v>Central Planning</v>
      </c>
      <c r="N586">
        <f>SUMPRODUCT(MID(0&amp;feed!N949,LARGE(INDEX(ISNUMBER(--MID(feed!N949,ROW($1:$5),1))*
ROW($1:$5),0),ROW($1:$5))+1,1)*10^ROW($1:$5)/10)</f>
        <v>393</v>
      </c>
      <c r="O586">
        <f>SUMPRODUCT(MID(0&amp;feed!O949,LARGE(INDEX(ISNUMBER(--MID(feed!O949,ROW($1:$5),1))*
ROW($1:$5),0),ROW($1:$5))+1,1)*10^ROW($1:$5)/10)</f>
        <v>0</v>
      </c>
      <c r="P586" t="str">
        <f>feed!P949</f>
        <v>Untapped</v>
      </c>
      <c r="Q586">
        <f t="shared" si="54"/>
        <v>90</v>
      </c>
      <c r="R586" t="str">
        <f>feed!Q949</f>
        <v>None</v>
      </c>
      <c r="S586">
        <f t="shared" si="55"/>
        <v>0</v>
      </c>
      <c r="T586" t="str">
        <f>feed!R949</f>
        <v>Caribbean</v>
      </c>
      <c r="U586" t="str">
        <f>feed!S949</f>
        <v>Neutral</v>
      </c>
      <c r="V586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586" t="str">
        <f>feed!U949</f>
        <v>http://blocgame.com/stats.php?id=65397</v>
      </c>
      <c r="X586" s="4">
        <f>SUMPRODUCT(MID(0&amp;feed!V949,LARGE(INDEX(ISNUMBER(--MID(feed!V949,ROW($1:$5),1))*
ROW($1:$5),0),ROW($1:$5))+1,1)*10^ROW($1:$5)/10)</f>
        <v>0</v>
      </c>
      <c r="Y586">
        <f>feed!W949</f>
        <v>0</v>
      </c>
      <c r="Z586" s="4">
        <f t="shared" si="56"/>
        <v>19250</v>
      </c>
      <c r="AA586" s="8">
        <f t="shared" si="57"/>
        <v>50.890585241730278</v>
      </c>
      <c r="AB586" s="4">
        <f t="shared" si="58"/>
        <v>65.5</v>
      </c>
      <c r="AC586" s="4">
        <f t="shared" si="59"/>
        <v>3333.3333333333335</v>
      </c>
    </row>
    <row r="587" spans="1:29" x14ac:dyDescent="0.25">
      <c r="A587" t="str">
        <f>feed!A945</f>
        <v>Tsubenak</v>
      </c>
      <c r="B587" t="str">
        <f>feed!B945</f>
        <v>Qaiser</v>
      </c>
      <c r="C587" t="str">
        <f>feed!C945</f>
        <v>PIRATES</v>
      </c>
      <c r="D587">
        <f>SUMPRODUCT(MID(0&amp;feed!D945,LARGE(INDEX(ISNUMBER(--MID(feed!D945,ROW($1:$19),1))*
ROW($1:$19),0),ROW($1:$19))+1,1)*10^ROW($1:$19)/10)</f>
        <v>39</v>
      </c>
      <c r="E587">
        <f>SUMPRODUCT(MID(0&amp;feed!E945,LARGE(INDEX(ISNUMBER(--MID(feed!E945,ROW($1:$19),1))*
ROW($1:$19),0),ROW($1:$19))+1,1)*10^ROW($1:$19)/10)</f>
        <v>0</v>
      </c>
      <c r="F587" t="str">
        <f>feed!F945</f>
        <v>First World War surplus</v>
      </c>
      <c r="G587" t="str">
        <f>feed!G945</f>
        <v>Good</v>
      </c>
      <c r="H587">
        <f>SUMPRODUCT(MID(0&amp;feed!H945,LARGE(INDEX(ISNUMBER(--MID(feed!H945,ROW($1:$19),1))*
ROW($1:$19),0),ROW($1:$19))+1,1)*10^ROW($1:$19)/10)</f>
        <v>1</v>
      </c>
      <c r="I587" t="str">
        <f>feed!I945</f>
        <v>Good</v>
      </c>
      <c r="J587">
        <f>SUMPRODUCT(MID(0&amp;feed!J945,LARGE(INDEX(ISNUMBER(--MID(feed!J945,ROW($1:$19),1))*
ROW($1:$19),0),ROW($1:$19))+1,1)*10^ROW($1:$19)/10)</f>
        <v>2</v>
      </c>
      <c r="K587">
        <f>SUMPRODUCT(MID(0&amp;feed!K945,LARGE(INDEX(ISNUMBER(--MID(feed!K945,ROW($1:$19),1))*
ROW($1:$19),0),ROW($1:$19))+1,1)*10^ROW($1:$19)/10)</f>
        <v>3</v>
      </c>
      <c r="L587">
        <f>SUMPRODUCT(MID(0&amp;feed!L945,LARGE(INDEX(ISNUMBER(--MID(feed!L945,ROW($1:$19),1))*
ROW($1:$19),0),ROW($1:$19))+1,1)*10^ROW($1:$19)/10)</f>
        <v>1</v>
      </c>
      <c r="M587" t="str">
        <f>feed!M945</f>
        <v>Central Planning</v>
      </c>
      <c r="N587">
        <f>SUMPRODUCT(MID(0&amp;feed!N945,LARGE(INDEX(ISNUMBER(--MID(feed!N945,ROW($1:$5),1))*
ROW($1:$5),0),ROW($1:$5))+1,1)*10^ROW($1:$5)/10)</f>
        <v>395</v>
      </c>
      <c r="O587">
        <f>SUMPRODUCT(MID(0&amp;feed!O945,LARGE(INDEX(ISNUMBER(--MID(feed!O945,ROW($1:$5),1))*
ROW($1:$5),0),ROW($1:$5))+1,1)*10^ROW($1:$5)/10)</f>
        <v>504</v>
      </c>
      <c r="P587" t="str">
        <f>feed!P945</f>
        <v>Untapped</v>
      </c>
      <c r="Q587">
        <f t="shared" si="54"/>
        <v>90</v>
      </c>
      <c r="R587" t="str">
        <f>feed!Q945</f>
        <v>Meagre</v>
      </c>
      <c r="S587">
        <f t="shared" si="55"/>
        <v>1.5</v>
      </c>
      <c r="T587" t="str">
        <f>feed!R945</f>
        <v>East Indies</v>
      </c>
      <c r="U587" t="str">
        <f>feed!S945</f>
        <v>Soviet Union</v>
      </c>
      <c r="V587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22192</v>
      </c>
      <c r="W587" t="str">
        <f>feed!U945</f>
        <v>http://blocgame.com/stats.php?id=65607</v>
      </c>
      <c r="X587" s="4">
        <f>SUMPRODUCT(MID(0&amp;feed!V945,LARGE(INDEX(ISNUMBER(--MID(feed!V945,ROW($1:$5),1))*
ROW($1:$5),0),ROW($1:$5))+1,1)*10^ROW($1:$5)/10)</f>
        <v>0</v>
      </c>
      <c r="Y587">
        <f>feed!W945</f>
        <v>0</v>
      </c>
      <c r="Z587" s="4">
        <f t="shared" si="56"/>
        <v>19942</v>
      </c>
      <c r="AA587" s="8">
        <f t="shared" si="57"/>
        <v>56.182278481012659</v>
      </c>
      <c r="AB587" s="4">
        <f t="shared" si="58"/>
        <v>65.833333333333329</v>
      </c>
      <c r="AC587" s="4">
        <f t="shared" si="59"/>
        <v>3698.6666666666665</v>
      </c>
    </row>
    <row r="588" spans="1:29" x14ac:dyDescent="0.25">
      <c r="A588" t="str">
        <f>feed!A810</f>
        <v>Rzechovxlovkia</v>
      </c>
      <c r="B588" t="str">
        <f>feed!B810</f>
        <v>M.Hariz</v>
      </c>
      <c r="C588" t="str">
        <f>feed!C810</f>
        <v>SPQR</v>
      </c>
      <c r="D588">
        <f>SUMPRODUCT(MID(0&amp;feed!D810,LARGE(INDEX(ISNUMBER(--MID(feed!D810,ROW($1:$19),1))*
ROW($1:$19),0),ROW($1:$19))+1,1)*10^ROW($1:$19)/10)</f>
        <v>7</v>
      </c>
      <c r="E588">
        <f>SUMPRODUCT(MID(0&amp;feed!E810,LARGE(INDEX(ISNUMBER(--MID(feed!E810,ROW($1:$19),1))*
ROW($1:$19),0),ROW($1:$19))+1,1)*10^ROW($1:$19)/10)</f>
        <v>0</v>
      </c>
      <c r="F588" t="str">
        <f>feed!F810</f>
        <v>First World War surplus</v>
      </c>
      <c r="G588" t="str">
        <f>feed!G810</f>
        <v>Gandhi-like</v>
      </c>
      <c r="H588">
        <f>SUMPRODUCT(MID(0&amp;feed!H810,LARGE(INDEX(ISNUMBER(--MID(feed!H810,ROW($1:$19),1))*
ROW($1:$19),0),ROW($1:$19))+1,1)*10^ROW($1:$19)/10)</f>
        <v>0</v>
      </c>
      <c r="I588" t="str">
        <f>feed!I810</f>
        <v>Good</v>
      </c>
      <c r="J588">
        <f>SUMPRODUCT(MID(0&amp;feed!J810,LARGE(INDEX(ISNUMBER(--MID(feed!J810,ROW($1:$19),1))*
ROW($1:$19),0),ROW($1:$19))+1,1)*10^ROW($1:$19)/10)</f>
        <v>79</v>
      </c>
      <c r="K588">
        <f>SUMPRODUCT(MID(0&amp;feed!K810,LARGE(INDEX(ISNUMBER(--MID(feed!K810,ROW($1:$19),1))*
ROW($1:$19),0),ROW($1:$19))+1,1)*10^ROW($1:$19)/10)</f>
        <v>2</v>
      </c>
      <c r="L588">
        <f>SUMPRODUCT(MID(0&amp;feed!L810,LARGE(INDEX(ISNUMBER(--MID(feed!L810,ROW($1:$19),1))*
ROW($1:$19),0),ROW($1:$19))+1,1)*10^ROW($1:$19)/10)</f>
        <v>0</v>
      </c>
      <c r="M588" t="str">
        <f>feed!M810</f>
        <v>Central Planning</v>
      </c>
      <c r="N588">
        <f>SUMPRODUCT(MID(0&amp;feed!N810,LARGE(INDEX(ISNUMBER(--MID(feed!N810,ROW($1:$5),1))*
ROW($1:$5),0),ROW($1:$5))+1,1)*10^ROW($1:$5)/10)</f>
        <v>567</v>
      </c>
      <c r="O588">
        <f>SUMPRODUCT(MID(0&amp;feed!O810,LARGE(INDEX(ISNUMBER(--MID(feed!O810,ROW($1:$5),1))*
ROW($1:$5),0),ROW($1:$5))+1,1)*10^ROW($1:$5)/10)</f>
        <v>0</v>
      </c>
      <c r="P588" t="str">
        <f>feed!P810</f>
        <v>Untapped</v>
      </c>
      <c r="Q588">
        <f t="shared" si="54"/>
        <v>90</v>
      </c>
      <c r="R588" t="str">
        <f>feed!Q810</f>
        <v>None</v>
      </c>
      <c r="S588">
        <f t="shared" si="55"/>
        <v>0</v>
      </c>
      <c r="T588" t="str">
        <f>feed!R810</f>
        <v>Arabia</v>
      </c>
      <c r="U588" t="str">
        <f>feed!S810</f>
        <v>Neutral</v>
      </c>
      <c r="V588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13477</v>
      </c>
      <c r="W588" t="str">
        <f>feed!U810</f>
        <v>http://blocgame.com/stats.php?id=61967</v>
      </c>
      <c r="X588" s="4">
        <f>SUMPRODUCT(MID(0&amp;feed!V810,LARGE(INDEX(ISNUMBER(--MID(feed!V810,ROW($1:$5),1))*
ROW($1:$5),0),ROW($1:$5))+1,1)*10^ROW($1:$5)/10)</f>
        <v>0</v>
      </c>
      <c r="Y588">
        <f>feed!W810</f>
        <v>0</v>
      </c>
      <c r="Z588" s="4">
        <f t="shared" si="56"/>
        <v>12727</v>
      </c>
      <c r="AA588" s="8">
        <f t="shared" si="57"/>
        <v>23.768959435626101</v>
      </c>
      <c r="AB588" s="4">
        <f t="shared" si="58"/>
        <v>94.5</v>
      </c>
      <c r="AC588" s="4">
        <f t="shared" si="59"/>
        <v>2246.1666666666665</v>
      </c>
    </row>
    <row r="589" spans="1:29" x14ac:dyDescent="0.25">
      <c r="A589" t="str">
        <f>feed!A738</f>
        <v>Svetia</v>
      </c>
      <c r="B589" t="str">
        <f>feed!B738</f>
        <v>VladyPut</v>
      </c>
      <c r="C589" t="str">
        <f>feed!C738</f>
        <v>American Freedom</v>
      </c>
      <c r="D589">
        <f>SUMPRODUCT(MID(0&amp;feed!D738,LARGE(INDEX(ISNUMBER(--MID(feed!D738,ROW($1:$19),1))*
ROW($1:$19),0),ROW($1:$19))+1,1)*10^ROW($1:$19)/10)</f>
        <v>8</v>
      </c>
      <c r="E589">
        <f>SUMPRODUCT(MID(0&amp;feed!E738,LARGE(INDEX(ISNUMBER(--MID(feed!E738,ROW($1:$19),1))*
ROW($1:$19),0),ROW($1:$19))+1,1)*10^ROW($1:$19)/10)</f>
        <v>0</v>
      </c>
      <c r="F589" t="str">
        <f>feed!F738</f>
        <v>First World War surplus</v>
      </c>
      <c r="G589" t="str">
        <f>feed!G738</f>
        <v>Gandhi-like</v>
      </c>
      <c r="H589">
        <f>SUMPRODUCT(MID(0&amp;feed!H738,LARGE(INDEX(ISNUMBER(--MID(feed!H738,ROW($1:$19),1))*
ROW($1:$19),0),ROW($1:$19))+1,1)*10^ROW($1:$19)/10)</f>
        <v>1</v>
      </c>
      <c r="I589" t="str">
        <f>feed!I738</f>
        <v>Standard</v>
      </c>
      <c r="J589">
        <f>SUMPRODUCT(MID(0&amp;feed!J738,LARGE(INDEX(ISNUMBER(--MID(feed!J738,ROW($1:$19),1))*
ROW($1:$19),0),ROW($1:$19))+1,1)*10^ROW($1:$19)/10)</f>
        <v>56</v>
      </c>
      <c r="K589">
        <f>SUMPRODUCT(MID(0&amp;feed!K738,LARGE(INDEX(ISNUMBER(--MID(feed!K738,ROW($1:$19),1))*
ROW($1:$19),0),ROW($1:$19))+1,1)*10^ROW($1:$19)/10)</f>
        <v>4</v>
      </c>
      <c r="L589">
        <f>SUMPRODUCT(MID(0&amp;feed!L738,LARGE(INDEX(ISNUMBER(--MID(feed!L738,ROW($1:$19),1))*
ROW($1:$19),0),ROW($1:$19))+1,1)*10^ROW($1:$19)/10)</f>
        <v>1</v>
      </c>
      <c r="M589" t="str">
        <f>feed!M738</f>
        <v>Central Planning</v>
      </c>
      <c r="N589">
        <f>SUMPRODUCT(MID(0&amp;feed!N738,LARGE(INDEX(ISNUMBER(--MID(feed!N738,ROW($1:$5),1))*
ROW($1:$5),0),ROW($1:$5))+1,1)*10^ROW($1:$5)/10)</f>
        <v>700</v>
      </c>
      <c r="O589">
        <f>SUMPRODUCT(MID(0&amp;feed!O738,LARGE(INDEX(ISNUMBER(--MID(feed!O738,ROW($1:$5),1))*
ROW($1:$5),0),ROW($1:$5))+1,1)*10^ROW($1:$5)/10)</f>
        <v>110</v>
      </c>
      <c r="P589" t="str">
        <f>feed!P738</f>
        <v>Untapped</v>
      </c>
      <c r="Q589">
        <f t="shared" si="54"/>
        <v>90</v>
      </c>
      <c r="R589" t="str">
        <f>feed!Q738</f>
        <v>None</v>
      </c>
      <c r="S589">
        <f t="shared" si="55"/>
        <v>0</v>
      </c>
      <c r="T589" t="str">
        <f>feed!R738</f>
        <v>China</v>
      </c>
      <c r="U589" t="str">
        <f>feed!S738</f>
        <v>United States</v>
      </c>
      <c r="V589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25051</v>
      </c>
      <c r="W589" t="str">
        <f>feed!U738</f>
        <v>http://blocgame.com/stats.php?id=64876</v>
      </c>
      <c r="X589" s="4">
        <f>SUMPRODUCT(MID(0&amp;feed!V738,LARGE(INDEX(ISNUMBER(--MID(feed!V738,ROW($1:$5),1))*
ROW($1:$5),0),ROW($1:$5))+1,1)*10^ROW($1:$5)/10)</f>
        <v>0</v>
      </c>
      <c r="Y589">
        <f>feed!W738</f>
        <v>0</v>
      </c>
      <c r="Z589" s="4">
        <f t="shared" si="56"/>
        <v>22426</v>
      </c>
      <c r="AA589" s="8">
        <f t="shared" si="57"/>
        <v>35.787142857142854</v>
      </c>
      <c r="AB589" s="4">
        <f t="shared" si="58"/>
        <v>116.66666666666667</v>
      </c>
      <c r="AC589" s="4">
        <f t="shared" si="59"/>
        <v>4175.166666666667</v>
      </c>
    </row>
    <row r="590" spans="1:29" x14ac:dyDescent="0.25">
      <c r="A590" t="str">
        <f>feed!A847</f>
        <v>Kotasinga</v>
      </c>
      <c r="B590" t="str">
        <f>feed!B847</f>
        <v>Stalin VI</v>
      </c>
      <c r="C590">
        <f>feed!C847</f>
        <v>0</v>
      </c>
      <c r="D590">
        <f>SUMPRODUCT(MID(0&amp;feed!D847,LARGE(INDEX(ISNUMBER(--MID(feed!D847,ROW($1:$19),1))*
ROW($1:$19),0),ROW($1:$19))+1,1)*10^ROW($1:$19)/10)</f>
        <v>2</v>
      </c>
      <c r="E590">
        <f>SUMPRODUCT(MID(0&amp;feed!E847,LARGE(INDEX(ISNUMBER(--MID(feed!E847,ROW($1:$19),1))*
ROW($1:$19),0),ROW($1:$19))+1,1)*10^ROW($1:$19)/10)</f>
        <v>0</v>
      </c>
      <c r="F590" t="str">
        <f>feed!F847</f>
        <v>Korean War surplus</v>
      </c>
      <c r="G590" t="str">
        <f>feed!G847</f>
        <v>Questionable</v>
      </c>
      <c r="H590">
        <f>SUMPRODUCT(MID(0&amp;feed!H847,LARGE(INDEX(ISNUMBER(--MID(feed!H847,ROW($1:$19),1))*
ROW($1:$19),0),ROW($1:$19))+1,1)*10^ROW($1:$19)/10)</f>
        <v>1</v>
      </c>
      <c r="I590" t="str">
        <f>feed!I847</f>
        <v>Undisciplined Rabble</v>
      </c>
      <c r="J590">
        <f>SUMPRODUCT(MID(0&amp;feed!J847,LARGE(INDEX(ISNUMBER(--MID(feed!J847,ROW($1:$19),1))*
ROW($1:$19),0),ROW($1:$19))+1,1)*10^ROW($1:$19)/10)</f>
        <v>15</v>
      </c>
      <c r="K590">
        <f>SUMPRODUCT(MID(0&amp;feed!K847,LARGE(INDEX(ISNUMBER(--MID(feed!K847,ROW($1:$19),1))*
ROW($1:$19),0),ROW($1:$19))+1,1)*10^ROW($1:$19)/10)</f>
        <v>13</v>
      </c>
      <c r="L590">
        <f>SUMPRODUCT(MID(0&amp;feed!L847,LARGE(INDEX(ISNUMBER(--MID(feed!L847,ROW($1:$19),1))*
ROW($1:$19),0),ROW($1:$19))+1,1)*10^ROW($1:$19)/10)</f>
        <v>5</v>
      </c>
      <c r="M590" t="str">
        <f>feed!M847</f>
        <v>Mixed Economy</v>
      </c>
      <c r="N590">
        <f>SUMPRODUCT(MID(0&amp;feed!N847,LARGE(INDEX(ISNUMBER(--MID(feed!N847,ROW($1:$5),1))*
ROW($1:$5),0),ROW($1:$5))+1,1)*10^ROW($1:$5)/10)</f>
        <v>515</v>
      </c>
      <c r="O590">
        <f>SUMPRODUCT(MID(0&amp;feed!O847,LARGE(INDEX(ISNUMBER(--MID(feed!O847,ROW($1:$5),1))*
ROW($1:$5),0),ROW($1:$5))+1,1)*10^ROW($1:$5)/10)</f>
        <v>73</v>
      </c>
      <c r="P590">
        <f>feed!P847</f>
        <v>0</v>
      </c>
      <c r="Q590">
        <f t="shared" si="54"/>
        <v>40</v>
      </c>
      <c r="R590" t="str">
        <f>feed!Q847</f>
        <v>None</v>
      </c>
      <c r="S590">
        <f t="shared" si="55"/>
        <v>0</v>
      </c>
      <c r="T590" t="str">
        <f>feed!R847</f>
        <v>Congo</v>
      </c>
      <c r="U590" t="str">
        <f>feed!S847</f>
        <v>Neutral</v>
      </c>
      <c r="V590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15470</v>
      </c>
      <c r="W590" t="str">
        <f>feed!U847</f>
        <v>http://blocgame.com/stats.php?id=60448</v>
      </c>
      <c r="X590" s="4">
        <f>SUMPRODUCT(MID(0&amp;feed!V847,LARGE(INDEX(ISNUMBER(--MID(feed!V847,ROW($1:$5),1))*
ROW($1:$5),0),ROW($1:$5))+1,1)*10^ROW($1:$5)/10)</f>
        <v>0</v>
      </c>
      <c r="Y590">
        <f>feed!W847</f>
        <v>0</v>
      </c>
      <c r="Z590" s="4">
        <f t="shared" si="56"/>
        <v>7970</v>
      </c>
      <c r="AA590" s="8">
        <f t="shared" si="57"/>
        <v>30.038834951456312</v>
      </c>
      <c r="AB590" s="4">
        <f t="shared" si="58"/>
        <v>85.833333333333329</v>
      </c>
      <c r="AC590" s="4">
        <f t="shared" si="59"/>
        <v>2578.3333333333335</v>
      </c>
    </row>
    <row r="591" spans="1:29" x14ac:dyDescent="0.25">
      <c r="A591" t="str">
        <f>feed!A1000</f>
        <v>Ruby Region</v>
      </c>
      <c r="B591" t="str">
        <f>feed!B1000</f>
        <v>Darcy7700</v>
      </c>
      <c r="C591">
        <f>feed!C1000</f>
        <v>0</v>
      </c>
      <c r="D591">
        <f>SUMPRODUCT(MID(0&amp;feed!D1000,LARGE(INDEX(ISNUMBER(--MID(feed!D1000,ROW($1:$19),1))*
ROW($1:$19),0),ROW($1:$19))+1,1)*10^ROW($1:$19)/10)</f>
        <v>20</v>
      </c>
      <c r="E591">
        <f>SUMPRODUCT(MID(0&amp;feed!E1000,LARGE(INDEX(ISNUMBER(--MID(feed!E1000,ROW($1:$19),1))*
ROW($1:$19),0),ROW($1:$19))+1,1)*10^ROW($1:$19)/10)</f>
        <v>0</v>
      </c>
      <c r="F591" t="str">
        <f>feed!F1000</f>
        <v>Finest of the 19th century</v>
      </c>
      <c r="G591" t="str">
        <f>feed!G1000</f>
        <v>Gandhi-like</v>
      </c>
      <c r="H591">
        <f>SUMPRODUCT(MID(0&amp;feed!H1000,LARGE(INDEX(ISNUMBER(--MID(feed!H1000,ROW($1:$19),1))*
ROW($1:$19),0),ROW($1:$19))+1,1)*10^ROW($1:$19)/10)</f>
        <v>0</v>
      </c>
      <c r="I591" t="str">
        <f>feed!I1000</f>
        <v>Poor</v>
      </c>
      <c r="J591">
        <f>SUMPRODUCT(MID(0&amp;feed!J1000,LARGE(INDEX(ISNUMBER(--MID(feed!J1000,ROW($1:$19),1))*
ROW($1:$19),0),ROW($1:$19))+1,1)*10^ROW($1:$19)/10)</f>
        <v>145</v>
      </c>
      <c r="K591">
        <f>SUMPRODUCT(MID(0&amp;feed!K1000,LARGE(INDEX(ISNUMBER(--MID(feed!K1000,ROW($1:$19),1))*
ROW($1:$19),0),ROW($1:$19))+1,1)*10^ROW($1:$19)/10)</f>
        <v>2</v>
      </c>
      <c r="L591">
        <f>SUMPRODUCT(MID(0&amp;feed!L1000,LARGE(INDEX(ISNUMBER(--MID(feed!L1000,ROW($1:$19),1))*
ROW($1:$19),0),ROW($1:$19))+1,1)*10^ROW($1:$19)/10)</f>
        <v>0</v>
      </c>
      <c r="M591" t="str">
        <f>feed!M1000</f>
        <v>Free Market</v>
      </c>
      <c r="N591">
        <f>SUMPRODUCT(MID(0&amp;feed!N1000,LARGE(INDEX(ISNUMBER(--MID(feed!N1000,ROW($1:$5),1))*
ROW($1:$5),0),ROW($1:$5))+1,1)*10^ROW($1:$5)/10)</f>
        <v>360</v>
      </c>
      <c r="O591">
        <f>SUMPRODUCT(MID(0&amp;feed!O1000,LARGE(INDEX(ISNUMBER(--MID(feed!O1000,ROW($1:$5),1))*
ROW($1:$5),0),ROW($1:$5))+1,1)*10^ROW($1:$5)/10)</f>
        <v>0</v>
      </c>
      <c r="P591" t="str">
        <f>feed!P1000</f>
        <v>Untapped</v>
      </c>
      <c r="Q591">
        <f t="shared" si="54"/>
        <v>90</v>
      </c>
      <c r="R591" t="str">
        <f>feed!Q1000</f>
        <v>None</v>
      </c>
      <c r="S591">
        <f t="shared" si="55"/>
        <v>0</v>
      </c>
      <c r="T591" t="str">
        <f>feed!R1000</f>
        <v>Mesopotamia</v>
      </c>
      <c r="U591" t="str">
        <f>feed!S1000</f>
        <v>Neutral</v>
      </c>
      <c r="V591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591" t="str">
        <f>feed!U1000</f>
        <v>http://blocgame.com/stats.php?id=65487</v>
      </c>
      <c r="X591" s="4">
        <f>SUMPRODUCT(MID(0&amp;feed!V1000,LARGE(INDEX(ISNUMBER(--MID(feed!V1000,ROW($1:$5),1))*
ROW($1:$5),0),ROW($1:$5))+1,1)*10^ROW($1:$5)/10)</f>
        <v>0</v>
      </c>
      <c r="Y591">
        <f>feed!W1000</f>
        <v>0</v>
      </c>
      <c r="Z591" s="4">
        <f t="shared" si="56"/>
        <v>19250</v>
      </c>
      <c r="AA591" s="8">
        <f t="shared" si="57"/>
        <v>55.555555555555557</v>
      </c>
      <c r="AB591" s="4">
        <f t="shared" si="58"/>
        <v>60</v>
      </c>
      <c r="AC591" s="4">
        <f t="shared" si="59"/>
        <v>3333.3333333333335</v>
      </c>
    </row>
    <row r="592" spans="1:29" x14ac:dyDescent="0.25">
      <c r="A592" t="str">
        <f>feed!A1009</f>
        <v>Gragnokish</v>
      </c>
      <c r="B592" t="str">
        <f>feed!B1009</f>
        <v>Gragnok</v>
      </c>
      <c r="C592" t="str">
        <f>feed!C1009</f>
        <v>The Order</v>
      </c>
      <c r="D592">
        <f>SUMPRODUCT(MID(0&amp;feed!D1009,LARGE(INDEX(ISNUMBER(--MID(feed!D1009,ROW($1:$19),1))*
ROW($1:$19),0),ROW($1:$19))+1,1)*10^ROW($1:$19)/10)</f>
        <v>25</v>
      </c>
      <c r="E592">
        <f>SUMPRODUCT(MID(0&amp;feed!E1009,LARGE(INDEX(ISNUMBER(--MID(feed!E1009,ROW($1:$19),1))*
ROW($1:$19),0),ROW($1:$19))+1,1)*10^ROW($1:$19)/10)</f>
        <v>0</v>
      </c>
      <c r="F592" t="str">
        <f>feed!F1009</f>
        <v>First World War surplus</v>
      </c>
      <c r="G592" t="str">
        <f>feed!G1009</f>
        <v>Normal</v>
      </c>
      <c r="H592">
        <f>SUMPRODUCT(MID(0&amp;feed!H1012,LARGE(INDEX(ISNUMBER(--MID(feed!H1012,ROW($1:$19),1))*
ROW($1:$19),0),ROW($1:$19))+1,1)*10^ROW($1:$19)/10)</f>
        <v>0</v>
      </c>
      <c r="I592" t="str">
        <f>feed!I1009</f>
        <v>Good</v>
      </c>
      <c r="J592">
        <f>SUMPRODUCT(MID(0&amp;feed!J1009,LARGE(INDEX(ISNUMBER(--MID(feed!J1009,ROW($1:$19),1))*
ROW($1:$19),0),ROW($1:$19))+1,1)*10^ROW($1:$19)/10)</f>
        <v>2</v>
      </c>
      <c r="K592">
        <f>SUMPRODUCT(MID(0&amp;feed!K1009,LARGE(INDEX(ISNUMBER(--MID(feed!K1009,ROW($1:$19),1))*
ROW($1:$19),0),ROW($1:$19))+1,1)*10^ROW($1:$19)/10)</f>
        <v>3</v>
      </c>
      <c r="L592">
        <f>SUMPRODUCT(MID(0&amp;feed!L1009,LARGE(INDEX(ISNUMBER(--MID(feed!L1009,ROW($1:$19),1))*
ROW($1:$19),0),ROW($1:$19))+1,1)*10^ROW($1:$19)/10)</f>
        <v>1</v>
      </c>
      <c r="M592" t="str">
        <f>feed!M1009</f>
        <v>Mixed Economy</v>
      </c>
      <c r="N592">
        <f>SUMPRODUCT(MID(0&amp;feed!N1009,LARGE(INDEX(ISNUMBER(--MID(feed!N1009,ROW($1:$5),1))*
ROW($1:$5),0),ROW($1:$5))+1,1)*10^ROW($1:$5)/10)</f>
        <v>359</v>
      </c>
      <c r="O592">
        <f>SUMPRODUCT(MID(0&amp;feed!O1009,LARGE(INDEX(ISNUMBER(--MID(feed!O1009,ROW($1:$5),1))*
ROW($1:$5),0),ROW($1:$5))+1,1)*10^ROW($1:$5)/10)</f>
        <v>48</v>
      </c>
      <c r="P592" t="str">
        <f>feed!P1009</f>
        <v>Untapped</v>
      </c>
      <c r="Q592">
        <f t="shared" si="54"/>
        <v>90</v>
      </c>
      <c r="R592" t="str">
        <f>feed!Q1009</f>
        <v>Meagre</v>
      </c>
      <c r="S592">
        <f t="shared" si="55"/>
        <v>1.5</v>
      </c>
      <c r="T592" t="str">
        <f>feed!R1009</f>
        <v>East Indies</v>
      </c>
      <c r="U592" t="str">
        <f>feed!S1009</f>
        <v>Soviet Union</v>
      </c>
      <c r="V592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20283</v>
      </c>
      <c r="W592" t="str">
        <f>feed!U1009</f>
        <v>http://blocgame.com/stats.php?id=65645</v>
      </c>
      <c r="X592" s="4">
        <f>SUMPRODUCT(MID(0&amp;feed!V1009,LARGE(INDEX(ISNUMBER(--MID(feed!V1009,ROW($1:$5),1))*
ROW($1:$5),0),ROW($1:$5))+1,1)*10^ROW($1:$5)/10)</f>
        <v>0</v>
      </c>
      <c r="Y592">
        <f>feed!W1009</f>
        <v>0</v>
      </c>
      <c r="Z592" s="4">
        <f t="shared" si="56"/>
        <v>18783</v>
      </c>
      <c r="AA592" s="8">
        <f t="shared" si="57"/>
        <v>56.49860724233983</v>
      </c>
      <c r="AB592" s="4">
        <f t="shared" si="58"/>
        <v>59.833333333333336</v>
      </c>
      <c r="AC592" s="4">
        <f t="shared" si="59"/>
        <v>3380.5</v>
      </c>
    </row>
    <row r="593" spans="1:29" x14ac:dyDescent="0.25">
      <c r="A593" t="str">
        <f>feed!A909</f>
        <v>hollywoodundead</v>
      </c>
      <c r="B593" t="str">
        <f>feed!B909</f>
        <v>batmanthing2222</v>
      </c>
      <c r="C593">
        <f>feed!C909</f>
        <v>0</v>
      </c>
      <c r="D593">
        <f>SUMPRODUCT(MID(0&amp;feed!D909,LARGE(INDEX(ISNUMBER(--MID(feed!D909,ROW($1:$19),1))*
ROW($1:$19),0),ROW($1:$19))+1,1)*10^ROW($1:$19)/10)</f>
        <v>7</v>
      </c>
      <c r="E593">
        <f>SUMPRODUCT(MID(0&amp;feed!E909,LARGE(INDEX(ISNUMBER(--MID(feed!E909,ROW($1:$19),1))*
ROW($1:$19),0),ROW($1:$19))+1,1)*10^ROW($1:$19)/10)</f>
        <v>0</v>
      </c>
      <c r="F593" t="str">
        <f>feed!F909</f>
        <v>First World War surplus</v>
      </c>
      <c r="G593" t="str">
        <f>feed!G909</f>
        <v>Good</v>
      </c>
      <c r="H593">
        <f>SUMPRODUCT(MID(0&amp;feed!H910,LARGE(INDEX(ISNUMBER(--MID(feed!H910,ROW($1:$19),1))*
ROW($1:$19),0),ROW($1:$19))+1,1)*10^ROW($1:$19)/10)</f>
        <v>1</v>
      </c>
      <c r="I593" t="str">
        <f>feed!I909</f>
        <v>Undisciplined Rabble</v>
      </c>
      <c r="J593">
        <f>SUMPRODUCT(MID(0&amp;feed!J909,LARGE(INDEX(ISNUMBER(--MID(feed!J909,ROW($1:$19),1))*
ROW($1:$19),0),ROW($1:$19))+1,1)*10^ROW($1:$19)/10)</f>
        <v>48</v>
      </c>
      <c r="K593">
        <f>SUMPRODUCT(MID(0&amp;feed!K909,LARGE(INDEX(ISNUMBER(--MID(feed!K909,ROW($1:$19),1))*
ROW($1:$19),0),ROW($1:$19))+1,1)*10^ROW($1:$19)/10)</f>
        <v>6</v>
      </c>
      <c r="L593">
        <f>SUMPRODUCT(MID(0&amp;feed!L909,LARGE(INDEX(ISNUMBER(--MID(feed!L909,ROW($1:$19),1))*
ROW($1:$19),0),ROW($1:$19))+1,1)*10^ROW($1:$19)/10)</f>
        <v>2</v>
      </c>
      <c r="M593" t="str">
        <f>feed!M909</f>
        <v>Mixed Economy</v>
      </c>
      <c r="N593">
        <f>SUMPRODUCT(MID(0&amp;feed!N909,LARGE(INDEX(ISNUMBER(--MID(feed!N909,ROW($1:$5),1))*
ROW($1:$5),0),ROW($1:$5))+1,1)*10^ROW($1:$5)/10)</f>
        <v>426</v>
      </c>
      <c r="O593">
        <f>SUMPRODUCT(MID(0&amp;feed!O909,LARGE(INDEX(ISNUMBER(--MID(feed!O909,ROW($1:$5),1))*
ROW($1:$5),0),ROW($1:$5))+1,1)*10^ROW($1:$5)/10)</f>
        <v>5311</v>
      </c>
      <c r="P593" t="str">
        <f>feed!P909</f>
        <v>Untapped</v>
      </c>
      <c r="Q593">
        <f t="shared" si="54"/>
        <v>90</v>
      </c>
      <c r="R593" t="str">
        <f>feed!Q909</f>
        <v>None</v>
      </c>
      <c r="S593">
        <f t="shared" si="55"/>
        <v>0</v>
      </c>
      <c r="T593" t="str">
        <f>feed!R909</f>
        <v>Arabia</v>
      </c>
      <c r="U593" t="str">
        <f>feed!S909</f>
        <v>Neutral</v>
      </c>
      <c r="V593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3616</v>
      </c>
      <c r="W593" t="str">
        <f>feed!U909</f>
        <v>http://blocgame.com/stats.php?id=59629</v>
      </c>
      <c r="X593" s="4">
        <f>SUMPRODUCT(MID(0&amp;feed!V909,LARGE(INDEX(ISNUMBER(--MID(feed!V909,ROW($1:$5),1))*
ROW($1:$5),0),ROW($1:$5))+1,1)*10^ROW($1:$5)/10)</f>
        <v>0</v>
      </c>
      <c r="Y593">
        <f>feed!W909</f>
        <v>0</v>
      </c>
      <c r="Z593" s="4">
        <f t="shared" si="56"/>
        <v>-134</v>
      </c>
      <c r="AA593" s="8">
        <f t="shared" si="57"/>
        <v>8.488262910798122</v>
      </c>
      <c r="AB593" s="4">
        <f t="shared" si="58"/>
        <v>71</v>
      </c>
      <c r="AC593" s="4">
        <f t="shared" si="59"/>
        <v>602.66666666666663</v>
      </c>
    </row>
    <row r="594" spans="1:29" x14ac:dyDescent="0.25">
      <c r="A594" t="str">
        <f>feed!A997</f>
        <v>Opandos</v>
      </c>
      <c r="B594" t="str">
        <f>feed!B997</f>
        <v>KllK</v>
      </c>
      <c r="C594" t="str">
        <f>feed!C997</f>
        <v>The Order</v>
      </c>
      <c r="D594">
        <f>SUMPRODUCT(MID(0&amp;feed!D997,LARGE(INDEX(ISNUMBER(--MID(feed!D997,ROW($1:$19),1))*
ROW($1:$19),0),ROW($1:$19))+1,1)*10^ROW($1:$19)/10)</f>
        <v>55</v>
      </c>
      <c r="E594">
        <f>SUMPRODUCT(MID(0&amp;feed!E997,LARGE(INDEX(ISNUMBER(--MID(feed!E997,ROW($1:$19),1))*
ROW($1:$19),0),ROW($1:$19))+1,1)*10^ROW($1:$19)/10)</f>
        <v>0</v>
      </c>
      <c r="F594" t="str">
        <f>feed!F997</f>
        <v>First World War surplus</v>
      </c>
      <c r="G594" t="str">
        <f>feed!G997</f>
        <v>Gandhi-like</v>
      </c>
      <c r="H594">
        <f>SUMPRODUCT(MID(0&amp;feed!H996,LARGE(INDEX(ISNUMBER(--MID(feed!H996,ROW($1:$19),1))*
ROW($1:$19),0),ROW($1:$19))+1,1)*10^ROW($1:$19)/10)</f>
        <v>2</v>
      </c>
      <c r="I594" t="str">
        <f>feed!I997</f>
        <v>Standard</v>
      </c>
      <c r="J594">
        <f>SUMPRODUCT(MID(0&amp;feed!J997,LARGE(INDEX(ISNUMBER(--MID(feed!J997,ROW($1:$19),1))*
ROW($1:$19),0),ROW($1:$19))+1,1)*10^ROW($1:$19)/10)</f>
        <v>21</v>
      </c>
      <c r="K594">
        <f>SUMPRODUCT(MID(0&amp;feed!K997,LARGE(INDEX(ISNUMBER(--MID(feed!K997,ROW($1:$19),1))*
ROW($1:$19),0),ROW($1:$19))+1,1)*10^ROW($1:$19)/10)</f>
        <v>10</v>
      </c>
      <c r="L594">
        <f>SUMPRODUCT(MID(0&amp;feed!L997,LARGE(INDEX(ISNUMBER(--MID(feed!L997,ROW($1:$19),1))*
ROW($1:$19),0),ROW($1:$19))+1,1)*10^ROW($1:$19)/10)</f>
        <v>3</v>
      </c>
      <c r="M594" t="str">
        <f>feed!M997</f>
        <v>Central Planning</v>
      </c>
      <c r="N594">
        <f>SUMPRODUCT(MID(0&amp;feed!N997,LARGE(INDEX(ISNUMBER(--MID(feed!N997,ROW($1:$5),1))*
ROW($1:$5),0),ROW($1:$5))+1,1)*10^ROW($1:$5)/10)</f>
        <v>361</v>
      </c>
      <c r="O594">
        <f>SUMPRODUCT(MID(0&amp;feed!O997,LARGE(INDEX(ISNUMBER(--MID(feed!O997,ROW($1:$5),1))*
ROW($1:$5),0),ROW($1:$5))+1,1)*10^ROW($1:$5)/10)</f>
        <v>120</v>
      </c>
      <c r="P594" t="str">
        <f>feed!P997</f>
        <v>Untapped</v>
      </c>
      <c r="Q594">
        <f t="shared" si="54"/>
        <v>90</v>
      </c>
      <c r="R594" t="str">
        <f>feed!Q997</f>
        <v>Mediocre</v>
      </c>
      <c r="S594">
        <f t="shared" si="55"/>
        <v>4.5</v>
      </c>
      <c r="T594" t="str">
        <f>feed!R997</f>
        <v>Indochina</v>
      </c>
      <c r="U594" t="str">
        <f>feed!S997</f>
        <v>Soviet Union</v>
      </c>
      <c r="V594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41341</v>
      </c>
      <c r="W594" t="str">
        <f>feed!U997</f>
        <v>http://blocgame.com/stats.php?id=50208</v>
      </c>
      <c r="X594" s="4">
        <f>SUMPRODUCT(MID(0&amp;feed!V997,LARGE(INDEX(ISNUMBER(--MID(feed!V997,ROW($1:$5),1))*
ROW($1:$5),0),ROW($1:$5))+1,1)*10^ROW($1:$5)/10)</f>
        <v>0</v>
      </c>
      <c r="Y594">
        <f>feed!W997</f>
        <v>0</v>
      </c>
      <c r="Z594" s="4">
        <f t="shared" si="56"/>
        <v>34966</v>
      </c>
      <c r="AA594" s="8">
        <f t="shared" si="57"/>
        <v>114.5180055401662</v>
      </c>
      <c r="AB594" s="4">
        <f t="shared" si="58"/>
        <v>60.166666666666664</v>
      </c>
      <c r="AC594" s="4">
        <f t="shared" si="59"/>
        <v>6890.166666666667</v>
      </c>
    </row>
    <row r="595" spans="1:29" x14ac:dyDescent="0.25">
      <c r="A595" t="str">
        <f>feed!A885</f>
        <v>Fuckyouall</v>
      </c>
      <c r="B595" t="str">
        <f>feed!B885</f>
        <v>Multi4</v>
      </c>
      <c r="C595">
        <f>feed!C885</f>
        <v>0</v>
      </c>
      <c r="D595">
        <f>SUMPRODUCT(MID(0&amp;feed!D885,LARGE(INDEX(ISNUMBER(--MID(feed!D885,ROW($1:$19),1))*
ROW($1:$19),0),ROW($1:$19))+1,1)*10^ROW($1:$19)/10)</f>
        <v>10</v>
      </c>
      <c r="E595">
        <f>SUMPRODUCT(MID(0&amp;feed!E885,LARGE(INDEX(ISNUMBER(--MID(feed!E885,ROW($1:$19),1))*
ROW($1:$19),0),ROW($1:$19))+1,1)*10^ROW($1:$19)/10)</f>
        <v>0</v>
      </c>
      <c r="F595" t="str">
        <f>feed!F885</f>
        <v>Finest of the 19th century</v>
      </c>
      <c r="G595" t="str">
        <f>feed!G885</f>
        <v>Gandhi-like</v>
      </c>
      <c r="H595">
        <f>SUMPRODUCT(MID(0&amp;feed!H885,LARGE(INDEX(ISNUMBER(--MID(feed!H885,ROW($1:$19),1))*
ROW($1:$19),0),ROW($1:$19))+1,1)*10^ROW($1:$19)/10)</f>
        <v>0</v>
      </c>
      <c r="I595" t="str">
        <f>feed!I885</f>
        <v>Poor</v>
      </c>
      <c r="J595">
        <f>SUMPRODUCT(MID(0&amp;feed!J885,LARGE(INDEX(ISNUMBER(--MID(feed!J885,ROW($1:$19),1))*
ROW($1:$19),0),ROW($1:$19))+1,1)*10^ROW($1:$19)/10)</f>
        <v>97</v>
      </c>
      <c r="K595">
        <f>SUMPRODUCT(MID(0&amp;feed!K885,LARGE(INDEX(ISNUMBER(--MID(feed!K885,ROW($1:$19),1))*
ROW($1:$19),0),ROW($1:$19))+1,1)*10^ROW($1:$19)/10)</f>
        <v>4</v>
      </c>
      <c r="L595">
        <f>SUMPRODUCT(MID(0&amp;feed!L885,LARGE(INDEX(ISNUMBER(--MID(feed!L885,ROW($1:$19),1))*
ROW($1:$19),0),ROW($1:$19))+1,1)*10^ROW($1:$19)/10)</f>
        <v>0</v>
      </c>
      <c r="M595" t="str">
        <f>feed!M885</f>
        <v>Free Market</v>
      </c>
      <c r="N595">
        <f>SUMPRODUCT(MID(0&amp;feed!N885,LARGE(INDEX(ISNUMBER(--MID(feed!N885,ROW($1:$5),1))*
ROW($1:$5),0),ROW($1:$5))+1,1)*10^ROW($1:$5)/10)</f>
        <v>453</v>
      </c>
      <c r="O595">
        <f>SUMPRODUCT(MID(0&amp;feed!O885,LARGE(INDEX(ISNUMBER(--MID(feed!O885,ROW($1:$5),1))*
ROW($1:$5),0),ROW($1:$5))+1,1)*10^ROW($1:$5)/10)</f>
        <v>0</v>
      </c>
      <c r="P595" t="str">
        <f>feed!P885</f>
        <v>Untapped</v>
      </c>
      <c r="Q595">
        <f t="shared" si="54"/>
        <v>90</v>
      </c>
      <c r="R595" t="str">
        <f>feed!Q885</f>
        <v>None</v>
      </c>
      <c r="S595">
        <f t="shared" si="55"/>
        <v>0</v>
      </c>
      <c r="T595" t="str">
        <f>feed!R885</f>
        <v>Amazonia</v>
      </c>
      <c r="U595" t="str">
        <f>feed!S885</f>
        <v>Neutral</v>
      </c>
      <c r="V59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20000</v>
      </c>
      <c r="W595" t="str">
        <f>feed!U885</f>
        <v>http://blocgame.com/stats.php?id=65425</v>
      </c>
      <c r="X595" s="4">
        <f>SUMPRODUCT(MID(0&amp;feed!V885,LARGE(INDEX(ISNUMBER(--MID(feed!V885,ROW($1:$5),1))*
ROW($1:$5),0),ROW($1:$5))+1,1)*10^ROW($1:$5)/10)</f>
        <v>0</v>
      </c>
      <c r="Y595">
        <f>feed!W885</f>
        <v>0</v>
      </c>
      <c r="Z595" s="4">
        <f t="shared" si="56"/>
        <v>18500</v>
      </c>
      <c r="AA595" s="8">
        <f t="shared" si="57"/>
        <v>44.150110375275936</v>
      </c>
      <c r="AB595" s="4">
        <f t="shared" si="58"/>
        <v>75.5</v>
      </c>
      <c r="AC595" s="4">
        <f t="shared" si="59"/>
        <v>3333.3333333333335</v>
      </c>
    </row>
    <row r="596" spans="1:29" x14ac:dyDescent="0.25">
      <c r="A596" t="str">
        <f>feed!A986</f>
        <v>hahahgila</v>
      </c>
      <c r="B596" t="str">
        <f>feed!B986</f>
        <v>bencigila</v>
      </c>
      <c r="C596">
        <f>feed!C986</f>
        <v>0</v>
      </c>
      <c r="D596">
        <f>SUMPRODUCT(MID(0&amp;feed!D986,LARGE(INDEX(ISNUMBER(--MID(feed!D986,ROW($1:$19),1))*
ROW($1:$19),0),ROW($1:$19))+1,1)*10^ROW($1:$19)/10)</f>
        <v>7</v>
      </c>
      <c r="E596">
        <f>SUMPRODUCT(MID(0&amp;feed!E986,LARGE(INDEX(ISNUMBER(--MID(feed!E986,ROW($1:$19),1))*
ROW($1:$19),0),ROW($1:$19))+1,1)*10^ROW($1:$19)/10)</f>
        <v>0</v>
      </c>
      <c r="F596" t="str">
        <f>feed!F986</f>
        <v>First World War surplus</v>
      </c>
      <c r="G596" t="str">
        <f>feed!G986</f>
        <v>Gandhi-like</v>
      </c>
      <c r="H596">
        <f>SUMPRODUCT(MID(0&amp;feed!H986,LARGE(INDEX(ISNUMBER(--MID(feed!H986,ROW($1:$19),1))*
ROW($1:$19),0),ROW($1:$19))+1,1)*10^ROW($1:$19)/10)</f>
        <v>0</v>
      </c>
      <c r="I596" t="str">
        <f>feed!I986</f>
        <v>Elite</v>
      </c>
      <c r="J596">
        <f>SUMPRODUCT(MID(0&amp;feed!J986,LARGE(INDEX(ISNUMBER(--MID(feed!J986,ROW($1:$19),1))*
ROW($1:$19),0),ROW($1:$19))+1,1)*10^ROW($1:$19)/10)</f>
        <v>154</v>
      </c>
      <c r="K596">
        <f>SUMPRODUCT(MID(0&amp;feed!K986,LARGE(INDEX(ISNUMBER(--MID(feed!K986,ROW($1:$19),1))*
ROW($1:$19),0),ROW($1:$19))+1,1)*10^ROW($1:$19)/10)</f>
        <v>2</v>
      </c>
      <c r="L596">
        <f>SUMPRODUCT(MID(0&amp;feed!L986,LARGE(INDEX(ISNUMBER(--MID(feed!L986,ROW($1:$19),1))*
ROW($1:$19),0),ROW($1:$19))+1,1)*10^ROW($1:$19)/10)</f>
        <v>0</v>
      </c>
      <c r="M596" t="str">
        <f>feed!M986</f>
        <v>Mixed Economy</v>
      </c>
      <c r="N596">
        <f>SUMPRODUCT(MID(0&amp;feed!N986,LARGE(INDEX(ISNUMBER(--MID(feed!N986,ROW($1:$5),1))*
ROW($1:$5),0),ROW($1:$5))+1,1)*10^ROW($1:$5)/10)</f>
        <v>369</v>
      </c>
      <c r="O596">
        <f>SUMPRODUCT(MID(0&amp;feed!O986,LARGE(INDEX(ISNUMBER(--MID(feed!O986,ROW($1:$5),1))*
ROW($1:$5),0),ROW($1:$5))+1,1)*10^ROW($1:$5)/10)</f>
        <v>0</v>
      </c>
      <c r="P596" t="str">
        <f>feed!P986</f>
        <v>Untapped</v>
      </c>
      <c r="Q596">
        <f t="shared" si="54"/>
        <v>90</v>
      </c>
      <c r="R596" t="str">
        <f>feed!Q986</f>
        <v>None</v>
      </c>
      <c r="S596">
        <f t="shared" si="55"/>
        <v>0</v>
      </c>
      <c r="T596" t="str">
        <f>feed!R986</f>
        <v>Indochina</v>
      </c>
      <c r="U596" t="str">
        <f>feed!S986</f>
        <v>Neutral</v>
      </c>
      <c r="V59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16253</v>
      </c>
      <c r="W596" t="str">
        <f>feed!U986</f>
        <v>http://blocgame.com/stats.php?id=65469</v>
      </c>
      <c r="X596" s="4">
        <f>SUMPRODUCT(MID(0&amp;feed!V986,LARGE(INDEX(ISNUMBER(--MID(feed!V986,ROW($1:$5),1))*
ROW($1:$5),0),ROW($1:$5))+1,1)*10^ROW($1:$5)/10)</f>
        <v>0</v>
      </c>
      <c r="Y596">
        <f>feed!W986</f>
        <v>0</v>
      </c>
      <c r="Z596" s="4">
        <f t="shared" si="56"/>
        <v>15503</v>
      </c>
      <c r="AA596" s="8">
        <f t="shared" si="57"/>
        <v>44.046070460704605</v>
      </c>
      <c r="AB596" s="4">
        <f t="shared" si="58"/>
        <v>61.5</v>
      </c>
      <c r="AC596" s="4">
        <f t="shared" si="59"/>
        <v>2708.8333333333335</v>
      </c>
    </row>
    <row r="597" spans="1:29" x14ac:dyDescent="0.25">
      <c r="A597" t="str">
        <f>feed!A984</f>
        <v>Venetelia</v>
      </c>
      <c r="B597" t="str">
        <f>feed!B984</f>
        <v>syridae</v>
      </c>
      <c r="C597">
        <f>feed!C984</f>
        <v>0</v>
      </c>
      <c r="D597">
        <f>SUMPRODUCT(MID(0&amp;feed!D984,LARGE(INDEX(ISNUMBER(--MID(feed!D984,ROW($1:$19),1))*
ROW($1:$19),0),ROW($1:$19))+1,1)*10^ROW($1:$19)/10)</f>
        <v>20</v>
      </c>
      <c r="E597">
        <f>SUMPRODUCT(MID(0&amp;feed!E984,LARGE(INDEX(ISNUMBER(--MID(feed!E984,ROW($1:$19),1))*
ROW($1:$19),0),ROW($1:$19))+1,1)*10^ROW($1:$19)/10)</f>
        <v>0</v>
      </c>
      <c r="F597" t="str">
        <f>feed!F984</f>
        <v>Finest of the 19th century</v>
      </c>
      <c r="G597" t="str">
        <f>feed!G984</f>
        <v>Gandhi-like</v>
      </c>
      <c r="H597">
        <f>SUMPRODUCT(MID(0&amp;feed!H984,LARGE(INDEX(ISNUMBER(--MID(feed!H984,ROW($1:$19),1))*
ROW($1:$19),0),ROW($1:$19))+1,1)*10^ROW($1:$19)/10)</f>
        <v>0</v>
      </c>
      <c r="I597" t="str">
        <f>feed!I984</f>
        <v>Poor</v>
      </c>
      <c r="J597">
        <f>SUMPRODUCT(MID(0&amp;feed!J984,LARGE(INDEX(ISNUMBER(--MID(feed!J984,ROW($1:$19),1))*
ROW($1:$19),0),ROW($1:$19))+1,1)*10^ROW($1:$19)/10)</f>
        <v>168</v>
      </c>
      <c r="K597">
        <f>SUMPRODUCT(MID(0&amp;feed!K984,LARGE(INDEX(ISNUMBER(--MID(feed!K984,ROW($1:$19),1))*
ROW($1:$19),0),ROW($1:$19))+1,1)*10^ROW($1:$19)/10)</f>
        <v>2</v>
      </c>
      <c r="L597">
        <f>SUMPRODUCT(MID(0&amp;feed!L984,LARGE(INDEX(ISNUMBER(--MID(feed!L984,ROW($1:$19),1))*
ROW($1:$19),0),ROW($1:$19))+1,1)*10^ROW($1:$19)/10)</f>
        <v>0</v>
      </c>
      <c r="M597" t="str">
        <f>feed!M984</f>
        <v>Free Market</v>
      </c>
      <c r="N597">
        <f>SUMPRODUCT(MID(0&amp;feed!N984,LARGE(INDEX(ISNUMBER(--MID(feed!N984,ROW($1:$5),1))*
ROW($1:$5),0),ROW($1:$5))+1,1)*10^ROW($1:$5)/10)</f>
        <v>370</v>
      </c>
      <c r="O597">
        <f>SUMPRODUCT(MID(0&amp;feed!O984,LARGE(INDEX(ISNUMBER(--MID(feed!O984,ROW($1:$5),1))*
ROW($1:$5),0),ROW($1:$5))+1,1)*10^ROW($1:$5)/10)</f>
        <v>0</v>
      </c>
      <c r="P597" t="str">
        <f>feed!P984</f>
        <v>Untapped</v>
      </c>
      <c r="Q597">
        <f t="shared" si="54"/>
        <v>90</v>
      </c>
      <c r="R597" t="str">
        <f>feed!Q984</f>
        <v>None</v>
      </c>
      <c r="S597">
        <f t="shared" si="55"/>
        <v>0</v>
      </c>
      <c r="T597" t="str">
        <f>feed!R984</f>
        <v>Caribbean</v>
      </c>
      <c r="U597" t="str">
        <f>feed!S984</f>
        <v>Neutral</v>
      </c>
      <c r="V597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20000</v>
      </c>
      <c r="W597" t="str">
        <f>feed!U984</f>
        <v>http://blocgame.com/stats.php?id=65447</v>
      </c>
      <c r="X597" s="4">
        <f>SUMPRODUCT(MID(0&amp;feed!V984,LARGE(INDEX(ISNUMBER(--MID(feed!V984,ROW($1:$5),1))*
ROW($1:$5),0),ROW($1:$5))+1,1)*10^ROW($1:$5)/10)</f>
        <v>0</v>
      </c>
      <c r="Y597">
        <f>feed!W984</f>
        <v>0</v>
      </c>
      <c r="Z597" s="4">
        <f t="shared" si="56"/>
        <v>19250</v>
      </c>
      <c r="AA597" s="8">
        <f t="shared" si="57"/>
        <v>54.054054054054056</v>
      </c>
      <c r="AB597" s="4">
        <f t="shared" si="58"/>
        <v>61.666666666666664</v>
      </c>
      <c r="AC597" s="4">
        <f t="shared" si="59"/>
        <v>3333.3333333333335</v>
      </c>
    </row>
    <row r="598" spans="1:29" x14ac:dyDescent="0.25">
      <c r="A598" t="str">
        <f>feed!A878</f>
        <v>Ladekiano</v>
      </c>
      <c r="B598" t="str">
        <f>feed!B878</f>
        <v>ApexSean666</v>
      </c>
      <c r="C598">
        <f>feed!C878</f>
        <v>0</v>
      </c>
      <c r="D598">
        <f>SUMPRODUCT(MID(0&amp;feed!D878,LARGE(INDEX(ISNUMBER(--MID(feed!D878,ROW($1:$19),1))*
ROW($1:$19),0),ROW($1:$19))+1,1)*10^ROW($1:$19)/10)</f>
        <v>2</v>
      </c>
      <c r="E598">
        <f>SUMPRODUCT(MID(0&amp;feed!E878,LARGE(INDEX(ISNUMBER(--MID(feed!E878,ROW($1:$19),1))*
ROW($1:$19),0),ROW($1:$19))+1,1)*10^ROW($1:$19)/10)</f>
        <v>0</v>
      </c>
      <c r="F598" t="str">
        <f>feed!F878</f>
        <v>Finest of the 19th century</v>
      </c>
      <c r="G598" t="str">
        <f>feed!G878</f>
        <v>Questionable</v>
      </c>
      <c r="H598">
        <f>SUMPRODUCT(MID(0&amp;feed!H878,LARGE(INDEX(ISNUMBER(--MID(feed!H878,ROW($1:$19),1))*
ROW($1:$19),0),ROW($1:$19))+1,1)*10^ROW($1:$19)/10)</f>
        <v>0</v>
      </c>
      <c r="I598" t="str">
        <f>feed!I878</f>
        <v>Good</v>
      </c>
      <c r="J598">
        <f>SUMPRODUCT(MID(0&amp;feed!J878,LARGE(INDEX(ISNUMBER(--MID(feed!J878,ROW($1:$19),1))*
ROW($1:$19),0),ROW($1:$19))+1,1)*10^ROW($1:$19)/10)</f>
        <v>101</v>
      </c>
      <c r="K598">
        <f>SUMPRODUCT(MID(0&amp;feed!K878,LARGE(INDEX(ISNUMBER(--MID(feed!K878,ROW($1:$19),1))*
ROW($1:$19),0),ROW($1:$19))+1,1)*10^ROW($1:$19)/10)</f>
        <v>2</v>
      </c>
      <c r="L598">
        <f>SUMPRODUCT(MID(0&amp;feed!L878,LARGE(INDEX(ISNUMBER(--MID(feed!L878,ROW($1:$19),1))*
ROW($1:$19),0),ROW($1:$19))+1,1)*10^ROW($1:$19)/10)</f>
        <v>0</v>
      </c>
      <c r="M598" t="str">
        <f>feed!M878</f>
        <v>Mixed Economy</v>
      </c>
      <c r="N598">
        <f>SUMPRODUCT(MID(0&amp;feed!N878,LARGE(INDEX(ISNUMBER(--MID(feed!N878,ROW($1:$5),1))*
ROW($1:$5),0),ROW($1:$5))+1,1)*10^ROW($1:$5)/10)</f>
        <v>458</v>
      </c>
      <c r="O598">
        <f>SUMPRODUCT(MID(0&amp;feed!O878,LARGE(INDEX(ISNUMBER(--MID(feed!O878,ROW($1:$5),1))*
ROW($1:$5),0),ROW($1:$5))+1,1)*10^ROW($1:$5)/10)</f>
        <v>0</v>
      </c>
      <c r="P598" t="str">
        <f>feed!P878</f>
        <v>Untapped</v>
      </c>
      <c r="Q598">
        <f t="shared" si="54"/>
        <v>90</v>
      </c>
      <c r="R598" t="str">
        <f>feed!Q878</f>
        <v>None</v>
      </c>
      <c r="S598">
        <f t="shared" si="55"/>
        <v>0</v>
      </c>
      <c r="T598" t="str">
        <f>feed!R878</f>
        <v>Mesoamerica</v>
      </c>
      <c r="U598" t="str">
        <f>feed!S878</f>
        <v>Neutral</v>
      </c>
      <c r="V59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20082</v>
      </c>
      <c r="W598" t="str">
        <f>feed!U878</f>
        <v>http://blocgame.com/stats.php?id=65097</v>
      </c>
      <c r="X598" s="4">
        <f>SUMPRODUCT(MID(0&amp;feed!V878,LARGE(INDEX(ISNUMBER(--MID(feed!V878,ROW($1:$5),1))*
ROW($1:$5),0),ROW($1:$5))+1,1)*10^ROW($1:$5)/10)</f>
        <v>0</v>
      </c>
      <c r="Y598">
        <f>feed!W878</f>
        <v>0</v>
      </c>
      <c r="Z598" s="4">
        <f t="shared" si="56"/>
        <v>19332</v>
      </c>
      <c r="AA598" s="8">
        <f t="shared" si="57"/>
        <v>43.8471615720524</v>
      </c>
      <c r="AB598" s="4">
        <f t="shared" si="58"/>
        <v>76.333333333333329</v>
      </c>
      <c r="AC598" s="4">
        <f t="shared" si="59"/>
        <v>3347</v>
      </c>
    </row>
    <row r="599" spans="1:29" x14ac:dyDescent="0.25">
      <c r="A599" t="str">
        <f>feed!A559</f>
        <v>Bantersciz</v>
      </c>
      <c r="B599" t="str">
        <f>feed!B559</f>
        <v>Banterscnizzle Cuperpatch</v>
      </c>
      <c r="C599">
        <f>feed!C559</f>
        <v>0</v>
      </c>
      <c r="D599">
        <f>SUMPRODUCT(MID(0&amp;feed!D559,LARGE(INDEX(ISNUMBER(--MID(feed!D559,ROW($1:$19),1))*
ROW($1:$19),0),ROW($1:$19))+1,1)*10^ROW($1:$19)/10)</f>
        <v>2</v>
      </c>
      <c r="E599">
        <f>SUMPRODUCT(MID(0&amp;feed!E559,LARGE(INDEX(ISNUMBER(--MID(feed!E559,ROW($1:$19),1))*
ROW($1:$19),0),ROW($1:$19))+1,1)*10^ROW($1:$19)/10)</f>
        <v>0</v>
      </c>
      <c r="F599" t="str">
        <f>feed!F559</f>
        <v>First World War surplus</v>
      </c>
      <c r="G599" t="str">
        <f>feed!G559</f>
        <v>Normal</v>
      </c>
      <c r="H599">
        <f>SUMPRODUCT(MID(0&amp;feed!H559,LARGE(INDEX(ISNUMBER(--MID(feed!H559,ROW($1:$19),1))*
ROW($1:$19),0),ROW($1:$19))+1,1)*10^ROW($1:$19)/10)</f>
        <v>1</v>
      </c>
      <c r="I599" t="str">
        <f>feed!I559</f>
        <v>Undisciplined Rabble</v>
      </c>
      <c r="J599">
        <f>SUMPRODUCT(MID(0&amp;feed!J559,LARGE(INDEX(ISNUMBER(--MID(feed!J559,ROW($1:$19),1))*
ROW($1:$19),0),ROW($1:$19))+1,1)*10^ROW($1:$19)/10)</f>
        <v>11</v>
      </c>
      <c r="K599">
        <f>SUMPRODUCT(MID(0&amp;feed!K559,LARGE(INDEX(ISNUMBER(--MID(feed!K559,ROW($1:$19),1))*
ROW($1:$19),0),ROW($1:$19))+1,1)*10^ROW($1:$19)/10)</f>
        <v>2</v>
      </c>
      <c r="L599">
        <f>SUMPRODUCT(MID(0&amp;feed!L559,LARGE(INDEX(ISNUMBER(--MID(feed!L559,ROW($1:$19),1))*
ROW($1:$19),0),ROW($1:$19))+1,1)*10^ROW($1:$19)/10)</f>
        <v>3</v>
      </c>
      <c r="M599" t="str">
        <f>feed!M559</f>
        <v>Mixed Economy</v>
      </c>
      <c r="N599">
        <f>SUMPRODUCT(MID(0&amp;feed!N559,LARGE(INDEX(ISNUMBER(--MID(feed!N559,ROW($1:$5),1))*
ROW($1:$5),0),ROW($1:$5))+1,1)*10^ROW($1:$5)/10)</f>
        <v>1096</v>
      </c>
      <c r="O599">
        <f>SUMPRODUCT(MID(0&amp;feed!O559,LARGE(INDEX(ISNUMBER(--MID(feed!O559,ROW($1:$5),1))*
ROW($1:$5),0),ROW($1:$5))+1,1)*10^ROW($1:$5)/10)</f>
        <v>56</v>
      </c>
      <c r="P599" t="str">
        <f>feed!P559</f>
        <v>Untapped</v>
      </c>
      <c r="Q599">
        <f t="shared" si="54"/>
        <v>90</v>
      </c>
      <c r="R599" t="str">
        <f>feed!Q559</f>
        <v>None</v>
      </c>
      <c r="S599">
        <f t="shared" si="55"/>
        <v>0</v>
      </c>
      <c r="T599" t="str">
        <f>feed!R559</f>
        <v>Southern Africa</v>
      </c>
      <c r="U599" t="str">
        <f>feed!S559</f>
        <v>Neutral</v>
      </c>
      <c r="V59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2870</v>
      </c>
      <c r="W599" t="str">
        <f>feed!U559</f>
        <v>http://blocgame.com/stats.php?id=63604</v>
      </c>
      <c r="X599" s="4">
        <f>SUMPRODUCT(MID(0&amp;feed!V559,LARGE(INDEX(ISNUMBER(--MID(feed!V559,ROW($1:$5),1))*
ROW($1:$5),0),ROW($1:$5))+1,1)*10^ROW($1:$5)/10)</f>
        <v>0</v>
      </c>
      <c r="Y599">
        <f>feed!W559</f>
        <v>0</v>
      </c>
      <c r="Z599" s="4">
        <f t="shared" si="56"/>
        <v>245</v>
      </c>
      <c r="AA599" s="8">
        <f t="shared" si="57"/>
        <v>2.6186131386861313</v>
      </c>
      <c r="AB599" s="4">
        <f t="shared" si="58"/>
        <v>182.66666666666666</v>
      </c>
      <c r="AC599" s="4">
        <f t="shared" si="59"/>
        <v>478.33333333333331</v>
      </c>
    </row>
    <row r="600" spans="1:29" x14ac:dyDescent="0.25">
      <c r="A600" t="str">
        <f>feed!A859</f>
        <v>Puncak Alam</v>
      </c>
      <c r="B600" t="str">
        <f>feed!B859</f>
        <v>Abg Ami</v>
      </c>
      <c r="C600">
        <f>feed!C859</f>
        <v>0</v>
      </c>
      <c r="D600">
        <f>SUMPRODUCT(MID(0&amp;feed!D859,LARGE(INDEX(ISNUMBER(--MID(feed!D859,ROW($1:$19),1))*
ROW($1:$19),0),ROW($1:$19))+1,1)*10^ROW($1:$19)/10)</f>
        <v>4</v>
      </c>
      <c r="E600">
        <f>SUMPRODUCT(MID(0&amp;feed!E859,LARGE(INDEX(ISNUMBER(--MID(feed!E859,ROW($1:$19),1))*
ROW($1:$19),0),ROW($1:$19))+1,1)*10^ROW($1:$19)/10)</f>
        <v>0</v>
      </c>
      <c r="F600" t="str">
        <f>feed!F859</f>
        <v>First World War surplus</v>
      </c>
      <c r="G600" t="str">
        <f>feed!G859</f>
        <v>Normal</v>
      </c>
      <c r="H600">
        <f>SUMPRODUCT(MID(0&amp;feed!H859,LARGE(INDEX(ISNUMBER(--MID(feed!H859,ROW($1:$19),1))*
ROW($1:$19),0),ROW($1:$19))+1,1)*10^ROW($1:$19)/10)</f>
        <v>0</v>
      </c>
      <c r="I600" t="str">
        <f>feed!I859</f>
        <v>Good</v>
      </c>
      <c r="J600">
        <f>SUMPRODUCT(MID(0&amp;feed!J859,LARGE(INDEX(ISNUMBER(--MID(feed!J859,ROW($1:$19),1))*
ROW($1:$19),0),ROW($1:$19))+1,1)*10^ROW($1:$19)/10)</f>
        <v>56</v>
      </c>
      <c r="K600">
        <f>SUMPRODUCT(MID(0&amp;feed!K859,LARGE(INDEX(ISNUMBER(--MID(feed!K859,ROW($1:$19),1))*
ROW($1:$19),0),ROW($1:$19))+1,1)*10^ROW($1:$19)/10)</f>
        <v>2</v>
      </c>
      <c r="L600">
        <f>SUMPRODUCT(MID(0&amp;feed!L859,LARGE(INDEX(ISNUMBER(--MID(feed!L859,ROW($1:$19),1))*
ROW($1:$19),0),ROW($1:$19))+1,1)*10^ROW($1:$19)/10)</f>
        <v>1</v>
      </c>
      <c r="M600" t="str">
        <f>feed!M859</f>
        <v>Mixed Economy</v>
      </c>
      <c r="N600">
        <f>SUMPRODUCT(MID(0&amp;feed!N859,LARGE(INDEX(ISNUMBER(--MID(feed!N859,ROW($1:$5),1))*
ROW($1:$5),0),ROW($1:$5))+1,1)*10^ROW($1:$5)/10)</f>
        <v>481</v>
      </c>
      <c r="O600">
        <f>SUMPRODUCT(MID(0&amp;feed!O859,LARGE(INDEX(ISNUMBER(--MID(feed!O859,ROW($1:$5),1))*
ROW($1:$5),0),ROW($1:$5))+1,1)*10^ROW($1:$5)/10)</f>
        <v>0</v>
      </c>
      <c r="P600" t="str">
        <f>feed!P859</f>
        <v>Untapped</v>
      </c>
      <c r="Q600">
        <f t="shared" si="54"/>
        <v>90</v>
      </c>
      <c r="R600" t="str">
        <f>feed!Q859</f>
        <v>None</v>
      </c>
      <c r="S600">
        <f t="shared" si="55"/>
        <v>0</v>
      </c>
      <c r="T600" t="str">
        <f>feed!R859</f>
        <v>Indochina</v>
      </c>
      <c r="U600" t="str">
        <f>feed!S859</f>
        <v>Neutral</v>
      </c>
      <c r="V600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11231</v>
      </c>
      <c r="W600" t="str">
        <f>feed!U859</f>
        <v>http://blocgame.com/stats.php?id=60373</v>
      </c>
      <c r="X600" s="4">
        <f>SUMPRODUCT(MID(0&amp;feed!V859,LARGE(INDEX(ISNUMBER(--MID(feed!V859,ROW($1:$5),1))*
ROW($1:$5),0),ROW($1:$5))+1,1)*10^ROW($1:$5)/10)</f>
        <v>0</v>
      </c>
      <c r="Y600">
        <f>feed!W859</f>
        <v>0</v>
      </c>
      <c r="Z600" s="4">
        <f t="shared" si="56"/>
        <v>10106</v>
      </c>
      <c r="AA600" s="8">
        <f t="shared" si="57"/>
        <v>23.349272349272351</v>
      </c>
      <c r="AB600" s="4">
        <f t="shared" si="58"/>
        <v>80.166666666666671</v>
      </c>
      <c r="AC600" s="4">
        <f t="shared" si="59"/>
        <v>1871.8333333333333</v>
      </c>
    </row>
    <row r="601" spans="1:29" x14ac:dyDescent="0.25">
      <c r="A601" t="str">
        <f>feed!A785</f>
        <v>Benlavakia</v>
      </c>
      <c r="B601" t="str">
        <f>feed!B785</f>
        <v>Ecotech</v>
      </c>
      <c r="C601" t="str">
        <f>feed!C785</f>
        <v>S.H.I.E.L.D</v>
      </c>
      <c r="D601">
        <f>SUMPRODUCT(MID(0&amp;feed!D785,LARGE(INDEX(ISNUMBER(--MID(feed!D785,ROW($1:$19),1))*
ROW($1:$19),0),ROW($1:$19))+1,1)*10^ROW($1:$19)/10)</f>
        <v>31</v>
      </c>
      <c r="E601">
        <f>SUMPRODUCT(MID(0&amp;feed!E785,LARGE(INDEX(ISNUMBER(--MID(feed!E785,ROW($1:$19),1))*
ROW($1:$19),0),ROW($1:$19))+1,1)*10^ROW($1:$19)/10)</f>
        <v>0</v>
      </c>
      <c r="F601" t="str">
        <f>feed!F785</f>
        <v>First World War surplus</v>
      </c>
      <c r="G601" t="str">
        <f>feed!G785</f>
        <v>Nice</v>
      </c>
      <c r="H601">
        <f>SUMPRODUCT(MID(0&amp;feed!H786,LARGE(INDEX(ISNUMBER(--MID(feed!H786,ROW($1:$19),1))*
ROW($1:$19),0),ROW($1:$19))+1,1)*10^ROW($1:$19)/10)</f>
        <v>0</v>
      </c>
      <c r="I601" t="str">
        <f>feed!I785</f>
        <v>Elite</v>
      </c>
      <c r="J601">
        <f>SUMPRODUCT(MID(0&amp;feed!J785,LARGE(INDEX(ISNUMBER(--MID(feed!J785,ROW($1:$19),1))*
ROW($1:$19),0),ROW($1:$19))+1,1)*10^ROW($1:$19)/10)</f>
        <v>28</v>
      </c>
      <c r="K601">
        <f>SUMPRODUCT(MID(0&amp;feed!K785,LARGE(INDEX(ISNUMBER(--MID(feed!K785,ROW($1:$19),1))*
ROW($1:$19),0),ROW($1:$19))+1,1)*10^ROW($1:$19)/10)</f>
        <v>5</v>
      </c>
      <c r="L601">
        <f>SUMPRODUCT(MID(0&amp;feed!L785,LARGE(INDEX(ISNUMBER(--MID(feed!L785,ROW($1:$19),1))*
ROW($1:$19),0),ROW($1:$19))+1,1)*10^ROW($1:$19)/10)</f>
        <v>5</v>
      </c>
      <c r="M601" t="str">
        <f>feed!M785</f>
        <v>Central Planning</v>
      </c>
      <c r="N601">
        <f>SUMPRODUCT(MID(0&amp;feed!N785,LARGE(INDEX(ISNUMBER(--MID(feed!N785,ROW($1:$5),1))*
ROW($1:$5),0),ROW($1:$5))+1,1)*10^ROW($1:$5)/10)</f>
        <v>612</v>
      </c>
      <c r="O601">
        <f>SUMPRODUCT(MID(0&amp;feed!O785,LARGE(INDEX(ISNUMBER(--MID(feed!O785,ROW($1:$5),1))*
ROW($1:$5),0),ROW($1:$5))+1,1)*10^ROW($1:$5)/10)</f>
        <v>427</v>
      </c>
      <c r="P601" t="str">
        <f>feed!P785</f>
        <v>Untapped</v>
      </c>
      <c r="Q601">
        <f t="shared" si="54"/>
        <v>90</v>
      </c>
      <c r="R601" t="str">
        <f>feed!Q785</f>
        <v>Small</v>
      </c>
      <c r="S601">
        <f t="shared" si="55"/>
        <v>3</v>
      </c>
      <c r="T601" t="str">
        <f>feed!R785</f>
        <v>Mesoamerica</v>
      </c>
      <c r="U601" t="str">
        <f>feed!S785</f>
        <v>United States</v>
      </c>
      <c r="V601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27980</v>
      </c>
      <c r="W601" t="str">
        <f>feed!U785</f>
        <v>http://blocgame.com/stats.php?id=65124</v>
      </c>
      <c r="X601" s="4">
        <f>SUMPRODUCT(MID(0&amp;feed!V785,LARGE(INDEX(ISNUMBER(--MID(feed!V785,ROW($1:$5),1))*
ROW($1:$5),0),ROW($1:$5))+1,1)*10^ROW($1:$5)/10)</f>
        <v>1</v>
      </c>
      <c r="Y601">
        <f>feed!W785</f>
        <v>0</v>
      </c>
      <c r="Z601" s="4">
        <f t="shared" si="56"/>
        <v>24230</v>
      </c>
      <c r="AA601" s="8">
        <f t="shared" si="57"/>
        <v>45.718954248366011</v>
      </c>
      <c r="AB601" s="4">
        <f t="shared" si="58"/>
        <v>102</v>
      </c>
      <c r="AC601" s="4">
        <f t="shared" si="59"/>
        <v>4663.333333333333</v>
      </c>
    </row>
    <row r="602" spans="1:29" x14ac:dyDescent="0.25">
      <c r="A602" t="str">
        <f>feed!A680</f>
        <v>Blackpearl</v>
      </c>
      <c r="B602" t="str">
        <f>feed!B680</f>
        <v>Ultraman</v>
      </c>
      <c r="C602" t="str">
        <f>feed!C680</f>
        <v>PIRATES</v>
      </c>
      <c r="D602">
        <f>SUMPRODUCT(MID(0&amp;feed!D680,LARGE(INDEX(ISNUMBER(--MID(feed!D680,ROW($1:$19),1))*
ROW($1:$19),0),ROW($1:$19))+1,1)*10^ROW($1:$19)/10)</f>
        <v>43</v>
      </c>
      <c r="E602">
        <f>SUMPRODUCT(MID(0&amp;feed!E680,LARGE(INDEX(ISNUMBER(--MID(feed!E680,ROW($1:$19),1))*
ROW($1:$19),0),ROW($1:$19))+1,1)*10^ROW($1:$19)/10)</f>
        <v>0</v>
      </c>
      <c r="F602" t="str">
        <f>feed!F680</f>
        <v>Korean War surplus</v>
      </c>
      <c r="G602" t="str">
        <f>feed!G680</f>
        <v>Gandhi-like</v>
      </c>
      <c r="H602">
        <f>SUMPRODUCT(MID(0&amp;feed!H680,LARGE(INDEX(ISNUMBER(--MID(feed!H680,ROW($1:$19),1))*
ROW($1:$19),0),ROW($1:$19))+1,1)*10^ROW($1:$19)/10)</f>
        <v>1</v>
      </c>
      <c r="I602" t="str">
        <f>feed!I680</f>
        <v>Good</v>
      </c>
      <c r="J602">
        <f>SUMPRODUCT(MID(0&amp;feed!J680,LARGE(INDEX(ISNUMBER(--MID(feed!J680,ROW($1:$19),1))*
ROW($1:$19),0),ROW($1:$19))+1,1)*10^ROW($1:$19)/10)</f>
        <v>21</v>
      </c>
      <c r="K602">
        <f>SUMPRODUCT(MID(0&amp;feed!K680,LARGE(INDEX(ISNUMBER(--MID(feed!K680,ROW($1:$19),1))*
ROW($1:$19),0),ROW($1:$19))+1,1)*10^ROW($1:$19)/10)</f>
        <v>11</v>
      </c>
      <c r="L602">
        <f>SUMPRODUCT(MID(0&amp;feed!L680,LARGE(INDEX(ISNUMBER(--MID(feed!L680,ROW($1:$19),1))*
ROW($1:$19),0),ROW($1:$19))+1,1)*10^ROW($1:$19)/10)</f>
        <v>5</v>
      </c>
      <c r="M602" t="str">
        <f>feed!M680</f>
        <v>Central Planning</v>
      </c>
      <c r="N602">
        <f>SUMPRODUCT(MID(0&amp;feed!N680,LARGE(INDEX(ISNUMBER(--MID(feed!N680,ROW($1:$5),1))*
ROW($1:$5),0),ROW($1:$5))+1,1)*10^ROW($1:$5)/10)</f>
        <v>816</v>
      </c>
      <c r="O602">
        <f>SUMPRODUCT(MID(0&amp;feed!O680,LARGE(INDEX(ISNUMBER(--MID(feed!O680,ROW($1:$5),1))*
ROW($1:$5),0),ROW($1:$5))+1,1)*10^ROW($1:$5)/10)</f>
        <v>354</v>
      </c>
      <c r="P602" t="str">
        <f>feed!P680</f>
        <v>Untapped</v>
      </c>
      <c r="Q602">
        <f t="shared" si="54"/>
        <v>90</v>
      </c>
      <c r="R602" t="str">
        <f>feed!Q680</f>
        <v>Meagre</v>
      </c>
      <c r="S602">
        <f t="shared" si="55"/>
        <v>1.5</v>
      </c>
      <c r="T602" t="str">
        <f>feed!R680</f>
        <v>East Indies</v>
      </c>
      <c r="U602" t="str">
        <f>feed!S680</f>
        <v>Soviet Union</v>
      </c>
      <c r="V602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30822</v>
      </c>
      <c r="W602" t="str">
        <f>feed!U680</f>
        <v>http://blocgame.com/stats.php?id=64309</v>
      </c>
      <c r="X602" s="4">
        <f>SUMPRODUCT(MID(0&amp;feed!V680,LARGE(INDEX(ISNUMBER(--MID(feed!V680,ROW($1:$5),1))*
ROW($1:$5),0),ROW($1:$5))+1,1)*10^ROW($1:$5)/10)</f>
        <v>0</v>
      </c>
      <c r="Y602">
        <f>feed!W680</f>
        <v>0</v>
      </c>
      <c r="Z602" s="4">
        <f t="shared" si="56"/>
        <v>24072</v>
      </c>
      <c r="AA602" s="8">
        <f t="shared" si="57"/>
        <v>37.772058823529413</v>
      </c>
      <c r="AB602" s="4">
        <f t="shared" si="58"/>
        <v>136</v>
      </c>
      <c r="AC602" s="4">
        <f t="shared" si="59"/>
        <v>5137</v>
      </c>
    </row>
    <row r="603" spans="1:29" x14ac:dyDescent="0.25">
      <c r="A603" t="str">
        <f>feed!A686</f>
        <v>Blake Island</v>
      </c>
      <c r="B603" t="str">
        <f>feed!B686</f>
        <v>Sir Jack Sparrow</v>
      </c>
      <c r="C603">
        <f>feed!C686</f>
        <v>0</v>
      </c>
      <c r="D603">
        <f>SUMPRODUCT(MID(0&amp;feed!D686,LARGE(INDEX(ISNUMBER(--MID(feed!D686,ROW($1:$19),1))*
ROW($1:$19),0),ROW($1:$19))+1,1)*10^ROW($1:$19)/10)</f>
        <v>70</v>
      </c>
      <c r="E603">
        <f>SUMPRODUCT(MID(0&amp;feed!E686,LARGE(INDEX(ISNUMBER(--MID(feed!E686,ROW($1:$19),1))*
ROW($1:$19),0),ROW($1:$19))+1,1)*10^ROW($1:$19)/10)</f>
        <v>1</v>
      </c>
      <c r="F603" t="str">
        <f>feed!F686</f>
        <v>Second World War surplus</v>
      </c>
      <c r="G603" t="str">
        <f>feed!G686</f>
        <v>Good</v>
      </c>
      <c r="H603">
        <f>SUMPRODUCT(MID(0&amp;feed!H686,LARGE(INDEX(ISNUMBER(--MID(feed!H686,ROW($1:$19),1))*
ROW($1:$19),0),ROW($1:$19))+1,1)*10^ROW($1:$19)/10)</f>
        <v>2</v>
      </c>
      <c r="I603" t="str">
        <f>feed!I686</f>
        <v>Good</v>
      </c>
      <c r="J603">
        <f>SUMPRODUCT(MID(0&amp;feed!J686,LARGE(INDEX(ISNUMBER(--MID(feed!J686,ROW($1:$19),1))*
ROW($1:$19),0),ROW($1:$19))+1,1)*10^ROW($1:$19)/10)</f>
        <v>1</v>
      </c>
      <c r="K603">
        <f>SUMPRODUCT(MID(0&amp;feed!K686,LARGE(INDEX(ISNUMBER(--MID(feed!K686,ROW($1:$19),1))*
ROW($1:$19),0),ROW($1:$19))+1,1)*10^ROW($1:$19)/10)</f>
        <v>28</v>
      </c>
      <c r="L603">
        <f>SUMPRODUCT(MID(0&amp;feed!L686,LARGE(INDEX(ISNUMBER(--MID(feed!L686,ROW($1:$19),1))*
ROW($1:$19),0),ROW($1:$19))+1,1)*10^ROW($1:$19)/10)</f>
        <v>4</v>
      </c>
      <c r="M603" t="str">
        <f>feed!M686</f>
        <v>Free Market</v>
      </c>
      <c r="N603">
        <f>SUMPRODUCT(MID(0&amp;feed!N686,LARGE(INDEX(ISNUMBER(--MID(feed!N686,ROW($1:$5),1))*
ROW($1:$5),0),ROW($1:$5))+1,1)*10^ROW($1:$5)/10)</f>
        <v>804</v>
      </c>
      <c r="O603">
        <f>SUMPRODUCT(MID(0&amp;feed!O686,LARGE(INDEX(ISNUMBER(--MID(feed!O686,ROW($1:$5),1))*
ROW($1:$5),0),ROW($1:$5))+1,1)*10^ROW($1:$5)/10)</f>
        <v>271</v>
      </c>
      <c r="P603" t="str">
        <f>feed!P686</f>
        <v>Untapped</v>
      </c>
      <c r="Q603">
        <f t="shared" si="54"/>
        <v>90</v>
      </c>
      <c r="R603" t="str">
        <f>feed!Q686</f>
        <v>Powerful</v>
      </c>
      <c r="S603">
        <f t="shared" si="55"/>
        <v>9</v>
      </c>
      <c r="T603" t="str">
        <f>feed!R686</f>
        <v>Caribbean</v>
      </c>
      <c r="U603" t="str">
        <f>feed!S686</f>
        <v>United States</v>
      </c>
      <c r="V603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46741</v>
      </c>
      <c r="W603" t="str">
        <f>feed!U686</f>
        <v>http://blocgame.com/stats.php?id=64105</v>
      </c>
      <c r="X603" s="4">
        <f>SUMPRODUCT(MID(0&amp;feed!V686,LARGE(INDEX(ISNUMBER(--MID(feed!V686,ROW($1:$5),1))*
ROW($1:$5),0),ROW($1:$5))+1,1)*10^ROW($1:$5)/10)</f>
        <v>0</v>
      </c>
      <c r="Y603">
        <f>feed!W686</f>
        <v>0</v>
      </c>
      <c r="Z603" s="4">
        <f t="shared" si="56"/>
        <v>33241</v>
      </c>
      <c r="AA603" s="8">
        <f t="shared" si="57"/>
        <v>58.135572139303484</v>
      </c>
      <c r="AB603" s="4">
        <f t="shared" si="58"/>
        <v>134</v>
      </c>
      <c r="AC603" s="4">
        <f t="shared" si="59"/>
        <v>7790.166666666667</v>
      </c>
    </row>
    <row r="604" spans="1:29" x14ac:dyDescent="0.25">
      <c r="A604" t="str">
        <f>feed!A1096</f>
        <v>Meripez</v>
      </c>
      <c r="B604" t="str">
        <f>feed!B1096</f>
        <v>Q Smith</v>
      </c>
      <c r="C604">
        <f>feed!C1096</f>
        <v>0</v>
      </c>
      <c r="D604">
        <f>SUMPRODUCT(MID(0&amp;feed!D1096,LARGE(INDEX(ISNUMBER(--MID(feed!D1096,ROW($1:$19),1))*
ROW($1:$19),0),ROW($1:$19))+1,1)*10^ROW($1:$19)/10)</f>
        <v>16</v>
      </c>
      <c r="E604">
        <f>SUMPRODUCT(MID(0&amp;feed!E1096,LARGE(INDEX(ISNUMBER(--MID(feed!E1096,ROW($1:$19),1))*
ROW($1:$19),0),ROW($1:$19))+1,1)*10^ROW($1:$19)/10)</f>
        <v>0</v>
      </c>
      <c r="F604" t="str">
        <f>feed!F1096</f>
        <v>Finest of the 19th century</v>
      </c>
      <c r="G604" t="str">
        <f>feed!G1096</f>
        <v>Gandhi-like</v>
      </c>
      <c r="H604">
        <f>SUMPRODUCT(MID(0&amp;feed!H1097,LARGE(INDEX(ISNUMBER(--MID(feed!H1097,ROW($1:$19),1))*
ROW($1:$19),0),ROW($1:$19))+1,1)*10^ROW($1:$19)/10)</f>
        <v>0</v>
      </c>
      <c r="I604" t="str">
        <f>feed!I1096</f>
        <v>Standard</v>
      </c>
      <c r="J604">
        <f>SUMPRODUCT(MID(0&amp;feed!J1096,LARGE(INDEX(ISNUMBER(--MID(feed!J1096,ROW($1:$19),1))*
ROW($1:$19),0),ROW($1:$19))+1,1)*10^ROW($1:$19)/10)</f>
        <v>166</v>
      </c>
      <c r="K604">
        <f>SUMPRODUCT(MID(0&amp;feed!K1096,LARGE(INDEX(ISNUMBER(--MID(feed!K1096,ROW($1:$19),1))*
ROW($1:$19),0),ROW($1:$19))+1,1)*10^ROW($1:$19)/10)</f>
        <v>2</v>
      </c>
      <c r="L604">
        <f>SUMPRODUCT(MID(0&amp;feed!L1096,LARGE(INDEX(ISNUMBER(--MID(feed!L1096,ROW($1:$19),1))*
ROW($1:$19),0),ROW($1:$19))+1,1)*10^ROW($1:$19)/10)</f>
        <v>1</v>
      </c>
      <c r="M604" t="str">
        <f>feed!M1096</f>
        <v>Central Planning</v>
      </c>
      <c r="N604">
        <f>SUMPRODUCT(MID(0&amp;feed!N1096,LARGE(INDEX(ISNUMBER(--MID(feed!N1096,ROW($1:$5),1))*
ROW($1:$5),0),ROW($1:$5))+1,1)*10^ROW($1:$5)/10)</f>
        <v>321</v>
      </c>
      <c r="O604">
        <f>SUMPRODUCT(MID(0&amp;feed!O1096,LARGE(INDEX(ISNUMBER(--MID(feed!O1096,ROW($1:$5),1))*
ROW($1:$5),0),ROW($1:$5))+1,1)*10^ROW($1:$5)/10)</f>
        <v>204</v>
      </c>
      <c r="P604" t="str">
        <f>feed!P1096</f>
        <v>Untapped</v>
      </c>
      <c r="Q604">
        <f t="shared" si="54"/>
        <v>90</v>
      </c>
      <c r="R604" t="str">
        <f>feed!Q1096</f>
        <v>None</v>
      </c>
      <c r="S604">
        <f t="shared" si="55"/>
        <v>0</v>
      </c>
      <c r="T604" t="str">
        <f>feed!R1096</f>
        <v>Caribbean</v>
      </c>
      <c r="U604" t="str">
        <f>feed!S1096</f>
        <v>Soviet Union</v>
      </c>
      <c r="V604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604" t="str">
        <f>feed!U1096</f>
        <v>http://blocgame.com/stats.php?id=65451</v>
      </c>
      <c r="X604" s="4">
        <f>SUMPRODUCT(MID(0&amp;feed!V1096,LARGE(INDEX(ISNUMBER(--MID(feed!V1096,ROW($1:$5),1))*
ROW($1:$5),0),ROW($1:$5))+1,1)*10^ROW($1:$5)/10)</f>
        <v>0</v>
      </c>
      <c r="Y604">
        <f>feed!W1096</f>
        <v>0</v>
      </c>
      <c r="Z604" s="4">
        <f t="shared" si="56"/>
        <v>18875</v>
      </c>
      <c r="AA604" s="8">
        <f t="shared" si="57"/>
        <v>62.305295950155767</v>
      </c>
      <c r="AB604" s="4">
        <f t="shared" si="58"/>
        <v>53.5</v>
      </c>
      <c r="AC604" s="4">
        <f t="shared" si="59"/>
        <v>3333.3333333333335</v>
      </c>
    </row>
    <row r="605" spans="1:29" x14ac:dyDescent="0.25">
      <c r="A605" t="str">
        <f>feed!A691</f>
        <v>Asgurd</v>
      </c>
      <c r="B605" t="str">
        <f>feed!B691</f>
        <v>oneiljack</v>
      </c>
      <c r="C605" t="str">
        <f>feed!C691</f>
        <v>The Order</v>
      </c>
      <c r="D605">
        <f>SUMPRODUCT(MID(0&amp;feed!D691,LARGE(INDEX(ISNUMBER(--MID(feed!D691,ROW($1:$19),1))*
ROW($1:$19),0),ROW($1:$19))+1,1)*10^ROW($1:$19)/10)</f>
        <v>25</v>
      </c>
      <c r="E605">
        <f>SUMPRODUCT(MID(0&amp;feed!E691,LARGE(INDEX(ISNUMBER(--MID(feed!E691,ROW($1:$19),1))*
ROW($1:$19),0),ROW($1:$19))+1,1)*10^ROW($1:$19)/10)</f>
        <v>0</v>
      </c>
      <c r="F605" t="str">
        <f>feed!F691</f>
        <v>Second World War surplus</v>
      </c>
      <c r="G605" t="str">
        <f>feed!G691</f>
        <v>Gandhi-like</v>
      </c>
      <c r="H605">
        <f>SUMPRODUCT(MID(0&amp;feed!H691,LARGE(INDEX(ISNUMBER(--MID(feed!H691,ROW($1:$19),1))*
ROW($1:$19),0),ROW($1:$19))+1,1)*10^ROW($1:$19)/10)</f>
        <v>3</v>
      </c>
      <c r="I605" t="str">
        <f>feed!I691</f>
        <v>Standard</v>
      </c>
      <c r="J605">
        <f>SUMPRODUCT(MID(0&amp;feed!J691,LARGE(INDEX(ISNUMBER(--MID(feed!J691,ROW($1:$19),1))*
ROW($1:$19),0),ROW($1:$19))+1,1)*10^ROW($1:$19)/10)</f>
        <v>3</v>
      </c>
      <c r="K605">
        <f>SUMPRODUCT(MID(0&amp;feed!K691,LARGE(INDEX(ISNUMBER(--MID(feed!K691,ROW($1:$19),1))*
ROW($1:$19),0),ROW($1:$19))+1,1)*10^ROW($1:$19)/10)</f>
        <v>3</v>
      </c>
      <c r="L605">
        <f>SUMPRODUCT(MID(0&amp;feed!L691,LARGE(INDEX(ISNUMBER(--MID(feed!L691,ROW($1:$19),1))*
ROW($1:$19),0),ROW($1:$19))+1,1)*10^ROW($1:$19)/10)</f>
        <v>3</v>
      </c>
      <c r="M605" t="str">
        <f>feed!M691</f>
        <v>Mixed Economy</v>
      </c>
      <c r="N605">
        <f>SUMPRODUCT(MID(0&amp;feed!N691,LARGE(INDEX(ISNUMBER(--MID(feed!N691,ROW($1:$5),1))*
ROW($1:$5),0),ROW($1:$5))+1,1)*10^ROW($1:$5)/10)</f>
        <v>797</v>
      </c>
      <c r="O605">
        <f>SUMPRODUCT(MID(0&amp;feed!O691,LARGE(INDEX(ISNUMBER(--MID(feed!O691,ROW($1:$5),1))*
ROW($1:$5),0),ROW($1:$5))+1,1)*10^ROW($1:$5)/10)</f>
        <v>442</v>
      </c>
      <c r="P605" t="str">
        <f>feed!P691</f>
        <v>Untapped</v>
      </c>
      <c r="Q605">
        <f t="shared" si="54"/>
        <v>90</v>
      </c>
      <c r="R605" t="str">
        <f>feed!Q691</f>
        <v>Large</v>
      </c>
      <c r="S605">
        <f t="shared" si="55"/>
        <v>7.5</v>
      </c>
      <c r="T605" t="str">
        <f>feed!R691</f>
        <v>Indochina</v>
      </c>
      <c r="U605" t="str">
        <f>feed!S691</f>
        <v>Soviet Union</v>
      </c>
      <c r="V605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23985</v>
      </c>
      <c r="W605" t="str">
        <f>feed!U691</f>
        <v>http://blocgame.com/stats.php?id=64960</v>
      </c>
      <c r="X605" s="4">
        <f>SUMPRODUCT(MID(0&amp;feed!V691,LARGE(INDEX(ISNUMBER(--MID(feed!V691,ROW($1:$5),1))*
ROW($1:$5),0),ROW($1:$5))+1,1)*10^ROW($1:$5)/10)</f>
        <v>0</v>
      </c>
      <c r="Y605">
        <f>feed!W691</f>
        <v>0</v>
      </c>
      <c r="Z605" s="4">
        <f t="shared" si="56"/>
        <v>19485</v>
      </c>
      <c r="AA605" s="8">
        <f t="shared" si="57"/>
        <v>30.094102885821833</v>
      </c>
      <c r="AB605" s="4">
        <f t="shared" si="58"/>
        <v>132.83333333333334</v>
      </c>
      <c r="AC605" s="4">
        <f t="shared" si="59"/>
        <v>3997.5</v>
      </c>
    </row>
    <row r="606" spans="1:29" x14ac:dyDescent="0.25">
      <c r="A606" t="str">
        <f>feed!A821</f>
        <v>Durian Pancake</v>
      </c>
      <c r="B606" t="str">
        <f>feed!B821</f>
        <v>rikkie_chong</v>
      </c>
      <c r="C606" t="str">
        <f>feed!C821</f>
        <v>Interpol</v>
      </c>
      <c r="D606">
        <f>SUMPRODUCT(MID(0&amp;feed!D821,LARGE(INDEX(ISNUMBER(--MID(feed!D821,ROW($1:$19),1))*
ROW($1:$19),0),ROW($1:$19))+1,1)*10^ROW($1:$19)/10)</f>
        <v>50</v>
      </c>
      <c r="E606">
        <f>SUMPRODUCT(MID(0&amp;feed!E821,LARGE(INDEX(ISNUMBER(--MID(feed!E821,ROW($1:$19),1))*
ROW($1:$19),0),ROW($1:$19))+1,1)*10^ROW($1:$19)/10)</f>
        <v>0</v>
      </c>
      <c r="F606" t="str">
        <f>feed!F821</f>
        <v>First World War surplus</v>
      </c>
      <c r="G606" t="str">
        <f>feed!G821</f>
        <v>Gandhi-like</v>
      </c>
      <c r="H606">
        <f>SUMPRODUCT(MID(0&amp;feed!H821,LARGE(INDEX(ISNUMBER(--MID(feed!H821,ROW($1:$19),1))*
ROW($1:$19),0),ROW($1:$19))+1,1)*10^ROW($1:$19)/10)</f>
        <v>0</v>
      </c>
      <c r="I606" t="str">
        <f>feed!I821</f>
        <v>Good</v>
      </c>
      <c r="J606">
        <f>SUMPRODUCT(MID(0&amp;feed!J821,LARGE(INDEX(ISNUMBER(--MID(feed!J821,ROW($1:$19),1))*
ROW($1:$19),0),ROW($1:$19))+1,1)*10^ROW($1:$19)/10)</f>
        <v>1</v>
      </c>
      <c r="K606">
        <f>SUMPRODUCT(MID(0&amp;feed!K821,LARGE(INDEX(ISNUMBER(--MID(feed!K821,ROW($1:$19),1))*
ROW($1:$19),0),ROW($1:$19))+1,1)*10^ROW($1:$19)/10)</f>
        <v>11</v>
      </c>
      <c r="L606">
        <f>SUMPRODUCT(MID(0&amp;feed!L821,LARGE(INDEX(ISNUMBER(--MID(feed!L821,ROW($1:$19),1))*
ROW($1:$19),0),ROW($1:$19))+1,1)*10^ROW($1:$19)/10)</f>
        <v>5</v>
      </c>
      <c r="M606" t="str">
        <f>feed!M821</f>
        <v>Free Market</v>
      </c>
      <c r="N606">
        <f>SUMPRODUCT(MID(0&amp;feed!N821,LARGE(INDEX(ISNUMBER(--MID(feed!N821,ROW($1:$5),1))*
ROW($1:$5),0),ROW($1:$5))+1,1)*10^ROW($1:$5)/10)</f>
        <v>552</v>
      </c>
      <c r="O606">
        <f>SUMPRODUCT(MID(0&amp;feed!O821,LARGE(INDEX(ISNUMBER(--MID(feed!O821,ROW($1:$5),1))*
ROW($1:$5),0),ROW($1:$5))+1,1)*10^ROW($1:$5)/10)</f>
        <v>121</v>
      </c>
      <c r="P606">
        <f>feed!P821</f>
        <v>0</v>
      </c>
      <c r="Q606">
        <f t="shared" si="54"/>
        <v>40</v>
      </c>
      <c r="R606" t="str">
        <f>feed!Q821</f>
        <v>None</v>
      </c>
      <c r="S606">
        <f t="shared" si="55"/>
        <v>0</v>
      </c>
      <c r="T606" t="str">
        <f>feed!R821</f>
        <v>China</v>
      </c>
      <c r="U606" t="str">
        <f>feed!S821</f>
        <v>United States</v>
      </c>
      <c r="V606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16335</v>
      </c>
      <c r="W606" t="str">
        <f>feed!U821</f>
        <v>http://blocgame.com/stats.php?id=61799</v>
      </c>
      <c r="X606" s="4">
        <f>SUMPRODUCT(MID(0&amp;feed!V821,LARGE(INDEX(ISNUMBER(--MID(feed!V821,ROW($1:$5),1))*
ROW($1:$5),0),ROW($1:$5))+1,1)*10^ROW($1:$5)/10)</f>
        <v>0</v>
      </c>
      <c r="Y606">
        <f>feed!W821</f>
        <v>0</v>
      </c>
      <c r="Z606" s="4">
        <f t="shared" si="56"/>
        <v>10335</v>
      </c>
      <c r="AA606" s="8">
        <f t="shared" si="57"/>
        <v>29.592391304347824</v>
      </c>
      <c r="AB606" s="4">
        <f t="shared" si="58"/>
        <v>92</v>
      </c>
      <c r="AC606" s="4">
        <f t="shared" si="59"/>
        <v>2722.5</v>
      </c>
    </row>
    <row r="607" spans="1:29" x14ac:dyDescent="0.25">
      <c r="A607" t="str">
        <f>feed!A507</f>
        <v>Jam</v>
      </c>
      <c r="B607" t="str">
        <f>feed!B507</f>
        <v>pbjam</v>
      </c>
      <c r="C607" t="str">
        <f>feed!C507</f>
        <v>Brotherhood of Nod</v>
      </c>
      <c r="D607">
        <f>SUMPRODUCT(MID(0&amp;feed!D507,LARGE(INDEX(ISNUMBER(--MID(feed!D507,ROW($1:$19),1))*
ROW($1:$19),0),ROW($1:$19))+1,1)*10^ROW($1:$19)/10)</f>
        <v>106</v>
      </c>
      <c r="E607">
        <f>SUMPRODUCT(MID(0&amp;feed!E507,LARGE(INDEX(ISNUMBER(--MID(feed!E507,ROW($1:$19),1))*
ROW($1:$19),0),ROW($1:$19))+1,1)*10^ROW($1:$19)/10)</f>
        <v>0</v>
      </c>
      <c r="F607" t="str">
        <f>feed!F507</f>
        <v>Korean War surplus</v>
      </c>
      <c r="G607" t="str">
        <f>feed!G507</f>
        <v>Gandhi-like</v>
      </c>
      <c r="H607">
        <f>SUMPRODUCT(MID(0&amp;feed!H507,LARGE(INDEX(ISNUMBER(--MID(feed!H507,ROW($1:$19),1))*
ROW($1:$19),0),ROW($1:$19))+1,1)*10^ROW($1:$19)/10)</f>
        <v>2</v>
      </c>
      <c r="I607" t="str">
        <f>feed!I507</f>
        <v>Good</v>
      </c>
      <c r="J607">
        <f>SUMPRODUCT(MID(0&amp;feed!J507,LARGE(INDEX(ISNUMBER(--MID(feed!J507,ROW($1:$19),1))*
ROW($1:$19),0),ROW($1:$19))+1,1)*10^ROW($1:$19)/10)</f>
        <v>1</v>
      </c>
      <c r="K607">
        <f>SUMPRODUCT(MID(0&amp;feed!K507,LARGE(INDEX(ISNUMBER(--MID(feed!K507,ROW($1:$19),1))*
ROW($1:$19),0),ROW($1:$19))+1,1)*10^ROW($1:$19)/10)</f>
        <v>21</v>
      </c>
      <c r="L607">
        <f>SUMPRODUCT(MID(0&amp;feed!L507,LARGE(INDEX(ISNUMBER(--MID(feed!L507,ROW($1:$19),1))*
ROW($1:$19),0),ROW($1:$19))+1,1)*10^ROW($1:$19)/10)</f>
        <v>1</v>
      </c>
      <c r="M607" t="str">
        <f>feed!M507</f>
        <v>Mixed Economy</v>
      </c>
      <c r="N607">
        <f>SUMPRODUCT(MID(0&amp;feed!N507,LARGE(INDEX(ISNUMBER(--MID(feed!N507,ROW($1:$5),1))*
ROW($1:$5),0),ROW($1:$5))+1,1)*10^ROW($1:$5)/10)</f>
        <v>1223</v>
      </c>
      <c r="O607">
        <f>SUMPRODUCT(MID(0&amp;feed!O507,LARGE(INDEX(ISNUMBER(--MID(feed!O507,ROW($1:$5),1))*
ROW($1:$5),0),ROW($1:$5))+1,1)*10^ROW($1:$5)/10)</f>
        <v>555</v>
      </c>
      <c r="P607">
        <f>feed!P507</f>
        <v>0</v>
      </c>
      <c r="Q607">
        <f t="shared" si="54"/>
        <v>40</v>
      </c>
      <c r="R607" t="str">
        <f>feed!Q507</f>
        <v>Very Powerful</v>
      </c>
      <c r="S607">
        <f t="shared" si="55"/>
        <v>10</v>
      </c>
      <c r="T607" t="str">
        <f>feed!R507</f>
        <v>East Indies</v>
      </c>
      <c r="U607" t="str">
        <f>feed!S507</f>
        <v>Soviet Union</v>
      </c>
      <c r="V6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42861</v>
      </c>
      <c r="W607" t="str">
        <f>feed!U507</f>
        <v>http://blocgame.com/stats.php?id=56490</v>
      </c>
      <c r="X607" s="4">
        <f>SUMPRODUCT(MID(0&amp;feed!V507,LARGE(INDEX(ISNUMBER(--MID(feed!V507,ROW($1:$5),1))*
ROW($1:$5),0),ROW($1:$5))+1,1)*10^ROW($1:$5)/10)</f>
        <v>0</v>
      </c>
      <c r="Y607">
        <f>feed!W507</f>
        <v>0</v>
      </c>
      <c r="Z607" s="4">
        <f t="shared" si="56"/>
        <v>33111</v>
      </c>
      <c r="AA607" s="8">
        <f t="shared" si="57"/>
        <v>35.045789043336057</v>
      </c>
      <c r="AB607" s="4">
        <f t="shared" si="58"/>
        <v>203.83333333333334</v>
      </c>
      <c r="AC607" s="4">
        <f t="shared" si="59"/>
        <v>7143.5</v>
      </c>
    </row>
    <row r="608" spans="1:29" x14ac:dyDescent="0.25">
      <c r="A608" t="str">
        <f>feed!A614</f>
        <v>Toron</v>
      </c>
      <c r="B608" t="str">
        <f>feed!B614</f>
        <v>Ragnar Gojie</v>
      </c>
      <c r="C608">
        <f>feed!C614</f>
        <v>0</v>
      </c>
      <c r="D608">
        <f>SUMPRODUCT(MID(0&amp;feed!D614,LARGE(INDEX(ISNUMBER(--MID(feed!D614,ROW($1:$19),1))*
ROW($1:$19),0),ROW($1:$19))+1,1)*10^ROW($1:$19)/10)</f>
        <v>10</v>
      </c>
      <c r="E608">
        <f>SUMPRODUCT(MID(0&amp;feed!E614,LARGE(INDEX(ISNUMBER(--MID(feed!E614,ROW($1:$19),1))*
ROW($1:$19),0),ROW($1:$19))+1,1)*10^ROW($1:$19)/10)</f>
        <v>0</v>
      </c>
      <c r="F608" t="str">
        <f>feed!F614</f>
        <v>Finest of the 19th century</v>
      </c>
      <c r="G608" t="str">
        <f>feed!G614</f>
        <v>Good</v>
      </c>
      <c r="H608">
        <f>SUMPRODUCT(MID(0&amp;feed!H614,LARGE(INDEX(ISNUMBER(--MID(feed!H614,ROW($1:$19),1))*
ROW($1:$19),0),ROW($1:$19))+1,1)*10^ROW($1:$19)/10)</f>
        <v>0</v>
      </c>
      <c r="I608" t="str">
        <f>feed!I614</f>
        <v>Undisciplined Rabble</v>
      </c>
      <c r="J608">
        <f>SUMPRODUCT(MID(0&amp;feed!J614,LARGE(INDEX(ISNUMBER(--MID(feed!J614,ROW($1:$19),1))*
ROW($1:$19),0),ROW($1:$19))+1,1)*10^ROW($1:$19)/10)</f>
        <v>37</v>
      </c>
      <c r="K608">
        <f>SUMPRODUCT(MID(0&amp;feed!K614,LARGE(INDEX(ISNUMBER(--MID(feed!K614,ROW($1:$19),1))*
ROW($1:$19),0),ROW($1:$19))+1,1)*10^ROW($1:$19)/10)</f>
        <v>0</v>
      </c>
      <c r="L608">
        <f>SUMPRODUCT(MID(0&amp;feed!L614,LARGE(INDEX(ISNUMBER(--MID(feed!L614,ROW($1:$19),1))*
ROW($1:$19),0),ROW($1:$19))+1,1)*10^ROW($1:$19)/10)</f>
        <v>0</v>
      </c>
      <c r="M608" t="str">
        <f>feed!M614</f>
        <v>Mixed Economy</v>
      </c>
      <c r="N608">
        <f>SUMPRODUCT(MID(0&amp;feed!N614,LARGE(INDEX(ISNUMBER(--MID(feed!N614,ROW($1:$5),1))*
ROW($1:$5),0),ROW($1:$5))+1,1)*10^ROW($1:$5)/10)</f>
        <v>934</v>
      </c>
      <c r="O608">
        <f>SUMPRODUCT(MID(0&amp;feed!O614,LARGE(INDEX(ISNUMBER(--MID(feed!O614,ROW($1:$5),1))*
ROW($1:$5),0),ROW($1:$5))+1,1)*10^ROW($1:$5)/10)</f>
        <v>0</v>
      </c>
      <c r="P608" t="str">
        <f>feed!P614</f>
        <v>Untapped</v>
      </c>
      <c r="Q608">
        <f t="shared" si="54"/>
        <v>90</v>
      </c>
      <c r="R608" t="str">
        <f>feed!Q614</f>
        <v>None</v>
      </c>
      <c r="S608">
        <f t="shared" si="55"/>
        <v>0</v>
      </c>
      <c r="T608" t="str">
        <f>feed!R614</f>
        <v>China</v>
      </c>
      <c r="U608" t="str">
        <f>feed!S614</f>
        <v>Neutral</v>
      </c>
      <c r="V608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258</v>
      </c>
      <c r="W608" t="str">
        <f>feed!U614</f>
        <v>http://blocgame.com/stats.php?id=63275</v>
      </c>
      <c r="X608" s="4">
        <f>SUMPRODUCT(MID(0&amp;feed!V614,LARGE(INDEX(ISNUMBER(--MID(feed!V614,ROW($1:$5),1))*
ROW($1:$5),0),ROW($1:$5))+1,1)*10^ROW($1:$5)/10)</f>
        <v>0</v>
      </c>
      <c r="Y608">
        <f>feed!W614</f>
        <v>0</v>
      </c>
      <c r="Z608" s="4">
        <f t="shared" si="56"/>
        <v>258</v>
      </c>
      <c r="AA608" s="8">
        <f t="shared" si="57"/>
        <v>0.27623126338329762</v>
      </c>
      <c r="AB608" s="4">
        <f t="shared" si="58"/>
        <v>155.66666666666666</v>
      </c>
      <c r="AC608" s="4">
        <f t="shared" si="59"/>
        <v>43</v>
      </c>
    </row>
    <row r="609" spans="1:29" x14ac:dyDescent="0.25">
      <c r="A609" t="str">
        <f>feed!A818</f>
        <v>Miribia</v>
      </c>
      <c r="B609" t="str">
        <f>feed!B818</f>
        <v>trowaphoenix</v>
      </c>
      <c r="C609" t="str">
        <f>feed!C818</f>
        <v>TweetyJer Empire</v>
      </c>
      <c r="D609">
        <f>SUMPRODUCT(MID(0&amp;feed!D818,LARGE(INDEX(ISNUMBER(--MID(feed!D818,ROW($1:$19),1))*
ROW($1:$19),0),ROW($1:$19))+1,1)*10^ROW($1:$19)/10)</f>
        <v>20</v>
      </c>
      <c r="E609">
        <f>SUMPRODUCT(MID(0&amp;feed!E818,LARGE(INDEX(ISNUMBER(--MID(feed!E818,ROW($1:$19),1))*
ROW($1:$19),0),ROW($1:$19))+1,1)*10^ROW($1:$19)/10)</f>
        <v>0</v>
      </c>
      <c r="F609" t="str">
        <f>feed!F818</f>
        <v>First World War surplus</v>
      </c>
      <c r="G609" t="str">
        <f>feed!G818</f>
        <v>Gandhi-like</v>
      </c>
      <c r="H609">
        <f>SUMPRODUCT(MID(0&amp;feed!H818,LARGE(INDEX(ISNUMBER(--MID(feed!H818,ROW($1:$19),1))*
ROW($1:$19),0),ROW($1:$19))+1,1)*10^ROW($1:$19)/10)</f>
        <v>0</v>
      </c>
      <c r="I609" t="str">
        <f>feed!I818</f>
        <v>Poor</v>
      </c>
      <c r="J609">
        <f>SUMPRODUCT(MID(0&amp;feed!J818,LARGE(INDEX(ISNUMBER(--MID(feed!J818,ROW($1:$19),1))*
ROW($1:$19),0),ROW($1:$19))+1,1)*10^ROW($1:$19)/10)</f>
        <v>183</v>
      </c>
      <c r="K609">
        <f>SUMPRODUCT(MID(0&amp;feed!K818,LARGE(INDEX(ISNUMBER(--MID(feed!K818,ROW($1:$19),1))*
ROW($1:$19),0),ROW($1:$19))+1,1)*10^ROW($1:$19)/10)</f>
        <v>2</v>
      </c>
      <c r="L609">
        <f>SUMPRODUCT(MID(0&amp;feed!L818,LARGE(INDEX(ISNUMBER(--MID(feed!L818,ROW($1:$19),1))*
ROW($1:$19),0),ROW($1:$19))+1,1)*10^ROW($1:$19)/10)</f>
        <v>2</v>
      </c>
      <c r="M609" t="str">
        <f>feed!M818</f>
        <v>Central Planning</v>
      </c>
      <c r="N609">
        <f>SUMPRODUCT(MID(0&amp;feed!N818,LARGE(INDEX(ISNUMBER(--MID(feed!N818,ROW($1:$5),1))*
ROW($1:$5),0),ROW($1:$5))+1,1)*10^ROW($1:$5)/10)</f>
        <v>557</v>
      </c>
      <c r="O609">
        <f>SUMPRODUCT(MID(0&amp;feed!O818,LARGE(INDEX(ISNUMBER(--MID(feed!O818,ROW($1:$5),1))*
ROW($1:$5),0),ROW($1:$5))+1,1)*10^ROW($1:$5)/10)</f>
        <v>291</v>
      </c>
      <c r="P609" t="str">
        <f>feed!P818</f>
        <v>Untapped</v>
      </c>
      <c r="Q609">
        <f t="shared" si="54"/>
        <v>90</v>
      </c>
      <c r="R609" t="str">
        <f>feed!Q818</f>
        <v>Small</v>
      </c>
      <c r="S609">
        <f t="shared" si="55"/>
        <v>3</v>
      </c>
      <c r="T609" t="str">
        <f>feed!R818</f>
        <v>Mesoamerica</v>
      </c>
      <c r="U609" t="str">
        <f>feed!S818</f>
        <v>Neutral</v>
      </c>
      <c r="V609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20000</v>
      </c>
      <c r="W609" t="str">
        <f>feed!U818</f>
        <v>http://blocgame.com/stats.php?id=54560</v>
      </c>
      <c r="X609" s="4">
        <f>SUMPRODUCT(MID(0&amp;feed!V818,LARGE(INDEX(ISNUMBER(--MID(feed!V818,ROW($1:$5),1))*
ROW($1:$5),0),ROW($1:$5))+1,1)*10^ROW($1:$5)/10)</f>
        <v>0</v>
      </c>
      <c r="Y609">
        <f>feed!W818</f>
        <v>0</v>
      </c>
      <c r="Z609" s="4">
        <f t="shared" si="56"/>
        <v>18500</v>
      </c>
      <c r="AA609" s="8">
        <f t="shared" si="57"/>
        <v>35.906642728904849</v>
      </c>
      <c r="AB609" s="4">
        <f t="shared" si="58"/>
        <v>92.833333333333329</v>
      </c>
      <c r="AC609" s="4">
        <f t="shared" si="59"/>
        <v>3333.3333333333335</v>
      </c>
    </row>
    <row r="610" spans="1:29" x14ac:dyDescent="0.25">
      <c r="A610" t="str">
        <f>feed!A812</f>
        <v>Panarasia</v>
      </c>
      <c r="B610" t="str">
        <f>feed!B812</f>
        <v>Talleyrand</v>
      </c>
      <c r="C610">
        <f>feed!C812</f>
        <v>0</v>
      </c>
      <c r="D610">
        <f>SUMPRODUCT(MID(0&amp;feed!D812,LARGE(INDEX(ISNUMBER(--MID(feed!D812,ROW($1:$19),1))*
ROW($1:$19),0),ROW($1:$19))+1,1)*10^ROW($1:$19)/10)</f>
        <v>16</v>
      </c>
      <c r="E610">
        <f>SUMPRODUCT(MID(0&amp;feed!E812,LARGE(INDEX(ISNUMBER(--MID(feed!E812,ROW($1:$19),1))*
ROW($1:$19),0),ROW($1:$19))+1,1)*10^ROW($1:$19)/10)</f>
        <v>0</v>
      </c>
      <c r="F610" t="str">
        <f>feed!F812</f>
        <v>First World War surplus</v>
      </c>
      <c r="G610" t="str">
        <f>feed!G812</f>
        <v>Gandhi-like</v>
      </c>
      <c r="H610">
        <f>SUMPRODUCT(MID(0&amp;feed!H812,LARGE(INDEX(ISNUMBER(--MID(feed!H812,ROW($1:$19),1))*
ROW($1:$19),0),ROW($1:$19))+1,1)*10^ROW($1:$19)/10)</f>
        <v>0</v>
      </c>
      <c r="I610" t="str">
        <f>feed!I812</f>
        <v>Undisciplined Rabble</v>
      </c>
      <c r="J610">
        <f>SUMPRODUCT(MID(0&amp;feed!J812,LARGE(INDEX(ISNUMBER(--MID(feed!J812,ROW($1:$19),1))*
ROW($1:$19),0),ROW($1:$19))+1,1)*10^ROW($1:$19)/10)</f>
        <v>5</v>
      </c>
      <c r="K610">
        <f>SUMPRODUCT(MID(0&amp;feed!K812,LARGE(INDEX(ISNUMBER(--MID(feed!K812,ROW($1:$19),1))*
ROW($1:$19),0),ROW($1:$19))+1,1)*10^ROW($1:$19)/10)</f>
        <v>2</v>
      </c>
      <c r="L610">
        <f>SUMPRODUCT(MID(0&amp;feed!L812,LARGE(INDEX(ISNUMBER(--MID(feed!L812,ROW($1:$19),1))*
ROW($1:$19),0),ROW($1:$19))+1,1)*10^ROW($1:$19)/10)</f>
        <v>0</v>
      </c>
      <c r="M610" t="str">
        <f>feed!M812</f>
        <v>Mixed Economy</v>
      </c>
      <c r="N610">
        <f>SUMPRODUCT(MID(0&amp;feed!N812,LARGE(INDEX(ISNUMBER(--MID(feed!N812,ROW($1:$5),1))*
ROW($1:$5),0),ROW($1:$5))+1,1)*10^ROW($1:$5)/10)</f>
        <v>565</v>
      </c>
      <c r="O610">
        <f>SUMPRODUCT(MID(0&amp;feed!O812,LARGE(INDEX(ISNUMBER(--MID(feed!O812,ROW($1:$5),1))*
ROW($1:$5),0),ROW($1:$5))+1,1)*10^ROW($1:$5)/10)</f>
        <v>0</v>
      </c>
      <c r="P610" t="str">
        <f>feed!P812</f>
        <v>Plentiful</v>
      </c>
      <c r="Q610">
        <f t="shared" si="54"/>
        <v>70</v>
      </c>
      <c r="R610" t="str">
        <f>feed!Q812</f>
        <v>Small</v>
      </c>
      <c r="S610">
        <f t="shared" si="55"/>
        <v>3</v>
      </c>
      <c r="T610" t="str">
        <f>feed!R812</f>
        <v>Caribbean</v>
      </c>
      <c r="U610" t="str">
        <f>feed!S812</f>
        <v>Neutral</v>
      </c>
      <c r="V610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13732</v>
      </c>
      <c r="W610" t="str">
        <f>feed!U812</f>
        <v>http://blocgame.com/stats.php?id=64860</v>
      </c>
      <c r="X610" s="4">
        <f>SUMPRODUCT(MID(0&amp;feed!V812,LARGE(INDEX(ISNUMBER(--MID(feed!V812,ROW($1:$5),1))*
ROW($1:$5),0),ROW($1:$5))+1,1)*10^ROW($1:$5)/10)</f>
        <v>0</v>
      </c>
      <c r="Y610">
        <f>feed!W812</f>
        <v>0</v>
      </c>
      <c r="Z610" s="4">
        <f t="shared" si="56"/>
        <v>12982</v>
      </c>
      <c r="AA610" s="8">
        <f t="shared" si="57"/>
        <v>24.304424778761064</v>
      </c>
      <c r="AB610" s="4">
        <f t="shared" si="58"/>
        <v>94.166666666666671</v>
      </c>
      <c r="AC610" s="4">
        <f t="shared" si="59"/>
        <v>2288.6666666666665</v>
      </c>
    </row>
    <row r="611" spans="1:29" x14ac:dyDescent="0.25">
      <c r="A611" t="str">
        <f>feed!A940</f>
        <v>mexicanwall</v>
      </c>
      <c r="B611" t="str">
        <f>feed!B940</f>
        <v>mexicanwall</v>
      </c>
      <c r="C611">
        <f>feed!C940</f>
        <v>0</v>
      </c>
      <c r="D611">
        <f>SUMPRODUCT(MID(0&amp;feed!D940,LARGE(INDEX(ISNUMBER(--MID(feed!D940,ROW($1:$19),1))*
ROW($1:$19),0),ROW($1:$19))+1,1)*10^ROW($1:$19)/10)</f>
        <v>2</v>
      </c>
      <c r="E611">
        <f>SUMPRODUCT(MID(0&amp;feed!E940,LARGE(INDEX(ISNUMBER(--MID(feed!E940,ROW($1:$19),1))*
ROW($1:$19),0),ROW($1:$19))+1,1)*10^ROW($1:$19)/10)</f>
        <v>0</v>
      </c>
      <c r="F611" t="str">
        <f>feed!F940</f>
        <v>First World War surplus</v>
      </c>
      <c r="G611" t="str">
        <f>feed!G940</f>
        <v>Normal</v>
      </c>
      <c r="H611">
        <f>SUMPRODUCT(MID(0&amp;feed!H940,LARGE(INDEX(ISNUMBER(--MID(feed!H940,ROW($1:$19),1))*
ROW($1:$19),0),ROW($1:$19))+1,1)*10^ROW($1:$19)/10)</f>
        <v>0</v>
      </c>
      <c r="I611" t="str">
        <f>feed!I940</f>
        <v>Poor</v>
      </c>
      <c r="J611">
        <f>SUMPRODUCT(MID(0&amp;feed!J940,LARGE(INDEX(ISNUMBER(--MID(feed!J940,ROW($1:$19),1))*
ROW($1:$19),0),ROW($1:$19))+1,1)*10^ROW($1:$19)/10)</f>
        <v>131</v>
      </c>
      <c r="K611">
        <f>SUMPRODUCT(MID(0&amp;feed!K940,LARGE(INDEX(ISNUMBER(--MID(feed!K940,ROW($1:$19),1))*
ROW($1:$19),0),ROW($1:$19))+1,1)*10^ROW($1:$19)/10)</f>
        <v>2</v>
      </c>
      <c r="L611">
        <f>SUMPRODUCT(MID(0&amp;feed!L940,LARGE(INDEX(ISNUMBER(--MID(feed!L940,ROW($1:$19),1))*
ROW($1:$19),0),ROW($1:$19))+1,1)*10^ROW($1:$19)/10)</f>
        <v>0</v>
      </c>
      <c r="M611" t="str">
        <f>feed!M940</f>
        <v>Mixed Economy</v>
      </c>
      <c r="N611">
        <f>SUMPRODUCT(MID(0&amp;feed!N940,LARGE(INDEX(ISNUMBER(--MID(feed!N940,ROW($1:$5),1))*
ROW($1:$5),0),ROW($1:$5))+1,1)*10^ROW($1:$5)/10)</f>
        <v>397</v>
      </c>
      <c r="O611">
        <f>SUMPRODUCT(MID(0&amp;feed!O940,LARGE(INDEX(ISNUMBER(--MID(feed!O940,ROW($1:$5),1))*
ROW($1:$5),0),ROW($1:$5))+1,1)*10^ROW($1:$5)/10)</f>
        <v>0</v>
      </c>
      <c r="P611" t="str">
        <f>feed!P940</f>
        <v>Untapped</v>
      </c>
      <c r="Q611">
        <f t="shared" si="54"/>
        <v>90</v>
      </c>
      <c r="R611" t="str">
        <f>feed!Q940</f>
        <v>None</v>
      </c>
      <c r="S611">
        <f t="shared" si="55"/>
        <v>0</v>
      </c>
      <c r="T611" t="str">
        <f>feed!R940</f>
        <v>China</v>
      </c>
      <c r="U611" t="str">
        <f>feed!S940</f>
        <v>Neutral</v>
      </c>
      <c r="V611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16335</v>
      </c>
      <c r="W611" t="str">
        <f>feed!U940</f>
        <v>http://blocgame.com/stats.php?id=64294</v>
      </c>
      <c r="X611" s="4">
        <f>SUMPRODUCT(MID(0&amp;feed!V940,LARGE(INDEX(ISNUMBER(--MID(feed!V940,ROW($1:$5),1))*
ROW($1:$5),0),ROW($1:$5))+1,1)*10^ROW($1:$5)/10)</f>
        <v>0</v>
      </c>
      <c r="Y611">
        <f>feed!W940</f>
        <v>0</v>
      </c>
      <c r="Z611" s="4">
        <f t="shared" si="56"/>
        <v>15585</v>
      </c>
      <c r="AA611" s="8">
        <f t="shared" si="57"/>
        <v>41.14609571788413</v>
      </c>
      <c r="AB611" s="4">
        <f t="shared" si="58"/>
        <v>66.166666666666671</v>
      </c>
      <c r="AC611" s="4">
        <f t="shared" si="59"/>
        <v>2722.5</v>
      </c>
    </row>
    <row r="612" spans="1:29" x14ac:dyDescent="0.25">
      <c r="A612" t="str">
        <f>feed!A816</f>
        <v>Wussan</v>
      </c>
      <c r="B612" t="str">
        <f>feed!B816</f>
        <v>Handri</v>
      </c>
      <c r="C612" t="str">
        <f>feed!C816</f>
        <v>SPQR</v>
      </c>
      <c r="D612">
        <f>SUMPRODUCT(MID(0&amp;feed!D816,LARGE(INDEX(ISNUMBER(--MID(feed!D816,ROW($1:$19),1))*
ROW($1:$19),0),ROW($1:$19))+1,1)*10^ROW($1:$19)/10)</f>
        <v>69</v>
      </c>
      <c r="E612">
        <f>SUMPRODUCT(MID(0&amp;feed!E816,LARGE(INDEX(ISNUMBER(--MID(feed!E816,ROW($1:$19),1))*
ROW($1:$19),0),ROW($1:$19))+1,1)*10^ROW($1:$19)/10)</f>
        <v>0</v>
      </c>
      <c r="F612" t="str">
        <f>feed!F816</f>
        <v>First World War surplus</v>
      </c>
      <c r="G612" t="str">
        <f>feed!G816</f>
        <v>Gandhi-like</v>
      </c>
      <c r="H612">
        <f>SUMPRODUCT(MID(0&amp;feed!H817,LARGE(INDEX(ISNUMBER(--MID(feed!H817,ROW($1:$19),1))*
ROW($1:$19),0),ROW($1:$19))+1,1)*10^ROW($1:$19)/10)</f>
        <v>1</v>
      </c>
      <c r="I612" t="str">
        <f>feed!I816</f>
        <v>Standard</v>
      </c>
      <c r="J612">
        <f>SUMPRODUCT(MID(0&amp;feed!J816,LARGE(INDEX(ISNUMBER(--MID(feed!J816,ROW($1:$19),1))*
ROW($1:$19),0),ROW($1:$19))+1,1)*10^ROW($1:$19)/10)</f>
        <v>22</v>
      </c>
      <c r="K612">
        <f>SUMPRODUCT(MID(0&amp;feed!K816,LARGE(INDEX(ISNUMBER(--MID(feed!K816,ROW($1:$19),1))*
ROW($1:$19),0),ROW($1:$19))+1,1)*10^ROW($1:$19)/10)</f>
        <v>10</v>
      </c>
      <c r="L612">
        <f>SUMPRODUCT(MID(0&amp;feed!L816,LARGE(INDEX(ISNUMBER(--MID(feed!L816,ROW($1:$19),1))*
ROW($1:$19),0),ROW($1:$19))+1,1)*10^ROW($1:$19)/10)</f>
        <v>6</v>
      </c>
      <c r="M612" t="str">
        <f>feed!M816</f>
        <v>Central Planning</v>
      </c>
      <c r="N612">
        <f>SUMPRODUCT(MID(0&amp;feed!N816,LARGE(INDEX(ISNUMBER(--MID(feed!N816,ROW($1:$5),1))*
ROW($1:$5),0),ROW($1:$5))+1,1)*10^ROW($1:$5)/10)</f>
        <v>559</v>
      </c>
      <c r="O612">
        <f>SUMPRODUCT(MID(0&amp;feed!O816,LARGE(INDEX(ISNUMBER(--MID(feed!O816,ROW($1:$5),1))*
ROW($1:$5),0),ROW($1:$5))+1,1)*10^ROW($1:$5)/10)</f>
        <v>1019</v>
      </c>
      <c r="P612" t="str">
        <f>feed!P816</f>
        <v>Plentiful</v>
      </c>
      <c r="Q612">
        <f t="shared" si="54"/>
        <v>70</v>
      </c>
      <c r="R612" t="str">
        <f>feed!Q816</f>
        <v>None</v>
      </c>
      <c r="S612">
        <f t="shared" si="55"/>
        <v>0</v>
      </c>
      <c r="T612" t="str">
        <f>feed!R816</f>
        <v>Persia</v>
      </c>
      <c r="U612" t="str">
        <f>feed!S816</f>
        <v>Soviet Union</v>
      </c>
      <c r="V612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27701</v>
      </c>
      <c r="W612" t="str">
        <f>feed!U816</f>
        <v>http://blocgame.com/stats.php?id=50197</v>
      </c>
      <c r="X612" s="4">
        <f>SUMPRODUCT(MID(0&amp;feed!V816,LARGE(INDEX(ISNUMBER(--MID(feed!V816,ROW($1:$5),1))*
ROW($1:$5),0),ROW($1:$5))+1,1)*10^ROW($1:$5)/10)</f>
        <v>0</v>
      </c>
      <c r="Y612">
        <f>feed!W816</f>
        <v>0</v>
      </c>
      <c r="Z612" s="4">
        <f t="shared" si="56"/>
        <v>20951</v>
      </c>
      <c r="AA612" s="8">
        <f t="shared" si="57"/>
        <v>49.554561717352414</v>
      </c>
      <c r="AB612" s="4">
        <f t="shared" si="58"/>
        <v>93.166666666666671</v>
      </c>
      <c r="AC612" s="4">
        <f t="shared" si="59"/>
        <v>4616.833333333333</v>
      </c>
    </row>
    <row r="613" spans="1:29" x14ac:dyDescent="0.25">
      <c r="A613" t="str">
        <f>feed!A897</f>
        <v>bombingsymy</v>
      </c>
      <c r="B613" t="str">
        <f>feed!B897</f>
        <v>Tahla6969</v>
      </c>
      <c r="C613">
        <f>feed!C897</f>
        <v>0</v>
      </c>
      <c r="D613">
        <f>SUMPRODUCT(MID(0&amp;feed!D897,LARGE(INDEX(ISNUMBER(--MID(feed!D897,ROW($1:$19),1))*
ROW($1:$19),0),ROW($1:$19))+1,1)*10^ROW($1:$19)/10)</f>
        <v>10</v>
      </c>
      <c r="E613">
        <f>SUMPRODUCT(MID(0&amp;feed!E897,LARGE(INDEX(ISNUMBER(--MID(feed!E897,ROW($1:$19),1))*
ROW($1:$19),0),ROW($1:$19))+1,1)*10^ROW($1:$19)/10)</f>
        <v>0</v>
      </c>
      <c r="F613" t="str">
        <f>feed!F897</f>
        <v>First World War surplus</v>
      </c>
      <c r="G613" t="str">
        <f>feed!G897</f>
        <v>Pariah</v>
      </c>
      <c r="H613">
        <f>SUMPRODUCT(MID(0&amp;feed!H897,LARGE(INDEX(ISNUMBER(--MID(feed!H897,ROW($1:$19),1))*
ROW($1:$19),0),ROW($1:$19))+1,1)*10^ROW($1:$19)/10)</f>
        <v>0</v>
      </c>
      <c r="I613" t="str">
        <f>feed!I897</f>
        <v>Undisciplined Rabble</v>
      </c>
      <c r="J613">
        <f>SUMPRODUCT(MID(0&amp;feed!J897,LARGE(INDEX(ISNUMBER(--MID(feed!J897,ROW($1:$19),1))*
ROW($1:$19),0),ROW($1:$19))+1,1)*10^ROW($1:$19)/10)</f>
        <v>3</v>
      </c>
      <c r="K613">
        <f>SUMPRODUCT(MID(0&amp;feed!K897,LARGE(INDEX(ISNUMBER(--MID(feed!K897,ROW($1:$19),1))*
ROW($1:$19),0),ROW($1:$19))+1,1)*10^ROW($1:$19)/10)</f>
        <v>3</v>
      </c>
      <c r="L613">
        <f>SUMPRODUCT(MID(0&amp;feed!L897,LARGE(INDEX(ISNUMBER(--MID(feed!L897,ROW($1:$19),1))*
ROW($1:$19),0),ROW($1:$19))+1,1)*10^ROW($1:$19)/10)</f>
        <v>1</v>
      </c>
      <c r="M613" t="str">
        <f>feed!M897</f>
        <v>Central Planning</v>
      </c>
      <c r="N613">
        <f>SUMPRODUCT(MID(0&amp;feed!N897,LARGE(INDEX(ISNUMBER(--MID(feed!N897,ROW($1:$5),1))*
ROW($1:$5),0),ROW($1:$5))+1,1)*10^ROW($1:$5)/10)</f>
        <v>444</v>
      </c>
      <c r="O613">
        <f>SUMPRODUCT(MID(0&amp;feed!O897,LARGE(INDEX(ISNUMBER(--MID(feed!O897,ROW($1:$5),1))*
ROW($1:$5),0),ROW($1:$5))+1,1)*10^ROW($1:$5)/10)</f>
        <v>153</v>
      </c>
      <c r="P613">
        <f>feed!P897</f>
        <v>0</v>
      </c>
      <c r="Q613">
        <f t="shared" si="54"/>
        <v>40</v>
      </c>
      <c r="R613" t="str">
        <f>feed!Q897</f>
        <v>Meagre</v>
      </c>
      <c r="S613">
        <f t="shared" si="55"/>
        <v>1.5</v>
      </c>
      <c r="T613" t="str">
        <f>feed!R897</f>
        <v>Pacific Rim</v>
      </c>
      <c r="U613" t="str">
        <f>feed!S897</f>
        <v>Neutral</v>
      </c>
      <c r="V613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6377</v>
      </c>
      <c r="W613" t="str">
        <f>feed!U897</f>
        <v>http://blocgame.com/stats.php?id=64477</v>
      </c>
      <c r="X613" s="4">
        <f>SUMPRODUCT(MID(0&amp;feed!V897,LARGE(INDEX(ISNUMBER(--MID(feed!V897,ROW($1:$5),1))*
ROW($1:$5),0),ROW($1:$5))+1,1)*10^ROW($1:$5)/10)</f>
        <v>0</v>
      </c>
      <c r="Y613">
        <f>feed!W897</f>
        <v>0</v>
      </c>
      <c r="Z613" s="4">
        <f t="shared" si="56"/>
        <v>4877</v>
      </c>
      <c r="AA613" s="8">
        <f t="shared" si="57"/>
        <v>14.362612612612613</v>
      </c>
      <c r="AB613" s="4">
        <f t="shared" si="58"/>
        <v>74</v>
      </c>
      <c r="AC613" s="4">
        <f t="shared" si="59"/>
        <v>1062.8333333333333</v>
      </c>
    </row>
    <row r="614" spans="1:29" x14ac:dyDescent="0.25">
      <c r="A614" t="str">
        <f>feed!A1007</f>
        <v>Bratavia</v>
      </c>
      <c r="B614" t="str">
        <f>feed!B1007</f>
        <v>Jack Calvin</v>
      </c>
      <c r="C614">
        <f>feed!C1007</f>
        <v>0</v>
      </c>
      <c r="D614">
        <f>SUMPRODUCT(MID(0&amp;feed!D1007,LARGE(INDEX(ISNUMBER(--MID(feed!D1007,ROW($1:$19),1))*
ROW($1:$19),0),ROW($1:$19))+1,1)*10^ROW($1:$19)/10)</f>
        <v>10</v>
      </c>
      <c r="E614">
        <f>SUMPRODUCT(MID(0&amp;feed!E1007,LARGE(INDEX(ISNUMBER(--MID(feed!E1007,ROW($1:$19),1))*
ROW($1:$19),0),ROW($1:$19))+1,1)*10^ROW($1:$19)/10)</f>
        <v>0</v>
      </c>
      <c r="F614" t="str">
        <f>feed!F1007</f>
        <v>First World War surplus</v>
      </c>
      <c r="G614" t="str">
        <f>feed!G1007</f>
        <v>Questionable</v>
      </c>
      <c r="H614">
        <f>SUMPRODUCT(MID(0&amp;feed!H1007,LARGE(INDEX(ISNUMBER(--MID(feed!H1007,ROW($1:$19),1))*
ROW($1:$19),0),ROW($1:$19))+1,1)*10^ROW($1:$19)/10)</f>
        <v>0</v>
      </c>
      <c r="I614" t="str">
        <f>feed!I1007</f>
        <v>Standard</v>
      </c>
      <c r="J614">
        <f>SUMPRODUCT(MID(0&amp;feed!J1007,LARGE(INDEX(ISNUMBER(--MID(feed!J1007,ROW($1:$19),1))*
ROW($1:$19),0),ROW($1:$19))+1,1)*10^ROW($1:$19)/10)</f>
        <v>2</v>
      </c>
      <c r="K614">
        <f>SUMPRODUCT(MID(0&amp;feed!K1007,LARGE(INDEX(ISNUMBER(--MID(feed!K1007,ROW($1:$19),1))*
ROW($1:$19),0),ROW($1:$19))+1,1)*10^ROW($1:$19)/10)</f>
        <v>4</v>
      </c>
      <c r="L614">
        <f>SUMPRODUCT(MID(0&amp;feed!L1007,LARGE(INDEX(ISNUMBER(--MID(feed!L1007,ROW($1:$19),1))*
ROW($1:$19),0),ROW($1:$19))+1,1)*10^ROW($1:$19)/10)</f>
        <v>0</v>
      </c>
      <c r="M614" t="str">
        <f>feed!M1007</f>
        <v>Mixed Economy</v>
      </c>
      <c r="N614">
        <f>SUMPRODUCT(MID(0&amp;feed!N1007,LARGE(INDEX(ISNUMBER(--MID(feed!N1007,ROW($1:$5),1))*
ROW($1:$5),0),ROW($1:$5))+1,1)*10^ROW($1:$5)/10)</f>
        <v>359</v>
      </c>
      <c r="O614">
        <f>SUMPRODUCT(MID(0&amp;feed!O1007,LARGE(INDEX(ISNUMBER(--MID(feed!O1007,ROW($1:$5),1))*
ROW($1:$5),0),ROW($1:$5))+1,1)*10^ROW($1:$5)/10)</f>
        <v>125</v>
      </c>
      <c r="P614" t="str">
        <f>feed!P1007</f>
        <v>Plentiful</v>
      </c>
      <c r="Q614">
        <f t="shared" si="54"/>
        <v>70</v>
      </c>
      <c r="R614" t="str">
        <f>feed!Q1007</f>
        <v>None</v>
      </c>
      <c r="S614">
        <f t="shared" si="55"/>
        <v>0</v>
      </c>
      <c r="T614" t="str">
        <f>feed!R1007</f>
        <v>Indochina</v>
      </c>
      <c r="U614" t="str">
        <f>feed!S1007</f>
        <v>Neutral</v>
      </c>
      <c r="V614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9268</v>
      </c>
      <c r="W614" t="str">
        <f>feed!U1007</f>
        <v>http://blocgame.com/stats.php?id=60351</v>
      </c>
      <c r="X614" s="4">
        <f>SUMPRODUCT(MID(0&amp;feed!V1007,LARGE(INDEX(ISNUMBER(--MID(feed!V1007,ROW($1:$5),1))*
ROW($1:$5),0),ROW($1:$5))+1,1)*10^ROW($1:$5)/10)</f>
        <v>0</v>
      </c>
      <c r="Y614">
        <f>feed!W1007</f>
        <v>0</v>
      </c>
      <c r="Z614" s="4">
        <f t="shared" si="56"/>
        <v>7768</v>
      </c>
      <c r="AA614" s="8">
        <f t="shared" si="57"/>
        <v>25.81615598885794</v>
      </c>
      <c r="AB614" s="4">
        <f t="shared" si="58"/>
        <v>59.833333333333336</v>
      </c>
      <c r="AC614" s="4">
        <f t="shared" si="59"/>
        <v>1544.6666666666667</v>
      </c>
    </row>
    <row r="615" spans="1:29" x14ac:dyDescent="0.25">
      <c r="A615" t="str">
        <f>feed!A529</f>
        <v>Reikland</v>
      </c>
      <c r="B615" t="str">
        <f>feed!B529</f>
        <v>Karl-Franz I</v>
      </c>
      <c r="C615" t="str">
        <f>feed!C529</f>
        <v>SPQR</v>
      </c>
      <c r="D615">
        <f>SUMPRODUCT(MID(0&amp;feed!D529,LARGE(INDEX(ISNUMBER(--MID(feed!D529,ROW($1:$19),1))*
ROW($1:$19),0),ROW($1:$19))+1,1)*10^ROW($1:$19)/10)</f>
        <v>87</v>
      </c>
      <c r="E615">
        <f>SUMPRODUCT(MID(0&amp;feed!E529,LARGE(INDEX(ISNUMBER(--MID(feed!E529,ROW($1:$19),1))*
ROW($1:$19),0),ROW($1:$19))+1,1)*10^ROW($1:$19)/10)</f>
        <v>5</v>
      </c>
      <c r="F615" t="str">
        <f>feed!F529</f>
        <v>Korean War surplus</v>
      </c>
      <c r="G615" t="str">
        <f>feed!G529</f>
        <v>Gandhi-like</v>
      </c>
      <c r="H615">
        <f>SUMPRODUCT(MID(0&amp;feed!H529,LARGE(INDEX(ISNUMBER(--MID(feed!H529,ROW($1:$19),1))*
ROW($1:$19),0),ROW($1:$19))+1,1)*10^ROW($1:$19)/10)</f>
        <v>2</v>
      </c>
      <c r="I615" t="str">
        <f>feed!I529</f>
        <v>Elite</v>
      </c>
      <c r="J615">
        <f>SUMPRODUCT(MID(0&amp;feed!J529,LARGE(INDEX(ISNUMBER(--MID(feed!J529,ROW($1:$19),1))*
ROW($1:$19),0),ROW($1:$19))+1,1)*10^ROW($1:$19)/10)</f>
        <v>0</v>
      </c>
      <c r="K615">
        <f>SUMPRODUCT(MID(0&amp;feed!K529,LARGE(INDEX(ISNUMBER(--MID(feed!K529,ROW($1:$19),1))*
ROW($1:$19),0),ROW($1:$19))+1,1)*10^ROW($1:$19)/10)</f>
        <v>17</v>
      </c>
      <c r="L615">
        <f>SUMPRODUCT(MID(0&amp;feed!L529,LARGE(INDEX(ISNUMBER(--MID(feed!L529,ROW($1:$19),1))*
ROW($1:$19),0),ROW($1:$19))+1,1)*10^ROW($1:$19)/10)</f>
        <v>22</v>
      </c>
      <c r="M615" t="str">
        <f>feed!M529</f>
        <v>Central Planning</v>
      </c>
      <c r="N615">
        <f>SUMPRODUCT(MID(0&amp;feed!N529,LARGE(INDEX(ISNUMBER(--MID(feed!N529,ROW($1:$5),1))*
ROW($1:$5),0),ROW($1:$5))+1,1)*10^ROW($1:$5)/10)</f>
        <v>1165</v>
      </c>
      <c r="O615">
        <f>SUMPRODUCT(MID(0&amp;feed!O529,LARGE(INDEX(ISNUMBER(--MID(feed!O529,ROW($1:$5),1))*
ROW($1:$5),0),ROW($1:$5))+1,1)*10^ROW($1:$5)/10)</f>
        <v>6741</v>
      </c>
      <c r="P615" t="str">
        <f>feed!P529</f>
        <v>Untapped</v>
      </c>
      <c r="Q615">
        <f t="shared" si="54"/>
        <v>90</v>
      </c>
      <c r="R615" t="str">
        <f>feed!Q529</f>
        <v>Very Powerful</v>
      </c>
      <c r="S615">
        <f t="shared" si="55"/>
        <v>10</v>
      </c>
      <c r="T615" t="str">
        <f>feed!R529</f>
        <v>Persia</v>
      </c>
      <c r="U615" t="str">
        <f>feed!S529</f>
        <v>Soviet Union</v>
      </c>
      <c r="V615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36774</v>
      </c>
      <c r="W615" t="str">
        <f>feed!U529</f>
        <v>http://blocgame.com/stats.php?id=58781</v>
      </c>
      <c r="X615" s="4">
        <f>SUMPRODUCT(MID(0&amp;feed!V529,LARGE(INDEX(ISNUMBER(--MID(feed!V529,ROW($1:$5),1))*
ROW($1:$5),0),ROW($1:$5))+1,1)*10^ROW($1:$5)/10)</f>
        <v>0</v>
      </c>
      <c r="Y615">
        <f>feed!W529</f>
        <v>0</v>
      </c>
      <c r="Z615" s="4">
        <f t="shared" si="56"/>
        <v>20649</v>
      </c>
      <c r="AA615" s="8">
        <f t="shared" si="57"/>
        <v>31.565665236051501</v>
      </c>
      <c r="AB615" s="4">
        <f t="shared" si="58"/>
        <v>194.16666666666666</v>
      </c>
      <c r="AC615" s="4">
        <f t="shared" si="59"/>
        <v>6129</v>
      </c>
    </row>
    <row r="616" spans="1:29" x14ac:dyDescent="0.25">
      <c r="A616" t="str">
        <f>feed!A605</f>
        <v>Upper Volta</v>
      </c>
      <c r="B616" t="str">
        <f>feed!B605</f>
        <v>Muhammad Keita</v>
      </c>
      <c r="C616" t="str">
        <f>feed!C605</f>
        <v>The Order</v>
      </c>
      <c r="D616">
        <f>SUMPRODUCT(MID(0&amp;feed!D605,LARGE(INDEX(ISNUMBER(--MID(feed!D605,ROW($1:$19),1))*
ROW($1:$19),0),ROW($1:$19))+1,1)*10^ROW($1:$19)/10)</f>
        <v>36</v>
      </c>
      <c r="E616">
        <f>SUMPRODUCT(MID(0&amp;feed!E605,LARGE(INDEX(ISNUMBER(--MID(feed!E605,ROW($1:$19),1))*
ROW($1:$19),0),ROW($1:$19))+1,1)*10^ROW($1:$19)/10)</f>
        <v>0</v>
      </c>
      <c r="F616" t="str">
        <f>feed!F605</f>
        <v>First World War surplus</v>
      </c>
      <c r="G616" t="str">
        <f>feed!G605</f>
        <v>Isolated</v>
      </c>
      <c r="H616">
        <f>SUMPRODUCT(MID(0&amp;feed!H605,LARGE(INDEX(ISNUMBER(--MID(feed!H605,ROW($1:$19),1))*
ROW($1:$19),0),ROW($1:$19))+1,1)*10^ROW($1:$19)/10)</f>
        <v>1</v>
      </c>
      <c r="I616" t="str">
        <f>feed!I605</f>
        <v>Elite</v>
      </c>
      <c r="J616">
        <f>SUMPRODUCT(MID(0&amp;feed!J605,LARGE(INDEX(ISNUMBER(--MID(feed!J605,ROW($1:$19),1))*
ROW($1:$19),0),ROW($1:$19))+1,1)*10^ROW($1:$19)/10)</f>
        <v>3</v>
      </c>
      <c r="K616">
        <f>SUMPRODUCT(MID(0&amp;feed!K605,LARGE(INDEX(ISNUMBER(--MID(feed!K605,ROW($1:$19),1))*
ROW($1:$19),0),ROW($1:$19))+1,1)*10^ROW($1:$19)/10)</f>
        <v>16</v>
      </c>
      <c r="L616">
        <f>SUMPRODUCT(MID(0&amp;feed!L605,LARGE(INDEX(ISNUMBER(--MID(feed!L605,ROW($1:$19),1))*
ROW($1:$19),0),ROW($1:$19))+1,1)*10^ROW($1:$19)/10)</f>
        <v>3</v>
      </c>
      <c r="M616" t="str">
        <f>feed!M605</f>
        <v>Central Planning</v>
      </c>
      <c r="N616">
        <f>SUMPRODUCT(MID(0&amp;feed!N605,LARGE(INDEX(ISNUMBER(--MID(feed!N605,ROW($1:$5),1))*
ROW($1:$5),0),ROW($1:$5))+1,1)*10^ROW($1:$5)/10)</f>
        <v>961</v>
      </c>
      <c r="O616">
        <f>SUMPRODUCT(MID(0&amp;feed!O605,LARGE(INDEX(ISNUMBER(--MID(feed!O605,ROW($1:$5),1))*
ROW($1:$5),0),ROW($1:$5))+1,1)*10^ROW($1:$5)/10)</f>
        <v>795</v>
      </c>
      <c r="P616" t="str">
        <f>feed!P605</f>
        <v>Untapped</v>
      </c>
      <c r="Q616">
        <f t="shared" si="54"/>
        <v>90</v>
      </c>
      <c r="R616" t="str">
        <f>feed!Q605</f>
        <v>Meagre</v>
      </c>
      <c r="S616">
        <f t="shared" si="55"/>
        <v>1.5</v>
      </c>
      <c r="T616" t="str">
        <f>feed!R605</f>
        <v>West Africa</v>
      </c>
      <c r="U616" t="str">
        <f>feed!S605</f>
        <v>Soviet Union</v>
      </c>
      <c r="V616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33087</v>
      </c>
      <c r="W616" t="str">
        <f>feed!U605</f>
        <v>http://blocgame.com/stats.php?id=65530</v>
      </c>
      <c r="X616" s="4">
        <f>SUMPRODUCT(MID(0&amp;feed!V605,LARGE(INDEX(ISNUMBER(--MID(feed!V605,ROW($1:$5),1))*
ROW($1:$5),0),ROW($1:$5))+1,1)*10^ROW($1:$5)/10)</f>
        <v>0</v>
      </c>
      <c r="Y616">
        <f>feed!W605</f>
        <v>0</v>
      </c>
      <c r="Z616" s="4">
        <f t="shared" si="56"/>
        <v>25212</v>
      </c>
      <c r="AA616" s="8">
        <f t="shared" si="57"/>
        <v>34.429760665972942</v>
      </c>
      <c r="AB616" s="4">
        <f t="shared" si="58"/>
        <v>160.16666666666666</v>
      </c>
      <c r="AC616" s="4">
        <f t="shared" si="59"/>
        <v>5514.5</v>
      </c>
    </row>
    <row r="617" spans="1:29" x14ac:dyDescent="0.25">
      <c r="A617" t="str">
        <f>feed!A880</f>
        <v>Good Jobs</v>
      </c>
      <c r="B617" t="str">
        <f>feed!B880</f>
        <v>Mongoloid Manager</v>
      </c>
      <c r="C617">
        <f>feed!C880</f>
        <v>0</v>
      </c>
      <c r="D617">
        <f>SUMPRODUCT(MID(0&amp;feed!D880,LARGE(INDEX(ISNUMBER(--MID(feed!D880,ROW($1:$19),1))*
ROW($1:$19),0),ROW($1:$19))+1,1)*10^ROW($1:$19)/10)</f>
        <v>8</v>
      </c>
      <c r="E617">
        <f>SUMPRODUCT(MID(0&amp;feed!E880,LARGE(INDEX(ISNUMBER(--MID(feed!E880,ROW($1:$19),1))*
ROW($1:$19),0),ROW($1:$19))+1,1)*10^ROW($1:$19)/10)</f>
        <v>0</v>
      </c>
      <c r="F617" t="str">
        <f>feed!F880</f>
        <v>First World War surplus</v>
      </c>
      <c r="G617" t="str">
        <f>feed!G880</f>
        <v>Gandhi-like</v>
      </c>
      <c r="H617">
        <f>SUMPRODUCT(MID(0&amp;feed!H882,LARGE(INDEX(ISNUMBER(--MID(feed!H882,ROW($1:$19),1))*
ROW($1:$19),0),ROW($1:$19))+1,1)*10^ROW($1:$19)/10)</f>
        <v>0</v>
      </c>
      <c r="I617" t="str">
        <f>feed!I880</f>
        <v>Poor</v>
      </c>
      <c r="J617">
        <f>SUMPRODUCT(MID(0&amp;feed!J880,LARGE(INDEX(ISNUMBER(--MID(feed!J880,ROW($1:$19),1))*
ROW($1:$19),0),ROW($1:$19))+1,1)*10^ROW($1:$19)/10)</f>
        <v>147</v>
      </c>
      <c r="K617">
        <f>SUMPRODUCT(MID(0&amp;feed!K880,LARGE(INDEX(ISNUMBER(--MID(feed!K880,ROW($1:$19),1))*
ROW($1:$19),0),ROW($1:$19))+1,1)*10^ROW($1:$19)/10)</f>
        <v>2</v>
      </c>
      <c r="L617">
        <f>SUMPRODUCT(MID(0&amp;feed!L880,LARGE(INDEX(ISNUMBER(--MID(feed!L880,ROW($1:$19),1))*
ROW($1:$19),0),ROW($1:$19))+1,1)*10^ROW($1:$19)/10)</f>
        <v>0</v>
      </c>
      <c r="M617" t="str">
        <f>feed!M880</f>
        <v>Mixed Economy</v>
      </c>
      <c r="N617">
        <f>SUMPRODUCT(MID(0&amp;feed!N880,LARGE(INDEX(ISNUMBER(--MID(feed!N880,ROW($1:$5),1))*
ROW($1:$5),0),ROW($1:$5))+1,1)*10^ROW($1:$5)/10)</f>
        <v>457</v>
      </c>
      <c r="O617">
        <f>SUMPRODUCT(MID(0&amp;feed!O880,LARGE(INDEX(ISNUMBER(--MID(feed!O880,ROW($1:$5),1))*
ROW($1:$5),0),ROW($1:$5))+1,1)*10^ROW($1:$5)/10)</f>
        <v>0</v>
      </c>
      <c r="P617" t="str">
        <f>feed!P880</f>
        <v>Untapped</v>
      </c>
      <c r="Q617">
        <f t="shared" si="54"/>
        <v>90</v>
      </c>
      <c r="R617" t="str">
        <f>feed!Q880</f>
        <v>None</v>
      </c>
      <c r="S617">
        <f t="shared" si="55"/>
        <v>0</v>
      </c>
      <c r="T617" t="str">
        <f>feed!R880</f>
        <v>Indochina</v>
      </c>
      <c r="U617" t="str">
        <f>feed!S880</f>
        <v>Neutral</v>
      </c>
      <c r="V617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16335</v>
      </c>
      <c r="W617" t="str">
        <f>feed!U880</f>
        <v>http://blocgame.com/stats.php?id=57865</v>
      </c>
      <c r="X617" s="4">
        <f>SUMPRODUCT(MID(0&amp;feed!V880,LARGE(INDEX(ISNUMBER(--MID(feed!V880,ROW($1:$5),1))*
ROW($1:$5),0),ROW($1:$5))+1,1)*10^ROW($1:$5)/10)</f>
        <v>0</v>
      </c>
      <c r="Y617">
        <f>feed!W880</f>
        <v>0</v>
      </c>
      <c r="Z617" s="4">
        <f t="shared" si="56"/>
        <v>15585</v>
      </c>
      <c r="AA617" s="8">
        <f t="shared" si="57"/>
        <v>35.74398249452954</v>
      </c>
      <c r="AB617" s="4">
        <f t="shared" si="58"/>
        <v>76.166666666666671</v>
      </c>
      <c r="AC617" s="4">
        <f t="shared" si="59"/>
        <v>2722.5</v>
      </c>
    </row>
    <row r="618" spans="1:29" x14ac:dyDescent="0.25">
      <c r="A618" t="str">
        <f>feed!A767</f>
        <v>4g93</v>
      </c>
      <c r="B618" t="str">
        <f>feed!B767</f>
        <v>kadafi</v>
      </c>
      <c r="C618" t="str">
        <f>feed!C767</f>
        <v>The Order</v>
      </c>
      <c r="D618">
        <f>SUMPRODUCT(MID(0&amp;feed!D767,LARGE(INDEX(ISNUMBER(--MID(feed!D767,ROW($1:$19),1))*
ROW($1:$19),0),ROW($1:$19))+1,1)*10^ROW($1:$19)/10)</f>
        <v>99</v>
      </c>
      <c r="E618">
        <f>SUMPRODUCT(MID(0&amp;feed!E767,LARGE(INDEX(ISNUMBER(--MID(feed!E767,ROW($1:$19),1))*
ROW($1:$19),0),ROW($1:$19))+1,1)*10^ROW($1:$19)/10)</f>
        <v>3</v>
      </c>
      <c r="F618" t="str">
        <f>feed!F767</f>
        <v>Korean War surplus</v>
      </c>
      <c r="G618" t="str">
        <f>feed!G767</f>
        <v>Gandhi-like</v>
      </c>
      <c r="H618">
        <f>SUMPRODUCT(MID(0&amp;feed!H768,LARGE(INDEX(ISNUMBER(--MID(feed!H768,ROW($1:$19),1))*
ROW($1:$19),0),ROW($1:$19))+1,1)*10^ROW($1:$19)/10)</f>
        <v>2</v>
      </c>
      <c r="I618" t="str">
        <f>feed!I767</f>
        <v>Standard</v>
      </c>
      <c r="J618">
        <f>SUMPRODUCT(MID(0&amp;feed!J767,LARGE(INDEX(ISNUMBER(--MID(feed!J767,ROW($1:$19),1))*
ROW($1:$19),0),ROW($1:$19))+1,1)*10^ROW($1:$19)/10)</f>
        <v>11</v>
      </c>
      <c r="K618">
        <f>SUMPRODUCT(MID(0&amp;feed!K767,LARGE(INDEX(ISNUMBER(--MID(feed!K767,ROW($1:$19),1))*
ROW($1:$19),0),ROW($1:$19))+1,1)*10^ROW($1:$19)/10)</f>
        <v>13</v>
      </c>
      <c r="L618">
        <f>SUMPRODUCT(MID(0&amp;feed!L767,LARGE(INDEX(ISNUMBER(--MID(feed!L767,ROW($1:$19),1))*
ROW($1:$19),0),ROW($1:$19))+1,1)*10^ROW($1:$19)/10)</f>
        <v>5</v>
      </c>
      <c r="M618" t="str">
        <f>feed!M767</f>
        <v>Central Planning</v>
      </c>
      <c r="N618">
        <f>SUMPRODUCT(MID(0&amp;feed!N767,LARGE(INDEX(ISNUMBER(--MID(feed!N767,ROW($1:$5),1))*
ROW($1:$5),0),ROW($1:$5))+1,1)*10^ROW($1:$5)/10)</f>
        <v>640</v>
      </c>
      <c r="O618">
        <f>SUMPRODUCT(MID(0&amp;feed!O767,LARGE(INDEX(ISNUMBER(--MID(feed!O767,ROW($1:$5),1))*
ROW($1:$5),0),ROW($1:$5))+1,1)*10^ROW($1:$5)/10)</f>
        <v>175</v>
      </c>
      <c r="P618" t="str">
        <f>feed!P767</f>
        <v>Untapped</v>
      </c>
      <c r="Q618">
        <f t="shared" si="54"/>
        <v>90</v>
      </c>
      <c r="R618" t="str">
        <f>feed!Q767</f>
        <v>Very Powerful</v>
      </c>
      <c r="S618">
        <f t="shared" si="55"/>
        <v>10</v>
      </c>
      <c r="T618" t="str">
        <f>feed!R767</f>
        <v>Pacific Rim</v>
      </c>
      <c r="U618" t="str">
        <f>feed!S767</f>
        <v>Soviet Union</v>
      </c>
      <c r="V618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20221</v>
      </c>
      <c r="W618" t="str">
        <f>feed!U767</f>
        <v>http://blocgame.com/stats.php?id=62122</v>
      </c>
      <c r="X618" s="4">
        <f>SUMPRODUCT(MID(0&amp;feed!V767,LARGE(INDEX(ISNUMBER(--MID(feed!V767,ROW($1:$5),1))*
ROW($1:$5),0),ROW($1:$5))+1,1)*10^ROW($1:$5)/10)</f>
        <v>0</v>
      </c>
      <c r="Y618">
        <f>feed!W767</f>
        <v>0</v>
      </c>
      <c r="Z618" s="4">
        <f t="shared" si="56"/>
        <v>11971</v>
      </c>
      <c r="AA618" s="8">
        <f t="shared" si="57"/>
        <v>31.595312499999999</v>
      </c>
      <c r="AB618" s="4">
        <f t="shared" si="58"/>
        <v>106.66666666666667</v>
      </c>
      <c r="AC618" s="4">
        <f t="shared" si="59"/>
        <v>3370.1666666666665</v>
      </c>
    </row>
    <row r="619" spans="1:29" x14ac:dyDescent="0.25">
      <c r="A619" t="str">
        <f>feed!A659</f>
        <v>Glueyou</v>
      </c>
      <c r="B619" t="str">
        <f>feed!B659</f>
        <v>Soupcockporkpie</v>
      </c>
      <c r="C619" t="str">
        <f>feed!C659</f>
        <v>The Order</v>
      </c>
      <c r="D619">
        <f>SUMPRODUCT(MID(0&amp;feed!D659,LARGE(INDEX(ISNUMBER(--MID(feed!D659,ROW($1:$19),1))*
ROW($1:$19),0),ROW($1:$19))+1,1)*10^ROW($1:$19)/10)</f>
        <v>76</v>
      </c>
      <c r="E619">
        <f>SUMPRODUCT(MID(0&amp;feed!E659,LARGE(INDEX(ISNUMBER(--MID(feed!E659,ROW($1:$19),1))*
ROW($1:$19),0),ROW($1:$19))+1,1)*10^ROW($1:$19)/10)</f>
        <v>0</v>
      </c>
      <c r="F619" t="str">
        <f>feed!F659</f>
        <v>Second World War surplus</v>
      </c>
      <c r="G619" t="str">
        <f>feed!G659</f>
        <v>Gandhi-like</v>
      </c>
      <c r="H619">
        <f>SUMPRODUCT(MID(0&amp;feed!H659,LARGE(INDEX(ISNUMBER(--MID(feed!H659,ROW($1:$19),1))*
ROW($1:$19),0),ROW($1:$19))+1,1)*10^ROW($1:$19)/10)</f>
        <v>1</v>
      </c>
      <c r="I619" t="str">
        <f>feed!I659</f>
        <v>Elite</v>
      </c>
      <c r="J619">
        <f>SUMPRODUCT(MID(0&amp;feed!J659,LARGE(INDEX(ISNUMBER(--MID(feed!J659,ROW($1:$19),1))*
ROW($1:$19),0),ROW($1:$19))+1,1)*10^ROW($1:$19)/10)</f>
        <v>19</v>
      </c>
      <c r="K619">
        <f>SUMPRODUCT(MID(0&amp;feed!K659,LARGE(INDEX(ISNUMBER(--MID(feed!K659,ROW($1:$19),1))*
ROW($1:$19),0),ROW($1:$19))+1,1)*10^ROW($1:$19)/10)</f>
        <v>8</v>
      </c>
      <c r="L619">
        <f>SUMPRODUCT(MID(0&amp;feed!L659,LARGE(INDEX(ISNUMBER(--MID(feed!L659,ROW($1:$19),1))*
ROW($1:$19),0),ROW($1:$19))+1,1)*10^ROW($1:$19)/10)</f>
        <v>3</v>
      </c>
      <c r="M619" t="str">
        <f>feed!M659</f>
        <v>Mixed Economy</v>
      </c>
      <c r="N619">
        <f>SUMPRODUCT(MID(0&amp;feed!N659,LARGE(INDEX(ISNUMBER(--MID(feed!N659,ROW($1:$5),1))*
ROW($1:$5),0),ROW($1:$5))+1,1)*10^ROW($1:$5)/10)</f>
        <v>855</v>
      </c>
      <c r="O619">
        <f>SUMPRODUCT(MID(0&amp;feed!O659,LARGE(INDEX(ISNUMBER(--MID(feed!O659,ROW($1:$5),1))*
ROW($1:$5),0),ROW($1:$5))+1,1)*10^ROW($1:$5)/10)</f>
        <v>116</v>
      </c>
      <c r="P619" t="str">
        <f>feed!P659</f>
        <v>Untapped</v>
      </c>
      <c r="Q619">
        <f t="shared" si="54"/>
        <v>90</v>
      </c>
      <c r="R619" t="str">
        <f>feed!Q659</f>
        <v>Very Powerful</v>
      </c>
      <c r="S619">
        <f t="shared" si="55"/>
        <v>10</v>
      </c>
      <c r="T619" t="str">
        <f>feed!R659</f>
        <v>Pacific Rim</v>
      </c>
      <c r="U619" t="str">
        <f>feed!S659</f>
        <v>Soviet Union</v>
      </c>
      <c r="V61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23990</v>
      </c>
      <c r="W619" t="str">
        <f>feed!U659</f>
        <v>http://blocgame.com/stats.php?id=63842</v>
      </c>
      <c r="X619" s="4">
        <f>SUMPRODUCT(MID(0&amp;feed!V659,LARGE(INDEX(ISNUMBER(--MID(feed!V659,ROW($1:$5),1))*
ROW($1:$5),0),ROW($1:$5))+1,1)*10^ROW($1:$5)/10)</f>
        <v>0</v>
      </c>
      <c r="Y619">
        <f>feed!W659</f>
        <v>0</v>
      </c>
      <c r="Z619" s="4">
        <f t="shared" si="56"/>
        <v>19115</v>
      </c>
      <c r="AA619" s="8">
        <f t="shared" si="57"/>
        <v>28.058479532163744</v>
      </c>
      <c r="AB619" s="4">
        <f t="shared" si="58"/>
        <v>142.5</v>
      </c>
      <c r="AC619" s="4">
        <f t="shared" si="59"/>
        <v>3998.3333333333335</v>
      </c>
    </row>
    <row r="620" spans="1:29" x14ac:dyDescent="0.25">
      <c r="A620" t="str">
        <f>feed!A788</f>
        <v>qwertyuioppp</v>
      </c>
      <c r="B620" t="str">
        <f>feed!B788</f>
        <v>qwertyuioppp</v>
      </c>
      <c r="C620" t="str">
        <f>feed!C788</f>
        <v>Brotherhood of Nod</v>
      </c>
      <c r="D620">
        <f>SUMPRODUCT(MID(0&amp;feed!D788,LARGE(INDEX(ISNUMBER(--MID(feed!D788,ROW($1:$19),1))*
ROW($1:$19),0),ROW($1:$19))+1,1)*10^ROW($1:$19)/10)</f>
        <v>44</v>
      </c>
      <c r="E620">
        <f>SUMPRODUCT(MID(0&amp;feed!E788,LARGE(INDEX(ISNUMBER(--MID(feed!E788,ROW($1:$19),1))*
ROW($1:$19),0),ROW($1:$19))+1,1)*10^ROW($1:$19)/10)</f>
        <v>0</v>
      </c>
      <c r="F620" t="str">
        <f>feed!F788</f>
        <v>Second World War surplus</v>
      </c>
      <c r="G620" t="str">
        <f>feed!G788</f>
        <v>Normal</v>
      </c>
      <c r="H620">
        <f>SUMPRODUCT(MID(0&amp;feed!H788,LARGE(INDEX(ISNUMBER(--MID(feed!H788,ROW($1:$19),1))*
ROW($1:$19),0),ROW($1:$19))+1,1)*10^ROW($1:$19)/10)</f>
        <v>0</v>
      </c>
      <c r="I620" t="str">
        <f>feed!I788</f>
        <v>Undisciplined Rabble</v>
      </c>
      <c r="J620">
        <f>SUMPRODUCT(MID(0&amp;feed!J788,LARGE(INDEX(ISNUMBER(--MID(feed!J788,ROW($1:$19),1))*
ROW($1:$19),0),ROW($1:$19))+1,1)*10^ROW($1:$19)/10)</f>
        <v>8</v>
      </c>
      <c r="K620">
        <f>SUMPRODUCT(MID(0&amp;feed!K788,LARGE(INDEX(ISNUMBER(--MID(feed!K788,ROW($1:$19),1))*
ROW($1:$19),0),ROW($1:$19))+1,1)*10^ROW($1:$19)/10)</f>
        <v>2</v>
      </c>
      <c r="L620">
        <f>SUMPRODUCT(MID(0&amp;feed!L788,LARGE(INDEX(ISNUMBER(--MID(feed!L788,ROW($1:$19),1))*
ROW($1:$19),0),ROW($1:$19))+1,1)*10^ROW($1:$19)/10)</f>
        <v>0</v>
      </c>
      <c r="M620" t="str">
        <f>feed!M788</f>
        <v>Central Planning</v>
      </c>
      <c r="N620">
        <f>SUMPRODUCT(MID(0&amp;feed!N788,LARGE(INDEX(ISNUMBER(--MID(feed!N788,ROW($1:$5),1))*
ROW($1:$5),0),ROW($1:$5))+1,1)*10^ROW($1:$5)/10)</f>
        <v>606</v>
      </c>
      <c r="O620">
        <f>SUMPRODUCT(MID(0&amp;feed!O788,LARGE(INDEX(ISNUMBER(--MID(feed!O788,ROW($1:$5),1))*
ROW($1:$5),0),ROW($1:$5))+1,1)*10^ROW($1:$5)/10)</f>
        <v>0</v>
      </c>
      <c r="P620">
        <f>feed!P788</f>
        <v>0</v>
      </c>
      <c r="Q620">
        <f t="shared" si="54"/>
        <v>40</v>
      </c>
      <c r="R620" t="str">
        <f>feed!Q788</f>
        <v>None</v>
      </c>
      <c r="S620">
        <f t="shared" si="55"/>
        <v>0</v>
      </c>
      <c r="T620" t="str">
        <f>feed!R788</f>
        <v>Arabia</v>
      </c>
      <c r="U620" t="str">
        <f>feed!S788</f>
        <v>Neutral</v>
      </c>
      <c r="V620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20886</v>
      </c>
      <c r="W620" t="str">
        <f>feed!U788</f>
        <v>http://blocgame.com/stats.php?id=61873</v>
      </c>
      <c r="X620" s="4">
        <f>SUMPRODUCT(MID(0&amp;feed!V788,LARGE(INDEX(ISNUMBER(--MID(feed!V788,ROW($1:$5),1))*
ROW($1:$5),0),ROW($1:$5))+1,1)*10^ROW($1:$5)/10)</f>
        <v>0</v>
      </c>
      <c r="Y620">
        <f>feed!W788</f>
        <v>0</v>
      </c>
      <c r="Z620" s="4">
        <f t="shared" si="56"/>
        <v>20136</v>
      </c>
      <c r="AA620" s="8">
        <f t="shared" si="57"/>
        <v>34.465346534653463</v>
      </c>
      <c r="AB620" s="4">
        <f t="shared" si="58"/>
        <v>101</v>
      </c>
      <c r="AC620" s="4">
        <f t="shared" si="59"/>
        <v>3481</v>
      </c>
    </row>
    <row r="621" spans="1:29" x14ac:dyDescent="0.25">
      <c r="A621" t="str">
        <f>feed!A730</f>
        <v>Luskwood</v>
      </c>
      <c r="B621" t="str">
        <f>feed!B730</f>
        <v>HylerVolfhelm</v>
      </c>
      <c r="C621" t="str">
        <f>feed!C730</f>
        <v>The Order</v>
      </c>
      <c r="D621">
        <f>SUMPRODUCT(MID(0&amp;feed!D730,LARGE(INDEX(ISNUMBER(--MID(feed!D730,ROW($1:$19),1))*
ROW($1:$19),0),ROW($1:$19))+1,1)*10^ROW($1:$19)/10)</f>
        <v>115</v>
      </c>
      <c r="E621">
        <f>SUMPRODUCT(MID(0&amp;feed!E730,LARGE(INDEX(ISNUMBER(--MID(feed!E730,ROW($1:$19),1))*
ROW($1:$19),0),ROW($1:$19))+1,1)*10^ROW($1:$19)/10)</f>
        <v>7</v>
      </c>
      <c r="F621" t="str">
        <f>feed!F730</f>
        <v>Korean War surplus</v>
      </c>
      <c r="G621" t="str">
        <f>feed!G730</f>
        <v>Gandhi-like</v>
      </c>
      <c r="H621">
        <f>SUMPRODUCT(MID(0&amp;feed!H730,LARGE(INDEX(ISNUMBER(--MID(feed!H730,ROW($1:$19),1))*
ROW($1:$19),0),ROW($1:$19))+1,1)*10^ROW($1:$19)/10)</f>
        <v>3</v>
      </c>
      <c r="I621" t="str">
        <f>feed!I730</f>
        <v>Standard</v>
      </c>
      <c r="J621">
        <f>SUMPRODUCT(MID(0&amp;feed!J730,LARGE(INDEX(ISNUMBER(--MID(feed!J730,ROW($1:$19),1))*
ROW($1:$19),0),ROW($1:$19))+1,1)*10^ROW($1:$19)/10)</f>
        <v>6</v>
      </c>
      <c r="K621">
        <f>SUMPRODUCT(MID(0&amp;feed!K730,LARGE(INDEX(ISNUMBER(--MID(feed!K730,ROW($1:$19),1))*
ROW($1:$19),0),ROW($1:$19))+1,1)*10^ROW($1:$19)/10)</f>
        <v>25</v>
      </c>
      <c r="L621">
        <f>SUMPRODUCT(MID(0&amp;feed!L730,LARGE(INDEX(ISNUMBER(--MID(feed!L730,ROW($1:$19),1))*
ROW($1:$19),0),ROW($1:$19))+1,1)*10^ROW($1:$19)/10)</f>
        <v>8</v>
      </c>
      <c r="M621" t="str">
        <f>feed!M730</f>
        <v>Central Planning</v>
      </c>
      <c r="N621">
        <f>SUMPRODUCT(MID(0&amp;feed!N730,LARGE(INDEX(ISNUMBER(--MID(feed!N730,ROW($1:$5),1))*
ROW($1:$5),0),ROW($1:$5))+1,1)*10^ROW($1:$5)/10)</f>
        <v>721</v>
      </c>
      <c r="O621">
        <f>SUMPRODUCT(MID(0&amp;feed!O730,LARGE(INDEX(ISNUMBER(--MID(feed!O730,ROW($1:$5),1))*
ROW($1:$5),0),ROW($1:$5))+1,1)*10^ROW($1:$5)/10)</f>
        <v>268</v>
      </c>
      <c r="P621" t="str">
        <f>feed!P730</f>
        <v>Untapped</v>
      </c>
      <c r="Q621">
        <f t="shared" si="54"/>
        <v>90</v>
      </c>
      <c r="R621" t="str">
        <f>feed!Q730</f>
        <v>Very Powerful</v>
      </c>
      <c r="S621">
        <f t="shared" si="55"/>
        <v>10</v>
      </c>
      <c r="T621" t="str">
        <f>feed!R730</f>
        <v>The Subcontinent</v>
      </c>
      <c r="U621" t="str">
        <f>feed!S730</f>
        <v>Soviet Union</v>
      </c>
      <c r="V621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43534</v>
      </c>
      <c r="W621" t="str">
        <f>feed!U730</f>
        <v>http://blocgame.com/stats.php?id=63171</v>
      </c>
      <c r="X621" s="4">
        <f>SUMPRODUCT(MID(0&amp;feed!V730,LARGE(INDEX(ISNUMBER(--MID(feed!V730,ROW($1:$5),1))*
ROW($1:$5),0),ROW($1:$5))+1,1)*10^ROW($1:$5)/10)</f>
        <v>0</v>
      </c>
      <c r="Y621">
        <f>feed!W730</f>
        <v>0</v>
      </c>
      <c r="Z621" s="4">
        <f t="shared" si="56"/>
        <v>28909</v>
      </c>
      <c r="AA621" s="8">
        <f t="shared" si="57"/>
        <v>60.380027739251041</v>
      </c>
      <c r="AB621" s="4">
        <f t="shared" si="58"/>
        <v>120.16666666666667</v>
      </c>
      <c r="AC621" s="4">
        <f t="shared" si="59"/>
        <v>7255.666666666667</v>
      </c>
    </row>
    <row r="622" spans="1:29" x14ac:dyDescent="0.25">
      <c r="A622" t="str">
        <f>feed!A682</f>
        <v>West-Korea</v>
      </c>
      <c r="B622" t="str">
        <f>feed!B682</f>
        <v>Chang Kai-Shrek</v>
      </c>
      <c r="C622">
        <f>feed!C682</f>
        <v>0</v>
      </c>
      <c r="D622">
        <f>SUMPRODUCT(MID(0&amp;feed!D682,LARGE(INDEX(ISNUMBER(--MID(feed!D682,ROW($1:$19),1))*
ROW($1:$19),0),ROW($1:$19))+1,1)*10^ROW($1:$19)/10)</f>
        <v>8</v>
      </c>
      <c r="E622">
        <f>SUMPRODUCT(MID(0&amp;feed!E682,LARGE(INDEX(ISNUMBER(--MID(feed!E682,ROW($1:$19),1))*
ROW($1:$19),0),ROW($1:$19))+1,1)*10^ROW($1:$19)/10)</f>
        <v>0</v>
      </c>
      <c r="F622" t="str">
        <f>feed!F682</f>
        <v>First World War surplus</v>
      </c>
      <c r="G622" t="str">
        <f>feed!G682</f>
        <v>Angelic</v>
      </c>
      <c r="H622">
        <f>SUMPRODUCT(MID(0&amp;feed!H682,LARGE(INDEX(ISNUMBER(--MID(feed!H682,ROW($1:$19),1))*
ROW($1:$19),0),ROW($1:$19))+1,1)*10^ROW($1:$19)/10)</f>
        <v>1</v>
      </c>
      <c r="I622" t="str">
        <f>feed!I682</f>
        <v>Poor</v>
      </c>
      <c r="J622">
        <f>SUMPRODUCT(MID(0&amp;feed!J682,LARGE(INDEX(ISNUMBER(--MID(feed!J682,ROW($1:$19),1))*
ROW($1:$19),0),ROW($1:$19))+1,1)*10^ROW($1:$19)/10)</f>
        <v>4</v>
      </c>
      <c r="K622">
        <f>SUMPRODUCT(MID(0&amp;feed!K682,LARGE(INDEX(ISNUMBER(--MID(feed!K682,ROW($1:$19),1))*
ROW($1:$19),0),ROW($1:$19))+1,1)*10^ROW($1:$19)/10)</f>
        <v>3</v>
      </c>
      <c r="L622">
        <f>SUMPRODUCT(MID(0&amp;feed!L682,LARGE(INDEX(ISNUMBER(--MID(feed!L682,ROW($1:$19),1))*
ROW($1:$19),0),ROW($1:$19))+1,1)*10^ROW($1:$19)/10)</f>
        <v>0</v>
      </c>
      <c r="M622" t="str">
        <f>feed!M682</f>
        <v>Mixed Economy</v>
      </c>
      <c r="N622">
        <f>SUMPRODUCT(MID(0&amp;feed!N682,LARGE(INDEX(ISNUMBER(--MID(feed!N682,ROW($1:$5),1))*
ROW($1:$5),0),ROW($1:$5))+1,1)*10^ROW($1:$5)/10)</f>
        <v>813</v>
      </c>
      <c r="O622">
        <f>SUMPRODUCT(MID(0&amp;feed!O682,LARGE(INDEX(ISNUMBER(--MID(feed!O682,ROW($1:$5),1))*
ROW($1:$5),0),ROW($1:$5))+1,1)*10^ROW($1:$5)/10)</f>
        <v>200</v>
      </c>
      <c r="P622" t="str">
        <f>feed!P682</f>
        <v>Untapped</v>
      </c>
      <c r="Q622">
        <f t="shared" si="54"/>
        <v>90</v>
      </c>
      <c r="R622" t="str">
        <f>feed!Q682</f>
        <v>None</v>
      </c>
      <c r="S622">
        <f t="shared" si="55"/>
        <v>0</v>
      </c>
      <c r="T622" t="str">
        <f>feed!R682</f>
        <v>China</v>
      </c>
      <c r="U622" t="str">
        <f>feed!S682</f>
        <v>Neutral</v>
      </c>
      <c r="V62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11301</v>
      </c>
      <c r="W622" t="str">
        <f>feed!U682</f>
        <v>http://blocgame.com/stats.php?id=64148</v>
      </c>
      <c r="X622" s="4">
        <f>SUMPRODUCT(MID(0&amp;feed!V682,LARGE(INDEX(ISNUMBER(--MID(feed!V682,ROW($1:$5),1))*
ROW($1:$5),0),ROW($1:$5))+1,1)*10^ROW($1:$5)/10)</f>
        <v>0</v>
      </c>
      <c r="Y622">
        <f>feed!W682</f>
        <v>0</v>
      </c>
      <c r="Z622" s="4">
        <f t="shared" si="56"/>
        <v>9426</v>
      </c>
      <c r="AA622" s="8">
        <f t="shared" si="57"/>
        <v>13.900369003690036</v>
      </c>
      <c r="AB622" s="4">
        <f t="shared" si="58"/>
        <v>135.5</v>
      </c>
      <c r="AC622" s="4">
        <f t="shared" si="59"/>
        <v>1883.5</v>
      </c>
    </row>
    <row r="623" spans="1:29" x14ac:dyDescent="0.25">
      <c r="A623" t="str">
        <f>feed!A876</f>
        <v>Tojo</v>
      </c>
      <c r="B623" t="str">
        <f>feed!B876</f>
        <v>RafaelTrigo1</v>
      </c>
      <c r="C623">
        <f>feed!C876</f>
        <v>0</v>
      </c>
      <c r="D623">
        <f>SUMPRODUCT(MID(0&amp;feed!D876,LARGE(INDEX(ISNUMBER(--MID(feed!D876,ROW($1:$19),1))*
ROW($1:$19),0),ROW($1:$19))+1,1)*10^ROW($1:$19)/10)</f>
        <v>9</v>
      </c>
      <c r="E623">
        <f>SUMPRODUCT(MID(0&amp;feed!E876,LARGE(INDEX(ISNUMBER(--MID(feed!E876,ROW($1:$19),1))*
ROW($1:$19),0),ROW($1:$19))+1,1)*10^ROW($1:$19)/10)</f>
        <v>0</v>
      </c>
      <c r="F623" t="str">
        <f>feed!F876</f>
        <v>First World War surplus</v>
      </c>
      <c r="G623" t="str">
        <f>feed!G876</f>
        <v>Nice</v>
      </c>
      <c r="H623">
        <f>SUMPRODUCT(MID(0&amp;feed!H877,LARGE(INDEX(ISNUMBER(--MID(feed!H877,ROW($1:$19),1))*
ROW($1:$19),0),ROW($1:$19))+1,1)*10^ROW($1:$19)/10)</f>
        <v>0</v>
      </c>
      <c r="I623" t="str">
        <f>feed!I876</f>
        <v>Elite</v>
      </c>
      <c r="J623">
        <f>SUMPRODUCT(MID(0&amp;feed!J876,LARGE(INDEX(ISNUMBER(--MID(feed!J876,ROW($1:$19),1))*
ROW($1:$19),0),ROW($1:$19))+1,1)*10^ROW($1:$19)/10)</f>
        <v>6</v>
      </c>
      <c r="K623">
        <f>SUMPRODUCT(MID(0&amp;feed!K876,LARGE(INDEX(ISNUMBER(--MID(feed!K876,ROW($1:$19),1))*
ROW($1:$19),0),ROW($1:$19))+1,1)*10^ROW($1:$19)/10)</f>
        <v>11</v>
      </c>
      <c r="L623">
        <f>SUMPRODUCT(MID(0&amp;feed!L876,LARGE(INDEX(ISNUMBER(--MID(feed!L876,ROW($1:$19),1))*
ROW($1:$19),0),ROW($1:$19))+1,1)*10^ROW($1:$19)/10)</f>
        <v>1</v>
      </c>
      <c r="M623" t="str">
        <f>feed!M876</f>
        <v>Central Planning</v>
      </c>
      <c r="N623">
        <f>SUMPRODUCT(MID(0&amp;feed!N876,LARGE(INDEX(ISNUMBER(--MID(feed!N876,ROW($1:$5),1))*
ROW($1:$5),0),ROW($1:$5))+1,1)*10^ROW($1:$5)/10)</f>
        <v>458</v>
      </c>
      <c r="O623">
        <f>SUMPRODUCT(MID(0&amp;feed!O876,LARGE(INDEX(ISNUMBER(--MID(feed!O876,ROW($1:$5),1))*
ROW($1:$5),0),ROW($1:$5))+1,1)*10^ROW($1:$5)/10)</f>
        <v>482</v>
      </c>
      <c r="P623" t="str">
        <f>feed!P876</f>
        <v>Untapped</v>
      </c>
      <c r="Q623">
        <f t="shared" si="54"/>
        <v>90</v>
      </c>
      <c r="R623" t="str">
        <f>feed!Q876</f>
        <v>Small</v>
      </c>
      <c r="S623">
        <f t="shared" si="55"/>
        <v>3</v>
      </c>
      <c r="T623" t="str">
        <f>feed!R876</f>
        <v>Gran Colombia</v>
      </c>
      <c r="U623" t="str">
        <f>feed!S876</f>
        <v>Soviet Union</v>
      </c>
      <c r="V623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16667</v>
      </c>
      <c r="W623" t="str">
        <f>feed!U876</f>
        <v>http://blocgame.com/stats.php?id=50821</v>
      </c>
      <c r="X623" s="4">
        <f>SUMPRODUCT(MID(0&amp;feed!V876,LARGE(INDEX(ISNUMBER(--MID(feed!V876,ROW($1:$5),1))*
ROW($1:$5),0),ROW($1:$5))+1,1)*10^ROW($1:$5)/10)</f>
        <v>0</v>
      </c>
      <c r="Y623">
        <f>feed!W876</f>
        <v>0</v>
      </c>
      <c r="Z623" s="4">
        <f t="shared" si="56"/>
        <v>12167</v>
      </c>
      <c r="AA623" s="8">
        <f t="shared" si="57"/>
        <v>36.390829694323145</v>
      </c>
      <c r="AB623" s="4">
        <f t="shared" si="58"/>
        <v>76.333333333333329</v>
      </c>
      <c r="AC623" s="4">
        <f t="shared" si="59"/>
        <v>2777.8333333333335</v>
      </c>
    </row>
    <row r="624" spans="1:29" x14ac:dyDescent="0.25">
      <c r="A624" t="str">
        <f>feed!A793</f>
        <v>dendiface</v>
      </c>
      <c r="B624" t="str">
        <f>feed!B793</f>
        <v>dendiface</v>
      </c>
      <c r="C624">
        <f>feed!C793</f>
        <v>0</v>
      </c>
      <c r="D624">
        <f>SUMPRODUCT(MID(0&amp;feed!D793,LARGE(INDEX(ISNUMBER(--MID(feed!D793,ROW($1:$19),1))*
ROW($1:$19),0),ROW($1:$19))+1,1)*10^ROW($1:$19)/10)</f>
        <v>2</v>
      </c>
      <c r="E624">
        <f>SUMPRODUCT(MID(0&amp;feed!E793,LARGE(INDEX(ISNUMBER(--MID(feed!E793,ROW($1:$19),1))*
ROW($1:$19),0),ROW($1:$19))+1,1)*10^ROW($1:$19)/10)</f>
        <v>0</v>
      </c>
      <c r="F624" t="str">
        <f>feed!F793</f>
        <v>Finest of the 19th century</v>
      </c>
      <c r="G624" t="str">
        <f>feed!G793</f>
        <v>Normal</v>
      </c>
      <c r="H624">
        <f>SUMPRODUCT(MID(0&amp;feed!H793,LARGE(INDEX(ISNUMBER(--MID(feed!H793,ROW($1:$19),1))*
ROW($1:$19),0),ROW($1:$19))+1,1)*10^ROW($1:$19)/10)</f>
        <v>0</v>
      </c>
      <c r="I624" t="str">
        <f>feed!I793</f>
        <v>Undisciplined Rabble</v>
      </c>
      <c r="J624">
        <f>SUMPRODUCT(MID(0&amp;feed!J793,LARGE(INDEX(ISNUMBER(--MID(feed!J793,ROW($1:$19),1))*
ROW($1:$19),0),ROW($1:$19))+1,1)*10^ROW($1:$19)/10)</f>
        <v>131</v>
      </c>
      <c r="K624">
        <f>SUMPRODUCT(MID(0&amp;feed!K793,LARGE(INDEX(ISNUMBER(--MID(feed!K793,ROW($1:$19),1))*
ROW($1:$19),0),ROW($1:$19))+1,1)*10^ROW($1:$19)/10)</f>
        <v>2</v>
      </c>
      <c r="L624">
        <f>SUMPRODUCT(MID(0&amp;feed!L793,LARGE(INDEX(ISNUMBER(--MID(feed!L793,ROW($1:$19),1))*
ROW($1:$19),0),ROW($1:$19))+1,1)*10^ROW($1:$19)/10)</f>
        <v>2</v>
      </c>
      <c r="M624" t="str">
        <f>feed!M793</f>
        <v>Mixed Economy</v>
      </c>
      <c r="N624">
        <f>SUMPRODUCT(MID(0&amp;feed!N793,LARGE(INDEX(ISNUMBER(--MID(feed!N793,ROW($1:$5),1))*
ROW($1:$5),0),ROW($1:$5))+1,1)*10^ROW($1:$5)/10)</f>
        <v>590</v>
      </c>
      <c r="O624">
        <f>SUMPRODUCT(MID(0&amp;feed!O793,LARGE(INDEX(ISNUMBER(--MID(feed!O793,ROW($1:$5),1))*
ROW($1:$5),0),ROW($1:$5))+1,1)*10^ROW($1:$5)/10)</f>
        <v>2465</v>
      </c>
      <c r="P624" t="str">
        <f>feed!P793</f>
        <v>Untapped</v>
      </c>
      <c r="Q624">
        <f t="shared" si="54"/>
        <v>90</v>
      </c>
      <c r="R624" t="str">
        <f>feed!Q793</f>
        <v>None</v>
      </c>
      <c r="S624">
        <f t="shared" si="55"/>
        <v>0</v>
      </c>
      <c r="T624" t="str">
        <f>feed!R793</f>
        <v>Atlas</v>
      </c>
      <c r="U624" t="str">
        <f>feed!S793</f>
        <v>Neutral</v>
      </c>
      <c r="V624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12950</v>
      </c>
      <c r="W624" t="str">
        <f>feed!U793</f>
        <v>http://blocgame.com/stats.php?id=64319</v>
      </c>
      <c r="X624" s="4">
        <f>SUMPRODUCT(MID(0&amp;feed!V793,LARGE(INDEX(ISNUMBER(--MID(feed!V793,ROW($1:$5),1))*
ROW($1:$5),0),ROW($1:$5))+1,1)*10^ROW($1:$5)/10)</f>
        <v>0</v>
      </c>
      <c r="Y624">
        <f>feed!W793</f>
        <v>0</v>
      </c>
      <c r="Z624" s="4">
        <f t="shared" si="56"/>
        <v>11450</v>
      </c>
      <c r="AA624" s="8">
        <f t="shared" si="57"/>
        <v>21.949152542372882</v>
      </c>
      <c r="AB624" s="4">
        <f t="shared" si="58"/>
        <v>98.333333333333329</v>
      </c>
      <c r="AC624" s="4">
        <f t="shared" si="59"/>
        <v>2158.3333333333335</v>
      </c>
    </row>
    <row r="625" spans="1:29" x14ac:dyDescent="0.25">
      <c r="A625" t="str">
        <f>feed!A381</f>
        <v>Ashbury</v>
      </c>
      <c r="B625" t="str">
        <f>feed!B381</f>
        <v>Mr.Southward</v>
      </c>
      <c r="C625" t="str">
        <f>feed!C381</f>
        <v>SPQR</v>
      </c>
      <c r="D625">
        <f>SUMPRODUCT(MID(0&amp;feed!D381,LARGE(INDEX(ISNUMBER(--MID(feed!D381,ROW($1:$19),1))*
ROW($1:$19),0),ROW($1:$19))+1,1)*10^ROW($1:$19)/10)</f>
        <v>58</v>
      </c>
      <c r="E625">
        <f>SUMPRODUCT(MID(0&amp;feed!E381,LARGE(INDEX(ISNUMBER(--MID(feed!E381,ROW($1:$19),1))*
ROW($1:$19),0),ROW($1:$19))+1,1)*10^ROW($1:$19)/10)</f>
        <v>2</v>
      </c>
      <c r="F625" t="str">
        <f>feed!F381</f>
        <v>Second World War surplus</v>
      </c>
      <c r="G625" t="str">
        <f>feed!G381</f>
        <v>Gandhi-like</v>
      </c>
      <c r="H625">
        <f>SUMPRODUCT(MID(0&amp;feed!H381,LARGE(INDEX(ISNUMBER(--MID(feed!H381,ROW($1:$19),1))*
ROW($1:$19),0),ROW($1:$19))+1,1)*10^ROW($1:$19)/10)</f>
        <v>5</v>
      </c>
      <c r="I625" t="str">
        <f>feed!I381</f>
        <v>Elite</v>
      </c>
      <c r="J625">
        <f>SUMPRODUCT(MID(0&amp;feed!J381,LARGE(INDEX(ISNUMBER(--MID(feed!J381,ROW($1:$19),1))*
ROW($1:$19),0),ROW($1:$19))+1,1)*10^ROW($1:$19)/10)</f>
        <v>3</v>
      </c>
      <c r="K625">
        <f>SUMPRODUCT(MID(0&amp;feed!K381,LARGE(INDEX(ISNUMBER(--MID(feed!K381,ROW($1:$19),1))*
ROW($1:$19),0),ROW($1:$19))+1,1)*10^ROW($1:$19)/10)</f>
        <v>29</v>
      </c>
      <c r="L625">
        <f>SUMPRODUCT(MID(0&amp;feed!L381,LARGE(INDEX(ISNUMBER(--MID(feed!L381,ROW($1:$19),1))*
ROW($1:$19),0),ROW($1:$19))+1,1)*10^ROW($1:$19)/10)</f>
        <v>11</v>
      </c>
      <c r="M625" t="str">
        <f>feed!M381</f>
        <v>Free Market</v>
      </c>
      <c r="N625">
        <f>SUMPRODUCT(MID(0&amp;feed!N381,LARGE(INDEX(ISNUMBER(--MID(feed!N381,ROW($1:$5),1))*
ROW($1:$5),0),ROW($1:$5))+1,1)*10^ROW($1:$5)/10)</f>
        <v>1638</v>
      </c>
      <c r="O625">
        <f>SUMPRODUCT(MID(0&amp;feed!O381,LARGE(INDEX(ISNUMBER(--MID(feed!O381,ROW($1:$5),1))*
ROW($1:$5),0),ROW($1:$5))+1,1)*10^ROW($1:$5)/10)</f>
        <v>168</v>
      </c>
      <c r="P625" t="str">
        <f>feed!P381</f>
        <v>Near Depletion</v>
      </c>
      <c r="Q625">
        <f t="shared" si="54"/>
        <v>10</v>
      </c>
      <c r="R625" t="str">
        <f>feed!Q381</f>
        <v>Powerful</v>
      </c>
      <c r="S625">
        <f t="shared" si="55"/>
        <v>9</v>
      </c>
      <c r="T625" t="str">
        <f>feed!R381</f>
        <v>Pacific Rim</v>
      </c>
      <c r="U625" t="str">
        <f>feed!S381</f>
        <v>United States</v>
      </c>
      <c r="V625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34489</v>
      </c>
      <c r="W625" t="str">
        <f>feed!U381</f>
        <v>http://blocgame.com/stats.php?id=64755</v>
      </c>
      <c r="X625" s="4">
        <f>SUMPRODUCT(MID(0&amp;feed!V381,LARGE(INDEX(ISNUMBER(--MID(feed!V381,ROW($1:$5),1))*
ROW($1:$5),0),ROW($1:$5))+1,1)*10^ROW($1:$5)/10)</f>
        <v>0</v>
      </c>
      <c r="Y625">
        <f>feed!W381</f>
        <v>0</v>
      </c>
      <c r="Z625" s="4">
        <f t="shared" si="56"/>
        <v>15739</v>
      </c>
      <c r="AA625" s="8">
        <f t="shared" si="57"/>
        <v>21.055555555555557</v>
      </c>
      <c r="AB625" s="4">
        <f t="shared" si="58"/>
        <v>273</v>
      </c>
      <c r="AC625" s="4">
        <f t="shared" si="59"/>
        <v>5748.166666666667</v>
      </c>
    </row>
    <row r="626" spans="1:29" x14ac:dyDescent="0.25">
      <c r="A626" t="str">
        <f>feed!A770</f>
        <v>landoffensive</v>
      </c>
      <c r="B626" t="str">
        <f>feed!B770</f>
        <v>landoffensive</v>
      </c>
      <c r="C626">
        <f>feed!C770</f>
        <v>0</v>
      </c>
      <c r="D626">
        <f>SUMPRODUCT(MID(0&amp;feed!D770,LARGE(INDEX(ISNUMBER(--MID(feed!D770,ROW($1:$19),1))*
ROW($1:$19),0),ROW($1:$19))+1,1)*10^ROW($1:$19)/10)</f>
        <v>3</v>
      </c>
      <c r="E626">
        <f>SUMPRODUCT(MID(0&amp;feed!E770,LARGE(INDEX(ISNUMBER(--MID(feed!E770,ROW($1:$19),1))*
ROW($1:$19),0),ROW($1:$19))+1,1)*10^ROW($1:$19)/10)</f>
        <v>0</v>
      </c>
      <c r="F626" t="str">
        <f>feed!F770</f>
        <v>First World War surplus</v>
      </c>
      <c r="G626" t="str">
        <f>feed!G770</f>
        <v>Questionable</v>
      </c>
      <c r="H626">
        <f>SUMPRODUCT(MID(0&amp;feed!H770,LARGE(INDEX(ISNUMBER(--MID(feed!H770,ROW($1:$19),1))*
ROW($1:$19),0),ROW($1:$19))+1,1)*10^ROW($1:$19)/10)</f>
        <v>0</v>
      </c>
      <c r="I626" t="str">
        <f>feed!I770</f>
        <v>Undisciplined Rabble</v>
      </c>
      <c r="J626">
        <f>SUMPRODUCT(MID(0&amp;feed!J770,LARGE(INDEX(ISNUMBER(--MID(feed!J770,ROW($1:$19),1))*
ROW($1:$19),0),ROW($1:$19))+1,1)*10^ROW($1:$19)/10)</f>
        <v>131</v>
      </c>
      <c r="K626">
        <f>SUMPRODUCT(MID(0&amp;feed!K770,LARGE(INDEX(ISNUMBER(--MID(feed!K770,ROW($1:$19),1))*
ROW($1:$19),0),ROW($1:$19))+1,1)*10^ROW($1:$19)/10)</f>
        <v>2</v>
      </c>
      <c r="L626">
        <f>SUMPRODUCT(MID(0&amp;feed!L770,LARGE(INDEX(ISNUMBER(--MID(feed!L770,ROW($1:$19),1))*
ROW($1:$19),0),ROW($1:$19))+1,1)*10^ROW($1:$19)/10)</f>
        <v>0</v>
      </c>
      <c r="M626" t="str">
        <f>feed!M770</f>
        <v>Mixed Economy</v>
      </c>
      <c r="N626">
        <f>SUMPRODUCT(MID(0&amp;feed!N770,LARGE(INDEX(ISNUMBER(--MID(feed!N770,ROW($1:$5),1))*
ROW($1:$5),0),ROW($1:$5))+1,1)*10^ROW($1:$5)/10)</f>
        <v>638</v>
      </c>
      <c r="O626">
        <f>SUMPRODUCT(MID(0&amp;feed!O770,LARGE(INDEX(ISNUMBER(--MID(feed!O770,ROW($1:$5),1))*
ROW($1:$5),0),ROW($1:$5))+1,1)*10^ROW($1:$5)/10)</f>
        <v>40</v>
      </c>
      <c r="P626" t="str">
        <f>feed!P770</f>
        <v>Untapped</v>
      </c>
      <c r="Q626">
        <f t="shared" si="54"/>
        <v>90</v>
      </c>
      <c r="R626" t="str">
        <f>feed!Q770</f>
        <v>Mediocre</v>
      </c>
      <c r="S626">
        <f t="shared" si="55"/>
        <v>4.5</v>
      </c>
      <c r="T626" t="str">
        <f>feed!R770</f>
        <v>China</v>
      </c>
      <c r="U626" t="str">
        <f>feed!S770</f>
        <v>Neutral</v>
      </c>
      <c r="V626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12614</v>
      </c>
      <c r="W626" t="str">
        <f>feed!U770</f>
        <v>http://blocgame.com/stats.php?id=64291</v>
      </c>
      <c r="X626" s="4">
        <f>SUMPRODUCT(MID(0&amp;feed!V770,LARGE(INDEX(ISNUMBER(--MID(feed!V770,ROW($1:$5),1))*
ROW($1:$5),0),ROW($1:$5))+1,1)*10^ROW($1:$5)/10)</f>
        <v>0</v>
      </c>
      <c r="Y626">
        <f>feed!W770</f>
        <v>0</v>
      </c>
      <c r="Z626" s="4">
        <f t="shared" si="56"/>
        <v>11864</v>
      </c>
      <c r="AA626" s="8">
        <f t="shared" si="57"/>
        <v>19.771159874608152</v>
      </c>
      <c r="AB626" s="4">
        <f t="shared" si="58"/>
        <v>106.33333333333333</v>
      </c>
      <c r="AC626" s="4">
        <f t="shared" si="59"/>
        <v>2102.3333333333335</v>
      </c>
    </row>
    <row r="627" spans="1:29" x14ac:dyDescent="0.25">
      <c r="A627" t="str">
        <f>feed!A571</f>
        <v>jongos</v>
      </c>
      <c r="B627" t="str">
        <f>feed!B571</f>
        <v>barros</v>
      </c>
      <c r="C627">
        <f>feed!C571</f>
        <v>0</v>
      </c>
      <c r="D627">
        <f>SUMPRODUCT(MID(0&amp;feed!D571,LARGE(INDEX(ISNUMBER(--MID(feed!D571,ROW($1:$19),1))*
ROW($1:$19),0),ROW($1:$19))+1,1)*10^ROW($1:$19)/10)</f>
        <v>8</v>
      </c>
      <c r="E627">
        <f>SUMPRODUCT(MID(0&amp;feed!E571,LARGE(INDEX(ISNUMBER(--MID(feed!E571,ROW($1:$19),1))*
ROW($1:$19),0),ROW($1:$19))+1,1)*10^ROW($1:$19)/10)</f>
        <v>0</v>
      </c>
      <c r="F627" t="str">
        <f>feed!F571</f>
        <v>Second World War surplus</v>
      </c>
      <c r="G627" t="str">
        <f>feed!G571</f>
        <v>Questionable</v>
      </c>
      <c r="H627">
        <f>SUMPRODUCT(MID(0&amp;feed!H571,LARGE(INDEX(ISNUMBER(--MID(feed!H571,ROW($1:$19),1))*
ROW($1:$19),0),ROW($1:$19))+1,1)*10^ROW($1:$19)/10)</f>
        <v>0</v>
      </c>
      <c r="I627" t="str">
        <f>feed!I571</f>
        <v>Undisciplined Rabble</v>
      </c>
      <c r="J627">
        <f>SUMPRODUCT(MID(0&amp;feed!J571,LARGE(INDEX(ISNUMBER(--MID(feed!J571,ROW($1:$19),1))*
ROW($1:$19),0),ROW($1:$19))+1,1)*10^ROW($1:$19)/10)</f>
        <v>39</v>
      </c>
      <c r="K627">
        <f>SUMPRODUCT(MID(0&amp;feed!K571,LARGE(INDEX(ISNUMBER(--MID(feed!K571,ROW($1:$19),1))*
ROW($1:$19),0),ROW($1:$19))+1,1)*10^ROW($1:$19)/10)</f>
        <v>1</v>
      </c>
      <c r="L627">
        <f>SUMPRODUCT(MID(0&amp;feed!L571,LARGE(INDEX(ISNUMBER(--MID(feed!L571,ROW($1:$19),1))*
ROW($1:$19),0),ROW($1:$19))+1,1)*10^ROW($1:$19)/10)</f>
        <v>2</v>
      </c>
      <c r="M627" t="str">
        <f>feed!M571</f>
        <v>Mixed Economy</v>
      </c>
      <c r="N627">
        <f>SUMPRODUCT(MID(0&amp;feed!N571,LARGE(INDEX(ISNUMBER(--MID(feed!N571,ROW($1:$5),1))*
ROW($1:$5),0),ROW($1:$5))+1,1)*10^ROW($1:$5)/10)</f>
        <v>1070</v>
      </c>
      <c r="O627">
        <f>SUMPRODUCT(MID(0&amp;feed!O571,LARGE(INDEX(ISNUMBER(--MID(feed!O571,ROW($1:$5),1))*
ROW($1:$5),0),ROW($1:$5))+1,1)*10^ROW($1:$5)/10)</f>
        <v>2</v>
      </c>
      <c r="P627" t="str">
        <f>feed!P571</f>
        <v>Untapped</v>
      </c>
      <c r="Q627">
        <f t="shared" si="54"/>
        <v>90</v>
      </c>
      <c r="R627" t="str">
        <f>feed!Q571</f>
        <v>Small</v>
      </c>
      <c r="S627">
        <f t="shared" si="55"/>
        <v>3</v>
      </c>
      <c r="T627" t="str">
        <f>feed!R571</f>
        <v>East Indies</v>
      </c>
      <c r="U627" t="str">
        <f>feed!S571</f>
        <v>Neutral</v>
      </c>
      <c r="V627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1012</v>
      </c>
      <c r="W627" t="str">
        <f>feed!U571</f>
        <v>http://blocgame.com/stats.php?id=61892</v>
      </c>
      <c r="X627" s="4">
        <f>SUMPRODUCT(MID(0&amp;feed!V571,LARGE(INDEX(ISNUMBER(--MID(feed!V571,ROW($1:$5),1))*
ROW($1:$5),0),ROW($1:$5))+1,1)*10^ROW($1:$5)/10)</f>
        <v>0</v>
      </c>
      <c r="Y627">
        <f>feed!W571</f>
        <v>0</v>
      </c>
      <c r="Z627" s="4">
        <f t="shared" si="56"/>
        <v>-113</v>
      </c>
      <c r="AA627" s="8">
        <f t="shared" si="57"/>
        <v>0.9457943925233645</v>
      </c>
      <c r="AB627" s="4">
        <f t="shared" si="58"/>
        <v>178.33333333333334</v>
      </c>
      <c r="AC627" s="4">
        <f t="shared" si="59"/>
        <v>168.66666666666666</v>
      </c>
    </row>
    <row r="628" spans="1:29" x14ac:dyDescent="0.25">
      <c r="A628" t="str">
        <f>feed!A852</f>
        <v>deicide</v>
      </c>
      <c r="B628" t="str">
        <f>feed!B852</f>
        <v>THE AVENGER213</v>
      </c>
      <c r="C628" t="str">
        <f>feed!C852</f>
        <v>HellYeah</v>
      </c>
      <c r="D628">
        <f>SUMPRODUCT(MID(0&amp;feed!D852,LARGE(INDEX(ISNUMBER(--MID(feed!D852,ROW($1:$19),1))*
ROW($1:$19),0),ROW($1:$19))+1,1)*10^ROW($1:$19)/10)</f>
        <v>19</v>
      </c>
      <c r="E628">
        <f>SUMPRODUCT(MID(0&amp;feed!E852,LARGE(INDEX(ISNUMBER(--MID(feed!E852,ROW($1:$19),1))*
ROW($1:$19),0),ROW($1:$19))+1,1)*10^ROW($1:$19)/10)</f>
        <v>0</v>
      </c>
      <c r="F628" t="str">
        <f>feed!F852</f>
        <v>First World War surplus</v>
      </c>
      <c r="G628" t="str">
        <f>feed!G852</f>
        <v>Gandhi-like</v>
      </c>
      <c r="H628">
        <f>SUMPRODUCT(MID(0&amp;feed!H852,LARGE(INDEX(ISNUMBER(--MID(feed!H852,ROW($1:$19),1))*
ROW($1:$19),0),ROW($1:$19))+1,1)*10^ROW($1:$19)/10)</f>
        <v>0</v>
      </c>
      <c r="I628" t="str">
        <f>feed!I852</f>
        <v>Undisciplined Rabble</v>
      </c>
      <c r="J628">
        <f>SUMPRODUCT(MID(0&amp;feed!J852,LARGE(INDEX(ISNUMBER(--MID(feed!J852,ROW($1:$19),1))*
ROW($1:$19),0),ROW($1:$19))+1,1)*10^ROW($1:$19)/10)</f>
        <v>123</v>
      </c>
      <c r="K628">
        <f>SUMPRODUCT(MID(0&amp;feed!K852,LARGE(INDEX(ISNUMBER(--MID(feed!K852,ROW($1:$19),1))*
ROW($1:$19),0),ROW($1:$19))+1,1)*10^ROW($1:$19)/10)</f>
        <v>3</v>
      </c>
      <c r="L628">
        <f>SUMPRODUCT(MID(0&amp;feed!L852,LARGE(INDEX(ISNUMBER(--MID(feed!L852,ROW($1:$19),1))*
ROW($1:$19),0),ROW($1:$19))+1,1)*10^ROW($1:$19)/10)</f>
        <v>3</v>
      </c>
      <c r="M628" t="str">
        <f>feed!M852</f>
        <v>Central Planning</v>
      </c>
      <c r="N628">
        <f>SUMPRODUCT(MID(0&amp;feed!N852,LARGE(INDEX(ISNUMBER(--MID(feed!N852,ROW($1:$5),1))*
ROW($1:$5),0),ROW($1:$5))+1,1)*10^ROW($1:$5)/10)</f>
        <v>501</v>
      </c>
      <c r="O628">
        <f>SUMPRODUCT(MID(0&amp;feed!O852,LARGE(INDEX(ISNUMBER(--MID(feed!O852,ROW($1:$5),1))*
ROW($1:$5),0),ROW($1:$5))+1,1)*10^ROW($1:$5)/10)</f>
        <v>1538</v>
      </c>
      <c r="P628" t="str">
        <f>feed!P852</f>
        <v>Untapped</v>
      </c>
      <c r="Q628">
        <f t="shared" si="54"/>
        <v>90</v>
      </c>
      <c r="R628" t="str">
        <f>feed!Q852</f>
        <v>Somewhat Large</v>
      </c>
      <c r="S628">
        <f t="shared" si="55"/>
        <v>6</v>
      </c>
      <c r="T628" t="str">
        <f>feed!R852</f>
        <v>Persia</v>
      </c>
      <c r="U628" t="str">
        <f>feed!S852</f>
        <v>Soviet Union</v>
      </c>
      <c r="V628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16172</v>
      </c>
      <c r="W628" t="str">
        <f>feed!U852</f>
        <v>http://blocgame.com/stats.php?id=64818</v>
      </c>
      <c r="X628" s="4">
        <f>SUMPRODUCT(MID(0&amp;feed!V852,LARGE(INDEX(ISNUMBER(--MID(feed!V852,ROW($1:$5),1))*
ROW($1:$5),0),ROW($1:$5))+1,1)*10^ROW($1:$5)/10)</f>
        <v>0</v>
      </c>
      <c r="Y628">
        <f>feed!W852</f>
        <v>0</v>
      </c>
      <c r="Z628" s="4">
        <f t="shared" si="56"/>
        <v>13922</v>
      </c>
      <c r="AA628" s="8">
        <f t="shared" si="57"/>
        <v>32.27944111776447</v>
      </c>
      <c r="AB628" s="4">
        <f t="shared" si="58"/>
        <v>83.5</v>
      </c>
      <c r="AC628" s="4">
        <f t="shared" si="59"/>
        <v>2695.3333333333335</v>
      </c>
    </row>
    <row r="629" spans="1:29" x14ac:dyDescent="0.25">
      <c r="A629" t="str">
        <f>feed!A749</f>
        <v>Koligras</v>
      </c>
      <c r="B629" t="str">
        <f>feed!B749</f>
        <v>PM Jack Stolov</v>
      </c>
      <c r="C629">
        <f>feed!C749</f>
        <v>0</v>
      </c>
      <c r="D629">
        <f>SUMPRODUCT(MID(0&amp;feed!D749,LARGE(INDEX(ISNUMBER(--MID(feed!D749,ROW($1:$19),1))*
ROW($1:$19),0),ROW($1:$19))+1,1)*10^ROW($1:$19)/10)</f>
        <v>8</v>
      </c>
      <c r="E629">
        <f>SUMPRODUCT(MID(0&amp;feed!E749,LARGE(INDEX(ISNUMBER(--MID(feed!E749,ROW($1:$19),1))*
ROW($1:$19),0),ROW($1:$19))+1,1)*10^ROW($1:$19)/10)</f>
        <v>0</v>
      </c>
      <c r="F629" t="str">
        <f>feed!F749</f>
        <v>Finest of the 19th century</v>
      </c>
      <c r="G629" t="str">
        <f>feed!G749</f>
        <v>Normal</v>
      </c>
      <c r="H629">
        <f>SUMPRODUCT(MID(0&amp;feed!H748,LARGE(INDEX(ISNUMBER(--MID(feed!H748,ROW($1:$19),1))*
ROW($1:$19),0),ROW($1:$19))+1,1)*10^ROW($1:$19)/10)</f>
        <v>0</v>
      </c>
      <c r="I629" t="str">
        <f>feed!I749</f>
        <v>Undisciplined Rabble</v>
      </c>
      <c r="J629">
        <f>SUMPRODUCT(MID(0&amp;feed!J749,LARGE(INDEX(ISNUMBER(--MID(feed!J749,ROW($1:$19),1))*
ROW($1:$19),0),ROW($1:$19))+1,1)*10^ROW($1:$19)/10)</f>
        <v>58</v>
      </c>
      <c r="K629">
        <f>SUMPRODUCT(MID(0&amp;feed!K749,LARGE(INDEX(ISNUMBER(--MID(feed!K749,ROW($1:$19),1))*
ROW($1:$19),0),ROW($1:$19))+1,1)*10^ROW($1:$19)/10)</f>
        <v>2</v>
      </c>
      <c r="L629">
        <f>SUMPRODUCT(MID(0&amp;feed!L749,LARGE(INDEX(ISNUMBER(--MID(feed!L749,ROW($1:$19),1))*
ROW($1:$19),0),ROW($1:$19))+1,1)*10^ROW($1:$19)/10)</f>
        <v>1</v>
      </c>
      <c r="M629" t="str">
        <f>feed!M749</f>
        <v>Mixed Economy</v>
      </c>
      <c r="N629">
        <f>SUMPRODUCT(MID(0&amp;feed!N749,LARGE(INDEX(ISNUMBER(--MID(feed!N749,ROW($1:$5),1))*
ROW($1:$5),0),ROW($1:$5))+1,1)*10^ROW($1:$5)/10)</f>
        <v>682</v>
      </c>
      <c r="O629">
        <f>SUMPRODUCT(MID(0&amp;feed!O749,LARGE(INDEX(ISNUMBER(--MID(feed!O749,ROW($1:$5),1))*
ROW($1:$5),0),ROW($1:$5))+1,1)*10^ROW($1:$5)/10)</f>
        <v>1658</v>
      </c>
      <c r="P629" t="str">
        <f>feed!P749</f>
        <v>Untapped</v>
      </c>
      <c r="Q629">
        <f t="shared" si="54"/>
        <v>90</v>
      </c>
      <c r="R629" t="str">
        <f>feed!Q749</f>
        <v>None</v>
      </c>
      <c r="S629">
        <f t="shared" si="55"/>
        <v>0</v>
      </c>
      <c r="T629" t="str">
        <f>feed!R749</f>
        <v>Mesopotamia</v>
      </c>
      <c r="U629" t="str">
        <f>feed!S749</f>
        <v>Neutral</v>
      </c>
      <c r="V62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10520</v>
      </c>
      <c r="W629" t="str">
        <f>feed!U749</f>
        <v>http://blocgame.com/stats.php?id=64741</v>
      </c>
      <c r="X629" s="4">
        <f>SUMPRODUCT(MID(0&amp;feed!V749,LARGE(INDEX(ISNUMBER(--MID(feed!V749,ROW($1:$5),1))*
ROW($1:$5),0),ROW($1:$5))+1,1)*10^ROW($1:$5)/10)</f>
        <v>0</v>
      </c>
      <c r="Y629">
        <f>feed!W749</f>
        <v>0</v>
      </c>
      <c r="Z629" s="4">
        <f t="shared" si="56"/>
        <v>9395</v>
      </c>
      <c r="AA629" s="8">
        <f t="shared" si="57"/>
        <v>15.425219941348974</v>
      </c>
      <c r="AB629" s="4">
        <f t="shared" si="58"/>
        <v>113.66666666666667</v>
      </c>
      <c r="AC629" s="4">
        <f t="shared" si="59"/>
        <v>1753.3333333333333</v>
      </c>
    </row>
    <row r="630" spans="1:29" x14ac:dyDescent="0.25">
      <c r="A630" t="str">
        <f>feed!A590</f>
        <v>Tok Jembal</v>
      </c>
      <c r="B630" t="str">
        <f>feed!B590</f>
        <v>Lady H</v>
      </c>
      <c r="C630" t="str">
        <f>feed!C590</f>
        <v>The Order</v>
      </c>
      <c r="D630">
        <f>SUMPRODUCT(MID(0&amp;feed!D590,LARGE(INDEX(ISNUMBER(--MID(feed!D590,ROW($1:$19),1))*
ROW($1:$19),0),ROW($1:$19))+1,1)*10^ROW($1:$19)/10)</f>
        <v>72</v>
      </c>
      <c r="E630">
        <f>SUMPRODUCT(MID(0&amp;feed!E590,LARGE(INDEX(ISNUMBER(--MID(feed!E590,ROW($1:$19),1))*
ROW($1:$19),0),ROW($1:$19))+1,1)*10^ROW($1:$19)/10)</f>
        <v>1</v>
      </c>
      <c r="F630" t="str">
        <f>feed!F590</f>
        <v>Second World War surplus</v>
      </c>
      <c r="G630" t="str">
        <f>feed!G590</f>
        <v>Gandhi-like</v>
      </c>
      <c r="H630">
        <f>SUMPRODUCT(MID(0&amp;feed!H589,LARGE(INDEX(ISNUMBER(--MID(feed!H589,ROW($1:$19),1))*
ROW($1:$19),0),ROW($1:$19))+1,1)*10^ROW($1:$19)/10)</f>
        <v>1</v>
      </c>
      <c r="I630" t="str">
        <f>feed!I590</f>
        <v>Poor</v>
      </c>
      <c r="J630">
        <f>SUMPRODUCT(MID(0&amp;feed!J590,LARGE(INDEX(ISNUMBER(--MID(feed!J590,ROW($1:$19),1))*
ROW($1:$19),0),ROW($1:$19))+1,1)*10^ROW($1:$19)/10)</f>
        <v>4</v>
      </c>
      <c r="K630">
        <f>SUMPRODUCT(MID(0&amp;feed!K590,LARGE(INDEX(ISNUMBER(--MID(feed!K590,ROW($1:$19),1))*
ROW($1:$19),0),ROW($1:$19))+1,1)*10^ROW($1:$19)/10)</f>
        <v>17</v>
      </c>
      <c r="L630">
        <f>SUMPRODUCT(MID(0&amp;feed!L590,LARGE(INDEX(ISNUMBER(--MID(feed!L590,ROW($1:$19),1))*
ROW($1:$19),0),ROW($1:$19))+1,1)*10^ROW($1:$19)/10)</f>
        <v>17</v>
      </c>
      <c r="M630" t="str">
        <f>feed!M590</f>
        <v>Mixed Economy</v>
      </c>
      <c r="N630">
        <f>SUMPRODUCT(MID(0&amp;feed!N590,LARGE(INDEX(ISNUMBER(--MID(feed!N590,ROW($1:$5),1))*
ROW($1:$5),0),ROW($1:$5))+1,1)*10^ROW($1:$5)/10)</f>
        <v>999</v>
      </c>
      <c r="O630">
        <f>SUMPRODUCT(MID(0&amp;feed!O590,LARGE(INDEX(ISNUMBER(--MID(feed!O590,ROW($1:$5),1))*
ROW($1:$5),0),ROW($1:$5))+1,1)*10^ROW($1:$5)/10)</f>
        <v>1001</v>
      </c>
      <c r="P630" t="str">
        <f>feed!P590</f>
        <v>Untapped</v>
      </c>
      <c r="Q630">
        <f t="shared" si="54"/>
        <v>90</v>
      </c>
      <c r="R630" t="str">
        <f>feed!Q590</f>
        <v>Very Powerful</v>
      </c>
      <c r="S630">
        <f t="shared" si="55"/>
        <v>10</v>
      </c>
      <c r="T630" t="str">
        <f>feed!R590</f>
        <v>Arabia</v>
      </c>
      <c r="U630" t="str">
        <f>feed!S590</f>
        <v>Neutral</v>
      </c>
      <c r="V63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26627</v>
      </c>
      <c r="W630" t="str">
        <f>feed!U590</f>
        <v>http://blocgame.com/stats.php?id=60840</v>
      </c>
      <c r="X630" s="4">
        <f>SUMPRODUCT(MID(0&amp;feed!V590,LARGE(INDEX(ISNUMBER(--MID(feed!V590,ROW($1:$5),1))*
ROW($1:$5),0),ROW($1:$5))+1,1)*10^ROW($1:$5)/10)</f>
        <v>0</v>
      </c>
      <c r="Y630">
        <f>feed!W590</f>
        <v>0</v>
      </c>
      <c r="Z630" s="4">
        <f t="shared" si="56"/>
        <v>13127</v>
      </c>
      <c r="AA630" s="8">
        <f t="shared" si="57"/>
        <v>26.653653653653652</v>
      </c>
      <c r="AB630" s="4">
        <f t="shared" si="58"/>
        <v>166.5</v>
      </c>
      <c r="AC630" s="4">
        <f t="shared" si="59"/>
        <v>4437.833333333333</v>
      </c>
    </row>
    <row r="631" spans="1:29" x14ac:dyDescent="0.25">
      <c r="A631" t="str">
        <f>feed!A671</f>
        <v>New Sandez</v>
      </c>
      <c r="B631" t="str">
        <f>feed!B671</f>
        <v>Fragtastic</v>
      </c>
      <c r="C631">
        <f>feed!C671</f>
        <v>0</v>
      </c>
      <c r="D631">
        <f>SUMPRODUCT(MID(0&amp;feed!D671,LARGE(INDEX(ISNUMBER(--MID(feed!D671,ROW($1:$19),1))*
ROW($1:$19),0),ROW($1:$19))+1,1)*10^ROW($1:$19)/10)</f>
        <v>6</v>
      </c>
      <c r="E631">
        <f>SUMPRODUCT(MID(0&amp;feed!E671,LARGE(INDEX(ISNUMBER(--MID(feed!E671,ROW($1:$19),1))*
ROW($1:$19),0),ROW($1:$19))+1,1)*10^ROW($1:$19)/10)</f>
        <v>0</v>
      </c>
      <c r="F631" t="str">
        <f>feed!F671</f>
        <v>First World War surplus</v>
      </c>
      <c r="G631" t="str">
        <f>feed!G671</f>
        <v>Gandhi-like</v>
      </c>
      <c r="H631">
        <f>SUMPRODUCT(MID(0&amp;feed!H671,LARGE(INDEX(ISNUMBER(--MID(feed!H671,ROW($1:$19),1))*
ROW($1:$19),0),ROW($1:$19))+1,1)*10^ROW($1:$19)/10)</f>
        <v>1</v>
      </c>
      <c r="I631" t="str">
        <f>feed!I671</f>
        <v>Undisciplined Rabble</v>
      </c>
      <c r="J631">
        <f>SUMPRODUCT(MID(0&amp;feed!J671,LARGE(INDEX(ISNUMBER(--MID(feed!J671,ROW($1:$19),1))*
ROW($1:$19),0),ROW($1:$19))+1,1)*10^ROW($1:$19)/10)</f>
        <v>32</v>
      </c>
      <c r="K631">
        <f>SUMPRODUCT(MID(0&amp;feed!K671,LARGE(INDEX(ISNUMBER(--MID(feed!K671,ROW($1:$19),1))*
ROW($1:$19),0),ROW($1:$19))+1,1)*10^ROW($1:$19)/10)</f>
        <v>3</v>
      </c>
      <c r="L631">
        <f>SUMPRODUCT(MID(0&amp;feed!L671,LARGE(INDEX(ISNUMBER(--MID(feed!L671,ROW($1:$19),1))*
ROW($1:$19),0),ROW($1:$19))+1,1)*10^ROW($1:$19)/10)</f>
        <v>3</v>
      </c>
      <c r="M631" t="str">
        <f>feed!M671</f>
        <v>Free Market</v>
      </c>
      <c r="N631">
        <f>SUMPRODUCT(MID(0&amp;feed!N671,LARGE(INDEX(ISNUMBER(--MID(feed!N671,ROW($1:$5),1))*
ROW($1:$5),0),ROW($1:$5))+1,1)*10^ROW($1:$5)/10)</f>
        <v>827</v>
      </c>
      <c r="O631">
        <f>SUMPRODUCT(MID(0&amp;feed!O671,LARGE(INDEX(ISNUMBER(--MID(feed!O671,ROW($1:$5),1))*
ROW($1:$5),0),ROW($1:$5))+1,1)*10^ROW($1:$5)/10)</f>
        <v>1519</v>
      </c>
      <c r="P631" t="str">
        <f>feed!P671</f>
        <v>Untapped</v>
      </c>
      <c r="Q631">
        <f t="shared" si="54"/>
        <v>90</v>
      </c>
      <c r="R631" t="str">
        <f>feed!Q671</f>
        <v>Small</v>
      </c>
      <c r="S631">
        <f t="shared" si="55"/>
        <v>3</v>
      </c>
      <c r="T631" t="str">
        <f>feed!R671</f>
        <v>Atlas</v>
      </c>
      <c r="U631" t="str">
        <f>feed!S671</f>
        <v>Neutral</v>
      </c>
      <c r="V63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16335</v>
      </c>
      <c r="W631" t="str">
        <f>feed!U671</f>
        <v>http://blocgame.com/stats.php?id=65017</v>
      </c>
      <c r="X631" s="4">
        <f>SUMPRODUCT(MID(0&amp;feed!V671,LARGE(INDEX(ISNUMBER(--MID(feed!V671,ROW($1:$5),1))*
ROW($1:$5),0),ROW($1:$5))+1,1)*10^ROW($1:$5)/10)</f>
        <v>0</v>
      </c>
      <c r="Y631">
        <f>feed!W671</f>
        <v>0</v>
      </c>
      <c r="Z631" s="4">
        <f t="shared" si="56"/>
        <v>13335</v>
      </c>
      <c r="AA631" s="8">
        <f t="shared" si="57"/>
        <v>19.752116082224909</v>
      </c>
      <c r="AB631" s="4">
        <f t="shared" si="58"/>
        <v>137.83333333333334</v>
      </c>
      <c r="AC631" s="4">
        <f t="shared" si="59"/>
        <v>2722.5</v>
      </c>
    </row>
    <row r="632" spans="1:29" x14ac:dyDescent="0.25">
      <c r="A632" t="str">
        <f>feed!A449</f>
        <v>Mata Helang</v>
      </c>
      <c r="B632" t="str">
        <f>feed!B449</f>
        <v>Mata Helang</v>
      </c>
      <c r="C632" t="str">
        <f>feed!C449</f>
        <v>PIRATES</v>
      </c>
      <c r="D632">
        <f>SUMPRODUCT(MID(0&amp;feed!D449,LARGE(INDEX(ISNUMBER(--MID(feed!D449,ROW($1:$19),1))*
ROW($1:$19),0),ROW($1:$19))+1,1)*10^ROW($1:$19)/10)</f>
        <v>30</v>
      </c>
      <c r="E632">
        <f>SUMPRODUCT(MID(0&amp;feed!E449,LARGE(INDEX(ISNUMBER(--MID(feed!E449,ROW($1:$19),1))*
ROW($1:$19),0),ROW($1:$19))+1,1)*10^ROW($1:$19)/10)</f>
        <v>10</v>
      </c>
      <c r="F632" t="str">
        <f>feed!F449</f>
        <v>First World War surplus</v>
      </c>
      <c r="G632" t="str">
        <f>feed!G449</f>
        <v>Gandhi-like</v>
      </c>
      <c r="H632">
        <f>SUMPRODUCT(MID(0&amp;feed!H449,LARGE(INDEX(ISNUMBER(--MID(feed!H449,ROW($1:$19),1))*
ROW($1:$19),0),ROW($1:$19))+1,1)*10^ROW($1:$19)/10)</f>
        <v>3</v>
      </c>
      <c r="I632" t="str">
        <f>feed!I449</f>
        <v>Poor</v>
      </c>
      <c r="J632">
        <f>SUMPRODUCT(MID(0&amp;feed!J449,LARGE(INDEX(ISNUMBER(--MID(feed!J449,ROW($1:$19),1))*
ROW($1:$19),0),ROW($1:$19))+1,1)*10^ROW($1:$19)/10)</f>
        <v>15</v>
      </c>
      <c r="K632">
        <f>SUMPRODUCT(MID(0&amp;feed!K449,LARGE(INDEX(ISNUMBER(--MID(feed!K449,ROW($1:$19),1))*
ROW($1:$19),0),ROW($1:$19))+1,1)*10^ROW($1:$19)/10)</f>
        <v>40</v>
      </c>
      <c r="L632">
        <f>SUMPRODUCT(MID(0&amp;feed!L449,LARGE(INDEX(ISNUMBER(--MID(feed!L449,ROW($1:$19),1))*
ROW($1:$19),0),ROW($1:$19))+1,1)*10^ROW($1:$19)/10)</f>
        <v>6</v>
      </c>
      <c r="M632" t="str">
        <f>feed!M449</f>
        <v>Free Market</v>
      </c>
      <c r="N632">
        <f>SUMPRODUCT(MID(0&amp;feed!N449,LARGE(INDEX(ISNUMBER(--MID(feed!N449,ROW($1:$5),1))*
ROW($1:$5),0),ROW($1:$5))+1,1)*10^ROW($1:$5)/10)</f>
        <v>1419</v>
      </c>
      <c r="O632">
        <f>SUMPRODUCT(MID(0&amp;feed!O449,LARGE(INDEX(ISNUMBER(--MID(feed!O449,ROW($1:$5),1))*
ROW($1:$5),0),ROW($1:$5))+1,1)*10^ROW($1:$5)/10)</f>
        <v>108</v>
      </c>
      <c r="P632" t="str">
        <f>feed!P449</f>
        <v>Untapped</v>
      </c>
      <c r="Q632">
        <f t="shared" si="54"/>
        <v>90</v>
      </c>
      <c r="R632" t="str">
        <f>feed!Q449</f>
        <v>Very Powerful</v>
      </c>
      <c r="S632">
        <f t="shared" si="55"/>
        <v>10</v>
      </c>
      <c r="T632" t="str">
        <f>feed!R449</f>
        <v>Pacific Rim</v>
      </c>
      <c r="U632" t="str">
        <f>feed!S449</f>
        <v>United States</v>
      </c>
      <c r="V632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19503</v>
      </c>
      <c r="W632" t="str">
        <f>feed!U449</f>
        <v>http://blocgame.com/stats.php?id=64412</v>
      </c>
      <c r="X632" s="4">
        <f>SUMPRODUCT(MID(0&amp;feed!V449,LARGE(INDEX(ISNUMBER(--MID(feed!V449,ROW($1:$5),1))*
ROW($1:$5),0),ROW($1:$5))+1,1)*10^ROW($1:$5)/10)</f>
        <v>0</v>
      </c>
      <c r="Y632">
        <f>feed!W449</f>
        <v>0</v>
      </c>
      <c r="Z632" s="4">
        <f t="shared" si="56"/>
        <v>3</v>
      </c>
      <c r="AA632" s="8">
        <f t="shared" si="57"/>
        <v>13.744186046511627</v>
      </c>
      <c r="AB632" s="4">
        <f t="shared" si="58"/>
        <v>236.5</v>
      </c>
      <c r="AC632" s="4">
        <f t="shared" si="59"/>
        <v>3250.5</v>
      </c>
    </row>
    <row r="633" spans="1:29" x14ac:dyDescent="0.25">
      <c r="A633" t="str">
        <f>feed!A837</f>
        <v>Kotak Tisu</v>
      </c>
      <c r="B633" t="str">
        <f>feed!B837</f>
        <v>annoying</v>
      </c>
      <c r="C633">
        <f>feed!C837</f>
        <v>0</v>
      </c>
      <c r="D633">
        <f>SUMPRODUCT(MID(0&amp;feed!D837,LARGE(INDEX(ISNUMBER(--MID(feed!D837,ROW($1:$19),1))*
ROW($1:$19),0),ROW($1:$19))+1,1)*10^ROW($1:$19)/10)</f>
        <v>51</v>
      </c>
      <c r="E633">
        <f>SUMPRODUCT(MID(0&amp;feed!E837,LARGE(INDEX(ISNUMBER(--MID(feed!E837,ROW($1:$19),1))*
ROW($1:$19),0),ROW($1:$19))+1,1)*10^ROW($1:$19)/10)</f>
        <v>1</v>
      </c>
      <c r="F633" t="str">
        <f>feed!F837</f>
        <v>Second World War surplus</v>
      </c>
      <c r="G633" t="str">
        <f>feed!G837</f>
        <v>Gandhi-like</v>
      </c>
      <c r="H633">
        <f>SUMPRODUCT(MID(0&amp;feed!H837,LARGE(INDEX(ISNUMBER(--MID(feed!H837,ROW($1:$19),1))*
ROW($1:$19),0),ROW($1:$19))+1,1)*10^ROW($1:$19)/10)</f>
        <v>2</v>
      </c>
      <c r="I633" t="str">
        <f>feed!I837</f>
        <v>Good</v>
      </c>
      <c r="J633">
        <f>SUMPRODUCT(MID(0&amp;feed!J837,LARGE(INDEX(ISNUMBER(--MID(feed!J837,ROW($1:$19),1))*
ROW($1:$19),0),ROW($1:$19))+1,1)*10^ROW($1:$19)/10)</f>
        <v>5</v>
      </c>
      <c r="K633">
        <f>SUMPRODUCT(MID(0&amp;feed!K837,LARGE(INDEX(ISNUMBER(--MID(feed!K837,ROW($1:$19),1))*
ROW($1:$19),0),ROW($1:$19))+1,1)*10^ROW($1:$19)/10)</f>
        <v>25</v>
      </c>
      <c r="L633">
        <f>SUMPRODUCT(MID(0&amp;feed!L837,LARGE(INDEX(ISNUMBER(--MID(feed!L837,ROW($1:$19),1))*
ROW($1:$19),0),ROW($1:$19))+1,1)*10^ROW($1:$19)/10)</f>
        <v>2</v>
      </c>
      <c r="M633" t="str">
        <f>feed!M837</f>
        <v>Mixed Economy</v>
      </c>
      <c r="N633">
        <f>SUMPRODUCT(MID(0&amp;feed!N837,LARGE(INDEX(ISNUMBER(--MID(feed!N837,ROW($1:$5),1))*
ROW($1:$5),0),ROW($1:$5))+1,1)*10^ROW($1:$5)/10)</f>
        <v>526</v>
      </c>
      <c r="O633">
        <f>SUMPRODUCT(MID(0&amp;feed!O837,LARGE(INDEX(ISNUMBER(--MID(feed!O837,ROW($1:$5),1))*
ROW($1:$5),0),ROW($1:$5))+1,1)*10^ROW($1:$5)/10)</f>
        <v>832</v>
      </c>
      <c r="P633" t="str">
        <f>feed!P837</f>
        <v>Untapped</v>
      </c>
      <c r="Q633">
        <f t="shared" si="54"/>
        <v>90</v>
      </c>
      <c r="R633" t="str">
        <f>feed!Q837</f>
        <v>Large</v>
      </c>
      <c r="S633">
        <f t="shared" si="55"/>
        <v>7.5</v>
      </c>
      <c r="T633" t="str">
        <f>feed!R837</f>
        <v>West Africa</v>
      </c>
      <c r="U633" t="str">
        <f>feed!S837</f>
        <v>United States</v>
      </c>
      <c r="V633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33311</v>
      </c>
      <c r="W633" t="str">
        <f>feed!U837</f>
        <v>http://blocgame.com/stats.php?id=64958</v>
      </c>
      <c r="X633" s="4">
        <f>SUMPRODUCT(MID(0&amp;feed!V837,LARGE(INDEX(ISNUMBER(--MID(feed!V837,ROW($1:$5),1))*
ROW($1:$5),0),ROW($1:$5))+1,1)*10^ROW($1:$5)/10)</f>
        <v>0</v>
      </c>
      <c r="Y633">
        <f>feed!W837</f>
        <v>0</v>
      </c>
      <c r="Z633" s="4">
        <f t="shared" si="56"/>
        <v>21686</v>
      </c>
      <c r="AA633" s="8">
        <f t="shared" si="57"/>
        <v>63.328897338403038</v>
      </c>
      <c r="AB633" s="4">
        <f t="shared" si="58"/>
        <v>87.666666666666671</v>
      </c>
      <c r="AC633" s="4">
        <f t="shared" si="59"/>
        <v>5551.833333333333</v>
      </c>
    </row>
    <row r="634" spans="1:29" x14ac:dyDescent="0.25">
      <c r="A634" t="str">
        <f>feed!A904</f>
        <v>Azhdahagate</v>
      </c>
      <c r="B634" t="str">
        <f>feed!B904</f>
        <v>Azhdaha_Panzer</v>
      </c>
      <c r="C634" t="str">
        <f>feed!C904</f>
        <v>Brotherhood of Nod</v>
      </c>
      <c r="D634">
        <f>SUMPRODUCT(MID(0&amp;feed!D904,LARGE(INDEX(ISNUMBER(--MID(feed!D904,ROW($1:$19),1))*
ROW($1:$19),0),ROW($1:$19))+1,1)*10^ROW($1:$19)/10)</f>
        <v>117</v>
      </c>
      <c r="E634">
        <f>SUMPRODUCT(MID(0&amp;feed!E904,LARGE(INDEX(ISNUMBER(--MID(feed!E904,ROW($1:$19),1))*
ROW($1:$19),0),ROW($1:$19))+1,1)*10^ROW($1:$19)/10)</f>
        <v>3</v>
      </c>
      <c r="F634" t="str">
        <f>feed!F904</f>
        <v>Korean War surplus</v>
      </c>
      <c r="G634" t="str">
        <f>feed!G904</f>
        <v>Gandhi-like</v>
      </c>
      <c r="H634">
        <f>SUMPRODUCT(MID(0&amp;feed!H904,LARGE(INDEX(ISNUMBER(--MID(feed!H904,ROW($1:$19),1))*
ROW($1:$19),0),ROW($1:$19))+1,1)*10^ROW($1:$19)/10)</f>
        <v>5</v>
      </c>
      <c r="I634" t="str">
        <f>feed!I904</f>
        <v>Poor</v>
      </c>
      <c r="J634">
        <f>SUMPRODUCT(MID(0&amp;feed!J904,LARGE(INDEX(ISNUMBER(--MID(feed!J904,ROW($1:$19),1))*
ROW($1:$19),0),ROW($1:$19))+1,1)*10^ROW($1:$19)/10)</f>
        <v>4</v>
      </c>
      <c r="K634">
        <f>SUMPRODUCT(MID(0&amp;feed!K904,LARGE(INDEX(ISNUMBER(--MID(feed!K904,ROW($1:$19),1))*
ROW($1:$19),0),ROW($1:$19))+1,1)*10^ROW($1:$19)/10)</f>
        <v>29</v>
      </c>
      <c r="L634">
        <f>SUMPRODUCT(MID(0&amp;feed!L904,LARGE(INDEX(ISNUMBER(--MID(feed!L904,ROW($1:$19),1))*
ROW($1:$19),0),ROW($1:$19))+1,1)*10^ROW($1:$19)/10)</f>
        <v>19</v>
      </c>
      <c r="M634" t="str">
        <f>feed!M904</f>
        <v>Free Market</v>
      </c>
      <c r="N634">
        <f>SUMPRODUCT(MID(0&amp;feed!N904,LARGE(INDEX(ISNUMBER(--MID(feed!N904,ROW($1:$5),1))*
ROW($1:$5),0),ROW($1:$5))+1,1)*10^ROW($1:$5)/10)</f>
        <v>436</v>
      </c>
      <c r="O634">
        <f>SUMPRODUCT(MID(0&amp;feed!O904,LARGE(INDEX(ISNUMBER(--MID(feed!O904,ROW($1:$5),1))*
ROW($1:$5),0),ROW($1:$5))+1,1)*10^ROW($1:$5)/10)</f>
        <v>5458</v>
      </c>
      <c r="P634" t="str">
        <f>feed!P904</f>
        <v>Untapped</v>
      </c>
      <c r="Q634">
        <f t="shared" si="54"/>
        <v>90</v>
      </c>
      <c r="R634" t="str">
        <f>feed!Q904</f>
        <v>Very Powerful</v>
      </c>
      <c r="S634">
        <f t="shared" si="55"/>
        <v>10</v>
      </c>
      <c r="T634" t="str">
        <f>feed!R904</f>
        <v>Mesopotamia</v>
      </c>
      <c r="U634" t="str">
        <f>feed!S904</f>
        <v>United States</v>
      </c>
      <c r="V63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47548</v>
      </c>
      <c r="W634" t="str">
        <f>feed!U904</f>
        <v>http://blocgame.com/stats.php?id=52422</v>
      </c>
      <c r="X634" s="4">
        <f>SUMPRODUCT(MID(0&amp;feed!V904,LARGE(INDEX(ISNUMBER(--MID(feed!V904,ROW($1:$5),1))*
ROW($1:$5),0),ROW($1:$5))+1,1)*10^ROW($1:$5)/10)</f>
        <v>0</v>
      </c>
      <c r="Y634">
        <f>feed!W904</f>
        <v>0</v>
      </c>
      <c r="Z634" s="4">
        <f t="shared" si="56"/>
        <v>25798</v>
      </c>
      <c r="AA634" s="8">
        <f t="shared" si="57"/>
        <v>109.05504587155963</v>
      </c>
      <c r="AB634" s="4">
        <f t="shared" si="58"/>
        <v>72.666666666666671</v>
      </c>
      <c r="AC634" s="4">
        <f t="shared" si="59"/>
        <v>7924.666666666667</v>
      </c>
    </row>
    <row r="635" spans="1:29" x14ac:dyDescent="0.25">
      <c r="A635" t="str">
        <f>feed!A814</f>
        <v>Frostyputania</v>
      </c>
      <c r="B635" t="str">
        <f>feed!B814</f>
        <v>Frostyputa</v>
      </c>
      <c r="C635" t="str">
        <f>feed!C814</f>
        <v>The Order</v>
      </c>
      <c r="D635">
        <f>SUMPRODUCT(MID(0&amp;feed!D814,LARGE(INDEX(ISNUMBER(--MID(feed!D814,ROW($1:$19),1))*
ROW($1:$19),0),ROW($1:$19))+1,1)*10^ROW($1:$19)/10)</f>
        <v>61</v>
      </c>
      <c r="E635">
        <f>SUMPRODUCT(MID(0&amp;feed!E814,LARGE(INDEX(ISNUMBER(--MID(feed!E814,ROW($1:$19),1))*
ROW($1:$19),0),ROW($1:$19))+1,1)*10^ROW($1:$19)/10)</f>
        <v>1</v>
      </c>
      <c r="F635" t="str">
        <f>feed!F814</f>
        <v>Second World War surplus</v>
      </c>
      <c r="G635" t="str">
        <f>feed!G814</f>
        <v>Gandhi-like</v>
      </c>
      <c r="H635">
        <f>SUMPRODUCT(MID(0&amp;feed!H814,LARGE(INDEX(ISNUMBER(--MID(feed!H814,ROW($1:$19),1))*
ROW($1:$19),0),ROW($1:$19))+1,1)*10^ROW($1:$19)/10)</f>
        <v>2</v>
      </c>
      <c r="I635" t="str">
        <f>feed!I814</f>
        <v>Good</v>
      </c>
      <c r="J635">
        <f>SUMPRODUCT(MID(0&amp;feed!J814,LARGE(INDEX(ISNUMBER(--MID(feed!J814,ROW($1:$19),1))*
ROW($1:$19),0),ROW($1:$19))+1,1)*10^ROW($1:$19)/10)</f>
        <v>14</v>
      </c>
      <c r="K635">
        <f>SUMPRODUCT(MID(0&amp;feed!K814,LARGE(INDEX(ISNUMBER(--MID(feed!K814,ROW($1:$19),1))*
ROW($1:$19),0),ROW($1:$19))+1,1)*10^ROW($1:$19)/10)</f>
        <v>11</v>
      </c>
      <c r="L635">
        <f>SUMPRODUCT(MID(0&amp;feed!L814,LARGE(INDEX(ISNUMBER(--MID(feed!L814,ROW($1:$19),1))*
ROW($1:$19),0),ROW($1:$19))+1,1)*10^ROW($1:$19)/10)</f>
        <v>5</v>
      </c>
      <c r="M635" t="str">
        <f>feed!M814</f>
        <v>Central Planning</v>
      </c>
      <c r="N635">
        <f>SUMPRODUCT(MID(0&amp;feed!N814,LARGE(INDEX(ISNUMBER(--MID(feed!N814,ROW($1:$5),1))*
ROW($1:$5),0),ROW($1:$5))+1,1)*10^ROW($1:$5)/10)</f>
        <v>561</v>
      </c>
      <c r="O635">
        <f>SUMPRODUCT(MID(0&amp;feed!O814,LARGE(INDEX(ISNUMBER(--MID(feed!O814,ROW($1:$5),1))*
ROW($1:$5),0),ROW($1:$5))+1,1)*10^ROW($1:$5)/10)</f>
        <v>161</v>
      </c>
      <c r="P635" t="str">
        <f>feed!P814</f>
        <v>Untapped</v>
      </c>
      <c r="Q635">
        <f t="shared" si="54"/>
        <v>90</v>
      </c>
      <c r="R635" t="str">
        <f>feed!Q814</f>
        <v>Powerful</v>
      </c>
      <c r="S635">
        <f t="shared" si="55"/>
        <v>9</v>
      </c>
      <c r="T635" t="str">
        <f>feed!R814</f>
        <v>Gran Colombia</v>
      </c>
      <c r="U635" t="str">
        <f>feed!S814</f>
        <v>Neutral</v>
      </c>
      <c r="V635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30498</v>
      </c>
      <c r="W635" t="str">
        <f>feed!U814</f>
        <v>http://blocgame.com/stats.php?id=42065</v>
      </c>
      <c r="X635" s="4">
        <f>SUMPRODUCT(MID(0&amp;feed!V814,LARGE(INDEX(ISNUMBER(--MID(feed!V814,ROW($1:$5),1))*
ROW($1:$5),0),ROW($1:$5))+1,1)*10^ROW($1:$5)/10)</f>
        <v>0</v>
      </c>
      <c r="Y635">
        <f>feed!W814</f>
        <v>0</v>
      </c>
      <c r="Z635" s="4">
        <f t="shared" si="56"/>
        <v>22998</v>
      </c>
      <c r="AA635" s="8">
        <f t="shared" si="57"/>
        <v>54.363636363636367</v>
      </c>
      <c r="AB635" s="4">
        <f t="shared" si="58"/>
        <v>93.5</v>
      </c>
      <c r="AC635" s="4">
        <f t="shared" si="59"/>
        <v>5083</v>
      </c>
    </row>
    <row r="636" spans="1:29" x14ac:dyDescent="0.25">
      <c r="A636" t="str">
        <f>feed!A886</f>
        <v>Fuckthemhard</v>
      </c>
      <c r="B636" t="str">
        <f>feed!B886</f>
        <v>Multi5</v>
      </c>
      <c r="C636">
        <f>feed!C886</f>
        <v>0</v>
      </c>
      <c r="D636">
        <f>SUMPRODUCT(MID(0&amp;feed!D886,LARGE(INDEX(ISNUMBER(--MID(feed!D886,ROW($1:$19),1))*
ROW($1:$19),0),ROW($1:$19))+1,1)*10^ROW($1:$19)/10)</f>
        <v>10</v>
      </c>
      <c r="E636">
        <f>SUMPRODUCT(MID(0&amp;feed!E886,LARGE(INDEX(ISNUMBER(--MID(feed!E886,ROW($1:$19),1))*
ROW($1:$19),0),ROW($1:$19))+1,1)*10^ROW($1:$19)/10)</f>
        <v>0</v>
      </c>
      <c r="F636" t="str">
        <f>feed!F886</f>
        <v>First World War surplus</v>
      </c>
      <c r="G636" t="str">
        <f>feed!G886</f>
        <v>Angelic</v>
      </c>
      <c r="H636">
        <f>SUMPRODUCT(MID(0&amp;feed!H887,LARGE(INDEX(ISNUMBER(--MID(feed!H887,ROW($1:$19),1))*
ROW($1:$19),0),ROW($1:$19))+1,1)*10^ROW($1:$19)/10)</f>
        <v>0</v>
      </c>
      <c r="I636" t="str">
        <f>feed!I886</f>
        <v>Poor</v>
      </c>
      <c r="J636">
        <f>SUMPRODUCT(MID(0&amp;feed!J886,LARGE(INDEX(ISNUMBER(--MID(feed!J886,ROW($1:$19),1))*
ROW($1:$19),0),ROW($1:$19))+1,1)*10^ROW($1:$19)/10)</f>
        <v>3</v>
      </c>
      <c r="K636">
        <f>SUMPRODUCT(MID(0&amp;feed!K886,LARGE(INDEX(ISNUMBER(--MID(feed!K886,ROW($1:$19),1))*
ROW($1:$19),0),ROW($1:$19))+1,1)*10^ROW($1:$19)/10)</f>
        <v>4</v>
      </c>
      <c r="L636">
        <f>SUMPRODUCT(MID(0&amp;feed!L886,LARGE(INDEX(ISNUMBER(--MID(feed!L886,ROW($1:$19),1))*
ROW($1:$19),0),ROW($1:$19))+1,1)*10^ROW($1:$19)/10)</f>
        <v>0</v>
      </c>
      <c r="M636" t="str">
        <f>feed!M886</f>
        <v>Free Market</v>
      </c>
      <c r="N636">
        <f>SUMPRODUCT(MID(0&amp;feed!N886,LARGE(INDEX(ISNUMBER(--MID(feed!N886,ROW($1:$5),1))*
ROW($1:$5),0),ROW($1:$5))+1,1)*10^ROW($1:$5)/10)</f>
        <v>453</v>
      </c>
      <c r="O636">
        <f>SUMPRODUCT(MID(0&amp;feed!O886,LARGE(INDEX(ISNUMBER(--MID(feed!O886,ROW($1:$5),1))*
ROW($1:$5),0),ROW($1:$5))+1,1)*10^ROW($1:$5)/10)</f>
        <v>0</v>
      </c>
      <c r="P636" t="str">
        <f>feed!P886</f>
        <v>Untapped</v>
      </c>
      <c r="Q636">
        <f t="shared" si="54"/>
        <v>90</v>
      </c>
      <c r="R636" t="str">
        <f>feed!Q886</f>
        <v>None</v>
      </c>
      <c r="S636">
        <f t="shared" si="55"/>
        <v>0</v>
      </c>
      <c r="T636" t="str">
        <f>feed!R886</f>
        <v>Southern Cone</v>
      </c>
      <c r="U636" t="str">
        <f>feed!S886</f>
        <v>Neutral</v>
      </c>
      <c r="V63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20000</v>
      </c>
      <c r="W636" t="str">
        <f>feed!U886</f>
        <v>http://blocgame.com/stats.php?id=65426</v>
      </c>
      <c r="X636" s="4">
        <f>SUMPRODUCT(MID(0&amp;feed!V886,LARGE(INDEX(ISNUMBER(--MID(feed!V886,ROW($1:$5),1))*
ROW($1:$5),0),ROW($1:$5))+1,1)*10^ROW($1:$5)/10)</f>
        <v>0</v>
      </c>
      <c r="Y636">
        <f>feed!W886</f>
        <v>0</v>
      </c>
      <c r="Z636" s="4">
        <f t="shared" si="56"/>
        <v>18500</v>
      </c>
      <c r="AA636" s="8">
        <f t="shared" si="57"/>
        <v>44.150110375275936</v>
      </c>
      <c r="AB636" s="4">
        <f t="shared" si="58"/>
        <v>75.5</v>
      </c>
      <c r="AC636" s="4">
        <f t="shared" si="59"/>
        <v>3333.3333333333335</v>
      </c>
    </row>
    <row r="637" spans="1:29" x14ac:dyDescent="0.25">
      <c r="A637" t="str">
        <f>feed!A724</f>
        <v>Warispeace</v>
      </c>
      <c r="B637" t="str">
        <f>feed!B724</f>
        <v>Warispeace</v>
      </c>
      <c r="C637">
        <f>feed!C724</f>
        <v>0</v>
      </c>
      <c r="D637">
        <f>SUMPRODUCT(MID(0&amp;feed!D724,LARGE(INDEX(ISNUMBER(--MID(feed!D724,ROW($1:$19),1))*
ROW($1:$19),0),ROW($1:$19))+1,1)*10^ROW($1:$19)/10)</f>
        <v>2</v>
      </c>
      <c r="E637">
        <f>SUMPRODUCT(MID(0&amp;feed!E724,LARGE(INDEX(ISNUMBER(--MID(feed!E724,ROW($1:$19),1))*
ROW($1:$19),0),ROW($1:$19))+1,1)*10^ROW($1:$19)/10)</f>
        <v>0</v>
      </c>
      <c r="F637" t="str">
        <f>feed!F724</f>
        <v>First World War surplus</v>
      </c>
      <c r="G637" t="str">
        <f>feed!G724</f>
        <v>Normal</v>
      </c>
      <c r="H637">
        <f>SUMPRODUCT(MID(0&amp;feed!H724,LARGE(INDEX(ISNUMBER(--MID(feed!H724,ROW($1:$19),1))*
ROW($1:$19),0),ROW($1:$19))+1,1)*10^ROW($1:$19)/10)</f>
        <v>0</v>
      </c>
      <c r="I637" t="str">
        <f>feed!I724</f>
        <v>Poor</v>
      </c>
      <c r="J637">
        <f>SUMPRODUCT(MID(0&amp;feed!J724,LARGE(INDEX(ISNUMBER(--MID(feed!J724,ROW($1:$19),1))*
ROW($1:$19),0),ROW($1:$19))+1,1)*10^ROW($1:$19)/10)</f>
        <v>131</v>
      </c>
      <c r="K637">
        <f>SUMPRODUCT(MID(0&amp;feed!K724,LARGE(INDEX(ISNUMBER(--MID(feed!K724,ROW($1:$19),1))*
ROW($1:$19),0),ROW($1:$19))+1,1)*10^ROW($1:$19)/10)</f>
        <v>2</v>
      </c>
      <c r="L637">
        <f>SUMPRODUCT(MID(0&amp;feed!L724,LARGE(INDEX(ISNUMBER(--MID(feed!L724,ROW($1:$19),1))*
ROW($1:$19),0),ROW($1:$19))+1,1)*10^ROW($1:$19)/10)</f>
        <v>0</v>
      </c>
      <c r="M637" t="str">
        <f>feed!M724</f>
        <v>Mixed Economy</v>
      </c>
      <c r="N637">
        <f>SUMPRODUCT(MID(0&amp;feed!N724,LARGE(INDEX(ISNUMBER(--MID(feed!N724,ROW($1:$5),1))*
ROW($1:$5),0),ROW($1:$5))+1,1)*10^ROW($1:$5)/10)</f>
        <v>736</v>
      </c>
      <c r="O637">
        <f>SUMPRODUCT(MID(0&amp;feed!O724,LARGE(INDEX(ISNUMBER(--MID(feed!O724,ROW($1:$5),1))*
ROW($1:$5),0),ROW($1:$5))+1,1)*10^ROW($1:$5)/10)</f>
        <v>0</v>
      </c>
      <c r="P637" t="str">
        <f>feed!P724</f>
        <v>Untapped</v>
      </c>
      <c r="Q637">
        <f t="shared" si="54"/>
        <v>90</v>
      </c>
      <c r="R637" t="str">
        <f>feed!Q724</f>
        <v>None</v>
      </c>
      <c r="S637">
        <f t="shared" si="55"/>
        <v>0</v>
      </c>
      <c r="T637" t="str">
        <f>feed!R724</f>
        <v>China</v>
      </c>
      <c r="U637" t="str">
        <f>feed!S724</f>
        <v>Neutral</v>
      </c>
      <c r="V637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13613</v>
      </c>
      <c r="W637" t="str">
        <f>feed!U724</f>
        <v>http://blocgame.com/stats.php?id=64278</v>
      </c>
      <c r="X637" s="4">
        <f>SUMPRODUCT(MID(0&amp;feed!V724,LARGE(INDEX(ISNUMBER(--MID(feed!V724,ROW($1:$5),1))*
ROW($1:$5),0),ROW($1:$5))+1,1)*10^ROW($1:$5)/10)</f>
        <v>0</v>
      </c>
      <c r="Y637">
        <f>feed!W724</f>
        <v>0</v>
      </c>
      <c r="Z637" s="4">
        <f t="shared" si="56"/>
        <v>12863</v>
      </c>
      <c r="AA637" s="8">
        <f t="shared" si="57"/>
        <v>18.495923913043477</v>
      </c>
      <c r="AB637" s="4">
        <f t="shared" si="58"/>
        <v>122.66666666666667</v>
      </c>
      <c r="AC637" s="4">
        <f t="shared" si="59"/>
        <v>2268.8333333333335</v>
      </c>
    </row>
    <row r="638" spans="1:29" x14ac:dyDescent="0.25">
      <c r="A638" t="str">
        <f>feed!A480</f>
        <v>RIPERINO</v>
      </c>
      <c r="B638" t="str">
        <f>feed!B480</f>
        <v>RIPERINO</v>
      </c>
      <c r="C638" t="str">
        <f>feed!C480</f>
        <v>Dictators United</v>
      </c>
      <c r="D638">
        <f>SUMPRODUCT(MID(0&amp;feed!D480,LARGE(INDEX(ISNUMBER(--MID(feed!D480,ROW($1:$19),1))*
ROW($1:$19),0),ROW($1:$19))+1,1)*10^ROW($1:$19)/10)</f>
        <v>8</v>
      </c>
      <c r="E638">
        <f>SUMPRODUCT(MID(0&amp;feed!E480,LARGE(INDEX(ISNUMBER(--MID(feed!E480,ROW($1:$19),1))*
ROW($1:$19),0),ROW($1:$19))+1,1)*10^ROW($1:$19)/10)</f>
        <v>0</v>
      </c>
      <c r="F638" t="str">
        <f>feed!F480</f>
        <v>Second World War surplus</v>
      </c>
      <c r="G638" t="str">
        <f>feed!G480</f>
        <v>Angelic</v>
      </c>
      <c r="H638">
        <f>SUMPRODUCT(MID(0&amp;feed!H480,LARGE(INDEX(ISNUMBER(--MID(feed!H480,ROW($1:$19),1))*
ROW($1:$19),0),ROW($1:$19))+1,1)*10^ROW($1:$19)/10)</f>
        <v>0</v>
      </c>
      <c r="I638" t="str">
        <f>feed!I480</f>
        <v>Undisciplined Rabble</v>
      </c>
      <c r="J638">
        <f>SUMPRODUCT(MID(0&amp;feed!J480,LARGE(INDEX(ISNUMBER(--MID(feed!J480,ROW($1:$19),1))*
ROW($1:$19),0),ROW($1:$19))+1,1)*10^ROW($1:$19)/10)</f>
        <v>3</v>
      </c>
      <c r="K638">
        <f>SUMPRODUCT(MID(0&amp;feed!K480,LARGE(INDEX(ISNUMBER(--MID(feed!K480,ROW($1:$19),1))*
ROW($1:$19),0),ROW($1:$19))+1,1)*10^ROW($1:$19)/10)</f>
        <v>4</v>
      </c>
      <c r="L638">
        <f>SUMPRODUCT(MID(0&amp;feed!L480,LARGE(INDEX(ISNUMBER(--MID(feed!L480,ROW($1:$19),1))*
ROW($1:$19),0),ROW($1:$19))+1,1)*10^ROW($1:$19)/10)</f>
        <v>1</v>
      </c>
      <c r="M638" t="str">
        <f>feed!M480</f>
        <v>Mixed Economy</v>
      </c>
      <c r="N638">
        <f>SUMPRODUCT(MID(0&amp;feed!N480,LARGE(INDEX(ISNUMBER(--MID(feed!N480,ROW($1:$5),1))*
ROW($1:$5),0),ROW($1:$5))+1,1)*10^ROW($1:$5)/10)</f>
        <v>1310</v>
      </c>
      <c r="O638">
        <f>SUMPRODUCT(MID(0&amp;feed!O480,LARGE(INDEX(ISNUMBER(--MID(feed!O480,ROW($1:$5),1))*
ROW($1:$5),0),ROW($1:$5))+1,1)*10^ROW($1:$5)/10)</f>
        <v>24</v>
      </c>
      <c r="P638" t="str">
        <f>feed!P480</f>
        <v>Untapped</v>
      </c>
      <c r="Q638">
        <f t="shared" si="54"/>
        <v>90</v>
      </c>
      <c r="R638" t="str">
        <f>feed!Q480</f>
        <v>None</v>
      </c>
      <c r="S638">
        <f t="shared" si="55"/>
        <v>0</v>
      </c>
      <c r="T638" t="str">
        <f>feed!R480</f>
        <v>China</v>
      </c>
      <c r="U638" t="str">
        <f>feed!S480</f>
        <v>Neutral</v>
      </c>
      <c r="V638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2109</v>
      </c>
      <c r="W638" t="str">
        <f>feed!U480</f>
        <v>http://blocgame.com/stats.php?id=64163</v>
      </c>
      <c r="X638" s="4">
        <f>SUMPRODUCT(MID(0&amp;feed!V480,LARGE(INDEX(ISNUMBER(--MID(feed!V480,ROW($1:$5),1))*
ROW($1:$5),0),ROW($1:$5))+1,1)*10^ROW($1:$5)/10)</f>
        <v>0</v>
      </c>
      <c r="Y638">
        <f>feed!W480</f>
        <v>0</v>
      </c>
      <c r="Z638" s="4">
        <f t="shared" si="56"/>
        <v>234</v>
      </c>
      <c r="AA638" s="8">
        <f t="shared" si="57"/>
        <v>1.6099236641221375</v>
      </c>
      <c r="AB638" s="4">
        <f t="shared" si="58"/>
        <v>218.33333333333334</v>
      </c>
      <c r="AC638" s="4">
        <f t="shared" si="59"/>
        <v>351.5</v>
      </c>
    </row>
    <row r="639" spans="1:29" x14ac:dyDescent="0.25">
      <c r="A639" t="str">
        <f>feed!A721</f>
        <v>Fast Dragon</v>
      </c>
      <c r="B639" t="str">
        <f>feed!B721</f>
        <v>Matt Damion</v>
      </c>
      <c r="C639">
        <f>feed!C721</f>
        <v>0</v>
      </c>
      <c r="D639">
        <f>SUMPRODUCT(MID(0&amp;feed!D721,LARGE(INDEX(ISNUMBER(--MID(feed!D721,ROW($1:$19),1))*
ROW($1:$19),0),ROW($1:$19))+1,1)*10^ROW($1:$19)/10)</f>
        <v>8</v>
      </c>
      <c r="E639">
        <f>SUMPRODUCT(MID(0&amp;feed!E721,LARGE(INDEX(ISNUMBER(--MID(feed!E721,ROW($1:$19),1))*
ROW($1:$19),0),ROW($1:$19))+1,1)*10^ROW($1:$19)/10)</f>
        <v>2</v>
      </c>
      <c r="F639" t="str">
        <f>feed!F721</f>
        <v>Second World War surplus</v>
      </c>
      <c r="G639" t="str">
        <f>feed!G721</f>
        <v>Nice</v>
      </c>
      <c r="H639">
        <f>SUMPRODUCT(MID(0&amp;feed!H721,LARGE(INDEX(ISNUMBER(--MID(feed!H721,ROW($1:$19),1))*
ROW($1:$19),0),ROW($1:$19))+1,1)*10^ROW($1:$19)/10)</f>
        <v>3</v>
      </c>
      <c r="I639" t="str">
        <f>feed!I721</f>
        <v>Good</v>
      </c>
      <c r="J639">
        <f>SUMPRODUCT(MID(0&amp;feed!J721,LARGE(INDEX(ISNUMBER(--MID(feed!J721,ROW($1:$19),1))*
ROW($1:$19),0),ROW($1:$19))+1,1)*10^ROW($1:$19)/10)</f>
        <v>2</v>
      </c>
      <c r="K639">
        <f>SUMPRODUCT(MID(0&amp;feed!K721,LARGE(INDEX(ISNUMBER(--MID(feed!K721,ROW($1:$19),1))*
ROW($1:$19),0),ROW($1:$19))+1,1)*10^ROW($1:$19)/10)</f>
        <v>19</v>
      </c>
      <c r="L639">
        <f>SUMPRODUCT(MID(0&amp;feed!L721,LARGE(INDEX(ISNUMBER(--MID(feed!L721,ROW($1:$19),1))*
ROW($1:$19),0),ROW($1:$19))+1,1)*10^ROW($1:$19)/10)</f>
        <v>4</v>
      </c>
      <c r="M639" t="str">
        <f>feed!M721</f>
        <v>Free Market</v>
      </c>
      <c r="N639">
        <f>SUMPRODUCT(MID(0&amp;feed!N721,LARGE(INDEX(ISNUMBER(--MID(feed!N721,ROW($1:$5),1))*
ROW($1:$5),0),ROW($1:$5))+1,1)*10^ROW($1:$5)/10)</f>
        <v>739</v>
      </c>
      <c r="O639">
        <f>SUMPRODUCT(MID(0&amp;feed!O721,LARGE(INDEX(ISNUMBER(--MID(feed!O721,ROW($1:$5),1))*
ROW($1:$5),0),ROW($1:$5))+1,1)*10^ROW($1:$5)/10)</f>
        <v>473</v>
      </c>
      <c r="P639" t="str">
        <f>feed!P721</f>
        <v>Untapped</v>
      </c>
      <c r="Q639">
        <f t="shared" si="54"/>
        <v>90</v>
      </c>
      <c r="R639" t="str">
        <f>feed!Q721</f>
        <v>Mediocre</v>
      </c>
      <c r="S639">
        <f t="shared" si="55"/>
        <v>4.5</v>
      </c>
      <c r="T639" t="str">
        <f>feed!R721</f>
        <v>China</v>
      </c>
      <c r="U639" t="str">
        <f>feed!S721</f>
        <v>United States</v>
      </c>
      <c r="V639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30420</v>
      </c>
      <c r="W639" t="str">
        <f>feed!U721</f>
        <v>http://blocgame.com/stats.php?id=65502</v>
      </c>
      <c r="X639" s="4">
        <f>SUMPRODUCT(MID(0&amp;feed!V721,LARGE(INDEX(ISNUMBER(--MID(feed!V721,ROW($1:$5),1))*
ROW($1:$5),0),ROW($1:$5))+1,1)*10^ROW($1:$5)/10)</f>
        <v>0</v>
      </c>
      <c r="Y639">
        <f>feed!W721</f>
        <v>0</v>
      </c>
      <c r="Z639" s="4">
        <f t="shared" si="56"/>
        <v>19545</v>
      </c>
      <c r="AA639" s="8">
        <f t="shared" si="57"/>
        <v>41.163734776725306</v>
      </c>
      <c r="AB639" s="4">
        <f t="shared" si="58"/>
        <v>123.16666666666667</v>
      </c>
      <c r="AC639" s="4">
        <f t="shared" si="59"/>
        <v>5070</v>
      </c>
    </row>
    <row r="640" spans="1:29" x14ac:dyDescent="0.25">
      <c r="A640" t="str">
        <f>feed!A973</f>
        <v>Soviet Nihon</v>
      </c>
      <c r="B640" t="str">
        <f>feed!B973</f>
        <v>Sakurai</v>
      </c>
      <c r="C640" t="str">
        <f>feed!C973</f>
        <v>New Pacific Order</v>
      </c>
      <c r="D640">
        <f>SUMPRODUCT(MID(0&amp;feed!D973,LARGE(INDEX(ISNUMBER(--MID(feed!D973,ROW($1:$19),1))*
ROW($1:$19),0),ROW($1:$19))+1,1)*10^ROW($1:$19)/10)</f>
        <v>48</v>
      </c>
      <c r="E640">
        <f>SUMPRODUCT(MID(0&amp;feed!E973,LARGE(INDEX(ISNUMBER(--MID(feed!E973,ROW($1:$19),1))*
ROW($1:$19),0),ROW($1:$19))+1,1)*10^ROW($1:$19)/10)</f>
        <v>0</v>
      </c>
      <c r="F640" t="str">
        <f>feed!F973</f>
        <v>Second World War surplus</v>
      </c>
      <c r="G640" t="str">
        <f>feed!G973</f>
        <v>Gandhi-like</v>
      </c>
      <c r="H640">
        <f>SUMPRODUCT(MID(0&amp;feed!H973,LARGE(INDEX(ISNUMBER(--MID(feed!H973,ROW($1:$19),1))*
ROW($1:$19),0),ROW($1:$19))+1,1)*10^ROW($1:$19)/10)</f>
        <v>1</v>
      </c>
      <c r="I640" t="str">
        <f>feed!I973</f>
        <v>Poor</v>
      </c>
      <c r="J640">
        <f>SUMPRODUCT(MID(0&amp;feed!J973,LARGE(INDEX(ISNUMBER(--MID(feed!J973,ROW($1:$19),1))*
ROW($1:$19),0),ROW($1:$19))+1,1)*10^ROW($1:$19)/10)</f>
        <v>6</v>
      </c>
      <c r="K640">
        <f>SUMPRODUCT(MID(0&amp;feed!K973,LARGE(INDEX(ISNUMBER(--MID(feed!K973,ROW($1:$19),1))*
ROW($1:$19),0),ROW($1:$19))+1,1)*10^ROW($1:$19)/10)</f>
        <v>3</v>
      </c>
      <c r="L640">
        <f>SUMPRODUCT(MID(0&amp;feed!L973,LARGE(INDEX(ISNUMBER(--MID(feed!L973,ROW($1:$19),1))*
ROW($1:$19),0),ROW($1:$19))+1,1)*10^ROW($1:$19)/10)</f>
        <v>1</v>
      </c>
      <c r="M640" t="str">
        <f>feed!M973</f>
        <v>Central Planning</v>
      </c>
      <c r="N640">
        <f>SUMPRODUCT(MID(0&amp;feed!N973,LARGE(INDEX(ISNUMBER(--MID(feed!N973,ROW($1:$5),1))*
ROW($1:$5),0),ROW($1:$5))+1,1)*10^ROW($1:$5)/10)</f>
        <v>375</v>
      </c>
      <c r="O640">
        <f>SUMPRODUCT(MID(0&amp;feed!O973,LARGE(INDEX(ISNUMBER(--MID(feed!O973,ROW($1:$5),1))*
ROW($1:$5),0),ROW($1:$5))+1,1)*10^ROW($1:$5)/10)</f>
        <v>1</v>
      </c>
      <c r="P640" t="str">
        <f>feed!P973</f>
        <v>Untapped</v>
      </c>
      <c r="Q640">
        <f t="shared" si="54"/>
        <v>90</v>
      </c>
      <c r="R640" t="str">
        <f>feed!Q973</f>
        <v>Meagre</v>
      </c>
      <c r="S640">
        <f t="shared" si="55"/>
        <v>1.5</v>
      </c>
      <c r="T640" t="str">
        <f>feed!R973</f>
        <v>Pacific Rim</v>
      </c>
      <c r="U640" t="str">
        <f>feed!S973</f>
        <v>Soviet Union</v>
      </c>
      <c r="V640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20000</v>
      </c>
      <c r="W640" t="str">
        <f>feed!U973</f>
        <v>http://blocgame.com/stats.php?id=65086</v>
      </c>
      <c r="X640" s="4">
        <f>SUMPRODUCT(MID(0&amp;feed!V973,LARGE(INDEX(ISNUMBER(--MID(feed!V973,ROW($1:$5),1))*
ROW($1:$5),0),ROW($1:$5))+1,1)*10^ROW($1:$5)/10)</f>
        <v>0</v>
      </c>
      <c r="Y640">
        <f>feed!W973</f>
        <v>0</v>
      </c>
      <c r="Z640" s="4">
        <f t="shared" si="56"/>
        <v>17750</v>
      </c>
      <c r="AA640" s="8">
        <f t="shared" si="57"/>
        <v>53.333333333333336</v>
      </c>
      <c r="AB640" s="4">
        <f t="shared" si="58"/>
        <v>62.5</v>
      </c>
      <c r="AC640" s="4">
        <f t="shared" si="59"/>
        <v>3333.3333333333335</v>
      </c>
    </row>
    <row r="641" spans="1:29" x14ac:dyDescent="0.25">
      <c r="A641" t="str">
        <f>feed!A800</f>
        <v>New Guineaa</v>
      </c>
      <c r="B641" t="str">
        <f>feed!B800</f>
        <v>kemwe</v>
      </c>
      <c r="C641">
        <f>feed!C800</f>
        <v>0</v>
      </c>
      <c r="D641">
        <f>SUMPRODUCT(MID(0&amp;feed!D800,LARGE(INDEX(ISNUMBER(--MID(feed!D800,ROW($1:$19),1))*
ROW($1:$19),0),ROW($1:$19))+1,1)*10^ROW($1:$19)/10)</f>
        <v>7</v>
      </c>
      <c r="E641">
        <f>SUMPRODUCT(MID(0&amp;feed!E800,LARGE(INDEX(ISNUMBER(--MID(feed!E800,ROW($1:$19),1))*
ROW($1:$19),0),ROW($1:$19))+1,1)*10^ROW($1:$19)/10)</f>
        <v>0</v>
      </c>
      <c r="F641" t="str">
        <f>feed!F800</f>
        <v>Finest of the 19th century</v>
      </c>
      <c r="G641" t="str">
        <f>feed!G800</f>
        <v>Gandhi-like</v>
      </c>
      <c r="H641">
        <f>SUMPRODUCT(MID(0&amp;feed!H798,LARGE(INDEX(ISNUMBER(--MID(feed!H798,ROW($1:$19),1))*
ROW($1:$19),0),ROW($1:$19))+1,1)*10^ROW($1:$19)/10)</f>
        <v>0</v>
      </c>
      <c r="I641" t="str">
        <f>feed!I800</f>
        <v>Poor</v>
      </c>
      <c r="J641">
        <f>SUMPRODUCT(MID(0&amp;feed!J800,LARGE(INDEX(ISNUMBER(--MID(feed!J800,ROW($1:$19),1))*
ROW($1:$19),0),ROW($1:$19))+1,1)*10^ROW($1:$19)/10)</f>
        <v>62</v>
      </c>
      <c r="K641">
        <f>SUMPRODUCT(MID(0&amp;feed!K800,LARGE(INDEX(ISNUMBER(--MID(feed!K800,ROW($1:$19),1))*
ROW($1:$19),0),ROW($1:$19))+1,1)*10^ROW($1:$19)/10)</f>
        <v>7</v>
      </c>
      <c r="L641">
        <f>SUMPRODUCT(MID(0&amp;feed!L800,LARGE(INDEX(ISNUMBER(--MID(feed!L800,ROW($1:$19),1))*
ROW($1:$19),0),ROW($1:$19))+1,1)*10^ROW($1:$19)/10)</f>
        <v>1</v>
      </c>
      <c r="M641" t="str">
        <f>feed!M800</f>
        <v>Mixed Economy</v>
      </c>
      <c r="N641">
        <f>SUMPRODUCT(MID(0&amp;feed!N800,LARGE(INDEX(ISNUMBER(--MID(feed!N800,ROW($1:$5),1))*
ROW($1:$5),0),ROW($1:$5))+1,1)*10^ROW($1:$5)/10)</f>
        <v>581</v>
      </c>
      <c r="O641">
        <f>SUMPRODUCT(MID(0&amp;feed!O800,LARGE(INDEX(ISNUMBER(--MID(feed!O800,ROW($1:$5),1))*
ROW($1:$5),0),ROW($1:$5))+1,1)*10^ROW($1:$5)/10)</f>
        <v>100</v>
      </c>
      <c r="P641" t="str">
        <f>feed!P800</f>
        <v>Untapped</v>
      </c>
      <c r="Q641">
        <f t="shared" si="54"/>
        <v>90</v>
      </c>
      <c r="R641" t="str">
        <f>feed!Q800</f>
        <v>None</v>
      </c>
      <c r="S641">
        <f t="shared" si="55"/>
        <v>0</v>
      </c>
      <c r="T641" t="str">
        <f>feed!R800</f>
        <v>Guinea</v>
      </c>
      <c r="U641" t="str">
        <f>feed!S800</f>
        <v>Neutral</v>
      </c>
      <c r="V641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11063</v>
      </c>
      <c r="W641" t="str">
        <f>feed!U800</f>
        <v>http://blocgame.com/stats.php?id=65239</v>
      </c>
      <c r="X641" s="4">
        <f>SUMPRODUCT(MID(0&amp;feed!V800,LARGE(INDEX(ISNUMBER(--MID(feed!V800,ROW($1:$5),1))*
ROW($1:$5),0),ROW($1:$5))+1,1)*10^ROW($1:$5)/10)</f>
        <v>0</v>
      </c>
      <c r="Y641">
        <f>feed!W800</f>
        <v>0</v>
      </c>
      <c r="Z641" s="4">
        <f t="shared" si="56"/>
        <v>8063</v>
      </c>
      <c r="AA641" s="8">
        <f t="shared" si="57"/>
        <v>19.041308089500859</v>
      </c>
      <c r="AB641" s="4">
        <f t="shared" si="58"/>
        <v>96.833333333333329</v>
      </c>
      <c r="AC641" s="4">
        <f t="shared" si="59"/>
        <v>1843.8333333333333</v>
      </c>
    </row>
    <row r="642" spans="1:29" x14ac:dyDescent="0.25">
      <c r="A642" t="str">
        <f>feed!A592</f>
        <v>DickKickem</v>
      </c>
      <c r="B642" t="str">
        <f>feed!B592</f>
        <v>SirReginaldDickface</v>
      </c>
      <c r="C642" t="str">
        <f>feed!C592</f>
        <v>The Order</v>
      </c>
      <c r="D642">
        <f>SUMPRODUCT(MID(0&amp;feed!D592,LARGE(INDEX(ISNUMBER(--MID(feed!D592,ROW($1:$19),1))*
ROW($1:$19),0),ROW($1:$19))+1,1)*10^ROW($1:$19)/10)</f>
        <v>59</v>
      </c>
      <c r="E642">
        <f>SUMPRODUCT(MID(0&amp;feed!E592,LARGE(INDEX(ISNUMBER(--MID(feed!E592,ROW($1:$19),1))*
ROW($1:$19),0),ROW($1:$19))+1,1)*10^ROW($1:$19)/10)</f>
        <v>0</v>
      </c>
      <c r="F642" t="str">
        <f>feed!F592</f>
        <v>Second World War surplus</v>
      </c>
      <c r="G642" t="str">
        <f>feed!G592</f>
        <v>Gandhi-like</v>
      </c>
      <c r="H642">
        <f>SUMPRODUCT(MID(0&amp;feed!H592,LARGE(INDEX(ISNUMBER(--MID(feed!H592,ROW($1:$19),1))*
ROW($1:$19),0),ROW($1:$19))+1,1)*10^ROW($1:$19)/10)</f>
        <v>1</v>
      </c>
      <c r="I642" t="str">
        <f>feed!I592</f>
        <v>Undisciplined Rabble</v>
      </c>
      <c r="J642">
        <f>SUMPRODUCT(MID(0&amp;feed!J592,LARGE(INDEX(ISNUMBER(--MID(feed!J592,ROW($1:$19),1))*
ROW($1:$19),0),ROW($1:$19))+1,1)*10^ROW($1:$19)/10)</f>
        <v>18</v>
      </c>
      <c r="K642">
        <f>SUMPRODUCT(MID(0&amp;feed!K592,LARGE(INDEX(ISNUMBER(--MID(feed!K592,ROW($1:$19),1))*
ROW($1:$19),0),ROW($1:$19))+1,1)*10^ROW($1:$19)/10)</f>
        <v>12</v>
      </c>
      <c r="L642">
        <f>SUMPRODUCT(MID(0&amp;feed!L592,LARGE(INDEX(ISNUMBER(--MID(feed!L592,ROW($1:$19),1))*
ROW($1:$19),0),ROW($1:$19))+1,1)*10^ROW($1:$19)/10)</f>
        <v>3</v>
      </c>
      <c r="M642" t="str">
        <f>feed!M592</f>
        <v>Mixed Economy</v>
      </c>
      <c r="N642">
        <f>SUMPRODUCT(MID(0&amp;feed!N592,LARGE(INDEX(ISNUMBER(--MID(feed!N592,ROW($1:$5),1))*
ROW($1:$5),0),ROW($1:$5))+1,1)*10^ROW($1:$5)/10)</f>
        <v>990</v>
      </c>
      <c r="O642">
        <f>SUMPRODUCT(MID(0&amp;feed!O592,LARGE(INDEX(ISNUMBER(--MID(feed!O592,ROW($1:$5),1))*
ROW($1:$5),0),ROW($1:$5))+1,1)*10^ROW($1:$5)/10)</f>
        <v>465</v>
      </c>
      <c r="P642" t="str">
        <f>feed!P592</f>
        <v>Untapped</v>
      </c>
      <c r="Q642">
        <f t="shared" ref="Q642:Q705" si="60">IF(P642=0,40, IF(P642="Depleted",0, IF(P642="Near Depletion",10, IF(P642="Plentiful",70, IF(P642="Untapped",90,"Error")))))</f>
        <v>90</v>
      </c>
      <c r="R642" t="str">
        <f>feed!Q592</f>
        <v>Small</v>
      </c>
      <c r="S642">
        <f t="shared" ref="S642:S705" si="61">IF(R642="None",0, IF(R642="Meagre",1.5, IF(R642="Small",3, IF(R642="Mediocre",4.5, IF(R642="Somewhat Large",6, IF(R642="Large",7.5, IF(R642="Powerful",9, IF(R642="Very Powerful",10,"Error"))))))))</f>
        <v>3</v>
      </c>
      <c r="T642" t="str">
        <f>feed!R592</f>
        <v>Pacific Rim</v>
      </c>
      <c r="U642" t="str">
        <f>feed!S592</f>
        <v>Neutral</v>
      </c>
      <c r="V64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20000</v>
      </c>
      <c r="W642" t="str">
        <f>feed!U592</f>
        <v>http://blocgame.com/stats.php?id=59772</v>
      </c>
      <c r="X642" s="4">
        <f>SUMPRODUCT(MID(0&amp;feed!V592,LARGE(INDEX(ISNUMBER(--MID(feed!V592,ROW($1:$5),1))*
ROW($1:$5),0),ROW($1:$5))+1,1)*10^ROW($1:$5)/10)</f>
        <v>0</v>
      </c>
      <c r="Y642">
        <f>feed!W592</f>
        <v>0</v>
      </c>
      <c r="Z642" s="4">
        <f t="shared" ref="Z642:Z705" si="62">V642-H642*750-K642*375-L642*375</f>
        <v>13625</v>
      </c>
      <c r="AA642" s="8">
        <f t="shared" ref="AA642:AA705" si="63">V642/N642</f>
        <v>20.202020202020201</v>
      </c>
      <c r="AB642" s="4">
        <f t="shared" ref="AB642:AB705" si="64">N642/6</f>
        <v>165</v>
      </c>
      <c r="AC642" s="4">
        <f t="shared" ref="AC642:AC705" si="65">V642/6</f>
        <v>3333.3333333333335</v>
      </c>
    </row>
    <row r="643" spans="1:29" x14ac:dyDescent="0.25">
      <c r="A643" t="str">
        <f>feed!A707</f>
        <v>Remote</v>
      </c>
      <c r="B643" t="str">
        <f>feed!B707</f>
        <v>Burgerking</v>
      </c>
      <c r="C643" t="str">
        <f>feed!C707</f>
        <v>SPQR</v>
      </c>
      <c r="D643">
        <f>SUMPRODUCT(MID(0&amp;feed!D707,LARGE(INDEX(ISNUMBER(--MID(feed!D707,ROW($1:$19),1))*
ROW($1:$19),0),ROW($1:$19))+1,1)*10^ROW($1:$19)/10)</f>
        <v>149</v>
      </c>
      <c r="E643">
        <f>SUMPRODUCT(MID(0&amp;feed!E707,LARGE(INDEX(ISNUMBER(--MID(feed!E707,ROW($1:$19),1))*
ROW($1:$19),0),ROW($1:$19))+1,1)*10^ROW($1:$19)/10)</f>
        <v>2</v>
      </c>
      <c r="F643" t="str">
        <f>feed!F707</f>
        <v>Korean War surplus</v>
      </c>
      <c r="G643" t="str">
        <f>feed!G707</f>
        <v>Gandhi-like</v>
      </c>
      <c r="H643">
        <f>SUMPRODUCT(MID(0&amp;feed!H707,LARGE(INDEX(ISNUMBER(--MID(feed!H707,ROW($1:$19),1))*
ROW($1:$19),0),ROW($1:$19))+1,1)*10^ROW($1:$19)/10)</f>
        <v>5</v>
      </c>
      <c r="I643" t="str">
        <f>feed!I707</f>
        <v>Good</v>
      </c>
      <c r="J643">
        <f>SUMPRODUCT(MID(0&amp;feed!J707,LARGE(INDEX(ISNUMBER(--MID(feed!J707,ROW($1:$19),1))*
ROW($1:$19),0),ROW($1:$19))+1,1)*10^ROW($1:$19)/10)</f>
        <v>10</v>
      </c>
      <c r="K643">
        <f>SUMPRODUCT(MID(0&amp;feed!K707,LARGE(INDEX(ISNUMBER(--MID(feed!K707,ROW($1:$19),1))*
ROW($1:$19),0),ROW($1:$19))+1,1)*10^ROW($1:$19)/10)</f>
        <v>42</v>
      </c>
      <c r="L643">
        <f>SUMPRODUCT(MID(0&amp;feed!L707,LARGE(INDEX(ISNUMBER(--MID(feed!L707,ROW($1:$19),1))*
ROW($1:$19),0),ROW($1:$19))+1,1)*10^ROW($1:$19)/10)</f>
        <v>11</v>
      </c>
      <c r="M643" t="str">
        <f>feed!M707</f>
        <v>Free Market</v>
      </c>
      <c r="N643">
        <f>SUMPRODUCT(MID(0&amp;feed!N707,LARGE(INDEX(ISNUMBER(--MID(feed!N707,ROW($1:$5),1))*
ROW($1:$5),0),ROW($1:$5))+1,1)*10^ROW($1:$5)/10)</f>
        <v>754</v>
      </c>
      <c r="O643">
        <f>SUMPRODUCT(MID(0&amp;feed!O707,LARGE(INDEX(ISNUMBER(--MID(feed!O707,ROW($1:$5),1))*
ROW($1:$5),0),ROW($1:$5))+1,1)*10^ROW($1:$5)/10)</f>
        <v>0</v>
      </c>
      <c r="P643" t="str">
        <f>feed!P707</f>
        <v>Untapped</v>
      </c>
      <c r="Q643">
        <f t="shared" si="60"/>
        <v>90</v>
      </c>
      <c r="R643" t="str">
        <f>feed!Q707</f>
        <v>Very Powerful</v>
      </c>
      <c r="S643">
        <f t="shared" si="61"/>
        <v>10</v>
      </c>
      <c r="T643" t="str">
        <f>feed!R707</f>
        <v>Pacific Rim</v>
      </c>
      <c r="U643" t="str">
        <f>feed!S707</f>
        <v>United States</v>
      </c>
      <c r="V643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51273</v>
      </c>
      <c r="W643" t="str">
        <f>feed!U707</f>
        <v>http://blocgame.com/stats.php?id=61201</v>
      </c>
      <c r="X643" s="4">
        <f>SUMPRODUCT(MID(0&amp;feed!V707,LARGE(INDEX(ISNUMBER(--MID(feed!V707,ROW($1:$5),1))*
ROW($1:$5),0),ROW($1:$5))+1,1)*10^ROW($1:$5)/10)</f>
        <v>0</v>
      </c>
      <c r="Y643">
        <f>feed!W707</f>
        <v>0</v>
      </c>
      <c r="Z643" s="4">
        <f t="shared" si="62"/>
        <v>27648</v>
      </c>
      <c r="AA643" s="8">
        <f t="shared" si="63"/>
        <v>68.00132625994695</v>
      </c>
      <c r="AB643" s="4">
        <f t="shared" si="64"/>
        <v>125.66666666666667</v>
      </c>
      <c r="AC643" s="4">
        <f t="shared" si="65"/>
        <v>8545.5</v>
      </c>
    </row>
    <row r="644" spans="1:29" x14ac:dyDescent="0.25">
      <c r="A644" t="str">
        <f>feed!A697</f>
        <v>VinyRuler</v>
      </c>
      <c r="B644" t="str">
        <f>feed!B697</f>
        <v>VinyTanker</v>
      </c>
      <c r="C644">
        <f>feed!C697</f>
        <v>0</v>
      </c>
      <c r="D644">
        <f>SUMPRODUCT(MID(0&amp;feed!D697,LARGE(INDEX(ISNUMBER(--MID(feed!D697,ROW($1:$19),1))*
ROW($1:$19),0),ROW($1:$19))+1,1)*10^ROW($1:$19)/10)</f>
        <v>7</v>
      </c>
      <c r="E644">
        <f>SUMPRODUCT(MID(0&amp;feed!E697,LARGE(INDEX(ISNUMBER(--MID(feed!E697,ROW($1:$19),1))*
ROW($1:$19),0),ROW($1:$19))+1,1)*10^ROW($1:$19)/10)</f>
        <v>0</v>
      </c>
      <c r="F644" t="str">
        <f>feed!F697</f>
        <v>First World War surplus</v>
      </c>
      <c r="G644" t="str">
        <f>feed!G697</f>
        <v>Angelic</v>
      </c>
      <c r="H644">
        <f>SUMPRODUCT(MID(0&amp;feed!H697,LARGE(INDEX(ISNUMBER(--MID(feed!H697,ROW($1:$19),1))*
ROW($1:$19),0),ROW($1:$19))+1,1)*10^ROW($1:$19)/10)</f>
        <v>0</v>
      </c>
      <c r="I644" t="str">
        <f>feed!I697</f>
        <v>Undisciplined Rabble</v>
      </c>
      <c r="J644">
        <f>SUMPRODUCT(MID(0&amp;feed!J697,LARGE(INDEX(ISNUMBER(--MID(feed!J697,ROW($1:$19),1))*
ROW($1:$19),0),ROW($1:$19))+1,1)*10^ROW($1:$19)/10)</f>
        <v>77</v>
      </c>
      <c r="K644">
        <f>SUMPRODUCT(MID(0&amp;feed!K697,LARGE(INDEX(ISNUMBER(--MID(feed!K697,ROW($1:$19),1))*
ROW($1:$19),0),ROW($1:$19))+1,1)*10^ROW($1:$19)/10)</f>
        <v>2</v>
      </c>
      <c r="L644">
        <f>SUMPRODUCT(MID(0&amp;feed!L697,LARGE(INDEX(ISNUMBER(--MID(feed!L697,ROW($1:$19),1))*
ROW($1:$19),0),ROW($1:$19))+1,1)*10^ROW($1:$19)/10)</f>
        <v>0</v>
      </c>
      <c r="M644" t="str">
        <f>feed!M697</f>
        <v>Central Planning</v>
      </c>
      <c r="N644">
        <f>SUMPRODUCT(MID(0&amp;feed!N697,LARGE(INDEX(ISNUMBER(--MID(feed!N697,ROW($1:$5),1))*
ROW($1:$5),0),ROW($1:$5))+1,1)*10^ROW($1:$5)/10)</f>
        <v>789</v>
      </c>
      <c r="O644">
        <f>SUMPRODUCT(MID(0&amp;feed!O697,LARGE(INDEX(ISNUMBER(--MID(feed!O697,ROW($1:$5),1))*
ROW($1:$5),0),ROW($1:$5))+1,1)*10^ROW($1:$5)/10)</f>
        <v>0</v>
      </c>
      <c r="P644" t="str">
        <f>feed!P697</f>
        <v>Untapped</v>
      </c>
      <c r="Q644">
        <f t="shared" si="60"/>
        <v>90</v>
      </c>
      <c r="R644" t="str">
        <f>feed!Q697</f>
        <v>None</v>
      </c>
      <c r="S644">
        <f t="shared" si="61"/>
        <v>0</v>
      </c>
      <c r="T644" t="str">
        <f>feed!R697</f>
        <v>Indochina</v>
      </c>
      <c r="U644" t="str">
        <f>feed!S697</f>
        <v>Neutral</v>
      </c>
      <c r="V644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5418</v>
      </c>
      <c r="W644" t="str">
        <f>feed!U697</f>
        <v>http://blocgame.com/stats.php?id=59709</v>
      </c>
      <c r="X644" s="4">
        <f>SUMPRODUCT(MID(0&amp;feed!V697,LARGE(INDEX(ISNUMBER(--MID(feed!V697,ROW($1:$5),1))*
ROW($1:$5),0),ROW($1:$5))+1,1)*10^ROW($1:$5)/10)</f>
        <v>0</v>
      </c>
      <c r="Y644">
        <f>feed!W697</f>
        <v>0</v>
      </c>
      <c r="Z644" s="4">
        <f t="shared" si="62"/>
        <v>4668</v>
      </c>
      <c r="AA644" s="8">
        <f t="shared" si="63"/>
        <v>6.8669201520912546</v>
      </c>
      <c r="AB644" s="4">
        <f t="shared" si="64"/>
        <v>131.5</v>
      </c>
      <c r="AC644" s="4">
        <f t="shared" si="65"/>
        <v>903</v>
      </c>
    </row>
    <row r="645" spans="1:29" x14ac:dyDescent="0.25">
      <c r="A645" t="str">
        <f>feed!A552</f>
        <v>lmaokai</v>
      </c>
      <c r="B645" t="str">
        <f>feed!B552</f>
        <v>Rairiku</v>
      </c>
      <c r="C645" t="str">
        <f>feed!C552</f>
        <v>The Khilafah</v>
      </c>
      <c r="D645">
        <f>SUMPRODUCT(MID(0&amp;feed!D552,LARGE(INDEX(ISNUMBER(--MID(feed!D552,ROW($1:$19),1))*
ROW($1:$19),0),ROW($1:$19))+1,1)*10^ROW($1:$19)/10)</f>
        <v>27</v>
      </c>
      <c r="E645">
        <f>SUMPRODUCT(MID(0&amp;feed!E552,LARGE(INDEX(ISNUMBER(--MID(feed!E552,ROW($1:$19),1))*
ROW($1:$19),0),ROW($1:$19))+1,1)*10^ROW($1:$19)/10)</f>
        <v>0</v>
      </c>
      <c r="F645" t="str">
        <f>feed!F552</f>
        <v>Korean War surplus</v>
      </c>
      <c r="G645" t="str">
        <f>feed!G552</f>
        <v>Gandhi-like</v>
      </c>
      <c r="H645">
        <f>SUMPRODUCT(MID(0&amp;feed!H552,LARGE(INDEX(ISNUMBER(--MID(feed!H552,ROW($1:$19),1))*
ROW($1:$19),0),ROW($1:$19))+1,1)*10^ROW($1:$19)/10)</f>
        <v>1</v>
      </c>
      <c r="I645" t="str">
        <f>feed!I552</f>
        <v>Poor</v>
      </c>
      <c r="J645">
        <f>SUMPRODUCT(MID(0&amp;feed!J552,LARGE(INDEX(ISNUMBER(--MID(feed!J552,ROW($1:$19),1))*
ROW($1:$19),0),ROW($1:$19))+1,1)*10^ROW($1:$19)/10)</f>
        <v>47</v>
      </c>
      <c r="K645">
        <f>SUMPRODUCT(MID(0&amp;feed!K552,LARGE(INDEX(ISNUMBER(--MID(feed!K552,ROW($1:$19),1))*
ROW($1:$19),0),ROW($1:$19))+1,1)*10^ROW($1:$19)/10)</f>
        <v>5</v>
      </c>
      <c r="L645">
        <f>SUMPRODUCT(MID(0&amp;feed!L552,LARGE(INDEX(ISNUMBER(--MID(feed!L552,ROW($1:$19),1))*
ROW($1:$19),0),ROW($1:$19))+1,1)*10^ROW($1:$19)/10)</f>
        <v>3</v>
      </c>
      <c r="M645" t="str">
        <f>feed!M552</f>
        <v>Central Planning</v>
      </c>
      <c r="N645">
        <f>SUMPRODUCT(MID(0&amp;feed!N552,LARGE(INDEX(ISNUMBER(--MID(feed!N552,ROW($1:$5),1))*
ROW($1:$5),0),ROW($1:$5))+1,1)*10^ROW($1:$5)/10)</f>
        <v>1111</v>
      </c>
      <c r="O645">
        <f>SUMPRODUCT(MID(0&amp;feed!O552,LARGE(INDEX(ISNUMBER(--MID(feed!O552,ROW($1:$5),1))*
ROW($1:$5),0),ROW($1:$5))+1,1)*10^ROW($1:$5)/10)</f>
        <v>106</v>
      </c>
      <c r="P645" t="str">
        <f>feed!P552</f>
        <v>Untapped</v>
      </c>
      <c r="Q645">
        <f t="shared" si="60"/>
        <v>90</v>
      </c>
      <c r="R645" t="str">
        <f>feed!Q552</f>
        <v>None</v>
      </c>
      <c r="S645">
        <f t="shared" si="61"/>
        <v>0</v>
      </c>
      <c r="T645" t="str">
        <f>feed!R552</f>
        <v>West Africa</v>
      </c>
      <c r="U645" t="str">
        <f>feed!S552</f>
        <v>Soviet Union</v>
      </c>
      <c r="V645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20000</v>
      </c>
      <c r="W645" t="str">
        <f>feed!U552</f>
        <v>http://blocgame.com/stats.php?id=64701</v>
      </c>
      <c r="X645" s="4">
        <f>SUMPRODUCT(MID(0&amp;feed!V552,LARGE(INDEX(ISNUMBER(--MID(feed!V552,ROW($1:$5),1))*
ROW($1:$5),0),ROW($1:$5))+1,1)*10^ROW($1:$5)/10)</f>
        <v>0</v>
      </c>
      <c r="Y645">
        <f>feed!W552</f>
        <v>0</v>
      </c>
      <c r="Z645" s="4">
        <f t="shared" si="62"/>
        <v>16250</v>
      </c>
      <c r="AA645" s="8">
        <f t="shared" si="63"/>
        <v>18.001800180018002</v>
      </c>
      <c r="AB645" s="4">
        <f t="shared" si="64"/>
        <v>185.16666666666666</v>
      </c>
      <c r="AC645" s="4">
        <f t="shared" si="65"/>
        <v>3333.3333333333335</v>
      </c>
    </row>
    <row r="646" spans="1:29" x14ac:dyDescent="0.25">
      <c r="A646" t="str">
        <f>feed!A312</f>
        <v>Masterton East</v>
      </c>
      <c r="B646" t="str">
        <f>feed!B312</f>
        <v>Natedogg</v>
      </c>
      <c r="C646" t="str">
        <f>feed!C312</f>
        <v>Interpol</v>
      </c>
      <c r="D646">
        <f>SUMPRODUCT(MID(0&amp;feed!D312,LARGE(INDEX(ISNUMBER(--MID(feed!D312,ROW($1:$19),1))*
ROW($1:$19),0),ROW($1:$19))+1,1)*10^ROW($1:$19)/10)</f>
        <v>58</v>
      </c>
      <c r="E646">
        <f>SUMPRODUCT(MID(0&amp;feed!E312,LARGE(INDEX(ISNUMBER(--MID(feed!E312,ROW($1:$19),1))*
ROW($1:$19),0),ROW($1:$19))+1,1)*10^ROW($1:$19)/10)</f>
        <v>0</v>
      </c>
      <c r="F646" t="str">
        <f>feed!F312</f>
        <v>Korean War surplus</v>
      </c>
      <c r="G646" t="str">
        <f>feed!G312</f>
        <v>Nice</v>
      </c>
      <c r="H646">
        <f>SUMPRODUCT(MID(0&amp;feed!H312,LARGE(INDEX(ISNUMBER(--MID(feed!H312,ROW($1:$19),1))*
ROW($1:$19),0),ROW($1:$19))+1,1)*10^ROW($1:$19)/10)</f>
        <v>2</v>
      </c>
      <c r="I646" t="str">
        <f>feed!I312</f>
        <v>Elite</v>
      </c>
      <c r="J646">
        <f>SUMPRODUCT(MID(0&amp;feed!J312,LARGE(INDEX(ISNUMBER(--MID(feed!J312,ROW($1:$19),1))*
ROW($1:$19),0),ROW($1:$19))+1,1)*10^ROW($1:$19)/10)</f>
        <v>1</v>
      </c>
      <c r="K646">
        <f>SUMPRODUCT(MID(0&amp;feed!K312,LARGE(INDEX(ISNUMBER(--MID(feed!K312,ROW($1:$19),1))*
ROW($1:$19),0),ROW($1:$19))+1,1)*10^ROW($1:$19)/10)</f>
        <v>10</v>
      </c>
      <c r="L646">
        <f>SUMPRODUCT(MID(0&amp;feed!L312,LARGE(INDEX(ISNUMBER(--MID(feed!L312,ROW($1:$19),1))*
ROW($1:$19),0),ROW($1:$19))+1,1)*10^ROW($1:$19)/10)</f>
        <v>3</v>
      </c>
      <c r="M646" t="str">
        <f>feed!M312</f>
        <v>Free Market</v>
      </c>
      <c r="N646">
        <f>SUMPRODUCT(MID(0&amp;feed!N312,LARGE(INDEX(ISNUMBER(--MID(feed!N312,ROW($1:$5),1))*
ROW($1:$5),0),ROW($1:$5))+1,1)*10^ROW($1:$5)/10)</f>
        <v>1922</v>
      </c>
      <c r="O646">
        <f>SUMPRODUCT(MID(0&amp;feed!O312,LARGE(INDEX(ISNUMBER(--MID(feed!O312,ROW($1:$5),1))*
ROW($1:$5),0),ROW($1:$5))+1,1)*10^ROW($1:$5)/10)</f>
        <v>25</v>
      </c>
      <c r="P646" t="str">
        <f>feed!P312</f>
        <v>Untapped</v>
      </c>
      <c r="Q646">
        <f t="shared" si="60"/>
        <v>90</v>
      </c>
      <c r="R646" t="str">
        <f>feed!Q312</f>
        <v>Very Powerful</v>
      </c>
      <c r="S646">
        <f t="shared" si="61"/>
        <v>10</v>
      </c>
      <c r="T646" t="str">
        <f>feed!R312</f>
        <v>Pacific Rim</v>
      </c>
      <c r="U646" t="str">
        <f>feed!S312</f>
        <v>United States</v>
      </c>
      <c r="V646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18665</v>
      </c>
      <c r="W646" t="str">
        <f>feed!U312</f>
        <v>http://blocgame.com/stats.php?id=58225</v>
      </c>
      <c r="X646" s="4">
        <f>SUMPRODUCT(MID(0&amp;feed!V312,LARGE(INDEX(ISNUMBER(--MID(feed!V312,ROW($1:$5),1))*
ROW($1:$5),0),ROW($1:$5))+1,1)*10^ROW($1:$5)/10)</f>
        <v>0</v>
      </c>
      <c r="Y646">
        <f>feed!W312</f>
        <v>0</v>
      </c>
      <c r="Z646" s="4">
        <f t="shared" si="62"/>
        <v>12290</v>
      </c>
      <c r="AA646" s="8">
        <f t="shared" si="63"/>
        <v>9.7112382934443282</v>
      </c>
      <c r="AB646" s="4">
        <f t="shared" si="64"/>
        <v>320.33333333333331</v>
      </c>
      <c r="AC646" s="4">
        <f t="shared" si="65"/>
        <v>3110.8333333333335</v>
      </c>
    </row>
    <row r="647" spans="1:29" x14ac:dyDescent="0.25">
      <c r="A647" t="str">
        <f>feed!A1058</f>
        <v>xivers</v>
      </c>
      <c r="B647" t="str">
        <f>feed!B1058</f>
        <v>xivers</v>
      </c>
      <c r="C647">
        <f>feed!C1058</f>
        <v>0</v>
      </c>
      <c r="D647">
        <f>SUMPRODUCT(MID(0&amp;feed!D1058,LARGE(INDEX(ISNUMBER(--MID(feed!D1058,ROW($1:$19),1))*
ROW($1:$19),0),ROW($1:$19))+1,1)*10^ROW($1:$19)/10)</f>
        <v>29</v>
      </c>
      <c r="E647">
        <f>SUMPRODUCT(MID(0&amp;feed!E1058,LARGE(INDEX(ISNUMBER(--MID(feed!E1058,ROW($1:$19),1))*
ROW($1:$19),0),ROW($1:$19))+1,1)*10^ROW($1:$19)/10)</f>
        <v>0</v>
      </c>
      <c r="F647" t="str">
        <f>feed!F1058</f>
        <v>First World War surplus</v>
      </c>
      <c r="G647" t="str">
        <f>feed!G1058</f>
        <v>Angelic</v>
      </c>
      <c r="H647">
        <f>SUMPRODUCT(MID(0&amp;feed!H1058,LARGE(INDEX(ISNUMBER(--MID(feed!H1058,ROW($1:$19),1))*
ROW($1:$19),0),ROW($1:$19))+1,1)*10^ROW($1:$19)/10)</f>
        <v>0</v>
      </c>
      <c r="I647" t="str">
        <f>feed!I1058</f>
        <v>Undisciplined Rabble</v>
      </c>
      <c r="J647">
        <f>SUMPRODUCT(MID(0&amp;feed!J1058,LARGE(INDEX(ISNUMBER(--MID(feed!J1058,ROW($1:$19),1))*
ROW($1:$19),0),ROW($1:$19))+1,1)*10^ROW($1:$19)/10)</f>
        <v>22</v>
      </c>
      <c r="K647">
        <f>SUMPRODUCT(MID(0&amp;feed!K1058,LARGE(INDEX(ISNUMBER(--MID(feed!K1058,ROW($1:$19),1))*
ROW($1:$19),0),ROW($1:$19))+1,1)*10^ROW($1:$19)/10)</f>
        <v>2</v>
      </c>
      <c r="L647">
        <f>SUMPRODUCT(MID(0&amp;feed!L1058,LARGE(INDEX(ISNUMBER(--MID(feed!L1058,ROW($1:$19),1))*
ROW($1:$19),0),ROW($1:$19))+1,1)*10^ROW($1:$19)/10)</f>
        <v>0</v>
      </c>
      <c r="M647" t="str">
        <f>feed!M1058</f>
        <v>Mixed Economy</v>
      </c>
      <c r="N647">
        <f>SUMPRODUCT(MID(0&amp;feed!N1058,LARGE(INDEX(ISNUMBER(--MID(feed!N1058,ROW($1:$5),1))*
ROW($1:$5),0),ROW($1:$5))+1,1)*10^ROW($1:$5)/10)</f>
        <v>331</v>
      </c>
      <c r="O647">
        <f>SUMPRODUCT(MID(0&amp;feed!O1058,LARGE(INDEX(ISNUMBER(--MID(feed!O1058,ROW($1:$5),1))*
ROW($1:$5),0),ROW($1:$5))+1,1)*10^ROW($1:$5)/10)</f>
        <v>0</v>
      </c>
      <c r="P647" t="str">
        <f>feed!P1058</f>
        <v>Plentiful</v>
      </c>
      <c r="Q647">
        <f t="shared" si="60"/>
        <v>70</v>
      </c>
      <c r="R647" t="str">
        <f>feed!Q1058</f>
        <v>None</v>
      </c>
      <c r="S647">
        <f t="shared" si="61"/>
        <v>0</v>
      </c>
      <c r="T647" t="str">
        <f>feed!R1058</f>
        <v>Egypt</v>
      </c>
      <c r="U647" t="str">
        <f>feed!S1058</f>
        <v>Neutral</v>
      </c>
      <c r="V647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12506</v>
      </c>
      <c r="W647" t="str">
        <f>feed!U1058</f>
        <v>http://blocgame.com/stats.php?id=65413</v>
      </c>
      <c r="X647" s="4">
        <f>SUMPRODUCT(MID(0&amp;feed!V1058,LARGE(INDEX(ISNUMBER(--MID(feed!V1058,ROW($1:$5),1))*
ROW($1:$5),0),ROW($1:$5))+1,1)*10^ROW($1:$5)/10)</f>
        <v>0</v>
      </c>
      <c r="Y647">
        <f>feed!W1058</f>
        <v>0</v>
      </c>
      <c r="Z647" s="4">
        <f t="shared" si="62"/>
        <v>11756</v>
      </c>
      <c r="AA647" s="8">
        <f t="shared" si="63"/>
        <v>37.782477341389729</v>
      </c>
      <c r="AB647" s="4">
        <f t="shared" si="64"/>
        <v>55.166666666666664</v>
      </c>
      <c r="AC647" s="4">
        <f t="shared" si="65"/>
        <v>2084.3333333333335</v>
      </c>
    </row>
    <row r="648" spans="1:29" x14ac:dyDescent="0.25">
      <c r="A648" t="str">
        <f>feed!A654</f>
        <v>Rhuer</v>
      </c>
      <c r="B648" t="str">
        <f>feed!B654</f>
        <v>Ha1000</v>
      </c>
      <c r="C648">
        <f>feed!C654</f>
        <v>0</v>
      </c>
      <c r="D648">
        <f>SUMPRODUCT(MID(0&amp;feed!D654,LARGE(INDEX(ISNUMBER(--MID(feed!D654,ROW($1:$19),1))*
ROW($1:$19),0),ROW($1:$19))+1,1)*10^ROW($1:$19)/10)</f>
        <v>8</v>
      </c>
      <c r="E648">
        <f>SUMPRODUCT(MID(0&amp;feed!E654,LARGE(INDEX(ISNUMBER(--MID(feed!E654,ROW($1:$19),1))*
ROW($1:$19),0),ROW($1:$19))+1,1)*10^ROW($1:$19)/10)</f>
        <v>0</v>
      </c>
      <c r="F648" t="str">
        <f>feed!F654</f>
        <v>First World War surplus</v>
      </c>
      <c r="G648" t="str">
        <f>feed!G654</f>
        <v>Normal</v>
      </c>
      <c r="H648">
        <f>SUMPRODUCT(MID(0&amp;feed!H654,LARGE(INDEX(ISNUMBER(--MID(feed!H654,ROW($1:$19),1))*
ROW($1:$19),0),ROW($1:$19))+1,1)*10^ROW($1:$19)/10)</f>
        <v>1</v>
      </c>
      <c r="I648" t="str">
        <f>feed!I654</f>
        <v>Poor</v>
      </c>
      <c r="J648">
        <f>SUMPRODUCT(MID(0&amp;feed!J654,LARGE(INDEX(ISNUMBER(--MID(feed!J654,ROW($1:$19),1))*
ROW($1:$19),0),ROW($1:$19))+1,1)*10^ROW($1:$19)/10)</f>
        <v>109</v>
      </c>
      <c r="K648">
        <f>SUMPRODUCT(MID(0&amp;feed!K654,LARGE(INDEX(ISNUMBER(--MID(feed!K654,ROW($1:$19),1))*
ROW($1:$19),0),ROW($1:$19))+1,1)*10^ROW($1:$19)/10)</f>
        <v>7</v>
      </c>
      <c r="L648">
        <f>SUMPRODUCT(MID(0&amp;feed!L654,LARGE(INDEX(ISNUMBER(--MID(feed!L654,ROW($1:$19),1))*
ROW($1:$19),0),ROW($1:$19))+1,1)*10^ROW($1:$19)/10)</f>
        <v>2</v>
      </c>
      <c r="M648" t="str">
        <f>feed!M654</f>
        <v>Mixed Economy</v>
      </c>
      <c r="N648">
        <f>SUMPRODUCT(MID(0&amp;feed!N654,LARGE(INDEX(ISNUMBER(--MID(feed!N654,ROW($1:$5),1))*
ROW($1:$5),0),ROW($1:$5))+1,1)*10^ROW($1:$5)/10)</f>
        <v>865</v>
      </c>
      <c r="O648">
        <f>SUMPRODUCT(MID(0&amp;feed!O654,LARGE(INDEX(ISNUMBER(--MID(feed!O654,ROW($1:$5),1))*
ROW($1:$5),0),ROW($1:$5))+1,1)*10^ROW($1:$5)/10)</f>
        <v>789</v>
      </c>
      <c r="P648" t="str">
        <f>feed!P654</f>
        <v>Untapped</v>
      </c>
      <c r="Q648">
        <f t="shared" si="60"/>
        <v>90</v>
      </c>
      <c r="R648" t="str">
        <f>feed!Q654</f>
        <v>None</v>
      </c>
      <c r="S648">
        <f t="shared" si="61"/>
        <v>0</v>
      </c>
      <c r="T648" t="str">
        <f>feed!R654</f>
        <v>Arabia</v>
      </c>
      <c r="U648" t="str">
        <f>feed!S654</f>
        <v>Neutral</v>
      </c>
      <c r="V648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4431</v>
      </c>
      <c r="W648" t="str">
        <f>feed!U654</f>
        <v>http://blocgame.com/stats.php?id=63913</v>
      </c>
      <c r="X648" s="4">
        <f>SUMPRODUCT(MID(0&amp;feed!V654,LARGE(INDEX(ISNUMBER(--MID(feed!V654,ROW($1:$5),1))*
ROW($1:$5),0),ROW($1:$5))+1,1)*10^ROW($1:$5)/10)</f>
        <v>0</v>
      </c>
      <c r="Y648">
        <f>feed!W654</f>
        <v>0</v>
      </c>
      <c r="Z648" s="4">
        <f t="shared" si="62"/>
        <v>306</v>
      </c>
      <c r="AA648" s="8">
        <f t="shared" si="63"/>
        <v>5.1225433526011557</v>
      </c>
      <c r="AB648" s="4">
        <f t="shared" si="64"/>
        <v>144.16666666666666</v>
      </c>
      <c r="AC648" s="4">
        <f t="shared" si="65"/>
        <v>738.5</v>
      </c>
    </row>
    <row r="649" spans="1:29" x14ac:dyDescent="0.25">
      <c r="A649" t="str">
        <f>feed!A740</f>
        <v>Utagha</v>
      </c>
      <c r="B649" t="str">
        <f>feed!B740</f>
        <v>Tengku</v>
      </c>
      <c r="C649">
        <f>feed!C740</f>
        <v>0</v>
      </c>
      <c r="D649">
        <f>SUMPRODUCT(MID(0&amp;feed!D740,LARGE(INDEX(ISNUMBER(--MID(feed!D740,ROW($1:$19),1))*
ROW($1:$19),0),ROW($1:$19))+1,1)*10^ROW($1:$19)/10)</f>
        <v>78</v>
      </c>
      <c r="E649">
        <f>SUMPRODUCT(MID(0&amp;feed!E740,LARGE(INDEX(ISNUMBER(--MID(feed!E740,ROW($1:$19),1))*
ROW($1:$19),0),ROW($1:$19))+1,1)*10^ROW($1:$19)/10)</f>
        <v>4</v>
      </c>
      <c r="F649" t="str">
        <f>feed!F740</f>
        <v>Second World War surplus</v>
      </c>
      <c r="G649" t="str">
        <f>feed!G740</f>
        <v>Angelic</v>
      </c>
      <c r="H649">
        <f>SUMPRODUCT(MID(0&amp;feed!H740,LARGE(INDEX(ISNUMBER(--MID(feed!H740,ROW($1:$19),1))*
ROW($1:$19),0),ROW($1:$19))+1,1)*10^ROW($1:$19)/10)</f>
        <v>3</v>
      </c>
      <c r="I649" t="str">
        <f>feed!I740</f>
        <v>Good</v>
      </c>
      <c r="J649">
        <f>SUMPRODUCT(MID(0&amp;feed!J740,LARGE(INDEX(ISNUMBER(--MID(feed!J740,ROW($1:$19),1))*
ROW($1:$19),0),ROW($1:$19))+1,1)*10^ROW($1:$19)/10)</f>
        <v>3</v>
      </c>
      <c r="K649">
        <f>SUMPRODUCT(MID(0&amp;feed!K740,LARGE(INDEX(ISNUMBER(--MID(feed!K740,ROW($1:$19),1))*
ROW($1:$19),0),ROW($1:$19))+1,1)*10^ROW($1:$19)/10)</f>
        <v>20</v>
      </c>
      <c r="L649">
        <f>SUMPRODUCT(MID(0&amp;feed!L740,LARGE(INDEX(ISNUMBER(--MID(feed!L740,ROW($1:$19),1))*
ROW($1:$19),0),ROW($1:$19))+1,1)*10^ROW($1:$19)/10)</f>
        <v>7</v>
      </c>
      <c r="M649" t="str">
        <f>feed!M740</f>
        <v>Central Planning</v>
      </c>
      <c r="N649">
        <f>SUMPRODUCT(MID(0&amp;feed!N740,LARGE(INDEX(ISNUMBER(--MID(feed!N740,ROW($1:$5),1))*
ROW($1:$5),0),ROW($1:$5))+1,1)*10^ROW($1:$5)/10)</f>
        <v>697</v>
      </c>
      <c r="O649">
        <f>SUMPRODUCT(MID(0&amp;feed!O740,LARGE(INDEX(ISNUMBER(--MID(feed!O740,ROW($1:$5),1))*
ROW($1:$5),0),ROW($1:$5))+1,1)*10^ROW($1:$5)/10)</f>
        <v>356</v>
      </c>
      <c r="P649" t="str">
        <f>feed!P740</f>
        <v>Untapped</v>
      </c>
      <c r="Q649">
        <f t="shared" si="60"/>
        <v>90</v>
      </c>
      <c r="R649" t="str">
        <f>feed!Q740</f>
        <v>Somewhat Large</v>
      </c>
      <c r="S649">
        <f t="shared" si="61"/>
        <v>6</v>
      </c>
      <c r="T649" t="str">
        <f>feed!R740</f>
        <v>East Indies</v>
      </c>
      <c r="U649" t="str">
        <f>feed!S740</f>
        <v>Soviet Union</v>
      </c>
      <c r="V649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31322</v>
      </c>
      <c r="W649" t="str">
        <f>feed!U740</f>
        <v>http://blocgame.com/stats.php?id=65443</v>
      </c>
      <c r="X649" s="4">
        <f>SUMPRODUCT(MID(0&amp;feed!V740,LARGE(INDEX(ISNUMBER(--MID(feed!V740,ROW($1:$5),1))*
ROW($1:$5),0),ROW($1:$5))+1,1)*10^ROW($1:$5)/10)</f>
        <v>0</v>
      </c>
      <c r="Y649">
        <f>feed!W740</f>
        <v>0</v>
      </c>
      <c r="Z649" s="4">
        <f t="shared" si="62"/>
        <v>18947</v>
      </c>
      <c r="AA649" s="8">
        <f t="shared" si="63"/>
        <v>44.938307030129124</v>
      </c>
      <c r="AB649" s="4">
        <f t="shared" si="64"/>
        <v>116.16666666666667</v>
      </c>
      <c r="AC649" s="4">
        <f t="shared" si="65"/>
        <v>5220.333333333333</v>
      </c>
    </row>
    <row r="650" spans="1:29" x14ac:dyDescent="0.25">
      <c r="A650" t="str">
        <f>feed!A538</f>
        <v>Walmart</v>
      </c>
      <c r="B650" t="str">
        <f>feed!B538</f>
        <v>Jeddy</v>
      </c>
      <c r="C650" t="str">
        <f>feed!C538</f>
        <v>The Order</v>
      </c>
      <c r="D650">
        <f>SUMPRODUCT(MID(0&amp;feed!D538,LARGE(INDEX(ISNUMBER(--MID(feed!D538,ROW($1:$19),1))*
ROW($1:$19),0),ROW($1:$19))+1,1)*10^ROW($1:$19)/10)</f>
        <v>199</v>
      </c>
      <c r="E650">
        <f>SUMPRODUCT(MID(0&amp;feed!E538,LARGE(INDEX(ISNUMBER(--MID(feed!E538,ROW($1:$19),1))*
ROW($1:$19),0),ROW($1:$19))+1,1)*10^ROW($1:$19)/10)</f>
        <v>6</v>
      </c>
      <c r="F650" t="str">
        <f>feed!F538</f>
        <v>Vietnam War surplus</v>
      </c>
      <c r="G650" t="str">
        <f>feed!G538</f>
        <v>Nice</v>
      </c>
      <c r="H650">
        <f>SUMPRODUCT(MID(0&amp;feed!H538,LARGE(INDEX(ISNUMBER(--MID(feed!H538,ROW($1:$19),1))*
ROW($1:$19),0),ROW($1:$19))+1,1)*10^ROW($1:$19)/10)</f>
        <v>5</v>
      </c>
      <c r="I650" t="str">
        <f>feed!I538</f>
        <v>Elite</v>
      </c>
      <c r="J650">
        <f>SUMPRODUCT(MID(0&amp;feed!J538,LARGE(INDEX(ISNUMBER(--MID(feed!J538,ROW($1:$19),1))*
ROW($1:$19),0),ROW($1:$19))+1,1)*10^ROW($1:$19)/10)</f>
        <v>4</v>
      </c>
      <c r="K650">
        <f>SUMPRODUCT(MID(0&amp;feed!K538,LARGE(INDEX(ISNUMBER(--MID(feed!K538,ROW($1:$19),1))*
ROW($1:$19),0),ROW($1:$19))+1,1)*10^ROW($1:$19)/10)</f>
        <v>50</v>
      </c>
      <c r="L650">
        <f>SUMPRODUCT(MID(0&amp;feed!L538,LARGE(INDEX(ISNUMBER(--MID(feed!L538,ROW($1:$19),1))*
ROW($1:$19),0),ROW($1:$19))+1,1)*10^ROW($1:$19)/10)</f>
        <v>20</v>
      </c>
      <c r="M650" t="str">
        <f>feed!M538</f>
        <v>Free Market</v>
      </c>
      <c r="N650">
        <f>SUMPRODUCT(MID(0&amp;feed!N538,LARGE(INDEX(ISNUMBER(--MID(feed!N538,ROW($1:$5),1))*
ROW($1:$5),0),ROW($1:$5))+1,1)*10^ROW($1:$5)/10)</f>
        <v>1139</v>
      </c>
      <c r="O650">
        <f>SUMPRODUCT(MID(0&amp;feed!O538,LARGE(INDEX(ISNUMBER(--MID(feed!O538,ROW($1:$5),1))*
ROW($1:$5),0),ROW($1:$5))+1,1)*10^ROW($1:$5)/10)</f>
        <v>20</v>
      </c>
      <c r="P650" t="str">
        <f>feed!P538</f>
        <v>Untapped</v>
      </c>
      <c r="Q650">
        <f t="shared" si="60"/>
        <v>90</v>
      </c>
      <c r="R650" t="str">
        <f>feed!Q538</f>
        <v>Very Powerful</v>
      </c>
      <c r="S650">
        <f t="shared" si="61"/>
        <v>10</v>
      </c>
      <c r="T650" t="str">
        <f>feed!R538</f>
        <v>China</v>
      </c>
      <c r="U650" t="str">
        <f>feed!S538</f>
        <v>United States</v>
      </c>
      <c r="V650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59118</v>
      </c>
      <c r="W650" t="str">
        <f>feed!U538</f>
        <v>http://blocgame.com/stats.php?id=57903</v>
      </c>
      <c r="X650" s="4">
        <f>SUMPRODUCT(MID(0&amp;feed!V538,LARGE(INDEX(ISNUMBER(--MID(feed!V538,ROW($1:$5),1))*
ROW($1:$5),0),ROW($1:$5))+1,1)*10^ROW($1:$5)/10)</f>
        <v>0</v>
      </c>
      <c r="Y650">
        <f>feed!W538</f>
        <v>0</v>
      </c>
      <c r="Z650" s="4">
        <f t="shared" si="62"/>
        <v>29118</v>
      </c>
      <c r="AA650" s="8">
        <f t="shared" si="63"/>
        <v>51.903424056189642</v>
      </c>
      <c r="AB650" s="4">
        <f t="shared" si="64"/>
        <v>189.83333333333334</v>
      </c>
      <c r="AC650" s="4">
        <f t="shared" si="65"/>
        <v>9853</v>
      </c>
    </row>
    <row r="651" spans="1:29" x14ac:dyDescent="0.25">
      <c r="A651" t="str">
        <f>feed!A524</f>
        <v>claytonG</v>
      </c>
      <c r="B651" t="str">
        <f>feed!B524</f>
        <v>clayton yidi</v>
      </c>
      <c r="C651">
        <f>feed!C524</f>
        <v>0</v>
      </c>
      <c r="D651">
        <f>SUMPRODUCT(MID(0&amp;feed!D524,LARGE(INDEX(ISNUMBER(--MID(feed!D524,ROW($1:$19),1))*
ROW($1:$19),0),ROW($1:$19))+1,1)*10^ROW($1:$19)/10)</f>
        <v>8</v>
      </c>
      <c r="E651">
        <f>SUMPRODUCT(MID(0&amp;feed!E524,LARGE(INDEX(ISNUMBER(--MID(feed!E524,ROW($1:$19),1))*
ROW($1:$19),0),ROW($1:$19))+1,1)*10^ROW($1:$19)/10)</f>
        <v>0</v>
      </c>
      <c r="F651" t="str">
        <f>feed!F524</f>
        <v>First World War surplus</v>
      </c>
      <c r="G651" t="str">
        <f>feed!G524</f>
        <v>Normal</v>
      </c>
      <c r="H651">
        <f>SUMPRODUCT(MID(0&amp;feed!H524,LARGE(INDEX(ISNUMBER(--MID(feed!H524,ROW($1:$19),1))*
ROW($1:$19),0),ROW($1:$19))+1,1)*10^ROW($1:$19)/10)</f>
        <v>1</v>
      </c>
      <c r="I651" t="str">
        <f>feed!I524</f>
        <v>Good</v>
      </c>
      <c r="J651">
        <f>SUMPRODUCT(MID(0&amp;feed!J524,LARGE(INDEX(ISNUMBER(--MID(feed!J524,ROW($1:$19),1))*
ROW($1:$19),0),ROW($1:$19))+1,1)*10^ROW($1:$19)/10)</f>
        <v>4</v>
      </c>
      <c r="K651">
        <f>SUMPRODUCT(MID(0&amp;feed!K524,LARGE(INDEX(ISNUMBER(--MID(feed!K524,ROW($1:$19),1))*
ROW($1:$19),0),ROW($1:$19))+1,1)*10^ROW($1:$19)/10)</f>
        <v>3</v>
      </c>
      <c r="L651">
        <f>SUMPRODUCT(MID(0&amp;feed!L524,LARGE(INDEX(ISNUMBER(--MID(feed!L524,ROW($1:$19),1))*
ROW($1:$19),0),ROW($1:$19))+1,1)*10^ROW($1:$19)/10)</f>
        <v>2</v>
      </c>
      <c r="M651" t="str">
        <f>feed!M524</f>
        <v>Mixed Economy</v>
      </c>
      <c r="N651">
        <f>SUMPRODUCT(MID(0&amp;feed!N524,LARGE(INDEX(ISNUMBER(--MID(feed!N524,ROW($1:$5),1))*
ROW($1:$5),0),ROW($1:$5))+1,1)*10^ROW($1:$5)/10)</f>
        <v>1177</v>
      </c>
      <c r="O651">
        <f>SUMPRODUCT(MID(0&amp;feed!O524,LARGE(INDEX(ISNUMBER(--MID(feed!O524,ROW($1:$5),1))*
ROW($1:$5),0),ROW($1:$5))+1,1)*10^ROW($1:$5)/10)</f>
        <v>2</v>
      </c>
      <c r="P651" t="str">
        <f>feed!P524</f>
        <v>Untapped</v>
      </c>
      <c r="Q651">
        <f t="shared" si="60"/>
        <v>90</v>
      </c>
      <c r="R651" t="str">
        <f>feed!Q524</f>
        <v>Meagre</v>
      </c>
      <c r="S651">
        <f t="shared" si="61"/>
        <v>1.5</v>
      </c>
      <c r="T651" t="str">
        <f>feed!R524</f>
        <v>China</v>
      </c>
      <c r="U651" t="str">
        <f>feed!S524</f>
        <v>Neutral</v>
      </c>
      <c r="V651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4371</v>
      </c>
      <c r="W651" t="str">
        <f>feed!U524</f>
        <v>http://blocgame.com/stats.php?id=64428</v>
      </c>
      <c r="X651" s="4">
        <f>SUMPRODUCT(MID(0&amp;feed!V524,LARGE(INDEX(ISNUMBER(--MID(feed!V524,ROW($1:$5),1))*
ROW($1:$5),0),ROW($1:$5))+1,1)*10^ROW($1:$5)/10)</f>
        <v>0</v>
      </c>
      <c r="Y651">
        <f>feed!W524</f>
        <v>0</v>
      </c>
      <c r="Z651" s="4">
        <f t="shared" si="62"/>
        <v>1746</v>
      </c>
      <c r="AA651" s="8">
        <f t="shared" si="63"/>
        <v>3.7136788445199662</v>
      </c>
      <c r="AB651" s="4">
        <f t="shared" si="64"/>
        <v>196.16666666666666</v>
      </c>
      <c r="AC651" s="4">
        <f t="shared" si="65"/>
        <v>728.5</v>
      </c>
    </row>
    <row r="652" spans="1:29" x14ac:dyDescent="0.25">
      <c r="A652" t="str">
        <f>feed!A665</f>
        <v>Koreochina</v>
      </c>
      <c r="B652" t="str">
        <f>feed!B665</f>
        <v>knight_raider</v>
      </c>
      <c r="C652" t="str">
        <f>feed!C665</f>
        <v>Dictators United</v>
      </c>
      <c r="D652">
        <f>SUMPRODUCT(MID(0&amp;feed!D665,LARGE(INDEX(ISNUMBER(--MID(feed!D665,ROW($1:$19),1))*
ROW($1:$19),0),ROW($1:$19))+1,1)*10^ROW($1:$19)/10)</f>
        <v>19</v>
      </c>
      <c r="E652">
        <f>SUMPRODUCT(MID(0&amp;feed!E665,LARGE(INDEX(ISNUMBER(--MID(feed!E665,ROW($1:$19),1))*
ROW($1:$19),0),ROW($1:$19))+1,1)*10^ROW($1:$19)/10)</f>
        <v>0</v>
      </c>
      <c r="F652" t="str">
        <f>feed!F665</f>
        <v>Second World War surplus</v>
      </c>
      <c r="G652" t="str">
        <f>feed!G665</f>
        <v>Gandhi-like</v>
      </c>
      <c r="H652">
        <f>SUMPRODUCT(MID(0&amp;feed!H665,LARGE(INDEX(ISNUMBER(--MID(feed!H665,ROW($1:$19),1))*
ROW($1:$19),0),ROW($1:$19))+1,1)*10^ROW($1:$19)/10)</f>
        <v>1</v>
      </c>
      <c r="I652" t="str">
        <f>feed!I665</f>
        <v>Elite</v>
      </c>
      <c r="J652">
        <f>SUMPRODUCT(MID(0&amp;feed!J665,LARGE(INDEX(ISNUMBER(--MID(feed!J665,ROW($1:$19),1))*
ROW($1:$19),0),ROW($1:$19))+1,1)*10^ROW($1:$19)/10)</f>
        <v>0</v>
      </c>
      <c r="K652">
        <f>SUMPRODUCT(MID(0&amp;feed!K665,LARGE(INDEX(ISNUMBER(--MID(feed!K665,ROW($1:$19),1))*
ROW($1:$19),0),ROW($1:$19))+1,1)*10^ROW($1:$19)/10)</f>
        <v>5</v>
      </c>
      <c r="L652">
        <f>SUMPRODUCT(MID(0&amp;feed!L665,LARGE(INDEX(ISNUMBER(--MID(feed!L665,ROW($1:$19),1))*
ROW($1:$19),0),ROW($1:$19))+1,1)*10^ROW($1:$19)/10)</f>
        <v>2</v>
      </c>
      <c r="M652" t="str">
        <f>feed!M665</f>
        <v>Central Planning</v>
      </c>
      <c r="N652">
        <f>SUMPRODUCT(MID(0&amp;feed!N665,LARGE(INDEX(ISNUMBER(--MID(feed!N665,ROW($1:$5),1))*
ROW($1:$5),0),ROW($1:$5))+1,1)*10^ROW($1:$5)/10)</f>
        <v>833</v>
      </c>
      <c r="O652">
        <f>SUMPRODUCT(MID(0&amp;feed!O665,LARGE(INDEX(ISNUMBER(--MID(feed!O665,ROW($1:$5),1))*
ROW($1:$5),0),ROW($1:$5))+1,1)*10^ROW($1:$5)/10)</f>
        <v>84</v>
      </c>
      <c r="P652" t="str">
        <f>feed!P665</f>
        <v>Plentiful</v>
      </c>
      <c r="Q652">
        <f t="shared" si="60"/>
        <v>70</v>
      </c>
      <c r="R652" t="str">
        <f>feed!Q665</f>
        <v>Small</v>
      </c>
      <c r="S652">
        <f t="shared" si="61"/>
        <v>3</v>
      </c>
      <c r="T652" t="str">
        <f>feed!R665</f>
        <v>Pacific Rim</v>
      </c>
      <c r="U652" t="str">
        <f>feed!S665</f>
        <v>Soviet Union</v>
      </c>
      <c r="V652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16335</v>
      </c>
      <c r="W652" t="str">
        <f>feed!U665</f>
        <v>http://blocgame.com/stats.php?id=64961</v>
      </c>
      <c r="X652" s="4">
        <f>SUMPRODUCT(MID(0&amp;feed!V665,LARGE(INDEX(ISNUMBER(--MID(feed!V665,ROW($1:$5),1))*
ROW($1:$5),0),ROW($1:$5))+1,1)*10^ROW($1:$5)/10)</f>
        <v>0</v>
      </c>
      <c r="Y652">
        <f>feed!W665</f>
        <v>0</v>
      </c>
      <c r="Z652" s="4">
        <f t="shared" si="62"/>
        <v>12960</v>
      </c>
      <c r="AA652" s="8">
        <f t="shared" si="63"/>
        <v>19.609843937575029</v>
      </c>
      <c r="AB652" s="4">
        <f t="shared" si="64"/>
        <v>138.83333333333334</v>
      </c>
      <c r="AC652" s="4">
        <f t="shared" si="65"/>
        <v>2722.5</v>
      </c>
    </row>
    <row r="653" spans="1:29" x14ac:dyDescent="0.25">
      <c r="A653" t="str">
        <f>feed!A664</f>
        <v>Rising Dawn</v>
      </c>
      <c r="B653" t="str">
        <f>feed!B664</f>
        <v>White Light</v>
      </c>
      <c r="C653" t="str">
        <f>feed!C664</f>
        <v>Armat Corporation</v>
      </c>
      <c r="D653">
        <f>SUMPRODUCT(MID(0&amp;feed!D664,LARGE(INDEX(ISNUMBER(--MID(feed!D664,ROW($1:$19),1))*
ROW($1:$19),0),ROW($1:$19))+1,1)*10^ROW($1:$19)/10)</f>
        <v>66</v>
      </c>
      <c r="E653">
        <f>SUMPRODUCT(MID(0&amp;feed!E664,LARGE(INDEX(ISNUMBER(--MID(feed!E664,ROW($1:$19),1))*
ROW($1:$19),0),ROW($1:$19))+1,1)*10^ROW($1:$19)/10)</f>
        <v>0</v>
      </c>
      <c r="F653" t="str">
        <f>feed!F664</f>
        <v>Second World War surplus</v>
      </c>
      <c r="G653" t="str">
        <f>feed!G664</f>
        <v>Gandhi-like</v>
      </c>
      <c r="H653">
        <f>SUMPRODUCT(MID(0&amp;feed!H664,LARGE(INDEX(ISNUMBER(--MID(feed!H664,ROW($1:$19),1))*
ROW($1:$19),0),ROW($1:$19))+1,1)*10^ROW($1:$19)/10)</f>
        <v>2</v>
      </c>
      <c r="I653" t="str">
        <f>feed!I664</f>
        <v>Good</v>
      </c>
      <c r="J653">
        <f>SUMPRODUCT(MID(0&amp;feed!J664,LARGE(INDEX(ISNUMBER(--MID(feed!J664,ROW($1:$19),1))*
ROW($1:$19),0),ROW($1:$19))+1,1)*10^ROW($1:$19)/10)</f>
        <v>15</v>
      </c>
      <c r="K653">
        <f>SUMPRODUCT(MID(0&amp;feed!K664,LARGE(INDEX(ISNUMBER(--MID(feed!K664,ROW($1:$19),1))*
ROW($1:$19),0),ROW($1:$19))+1,1)*10^ROW($1:$19)/10)</f>
        <v>17</v>
      </c>
      <c r="L653">
        <f>SUMPRODUCT(MID(0&amp;feed!L664,LARGE(INDEX(ISNUMBER(--MID(feed!L664,ROW($1:$19),1))*
ROW($1:$19),0),ROW($1:$19))+1,1)*10^ROW($1:$19)/10)</f>
        <v>5</v>
      </c>
      <c r="M653" t="str">
        <f>feed!M664</f>
        <v>Free Market</v>
      </c>
      <c r="N653">
        <f>SUMPRODUCT(MID(0&amp;feed!N664,LARGE(INDEX(ISNUMBER(--MID(feed!N664,ROW($1:$5),1))*
ROW($1:$5),0),ROW($1:$5))+1,1)*10^ROW($1:$5)/10)</f>
        <v>834</v>
      </c>
      <c r="O653">
        <f>SUMPRODUCT(MID(0&amp;feed!O664,LARGE(INDEX(ISNUMBER(--MID(feed!O664,ROW($1:$5),1))*
ROW($1:$5),0),ROW($1:$5))+1,1)*10^ROW($1:$5)/10)</f>
        <v>269</v>
      </c>
      <c r="P653">
        <f>feed!P664</f>
        <v>0</v>
      </c>
      <c r="Q653">
        <f t="shared" si="60"/>
        <v>40</v>
      </c>
      <c r="R653" t="str">
        <f>feed!Q664</f>
        <v>Large</v>
      </c>
      <c r="S653">
        <f t="shared" si="61"/>
        <v>7.5</v>
      </c>
      <c r="T653" t="str">
        <f>feed!R664</f>
        <v>Southern Cone</v>
      </c>
      <c r="U653" t="str">
        <f>feed!S664</f>
        <v>United States</v>
      </c>
      <c r="V653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35810</v>
      </c>
      <c r="W653" t="str">
        <f>feed!U664</f>
        <v>http://blocgame.com/stats.php?id=64681</v>
      </c>
      <c r="X653" s="4">
        <f>SUMPRODUCT(MID(0&amp;feed!V664,LARGE(INDEX(ISNUMBER(--MID(feed!V664,ROW($1:$5),1))*
ROW($1:$5),0),ROW($1:$5))+1,1)*10^ROW($1:$5)/10)</f>
        <v>0</v>
      </c>
      <c r="Y653">
        <f>feed!W664</f>
        <v>0</v>
      </c>
      <c r="Z653" s="4">
        <f t="shared" si="62"/>
        <v>26060</v>
      </c>
      <c r="AA653" s="8">
        <f t="shared" si="63"/>
        <v>42.937649880095925</v>
      </c>
      <c r="AB653" s="4">
        <f t="shared" si="64"/>
        <v>139</v>
      </c>
      <c r="AC653" s="4">
        <f t="shared" si="65"/>
        <v>5968.333333333333</v>
      </c>
    </row>
    <row r="654" spans="1:29" x14ac:dyDescent="0.25">
      <c r="A654" t="str">
        <f>feed!A722</f>
        <v>Casa del Nolano</v>
      </c>
      <c r="B654" t="str">
        <f>feed!B722</f>
        <v>jnolat09</v>
      </c>
      <c r="C654" t="str">
        <f>feed!C722</f>
        <v>The Order</v>
      </c>
      <c r="D654">
        <f>SUMPRODUCT(MID(0&amp;feed!D722,LARGE(INDEX(ISNUMBER(--MID(feed!D722,ROW($1:$19),1))*
ROW($1:$19),0),ROW($1:$19))+1,1)*10^ROW($1:$19)/10)</f>
        <v>52</v>
      </c>
      <c r="E654">
        <f>SUMPRODUCT(MID(0&amp;feed!E722,LARGE(INDEX(ISNUMBER(--MID(feed!E722,ROW($1:$19),1))*
ROW($1:$19),0),ROW($1:$19))+1,1)*10^ROW($1:$19)/10)</f>
        <v>0</v>
      </c>
      <c r="F654" t="str">
        <f>feed!F722</f>
        <v>Korean War surplus</v>
      </c>
      <c r="G654" t="str">
        <f>feed!G722</f>
        <v>Gandhi-like</v>
      </c>
      <c r="H654">
        <f>SUMPRODUCT(MID(0&amp;feed!H723,LARGE(INDEX(ISNUMBER(--MID(feed!H723,ROW($1:$19),1))*
ROW($1:$19),0),ROW($1:$19))+1,1)*10^ROW($1:$19)/10)</f>
        <v>2</v>
      </c>
      <c r="I654" t="str">
        <f>feed!I722</f>
        <v>Standard</v>
      </c>
      <c r="J654">
        <f>SUMPRODUCT(MID(0&amp;feed!J722,LARGE(INDEX(ISNUMBER(--MID(feed!J722,ROW($1:$19),1))*
ROW($1:$19),0),ROW($1:$19))+1,1)*10^ROW($1:$19)/10)</f>
        <v>7</v>
      </c>
      <c r="K654">
        <f>SUMPRODUCT(MID(0&amp;feed!K722,LARGE(INDEX(ISNUMBER(--MID(feed!K722,ROW($1:$19),1))*
ROW($1:$19),0),ROW($1:$19))+1,1)*10^ROW($1:$19)/10)</f>
        <v>6</v>
      </c>
      <c r="L654">
        <f>SUMPRODUCT(MID(0&amp;feed!L722,LARGE(INDEX(ISNUMBER(--MID(feed!L722,ROW($1:$19),1))*
ROW($1:$19),0),ROW($1:$19))+1,1)*10^ROW($1:$19)/10)</f>
        <v>4</v>
      </c>
      <c r="M654" t="str">
        <f>feed!M722</f>
        <v>Free Market</v>
      </c>
      <c r="N654">
        <f>SUMPRODUCT(MID(0&amp;feed!N722,LARGE(INDEX(ISNUMBER(--MID(feed!N722,ROW($1:$5),1))*
ROW($1:$5),0),ROW($1:$5))+1,1)*10^ROW($1:$5)/10)</f>
        <v>737</v>
      </c>
      <c r="O654">
        <f>SUMPRODUCT(MID(0&amp;feed!O722,LARGE(INDEX(ISNUMBER(--MID(feed!O722,ROW($1:$5),1))*
ROW($1:$5),0),ROW($1:$5))+1,1)*10^ROW($1:$5)/10)</f>
        <v>43</v>
      </c>
      <c r="P654" t="str">
        <f>feed!P722</f>
        <v>Untapped</v>
      </c>
      <c r="Q654">
        <f t="shared" si="60"/>
        <v>90</v>
      </c>
      <c r="R654" t="str">
        <f>feed!Q722</f>
        <v>None</v>
      </c>
      <c r="S654">
        <f t="shared" si="61"/>
        <v>0</v>
      </c>
      <c r="T654" t="str">
        <f>feed!R722</f>
        <v>East Indies</v>
      </c>
      <c r="U654" t="str">
        <f>feed!S722</f>
        <v>Neutral</v>
      </c>
      <c r="V654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20000</v>
      </c>
      <c r="W654" t="str">
        <f>feed!U722</f>
        <v>http://blocgame.com/stats.php?id=45936</v>
      </c>
      <c r="X654" s="4">
        <f>SUMPRODUCT(MID(0&amp;feed!V722,LARGE(INDEX(ISNUMBER(--MID(feed!V722,ROW($1:$5),1))*
ROW($1:$5),0),ROW($1:$5))+1,1)*10^ROW($1:$5)/10)</f>
        <v>0</v>
      </c>
      <c r="Y654">
        <f>feed!W722</f>
        <v>0</v>
      </c>
      <c r="Z654" s="4">
        <f t="shared" si="62"/>
        <v>14750</v>
      </c>
      <c r="AA654" s="8">
        <f t="shared" si="63"/>
        <v>27.137042062415198</v>
      </c>
      <c r="AB654" s="4">
        <f t="shared" si="64"/>
        <v>122.83333333333333</v>
      </c>
      <c r="AC654" s="4">
        <f t="shared" si="65"/>
        <v>3333.3333333333335</v>
      </c>
    </row>
    <row r="655" spans="1:29" x14ac:dyDescent="0.25">
      <c r="A655" t="str">
        <f>feed!A640</f>
        <v>Awesomeria</v>
      </c>
      <c r="B655" t="str">
        <f>feed!B640</f>
        <v>killbodies</v>
      </c>
      <c r="C655" t="str">
        <f>feed!C640</f>
        <v>The Order</v>
      </c>
      <c r="D655">
        <f>SUMPRODUCT(MID(0&amp;feed!D640,LARGE(INDEX(ISNUMBER(--MID(feed!D640,ROW($1:$19),1))*
ROW($1:$19),0),ROW($1:$19))+1,1)*10^ROW($1:$19)/10)</f>
        <v>482</v>
      </c>
      <c r="E655">
        <f>SUMPRODUCT(MID(0&amp;feed!E640,LARGE(INDEX(ISNUMBER(--MID(feed!E640,ROW($1:$19),1))*
ROW($1:$19),0),ROW($1:$19))+1,1)*10^ROW($1:$19)/10)</f>
        <v>9</v>
      </c>
      <c r="F655" t="str">
        <f>feed!F640</f>
        <v>Second World War surplus</v>
      </c>
      <c r="G655" t="str">
        <f>feed!G640</f>
        <v>Angelic</v>
      </c>
      <c r="H655">
        <f>SUMPRODUCT(MID(0&amp;feed!H640,LARGE(INDEX(ISNUMBER(--MID(feed!H640,ROW($1:$19),1))*
ROW($1:$19),0),ROW($1:$19))+1,1)*10^ROW($1:$19)/10)</f>
        <v>6</v>
      </c>
      <c r="I655" t="str">
        <f>feed!I640</f>
        <v>Undisciplined Rabble</v>
      </c>
      <c r="J655">
        <f>SUMPRODUCT(MID(0&amp;feed!J640,LARGE(INDEX(ISNUMBER(--MID(feed!J640,ROW($1:$19),1))*
ROW($1:$19),0),ROW($1:$19))+1,1)*10^ROW($1:$19)/10)</f>
        <v>8</v>
      </c>
      <c r="K655">
        <f>SUMPRODUCT(MID(0&amp;feed!K640,LARGE(INDEX(ISNUMBER(--MID(feed!K640,ROW($1:$19),1))*
ROW($1:$19),0),ROW($1:$19))+1,1)*10^ROW($1:$19)/10)</f>
        <v>60</v>
      </c>
      <c r="L655">
        <f>SUMPRODUCT(MID(0&amp;feed!L640,LARGE(INDEX(ISNUMBER(--MID(feed!L640,ROW($1:$19),1))*
ROW($1:$19),0),ROW($1:$19))+1,1)*10^ROW($1:$19)/10)</f>
        <v>10</v>
      </c>
      <c r="M655" t="str">
        <f>feed!M640</f>
        <v>Central Planning</v>
      </c>
      <c r="N655">
        <f>SUMPRODUCT(MID(0&amp;feed!N640,LARGE(INDEX(ISNUMBER(--MID(feed!N640,ROW($1:$5),1))*
ROW($1:$5),0),ROW($1:$5))+1,1)*10^ROW($1:$5)/10)</f>
        <v>894</v>
      </c>
      <c r="O655">
        <f>SUMPRODUCT(MID(0&amp;feed!O640,LARGE(INDEX(ISNUMBER(--MID(feed!O640,ROW($1:$5),1))*
ROW($1:$5),0),ROW($1:$5))+1,1)*10^ROW($1:$5)/10)</f>
        <v>10</v>
      </c>
      <c r="P655" t="str">
        <f>feed!P640</f>
        <v>Untapped</v>
      </c>
      <c r="Q655">
        <f t="shared" si="60"/>
        <v>90</v>
      </c>
      <c r="R655" t="str">
        <f>feed!Q640</f>
        <v>Very Powerful</v>
      </c>
      <c r="S655">
        <f t="shared" si="61"/>
        <v>10</v>
      </c>
      <c r="T655" t="str">
        <f>feed!R640</f>
        <v>Congo</v>
      </c>
      <c r="U655" t="str">
        <f>feed!S640</f>
        <v>Soviet Union</v>
      </c>
      <c r="V655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58529</v>
      </c>
      <c r="W655" t="str">
        <f>feed!U640</f>
        <v>http://blocgame.com/stats.php?id=57755</v>
      </c>
      <c r="X655" s="4">
        <f>SUMPRODUCT(MID(0&amp;feed!V640,LARGE(INDEX(ISNUMBER(--MID(feed!V640,ROW($1:$5),1))*
ROW($1:$5),0),ROW($1:$5))+1,1)*10^ROW($1:$5)/10)</f>
        <v>0</v>
      </c>
      <c r="Y655">
        <f>feed!W640</f>
        <v>0</v>
      </c>
      <c r="Z655" s="4">
        <f t="shared" si="62"/>
        <v>27779</v>
      </c>
      <c r="AA655" s="8">
        <f t="shared" si="63"/>
        <v>65.46868008948546</v>
      </c>
      <c r="AB655" s="4">
        <f t="shared" si="64"/>
        <v>149</v>
      </c>
      <c r="AC655" s="4">
        <f t="shared" si="65"/>
        <v>9754.8333333333339</v>
      </c>
    </row>
    <row r="656" spans="1:29" x14ac:dyDescent="0.25">
      <c r="A656" t="str">
        <f>feed!A637</f>
        <v>Buzir</v>
      </c>
      <c r="B656" t="str">
        <f>feed!B637</f>
        <v>Sir Ribuz</v>
      </c>
      <c r="C656" t="str">
        <f>feed!C637</f>
        <v>Armat Corporation</v>
      </c>
      <c r="D656">
        <f>SUMPRODUCT(MID(0&amp;feed!D637,LARGE(INDEX(ISNUMBER(--MID(feed!D637,ROW($1:$19),1))*
ROW($1:$19),0),ROW($1:$19))+1,1)*10^ROW($1:$19)/10)</f>
        <v>110</v>
      </c>
      <c r="E656">
        <f>SUMPRODUCT(MID(0&amp;feed!E637,LARGE(INDEX(ISNUMBER(--MID(feed!E637,ROW($1:$19),1))*
ROW($1:$19),0),ROW($1:$19))+1,1)*10^ROW($1:$19)/10)</f>
        <v>1</v>
      </c>
      <c r="F656" t="str">
        <f>feed!F637</f>
        <v>Korean War surplus</v>
      </c>
      <c r="G656" t="str">
        <f>feed!G637</f>
        <v>Gandhi-like</v>
      </c>
      <c r="H656">
        <f>SUMPRODUCT(MID(0&amp;feed!H636,LARGE(INDEX(ISNUMBER(--MID(feed!H636,ROW($1:$19),1))*
ROW($1:$19),0),ROW($1:$19))+1,1)*10^ROW($1:$19)/10)</f>
        <v>2</v>
      </c>
      <c r="I656" t="str">
        <f>feed!I637</f>
        <v>Undisciplined Rabble</v>
      </c>
      <c r="J656">
        <f>SUMPRODUCT(MID(0&amp;feed!J637,LARGE(INDEX(ISNUMBER(--MID(feed!J637,ROW($1:$19),1))*
ROW($1:$19),0),ROW($1:$19))+1,1)*10^ROW($1:$19)/10)</f>
        <v>1</v>
      </c>
      <c r="K656">
        <f>SUMPRODUCT(MID(0&amp;feed!K637,LARGE(INDEX(ISNUMBER(--MID(feed!K637,ROW($1:$19),1))*
ROW($1:$19),0),ROW($1:$19))+1,1)*10^ROW($1:$19)/10)</f>
        <v>31</v>
      </c>
      <c r="L656">
        <f>SUMPRODUCT(MID(0&amp;feed!L637,LARGE(INDEX(ISNUMBER(--MID(feed!L637,ROW($1:$19),1))*
ROW($1:$19),0),ROW($1:$19))+1,1)*10^ROW($1:$19)/10)</f>
        <v>2</v>
      </c>
      <c r="M656" t="str">
        <f>feed!M637</f>
        <v>Mixed Economy</v>
      </c>
      <c r="N656">
        <f>SUMPRODUCT(MID(0&amp;feed!N637,LARGE(INDEX(ISNUMBER(--MID(feed!N637,ROW($1:$5),1))*
ROW($1:$5),0),ROW($1:$5))+1,1)*10^ROW($1:$5)/10)</f>
        <v>896</v>
      </c>
      <c r="O656">
        <f>SUMPRODUCT(MID(0&amp;feed!O637,LARGE(INDEX(ISNUMBER(--MID(feed!O637,ROW($1:$5),1))*
ROW($1:$5),0),ROW($1:$5))+1,1)*10^ROW($1:$5)/10)</f>
        <v>2</v>
      </c>
      <c r="P656" t="str">
        <f>feed!P637</f>
        <v>Untapped</v>
      </c>
      <c r="Q656">
        <f t="shared" si="60"/>
        <v>90</v>
      </c>
      <c r="R656" t="str">
        <f>feed!Q637</f>
        <v>Large</v>
      </c>
      <c r="S656">
        <f t="shared" si="61"/>
        <v>7.5</v>
      </c>
      <c r="T656" t="str">
        <f>feed!R637</f>
        <v>Southern Cone</v>
      </c>
      <c r="U656" t="str">
        <f>feed!S637</f>
        <v>United States</v>
      </c>
      <c r="V656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41196</v>
      </c>
      <c r="W656" t="str">
        <f>feed!U637</f>
        <v>http://blocgame.com/stats.php?id=64064</v>
      </c>
      <c r="X656" s="4">
        <f>SUMPRODUCT(MID(0&amp;feed!V637,LARGE(INDEX(ISNUMBER(--MID(feed!V637,ROW($1:$5),1))*
ROW($1:$5),0),ROW($1:$5))+1,1)*10^ROW($1:$5)/10)</f>
        <v>0</v>
      </c>
      <c r="Y656">
        <f>feed!W637</f>
        <v>0</v>
      </c>
      <c r="Z656" s="4">
        <f t="shared" si="62"/>
        <v>27321</v>
      </c>
      <c r="AA656" s="8">
        <f t="shared" si="63"/>
        <v>45.977678571428569</v>
      </c>
      <c r="AB656" s="4">
        <f t="shared" si="64"/>
        <v>149.33333333333334</v>
      </c>
      <c r="AC656" s="4">
        <f t="shared" si="65"/>
        <v>6866</v>
      </c>
    </row>
    <row r="657" spans="1:29" x14ac:dyDescent="0.25">
      <c r="A657" t="str">
        <f>feed!A748</f>
        <v>Jon</v>
      </c>
      <c r="B657" t="str">
        <f>feed!B748</f>
        <v>John-cuck</v>
      </c>
      <c r="C657" t="str">
        <f>feed!C748</f>
        <v>PIRATES</v>
      </c>
      <c r="D657">
        <f>SUMPRODUCT(MID(0&amp;feed!D748,LARGE(INDEX(ISNUMBER(--MID(feed!D748,ROW($1:$19),1))*
ROW($1:$19),0),ROW($1:$19))+1,1)*10^ROW($1:$19)/10)</f>
        <v>16</v>
      </c>
      <c r="E657">
        <f>SUMPRODUCT(MID(0&amp;feed!E748,LARGE(INDEX(ISNUMBER(--MID(feed!E748,ROW($1:$19),1))*
ROW($1:$19),0),ROW($1:$19))+1,1)*10^ROW($1:$19)/10)</f>
        <v>0</v>
      </c>
      <c r="F657" t="str">
        <f>feed!F748</f>
        <v>First World War surplus</v>
      </c>
      <c r="G657" t="str">
        <f>feed!G748</f>
        <v>Gandhi-like</v>
      </c>
      <c r="H657">
        <f>SUMPRODUCT(MID(0&amp;feed!H749,LARGE(INDEX(ISNUMBER(--MID(feed!H749,ROW($1:$19),1))*
ROW($1:$19),0),ROW($1:$19))+1,1)*10^ROW($1:$19)/10)</f>
        <v>0</v>
      </c>
      <c r="I657" t="str">
        <f>feed!I748</f>
        <v>Undisciplined Rabble</v>
      </c>
      <c r="J657">
        <f>SUMPRODUCT(MID(0&amp;feed!J748,LARGE(INDEX(ISNUMBER(--MID(feed!J748,ROW($1:$19),1))*
ROW($1:$19),0),ROW($1:$19))+1,1)*10^ROW($1:$19)/10)</f>
        <v>3</v>
      </c>
      <c r="K657">
        <f>SUMPRODUCT(MID(0&amp;feed!K748,LARGE(INDEX(ISNUMBER(--MID(feed!K748,ROW($1:$19),1))*
ROW($1:$19),0),ROW($1:$19))+1,1)*10^ROW($1:$19)/10)</f>
        <v>12</v>
      </c>
      <c r="L657">
        <f>SUMPRODUCT(MID(0&amp;feed!L748,LARGE(INDEX(ISNUMBER(--MID(feed!L748,ROW($1:$19),1))*
ROW($1:$19),0),ROW($1:$19))+1,1)*10^ROW($1:$19)/10)</f>
        <v>1</v>
      </c>
      <c r="M657" t="str">
        <f>feed!M748</f>
        <v>Mixed Economy</v>
      </c>
      <c r="N657">
        <f>SUMPRODUCT(MID(0&amp;feed!N748,LARGE(INDEX(ISNUMBER(--MID(feed!N748,ROW($1:$5),1))*
ROW($1:$5),0),ROW($1:$5))+1,1)*10^ROW($1:$5)/10)</f>
        <v>685</v>
      </c>
      <c r="O657">
        <f>SUMPRODUCT(MID(0&amp;feed!O748,LARGE(INDEX(ISNUMBER(--MID(feed!O748,ROW($1:$5),1))*
ROW($1:$5),0),ROW($1:$5))+1,1)*10^ROW($1:$5)/10)</f>
        <v>347</v>
      </c>
      <c r="P657" t="str">
        <f>feed!P748</f>
        <v>Untapped</v>
      </c>
      <c r="Q657">
        <f t="shared" si="60"/>
        <v>90</v>
      </c>
      <c r="R657" t="str">
        <f>feed!Q748</f>
        <v>Meagre</v>
      </c>
      <c r="S657">
        <f t="shared" si="61"/>
        <v>1.5</v>
      </c>
      <c r="T657" t="str">
        <f>feed!R748</f>
        <v>Congo</v>
      </c>
      <c r="U657" t="str">
        <f>feed!S748</f>
        <v>Neutral</v>
      </c>
      <c r="V657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16335</v>
      </c>
      <c r="W657" t="str">
        <f>feed!U748</f>
        <v>http://blocgame.com/stats.php?id=65229</v>
      </c>
      <c r="X657" s="4">
        <f>SUMPRODUCT(MID(0&amp;feed!V748,LARGE(INDEX(ISNUMBER(--MID(feed!V748,ROW($1:$5),1))*
ROW($1:$5),0),ROW($1:$5))+1,1)*10^ROW($1:$5)/10)</f>
        <v>0</v>
      </c>
      <c r="Y657">
        <f>feed!W748</f>
        <v>0</v>
      </c>
      <c r="Z657" s="4">
        <f t="shared" si="62"/>
        <v>11460</v>
      </c>
      <c r="AA657" s="8">
        <f t="shared" si="63"/>
        <v>23.846715328467152</v>
      </c>
      <c r="AB657" s="4">
        <f t="shared" si="64"/>
        <v>114.16666666666667</v>
      </c>
      <c r="AC657" s="4">
        <f t="shared" si="65"/>
        <v>2722.5</v>
      </c>
    </row>
    <row r="658" spans="1:29" x14ac:dyDescent="0.25">
      <c r="A658" t="str">
        <f>feed!A673</f>
        <v>Newasher</v>
      </c>
      <c r="B658" t="str">
        <f>feed!B673</f>
        <v>Adenauer</v>
      </c>
      <c r="C658">
        <f>feed!C673</f>
        <v>0</v>
      </c>
      <c r="D658">
        <f>SUMPRODUCT(MID(0&amp;feed!D673,LARGE(INDEX(ISNUMBER(--MID(feed!D673,ROW($1:$19),1))*
ROW($1:$19),0),ROW($1:$19))+1,1)*10^ROW($1:$19)/10)</f>
        <v>6</v>
      </c>
      <c r="E658">
        <f>SUMPRODUCT(MID(0&amp;feed!E673,LARGE(INDEX(ISNUMBER(--MID(feed!E673,ROW($1:$19),1))*
ROW($1:$19),0),ROW($1:$19))+1,1)*10^ROW($1:$19)/10)</f>
        <v>0</v>
      </c>
      <c r="F658" t="str">
        <f>feed!F673</f>
        <v>Finest of the 19th century</v>
      </c>
      <c r="G658" t="str">
        <f>feed!G673</f>
        <v>Gandhi-like</v>
      </c>
      <c r="H658">
        <f>SUMPRODUCT(MID(0&amp;feed!H673,LARGE(INDEX(ISNUMBER(--MID(feed!H673,ROW($1:$19),1))*
ROW($1:$19),0),ROW($1:$19))+1,1)*10^ROW($1:$19)/10)</f>
        <v>0</v>
      </c>
      <c r="I658" t="str">
        <f>feed!I673</f>
        <v>Elite</v>
      </c>
      <c r="J658">
        <f>SUMPRODUCT(MID(0&amp;feed!J673,LARGE(INDEX(ISNUMBER(--MID(feed!J673,ROW($1:$19),1))*
ROW($1:$19),0),ROW($1:$19))+1,1)*10^ROW($1:$19)/10)</f>
        <v>92</v>
      </c>
      <c r="K658">
        <f>SUMPRODUCT(MID(0&amp;feed!K673,LARGE(INDEX(ISNUMBER(--MID(feed!K673,ROW($1:$19),1))*
ROW($1:$19),0),ROW($1:$19))+1,1)*10^ROW($1:$19)/10)</f>
        <v>3</v>
      </c>
      <c r="L658">
        <f>SUMPRODUCT(MID(0&amp;feed!L673,LARGE(INDEX(ISNUMBER(--MID(feed!L673,ROW($1:$19),1))*
ROW($1:$19),0),ROW($1:$19))+1,1)*10^ROW($1:$19)/10)</f>
        <v>1</v>
      </c>
      <c r="M658" t="str">
        <f>feed!M673</f>
        <v>Free Market</v>
      </c>
      <c r="N658">
        <f>SUMPRODUCT(MID(0&amp;feed!N673,LARGE(INDEX(ISNUMBER(--MID(feed!N673,ROW($1:$5),1))*
ROW($1:$5),0),ROW($1:$5))+1,1)*10^ROW($1:$5)/10)</f>
        <v>825</v>
      </c>
      <c r="O658">
        <f>SUMPRODUCT(MID(0&amp;feed!O673,LARGE(INDEX(ISNUMBER(--MID(feed!O673,ROW($1:$5),1))*
ROW($1:$5),0),ROW($1:$5))+1,1)*10^ROW($1:$5)/10)</f>
        <v>140</v>
      </c>
      <c r="P658" t="str">
        <f>feed!P673</f>
        <v>Untapped</v>
      </c>
      <c r="Q658">
        <f t="shared" si="60"/>
        <v>90</v>
      </c>
      <c r="R658" t="str">
        <f>feed!Q673</f>
        <v>None</v>
      </c>
      <c r="S658">
        <f t="shared" si="61"/>
        <v>0</v>
      </c>
      <c r="T658" t="str">
        <f>feed!R673</f>
        <v>East Indies</v>
      </c>
      <c r="U658" t="str">
        <f>feed!S673</f>
        <v>Neutral</v>
      </c>
      <c r="V658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13613</v>
      </c>
      <c r="W658" t="str">
        <f>feed!U673</f>
        <v>http://blocgame.com/stats.php?id=64940</v>
      </c>
      <c r="X658" s="4">
        <f>SUMPRODUCT(MID(0&amp;feed!V673,LARGE(INDEX(ISNUMBER(--MID(feed!V673,ROW($1:$5),1))*
ROW($1:$5),0),ROW($1:$5))+1,1)*10^ROW($1:$5)/10)</f>
        <v>0</v>
      </c>
      <c r="Y658">
        <f>feed!W673</f>
        <v>0</v>
      </c>
      <c r="Z658" s="4">
        <f t="shared" si="62"/>
        <v>12113</v>
      </c>
      <c r="AA658" s="8">
        <f t="shared" si="63"/>
        <v>16.50060606060606</v>
      </c>
      <c r="AB658" s="4">
        <f t="shared" si="64"/>
        <v>137.5</v>
      </c>
      <c r="AC658" s="4">
        <f t="shared" si="65"/>
        <v>2268.8333333333335</v>
      </c>
    </row>
    <row r="659" spans="1:29" x14ac:dyDescent="0.25">
      <c r="A659" t="str">
        <f>feed!A718</f>
        <v>Double A</v>
      </c>
      <c r="B659" t="str">
        <f>feed!B718</f>
        <v>alvin anakin</v>
      </c>
      <c r="C659">
        <f>feed!C718</f>
        <v>0</v>
      </c>
      <c r="D659">
        <f>SUMPRODUCT(MID(0&amp;feed!D718,LARGE(INDEX(ISNUMBER(--MID(feed!D718,ROW($1:$19),1))*
ROW($1:$19),0),ROW($1:$19))+1,1)*10^ROW($1:$19)/10)</f>
        <v>5</v>
      </c>
      <c r="E659">
        <f>SUMPRODUCT(MID(0&amp;feed!E718,LARGE(INDEX(ISNUMBER(--MID(feed!E718,ROW($1:$19),1))*
ROW($1:$19),0),ROW($1:$19))+1,1)*10^ROW($1:$19)/10)</f>
        <v>0</v>
      </c>
      <c r="F659" t="str">
        <f>feed!F718</f>
        <v>First World War surplus</v>
      </c>
      <c r="G659" t="str">
        <f>feed!G718</f>
        <v>Normal</v>
      </c>
      <c r="H659">
        <f>SUMPRODUCT(MID(0&amp;feed!H718,LARGE(INDEX(ISNUMBER(--MID(feed!H718,ROW($1:$19),1))*
ROW($1:$19),0),ROW($1:$19))+1,1)*10^ROW($1:$19)/10)</f>
        <v>1</v>
      </c>
      <c r="I659" t="str">
        <f>feed!I718</f>
        <v>Undisciplined Rabble</v>
      </c>
      <c r="J659">
        <f>SUMPRODUCT(MID(0&amp;feed!J718,LARGE(INDEX(ISNUMBER(--MID(feed!J718,ROW($1:$19),1))*
ROW($1:$19),0),ROW($1:$19))+1,1)*10^ROW($1:$19)/10)</f>
        <v>2</v>
      </c>
      <c r="K659">
        <f>SUMPRODUCT(MID(0&amp;feed!K718,LARGE(INDEX(ISNUMBER(--MID(feed!K718,ROW($1:$19),1))*
ROW($1:$19),0),ROW($1:$19))+1,1)*10^ROW($1:$19)/10)</f>
        <v>7</v>
      </c>
      <c r="L659">
        <f>SUMPRODUCT(MID(0&amp;feed!L718,LARGE(INDEX(ISNUMBER(--MID(feed!L718,ROW($1:$19),1))*
ROW($1:$19),0),ROW($1:$19))+1,1)*10^ROW($1:$19)/10)</f>
        <v>6</v>
      </c>
      <c r="M659" t="str">
        <f>feed!M718</f>
        <v>Mixed Economy</v>
      </c>
      <c r="N659">
        <f>SUMPRODUCT(MID(0&amp;feed!N718,LARGE(INDEX(ISNUMBER(--MID(feed!N718,ROW($1:$5),1))*
ROW($1:$5),0),ROW($1:$5))+1,1)*10^ROW($1:$5)/10)</f>
        <v>744</v>
      </c>
      <c r="O659">
        <f>SUMPRODUCT(MID(0&amp;feed!O718,LARGE(INDEX(ISNUMBER(--MID(feed!O718,ROW($1:$5),1))*
ROW($1:$5),0),ROW($1:$5))+1,1)*10^ROW($1:$5)/10)</f>
        <v>551</v>
      </c>
      <c r="P659" t="str">
        <f>feed!P718</f>
        <v>Untapped</v>
      </c>
      <c r="Q659">
        <f t="shared" si="60"/>
        <v>90</v>
      </c>
      <c r="R659" t="str">
        <f>feed!Q718</f>
        <v>Small</v>
      </c>
      <c r="S659">
        <f t="shared" si="61"/>
        <v>3</v>
      </c>
      <c r="T659" t="str">
        <f>feed!R718</f>
        <v>Arabia</v>
      </c>
      <c r="U659" t="str">
        <f>feed!S718</f>
        <v>Neutral</v>
      </c>
      <c r="V659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6185</v>
      </c>
      <c r="W659" t="str">
        <f>feed!U718</f>
        <v>http://blocgame.com/stats.php?id=64615</v>
      </c>
      <c r="X659" s="4">
        <f>SUMPRODUCT(MID(0&amp;feed!V718,LARGE(INDEX(ISNUMBER(--MID(feed!V718,ROW($1:$5),1))*
ROW($1:$5),0),ROW($1:$5))+1,1)*10^ROW($1:$5)/10)</f>
        <v>0</v>
      </c>
      <c r="Y659">
        <f>feed!W718</f>
        <v>0</v>
      </c>
      <c r="Z659" s="4">
        <f t="shared" si="62"/>
        <v>560</v>
      </c>
      <c r="AA659" s="8">
        <f t="shared" si="63"/>
        <v>8.3131720430107521</v>
      </c>
      <c r="AB659" s="4">
        <f t="shared" si="64"/>
        <v>124</v>
      </c>
      <c r="AC659" s="4">
        <f t="shared" si="65"/>
        <v>1030.8333333333333</v>
      </c>
    </row>
    <row r="660" spans="1:29" x14ac:dyDescent="0.25">
      <c r="A660" t="str">
        <f>feed!A451</f>
        <v>Kota Tinggi</v>
      </c>
      <c r="B660" t="str">
        <f>feed!B451</f>
        <v>ainyzrul</v>
      </c>
      <c r="C660" t="str">
        <f>feed!C451</f>
        <v>PIRATES</v>
      </c>
      <c r="D660">
        <f>SUMPRODUCT(MID(0&amp;feed!D451,LARGE(INDEX(ISNUMBER(--MID(feed!D451,ROW($1:$19),1))*
ROW($1:$19),0),ROW($1:$19))+1,1)*10^ROW($1:$19)/10)</f>
        <v>101</v>
      </c>
      <c r="E660">
        <f>SUMPRODUCT(MID(0&amp;feed!E451,LARGE(INDEX(ISNUMBER(--MID(feed!E451,ROW($1:$19),1))*
ROW($1:$19),0),ROW($1:$19))+1,1)*10^ROW($1:$19)/10)</f>
        <v>4</v>
      </c>
      <c r="F660" t="str">
        <f>feed!F451</f>
        <v>Korean War surplus</v>
      </c>
      <c r="G660" t="str">
        <f>feed!G451</f>
        <v>Gandhi-like</v>
      </c>
      <c r="H660">
        <f>SUMPRODUCT(MID(0&amp;feed!H450,LARGE(INDEX(ISNUMBER(--MID(feed!H450,ROW($1:$19),1))*
ROW($1:$19),0),ROW($1:$19))+1,1)*10^ROW($1:$19)/10)</f>
        <v>10</v>
      </c>
      <c r="I660" t="str">
        <f>feed!I451</f>
        <v>Good</v>
      </c>
      <c r="J660">
        <f>SUMPRODUCT(MID(0&amp;feed!J451,LARGE(INDEX(ISNUMBER(--MID(feed!J451,ROW($1:$19),1))*
ROW($1:$19),0),ROW($1:$19))+1,1)*10^ROW($1:$19)/10)</f>
        <v>3</v>
      </c>
      <c r="K660">
        <f>SUMPRODUCT(MID(0&amp;feed!K451,LARGE(INDEX(ISNUMBER(--MID(feed!K451,ROW($1:$19),1))*
ROW($1:$19),0),ROW($1:$19))+1,1)*10^ROW($1:$19)/10)</f>
        <v>15</v>
      </c>
      <c r="L660">
        <f>SUMPRODUCT(MID(0&amp;feed!L451,LARGE(INDEX(ISNUMBER(--MID(feed!L451,ROW($1:$19),1))*
ROW($1:$19),0),ROW($1:$19))+1,1)*10^ROW($1:$19)/10)</f>
        <v>3</v>
      </c>
      <c r="M660" t="str">
        <f>feed!M451</f>
        <v>Central Planning</v>
      </c>
      <c r="N660">
        <f>SUMPRODUCT(MID(0&amp;feed!N451,LARGE(INDEX(ISNUMBER(--MID(feed!N451,ROW($1:$5),1))*
ROW($1:$5),0),ROW($1:$5))+1,1)*10^ROW($1:$5)/10)</f>
        <v>1411</v>
      </c>
      <c r="O660">
        <f>SUMPRODUCT(MID(0&amp;feed!O451,LARGE(INDEX(ISNUMBER(--MID(feed!O451,ROW($1:$5),1))*
ROW($1:$5),0),ROW($1:$5))+1,1)*10^ROW($1:$5)/10)</f>
        <v>276</v>
      </c>
      <c r="P660" t="str">
        <f>feed!P451</f>
        <v>Untapped</v>
      </c>
      <c r="Q660">
        <f t="shared" si="60"/>
        <v>90</v>
      </c>
      <c r="R660" t="str">
        <f>feed!Q451</f>
        <v>Powerful</v>
      </c>
      <c r="S660">
        <f t="shared" si="61"/>
        <v>9</v>
      </c>
      <c r="T660" t="str">
        <f>feed!R451</f>
        <v>Caribbean</v>
      </c>
      <c r="U660" t="str">
        <f>feed!S451</f>
        <v>Soviet Union</v>
      </c>
      <c r="V660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27761</v>
      </c>
      <c r="W660" t="str">
        <f>feed!U451</f>
        <v>http://blocgame.com/stats.php?id=63120</v>
      </c>
      <c r="X660" s="4">
        <f>SUMPRODUCT(MID(0&amp;feed!V451,LARGE(INDEX(ISNUMBER(--MID(feed!V451,ROW($1:$5),1))*
ROW($1:$5),0),ROW($1:$5))+1,1)*10^ROW($1:$5)/10)</f>
        <v>0</v>
      </c>
      <c r="Y660">
        <f>feed!W451</f>
        <v>0</v>
      </c>
      <c r="Z660" s="4">
        <f t="shared" si="62"/>
        <v>13511</v>
      </c>
      <c r="AA660" s="8">
        <f t="shared" si="63"/>
        <v>19.674698795180724</v>
      </c>
      <c r="AB660" s="4">
        <f t="shared" si="64"/>
        <v>235.16666666666666</v>
      </c>
      <c r="AC660" s="4">
        <f t="shared" si="65"/>
        <v>4626.833333333333</v>
      </c>
    </row>
    <row r="661" spans="1:29" x14ac:dyDescent="0.25">
      <c r="A661" t="str">
        <f>feed!A653</f>
        <v>gong badang</v>
      </c>
      <c r="B661" t="str">
        <f>feed!B653</f>
        <v>yusjimmy</v>
      </c>
      <c r="C661" t="str">
        <f>feed!C653</f>
        <v>PIRATES</v>
      </c>
      <c r="D661">
        <f>SUMPRODUCT(MID(0&amp;feed!D653,LARGE(INDEX(ISNUMBER(--MID(feed!D653,ROW($1:$19),1))*
ROW($1:$19),0),ROW($1:$19))+1,1)*10^ROW($1:$19)/10)</f>
        <v>206</v>
      </c>
      <c r="E661">
        <f>SUMPRODUCT(MID(0&amp;feed!E653,LARGE(INDEX(ISNUMBER(--MID(feed!E653,ROW($1:$19),1))*
ROW($1:$19),0),ROW($1:$19))+1,1)*10^ROW($1:$19)/10)</f>
        <v>11</v>
      </c>
      <c r="F661" t="str">
        <f>feed!F653</f>
        <v>Vietnam War surplus</v>
      </c>
      <c r="G661" t="str">
        <f>feed!G653</f>
        <v>Gandhi-like</v>
      </c>
      <c r="H661">
        <f>SUMPRODUCT(MID(0&amp;feed!H653,LARGE(INDEX(ISNUMBER(--MID(feed!H653,ROW($1:$19),1))*
ROW($1:$19),0),ROW($1:$19))+1,1)*10^ROW($1:$19)/10)</f>
        <v>4</v>
      </c>
      <c r="I661" t="str">
        <f>feed!I653</f>
        <v>Undisciplined Rabble</v>
      </c>
      <c r="J661">
        <f>SUMPRODUCT(MID(0&amp;feed!J653,LARGE(INDEX(ISNUMBER(--MID(feed!J653,ROW($1:$19),1))*
ROW($1:$19),0),ROW($1:$19))+1,1)*10^ROW($1:$19)/10)</f>
        <v>5</v>
      </c>
      <c r="K661">
        <f>SUMPRODUCT(MID(0&amp;feed!K653,LARGE(INDEX(ISNUMBER(--MID(feed!K653,ROW($1:$19),1))*
ROW($1:$19),0),ROW($1:$19))+1,1)*10^ROW($1:$19)/10)</f>
        <v>25</v>
      </c>
      <c r="L661">
        <f>SUMPRODUCT(MID(0&amp;feed!L653,LARGE(INDEX(ISNUMBER(--MID(feed!L653,ROW($1:$19),1))*
ROW($1:$19),0),ROW($1:$19))+1,1)*10^ROW($1:$19)/10)</f>
        <v>22</v>
      </c>
      <c r="M661" t="str">
        <f>feed!M653</f>
        <v>Free Market</v>
      </c>
      <c r="N661">
        <f>SUMPRODUCT(MID(0&amp;feed!N653,LARGE(INDEX(ISNUMBER(--MID(feed!N653,ROW($1:$5),1))*
ROW($1:$5),0),ROW($1:$5))+1,1)*10^ROW($1:$5)/10)</f>
        <v>865</v>
      </c>
      <c r="O661">
        <f>SUMPRODUCT(MID(0&amp;feed!O653,LARGE(INDEX(ISNUMBER(--MID(feed!O653,ROW($1:$5),1))*
ROW($1:$5),0),ROW($1:$5))+1,1)*10^ROW($1:$5)/10)</f>
        <v>2178</v>
      </c>
      <c r="P661" t="str">
        <f>feed!P653</f>
        <v>Near Depletion</v>
      </c>
      <c r="Q661">
        <f t="shared" si="60"/>
        <v>10</v>
      </c>
      <c r="R661" t="str">
        <f>feed!Q653</f>
        <v>Very Powerful</v>
      </c>
      <c r="S661">
        <f t="shared" si="61"/>
        <v>10</v>
      </c>
      <c r="T661" t="str">
        <f>feed!R653</f>
        <v>Arabia</v>
      </c>
      <c r="U661" t="str">
        <f>feed!S653</f>
        <v>United States</v>
      </c>
      <c r="V661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29257</v>
      </c>
      <c r="W661" t="str">
        <f>feed!U653</f>
        <v>http://blocgame.com/stats.php?id=61914</v>
      </c>
      <c r="X661" s="4">
        <f>SUMPRODUCT(MID(0&amp;feed!V653,LARGE(INDEX(ISNUMBER(--MID(feed!V653,ROW($1:$5),1))*
ROW($1:$5),0),ROW($1:$5))+1,1)*10^ROW($1:$5)/10)</f>
        <v>0</v>
      </c>
      <c r="Y661">
        <f>feed!W653</f>
        <v>0</v>
      </c>
      <c r="Z661" s="4">
        <f t="shared" si="62"/>
        <v>8632</v>
      </c>
      <c r="AA661" s="8">
        <f t="shared" si="63"/>
        <v>33.823121387283237</v>
      </c>
      <c r="AB661" s="4">
        <f t="shared" si="64"/>
        <v>144.16666666666666</v>
      </c>
      <c r="AC661" s="4">
        <f t="shared" si="65"/>
        <v>4876.166666666667</v>
      </c>
    </row>
    <row r="662" spans="1:29" x14ac:dyDescent="0.25">
      <c r="A662" t="str">
        <f>feed!A860</f>
        <v>Pegrram</v>
      </c>
      <c r="B662" t="str">
        <f>feed!B860</f>
        <v>Unhold</v>
      </c>
      <c r="C662" t="str">
        <f>feed!C860</f>
        <v>The Order</v>
      </c>
      <c r="D662">
        <f>SUMPRODUCT(MID(0&amp;feed!D860,LARGE(INDEX(ISNUMBER(--MID(feed!D860,ROW($1:$19),1))*
ROW($1:$19),0),ROW($1:$19))+1,1)*10^ROW($1:$19)/10)</f>
        <v>68</v>
      </c>
      <c r="E662">
        <f>SUMPRODUCT(MID(0&amp;feed!E860,LARGE(INDEX(ISNUMBER(--MID(feed!E860,ROW($1:$19),1))*
ROW($1:$19),0),ROW($1:$19))+1,1)*10^ROW($1:$19)/10)</f>
        <v>0</v>
      </c>
      <c r="F662" t="str">
        <f>feed!F860</f>
        <v>First World War surplus</v>
      </c>
      <c r="G662" t="str">
        <f>feed!G860</f>
        <v>Gandhi-like</v>
      </c>
      <c r="H662">
        <f>SUMPRODUCT(MID(0&amp;feed!H860,LARGE(INDEX(ISNUMBER(--MID(feed!H860,ROW($1:$19),1))*
ROW($1:$19),0),ROW($1:$19))+1,1)*10^ROW($1:$19)/10)</f>
        <v>1</v>
      </c>
      <c r="I662" t="str">
        <f>feed!I860</f>
        <v>Standard</v>
      </c>
      <c r="J662">
        <f>SUMPRODUCT(MID(0&amp;feed!J860,LARGE(INDEX(ISNUMBER(--MID(feed!J860,ROW($1:$19),1))*
ROW($1:$19),0),ROW($1:$19))+1,1)*10^ROW($1:$19)/10)</f>
        <v>35</v>
      </c>
      <c r="K662">
        <f>SUMPRODUCT(MID(0&amp;feed!K860,LARGE(INDEX(ISNUMBER(--MID(feed!K860,ROW($1:$19),1))*
ROW($1:$19),0),ROW($1:$19))+1,1)*10^ROW($1:$19)/10)</f>
        <v>10</v>
      </c>
      <c r="L662">
        <f>SUMPRODUCT(MID(0&amp;feed!L860,LARGE(INDEX(ISNUMBER(--MID(feed!L860,ROW($1:$19),1))*
ROW($1:$19),0),ROW($1:$19))+1,1)*10^ROW($1:$19)/10)</f>
        <v>2</v>
      </c>
      <c r="M662" t="str">
        <f>feed!M860</f>
        <v>Central Planning</v>
      </c>
      <c r="N662">
        <f>SUMPRODUCT(MID(0&amp;feed!N860,LARGE(INDEX(ISNUMBER(--MID(feed!N860,ROW($1:$5),1))*
ROW($1:$5),0),ROW($1:$5))+1,1)*10^ROW($1:$5)/10)</f>
        <v>481</v>
      </c>
      <c r="O662">
        <f>SUMPRODUCT(MID(0&amp;feed!O860,LARGE(INDEX(ISNUMBER(--MID(feed!O860,ROW($1:$5),1))*
ROW($1:$5),0),ROW($1:$5))+1,1)*10^ROW($1:$5)/10)</f>
        <v>969</v>
      </c>
      <c r="P662" t="str">
        <f>feed!P860</f>
        <v>Plentiful</v>
      </c>
      <c r="Q662">
        <f t="shared" si="60"/>
        <v>70</v>
      </c>
      <c r="R662" t="str">
        <f>feed!Q860</f>
        <v>Small</v>
      </c>
      <c r="S662">
        <f t="shared" si="61"/>
        <v>3</v>
      </c>
      <c r="T662" t="str">
        <f>feed!R860</f>
        <v>Guinea</v>
      </c>
      <c r="U662" t="str">
        <f>feed!S860</f>
        <v>Soviet Union</v>
      </c>
      <c r="V662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25109</v>
      </c>
      <c r="W662" t="str">
        <f>feed!U860</f>
        <v>http://blocgame.com/stats.php?id=65383</v>
      </c>
      <c r="X662" s="4">
        <f>SUMPRODUCT(MID(0&amp;feed!V860,LARGE(INDEX(ISNUMBER(--MID(feed!V860,ROW($1:$5),1))*
ROW($1:$5),0),ROW($1:$5))+1,1)*10^ROW($1:$5)/10)</f>
        <v>0</v>
      </c>
      <c r="Y662">
        <f>feed!W860</f>
        <v>0</v>
      </c>
      <c r="Z662" s="4">
        <f t="shared" si="62"/>
        <v>19859</v>
      </c>
      <c r="AA662" s="8">
        <f t="shared" si="63"/>
        <v>52.201663201663202</v>
      </c>
      <c r="AB662" s="4">
        <f t="shared" si="64"/>
        <v>80.166666666666671</v>
      </c>
      <c r="AC662" s="4">
        <f t="shared" si="65"/>
        <v>4184.833333333333</v>
      </c>
    </row>
    <row r="663" spans="1:29" x14ac:dyDescent="0.25">
      <c r="A663" t="str">
        <f>feed!A783</f>
        <v>Mawlid</v>
      </c>
      <c r="B663" t="str">
        <f>feed!B783</f>
        <v>rotazairo</v>
      </c>
      <c r="C663">
        <f>feed!C783</f>
        <v>0</v>
      </c>
      <c r="D663">
        <f>SUMPRODUCT(MID(0&amp;feed!D783,LARGE(INDEX(ISNUMBER(--MID(feed!D783,ROW($1:$19),1))*
ROW($1:$19),0),ROW($1:$19))+1,1)*10^ROW($1:$19)/10)</f>
        <v>10</v>
      </c>
      <c r="E663">
        <f>SUMPRODUCT(MID(0&amp;feed!E783,LARGE(INDEX(ISNUMBER(--MID(feed!E783,ROW($1:$19),1))*
ROW($1:$19),0),ROW($1:$19))+1,1)*10^ROW($1:$19)/10)</f>
        <v>0</v>
      </c>
      <c r="F663" t="str">
        <f>feed!F783</f>
        <v>First World War surplus</v>
      </c>
      <c r="G663" t="str">
        <f>feed!G783</f>
        <v>Gandhi-like</v>
      </c>
      <c r="H663">
        <f>SUMPRODUCT(MID(0&amp;feed!H784,LARGE(INDEX(ISNUMBER(--MID(feed!H784,ROW($1:$19),1))*
ROW($1:$19),0),ROW($1:$19))+1,1)*10^ROW($1:$19)/10)</f>
        <v>0</v>
      </c>
      <c r="I663" t="str">
        <f>feed!I783</f>
        <v>Good</v>
      </c>
      <c r="J663">
        <f>SUMPRODUCT(MID(0&amp;feed!J783,LARGE(INDEX(ISNUMBER(--MID(feed!J783,ROW($1:$19),1))*
ROW($1:$19),0),ROW($1:$19))+1,1)*10^ROW($1:$19)/10)</f>
        <v>60</v>
      </c>
      <c r="K663">
        <f>SUMPRODUCT(MID(0&amp;feed!K783,LARGE(INDEX(ISNUMBER(--MID(feed!K783,ROW($1:$19),1))*
ROW($1:$19),0),ROW($1:$19))+1,1)*10^ROW($1:$19)/10)</f>
        <v>4</v>
      </c>
      <c r="L663">
        <f>SUMPRODUCT(MID(0&amp;feed!L783,LARGE(INDEX(ISNUMBER(--MID(feed!L783,ROW($1:$19),1))*
ROW($1:$19),0),ROW($1:$19))+1,1)*10^ROW($1:$19)/10)</f>
        <v>2</v>
      </c>
      <c r="M663" t="str">
        <f>feed!M783</f>
        <v>Free Market</v>
      </c>
      <c r="N663">
        <f>SUMPRODUCT(MID(0&amp;feed!N783,LARGE(INDEX(ISNUMBER(--MID(feed!N783,ROW($1:$5),1))*
ROW($1:$5),0),ROW($1:$5))+1,1)*10^ROW($1:$5)/10)</f>
        <v>615</v>
      </c>
      <c r="O663">
        <f>SUMPRODUCT(MID(0&amp;feed!O783,LARGE(INDEX(ISNUMBER(--MID(feed!O783,ROW($1:$5),1))*
ROW($1:$5),0),ROW($1:$5))+1,1)*10^ROW($1:$5)/10)</f>
        <v>272</v>
      </c>
      <c r="P663" t="str">
        <f>feed!P783</f>
        <v>Untapped</v>
      </c>
      <c r="Q663">
        <f t="shared" si="60"/>
        <v>90</v>
      </c>
      <c r="R663" t="str">
        <f>feed!Q783</f>
        <v>None</v>
      </c>
      <c r="S663">
        <f t="shared" si="61"/>
        <v>0</v>
      </c>
      <c r="T663" t="str">
        <f>feed!R783</f>
        <v>Indochina</v>
      </c>
      <c r="U663" t="str">
        <f>feed!S783</f>
        <v>Neutral</v>
      </c>
      <c r="V66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13613</v>
      </c>
      <c r="W663" t="str">
        <f>feed!U783</f>
        <v>http://blocgame.com/stats.php?id=62403</v>
      </c>
      <c r="X663" s="4">
        <f>SUMPRODUCT(MID(0&amp;feed!V783,LARGE(INDEX(ISNUMBER(--MID(feed!V783,ROW($1:$5),1))*
ROW($1:$5),0),ROW($1:$5))+1,1)*10^ROW($1:$5)/10)</f>
        <v>0</v>
      </c>
      <c r="Y663">
        <f>feed!W783</f>
        <v>0</v>
      </c>
      <c r="Z663" s="4">
        <f t="shared" si="62"/>
        <v>11363</v>
      </c>
      <c r="AA663" s="8">
        <f t="shared" si="63"/>
        <v>22.134959349593498</v>
      </c>
      <c r="AB663" s="4">
        <f t="shared" si="64"/>
        <v>102.5</v>
      </c>
      <c r="AC663" s="4">
        <f t="shared" si="65"/>
        <v>2268.8333333333335</v>
      </c>
    </row>
    <row r="664" spans="1:29" x14ac:dyDescent="0.25">
      <c r="A664" t="str">
        <f>feed!A623</f>
        <v>Iraqghanistan</v>
      </c>
      <c r="B664" t="str">
        <f>feed!B623</f>
        <v>an unwashed arab.</v>
      </c>
      <c r="C664" t="str">
        <f>feed!C623</f>
        <v>The Khilafah</v>
      </c>
      <c r="D664">
        <f>SUMPRODUCT(MID(0&amp;feed!D623,LARGE(INDEX(ISNUMBER(--MID(feed!D623,ROW($1:$19),1))*
ROW($1:$19),0),ROW($1:$19))+1,1)*10^ROW($1:$19)/10)</f>
        <v>2</v>
      </c>
      <c r="E664">
        <f>SUMPRODUCT(MID(0&amp;feed!E623,LARGE(INDEX(ISNUMBER(--MID(feed!E623,ROW($1:$19),1))*
ROW($1:$19),0),ROW($1:$19))+1,1)*10^ROW($1:$19)/10)</f>
        <v>0</v>
      </c>
      <c r="F664" t="str">
        <f>feed!F623</f>
        <v>Second World War surplus</v>
      </c>
      <c r="G664" t="str">
        <f>feed!G623</f>
        <v>Nice</v>
      </c>
      <c r="H664">
        <f>SUMPRODUCT(MID(0&amp;feed!H623,LARGE(INDEX(ISNUMBER(--MID(feed!H623,ROW($1:$19),1))*
ROW($1:$19),0),ROW($1:$19))+1,1)*10^ROW($1:$19)/10)</f>
        <v>1</v>
      </c>
      <c r="I664" t="str">
        <f>feed!I623</f>
        <v>Undisciplined Rabble</v>
      </c>
      <c r="J664">
        <f>SUMPRODUCT(MID(0&amp;feed!J623,LARGE(INDEX(ISNUMBER(--MID(feed!J623,ROW($1:$19),1))*
ROW($1:$19),0),ROW($1:$19))+1,1)*10^ROW($1:$19)/10)</f>
        <v>16</v>
      </c>
      <c r="K664">
        <f>SUMPRODUCT(MID(0&amp;feed!K623,LARGE(INDEX(ISNUMBER(--MID(feed!K623,ROW($1:$19),1))*
ROW($1:$19),0),ROW($1:$19))+1,1)*10^ROW($1:$19)/10)</f>
        <v>9</v>
      </c>
      <c r="L664">
        <f>SUMPRODUCT(MID(0&amp;feed!L623,LARGE(INDEX(ISNUMBER(--MID(feed!L623,ROW($1:$19),1))*
ROW($1:$19),0),ROW($1:$19))+1,1)*10^ROW($1:$19)/10)</f>
        <v>4</v>
      </c>
      <c r="M664" t="str">
        <f>feed!M623</f>
        <v>Mixed Economy</v>
      </c>
      <c r="N664">
        <f>SUMPRODUCT(MID(0&amp;feed!N623,LARGE(INDEX(ISNUMBER(--MID(feed!N623,ROW($1:$5),1))*
ROW($1:$5),0),ROW($1:$5))+1,1)*10^ROW($1:$5)/10)</f>
        <v>917</v>
      </c>
      <c r="O664">
        <f>SUMPRODUCT(MID(0&amp;feed!O623,LARGE(INDEX(ISNUMBER(--MID(feed!O623,ROW($1:$5),1))*
ROW($1:$5),0),ROW($1:$5))+1,1)*10^ROW($1:$5)/10)</f>
        <v>471</v>
      </c>
      <c r="P664" t="str">
        <f>feed!P623</f>
        <v>Untapped</v>
      </c>
      <c r="Q664">
        <f t="shared" si="60"/>
        <v>90</v>
      </c>
      <c r="R664" t="str">
        <f>feed!Q623</f>
        <v>Small</v>
      </c>
      <c r="S664">
        <f t="shared" si="61"/>
        <v>3</v>
      </c>
      <c r="T664" t="str">
        <f>feed!R623</f>
        <v>Egypt</v>
      </c>
      <c r="U664" t="str">
        <f>feed!S623</f>
        <v>Neutral</v>
      </c>
      <c r="V664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6633</v>
      </c>
      <c r="W664" t="str">
        <f>feed!U623</f>
        <v>http://blocgame.com/stats.php?id=64180</v>
      </c>
      <c r="X664" s="4">
        <f>SUMPRODUCT(MID(0&amp;feed!V623,LARGE(INDEX(ISNUMBER(--MID(feed!V623,ROW($1:$5),1))*
ROW($1:$5),0),ROW($1:$5))+1,1)*10^ROW($1:$5)/10)</f>
        <v>0</v>
      </c>
      <c r="Y664">
        <f>feed!W623</f>
        <v>0</v>
      </c>
      <c r="Z664" s="4">
        <f t="shared" si="62"/>
        <v>1008</v>
      </c>
      <c r="AA664" s="8">
        <f t="shared" si="63"/>
        <v>7.2333696837513628</v>
      </c>
      <c r="AB664" s="4">
        <f t="shared" si="64"/>
        <v>152.83333333333334</v>
      </c>
      <c r="AC664" s="4">
        <f t="shared" si="65"/>
        <v>1105.5</v>
      </c>
    </row>
    <row r="665" spans="1:29" x14ac:dyDescent="0.25">
      <c r="A665" t="str">
        <f>feed!A760</f>
        <v>New Gloryhole</v>
      </c>
      <c r="B665" t="str">
        <f>feed!B760</f>
        <v>Doctor Feng</v>
      </c>
      <c r="C665" t="str">
        <f>feed!C760</f>
        <v>Pact of Red October</v>
      </c>
      <c r="D665">
        <f>SUMPRODUCT(MID(0&amp;feed!D760,LARGE(INDEX(ISNUMBER(--MID(feed!D760,ROW($1:$19),1))*
ROW($1:$19),0),ROW($1:$19))+1,1)*10^ROW($1:$19)/10)</f>
        <v>20</v>
      </c>
      <c r="E665">
        <f>SUMPRODUCT(MID(0&amp;feed!E760,LARGE(INDEX(ISNUMBER(--MID(feed!E760,ROW($1:$19),1))*
ROW($1:$19),0),ROW($1:$19))+1,1)*10^ROW($1:$19)/10)</f>
        <v>0</v>
      </c>
      <c r="F665" t="str">
        <f>feed!F760</f>
        <v>First World War surplus</v>
      </c>
      <c r="G665" t="str">
        <f>feed!G760</f>
        <v>Questionable</v>
      </c>
      <c r="H665">
        <f>SUMPRODUCT(MID(0&amp;feed!H761,LARGE(INDEX(ISNUMBER(--MID(feed!H761,ROW($1:$19),1))*
ROW($1:$19),0),ROW($1:$19))+1,1)*10^ROW($1:$19)/10)</f>
        <v>1</v>
      </c>
      <c r="I665" t="str">
        <f>feed!I760</f>
        <v>Undisciplined Rabble</v>
      </c>
      <c r="J665">
        <f>SUMPRODUCT(MID(0&amp;feed!J760,LARGE(INDEX(ISNUMBER(--MID(feed!J760,ROW($1:$19),1))*
ROW($1:$19),0),ROW($1:$19))+1,1)*10^ROW($1:$19)/10)</f>
        <v>11</v>
      </c>
      <c r="K665">
        <f>SUMPRODUCT(MID(0&amp;feed!K760,LARGE(INDEX(ISNUMBER(--MID(feed!K760,ROW($1:$19),1))*
ROW($1:$19),0),ROW($1:$19))+1,1)*10^ROW($1:$19)/10)</f>
        <v>10</v>
      </c>
      <c r="L665">
        <f>SUMPRODUCT(MID(0&amp;feed!L760,LARGE(INDEX(ISNUMBER(--MID(feed!L760,ROW($1:$19),1))*
ROW($1:$19),0),ROW($1:$19))+1,1)*10^ROW($1:$19)/10)</f>
        <v>5</v>
      </c>
      <c r="M665" t="str">
        <f>feed!M760</f>
        <v>Mixed Economy</v>
      </c>
      <c r="N665">
        <f>SUMPRODUCT(MID(0&amp;feed!N760,LARGE(INDEX(ISNUMBER(--MID(feed!N760,ROW($1:$5),1))*
ROW($1:$5),0),ROW($1:$5))+1,1)*10^ROW($1:$5)/10)</f>
        <v>649</v>
      </c>
      <c r="O665">
        <f>SUMPRODUCT(MID(0&amp;feed!O760,LARGE(INDEX(ISNUMBER(--MID(feed!O760,ROW($1:$5),1))*
ROW($1:$5),0),ROW($1:$5))+1,1)*10^ROW($1:$5)/10)</f>
        <v>5</v>
      </c>
      <c r="P665" t="str">
        <f>feed!P760</f>
        <v>Plentiful</v>
      </c>
      <c r="Q665">
        <f t="shared" si="60"/>
        <v>70</v>
      </c>
      <c r="R665" t="str">
        <f>feed!Q760</f>
        <v>Meagre</v>
      </c>
      <c r="S665">
        <f t="shared" si="61"/>
        <v>1.5</v>
      </c>
      <c r="T665" t="str">
        <f>feed!R760</f>
        <v>East Africa</v>
      </c>
      <c r="U665" t="str">
        <f>feed!S760</f>
        <v>Neutral</v>
      </c>
      <c r="V665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17811</v>
      </c>
      <c r="W665" t="str">
        <f>feed!U760</f>
        <v>http://blocgame.com/stats.php?id=64578</v>
      </c>
      <c r="X665" s="4">
        <f>SUMPRODUCT(MID(0&amp;feed!V760,LARGE(INDEX(ISNUMBER(--MID(feed!V760,ROW($1:$5),1))*
ROW($1:$5),0),ROW($1:$5))+1,1)*10^ROW($1:$5)/10)</f>
        <v>0</v>
      </c>
      <c r="Y665">
        <f>feed!W760</f>
        <v>0</v>
      </c>
      <c r="Z665" s="4">
        <f t="shared" si="62"/>
        <v>11436</v>
      </c>
      <c r="AA665" s="8">
        <f t="shared" si="63"/>
        <v>27.443759630200308</v>
      </c>
      <c r="AB665" s="4">
        <f t="shared" si="64"/>
        <v>108.16666666666667</v>
      </c>
      <c r="AC665" s="4">
        <f t="shared" si="65"/>
        <v>2968.5</v>
      </c>
    </row>
    <row r="666" spans="1:29" x14ac:dyDescent="0.25">
      <c r="A666" t="str">
        <f>feed!A764</f>
        <v>Tendong</v>
      </c>
      <c r="B666" t="str">
        <f>feed!B764</f>
        <v>kijang</v>
      </c>
      <c r="C666">
        <f>feed!C764</f>
        <v>0</v>
      </c>
      <c r="D666">
        <f>SUMPRODUCT(MID(0&amp;feed!D764,LARGE(INDEX(ISNUMBER(--MID(feed!D764,ROW($1:$19),1))*
ROW($1:$19),0),ROW($1:$19))+1,1)*10^ROW($1:$19)/10)</f>
        <v>3</v>
      </c>
      <c r="E666">
        <f>SUMPRODUCT(MID(0&amp;feed!E764,LARGE(INDEX(ISNUMBER(--MID(feed!E764,ROW($1:$19),1))*
ROW($1:$19),0),ROW($1:$19))+1,1)*10^ROW($1:$19)/10)</f>
        <v>0</v>
      </c>
      <c r="F666" t="str">
        <f>feed!F764</f>
        <v>First World War surplus</v>
      </c>
      <c r="G666" t="str">
        <f>feed!G764</f>
        <v>Questionable</v>
      </c>
      <c r="H666">
        <f>SUMPRODUCT(MID(0&amp;feed!H764,LARGE(INDEX(ISNUMBER(--MID(feed!H764,ROW($1:$19),1))*
ROW($1:$19),0),ROW($1:$19))+1,1)*10^ROW($1:$19)/10)</f>
        <v>0</v>
      </c>
      <c r="I666" t="str">
        <f>feed!I764</f>
        <v>Undisciplined Rabble</v>
      </c>
      <c r="J666">
        <f>SUMPRODUCT(MID(0&amp;feed!J764,LARGE(INDEX(ISNUMBER(--MID(feed!J764,ROW($1:$19),1))*
ROW($1:$19),0),ROW($1:$19))+1,1)*10^ROW($1:$19)/10)</f>
        <v>39</v>
      </c>
      <c r="K666">
        <f>SUMPRODUCT(MID(0&amp;feed!K764,LARGE(INDEX(ISNUMBER(--MID(feed!K764,ROW($1:$19),1))*
ROW($1:$19),0),ROW($1:$19))+1,1)*10^ROW($1:$19)/10)</f>
        <v>0</v>
      </c>
      <c r="L666">
        <f>SUMPRODUCT(MID(0&amp;feed!L764,LARGE(INDEX(ISNUMBER(--MID(feed!L764,ROW($1:$19),1))*
ROW($1:$19),0),ROW($1:$19))+1,1)*10^ROW($1:$19)/10)</f>
        <v>1</v>
      </c>
      <c r="M666" t="str">
        <f>feed!M764</f>
        <v>Mixed Economy</v>
      </c>
      <c r="N666">
        <f>SUMPRODUCT(MID(0&amp;feed!N764,LARGE(INDEX(ISNUMBER(--MID(feed!N764,ROW($1:$5),1))*
ROW($1:$5),0),ROW($1:$5))+1,1)*10^ROW($1:$5)/10)</f>
        <v>643</v>
      </c>
      <c r="O666">
        <f>SUMPRODUCT(MID(0&amp;feed!O764,LARGE(INDEX(ISNUMBER(--MID(feed!O764,ROW($1:$5),1))*
ROW($1:$5),0),ROW($1:$5))+1,1)*10^ROW($1:$5)/10)</f>
        <v>0</v>
      </c>
      <c r="P666" t="str">
        <f>feed!P764</f>
        <v>Untapped</v>
      </c>
      <c r="Q666">
        <f t="shared" si="60"/>
        <v>90</v>
      </c>
      <c r="R666" t="str">
        <f>feed!Q764</f>
        <v>None</v>
      </c>
      <c r="S666">
        <f t="shared" si="61"/>
        <v>0</v>
      </c>
      <c r="T666" t="str">
        <f>feed!R764</f>
        <v>Pacific Rim</v>
      </c>
      <c r="U666" t="str">
        <f>feed!S764</f>
        <v>Neutral</v>
      </c>
      <c r="V666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210</v>
      </c>
      <c r="W666" t="str">
        <f>feed!U764</f>
        <v>http://blocgame.com/stats.php?id=62178</v>
      </c>
      <c r="X666" s="4">
        <f>SUMPRODUCT(MID(0&amp;feed!V764,LARGE(INDEX(ISNUMBER(--MID(feed!V764,ROW($1:$5),1))*
ROW($1:$5),0),ROW($1:$5))+1,1)*10^ROW($1:$5)/10)</f>
        <v>0</v>
      </c>
      <c r="Y666">
        <f>feed!W764</f>
        <v>0</v>
      </c>
      <c r="Z666" s="4">
        <f t="shared" si="62"/>
        <v>-165</v>
      </c>
      <c r="AA666" s="8">
        <f t="shared" si="63"/>
        <v>0.32659409020217728</v>
      </c>
      <c r="AB666" s="4">
        <f t="shared" si="64"/>
        <v>107.16666666666667</v>
      </c>
      <c r="AC666" s="4">
        <f t="shared" si="65"/>
        <v>35</v>
      </c>
    </row>
    <row r="667" spans="1:29" x14ac:dyDescent="0.25">
      <c r="A667" t="str">
        <f>feed!A597</f>
        <v>charlesxavier</v>
      </c>
      <c r="B667" t="str">
        <f>feed!B597</f>
        <v>charlesxavier</v>
      </c>
      <c r="C667">
        <f>feed!C597</f>
        <v>0</v>
      </c>
      <c r="D667">
        <f>SUMPRODUCT(MID(0&amp;feed!D597,LARGE(INDEX(ISNUMBER(--MID(feed!D597,ROW($1:$19),1))*
ROW($1:$19),0),ROW($1:$19))+1,1)*10^ROW($1:$19)/10)</f>
        <v>4</v>
      </c>
      <c r="E667">
        <f>SUMPRODUCT(MID(0&amp;feed!E597,LARGE(INDEX(ISNUMBER(--MID(feed!E597,ROW($1:$19),1))*
ROW($1:$19),0),ROW($1:$19))+1,1)*10^ROW($1:$19)/10)</f>
        <v>0</v>
      </c>
      <c r="F667" t="str">
        <f>feed!F597</f>
        <v>Finest of the 19th century</v>
      </c>
      <c r="G667" t="str">
        <f>feed!G597</f>
        <v>Good</v>
      </c>
      <c r="H667">
        <f>SUMPRODUCT(MID(0&amp;feed!H597,LARGE(INDEX(ISNUMBER(--MID(feed!H597,ROW($1:$19),1))*
ROW($1:$19),0),ROW($1:$19))+1,1)*10^ROW($1:$19)/10)</f>
        <v>0</v>
      </c>
      <c r="I667" t="str">
        <f>feed!I597</f>
        <v>Undisciplined Rabble</v>
      </c>
      <c r="J667">
        <f>SUMPRODUCT(MID(0&amp;feed!J597,LARGE(INDEX(ISNUMBER(--MID(feed!J597,ROW($1:$19),1))*
ROW($1:$19),0),ROW($1:$19))+1,1)*10^ROW($1:$19)/10)</f>
        <v>131</v>
      </c>
      <c r="K667">
        <f>SUMPRODUCT(MID(0&amp;feed!K597,LARGE(INDEX(ISNUMBER(--MID(feed!K597,ROW($1:$19),1))*
ROW($1:$19),0),ROW($1:$19))+1,1)*10^ROW($1:$19)/10)</f>
        <v>2</v>
      </c>
      <c r="L667">
        <f>SUMPRODUCT(MID(0&amp;feed!L597,LARGE(INDEX(ISNUMBER(--MID(feed!L597,ROW($1:$19),1))*
ROW($1:$19),0),ROW($1:$19))+1,1)*10^ROW($1:$19)/10)</f>
        <v>2</v>
      </c>
      <c r="M667" t="str">
        <f>feed!M597</f>
        <v>Mixed Economy</v>
      </c>
      <c r="N667">
        <f>SUMPRODUCT(MID(0&amp;feed!N597,LARGE(INDEX(ISNUMBER(--MID(feed!N597,ROW($1:$5),1))*
ROW($1:$5),0),ROW($1:$5))+1,1)*10^ROW($1:$5)/10)</f>
        <v>972</v>
      </c>
      <c r="O667">
        <f>SUMPRODUCT(MID(0&amp;feed!O597,LARGE(INDEX(ISNUMBER(--MID(feed!O597,ROW($1:$5),1))*
ROW($1:$5),0),ROW($1:$5))+1,1)*10^ROW($1:$5)/10)</f>
        <v>598</v>
      </c>
      <c r="P667" t="str">
        <f>feed!P597</f>
        <v>Untapped</v>
      </c>
      <c r="Q667">
        <f t="shared" si="60"/>
        <v>90</v>
      </c>
      <c r="R667" t="str">
        <f>feed!Q597</f>
        <v>None</v>
      </c>
      <c r="S667">
        <f t="shared" si="61"/>
        <v>0</v>
      </c>
      <c r="T667" t="str">
        <f>feed!R597</f>
        <v>Atlas</v>
      </c>
      <c r="U667" t="str">
        <f>feed!S597</f>
        <v>Neutral</v>
      </c>
      <c r="V66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9113</v>
      </c>
      <c r="W667" t="str">
        <f>feed!U597</f>
        <v>http://blocgame.com/stats.php?id=64355</v>
      </c>
      <c r="X667" s="4">
        <f>SUMPRODUCT(MID(0&amp;feed!V597,LARGE(INDEX(ISNUMBER(--MID(feed!V597,ROW($1:$5),1))*
ROW($1:$5),0),ROW($1:$5))+1,1)*10^ROW($1:$5)/10)</f>
        <v>0</v>
      </c>
      <c r="Y667">
        <f>feed!W597</f>
        <v>0</v>
      </c>
      <c r="Z667" s="4">
        <f t="shared" si="62"/>
        <v>7613</v>
      </c>
      <c r="AA667" s="8">
        <f t="shared" si="63"/>
        <v>9.3755144032921809</v>
      </c>
      <c r="AB667" s="4">
        <f t="shared" si="64"/>
        <v>162</v>
      </c>
      <c r="AC667" s="4">
        <f t="shared" si="65"/>
        <v>1518.8333333333333</v>
      </c>
    </row>
    <row r="668" spans="1:29" x14ac:dyDescent="0.25">
      <c r="A668" t="str">
        <f>feed!A485</f>
        <v>Selayang</v>
      </c>
      <c r="B668" t="str">
        <f>feed!B485</f>
        <v>mhmz89</v>
      </c>
      <c r="C668" t="str">
        <f>feed!C485</f>
        <v>PIRATES</v>
      </c>
      <c r="D668">
        <f>SUMPRODUCT(MID(0&amp;feed!D485,LARGE(INDEX(ISNUMBER(--MID(feed!D485,ROW($1:$19),1))*
ROW($1:$19),0),ROW($1:$19))+1,1)*10^ROW($1:$19)/10)</f>
        <v>41</v>
      </c>
      <c r="E668">
        <f>SUMPRODUCT(MID(0&amp;feed!E485,LARGE(INDEX(ISNUMBER(--MID(feed!E485,ROW($1:$19),1))*
ROW($1:$19),0),ROW($1:$19))+1,1)*10^ROW($1:$19)/10)</f>
        <v>0</v>
      </c>
      <c r="F668" t="str">
        <f>feed!F485</f>
        <v>Korean War surplus</v>
      </c>
      <c r="G668" t="str">
        <f>feed!G485</f>
        <v>Gandhi-like</v>
      </c>
      <c r="H668">
        <f>SUMPRODUCT(MID(0&amp;feed!H485,LARGE(INDEX(ISNUMBER(--MID(feed!H485,ROW($1:$19),1))*
ROW($1:$19),0),ROW($1:$19))+1,1)*10^ROW($1:$19)/10)</f>
        <v>0</v>
      </c>
      <c r="I668" t="str">
        <f>feed!I485</f>
        <v>Standard</v>
      </c>
      <c r="J668">
        <f>SUMPRODUCT(MID(0&amp;feed!J485,LARGE(INDEX(ISNUMBER(--MID(feed!J485,ROW($1:$19),1))*
ROW($1:$19),0),ROW($1:$19))+1,1)*10^ROW($1:$19)/10)</f>
        <v>66</v>
      </c>
      <c r="K668">
        <f>SUMPRODUCT(MID(0&amp;feed!K485,LARGE(INDEX(ISNUMBER(--MID(feed!K485,ROW($1:$19),1))*
ROW($1:$19),0),ROW($1:$19))+1,1)*10^ROW($1:$19)/10)</f>
        <v>8</v>
      </c>
      <c r="L668">
        <f>SUMPRODUCT(MID(0&amp;feed!L485,LARGE(INDEX(ISNUMBER(--MID(feed!L485,ROW($1:$19),1))*
ROW($1:$19),0),ROW($1:$19))+1,1)*10^ROW($1:$19)/10)</f>
        <v>4</v>
      </c>
      <c r="M668" t="str">
        <f>feed!M485</f>
        <v>Central Planning</v>
      </c>
      <c r="N668">
        <f>SUMPRODUCT(MID(0&amp;feed!N485,LARGE(INDEX(ISNUMBER(--MID(feed!N485,ROW($1:$5),1))*
ROW($1:$5),0),ROW($1:$5))+1,1)*10^ROW($1:$5)/10)</f>
        <v>1307</v>
      </c>
      <c r="O668">
        <f>SUMPRODUCT(MID(0&amp;feed!O485,LARGE(INDEX(ISNUMBER(--MID(feed!O485,ROW($1:$5),1))*
ROW($1:$5),0),ROW($1:$5))+1,1)*10^ROW($1:$5)/10)</f>
        <v>166</v>
      </c>
      <c r="P668" t="str">
        <f>feed!P485</f>
        <v>Untapped</v>
      </c>
      <c r="Q668">
        <f t="shared" si="60"/>
        <v>90</v>
      </c>
      <c r="R668" t="str">
        <f>feed!Q485</f>
        <v>Very Powerful</v>
      </c>
      <c r="S668">
        <f t="shared" si="61"/>
        <v>10</v>
      </c>
      <c r="T668" t="str">
        <f>feed!R485</f>
        <v>East Indies</v>
      </c>
      <c r="U668" t="str">
        <f>feed!S485</f>
        <v>Neutral</v>
      </c>
      <c r="V668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18832</v>
      </c>
      <c r="W668" t="str">
        <f>feed!U485</f>
        <v>http://blocgame.com/stats.php?id=60642</v>
      </c>
      <c r="X668" s="4">
        <f>SUMPRODUCT(MID(0&amp;feed!V485,LARGE(INDEX(ISNUMBER(--MID(feed!V485,ROW($1:$5),1))*
ROW($1:$5),0),ROW($1:$5))+1,1)*10^ROW($1:$5)/10)</f>
        <v>0</v>
      </c>
      <c r="Y668">
        <f>feed!W485</f>
        <v>0</v>
      </c>
      <c r="Z668" s="4">
        <f t="shared" si="62"/>
        <v>14332</v>
      </c>
      <c r="AA668" s="8">
        <f t="shared" si="63"/>
        <v>14.408569242540167</v>
      </c>
      <c r="AB668" s="4">
        <f t="shared" si="64"/>
        <v>217.83333333333334</v>
      </c>
      <c r="AC668" s="4">
        <f t="shared" si="65"/>
        <v>3138.6666666666665</v>
      </c>
    </row>
    <row r="669" spans="1:29" x14ac:dyDescent="0.25">
      <c r="A669" t="str">
        <f>feed!A586</f>
        <v>Lakepointe</v>
      </c>
      <c r="B669" t="str">
        <f>feed!B586</f>
        <v>jphwsu</v>
      </c>
      <c r="C669">
        <f>feed!C586</f>
        <v>0</v>
      </c>
      <c r="D669">
        <f>SUMPRODUCT(MID(0&amp;feed!D586,LARGE(INDEX(ISNUMBER(--MID(feed!D586,ROW($1:$19),1))*
ROW($1:$19),0),ROW($1:$19))+1,1)*10^ROW($1:$19)/10)</f>
        <v>9</v>
      </c>
      <c r="E669">
        <f>SUMPRODUCT(MID(0&amp;feed!E586,LARGE(INDEX(ISNUMBER(--MID(feed!E586,ROW($1:$19),1))*
ROW($1:$19),0),ROW($1:$19))+1,1)*10^ROW($1:$19)/10)</f>
        <v>0</v>
      </c>
      <c r="F669" t="str">
        <f>feed!F586</f>
        <v>First World War surplus</v>
      </c>
      <c r="G669" t="str">
        <f>feed!G586</f>
        <v>Angelic</v>
      </c>
      <c r="H669">
        <f>SUMPRODUCT(MID(0&amp;feed!H585,LARGE(INDEX(ISNUMBER(--MID(feed!H585,ROW($1:$19),1))*
ROW($1:$19),0),ROW($1:$19))+1,1)*10^ROW($1:$19)/10)</f>
        <v>3</v>
      </c>
      <c r="I669" t="str">
        <f>feed!I586</f>
        <v>Standard</v>
      </c>
      <c r="J669">
        <f>SUMPRODUCT(MID(0&amp;feed!J586,LARGE(INDEX(ISNUMBER(--MID(feed!J586,ROW($1:$19),1))*
ROW($1:$19),0),ROW($1:$19))+1,1)*10^ROW($1:$19)/10)</f>
        <v>119</v>
      </c>
      <c r="K669">
        <f>SUMPRODUCT(MID(0&amp;feed!K586,LARGE(INDEX(ISNUMBER(--MID(feed!K586,ROW($1:$19),1))*
ROW($1:$19),0),ROW($1:$19))+1,1)*10^ROW($1:$19)/10)</f>
        <v>8</v>
      </c>
      <c r="L669">
        <f>SUMPRODUCT(MID(0&amp;feed!L586,LARGE(INDEX(ISNUMBER(--MID(feed!L586,ROW($1:$19),1))*
ROW($1:$19),0),ROW($1:$19))+1,1)*10^ROW($1:$19)/10)</f>
        <v>4</v>
      </c>
      <c r="M669" t="str">
        <f>feed!M586</f>
        <v>Free Market</v>
      </c>
      <c r="N669">
        <f>SUMPRODUCT(MID(0&amp;feed!N586,LARGE(INDEX(ISNUMBER(--MID(feed!N586,ROW($1:$5),1))*
ROW($1:$5),0),ROW($1:$5))+1,1)*10^ROW($1:$5)/10)</f>
        <v>1016</v>
      </c>
      <c r="O669">
        <f>SUMPRODUCT(MID(0&amp;feed!O586,LARGE(INDEX(ISNUMBER(--MID(feed!O586,ROW($1:$5),1))*
ROW($1:$5),0),ROW($1:$5))+1,1)*10^ROW($1:$5)/10)</f>
        <v>12</v>
      </c>
      <c r="P669" t="str">
        <f>feed!P586</f>
        <v>Untapped</v>
      </c>
      <c r="Q669">
        <f t="shared" si="60"/>
        <v>90</v>
      </c>
      <c r="R669" t="str">
        <f>feed!Q586</f>
        <v>Meagre</v>
      </c>
      <c r="S669">
        <f t="shared" si="61"/>
        <v>1.5</v>
      </c>
      <c r="T669" t="str">
        <f>feed!R586</f>
        <v>Southern Cone</v>
      </c>
      <c r="U669" t="str">
        <f>feed!S586</f>
        <v>United States</v>
      </c>
      <c r="V669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13435</v>
      </c>
      <c r="W669" t="str">
        <f>feed!U586</f>
        <v>http://blocgame.com/stats.php?id=64908</v>
      </c>
      <c r="X669" s="4">
        <f>SUMPRODUCT(MID(0&amp;feed!V586,LARGE(INDEX(ISNUMBER(--MID(feed!V586,ROW($1:$5),1))*
ROW($1:$5),0),ROW($1:$5))+1,1)*10^ROW($1:$5)/10)</f>
        <v>0</v>
      </c>
      <c r="Y669">
        <f>feed!W586</f>
        <v>0</v>
      </c>
      <c r="Z669" s="4">
        <f t="shared" si="62"/>
        <v>6685</v>
      </c>
      <c r="AA669" s="8">
        <f t="shared" si="63"/>
        <v>13.223425196850394</v>
      </c>
      <c r="AB669" s="4">
        <f t="shared" si="64"/>
        <v>169.33333333333334</v>
      </c>
      <c r="AC669" s="4">
        <f t="shared" si="65"/>
        <v>2239.1666666666665</v>
      </c>
    </row>
    <row r="670" spans="1:29" x14ac:dyDescent="0.25">
      <c r="A670" t="str">
        <f>feed!A583</f>
        <v>Kondominium</v>
      </c>
      <c r="B670" t="str">
        <f>feed!B583</f>
        <v>AdamKarolczak</v>
      </c>
      <c r="C670" t="str">
        <f>feed!C583</f>
        <v>The Order</v>
      </c>
      <c r="D670">
        <f>SUMPRODUCT(MID(0&amp;feed!D583,LARGE(INDEX(ISNUMBER(--MID(feed!D583,ROW($1:$19),1))*
ROW($1:$19),0),ROW($1:$19))+1,1)*10^ROW($1:$19)/10)</f>
        <v>121</v>
      </c>
      <c r="E670">
        <f>SUMPRODUCT(MID(0&amp;feed!E583,LARGE(INDEX(ISNUMBER(--MID(feed!E583,ROW($1:$19),1))*
ROW($1:$19),0),ROW($1:$19))+1,1)*10^ROW($1:$19)/10)</f>
        <v>3</v>
      </c>
      <c r="F670" t="str">
        <f>feed!F583</f>
        <v>Korean War surplus</v>
      </c>
      <c r="G670" t="str">
        <f>feed!G583</f>
        <v>Gandhi-like</v>
      </c>
      <c r="H670">
        <f>SUMPRODUCT(MID(0&amp;feed!H583,LARGE(INDEX(ISNUMBER(--MID(feed!H583,ROW($1:$19),1))*
ROW($1:$19),0),ROW($1:$19))+1,1)*10^ROW($1:$19)/10)</f>
        <v>3</v>
      </c>
      <c r="I670" t="str">
        <f>feed!I583</f>
        <v>Poor</v>
      </c>
      <c r="J670">
        <f>SUMPRODUCT(MID(0&amp;feed!J583,LARGE(INDEX(ISNUMBER(--MID(feed!J583,ROW($1:$19),1))*
ROW($1:$19),0),ROW($1:$19))+1,1)*10^ROW($1:$19)/10)</f>
        <v>3</v>
      </c>
      <c r="K670">
        <f>SUMPRODUCT(MID(0&amp;feed!K583,LARGE(INDEX(ISNUMBER(--MID(feed!K583,ROW($1:$19),1))*
ROW($1:$19),0),ROW($1:$19))+1,1)*10^ROW($1:$19)/10)</f>
        <v>38</v>
      </c>
      <c r="L670">
        <f>SUMPRODUCT(MID(0&amp;feed!L583,LARGE(INDEX(ISNUMBER(--MID(feed!L583,ROW($1:$19),1))*
ROW($1:$19),0),ROW($1:$19))+1,1)*10^ROW($1:$19)/10)</f>
        <v>23</v>
      </c>
      <c r="M670" t="str">
        <f>feed!M583</f>
        <v>Free Market</v>
      </c>
      <c r="N670">
        <f>SUMPRODUCT(MID(0&amp;feed!N583,LARGE(INDEX(ISNUMBER(--MID(feed!N583,ROW($1:$5),1))*
ROW($1:$5),0),ROW($1:$5))+1,1)*10^ROW($1:$5)/10)</f>
        <v>1023</v>
      </c>
      <c r="O670">
        <f>SUMPRODUCT(MID(0&amp;feed!O583,LARGE(INDEX(ISNUMBER(--MID(feed!O583,ROW($1:$5),1))*
ROW($1:$5),0),ROW($1:$5))+1,1)*10^ROW($1:$5)/10)</f>
        <v>964</v>
      </c>
      <c r="P670">
        <f>feed!P583</f>
        <v>0</v>
      </c>
      <c r="Q670">
        <f t="shared" si="60"/>
        <v>40</v>
      </c>
      <c r="R670" t="str">
        <f>feed!Q583</f>
        <v>Powerful</v>
      </c>
      <c r="S670">
        <f t="shared" si="61"/>
        <v>9</v>
      </c>
      <c r="T670" t="str">
        <f>feed!R583</f>
        <v>Arabia</v>
      </c>
      <c r="U670" t="str">
        <f>feed!S583</f>
        <v>United States</v>
      </c>
      <c r="V670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30222</v>
      </c>
      <c r="W670" t="str">
        <f>feed!U583</f>
        <v>http://blocgame.com/stats.php?id=61576</v>
      </c>
      <c r="X670" s="4">
        <f>SUMPRODUCT(MID(0&amp;feed!V583,LARGE(INDEX(ISNUMBER(--MID(feed!V583,ROW($1:$5),1))*
ROW($1:$5),0),ROW($1:$5))+1,1)*10^ROW($1:$5)/10)</f>
        <v>0</v>
      </c>
      <c r="Y670">
        <f>feed!W583</f>
        <v>0</v>
      </c>
      <c r="Z670" s="4">
        <f t="shared" si="62"/>
        <v>5097</v>
      </c>
      <c r="AA670" s="8">
        <f t="shared" si="63"/>
        <v>29.542521994134898</v>
      </c>
      <c r="AB670" s="4">
        <f t="shared" si="64"/>
        <v>170.5</v>
      </c>
      <c r="AC670" s="4">
        <f t="shared" si="65"/>
        <v>5037</v>
      </c>
    </row>
    <row r="671" spans="1:29" x14ac:dyDescent="0.25">
      <c r="A671" t="str">
        <f>feed!A741</f>
        <v>Smoking Bandit</v>
      </c>
      <c r="B671" t="str">
        <f>feed!B741</f>
        <v>RENTAKA</v>
      </c>
      <c r="C671">
        <f>feed!C741</f>
        <v>0</v>
      </c>
      <c r="D671">
        <f>SUMPRODUCT(MID(0&amp;feed!D741,LARGE(INDEX(ISNUMBER(--MID(feed!D741,ROW($1:$19),1))*
ROW($1:$19),0),ROW($1:$19))+1,1)*10^ROW($1:$19)/10)</f>
        <v>12</v>
      </c>
      <c r="E671">
        <f>SUMPRODUCT(MID(0&amp;feed!E741,LARGE(INDEX(ISNUMBER(--MID(feed!E741,ROW($1:$19),1))*
ROW($1:$19),0),ROW($1:$19))+1,1)*10^ROW($1:$19)/10)</f>
        <v>0</v>
      </c>
      <c r="F671" t="str">
        <f>feed!F741</f>
        <v>First World War surplus</v>
      </c>
      <c r="G671" t="str">
        <f>feed!G741</f>
        <v>Angelic</v>
      </c>
      <c r="H671">
        <f>SUMPRODUCT(MID(0&amp;feed!H741,LARGE(INDEX(ISNUMBER(--MID(feed!H741,ROW($1:$19),1))*
ROW($1:$19),0),ROW($1:$19))+1,1)*10^ROW($1:$19)/10)</f>
        <v>0</v>
      </c>
      <c r="I671" t="str">
        <f>feed!I741</f>
        <v>Undisciplined Rabble</v>
      </c>
      <c r="J671">
        <f>SUMPRODUCT(MID(0&amp;feed!J741,LARGE(INDEX(ISNUMBER(--MID(feed!J741,ROW($1:$19),1))*
ROW($1:$19),0),ROW($1:$19))+1,1)*10^ROW($1:$19)/10)</f>
        <v>72</v>
      </c>
      <c r="K671">
        <f>SUMPRODUCT(MID(0&amp;feed!K741,LARGE(INDEX(ISNUMBER(--MID(feed!K741,ROW($1:$19),1))*
ROW($1:$19),0),ROW($1:$19))+1,1)*10^ROW($1:$19)/10)</f>
        <v>4</v>
      </c>
      <c r="L671">
        <f>SUMPRODUCT(MID(0&amp;feed!L741,LARGE(INDEX(ISNUMBER(--MID(feed!L741,ROW($1:$19),1))*
ROW($1:$19),0),ROW($1:$19))+1,1)*10^ROW($1:$19)/10)</f>
        <v>6</v>
      </c>
      <c r="M671" t="str">
        <f>feed!M741</f>
        <v>Mixed Economy</v>
      </c>
      <c r="N671">
        <f>SUMPRODUCT(MID(0&amp;feed!N741,LARGE(INDEX(ISNUMBER(--MID(feed!N741,ROW($1:$5),1))*
ROW($1:$5),0),ROW($1:$5))+1,1)*10^ROW($1:$5)/10)</f>
        <v>694</v>
      </c>
      <c r="O671">
        <f>SUMPRODUCT(MID(0&amp;feed!O741,LARGE(INDEX(ISNUMBER(--MID(feed!O741,ROW($1:$5),1))*
ROW($1:$5),0),ROW($1:$5))+1,1)*10^ROW($1:$5)/10)</f>
        <v>620</v>
      </c>
      <c r="P671" t="str">
        <f>feed!P741</f>
        <v>Untapped</v>
      </c>
      <c r="Q671">
        <f t="shared" si="60"/>
        <v>90</v>
      </c>
      <c r="R671" t="str">
        <f>feed!Q741</f>
        <v>Somewhat Large</v>
      </c>
      <c r="S671">
        <f t="shared" si="61"/>
        <v>6</v>
      </c>
      <c r="T671" t="str">
        <f>feed!R741</f>
        <v>Egypt</v>
      </c>
      <c r="U671" t="str">
        <f>feed!S741</f>
        <v>Neutral</v>
      </c>
      <c r="V67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6957</v>
      </c>
      <c r="W671" t="str">
        <f>feed!U741</f>
        <v>http://blocgame.com/stats.php?id=60611</v>
      </c>
      <c r="X671" s="4">
        <f>SUMPRODUCT(MID(0&amp;feed!V741,LARGE(INDEX(ISNUMBER(--MID(feed!V741,ROW($1:$5),1))*
ROW($1:$5),0),ROW($1:$5))+1,1)*10^ROW($1:$5)/10)</f>
        <v>0</v>
      </c>
      <c r="Y671">
        <f>feed!W741</f>
        <v>0</v>
      </c>
      <c r="Z671" s="4">
        <f t="shared" si="62"/>
        <v>3207</v>
      </c>
      <c r="AA671" s="8">
        <f t="shared" si="63"/>
        <v>10.02449567723343</v>
      </c>
      <c r="AB671" s="4">
        <f t="shared" si="64"/>
        <v>115.66666666666667</v>
      </c>
      <c r="AC671" s="4">
        <f t="shared" si="65"/>
        <v>1159.5</v>
      </c>
    </row>
    <row r="672" spans="1:29" x14ac:dyDescent="0.25">
      <c r="A672" t="str">
        <f>feed!A568</f>
        <v>Tokai</v>
      </c>
      <c r="B672" t="str">
        <f>feed!B568</f>
        <v>hana</v>
      </c>
      <c r="C672" t="str">
        <f>feed!C568</f>
        <v>The Order</v>
      </c>
      <c r="D672">
        <f>SUMPRODUCT(MID(0&amp;feed!D568,LARGE(INDEX(ISNUMBER(--MID(feed!D568,ROW($1:$19),1))*
ROW($1:$19),0),ROW($1:$19))+1,1)*10^ROW($1:$19)/10)</f>
        <v>56</v>
      </c>
      <c r="E672">
        <f>SUMPRODUCT(MID(0&amp;feed!E568,LARGE(INDEX(ISNUMBER(--MID(feed!E568,ROW($1:$19),1))*
ROW($1:$19),0),ROW($1:$19))+1,1)*10^ROW($1:$19)/10)</f>
        <v>0</v>
      </c>
      <c r="F672" t="str">
        <f>feed!F568</f>
        <v>First World War surplus</v>
      </c>
      <c r="G672" t="str">
        <f>feed!G568</f>
        <v>Gandhi-like</v>
      </c>
      <c r="H672">
        <f>SUMPRODUCT(MID(0&amp;feed!H568,LARGE(INDEX(ISNUMBER(--MID(feed!H568,ROW($1:$19),1))*
ROW($1:$19),0),ROW($1:$19))+1,1)*10^ROW($1:$19)/10)</f>
        <v>2</v>
      </c>
      <c r="I672" t="str">
        <f>feed!I568</f>
        <v>Undisciplined Rabble</v>
      </c>
      <c r="J672">
        <f>SUMPRODUCT(MID(0&amp;feed!J568,LARGE(INDEX(ISNUMBER(--MID(feed!J568,ROW($1:$19),1))*
ROW($1:$19),0),ROW($1:$19))+1,1)*10^ROW($1:$19)/10)</f>
        <v>3</v>
      </c>
      <c r="K672">
        <f>SUMPRODUCT(MID(0&amp;feed!K568,LARGE(INDEX(ISNUMBER(--MID(feed!K568,ROW($1:$19),1))*
ROW($1:$19),0),ROW($1:$19))+1,1)*10^ROW($1:$19)/10)</f>
        <v>32</v>
      </c>
      <c r="L672">
        <f>SUMPRODUCT(MID(0&amp;feed!L568,LARGE(INDEX(ISNUMBER(--MID(feed!L568,ROW($1:$19),1))*
ROW($1:$19),0),ROW($1:$19))+1,1)*10^ROW($1:$19)/10)</f>
        <v>3</v>
      </c>
      <c r="M672" t="str">
        <f>feed!M568</f>
        <v>Mixed Economy</v>
      </c>
      <c r="N672">
        <f>SUMPRODUCT(MID(0&amp;feed!N568,LARGE(INDEX(ISNUMBER(--MID(feed!N568,ROW($1:$5),1))*
ROW($1:$5),0),ROW($1:$5))+1,1)*10^ROW($1:$5)/10)</f>
        <v>1074</v>
      </c>
      <c r="O672">
        <f>SUMPRODUCT(MID(0&amp;feed!O568,LARGE(INDEX(ISNUMBER(--MID(feed!O568,ROW($1:$5),1))*
ROW($1:$5),0),ROW($1:$5))+1,1)*10^ROW($1:$5)/10)</f>
        <v>115</v>
      </c>
      <c r="P672" t="str">
        <f>feed!P568</f>
        <v>Near Depletion</v>
      </c>
      <c r="Q672">
        <f t="shared" si="60"/>
        <v>10</v>
      </c>
      <c r="R672" t="str">
        <f>feed!Q568</f>
        <v>Large</v>
      </c>
      <c r="S672">
        <f t="shared" si="61"/>
        <v>7.5</v>
      </c>
      <c r="T672" t="str">
        <f>feed!R568</f>
        <v>Guinea</v>
      </c>
      <c r="U672" t="str">
        <f>feed!S568</f>
        <v>Soviet Union</v>
      </c>
      <c r="V672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20000</v>
      </c>
      <c r="W672" t="str">
        <f>feed!U568</f>
        <v>http://blocgame.com/stats.php?id=64972</v>
      </c>
      <c r="X672" s="4">
        <f>SUMPRODUCT(MID(0&amp;feed!V568,LARGE(INDEX(ISNUMBER(--MID(feed!V568,ROW($1:$5),1))*
ROW($1:$5),0),ROW($1:$5))+1,1)*10^ROW($1:$5)/10)</f>
        <v>0</v>
      </c>
      <c r="Y672">
        <f>feed!W568</f>
        <v>0</v>
      </c>
      <c r="Z672" s="4">
        <f t="shared" si="62"/>
        <v>5375</v>
      </c>
      <c r="AA672" s="8">
        <f t="shared" si="63"/>
        <v>18.6219739292365</v>
      </c>
      <c r="AB672" s="4">
        <f t="shared" si="64"/>
        <v>179</v>
      </c>
      <c r="AC672" s="4">
        <f t="shared" si="65"/>
        <v>3333.3333333333335</v>
      </c>
    </row>
    <row r="673" spans="1:29" x14ac:dyDescent="0.25">
      <c r="A673" t="str">
        <f>feed!A650</f>
        <v>hokoo</v>
      </c>
      <c r="B673" t="str">
        <f>feed!B650</f>
        <v>ovaltine</v>
      </c>
      <c r="C673" t="str">
        <f>feed!C650</f>
        <v>Brotherhood of Nod</v>
      </c>
      <c r="D673">
        <f>SUMPRODUCT(MID(0&amp;feed!D650,LARGE(INDEX(ISNUMBER(--MID(feed!D650,ROW($1:$19),1))*
ROW($1:$19),0),ROW($1:$19))+1,1)*10^ROW($1:$19)/10)</f>
        <v>149</v>
      </c>
      <c r="E673">
        <f>SUMPRODUCT(MID(0&amp;feed!E650,LARGE(INDEX(ISNUMBER(--MID(feed!E650,ROW($1:$19),1))*
ROW($1:$19),0),ROW($1:$19))+1,1)*10^ROW($1:$19)/10)</f>
        <v>2</v>
      </c>
      <c r="F673" t="str">
        <f>feed!F650</f>
        <v>Korean War surplus</v>
      </c>
      <c r="G673" t="str">
        <f>feed!G650</f>
        <v>Gandhi-like</v>
      </c>
      <c r="H673">
        <f>SUMPRODUCT(MID(0&amp;feed!H650,LARGE(INDEX(ISNUMBER(--MID(feed!H650,ROW($1:$19),1))*
ROW($1:$19),0),ROW($1:$19))+1,1)*10^ROW($1:$19)/10)</f>
        <v>3</v>
      </c>
      <c r="I673" t="str">
        <f>feed!I650</f>
        <v>Standard</v>
      </c>
      <c r="J673">
        <f>SUMPRODUCT(MID(0&amp;feed!J650,LARGE(INDEX(ISNUMBER(--MID(feed!J650,ROW($1:$19),1))*
ROW($1:$19),0),ROW($1:$19))+1,1)*10^ROW($1:$19)/10)</f>
        <v>33</v>
      </c>
      <c r="K673">
        <f>SUMPRODUCT(MID(0&amp;feed!K650,LARGE(INDEX(ISNUMBER(--MID(feed!K650,ROW($1:$19),1))*
ROW($1:$19),0),ROW($1:$19))+1,1)*10^ROW($1:$19)/10)</f>
        <v>23</v>
      </c>
      <c r="L673">
        <f>SUMPRODUCT(MID(0&amp;feed!L650,LARGE(INDEX(ISNUMBER(--MID(feed!L650,ROW($1:$19),1))*
ROW($1:$19),0),ROW($1:$19))+1,1)*10^ROW($1:$19)/10)</f>
        <v>31</v>
      </c>
      <c r="M673" t="str">
        <f>feed!M650</f>
        <v>Free Market</v>
      </c>
      <c r="N673">
        <f>SUMPRODUCT(MID(0&amp;feed!N650,LARGE(INDEX(ISNUMBER(--MID(feed!N650,ROW($1:$5),1))*
ROW($1:$5),0),ROW($1:$5))+1,1)*10^ROW($1:$5)/10)</f>
        <v>875</v>
      </c>
      <c r="O673">
        <f>SUMPRODUCT(MID(0&amp;feed!O650,LARGE(INDEX(ISNUMBER(--MID(feed!O650,ROW($1:$5),1))*
ROW($1:$5),0),ROW($1:$5))+1,1)*10^ROW($1:$5)/10)</f>
        <v>1744</v>
      </c>
      <c r="P673" t="str">
        <f>feed!P650</f>
        <v>Untapped</v>
      </c>
      <c r="Q673">
        <f t="shared" si="60"/>
        <v>90</v>
      </c>
      <c r="R673" t="str">
        <f>feed!Q650</f>
        <v>Very Powerful</v>
      </c>
      <c r="S673">
        <f t="shared" si="61"/>
        <v>10</v>
      </c>
      <c r="T673" t="str">
        <f>feed!R650</f>
        <v>Arabia</v>
      </c>
      <c r="U673" t="str">
        <f>feed!S650</f>
        <v>United States</v>
      </c>
      <c r="V673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44635</v>
      </c>
      <c r="W673" t="str">
        <f>feed!U650</f>
        <v>http://blocgame.com/stats.php?id=61111</v>
      </c>
      <c r="X673" s="4">
        <f>SUMPRODUCT(MID(0&amp;feed!V650,LARGE(INDEX(ISNUMBER(--MID(feed!V650,ROW($1:$5),1))*
ROW($1:$5),0),ROW($1:$5))+1,1)*10^ROW($1:$5)/10)</f>
        <v>0</v>
      </c>
      <c r="Y673">
        <f>feed!W650</f>
        <v>0</v>
      </c>
      <c r="Z673" s="4">
        <f t="shared" si="62"/>
        <v>22135</v>
      </c>
      <c r="AA673" s="8">
        <f t="shared" si="63"/>
        <v>51.011428571428574</v>
      </c>
      <c r="AB673" s="4">
        <f t="shared" si="64"/>
        <v>145.83333333333334</v>
      </c>
      <c r="AC673" s="4">
        <f t="shared" si="65"/>
        <v>7439.166666666667</v>
      </c>
    </row>
    <row r="674" spans="1:29" x14ac:dyDescent="0.25">
      <c r="A674" t="str">
        <f>feed!A517</f>
        <v>CivilRights</v>
      </c>
      <c r="B674" t="str">
        <f>feed!B517</f>
        <v>DorothyMays</v>
      </c>
      <c r="C674" t="str">
        <f>feed!C517</f>
        <v>Interpol</v>
      </c>
      <c r="D674">
        <f>SUMPRODUCT(MID(0&amp;feed!D517,LARGE(INDEX(ISNUMBER(--MID(feed!D517,ROW($1:$19),1))*
ROW($1:$19),0),ROW($1:$19))+1,1)*10^ROW($1:$19)/10)</f>
        <v>8</v>
      </c>
      <c r="E674">
        <f>SUMPRODUCT(MID(0&amp;feed!E517,LARGE(INDEX(ISNUMBER(--MID(feed!E517,ROW($1:$19),1))*
ROW($1:$19),0),ROW($1:$19))+1,1)*10^ROW($1:$19)/10)</f>
        <v>0</v>
      </c>
      <c r="F674" t="str">
        <f>feed!F517</f>
        <v>Second World War surplus</v>
      </c>
      <c r="G674" t="str">
        <f>feed!G517</f>
        <v>Gandhi-like</v>
      </c>
      <c r="H674">
        <f>SUMPRODUCT(MID(0&amp;feed!H517,LARGE(INDEX(ISNUMBER(--MID(feed!H517,ROW($1:$19),1))*
ROW($1:$19),0),ROW($1:$19))+1,1)*10^ROW($1:$19)/10)</f>
        <v>0</v>
      </c>
      <c r="I674" t="str">
        <f>feed!I517</f>
        <v>Undisciplined Rabble</v>
      </c>
      <c r="J674">
        <f>SUMPRODUCT(MID(0&amp;feed!J517,LARGE(INDEX(ISNUMBER(--MID(feed!J517,ROW($1:$19),1))*
ROW($1:$19),0),ROW($1:$19))+1,1)*10^ROW($1:$19)/10)</f>
        <v>3</v>
      </c>
      <c r="K674">
        <f>SUMPRODUCT(MID(0&amp;feed!K517,LARGE(INDEX(ISNUMBER(--MID(feed!K517,ROW($1:$19),1))*
ROW($1:$19),0),ROW($1:$19))+1,1)*10^ROW($1:$19)/10)</f>
        <v>4</v>
      </c>
      <c r="L674">
        <f>SUMPRODUCT(MID(0&amp;feed!L517,LARGE(INDEX(ISNUMBER(--MID(feed!L517,ROW($1:$19),1))*
ROW($1:$19),0),ROW($1:$19))+1,1)*10^ROW($1:$19)/10)</f>
        <v>1</v>
      </c>
      <c r="M674" t="str">
        <f>feed!M517</f>
        <v>Mixed Economy</v>
      </c>
      <c r="N674">
        <f>SUMPRODUCT(MID(0&amp;feed!N517,LARGE(INDEX(ISNUMBER(--MID(feed!N517,ROW($1:$5),1))*
ROW($1:$5),0),ROW($1:$5))+1,1)*10^ROW($1:$5)/10)</f>
        <v>1196</v>
      </c>
      <c r="O674">
        <f>SUMPRODUCT(MID(0&amp;feed!O517,LARGE(INDEX(ISNUMBER(--MID(feed!O517,ROW($1:$5),1))*
ROW($1:$5),0),ROW($1:$5))+1,1)*10^ROW($1:$5)/10)</f>
        <v>125</v>
      </c>
      <c r="P674" t="str">
        <f>feed!P517</f>
        <v>Untapped</v>
      </c>
      <c r="Q674">
        <f t="shared" si="60"/>
        <v>90</v>
      </c>
      <c r="R674" t="str">
        <f>feed!Q517</f>
        <v>None</v>
      </c>
      <c r="S674">
        <f t="shared" si="61"/>
        <v>0</v>
      </c>
      <c r="T674" t="str">
        <f>feed!R517</f>
        <v>West Africa</v>
      </c>
      <c r="U674" t="str">
        <f>feed!S517</f>
        <v>Neutral</v>
      </c>
      <c r="V674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16500</v>
      </c>
      <c r="W674" t="str">
        <f>feed!U517</f>
        <v>http://blocgame.com/stats.php?id=64740</v>
      </c>
      <c r="X674" s="4">
        <f>SUMPRODUCT(MID(0&amp;feed!V517,LARGE(INDEX(ISNUMBER(--MID(feed!V517,ROW($1:$5),1))*
ROW($1:$5),0),ROW($1:$5))+1,1)*10^ROW($1:$5)/10)</f>
        <v>0</v>
      </c>
      <c r="Y674">
        <f>feed!W517</f>
        <v>0</v>
      </c>
      <c r="Z674" s="4">
        <f t="shared" si="62"/>
        <v>14625</v>
      </c>
      <c r="AA674" s="8">
        <f t="shared" si="63"/>
        <v>13.795986622073579</v>
      </c>
      <c r="AB674" s="4">
        <f t="shared" si="64"/>
        <v>199.33333333333334</v>
      </c>
      <c r="AC674" s="4">
        <f t="shared" si="65"/>
        <v>2750</v>
      </c>
    </row>
    <row r="675" spans="1:29" x14ac:dyDescent="0.25">
      <c r="A675" t="str">
        <f>feed!A553</f>
        <v>Sheena</v>
      </c>
      <c r="B675" t="str">
        <f>feed!B553</f>
        <v>Lord Alphus Maximus Spaz</v>
      </c>
      <c r="C675">
        <f>feed!C553</f>
        <v>0</v>
      </c>
      <c r="D675">
        <f>SUMPRODUCT(MID(0&amp;feed!D553,LARGE(INDEX(ISNUMBER(--MID(feed!D553,ROW($1:$19),1))*
ROW($1:$19),0),ROW($1:$19))+1,1)*10^ROW($1:$19)/10)</f>
        <v>8</v>
      </c>
      <c r="E675">
        <f>SUMPRODUCT(MID(0&amp;feed!E553,LARGE(INDEX(ISNUMBER(--MID(feed!E553,ROW($1:$19),1))*
ROW($1:$19),0),ROW($1:$19))+1,1)*10^ROW($1:$19)/10)</f>
        <v>0</v>
      </c>
      <c r="F675" t="str">
        <f>feed!F553</f>
        <v>First World War surplus</v>
      </c>
      <c r="G675" t="str">
        <f>feed!G553</f>
        <v>Nice</v>
      </c>
      <c r="H675">
        <f>SUMPRODUCT(MID(0&amp;feed!H553,LARGE(INDEX(ISNUMBER(--MID(feed!H553,ROW($1:$19),1))*
ROW($1:$19),0),ROW($1:$19))+1,1)*10^ROW($1:$19)/10)</f>
        <v>1</v>
      </c>
      <c r="I675" t="str">
        <f>feed!I553</f>
        <v>Undisciplined Rabble</v>
      </c>
      <c r="J675">
        <f>SUMPRODUCT(MID(0&amp;feed!J553,LARGE(INDEX(ISNUMBER(--MID(feed!J553,ROW($1:$19),1))*
ROW($1:$19),0),ROW($1:$19))+1,1)*10^ROW($1:$19)/10)</f>
        <v>66</v>
      </c>
      <c r="K675">
        <f>SUMPRODUCT(MID(0&amp;feed!K553,LARGE(INDEX(ISNUMBER(--MID(feed!K553,ROW($1:$19),1))*
ROW($1:$19),0),ROW($1:$19))+1,1)*10^ROW($1:$19)/10)</f>
        <v>2</v>
      </c>
      <c r="L675">
        <f>SUMPRODUCT(MID(0&amp;feed!L553,LARGE(INDEX(ISNUMBER(--MID(feed!L553,ROW($1:$19),1))*
ROW($1:$19),0),ROW($1:$19))+1,1)*10^ROW($1:$19)/10)</f>
        <v>2</v>
      </c>
      <c r="M675" t="str">
        <f>feed!M553</f>
        <v>Mixed Economy</v>
      </c>
      <c r="N675">
        <f>SUMPRODUCT(MID(0&amp;feed!N553,LARGE(INDEX(ISNUMBER(--MID(feed!N553,ROW($1:$5),1))*
ROW($1:$5),0),ROW($1:$5))+1,1)*10^ROW($1:$5)/10)</f>
        <v>1107</v>
      </c>
      <c r="O675">
        <f>SUMPRODUCT(MID(0&amp;feed!O553,LARGE(INDEX(ISNUMBER(--MID(feed!O553,ROW($1:$5),1))*
ROW($1:$5),0),ROW($1:$5))+1,1)*10^ROW($1:$5)/10)</f>
        <v>11</v>
      </c>
      <c r="P675" t="str">
        <f>feed!P553</f>
        <v>Untapped</v>
      </c>
      <c r="Q675">
        <f t="shared" si="60"/>
        <v>90</v>
      </c>
      <c r="R675" t="str">
        <f>feed!Q553</f>
        <v>Small</v>
      </c>
      <c r="S675">
        <f t="shared" si="61"/>
        <v>3</v>
      </c>
      <c r="T675" t="str">
        <f>feed!R553</f>
        <v>Congo</v>
      </c>
      <c r="U675" t="str">
        <f>feed!S553</f>
        <v>Neutral</v>
      </c>
      <c r="V675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3439</v>
      </c>
      <c r="W675" t="str">
        <f>feed!U553</f>
        <v>http://blocgame.com/stats.php?id=62190</v>
      </c>
      <c r="X675" s="4">
        <f>SUMPRODUCT(MID(0&amp;feed!V553,LARGE(INDEX(ISNUMBER(--MID(feed!V553,ROW($1:$5),1))*
ROW($1:$5),0),ROW($1:$5))+1,1)*10^ROW($1:$5)/10)</f>
        <v>0</v>
      </c>
      <c r="Y675">
        <f>feed!W553</f>
        <v>0</v>
      </c>
      <c r="Z675" s="4">
        <f t="shared" si="62"/>
        <v>1189</v>
      </c>
      <c r="AA675" s="8">
        <f t="shared" si="63"/>
        <v>3.1065943992773262</v>
      </c>
      <c r="AB675" s="4">
        <f t="shared" si="64"/>
        <v>184.5</v>
      </c>
      <c r="AC675" s="4">
        <f t="shared" si="65"/>
        <v>573.16666666666663</v>
      </c>
    </row>
    <row r="676" spans="1:29" x14ac:dyDescent="0.25">
      <c r="A676" t="str">
        <f>feed!A758</f>
        <v>Amirica</v>
      </c>
      <c r="B676" t="str">
        <f>feed!B758</f>
        <v>serb_</v>
      </c>
      <c r="C676">
        <f>feed!C758</f>
        <v>0</v>
      </c>
      <c r="D676">
        <f>SUMPRODUCT(MID(0&amp;feed!D758,LARGE(INDEX(ISNUMBER(--MID(feed!D758,ROW($1:$19),1))*
ROW($1:$19),0),ROW($1:$19))+1,1)*10^ROW($1:$19)/10)</f>
        <v>9</v>
      </c>
      <c r="E676">
        <f>SUMPRODUCT(MID(0&amp;feed!E758,LARGE(INDEX(ISNUMBER(--MID(feed!E758,ROW($1:$19),1))*
ROW($1:$19),0),ROW($1:$19))+1,1)*10^ROW($1:$19)/10)</f>
        <v>0</v>
      </c>
      <c r="F676" t="str">
        <f>feed!F758</f>
        <v>Finest of the 19th century</v>
      </c>
      <c r="G676" t="str">
        <f>feed!G758</f>
        <v>Gandhi-like</v>
      </c>
      <c r="H676">
        <f>SUMPRODUCT(MID(0&amp;feed!H758,LARGE(INDEX(ISNUMBER(--MID(feed!H758,ROW($1:$19),1))*
ROW($1:$19),0),ROW($1:$19))+1,1)*10^ROW($1:$19)/10)</f>
        <v>0</v>
      </c>
      <c r="I676" t="str">
        <f>feed!I758</f>
        <v>Poor</v>
      </c>
      <c r="J676">
        <f>SUMPRODUCT(MID(0&amp;feed!J758,LARGE(INDEX(ISNUMBER(--MID(feed!J758,ROW($1:$19),1))*
ROW($1:$19),0),ROW($1:$19))+1,1)*10^ROW($1:$19)/10)</f>
        <v>96</v>
      </c>
      <c r="K676">
        <f>SUMPRODUCT(MID(0&amp;feed!K758,LARGE(INDEX(ISNUMBER(--MID(feed!K758,ROW($1:$19),1))*
ROW($1:$19),0),ROW($1:$19))+1,1)*10^ROW($1:$19)/10)</f>
        <v>3</v>
      </c>
      <c r="L676">
        <f>SUMPRODUCT(MID(0&amp;feed!L758,LARGE(INDEX(ISNUMBER(--MID(feed!L758,ROW($1:$19),1))*
ROW($1:$19),0),ROW($1:$19))+1,1)*10^ROW($1:$19)/10)</f>
        <v>1</v>
      </c>
      <c r="M676" t="str">
        <f>feed!M758</f>
        <v>Mixed Economy</v>
      </c>
      <c r="N676">
        <f>SUMPRODUCT(MID(0&amp;feed!N758,LARGE(INDEX(ISNUMBER(--MID(feed!N758,ROW($1:$5),1))*
ROW($1:$5),0),ROW($1:$5))+1,1)*10^ROW($1:$5)/10)</f>
        <v>650</v>
      </c>
      <c r="O676">
        <f>SUMPRODUCT(MID(0&amp;feed!O758,LARGE(INDEX(ISNUMBER(--MID(feed!O758,ROW($1:$5),1))*
ROW($1:$5),0),ROW($1:$5))+1,1)*10^ROW($1:$5)/10)</f>
        <v>1</v>
      </c>
      <c r="P676" t="str">
        <f>feed!P758</f>
        <v>Untapped</v>
      </c>
      <c r="Q676">
        <f t="shared" si="60"/>
        <v>90</v>
      </c>
      <c r="R676" t="str">
        <f>feed!Q758</f>
        <v>None</v>
      </c>
      <c r="S676">
        <f t="shared" si="61"/>
        <v>0</v>
      </c>
      <c r="T676" t="str">
        <f>feed!R758</f>
        <v>Mesopotamia</v>
      </c>
      <c r="U676" t="str">
        <f>feed!S758</f>
        <v>Soviet Union</v>
      </c>
      <c r="V676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13613</v>
      </c>
      <c r="W676" t="str">
        <f>feed!U758</f>
        <v>http://blocgame.com/stats.php?id=65107</v>
      </c>
      <c r="X676" s="4">
        <f>SUMPRODUCT(MID(0&amp;feed!V758,LARGE(INDEX(ISNUMBER(--MID(feed!V758,ROW($1:$5),1))*
ROW($1:$5),0),ROW($1:$5))+1,1)*10^ROW($1:$5)/10)</f>
        <v>0</v>
      </c>
      <c r="Y676">
        <f>feed!W758</f>
        <v>0</v>
      </c>
      <c r="Z676" s="4">
        <f t="shared" si="62"/>
        <v>12113</v>
      </c>
      <c r="AA676" s="8">
        <f t="shared" si="63"/>
        <v>20.943076923076923</v>
      </c>
      <c r="AB676" s="4">
        <f t="shared" si="64"/>
        <v>108.33333333333333</v>
      </c>
      <c r="AC676" s="4">
        <f t="shared" si="65"/>
        <v>2268.8333333333335</v>
      </c>
    </row>
    <row r="677" spans="1:29" x14ac:dyDescent="0.25">
      <c r="A677" t="str">
        <f>feed!A776</f>
        <v>Salmi mamlaka</v>
      </c>
      <c r="B677" t="str">
        <f>feed!B776</f>
        <v>rhus</v>
      </c>
      <c r="C677" t="str">
        <f>feed!C776</f>
        <v>The Khilafah</v>
      </c>
      <c r="D677">
        <f>SUMPRODUCT(MID(0&amp;feed!D776,LARGE(INDEX(ISNUMBER(--MID(feed!D776,ROW($1:$19),1))*
ROW($1:$19),0),ROW($1:$19))+1,1)*10^ROW($1:$19)/10)</f>
        <v>30</v>
      </c>
      <c r="E677">
        <f>SUMPRODUCT(MID(0&amp;feed!E776,LARGE(INDEX(ISNUMBER(--MID(feed!E776,ROW($1:$19),1))*
ROW($1:$19),0),ROW($1:$19))+1,1)*10^ROW($1:$19)/10)</f>
        <v>0</v>
      </c>
      <c r="F677" t="str">
        <f>feed!F776</f>
        <v>Second World War surplus</v>
      </c>
      <c r="G677" t="str">
        <f>feed!G776</f>
        <v>Angelic</v>
      </c>
      <c r="H677">
        <f>SUMPRODUCT(MID(0&amp;feed!H777,LARGE(INDEX(ISNUMBER(--MID(feed!H777,ROW($1:$19),1))*
ROW($1:$19),0),ROW($1:$19))+1,1)*10^ROW($1:$19)/10)</f>
        <v>1</v>
      </c>
      <c r="I677" t="str">
        <f>feed!I776</f>
        <v>Good</v>
      </c>
      <c r="J677">
        <f>SUMPRODUCT(MID(0&amp;feed!J776,LARGE(INDEX(ISNUMBER(--MID(feed!J776,ROW($1:$19),1))*
ROW($1:$19),0),ROW($1:$19))+1,1)*10^ROW($1:$19)/10)</f>
        <v>3</v>
      </c>
      <c r="K677">
        <f>SUMPRODUCT(MID(0&amp;feed!K776,LARGE(INDEX(ISNUMBER(--MID(feed!K776,ROW($1:$19),1))*
ROW($1:$19),0),ROW($1:$19))+1,1)*10^ROW($1:$19)/10)</f>
        <v>6</v>
      </c>
      <c r="L677">
        <f>SUMPRODUCT(MID(0&amp;feed!L776,LARGE(INDEX(ISNUMBER(--MID(feed!L776,ROW($1:$19),1))*
ROW($1:$19),0),ROW($1:$19))+1,1)*10^ROW($1:$19)/10)</f>
        <v>6</v>
      </c>
      <c r="M677" t="str">
        <f>feed!M776</f>
        <v>Central Planning</v>
      </c>
      <c r="N677">
        <f>SUMPRODUCT(MID(0&amp;feed!N776,LARGE(INDEX(ISNUMBER(--MID(feed!N776,ROW($1:$5),1))*
ROW($1:$5),0),ROW($1:$5))+1,1)*10^ROW($1:$5)/10)</f>
        <v>627</v>
      </c>
      <c r="O677">
        <f>SUMPRODUCT(MID(0&amp;feed!O776,LARGE(INDEX(ISNUMBER(--MID(feed!O776,ROW($1:$5),1))*
ROW($1:$5),0),ROW($1:$5))+1,1)*10^ROW($1:$5)/10)</f>
        <v>3724</v>
      </c>
      <c r="P677" t="str">
        <f>feed!P776</f>
        <v>Untapped</v>
      </c>
      <c r="Q677">
        <f t="shared" si="60"/>
        <v>90</v>
      </c>
      <c r="R677" t="str">
        <f>feed!Q776</f>
        <v>Mediocre</v>
      </c>
      <c r="S677">
        <f t="shared" si="61"/>
        <v>4.5</v>
      </c>
      <c r="T677" t="str">
        <f>feed!R776</f>
        <v>Mesopotamia</v>
      </c>
      <c r="U677" t="str">
        <f>feed!S776</f>
        <v>Soviet Union</v>
      </c>
      <c r="V677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20196</v>
      </c>
      <c r="W677" t="str">
        <f>feed!U776</f>
        <v>http://blocgame.com/stats.php?id=57644</v>
      </c>
      <c r="X677" s="4">
        <f>SUMPRODUCT(MID(0&amp;feed!V776,LARGE(INDEX(ISNUMBER(--MID(feed!V776,ROW($1:$5),1))*
ROW($1:$5),0),ROW($1:$5))+1,1)*10^ROW($1:$5)/10)</f>
        <v>0</v>
      </c>
      <c r="Y677">
        <f>feed!W776</f>
        <v>0</v>
      </c>
      <c r="Z677" s="4">
        <f t="shared" si="62"/>
        <v>14946</v>
      </c>
      <c r="AA677" s="8">
        <f t="shared" si="63"/>
        <v>32.210526315789473</v>
      </c>
      <c r="AB677" s="4">
        <f t="shared" si="64"/>
        <v>104.5</v>
      </c>
      <c r="AC677" s="4">
        <f t="shared" si="65"/>
        <v>3366</v>
      </c>
    </row>
    <row r="678" spans="1:29" x14ac:dyDescent="0.25">
      <c r="A678" t="str">
        <f>feed!A679</f>
        <v>Tsalvo</v>
      </c>
      <c r="B678" t="str">
        <f>feed!B679</f>
        <v>GhostBear</v>
      </c>
      <c r="C678">
        <f>feed!C679</f>
        <v>0</v>
      </c>
      <c r="D678">
        <f>SUMPRODUCT(MID(0&amp;feed!D679,LARGE(INDEX(ISNUMBER(--MID(feed!D679,ROW($1:$19),1))*
ROW($1:$19),0),ROW($1:$19))+1,1)*10^ROW($1:$19)/10)</f>
        <v>35</v>
      </c>
      <c r="E678">
        <f>SUMPRODUCT(MID(0&amp;feed!E679,LARGE(INDEX(ISNUMBER(--MID(feed!E679,ROW($1:$19),1))*
ROW($1:$19),0),ROW($1:$19))+1,1)*10^ROW($1:$19)/10)</f>
        <v>0</v>
      </c>
      <c r="F678" t="str">
        <f>feed!F679</f>
        <v>First World War surplus</v>
      </c>
      <c r="G678" t="str">
        <f>feed!G679</f>
        <v>Gandhi-like</v>
      </c>
      <c r="H678">
        <f>SUMPRODUCT(MID(0&amp;feed!H679,LARGE(INDEX(ISNUMBER(--MID(feed!H679,ROW($1:$19),1))*
ROW($1:$19),0),ROW($1:$19))+1,1)*10^ROW($1:$19)/10)</f>
        <v>1</v>
      </c>
      <c r="I678" t="str">
        <f>feed!I679</f>
        <v>Elite</v>
      </c>
      <c r="J678">
        <f>SUMPRODUCT(MID(0&amp;feed!J679,LARGE(INDEX(ISNUMBER(--MID(feed!J679,ROW($1:$19),1))*
ROW($1:$19),0),ROW($1:$19))+1,1)*10^ROW($1:$19)/10)</f>
        <v>7</v>
      </c>
      <c r="K678">
        <f>SUMPRODUCT(MID(0&amp;feed!K679,LARGE(INDEX(ISNUMBER(--MID(feed!K679,ROW($1:$19),1))*
ROW($1:$19),0),ROW($1:$19))+1,1)*10^ROW($1:$19)/10)</f>
        <v>8</v>
      </c>
      <c r="L678">
        <f>SUMPRODUCT(MID(0&amp;feed!L679,LARGE(INDEX(ISNUMBER(--MID(feed!L679,ROW($1:$19),1))*
ROW($1:$19),0),ROW($1:$19))+1,1)*10^ROW($1:$19)/10)</f>
        <v>3</v>
      </c>
      <c r="M678" t="str">
        <f>feed!M679</f>
        <v>Central Planning</v>
      </c>
      <c r="N678">
        <f>SUMPRODUCT(MID(0&amp;feed!N679,LARGE(INDEX(ISNUMBER(--MID(feed!N679,ROW($1:$5),1))*
ROW($1:$5),0),ROW($1:$5))+1,1)*10^ROW($1:$5)/10)</f>
        <v>817</v>
      </c>
      <c r="O678">
        <f>SUMPRODUCT(MID(0&amp;feed!O679,LARGE(INDEX(ISNUMBER(--MID(feed!O679,ROW($1:$5),1))*
ROW($1:$5),0),ROW($1:$5))+1,1)*10^ROW($1:$5)/10)</f>
        <v>114</v>
      </c>
      <c r="P678" t="str">
        <f>feed!P679</f>
        <v>Untapped</v>
      </c>
      <c r="Q678">
        <f t="shared" si="60"/>
        <v>90</v>
      </c>
      <c r="R678" t="str">
        <f>feed!Q679</f>
        <v>Meagre</v>
      </c>
      <c r="S678">
        <f t="shared" si="61"/>
        <v>1.5</v>
      </c>
      <c r="T678" t="str">
        <f>feed!R679</f>
        <v>East Indies</v>
      </c>
      <c r="U678" t="str">
        <f>feed!S679</f>
        <v>Soviet Union</v>
      </c>
      <c r="V678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29594</v>
      </c>
      <c r="W678" t="str">
        <f>feed!U679</f>
        <v>http://blocgame.com/stats.php?id=65223</v>
      </c>
      <c r="X678" s="4">
        <f>SUMPRODUCT(MID(0&amp;feed!V679,LARGE(INDEX(ISNUMBER(--MID(feed!V679,ROW($1:$5),1))*
ROW($1:$5),0),ROW($1:$5))+1,1)*10^ROW($1:$5)/10)</f>
        <v>0</v>
      </c>
      <c r="Y678">
        <f>feed!W679</f>
        <v>0</v>
      </c>
      <c r="Z678" s="4">
        <f t="shared" si="62"/>
        <v>24719</v>
      </c>
      <c r="AA678" s="8">
        <f t="shared" si="63"/>
        <v>36.222766217870259</v>
      </c>
      <c r="AB678" s="4">
        <f t="shared" si="64"/>
        <v>136.16666666666666</v>
      </c>
      <c r="AC678" s="4">
        <f t="shared" si="65"/>
        <v>4932.333333333333</v>
      </c>
    </row>
    <row r="679" spans="1:29" x14ac:dyDescent="0.25">
      <c r="A679" t="str">
        <f>feed!A646</f>
        <v>qwertyuiop</v>
      </c>
      <c r="B679" t="str">
        <f>feed!B646</f>
        <v>rumsods mom</v>
      </c>
      <c r="C679">
        <f>feed!C646</f>
        <v>0</v>
      </c>
      <c r="D679">
        <f>SUMPRODUCT(MID(0&amp;feed!D646,LARGE(INDEX(ISNUMBER(--MID(feed!D646,ROW($1:$19),1))*
ROW($1:$19),0),ROW($1:$19))+1,1)*10^ROW($1:$19)/10)</f>
        <v>7</v>
      </c>
      <c r="E679">
        <f>SUMPRODUCT(MID(0&amp;feed!E646,LARGE(INDEX(ISNUMBER(--MID(feed!E646,ROW($1:$19),1))*
ROW($1:$19),0),ROW($1:$19))+1,1)*10^ROW($1:$19)/10)</f>
        <v>0</v>
      </c>
      <c r="F679" t="str">
        <f>feed!F646</f>
        <v>Second World War surplus</v>
      </c>
      <c r="G679" t="str">
        <f>feed!G646</f>
        <v>Questionable</v>
      </c>
      <c r="H679">
        <f>SUMPRODUCT(MID(0&amp;feed!H646,LARGE(INDEX(ISNUMBER(--MID(feed!H646,ROW($1:$19),1))*
ROW($1:$19),0),ROW($1:$19))+1,1)*10^ROW($1:$19)/10)</f>
        <v>1</v>
      </c>
      <c r="I679" t="str">
        <f>feed!I646</f>
        <v>Undisciplined Rabble</v>
      </c>
      <c r="J679">
        <f>SUMPRODUCT(MID(0&amp;feed!J646,LARGE(INDEX(ISNUMBER(--MID(feed!J646,ROW($1:$19),1))*
ROW($1:$19),0),ROW($1:$19))+1,1)*10^ROW($1:$19)/10)</f>
        <v>9</v>
      </c>
      <c r="K679">
        <f>SUMPRODUCT(MID(0&amp;feed!K646,LARGE(INDEX(ISNUMBER(--MID(feed!K646,ROW($1:$19),1))*
ROW($1:$19),0),ROW($1:$19))+1,1)*10^ROW($1:$19)/10)</f>
        <v>4</v>
      </c>
      <c r="L679">
        <f>SUMPRODUCT(MID(0&amp;feed!L646,LARGE(INDEX(ISNUMBER(--MID(feed!L646,ROW($1:$19),1))*
ROW($1:$19),0),ROW($1:$19))+1,1)*10^ROW($1:$19)/10)</f>
        <v>0</v>
      </c>
      <c r="M679" t="str">
        <f>feed!M646</f>
        <v>Mixed Economy</v>
      </c>
      <c r="N679">
        <f>SUMPRODUCT(MID(0&amp;feed!N646,LARGE(INDEX(ISNUMBER(--MID(feed!N646,ROW($1:$5),1))*
ROW($1:$5),0),ROW($1:$5))+1,1)*10^ROW($1:$5)/10)</f>
        <v>879</v>
      </c>
      <c r="O679">
        <f>SUMPRODUCT(MID(0&amp;feed!O646,LARGE(INDEX(ISNUMBER(--MID(feed!O646,ROW($1:$5),1))*
ROW($1:$5),0),ROW($1:$5))+1,1)*10^ROW($1:$5)/10)</f>
        <v>0</v>
      </c>
      <c r="P679" t="str">
        <f>feed!P646</f>
        <v>Plentiful</v>
      </c>
      <c r="Q679">
        <f t="shared" si="60"/>
        <v>70</v>
      </c>
      <c r="R679" t="str">
        <f>feed!Q646</f>
        <v>None</v>
      </c>
      <c r="S679">
        <f t="shared" si="61"/>
        <v>0</v>
      </c>
      <c r="T679" t="str">
        <f>feed!R646</f>
        <v>Arabia</v>
      </c>
      <c r="U679" t="str">
        <f>feed!S646</f>
        <v>Neutral</v>
      </c>
      <c r="V679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6630</v>
      </c>
      <c r="W679" t="str">
        <f>feed!U646</f>
        <v>http://blocgame.com/stats.php?id=59451</v>
      </c>
      <c r="X679" s="4">
        <f>SUMPRODUCT(MID(0&amp;feed!V646,LARGE(INDEX(ISNUMBER(--MID(feed!V646,ROW($1:$5),1))*
ROW($1:$5),0),ROW($1:$5))+1,1)*10^ROW($1:$5)/10)</f>
        <v>0</v>
      </c>
      <c r="Y679">
        <f>feed!W646</f>
        <v>0</v>
      </c>
      <c r="Z679" s="4">
        <f t="shared" si="62"/>
        <v>4380</v>
      </c>
      <c r="AA679" s="8">
        <f t="shared" si="63"/>
        <v>7.5426621160409555</v>
      </c>
      <c r="AB679" s="4">
        <f t="shared" si="64"/>
        <v>146.5</v>
      </c>
      <c r="AC679" s="4">
        <f t="shared" si="65"/>
        <v>1105</v>
      </c>
    </row>
    <row r="680" spans="1:29" x14ac:dyDescent="0.25">
      <c r="A680" t="str">
        <f>feed!A789</f>
        <v>Velts</v>
      </c>
      <c r="B680" t="str">
        <f>feed!B789</f>
        <v>Melvin Potts</v>
      </c>
      <c r="C680">
        <f>feed!C789</f>
        <v>0</v>
      </c>
      <c r="D680">
        <f>SUMPRODUCT(MID(0&amp;feed!D789,LARGE(INDEX(ISNUMBER(--MID(feed!D789,ROW($1:$19),1))*
ROW($1:$19),0),ROW($1:$19))+1,1)*10^ROW($1:$19)/10)</f>
        <v>4</v>
      </c>
      <c r="E680">
        <f>SUMPRODUCT(MID(0&amp;feed!E789,LARGE(INDEX(ISNUMBER(--MID(feed!E789,ROW($1:$19),1))*
ROW($1:$19),0),ROW($1:$19))+1,1)*10^ROW($1:$19)/10)</f>
        <v>0</v>
      </c>
      <c r="F680" t="str">
        <f>feed!F789</f>
        <v>Finest of the 19th century</v>
      </c>
      <c r="G680" t="str">
        <f>feed!G789</f>
        <v>Normal</v>
      </c>
      <c r="H680">
        <f>SUMPRODUCT(MID(0&amp;feed!H789,LARGE(INDEX(ISNUMBER(--MID(feed!H789,ROW($1:$19),1))*
ROW($1:$19),0),ROW($1:$19))+1,1)*10^ROW($1:$19)/10)</f>
        <v>0</v>
      </c>
      <c r="I680" t="str">
        <f>feed!I789</f>
        <v>Undisciplined Rabble</v>
      </c>
      <c r="J680">
        <f>SUMPRODUCT(MID(0&amp;feed!J789,LARGE(INDEX(ISNUMBER(--MID(feed!J789,ROW($1:$19),1))*
ROW($1:$19),0),ROW($1:$19))+1,1)*10^ROW($1:$19)/10)</f>
        <v>40</v>
      </c>
      <c r="K680">
        <f>SUMPRODUCT(MID(0&amp;feed!K789,LARGE(INDEX(ISNUMBER(--MID(feed!K789,ROW($1:$19),1))*
ROW($1:$19),0),ROW($1:$19))+1,1)*10^ROW($1:$19)/10)</f>
        <v>2</v>
      </c>
      <c r="L680">
        <f>SUMPRODUCT(MID(0&amp;feed!L789,LARGE(INDEX(ISNUMBER(--MID(feed!L789,ROW($1:$19),1))*
ROW($1:$19),0),ROW($1:$19))+1,1)*10^ROW($1:$19)/10)</f>
        <v>0</v>
      </c>
      <c r="M680" t="str">
        <f>feed!M789</f>
        <v>Mixed Economy</v>
      </c>
      <c r="N680">
        <f>SUMPRODUCT(MID(0&amp;feed!N789,LARGE(INDEX(ISNUMBER(--MID(feed!N789,ROW($1:$5),1))*
ROW($1:$5),0),ROW($1:$5))+1,1)*10^ROW($1:$5)/10)</f>
        <v>603</v>
      </c>
      <c r="O680">
        <f>SUMPRODUCT(MID(0&amp;feed!O789,LARGE(INDEX(ISNUMBER(--MID(feed!O789,ROW($1:$5),1))*
ROW($1:$5),0),ROW($1:$5))+1,1)*10^ROW($1:$5)/10)</f>
        <v>0</v>
      </c>
      <c r="P680" t="str">
        <f>feed!P789</f>
        <v>Untapped</v>
      </c>
      <c r="Q680">
        <f t="shared" si="60"/>
        <v>90</v>
      </c>
      <c r="R680" t="str">
        <f>feed!Q789</f>
        <v>None</v>
      </c>
      <c r="S680">
        <f t="shared" si="61"/>
        <v>0</v>
      </c>
      <c r="T680" t="str">
        <f>feed!R789</f>
        <v>Arabia</v>
      </c>
      <c r="U680" t="str">
        <f>feed!S789</f>
        <v>Neutral</v>
      </c>
      <c r="V680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4561</v>
      </c>
      <c r="W680" t="str">
        <f>feed!U789</f>
        <v>http://blocgame.com/stats.php?id=61389</v>
      </c>
      <c r="X680" s="4">
        <f>SUMPRODUCT(MID(0&amp;feed!V789,LARGE(INDEX(ISNUMBER(--MID(feed!V789,ROW($1:$5),1))*
ROW($1:$5),0),ROW($1:$5))+1,1)*10^ROW($1:$5)/10)</f>
        <v>0</v>
      </c>
      <c r="Y680">
        <f>feed!W789</f>
        <v>0</v>
      </c>
      <c r="Z680" s="4">
        <f t="shared" si="62"/>
        <v>3811</v>
      </c>
      <c r="AA680" s="8">
        <f t="shared" si="63"/>
        <v>7.563847429519071</v>
      </c>
      <c r="AB680" s="4">
        <f t="shared" si="64"/>
        <v>100.5</v>
      </c>
      <c r="AC680" s="4">
        <f t="shared" si="65"/>
        <v>760.16666666666663</v>
      </c>
    </row>
    <row r="681" spans="1:29" x14ac:dyDescent="0.25">
      <c r="A681" t="str">
        <f>feed!A805</f>
        <v>Jigaboo Tribe</v>
      </c>
      <c r="B681" t="str">
        <f>feed!B805</f>
        <v>Spearchucker Jones</v>
      </c>
      <c r="C681" t="str">
        <f>feed!C805</f>
        <v>The Khilafah</v>
      </c>
      <c r="D681">
        <f>SUMPRODUCT(MID(0&amp;feed!D805,LARGE(INDEX(ISNUMBER(--MID(feed!D805,ROW($1:$19),1))*
ROW($1:$19),0),ROW($1:$19))+1,1)*10^ROW($1:$19)/10)</f>
        <v>67</v>
      </c>
      <c r="E681">
        <f>SUMPRODUCT(MID(0&amp;feed!E805,LARGE(INDEX(ISNUMBER(--MID(feed!E805,ROW($1:$19),1))*
ROW($1:$19),0),ROW($1:$19))+1,1)*10^ROW($1:$19)/10)</f>
        <v>0</v>
      </c>
      <c r="F681" t="str">
        <f>feed!F805</f>
        <v>First World War surplus</v>
      </c>
      <c r="G681" t="str">
        <f>feed!G805</f>
        <v>Questionable</v>
      </c>
      <c r="H681">
        <f>SUMPRODUCT(MID(0&amp;feed!H806,LARGE(INDEX(ISNUMBER(--MID(feed!H806,ROW($1:$19),1))*
ROW($1:$19),0),ROW($1:$19))+1,1)*10^ROW($1:$19)/10)</f>
        <v>1</v>
      </c>
      <c r="I681" t="str">
        <f>feed!I805</f>
        <v>Good</v>
      </c>
      <c r="J681">
        <f>SUMPRODUCT(MID(0&amp;feed!J805,LARGE(INDEX(ISNUMBER(--MID(feed!J805,ROW($1:$19),1))*
ROW($1:$19),0),ROW($1:$19))+1,1)*10^ROW($1:$19)/10)</f>
        <v>11</v>
      </c>
      <c r="K681">
        <f>SUMPRODUCT(MID(0&amp;feed!K805,LARGE(INDEX(ISNUMBER(--MID(feed!K805,ROW($1:$19),1))*
ROW($1:$19),0),ROW($1:$19))+1,1)*10^ROW($1:$19)/10)</f>
        <v>8</v>
      </c>
      <c r="L681">
        <f>SUMPRODUCT(MID(0&amp;feed!L805,LARGE(INDEX(ISNUMBER(--MID(feed!L805,ROW($1:$19),1))*
ROW($1:$19),0),ROW($1:$19))+1,1)*10^ROW($1:$19)/10)</f>
        <v>2</v>
      </c>
      <c r="M681" t="str">
        <f>feed!M805</f>
        <v>Mixed Economy</v>
      </c>
      <c r="N681">
        <f>SUMPRODUCT(MID(0&amp;feed!N805,LARGE(INDEX(ISNUMBER(--MID(feed!N805,ROW($1:$5),1))*
ROW($1:$5),0),ROW($1:$5))+1,1)*10^ROW($1:$5)/10)</f>
        <v>575</v>
      </c>
      <c r="O681">
        <f>SUMPRODUCT(MID(0&amp;feed!O805,LARGE(INDEX(ISNUMBER(--MID(feed!O805,ROW($1:$5),1))*
ROW($1:$5),0),ROW($1:$5))+1,1)*10^ROW($1:$5)/10)</f>
        <v>473</v>
      </c>
      <c r="P681" t="str">
        <f>feed!P805</f>
        <v>Plentiful</v>
      </c>
      <c r="Q681">
        <f t="shared" si="60"/>
        <v>70</v>
      </c>
      <c r="R681" t="str">
        <f>feed!Q805</f>
        <v>None</v>
      </c>
      <c r="S681">
        <f t="shared" si="61"/>
        <v>0</v>
      </c>
      <c r="T681" t="str">
        <f>feed!R805</f>
        <v>East Africa</v>
      </c>
      <c r="U681" t="str">
        <f>feed!S805</f>
        <v>Neutral</v>
      </c>
      <c r="V681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18753</v>
      </c>
      <c r="W681" t="str">
        <f>feed!U805</f>
        <v>http://blocgame.com/stats.php?id=65027</v>
      </c>
      <c r="X681" s="4">
        <f>SUMPRODUCT(MID(0&amp;feed!V805,LARGE(INDEX(ISNUMBER(--MID(feed!V805,ROW($1:$5),1))*
ROW($1:$5),0),ROW($1:$5))+1,1)*10^ROW($1:$5)/10)</f>
        <v>0</v>
      </c>
      <c r="Y681">
        <f>feed!W805</f>
        <v>0</v>
      </c>
      <c r="Z681" s="4">
        <f t="shared" si="62"/>
        <v>14253</v>
      </c>
      <c r="AA681" s="8">
        <f t="shared" si="63"/>
        <v>32.613913043478263</v>
      </c>
      <c r="AB681" s="4">
        <f t="shared" si="64"/>
        <v>95.833333333333329</v>
      </c>
      <c r="AC681" s="4">
        <f t="shared" si="65"/>
        <v>3125.5</v>
      </c>
    </row>
    <row r="682" spans="1:29" x14ac:dyDescent="0.25">
      <c r="A682" t="str">
        <f>feed!A403</f>
        <v>sandshark</v>
      </c>
      <c r="B682" t="str">
        <f>feed!B403</f>
        <v>sandshark</v>
      </c>
      <c r="C682" t="str">
        <f>feed!C403</f>
        <v>The Order</v>
      </c>
      <c r="D682">
        <f>SUMPRODUCT(MID(0&amp;feed!D403,LARGE(INDEX(ISNUMBER(--MID(feed!D403,ROW($1:$19),1))*
ROW($1:$19),0),ROW($1:$19))+1,1)*10^ROW($1:$19)/10)</f>
        <v>145</v>
      </c>
      <c r="E682">
        <f>SUMPRODUCT(MID(0&amp;feed!E403,LARGE(INDEX(ISNUMBER(--MID(feed!E403,ROW($1:$19),1))*
ROW($1:$19),0),ROW($1:$19))+1,1)*10^ROW($1:$19)/10)</f>
        <v>1</v>
      </c>
      <c r="F682" t="str">
        <f>feed!F403</f>
        <v>Korean War surplus</v>
      </c>
      <c r="G682" t="str">
        <f>feed!G403</f>
        <v>Nice</v>
      </c>
      <c r="H682">
        <f>SUMPRODUCT(MID(0&amp;feed!H402,LARGE(INDEX(ISNUMBER(--MID(feed!H402,ROW($1:$19),1))*
ROW($1:$19),0),ROW($1:$19))+1,1)*10^ROW($1:$19)/10)</f>
        <v>2</v>
      </c>
      <c r="I682" t="str">
        <f>feed!I403</f>
        <v>Standard</v>
      </c>
      <c r="J682">
        <f>SUMPRODUCT(MID(0&amp;feed!J403,LARGE(INDEX(ISNUMBER(--MID(feed!J403,ROW($1:$19),1))*
ROW($1:$19),0),ROW($1:$19))+1,1)*10^ROW($1:$19)/10)</f>
        <v>2</v>
      </c>
      <c r="K682">
        <f>SUMPRODUCT(MID(0&amp;feed!K403,LARGE(INDEX(ISNUMBER(--MID(feed!K403,ROW($1:$19),1))*
ROW($1:$19),0),ROW($1:$19))+1,1)*10^ROW($1:$19)/10)</f>
        <v>42</v>
      </c>
      <c r="L682">
        <f>SUMPRODUCT(MID(0&amp;feed!L403,LARGE(INDEX(ISNUMBER(--MID(feed!L403,ROW($1:$19),1))*
ROW($1:$19),0),ROW($1:$19))+1,1)*10^ROW($1:$19)/10)</f>
        <v>8</v>
      </c>
      <c r="M682" t="str">
        <f>feed!M403</f>
        <v>Central Planning</v>
      </c>
      <c r="N682">
        <f>SUMPRODUCT(MID(0&amp;feed!N403,LARGE(INDEX(ISNUMBER(--MID(feed!N403,ROW($1:$5),1))*
ROW($1:$5),0),ROW($1:$5))+1,1)*10^ROW($1:$5)/10)</f>
        <v>1557</v>
      </c>
      <c r="O682">
        <f>SUMPRODUCT(MID(0&amp;feed!O403,LARGE(INDEX(ISNUMBER(--MID(feed!O403,ROW($1:$5),1))*
ROW($1:$5),0),ROW($1:$5))+1,1)*10^ROW($1:$5)/10)</f>
        <v>23</v>
      </c>
      <c r="P682" t="str">
        <f>feed!P403</f>
        <v>Untapped</v>
      </c>
      <c r="Q682">
        <f t="shared" si="60"/>
        <v>90</v>
      </c>
      <c r="R682" t="str">
        <f>feed!Q403</f>
        <v>Very Powerful</v>
      </c>
      <c r="S682">
        <f t="shared" si="61"/>
        <v>10</v>
      </c>
      <c r="T682" t="str">
        <f>feed!R403</f>
        <v>Gran Colombia</v>
      </c>
      <c r="U682" t="str">
        <f>feed!S403</f>
        <v>Soviet Union</v>
      </c>
      <c r="V682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44145</v>
      </c>
      <c r="W682" t="str">
        <f>feed!U403</f>
        <v>http://blocgame.com/stats.php?id=62581</v>
      </c>
      <c r="X682" s="4">
        <f>SUMPRODUCT(MID(0&amp;feed!V403,LARGE(INDEX(ISNUMBER(--MID(feed!V403,ROW($1:$5),1))*
ROW($1:$5),0),ROW($1:$5))+1,1)*10^ROW($1:$5)/10)</f>
        <v>1</v>
      </c>
      <c r="Y682">
        <f>feed!W403</f>
        <v>0</v>
      </c>
      <c r="Z682" s="4">
        <f t="shared" si="62"/>
        <v>23895</v>
      </c>
      <c r="AA682" s="8">
        <f t="shared" si="63"/>
        <v>28.352601156069365</v>
      </c>
      <c r="AB682" s="4">
        <f t="shared" si="64"/>
        <v>259.5</v>
      </c>
      <c r="AC682" s="4">
        <f t="shared" si="65"/>
        <v>7357.5</v>
      </c>
    </row>
    <row r="683" spans="1:29" x14ac:dyDescent="0.25">
      <c r="A683" t="str">
        <f>feed!A639</f>
        <v>Karipuley</v>
      </c>
      <c r="B683" t="str">
        <f>feed!B639</f>
        <v>mapley</v>
      </c>
      <c r="C683" t="str">
        <f>feed!C639</f>
        <v>PIRATES</v>
      </c>
      <c r="D683">
        <f>SUMPRODUCT(MID(0&amp;feed!D639,LARGE(INDEX(ISNUMBER(--MID(feed!D639,ROW($1:$19),1))*
ROW($1:$19),0),ROW($1:$19))+1,1)*10^ROW($1:$19)/10)</f>
        <v>118</v>
      </c>
      <c r="E683">
        <f>SUMPRODUCT(MID(0&amp;feed!E639,LARGE(INDEX(ISNUMBER(--MID(feed!E639,ROW($1:$19),1))*
ROW($1:$19),0),ROW($1:$19))+1,1)*10^ROW($1:$19)/10)</f>
        <v>11</v>
      </c>
      <c r="F683" t="str">
        <f>feed!F639</f>
        <v>Second World War surplus</v>
      </c>
      <c r="G683" t="str">
        <f>feed!G639</f>
        <v>Gandhi-like</v>
      </c>
      <c r="H683">
        <f>SUMPRODUCT(MID(0&amp;feed!H639,LARGE(INDEX(ISNUMBER(--MID(feed!H639,ROW($1:$19),1))*
ROW($1:$19),0),ROW($1:$19))+1,1)*10^ROW($1:$19)/10)</f>
        <v>3</v>
      </c>
      <c r="I683" t="str">
        <f>feed!I639</f>
        <v>Undisciplined Rabble</v>
      </c>
      <c r="J683">
        <f>SUMPRODUCT(MID(0&amp;feed!J639,LARGE(INDEX(ISNUMBER(--MID(feed!J639,ROW($1:$19),1))*
ROW($1:$19),0),ROW($1:$19))+1,1)*10^ROW($1:$19)/10)</f>
        <v>54</v>
      </c>
      <c r="K683">
        <f>SUMPRODUCT(MID(0&amp;feed!K639,LARGE(INDEX(ISNUMBER(--MID(feed!K639,ROW($1:$19),1))*
ROW($1:$19),0),ROW($1:$19))+1,1)*10^ROW($1:$19)/10)</f>
        <v>10</v>
      </c>
      <c r="L683">
        <f>SUMPRODUCT(MID(0&amp;feed!L639,LARGE(INDEX(ISNUMBER(--MID(feed!L639,ROW($1:$19),1))*
ROW($1:$19),0),ROW($1:$19))+1,1)*10^ROW($1:$19)/10)</f>
        <v>6</v>
      </c>
      <c r="M683" t="str">
        <f>feed!M639</f>
        <v>Central Planning</v>
      </c>
      <c r="N683">
        <f>SUMPRODUCT(MID(0&amp;feed!N639,LARGE(INDEX(ISNUMBER(--MID(feed!N639,ROW($1:$5),1))*
ROW($1:$5),0),ROW($1:$5))+1,1)*10^ROW($1:$5)/10)</f>
        <v>895</v>
      </c>
      <c r="O683">
        <f>SUMPRODUCT(MID(0&amp;feed!O639,LARGE(INDEX(ISNUMBER(--MID(feed!O639,ROW($1:$5),1))*
ROW($1:$5),0),ROW($1:$5))+1,1)*10^ROW($1:$5)/10)</f>
        <v>215</v>
      </c>
      <c r="P683">
        <f>feed!P639</f>
        <v>0</v>
      </c>
      <c r="Q683">
        <f t="shared" si="60"/>
        <v>40</v>
      </c>
      <c r="R683" t="str">
        <f>feed!Q639</f>
        <v>Very Powerful</v>
      </c>
      <c r="S683">
        <f t="shared" si="61"/>
        <v>10</v>
      </c>
      <c r="T683" t="str">
        <f>feed!R639</f>
        <v>Pacific Rim</v>
      </c>
      <c r="U683" t="str">
        <f>feed!S639</f>
        <v>Neutral</v>
      </c>
      <c r="V683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34835</v>
      </c>
      <c r="W683" t="str">
        <f>feed!U639</f>
        <v>http://blocgame.com/stats.php?id=64454</v>
      </c>
      <c r="X683" s="4">
        <f>SUMPRODUCT(MID(0&amp;feed!V639,LARGE(INDEX(ISNUMBER(--MID(feed!V639,ROW($1:$5),1))*
ROW($1:$5),0),ROW($1:$5))+1,1)*10^ROW($1:$5)/10)</f>
        <v>0</v>
      </c>
      <c r="Y683">
        <f>feed!W639</f>
        <v>0</v>
      </c>
      <c r="Z683" s="4">
        <f t="shared" si="62"/>
        <v>26585</v>
      </c>
      <c r="AA683" s="8">
        <f t="shared" si="63"/>
        <v>38.92178770949721</v>
      </c>
      <c r="AB683" s="4">
        <f t="shared" si="64"/>
        <v>149.16666666666666</v>
      </c>
      <c r="AC683" s="4">
        <f t="shared" si="65"/>
        <v>5805.833333333333</v>
      </c>
    </row>
    <row r="684" spans="1:29" x14ac:dyDescent="0.25">
      <c r="A684" t="str">
        <f>feed!A620</f>
        <v>MalayaRaya</v>
      </c>
      <c r="B684" t="str">
        <f>feed!B620</f>
        <v>Kitul</v>
      </c>
      <c r="C684" t="str">
        <f>feed!C620</f>
        <v>PIRATES</v>
      </c>
      <c r="D684">
        <f>SUMPRODUCT(MID(0&amp;feed!D620,LARGE(INDEX(ISNUMBER(--MID(feed!D620,ROW($1:$19),1))*
ROW($1:$19),0),ROW($1:$19))+1,1)*10^ROW($1:$19)/10)</f>
        <v>140</v>
      </c>
      <c r="E684">
        <f>SUMPRODUCT(MID(0&amp;feed!E620,LARGE(INDEX(ISNUMBER(--MID(feed!E620,ROW($1:$19),1))*
ROW($1:$19),0),ROW($1:$19))+1,1)*10^ROW($1:$19)/10)</f>
        <v>7</v>
      </c>
      <c r="F684" t="str">
        <f>feed!F620</f>
        <v>Korean War surplus</v>
      </c>
      <c r="G684" t="str">
        <f>feed!G620</f>
        <v>Gandhi-like</v>
      </c>
      <c r="H684">
        <f>SUMPRODUCT(MID(0&amp;feed!H620,LARGE(INDEX(ISNUMBER(--MID(feed!H620,ROW($1:$19),1))*
ROW($1:$19),0),ROW($1:$19))+1,1)*10^ROW($1:$19)/10)</f>
        <v>3</v>
      </c>
      <c r="I684" t="str">
        <f>feed!I620</f>
        <v>Standard</v>
      </c>
      <c r="J684">
        <f>SUMPRODUCT(MID(0&amp;feed!J620,LARGE(INDEX(ISNUMBER(--MID(feed!J620,ROW($1:$19),1))*
ROW($1:$19),0),ROW($1:$19))+1,1)*10^ROW($1:$19)/10)</f>
        <v>7</v>
      </c>
      <c r="K684">
        <f>SUMPRODUCT(MID(0&amp;feed!K620,LARGE(INDEX(ISNUMBER(--MID(feed!K620,ROW($1:$19),1))*
ROW($1:$19),0),ROW($1:$19))+1,1)*10^ROW($1:$19)/10)</f>
        <v>20</v>
      </c>
      <c r="L684">
        <f>SUMPRODUCT(MID(0&amp;feed!L620,LARGE(INDEX(ISNUMBER(--MID(feed!L620,ROW($1:$19),1))*
ROW($1:$19),0),ROW($1:$19))+1,1)*10^ROW($1:$19)/10)</f>
        <v>10</v>
      </c>
      <c r="M684" t="str">
        <f>feed!M620</f>
        <v>Free Market</v>
      </c>
      <c r="N684">
        <f>SUMPRODUCT(MID(0&amp;feed!N620,LARGE(INDEX(ISNUMBER(--MID(feed!N620,ROW($1:$5),1))*
ROW($1:$5),0),ROW($1:$5))+1,1)*10^ROW($1:$5)/10)</f>
        <v>923</v>
      </c>
      <c r="O684">
        <f>SUMPRODUCT(MID(0&amp;feed!O620,LARGE(INDEX(ISNUMBER(--MID(feed!O620,ROW($1:$5),1))*
ROW($1:$5),0),ROW($1:$5))+1,1)*10^ROW($1:$5)/10)</f>
        <v>2215</v>
      </c>
      <c r="P684" t="str">
        <f>feed!P620</f>
        <v>Untapped</v>
      </c>
      <c r="Q684">
        <f t="shared" si="60"/>
        <v>90</v>
      </c>
      <c r="R684" t="str">
        <f>feed!Q620</f>
        <v>Very Powerful</v>
      </c>
      <c r="S684">
        <f t="shared" si="61"/>
        <v>10</v>
      </c>
      <c r="T684" t="str">
        <f>feed!R620</f>
        <v>Atlas</v>
      </c>
      <c r="U684" t="str">
        <f>feed!S620</f>
        <v>United States</v>
      </c>
      <c r="V684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30013</v>
      </c>
      <c r="W684" t="str">
        <f>feed!U620</f>
        <v>http://blocgame.com/stats.php?id=60388</v>
      </c>
      <c r="X684" s="4">
        <f>SUMPRODUCT(MID(0&amp;feed!V620,LARGE(INDEX(ISNUMBER(--MID(feed!V620,ROW($1:$5),1))*
ROW($1:$5),0),ROW($1:$5))+1,1)*10^ROW($1:$5)/10)</f>
        <v>0</v>
      </c>
      <c r="Y684">
        <f>feed!W620</f>
        <v>0</v>
      </c>
      <c r="Z684" s="4">
        <f t="shared" si="62"/>
        <v>16513</v>
      </c>
      <c r="AA684" s="8">
        <f t="shared" si="63"/>
        <v>32.516793066088837</v>
      </c>
      <c r="AB684" s="4">
        <f t="shared" si="64"/>
        <v>153.83333333333334</v>
      </c>
      <c r="AC684" s="4">
        <f t="shared" si="65"/>
        <v>5002.166666666667</v>
      </c>
    </row>
    <row r="685" spans="1:29" x14ac:dyDescent="0.25">
      <c r="A685" t="str">
        <f>feed!A427</f>
        <v>Fantastica</v>
      </c>
      <c r="B685" t="str">
        <f>feed!B427</f>
        <v>Tantayo</v>
      </c>
      <c r="C685">
        <f>feed!C427</f>
        <v>0</v>
      </c>
      <c r="D685">
        <f>SUMPRODUCT(MID(0&amp;feed!D427,LARGE(INDEX(ISNUMBER(--MID(feed!D427,ROW($1:$19),1))*
ROW($1:$19),0),ROW($1:$19))+1,1)*10^ROW($1:$19)/10)</f>
        <v>10</v>
      </c>
      <c r="E685">
        <f>SUMPRODUCT(MID(0&amp;feed!E427,LARGE(INDEX(ISNUMBER(--MID(feed!E427,ROW($1:$19),1))*
ROW($1:$19),0),ROW($1:$19))+1,1)*10^ROW($1:$19)/10)</f>
        <v>0</v>
      </c>
      <c r="F685" t="str">
        <f>feed!F427</f>
        <v>First World War surplus</v>
      </c>
      <c r="G685" t="str">
        <f>feed!G427</f>
        <v>Pariah</v>
      </c>
      <c r="H685">
        <f>SUMPRODUCT(MID(0&amp;feed!H427,LARGE(INDEX(ISNUMBER(--MID(feed!H427,ROW($1:$19),1))*
ROW($1:$19),0),ROW($1:$19))+1,1)*10^ROW($1:$19)/10)</f>
        <v>0</v>
      </c>
      <c r="I685" t="str">
        <f>feed!I427</f>
        <v>Standard</v>
      </c>
      <c r="J685">
        <f>SUMPRODUCT(MID(0&amp;feed!J427,LARGE(INDEX(ISNUMBER(--MID(feed!J427,ROW($1:$19),1))*
ROW($1:$19),0),ROW($1:$19))+1,1)*10^ROW($1:$19)/10)</f>
        <v>48</v>
      </c>
      <c r="K685">
        <f>SUMPRODUCT(MID(0&amp;feed!K427,LARGE(INDEX(ISNUMBER(--MID(feed!K427,ROW($1:$19),1))*
ROW($1:$19),0),ROW($1:$19))+1,1)*10^ROW($1:$19)/10)</f>
        <v>4</v>
      </c>
      <c r="L685">
        <f>SUMPRODUCT(MID(0&amp;feed!L427,LARGE(INDEX(ISNUMBER(--MID(feed!L427,ROW($1:$19),1))*
ROW($1:$19),0),ROW($1:$19))+1,1)*10^ROW($1:$19)/10)</f>
        <v>4</v>
      </c>
      <c r="M685" t="str">
        <f>feed!M427</f>
        <v>Mixed Economy</v>
      </c>
      <c r="N685">
        <f>SUMPRODUCT(MID(0&amp;feed!N427,LARGE(INDEX(ISNUMBER(--MID(feed!N427,ROW($1:$5),1))*
ROW($1:$5),0),ROW($1:$5))+1,1)*10^ROW($1:$5)/10)</f>
        <v>1481</v>
      </c>
      <c r="O685">
        <f>SUMPRODUCT(MID(0&amp;feed!O427,LARGE(INDEX(ISNUMBER(--MID(feed!O427,ROW($1:$5),1))*
ROW($1:$5),0),ROW($1:$5))+1,1)*10^ROW($1:$5)/10)</f>
        <v>183</v>
      </c>
      <c r="P685" t="str">
        <f>feed!P427</f>
        <v>Untapped</v>
      </c>
      <c r="Q685">
        <f t="shared" si="60"/>
        <v>90</v>
      </c>
      <c r="R685" t="str">
        <f>feed!Q427</f>
        <v>Small</v>
      </c>
      <c r="S685">
        <f t="shared" si="61"/>
        <v>3</v>
      </c>
      <c r="T685" t="str">
        <f>feed!R427</f>
        <v>China</v>
      </c>
      <c r="U685" t="str">
        <f>feed!S427</f>
        <v>Neutral</v>
      </c>
      <c r="V685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7591</v>
      </c>
      <c r="W685" t="str">
        <f>feed!U427</f>
        <v>http://blocgame.com/stats.php?id=60828</v>
      </c>
      <c r="X685" s="4">
        <f>SUMPRODUCT(MID(0&amp;feed!V427,LARGE(INDEX(ISNUMBER(--MID(feed!V427,ROW($1:$5),1))*
ROW($1:$5),0),ROW($1:$5))+1,1)*10^ROW($1:$5)/10)</f>
        <v>0</v>
      </c>
      <c r="Y685">
        <f>feed!W427</f>
        <v>0</v>
      </c>
      <c r="Z685" s="4">
        <f t="shared" si="62"/>
        <v>4591</v>
      </c>
      <c r="AA685" s="8">
        <f t="shared" si="63"/>
        <v>5.1255908170155298</v>
      </c>
      <c r="AB685" s="4">
        <f t="shared" si="64"/>
        <v>246.83333333333334</v>
      </c>
      <c r="AC685" s="4">
        <f t="shared" si="65"/>
        <v>1265.1666666666667</v>
      </c>
    </row>
    <row r="686" spans="1:29" x14ac:dyDescent="0.25">
      <c r="A686" t="str">
        <f>feed!A603</f>
        <v>JapaneseMeme</v>
      </c>
      <c r="B686" t="str">
        <f>feed!B603</f>
        <v>Leonardotse</v>
      </c>
      <c r="C686" t="str">
        <f>feed!C603</f>
        <v>PIRATES</v>
      </c>
      <c r="D686">
        <f>SUMPRODUCT(MID(0&amp;feed!D603,LARGE(INDEX(ISNUMBER(--MID(feed!D603,ROW($1:$19),1))*
ROW($1:$19),0),ROW($1:$19))+1,1)*10^ROW($1:$19)/10)</f>
        <v>17</v>
      </c>
      <c r="E686">
        <f>SUMPRODUCT(MID(0&amp;feed!E603,LARGE(INDEX(ISNUMBER(--MID(feed!E603,ROW($1:$19),1))*
ROW($1:$19),0),ROW($1:$19))+1,1)*10^ROW($1:$19)/10)</f>
        <v>0</v>
      </c>
      <c r="F686" t="str">
        <f>feed!F603</f>
        <v>Second World War surplus</v>
      </c>
      <c r="G686" t="str">
        <f>feed!G603</f>
        <v>Pariah</v>
      </c>
      <c r="H686">
        <f>SUMPRODUCT(MID(0&amp;feed!H603,LARGE(INDEX(ISNUMBER(--MID(feed!H603,ROW($1:$19),1))*
ROW($1:$19),0),ROW($1:$19))+1,1)*10^ROW($1:$19)/10)</f>
        <v>0</v>
      </c>
      <c r="I686" t="str">
        <f>feed!I603</f>
        <v>Standard</v>
      </c>
      <c r="J686">
        <f>SUMPRODUCT(MID(0&amp;feed!J603,LARGE(INDEX(ISNUMBER(--MID(feed!J603,ROW($1:$19),1))*
ROW($1:$19),0),ROW($1:$19))+1,1)*10^ROW($1:$19)/10)</f>
        <v>3</v>
      </c>
      <c r="K686">
        <f>SUMPRODUCT(MID(0&amp;feed!K603,LARGE(INDEX(ISNUMBER(--MID(feed!K603,ROW($1:$19),1))*
ROW($1:$19),0),ROW($1:$19))+1,1)*10^ROW($1:$19)/10)</f>
        <v>6</v>
      </c>
      <c r="L686">
        <f>SUMPRODUCT(MID(0&amp;feed!L603,LARGE(INDEX(ISNUMBER(--MID(feed!L603,ROW($1:$19),1))*
ROW($1:$19),0),ROW($1:$19))+1,1)*10^ROW($1:$19)/10)</f>
        <v>1</v>
      </c>
      <c r="M686" t="str">
        <f>feed!M603</f>
        <v>Mixed Economy</v>
      </c>
      <c r="N686">
        <f>SUMPRODUCT(MID(0&amp;feed!N603,LARGE(INDEX(ISNUMBER(--MID(feed!N603,ROW($1:$5),1))*
ROW($1:$5),0),ROW($1:$5))+1,1)*10^ROW($1:$5)/10)</f>
        <v>965</v>
      </c>
      <c r="O686">
        <f>SUMPRODUCT(MID(0&amp;feed!O603,LARGE(INDEX(ISNUMBER(--MID(feed!O603,ROW($1:$5),1))*
ROW($1:$5),0),ROW($1:$5))+1,1)*10^ROW($1:$5)/10)</f>
        <v>22</v>
      </c>
      <c r="P686" t="str">
        <f>feed!P603</f>
        <v>Untapped</v>
      </c>
      <c r="Q686">
        <f t="shared" si="60"/>
        <v>90</v>
      </c>
      <c r="R686" t="str">
        <f>feed!Q603</f>
        <v>None</v>
      </c>
      <c r="S686">
        <f t="shared" si="61"/>
        <v>0</v>
      </c>
      <c r="T686" t="str">
        <f>feed!R603</f>
        <v>Pacific Rim</v>
      </c>
      <c r="U686" t="str">
        <f>feed!S603</f>
        <v>Neutral</v>
      </c>
      <c r="V686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5309</v>
      </c>
      <c r="W686" t="str">
        <f>feed!U603</f>
        <v>http://blocgame.com/stats.php?id=64540</v>
      </c>
      <c r="X686" s="4">
        <f>SUMPRODUCT(MID(0&amp;feed!V603,LARGE(INDEX(ISNUMBER(--MID(feed!V603,ROW($1:$5),1))*
ROW($1:$5),0),ROW($1:$5))+1,1)*10^ROW($1:$5)/10)</f>
        <v>0</v>
      </c>
      <c r="Y686">
        <f>feed!W603</f>
        <v>0</v>
      </c>
      <c r="Z686" s="4">
        <f t="shared" si="62"/>
        <v>2684</v>
      </c>
      <c r="AA686" s="8">
        <f t="shared" si="63"/>
        <v>5.5015544041450779</v>
      </c>
      <c r="AB686" s="4">
        <f t="shared" si="64"/>
        <v>160.83333333333334</v>
      </c>
      <c r="AC686" s="4">
        <f t="shared" si="65"/>
        <v>884.83333333333337</v>
      </c>
    </row>
    <row r="687" spans="1:29" x14ac:dyDescent="0.25">
      <c r="A687" t="str">
        <f>feed!A422</f>
        <v>Gumbo</v>
      </c>
      <c r="B687" t="str">
        <f>feed!B422</f>
        <v>Gumbo954</v>
      </c>
      <c r="C687">
        <f>feed!C422</f>
        <v>0</v>
      </c>
      <c r="D687">
        <f>SUMPRODUCT(MID(0&amp;feed!D422,LARGE(INDEX(ISNUMBER(--MID(feed!D422,ROW($1:$19),1))*
ROW($1:$19),0),ROW($1:$19))+1,1)*10^ROW($1:$19)/10)</f>
        <v>24</v>
      </c>
      <c r="E687">
        <f>SUMPRODUCT(MID(0&amp;feed!E422,LARGE(INDEX(ISNUMBER(--MID(feed!E422,ROW($1:$19),1))*
ROW($1:$19),0),ROW($1:$19))+1,1)*10^ROW($1:$19)/10)</f>
        <v>0</v>
      </c>
      <c r="F687" t="str">
        <f>feed!F422</f>
        <v>Second World War surplus</v>
      </c>
      <c r="G687" t="str">
        <f>feed!G422</f>
        <v>Good</v>
      </c>
      <c r="H687">
        <f>SUMPRODUCT(MID(0&amp;feed!H421,LARGE(INDEX(ISNUMBER(--MID(feed!H421,ROW($1:$19),1))*
ROW($1:$19),0),ROW($1:$19))+1,1)*10^ROW($1:$19)/10)</f>
        <v>3</v>
      </c>
      <c r="I687" t="str">
        <f>feed!I422</f>
        <v>Elite</v>
      </c>
      <c r="J687">
        <f>SUMPRODUCT(MID(0&amp;feed!J422,LARGE(INDEX(ISNUMBER(--MID(feed!J422,ROW($1:$19),1))*
ROW($1:$19),0),ROW($1:$19))+1,1)*10^ROW($1:$19)/10)</f>
        <v>6</v>
      </c>
      <c r="K687">
        <f>SUMPRODUCT(MID(0&amp;feed!K422,LARGE(INDEX(ISNUMBER(--MID(feed!K422,ROW($1:$19),1))*
ROW($1:$19),0),ROW($1:$19))+1,1)*10^ROW($1:$19)/10)</f>
        <v>11</v>
      </c>
      <c r="L687">
        <f>SUMPRODUCT(MID(0&amp;feed!L422,LARGE(INDEX(ISNUMBER(--MID(feed!L422,ROW($1:$19),1))*
ROW($1:$19),0),ROW($1:$19))+1,1)*10^ROW($1:$19)/10)</f>
        <v>10</v>
      </c>
      <c r="M687" t="str">
        <f>feed!M422</f>
        <v>Mixed Economy</v>
      </c>
      <c r="N687">
        <f>SUMPRODUCT(MID(0&amp;feed!N422,LARGE(INDEX(ISNUMBER(--MID(feed!N422,ROW($1:$5),1))*
ROW($1:$5),0),ROW($1:$5))+1,1)*10^ROW($1:$5)/10)</f>
        <v>1490</v>
      </c>
      <c r="O687">
        <f>SUMPRODUCT(MID(0&amp;feed!O422,LARGE(INDEX(ISNUMBER(--MID(feed!O422,ROW($1:$5),1))*
ROW($1:$5),0),ROW($1:$5))+1,1)*10^ROW($1:$5)/10)</f>
        <v>209</v>
      </c>
      <c r="P687" t="str">
        <f>feed!P422</f>
        <v>Depleted</v>
      </c>
      <c r="Q687">
        <f t="shared" si="60"/>
        <v>0</v>
      </c>
      <c r="R687" t="str">
        <f>feed!Q422</f>
        <v>Mediocre</v>
      </c>
      <c r="S687">
        <f t="shared" si="61"/>
        <v>4.5</v>
      </c>
      <c r="T687" t="str">
        <f>feed!R422</f>
        <v>Caribbean</v>
      </c>
      <c r="U687" t="str">
        <f>feed!S422</f>
        <v>United States</v>
      </c>
      <c r="V687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20544</v>
      </c>
      <c r="W687" t="str">
        <f>feed!U422</f>
        <v>http://blocgame.com/stats.php?id=64201</v>
      </c>
      <c r="X687" s="4">
        <f>SUMPRODUCT(MID(0&amp;feed!V422,LARGE(INDEX(ISNUMBER(--MID(feed!V422,ROW($1:$5),1))*
ROW($1:$5),0),ROW($1:$5))+1,1)*10^ROW($1:$5)/10)</f>
        <v>0</v>
      </c>
      <c r="Y687">
        <f>feed!W422</f>
        <v>0</v>
      </c>
      <c r="Z687" s="4">
        <f t="shared" si="62"/>
        <v>10419</v>
      </c>
      <c r="AA687" s="8">
        <f t="shared" si="63"/>
        <v>13.787919463087249</v>
      </c>
      <c r="AB687" s="4">
        <f t="shared" si="64"/>
        <v>248.33333333333334</v>
      </c>
      <c r="AC687" s="4">
        <f t="shared" si="65"/>
        <v>3424</v>
      </c>
    </row>
    <row r="688" spans="1:29" x14ac:dyDescent="0.25">
      <c r="A688" t="str">
        <f>feed!A462</f>
        <v>epf</v>
      </c>
      <c r="B688" t="str">
        <f>feed!B462</f>
        <v>kwsp</v>
      </c>
      <c r="C688" t="str">
        <f>feed!C462</f>
        <v>PIRATES</v>
      </c>
      <c r="D688">
        <f>SUMPRODUCT(MID(0&amp;feed!D462,LARGE(INDEX(ISNUMBER(--MID(feed!D462,ROW($1:$19),1))*
ROW($1:$19),0),ROW($1:$19))+1,1)*10^ROW($1:$19)/10)</f>
        <v>201</v>
      </c>
      <c r="E688">
        <f>SUMPRODUCT(MID(0&amp;feed!E462,LARGE(INDEX(ISNUMBER(--MID(feed!E462,ROW($1:$19),1))*
ROW($1:$19),0),ROW($1:$19))+1,1)*10^ROW($1:$19)/10)</f>
        <v>10</v>
      </c>
      <c r="F688" t="str">
        <f>feed!F462</f>
        <v>Korean War surplus</v>
      </c>
      <c r="G688" t="str">
        <f>feed!G462</f>
        <v>Angelic</v>
      </c>
      <c r="H688">
        <f>SUMPRODUCT(MID(0&amp;feed!H462,LARGE(INDEX(ISNUMBER(--MID(feed!H462,ROW($1:$19),1))*
ROW($1:$19),0),ROW($1:$19))+1,1)*10^ROW($1:$19)/10)</f>
        <v>5</v>
      </c>
      <c r="I688" t="str">
        <f>feed!I462</f>
        <v>Good</v>
      </c>
      <c r="J688">
        <f>SUMPRODUCT(MID(0&amp;feed!J462,LARGE(INDEX(ISNUMBER(--MID(feed!J462,ROW($1:$19),1))*
ROW($1:$19),0),ROW($1:$19))+1,1)*10^ROW($1:$19)/10)</f>
        <v>1</v>
      </c>
      <c r="K688">
        <f>SUMPRODUCT(MID(0&amp;feed!K462,LARGE(INDEX(ISNUMBER(--MID(feed!K462,ROW($1:$19),1))*
ROW($1:$19),0),ROW($1:$19))+1,1)*10^ROW($1:$19)/10)</f>
        <v>60</v>
      </c>
      <c r="L688">
        <f>SUMPRODUCT(MID(0&amp;feed!L462,LARGE(INDEX(ISNUMBER(--MID(feed!L462,ROW($1:$19),1))*
ROW($1:$19),0),ROW($1:$19))+1,1)*10^ROW($1:$19)/10)</f>
        <v>10</v>
      </c>
      <c r="M688" t="str">
        <f>feed!M462</f>
        <v>Free Market</v>
      </c>
      <c r="N688">
        <f>SUMPRODUCT(MID(0&amp;feed!N462,LARGE(INDEX(ISNUMBER(--MID(feed!N462,ROW($1:$5),1))*
ROW($1:$5),0),ROW($1:$5))+1,1)*10^ROW($1:$5)/10)</f>
        <v>1388</v>
      </c>
      <c r="O688">
        <f>SUMPRODUCT(MID(0&amp;feed!O462,LARGE(INDEX(ISNUMBER(--MID(feed!O462,ROW($1:$5),1))*
ROW($1:$5),0),ROW($1:$5))+1,1)*10^ROW($1:$5)/10)</f>
        <v>270</v>
      </c>
      <c r="P688" t="str">
        <f>feed!P462</f>
        <v>Near Depletion</v>
      </c>
      <c r="Q688">
        <f t="shared" si="60"/>
        <v>10</v>
      </c>
      <c r="R688" t="str">
        <f>feed!Q462</f>
        <v>Very Powerful</v>
      </c>
      <c r="S688">
        <f t="shared" si="61"/>
        <v>10</v>
      </c>
      <c r="T688" t="str">
        <f>feed!R462</f>
        <v>East Indies</v>
      </c>
      <c r="U688" t="str">
        <f>feed!S462</f>
        <v>United States</v>
      </c>
      <c r="V688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43142</v>
      </c>
      <c r="W688" t="str">
        <f>feed!U462</f>
        <v>http://blocgame.com/stats.php?id=63191</v>
      </c>
      <c r="X688" s="4">
        <f>SUMPRODUCT(MID(0&amp;feed!V462,LARGE(INDEX(ISNUMBER(--MID(feed!V462,ROW($1:$5),1))*
ROW($1:$5),0),ROW($1:$5))+1,1)*10^ROW($1:$5)/10)</f>
        <v>0</v>
      </c>
      <c r="Y688">
        <f>feed!W462</f>
        <v>0</v>
      </c>
      <c r="Z688" s="4">
        <f t="shared" si="62"/>
        <v>13142</v>
      </c>
      <c r="AA688" s="8">
        <f t="shared" si="63"/>
        <v>31.082132564841498</v>
      </c>
      <c r="AB688" s="4">
        <f t="shared" si="64"/>
        <v>231.33333333333334</v>
      </c>
      <c r="AC688" s="4">
        <f t="shared" si="65"/>
        <v>7190.333333333333</v>
      </c>
    </row>
    <row r="689" spans="1:29" x14ac:dyDescent="0.25">
      <c r="A689" t="str">
        <f>feed!A720</f>
        <v>BerkeVille</v>
      </c>
      <c r="B689" t="str">
        <f>feed!B720</f>
        <v>VintageTanker</v>
      </c>
      <c r="C689">
        <f>feed!C720</f>
        <v>0</v>
      </c>
      <c r="D689">
        <f>SUMPRODUCT(MID(0&amp;feed!D720,LARGE(INDEX(ISNUMBER(--MID(feed!D720,ROW($1:$19),1))*
ROW($1:$19),0),ROW($1:$19))+1,1)*10^ROW($1:$19)/10)</f>
        <v>4</v>
      </c>
      <c r="E689">
        <f>SUMPRODUCT(MID(0&amp;feed!E720,LARGE(INDEX(ISNUMBER(--MID(feed!E720,ROW($1:$19),1))*
ROW($1:$19),0),ROW($1:$19))+1,1)*10^ROW($1:$19)/10)</f>
        <v>0</v>
      </c>
      <c r="F689" t="str">
        <f>feed!F720</f>
        <v>First World War surplus</v>
      </c>
      <c r="G689" t="str">
        <f>feed!G720</f>
        <v>Nice</v>
      </c>
      <c r="H689">
        <f>SUMPRODUCT(MID(0&amp;feed!H720,LARGE(INDEX(ISNUMBER(--MID(feed!H720,ROW($1:$19),1))*
ROW($1:$19),0),ROW($1:$19))+1,1)*10^ROW($1:$19)/10)</f>
        <v>0</v>
      </c>
      <c r="I689" t="str">
        <f>feed!I720</f>
        <v>Undisciplined Rabble</v>
      </c>
      <c r="J689">
        <f>SUMPRODUCT(MID(0&amp;feed!J720,LARGE(INDEX(ISNUMBER(--MID(feed!J720,ROW($1:$19),1))*
ROW($1:$19),0),ROW($1:$19))+1,1)*10^ROW($1:$19)/10)</f>
        <v>79</v>
      </c>
      <c r="K689">
        <f>SUMPRODUCT(MID(0&amp;feed!K720,LARGE(INDEX(ISNUMBER(--MID(feed!K720,ROW($1:$19),1))*
ROW($1:$19),0),ROW($1:$19))+1,1)*10^ROW($1:$19)/10)</f>
        <v>2</v>
      </c>
      <c r="L689">
        <f>SUMPRODUCT(MID(0&amp;feed!L720,LARGE(INDEX(ISNUMBER(--MID(feed!L720,ROW($1:$19),1))*
ROW($1:$19),0),ROW($1:$19))+1,1)*10^ROW($1:$19)/10)</f>
        <v>0</v>
      </c>
      <c r="M689" t="str">
        <f>feed!M720</f>
        <v>Central Planning</v>
      </c>
      <c r="N689">
        <f>SUMPRODUCT(MID(0&amp;feed!N720,LARGE(INDEX(ISNUMBER(--MID(feed!N720,ROW($1:$5),1))*
ROW($1:$5),0),ROW($1:$5))+1,1)*10^ROW($1:$5)/10)</f>
        <v>742</v>
      </c>
      <c r="O689">
        <f>SUMPRODUCT(MID(0&amp;feed!O720,LARGE(INDEX(ISNUMBER(--MID(feed!O720,ROW($1:$5),1))*
ROW($1:$5),0),ROW($1:$5))+1,1)*10^ROW($1:$5)/10)</f>
        <v>0</v>
      </c>
      <c r="P689" t="str">
        <f>feed!P720</f>
        <v>Untapped</v>
      </c>
      <c r="Q689">
        <f t="shared" si="60"/>
        <v>90</v>
      </c>
      <c r="R689" t="str">
        <f>feed!Q720</f>
        <v>None</v>
      </c>
      <c r="S689">
        <f t="shared" si="61"/>
        <v>0</v>
      </c>
      <c r="T689" t="str">
        <f>feed!R720</f>
        <v>Southern Africa</v>
      </c>
      <c r="U689" t="str">
        <f>feed!S720</f>
        <v>Neutral</v>
      </c>
      <c r="V689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4189</v>
      </c>
      <c r="W689" t="str">
        <f>feed!U720</f>
        <v>http://blocgame.com/stats.php?id=59187</v>
      </c>
      <c r="X689" s="4">
        <f>SUMPRODUCT(MID(0&amp;feed!V720,LARGE(INDEX(ISNUMBER(--MID(feed!V720,ROW($1:$5),1))*
ROW($1:$5),0),ROW($1:$5))+1,1)*10^ROW($1:$5)/10)</f>
        <v>0</v>
      </c>
      <c r="Y689">
        <f>feed!W720</f>
        <v>0</v>
      </c>
      <c r="Z689" s="4">
        <f t="shared" si="62"/>
        <v>3439</v>
      </c>
      <c r="AA689" s="8">
        <f t="shared" si="63"/>
        <v>5.6455525606468999</v>
      </c>
      <c r="AB689" s="4">
        <f t="shared" si="64"/>
        <v>123.66666666666667</v>
      </c>
      <c r="AC689" s="4">
        <f t="shared" si="65"/>
        <v>698.16666666666663</v>
      </c>
    </row>
    <row r="690" spans="1:29" x14ac:dyDescent="0.25">
      <c r="A690" t="str">
        <f>feed!A468</f>
        <v>Chaouenne</v>
      </c>
      <c r="B690" t="str">
        <f>feed!B468</f>
        <v>pyrignis</v>
      </c>
      <c r="C690" t="str">
        <f>feed!C468</f>
        <v>The Hetairoi Guild</v>
      </c>
      <c r="D690">
        <f>SUMPRODUCT(MID(0&amp;feed!D468,LARGE(INDEX(ISNUMBER(--MID(feed!D468,ROW($1:$19),1))*
ROW($1:$19),0),ROW($1:$19))+1,1)*10^ROW($1:$19)/10)</f>
        <v>7</v>
      </c>
      <c r="E690">
        <f>SUMPRODUCT(MID(0&amp;feed!E468,LARGE(INDEX(ISNUMBER(--MID(feed!E468,ROW($1:$19),1))*
ROW($1:$19),0),ROW($1:$19))+1,1)*10^ROW($1:$19)/10)</f>
        <v>3</v>
      </c>
      <c r="F690" t="str">
        <f>feed!F468</f>
        <v>First World War surplus</v>
      </c>
      <c r="G690" t="str">
        <f>feed!G468</f>
        <v>Gandhi-like</v>
      </c>
      <c r="H690">
        <f>SUMPRODUCT(MID(0&amp;feed!H468,LARGE(INDEX(ISNUMBER(--MID(feed!H468,ROW($1:$19),1))*
ROW($1:$19),0),ROW($1:$19))+1,1)*10^ROW($1:$19)/10)</f>
        <v>2</v>
      </c>
      <c r="I690" t="str">
        <f>feed!I468</f>
        <v>Undisciplined Rabble</v>
      </c>
      <c r="J690">
        <f>SUMPRODUCT(MID(0&amp;feed!J468,LARGE(INDEX(ISNUMBER(--MID(feed!J468,ROW($1:$19),1))*
ROW($1:$19),0),ROW($1:$19))+1,1)*10^ROW($1:$19)/10)</f>
        <v>90</v>
      </c>
      <c r="K690">
        <f>SUMPRODUCT(MID(0&amp;feed!K468,LARGE(INDEX(ISNUMBER(--MID(feed!K468,ROW($1:$19),1))*
ROW($1:$19),0),ROW($1:$19))+1,1)*10^ROW($1:$19)/10)</f>
        <v>12</v>
      </c>
      <c r="L690">
        <f>SUMPRODUCT(MID(0&amp;feed!L468,LARGE(INDEX(ISNUMBER(--MID(feed!L468,ROW($1:$19),1))*
ROW($1:$19),0),ROW($1:$19))+1,1)*10^ROW($1:$19)/10)</f>
        <v>8</v>
      </c>
      <c r="M690" t="str">
        <f>feed!M468</f>
        <v>Central Planning</v>
      </c>
      <c r="N690">
        <f>SUMPRODUCT(MID(0&amp;feed!N468,LARGE(INDEX(ISNUMBER(--MID(feed!N468,ROW($1:$5),1))*
ROW($1:$5),0),ROW($1:$5))+1,1)*10^ROW($1:$5)/10)</f>
        <v>1358</v>
      </c>
      <c r="O690">
        <f>SUMPRODUCT(MID(0&amp;feed!O468,LARGE(INDEX(ISNUMBER(--MID(feed!O468,ROW($1:$5),1))*
ROW($1:$5),0),ROW($1:$5))+1,1)*10^ROW($1:$5)/10)</f>
        <v>2486</v>
      </c>
      <c r="P690" t="str">
        <f>feed!P468</f>
        <v>Untapped</v>
      </c>
      <c r="Q690">
        <f t="shared" si="60"/>
        <v>90</v>
      </c>
      <c r="R690" t="str">
        <f>feed!Q468</f>
        <v>Very Powerful</v>
      </c>
      <c r="S690">
        <f t="shared" si="61"/>
        <v>10</v>
      </c>
      <c r="T690" t="str">
        <f>feed!R468</f>
        <v>Atlas</v>
      </c>
      <c r="U690" t="str">
        <f>feed!S468</f>
        <v>Soviet Union</v>
      </c>
      <c r="V690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24750</v>
      </c>
      <c r="W690" t="str">
        <f>feed!U468</f>
        <v>http://blocgame.com/stats.php?id=42019</v>
      </c>
      <c r="X690" s="4">
        <f>SUMPRODUCT(MID(0&amp;feed!V468,LARGE(INDEX(ISNUMBER(--MID(feed!V468,ROW($1:$5),1))*
ROW($1:$5),0),ROW($1:$5))+1,1)*10^ROW($1:$5)/10)</f>
        <v>0</v>
      </c>
      <c r="Y690">
        <f>feed!W468</f>
        <v>0</v>
      </c>
      <c r="Z690" s="4">
        <f t="shared" si="62"/>
        <v>15750</v>
      </c>
      <c r="AA690" s="8">
        <f t="shared" si="63"/>
        <v>18.225331369661266</v>
      </c>
      <c r="AB690" s="4">
        <f t="shared" si="64"/>
        <v>226.33333333333334</v>
      </c>
      <c r="AC690" s="4">
        <f t="shared" si="65"/>
        <v>4125</v>
      </c>
    </row>
    <row r="691" spans="1:29" x14ac:dyDescent="0.25">
      <c r="A691" t="str">
        <f>feed!A439</f>
        <v>Newbish</v>
      </c>
      <c r="B691" t="str">
        <f>feed!B439</f>
        <v>Newbish</v>
      </c>
      <c r="C691" t="str">
        <f>feed!C439</f>
        <v>SPQR</v>
      </c>
      <c r="D691">
        <f>SUMPRODUCT(MID(0&amp;feed!D439,LARGE(INDEX(ISNUMBER(--MID(feed!D439,ROW($1:$19),1))*
ROW($1:$19),0),ROW($1:$19))+1,1)*10^ROW($1:$19)/10)</f>
        <v>32</v>
      </c>
      <c r="E691">
        <f>SUMPRODUCT(MID(0&amp;feed!E439,LARGE(INDEX(ISNUMBER(--MID(feed!E439,ROW($1:$19),1))*
ROW($1:$19),0),ROW($1:$19))+1,1)*10^ROW($1:$19)/10)</f>
        <v>0</v>
      </c>
      <c r="F691" t="str">
        <f>feed!F439</f>
        <v>Second World War surplus</v>
      </c>
      <c r="G691" t="str">
        <f>feed!G439</f>
        <v>Gandhi-like</v>
      </c>
      <c r="H691">
        <f>SUMPRODUCT(MID(0&amp;feed!H439,LARGE(INDEX(ISNUMBER(--MID(feed!H439,ROW($1:$19),1))*
ROW($1:$19),0),ROW($1:$19))+1,1)*10^ROW($1:$19)/10)</f>
        <v>1</v>
      </c>
      <c r="I691" t="str">
        <f>feed!I439</f>
        <v>Undisciplined Rabble</v>
      </c>
      <c r="J691">
        <f>SUMPRODUCT(MID(0&amp;feed!J439,LARGE(INDEX(ISNUMBER(--MID(feed!J439,ROW($1:$19),1))*
ROW($1:$19),0),ROW($1:$19))+1,1)*10^ROW($1:$19)/10)</f>
        <v>148</v>
      </c>
      <c r="K691">
        <f>SUMPRODUCT(MID(0&amp;feed!K439,LARGE(INDEX(ISNUMBER(--MID(feed!K439,ROW($1:$19),1))*
ROW($1:$19),0),ROW($1:$19))+1,1)*10^ROW($1:$19)/10)</f>
        <v>6</v>
      </c>
      <c r="L691">
        <f>SUMPRODUCT(MID(0&amp;feed!L439,LARGE(INDEX(ISNUMBER(--MID(feed!L439,ROW($1:$19),1))*
ROW($1:$19),0),ROW($1:$19))+1,1)*10^ROW($1:$19)/10)</f>
        <v>6</v>
      </c>
      <c r="M691" t="str">
        <f>feed!M439</f>
        <v>Central Planning</v>
      </c>
      <c r="N691">
        <f>SUMPRODUCT(MID(0&amp;feed!N439,LARGE(INDEX(ISNUMBER(--MID(feed!N439,ROW($1:$5),1))*
ROW($1:$5),0),ROW($1:$5))+1,1)*10^ROW($1:$5)/10)</f>
        <v>1446</v>
      </c>
      <c r="O691">
        <f>SUMPRODUCT(MID(0&amp;feed!O439,LARGE(INDEX(ISNUMBER(--MID(feed!O439,ROW($1:$5),1))*
ROW($1:$5),0),ROW($1:$5))+1,1)*10^ROW($1:$5)/10)</f>
        <v>3318</v>
      </c>
      <c r="P691" t="str">
        <f>feed!P439</f>
        <v>Untapped</v>
      </c>
      <c r="Q691">
        <f t="shared" si="60"/>
        <v>90</v>
      </c>
      <c r="R691" t="str">
        <f>feed!Q439</f>
        <v>Very Powerful</v>
      </c>
      <c r="S691">
        <f t="shared" si="61"/>
        <v>10</v>
      </c>
      <c r="T691" t="str">
        <f>feed!R439</f>
        <v>Mesopotamia</v>
      </c>
      <c r="U691" t="str">
        <f>feed!S439</f>
        <v>Soviet Union</v>
      </c>
      <c r="V691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19525</v>
      </c>
      <c r="W691" t="str">
        <f>feed!U439</f>
        <v>http://blocgame.com/stats.php?id=59854</v>
      </c>
      <c r="X691" s="4">
        <f>SUMPRODUCT(MID(0&amp;feed!V439,LARGE(INDEX(ISNUMBER(--MID(feed!V439,ROW($1:$5),1))*
ROW($1:$5),0),ROW($1:$5))+1,1)*10^ROW($1:$5)/10)</f>
        <v>0</v>
      </c>
      <c r="Y691">
        <f>feed!W439</f>
        <v>0</v>
      </c>
      <c r="Z691" s="4">
        <f t="shared" si="62"/>
        <v>14275</v>
      </c>
      <c r="AA691" s="8">
        <f t="shared" si="63"/>
        <v>13.502766251728907</v>
      </c>
      <c r="AB691" s="4">
        <f t="shared" si="64"/>
        <v>241</v>
      </c>
      <c r="AC691" s="4">
        <f t="shared" si="65"/>
        <v>3254.1666666666665</v>
      </c>
    </row>
    <row r="692" spans="1:29" x14ac:dyDescent="0.25">
      <c r="A692" t="str">
        <f>feed!A438</f>
        <v>Terra Predonum</v>
      </c>
      <c r="B692" t="str">
        <f>feed!B438</f>
        <v>roseclare0000</v>
      </c>
      <c r="C692">
        <f>feed!C438</f>
        <v>0</v>
      </c>
      <c r="D692">
        <f>SUMPRODUCT(MID(0&amp;feed!D438,LARGE(INDEX(ISNUMBER(--MID(feed!D438,ROW($1:$19),1))*
ROW($1:$19),0),ROW($1:$19))+1,1)*10^ROW($1:$19)/10)</f>
        <v>7</v>
      </c>
      <c r="E692">
        <f>SUMPRODUCT(MID(0&amp;feed!E438,LARGE(INDEX(ISNUMBER(--MID(feed!E438,ROW($1:$19),1))*
ROW($1:$19),0),ROW($1:$19))+1,1)*10^ROW($1:$19)/10)</f>
        <v>0</v>
      </c>
      <c r="F692" t="str">
        <f>feed!F438</f>
        <v>Second World War surplus</v>
      </c>
      <c r="G692" t="str">
        <f>feed!G438</f>
        <v>Pariah</v>
      </c>
      <c r="H692">
        <f>SUMPRODUCT(MID(0&amp;feed!H438,LARGE(INDEX(ISNUMBER(--MID(feed!H438,ROW($1:$19),1))*
ROW($1:$19),0),ROW($1:$19))+1,1)*10^ROW($1:$19)/10)</f>
        <v>1</v>
      </c>
      <c r="I692" t="str">
        <f>feed!I438</f>
        <v>Standard</v>
      </c>
      <c r="J692">
        <f>SUMPRODUCT(MID(0&amp;feed!J438,LARGE(INDEX(ISNUMBER(--MID(feed!J438,ROW($1:$19),1))*
ROW($1:$19),0),ROW($1:$19))+1,1)*10^ROW($1:$19)/10)</f>
        <v>25</v>
      </c>
      <c r="K692">
        <f>SUMPRODUCT(MID(0&amp;feed!K438,LARGE(INDEX(ISNUMBER(--MID(feed!K438,ROW($1:$19),1))*
ROW($1:$19),0),ROW($1:$19))+1,1)*10^ROW($1:$19)/10)</f>
        <v>6</v>
      </c>
      <c r="L692">
        <f>SUMPRODUCT(MID(0&amp;feed!L438,LARGE(INDEX(ISNUMBER(--MID(feed!L438,ROW($1:$19),1))*
ROW($1:$19),0),ROW($1:$19))+1,1)*10^ROW($1:$19)/10)</f>
        <v>1</v>
      </c>
      <c r="M692" t="str">
        <f>feed!M438</f>
        <v>Mixed Economy</v>
      </c>
      <c r="N692">
        <f>SUMPRODUCT(MID(0&amp;feed!N438,LARGE(INDEX(ISNUMBER(--MID(feed!N438,ROW($1:$5),1))*
ROW($1:$5),0),ROW($1:$5))+1,1)*10^ROW($1:$5)/10)</f>
        <v>1447</v>
      </c>
      <c r="O692">
        <f>SUMPRODUCT(MID(0&amp;feed!O438,LARGE(INDEX(ISNUMBER(--MID(feed!O438,ROW($1:$5),1))*
ROW($1:$5),0),ROW($1:$5))+1,1)*10^ROW($1:$5)/10)</f>
        <v>166</v>
      </c>
      <c r="P692" t="str">
        <f>feed!P438</f>
        <v>Plentiful</v>
      </c>
      <c r="Q692">
        <f t="shared" si="60"/>
        <v>70</v>
      </c>
      <c r="R692" t="str">
        <f>feed!Q438</f>
        <v>Meagre</v>
      </c>
      <c r="S692">
        <f t="shared" si="61"/>
        <v>1.5</v>
      </c>
      <c r="T692" t="str">
        <f>feed!R438</f>
        <v>Gran Colombia</v>
      </c>
      <c r="U692" t="str">
        <f>feed!S438</f>
        <v>United States</v>
      </c>
      <c r="V692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4997</v>
      </c>
      <c r="W692" t="str">
        <f>feed!U438</f>
        <v>http://blocgame.com/stats.php?id=62885</v>
      </c>
      <c r="X692" s="4">
        <f>SUMPRODUCT(MID(0&amp;feed!V438,LARGE(INDEX(ISNUMBER(--MID(feed!V438,ROW($1:$5),1))*
ROW($1:$5),0),ROW($1:$5))+1,1)*10^ROW($1:$5)/10)</f>
        <v>0</v>
      </c>
      <c r="Y692">
        <f>feed!W438</f>
        <v>0</v>
      </c>
      <c r="Z692" s="4">
        <f t="shared" si="62"/>
        <v>1622</v>
      </c>
      <c r="AA692" s="8">
        <f t="shared" si="63"/>
        <v>3.4533517622667587</v>
      </c>
      <c r="AB692" s="4">
        <f t="shared" si="64"/>
        <v>241.16666666666666</v>
      </c>
      <c r="AC692" s="4">
        <f t="shared" si="65"/>
        <v>832.83333333333337</v>
      </c>
    </row>
    <row r="693" spans="1:29" x14ac:dyDescent="0.25">
      <c r="A693" t="str">
        <f>feed!A475</f>
        <v>Mont Blanc</v>
      </c>
      <c r="B693" t="str">
        <f>feed!B475</f>
        <v>Tesco</v>
      </c>
      <c r="C693">
        <f>feed!C475</f>
        <v>0</v>
      </c>
      <c r="D693">
        <f>SUMPRODUCT(MID(0&amp;feed!D475,LARGE(INDEX(ISNUMBER(--MID(feed!D475,ROW($1:$19),1))*
ROW($1:$19),0),ROW($1:$19))+1,1)*10^ROW($1:$19)/10)</f>
        <v>19</v>
      </c>
      <c r="E693">
        <f>SUMPRODUCT(MID(0&amp;feed!E475,LARGE(INDEX(ISNUMBER(--MID(feed!E475,ROW($1:$19),1))*
ROW($1:$19),0),ROW($1:$19))+1,1)*10^ROW($1:$19)/10)</f>
        <v>0</v>
      </c>
      <c r="F693" t="str">
        <f>feed!F475</f>
        <v>Second World War surplus</v>
      </c>
      <c r="G693" t="str">
        <f>feed!G475</f>
        <v>Isolated</v>
      </c>
      <c r="H693">
        <f>SUMPRODUCT(MID(0&amp;feed!H475,LARGE(INDEX(ISNUMBER(--MID(feed!H475,ROW($1:$19),1))*
ROW($1:$19),0),ROW($1:$19))+1,1)*10^ROW($1:$19)/10)</f>
        <v>0</v>
      </c>
      <c r="I693" t="str">
        <f>feed!I475</f>
        <v>Good</v>
      </c>
      <c r="J693">
        <f>SUMPRODUCT(MID(0&amp;feed!J475,LARGE(INDEX(ISNUMBER(--MID(feed!J475,ROW($1:$19),1))*
ROW($1:$19),0),ROW($1:$19))+1,1)*10^ROW($1:$19)/10)</f>
        <v>3</v>
      </c>
      <c r="K693">
        <f>SUMPRODUCT(MID(0&amp;feed!K475,LARGE(INDEX(ISNUMBER(--MID(feed!K475,ROW($1:$19),1))*
ROW($1:$19),0),ROW($1:$19))+1,1)*10^ROW($1:$19)/10)</f>
        <v>0</v>
      </c>
      <c r="L693">
        <f>SUMPRODUCT(MID(0&amp;feed!L475,LARGE(INDEX(ISNUMBER(--MID(feed!L475,ROW($1:$19),1))*
ROW($1:$19),0),ROW($1:$19))+1,1)*10^ROW($1:$19)/10)</f>
        <v>0</v>
      </c>
      <c r="M693" t="str">
        <f>feed!M475</f>
        <v>Mixed Economy</v>
      </c>
      <c r="N693">
        <f>SUMPRODUCT(MID(0&amp;feed!N475,LARGE(INDEX(ISNUMBER(--MID(feed!N475,ROW($1:$5),1))*
ROW($1:$5),0),ROW($1:$5))+1,1)*10^ROW($1:$5)/10)</f>
        <v>1317</v>
      </c>
      <c r="O693">
        <f>SUMPRODUCT(MID(0&amp;feed!O475,LARGE(INDEX(ISNUMBER(--MID(feed!O475,ROW($1:$5),1))*
ROW($1:$5),0),ROW($1:$5))+1,1)*10^ROW($1:$5)/10)</f>
        <v>106</v>
      </c>
      <c r="P693">
        <f>feed!P475</f>
        <v>0</v>
      </c>
      <c r="Q693">
        <f t="shared" si="60"/>
        <v>40</v>
      </c>
      <c r="R693" t="str">
        <f>feed!Q475</f>
        <v>None</v>
      </c>
      <c r="S693">
        <f t="shared" si="61"/>
        <v>0</v>
      </c>
      <c r="T693" t="str">
        <f>feed!R475</f>
        <v>Arabia</v>
      </c>
      <c r="U693" t="str">
        <f>feed!S475</f>
        <v>Neutral</v>
      </c>
      <c r="V693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170</v>
      </c>
      <c r="W693" t="str">
        <f>feed!U475</f>
        <v>http://blocgame.com/stats.php?id=62644</v>
      </c>
      <c r="X693" s="4">
        <f>SUMPRODUCT(MID(0&amp;feed!V475,LARGE(INDEX(ISNUMBER(--MID(feed!V475,ROW($1:$5),1))*
ROW($1:$5),0),ROW($1:$5))+1,1)*10^ROW($1:$5)/10)</f>
        <v>0</v>
      </c>
      <c r="Y693">
        <f>feed!W475</f>
        <v>0</v>
      </c>
      <c r="Z693" s="4">
        <f t="shared" si="62"/>
        <v>170</v>
      </c>
      <c r="AA693" s="8">
        <f t="shared" si="63"/>
        <v>0.12908124525436598</v>
      </c>
      <c r="AB693" s="4">
        <f t="shared" si="64"/>
        <v>219.5</v>
      </c>
      <c r="AC693" s="4">
        <f t="shared" si="65"/>
        <v>28.333333333333332</v>
      </c>
    </row>
    <row r="694" spans="1:29" x14ac:dyDescent="0.25">
      <c r="A694" t="str">
        <f>feed!A693</f>
        <v>ONE__KOREA</v>
      </c>
      <c r="B694" t="str">
        <f>feed!B693</f>
        <v>kleebo_2</v>
      </c>
      <c r="C694" t="str">
        <f>feed!C693</f>
        <v>The Order</v>
      </c>
      <c r="D694">
        <f>SUMPRODUCT(MID(0&amp;feed!D693,LARGE(INDEX(ISNUMBER(--MID(feed!D693,ROW($1:$19),1))*
ROW($1:$19),0),ROW($1:$19))+1,1)*10^ROW($1:$19)/10)</f>
        <v>120</v>
      </c>
      <c r="E694">
        <f>SUMPRODUCT(MID(0&amp;feed!E693,LARGE(INDEX(ISNUMBER(--MID(feed!E693,ROW($1:$19),1))*
ROW($1:$19),0),ROW($1:$19))+1,1)*10^ROW($1:$19)/10)</f>
        <v>2</v>
      </c>
      <c r="F694" t="str">
        <f>feed!F693</f>
        <v>Korean War surplus</v>
      </c>
      <c r="G694" t="str">
        <f>feed!G693</f>
        <v>Gandhi-like</v>
      </c>
      <c r="H694">
        <f>SUMPRODUCT(MID(0&amp;feed!H693,LARGE(INDEX(ISNUMBER(--MID(feed!H693,ROW($1:$19),1))*
ROW($1:$19),0),ROW($1:$19))+1,1)*10^ROW($1:$19)/10)</f>
        <v>3</v>
      </c>
      <c r="I694" t="str">
        <f>feed!I693</f>
        <v>Good</v>
      </c>
      <c r="J694">
        <f>SUMPRODUCT(MID(0&amp;feed!J693,LARGE(INDEX(ISNUMBER(--MID(feed!J693,ROW($1:$19),1))*
ROW($1:$19),0),ROW($1:$19))+1,1)*10^ROW($1:$19)/10)</f>
        <v>15</v>
      </c>
      <c r="K694">
        <f>SUMPRODUCT(MID(0&amp;feed!K693,LARGE(INDEX(ISNUMBER(--MID(feed!K693,ROW($1:$19),1))*
ROW($1:$19),0),ROW($1:$19))+1,1)*10^ROW($1:$19)/10)</f>
        <v>24</v>
      </c>
      <c r="L694">
        <f>SUMPRODUCT(MID(0&amp;feed!L693,LARGE(INDEX(ISNUMBER(--MID(feed!L693,ROW($1:$19),1))*
ROW($1:$19),0),ROW($1:$19))+1,1)*10^ROW($1:$19)/10)</f>
        <v>11</v>
      </c>
      <c r="M694" t="str">
        <f>feed!M693</f>
        <v>Central Planning</v>
      </c>
      <c r="N694">
        <f>SUMPRODUCT(MID(0&amp;feed!N693,LARGE(INDEX(ISNUMBER(--MID(feed!N693,ROW($1:$5),1))*
ROW($1:$5),0),ROW($1:$5))+1,1)*10^ROW($1:$5)/10)</f>
        <v>792</v>
      </c>
      <c r="O694">
        <f>SUMPRODUCT(MID(0&amp;feed!O693,LARGE(INDEX(ISNUMBER(--MID(feed!O693,ROW($1:$5),1))*
ROW($1:$5),0),ROW($1:$5))+1,1)*10^ROW($1:$5)/10)</f>
        <v>242</v>
      </c>
      <c r="P694" t="str">
        <f>feed!P693</f>
        <v>Untapped</v>
      </c>
      <c r="Q694">
        <f t="shared" si="60"/>
        <v>90</v>
      </c>
      <c r="R694" t="str">
        <f>feed!Q693</f>
        <v>Large</v>
      </c>
      <c r="S694">
        <f t="shared" si="61"/>
        <v>7.5</v>
      </c>
      <c r="T694" t="str">
        <f>feed!R693</f>
        <v>China</v>
      </c>
      <c r="U694" t="str">
        <f>feed!S693</f>
        <v>Soviet Union</v>
      </c>
      <c r="V694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25155</v>
      </c>
      <c r="W694" t="str">
        <f>feed!U693</f>
        <v>http://blocgame.com/stats.php?id=63934</v>
      </c>
      <c r="X694" s="4">
        <f>SUMPRODUCT(MID(0&amp;feed!V693,LARGE(INDEX(ISNUMBER(--MID(feed!V693,ROW($1:$5),1))*
ROW($1:$5),0),ROW($1:$5))+1,1)*10^ROW($1:$5)/10)</f>
        <v>0</v>
      </c>
      <c r="Y694">
        <f>feed!W693</f>
        <v>0</v>
      </c>
      <c r="Z694" s="4">
        <f t="shared" si="62"/>
        <v>9780</v>
      </c>
      <c r="AA694" s="8">
        <f t="shared" si="63"/>
        <v>31.761363636363637</v>
      </c>
      <c r="AB694" s="4">
        <f t="shared" si="64"/>
        <v>132</v>
      </c>
      <c r="AC694" s="4">
        <f t="shared" si="65"/>
        <v>4192.5</v>
      </c>
    </row>
    <row r="695" spans="1:29" x14ac:dyDescent="0.25">
      <c r="A695" t="str">
        <f>feed!A314</f>
        <v>SOPF</v>
      </c>
      <c r="B695" t="str">
        <f>feed!B314</f>
        <v>Johnathinski Weston</v>
      </c>
      <c r="C695" t="str">
        <f>feed!C314</f>
        <v>The United Nations</v>
      </c>
      <c r="D695">
        <f>SUMPRODUCT(MID(0&amp;feed!D314,LARGE(INDEX(ISNUMBER(--MID(feed!D314,ROW($1:$19),1))*
ROW($1:$19),0),ROW($1:$19))+1,1)*10^ROW($1:$19)/10)</f>
        <v>5</v>
      </c>
      <c r="E695">
        <f>SUMPRODUCT(MID(0&amp;feed!E314,LARGE(INDEX(ISNUMBER(--MID(feed!E314,ROW($1:$19),1))*
ROW($1:$19),0),ROW($1:$19))+1,1)*10^ROW($1:$19)/10)</f>
        <v>0</v>
      </c>
      <c r="F695" t="str">
        <f>feed!F314</f>
        <v>Second World War surplus</v>
      </c>
      <c r="G695" t="str">
        <f>feed!G314</f>
        <v>Questionable</v>
      </c>
      <c r="H695">
        <f>SUMPRODUCT(MID(0&amp;feed!H314,LARGE(INDEX(ISNUMBER(--MID(feed!H314,ROW($1:$19),1))*
ROW($1:$19),0),ROW($1:$19))+1,1)*10^ROW($1:$19)/10)</f>
        <v>1</v>
      </c>
      <c r="I695" t="str">
        <f>feed!I314</f>
        <v>Poor</v>
      </c>
      <c r="J695">
        <f>SUMPRODUCT(MID(0&amp;feed!J314,LARGE(INDEX(ISNUMBER(--MID(feed!J314,ROW($1:$19),1))*
ROW($1:$19),0),ROW($1:$19))+1,1)*10^ROW($1:$19)/10)</f>
        <v>8</v>
      </c>
      <c r="K695">
        <f>SUMPRODUCT(MID(0&amp;feed!K314,LARGE(INDEX(ISNUMBER(--MID(feed!K314,ROW($1:$19),1))*
ROW($1:$19),0),ROW($1:$19))+1,1)*10^ROW($1:$19)/10)</f>
        <v>10</v>
      </c>
      <c r="L695">
        <f>SUMPRODUCT(MID(0&amp;feed!L314,LARGE(INDEX(ISNUMBER(--MID(feed!L314,ROW($1:$19),1))*
ROW($1:$19),0),ROW($1:$19))+1,1)*10^ROW($1:$19)/10)</f>
        <v>4</v>
      </c>
      <c r="M695" t="str">
        <f>feed!M314</f>
        <v>Mixed Economy</v>
      </c>
      <c r="N695">
        <f>SUMPRODUCT(MID(0&amp;feed!N314,LARGE(INDEX(ISNUMBER(--MID(feed!N314,ROW($1:$5),1))*
ROW($1:$5),0),ROW($1:$5))+1,1)*10^ROW($1:$5)/10)</f>
        <v>1911</v>
      </c>
      <c r="O695">
        <f>SUMPRODUCT(MID(0&amp;feed!O314,LARGE(INDEX(ISNUMBER(--MID(feed!O314,ROW($1:$5),1))*
ROW($1:$5),0),ROW($1:$5))+1,1)*10^ROW($1:$5)/10)</f>
        <v>4</v>
      </c>
      <c r="P695" t="str">
        <f>feed!P314</f>
        <v>Untapped</v>
      </c>
      <c r="Q695">
        <f t="shared" si="60"/>
        <v>90</v>
      </c>
      <c r="R695" t="str">
        <f>feed!Q314</f>
        <v>Somewhat Large</v>
      </c>
      <c r="S695">
        <f t="shared" si="61"/>
        <v>6</v>
      </c>
      <c r="T695" t="str">
        <f>feed!R314</f>
        <v>East Indies</v>
      </c>
      <c r="U695" t="str">
        <f>feed!S314</f>
        <v>Neutral</v>
      </c>
      <c r="V695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6390</v>
      </c>
      <c r="W695" t="str">
        <f>feed!U314</f>
        <v>http://blocgame.com/stats.php?id=62841</v>
      </c>
      <c r="X695" s="4">
        <f>SUMPRODUCT(MID(0&amp;feed!V314,LARGE(INDEX(ISNUMBER(--MID(feed!V314,ROW($1:$5),1))*
ROW($1:$5),0),ROW($1:$5))+1,1)*10^ROW($1:$5)/10)</f>
        <v>0</v>
      </c>
      <c r="Y695">
        <f>feed!W314</f>
        <v>0</v>
      </c>
      <c r="Z695" s="4">
        <f t="shared" si="62"/>
        <v>390</v>
      </c>
      <c r="AA695" s="8">
        <f t="shared" si="63"/>
        <v>3.3437990580847723</v>
      </c>
      <c r="AB695" s="4">
        <f t="shared" si="64"/>
        <v>318.5</v>
      </c>
      <c r="AC695" s="4">
        <f t="shared" si="65"/>
        <v>1065</v>
      </c>
    </row>
    <row r="696" spans="1:29" x14ac:dyDescent="0.25">
      <c r="A696" t="str">
        <f>feed!A502</f>
        <v>Entah</v>
      </c>
      <c r="B696" t="str">
        <f>feed!B502</f>
        <v>remtap</v>
      </c>
      <c r="C696" t="str">
        <f>feed!C502</f>
        <v>PIRATES</v>
      </c>
      <c r="D696">
        <f>SUMPRODUCT(MID(0&amp;feed!D502,LARGE(INDEX(ISNUMBER(--MID(feed!D502,ROW($1:$19),1))*
ROW($1:$19),0),ROW($1:$19))+1,1)*10^ROW($1:$19)/10)</f>
        <v>110</v>
      </c>
      <c r="E696">
        <f>SUMPRODUCT(MID(0&amp;feed!E502,LARGE(INDEX(ISNUMBER(--MID(feed!E502,ROW($1:$19),1))*
ROW($1:$19),0),ROW($1:$19))+1,1)*10^ROW($1:$19)/10)</f>
        <v>4</v>
      </c>
      <c r="F696" t="str">
        <f>feed!F502</f>
        <v>Korean War surplus</v>
      </c>
      <c r="G696" t="str">
        <f>feed!G502</f>
        <v>Gandhi-like</v>
      </c>
      <c r="H696">
        <f>SUMPRODUCT(MID(0&amp;feed!H502,LARGE(INDEX(ISNUMBER(--MID(feed!H502,ROW($1:$19),1))*
ROW($1:$19),0),ROW($1:$19))+1,1)*10^ROW($1:$19)/10)</f>
        <v>3</v>
      </c>
      <c r="I696" t="str">
        <f>feed!I502</f>
        <v>Good</v>
      </c>
      <c r="J696">
        <f>SUMPRODUCT(MID(0&amp;feed!J502,LARGE(INDEX(ISNUMBER(--MID(feed!J502,ROW($1:$19),1))*
ROW($1:$19),0),ROW($1:$19))+1,1)*10^ROW($1:$19)/10)</f>
        <v>6</v>
      </c>
      <c r="K696">
        <f>SUMPRODUCT(MID(0&amp;feed!K502,LARGE(INDEX(ISNUMBER(--MID(feed!K502,ROW($1:$19),1))*
ROW($1:$19),0),ROW($1:$19))+1,1)*10^ROW($1:$19)/10)</f>
        <v>8</v>
      </c>
      <c r="L696">
        <f>SUMPRODUCT(MID(0&amp;feed!L502,LARGE(INDEX(ISNUMBER(--MID(feed!L502,ROW($1:$19),1))*
ROW($1:$19),0),ROW($1:$19))+1,1)*10^ROW($1:$19)/10)</f>
        <v>5</v>
      </c>
      <c r="M696" t="str">
        <f>feed!M502</f>
        <v>Mixed Economy</v>
      </c>
      <c r="N696">
        <f>SUMPRODUCT(MID(0&amp;feed!N502,LARGE(INDEX(ISNUMBER(--MID(feed!N502,ROW($1:$5),1))*
ROW($1:$5),0),ROW($1:$5))+1,1)*10^ROW($1:$5)/10)</f>
        <v>1244</v>
      </c>
      <c r="O696">
        <f>SUMPRODUCT(MID(0&amp;feed!O502,LARGE(INDEX(ISNUMBER(--MID(feed!O502,ROW($1:$5),1))*
ROW($1:$5),0),ROW($1:$5))+1,1)*10^ROW($1:$5)/10)</f>
        <v>5062</v>
      </c>
      <c r="P696" t="str">
        <f>feed!P502</f>
        <v>Untapped</v>
      </c>
      <c r="Q696">
        <f t="shared" si="60"/>
        <v>90</v>
      </c>
      <c r="R696" t="str">
        <f>feed!Q502</f>
        <v>Powerful</v>
      </c>
      <c r="S696">
        <f t="shared" si="61"/>
        <v>9</v>
      </c>
      <c r="T696" t="str">
        <f>feed!R502</f>
        <v>Atlas</v>
      </c>
      <c r="U696" t="str">
        <f>feed!S502</f>
        <v>Neutral</v>
      </c>
      <c r="V696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27675</v>
      </c>
      <c r="W696" t="str">
        <f>feed!U502</f>
        <v>http://blocgame.com/stats.php?id=60530</v>
      </c>
      <c r="X696" s="4">
        <f>SUMPRODUCT(MID(0&amp;feed!V502,LARGE(INDEX(ISNUMBER(--MID(feed!V502,ROW($1:$5),1))*
ROW($1:$5),0),ROW($1:$5))+1,1)*10^ROW($1:$5)/10)</f>
        <v>0</v>
      </c>
      <c r="Y696">
        <f>feed!W502</f>
        <v>0</v>
      </c>
      <c r="Z696" s="4">
        <f t="shared" si="62"/>
        <v>20550</v>
      </c>
      <c r="AA696" s="8">
        <f t="shared" si="63"/>
        <v>22.2467845659164</v>
      </c>
      <c r="AB696" s="4">
        <f t="shared" si="64"/>
        <v>207.33333333333334</v>
      </c>
      <c r="AC696" s="4">
        <f t="shared" si="65"/>
        <v>4612.5</v>
      </c>
    </row>
    <row r="697" spans="1:29" x14ac:dyDescent="0.25">
      <c r="A697" t="str">
        <f>feed!A889</f>
        <v>sourlove</v>
      </c>
      <c r="B697" t="str">
        <f>feed!B889</f>
        <v>Ilovedyou</v>
      </c>
      <c r="C697" t="str">
        <f>feed!C889</f>
        <v>The Order</v>
      </c>
      <c r="D697">
        <f>SUMPRODUCT(MID(0&amp;feed!D889,LARGE(INDEX(ISNUMBER(--MID(feed!D889,ROW($1:$19),1))*
ROW($1:$19),0),ROW($1:$19))+1,1)*10^ROW($1:$19)/10)</f>
        <v>20</v>
      </c>
      <c r="E697">
        <f>SUMPRODUCT(MID(0&amp;feed!E889,LARGE(INDEX(ISNUMBER(--MID(feed!E889,ROW($1:$19),1))*
ROW($1:$19),0),ROW($1:$19))+1,1)*10^ROW($1:$19)/10)</f>
        <v>0</v>
      </c>
      <c r="F697" t="str">
        <f>feed!F889</f>
        <v>Finest of the 19th century</v>
      </c>
      <c r="G697" t="str">
        <f>feed!G889</f>
        <v>Gandhi-like</v>
      </c>
      <c r="H697">
        <f>SUMPRODUCT(MID(0&amp;feed!H889,LARGE(INDEX(ISNUMBER(--MID(feed!H889,ROW($1:$19),1))*
ROW($1:$19),0),ROW($1:$19))+1,1)*10^ROW($1:$19)/10)</f>
        <v>0</v>
      </c>
      <c r="I697" t="str">
        <f>feed!I889</f>
        <v>Poor</v>
      </c>
      <c r="J697">
        <f>SUMPRODUCT(MID(0&amp;feed!J889,LARGE(INDEX(ISNUMBER(--MID(feed!J889,ROW($1:$19),1))*
ROW($1:$19),0),ROW($1:$19))+1,1)*10^ROW($1:$19)/10)</f>
        <v>3</v>
      </c>
      <c r="K697">
        <f>SUMPRODUCT(MID(0&amp;feed!K889,LARGE(INDEX(ISNUMBER(--MID(feed!K889,ROW($1:$19),1))*
ROW($1:$19),0),ROW($1:$19))+1,1)*10^ROW($1:$19)/10)</f>
        <v>15</v>
      </c>
      <c r="L697">
        <f>SUMPRODUCT(MID(0&amp;feed!L889,LARGE(INDEX(ISNUMBER(--MID(feed!L889,ROW($1:$19),1))*
ROW($1:$19),0),ROW($1:$19))+1,1)*10^ROW($1:$19)/10)</f>
        <v>1</v>
      </c>
      <c r="M697" t="str">
        <f>feed!M889</f>
        <v>Mixed Economy</v>
      </c>
      <c r="N697">
        <f>SUMPRODUCT(MID(0&amp;feed!N889,LARGE(INDEX(ISNUMBER(--MID(feed!N889,ROW($1:$5),1))*
ROW($1:$5),0),ROW($1:$5))+1,1)*10^ROW($1:$5)/10)</f>
        <v>451</v>
      </c>
      <c r="O697">
        <f>SUMPRODUCT(MID(0&amp;feed!O889,LARGE(INDEX(ISNUMBER(--MID(feed!O889,ROW($1:$5),1))*
ROW($1:$5),0),ROW($1:$5))+1,1)*10^ROW($1:$5)/10)</f>
        <v>79</v>
      </c>
      <c r="P697" t="str">
        <f>feed!P889</f>
        <v>Untapped</v>
      </c>
      <c r="Q697">
        <f t="shared" si="60"/>
        <v>90</v>
      </c>
      <c r="R697" t="str">
        <f>feed!Q889</f>
        <v>None</v>
      </c>
      <c r="S697">
        <f t="shared" si="61"/>
        <v>0</v>
      </c>
      <c r="T697" t="str">
        <f>feed!R889</f>
        <v>Congo</v>
      </c>
      <c r="U697" t="str">
        <f>feed!S889</f>
        <v>Neutral</v>
      </c>
      <c r="V697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20000</v>
      </c>
      <c r="W697" t="str">
        <f>feed!U889</f>
        <v>http://blocgame.com/stats.php?id=65227</v>
      </c>
      <c r="X697" s="4">
        <f>SUMPRODUCT(MID(0&amp;feed!V889,LARGE(INDEX(ISNUMBER(--MID(feed!V889,ROW($1:$5),1))*
ROW($1:$5),0),ROW($1:$5))+1,1)*10^ROW($1:$5)/10)</f>
        <v>0</v>
      </c>
      <c r="Y697">
        <f>feed!W889</f>
        <v>0</v>
      </c>
      <c r="Z697" s="4">
        <f t="shared" si="62"/>
        <v>14000</v>
      </c>
      <c r="AA697" s="8">
        <f t="shared" si="63"/>
        <v>44.345898004434588</v>
      </c>
      <c r="AB697" s="4">
        <f t="shared" si="64"/>
        <v>75.166666666666671</v>
      </c>
      <c r="AC697" s="4">
        <f t="shared" si="65"/>
        <v>3333.3333333333335</v>
      </c>
    </row>
    <row r="698" spans="1:29" x14ac:dyDescent="0.25">
      <c r="A698" t="str">
        <f>feed!A643</f>
        <v>North Oman</v>
      </c>
      <c r="B698" t="str">
        <f>feed!B643</f>
        <v>WISD0MTREE</v>
      </c>
      <c r="C698" t="str">
        <f>feed!C643</f>
        <v>Armat Corporation</v>
      </c>
      <c r="D698">
        <f>SUMPRODUCT(MID(0&amp;feed!D643,LARGE(INDEX(ISNUMBER(--MID(feed!D643,ROW($1:$19),1))*
ROW($1:$19),0),ROW($1:$19))+1,1)*10^ROW($1:$19)/10)</f>
        <v>2</v>
      </c>
      <c r="E698">
        <f>SUMPRODUCT(MID(0&amp;feed!E643,LARGE(INDEX(ISNUMBER(--MID(feed!E643,ROW($1:$19),1))*
ROW($1:$19),0),ROW($1:$19))+1,1)*10^ROW($1:$19)/10)</f>
        <v>0</v>
      </c>
      <c r="F698" t="str">
        <f>feed!F643</f>
        <v>Second World War surplus</v>
      </c>
      <c r="G698" t="str">
        <f>feed!G643</f>
        <v>Gandhi-like</v>
      </c>
      <c r="H698">
        <f>SUMPRODUCT(MID(0&amp;feed!H643,LARGE(INDEX(ISNUMBER(--MID(feed!H643,ROW($1:$19),1))*
ROW($1:$19),0),ROW($1:$19))+1,1)*10^ROW($1:$19)/10)</f>
        <v>1</v>
      </c>
      <c r="I698" t="str">
        <f>feed!I643</f>
        <v>Undisciplined Rabble</v>
      </c>
      <c r="J698">
        <f>SUMPRODUCT(MID(0&amp;feed!J643,LARGE(INDEX(ISNUMBER(--MID(feed!J643,ROW($1:$19),1))*
ROW($1:$19),0),ROW($1:$19))+1,1)*10^ROW($1:$19)/10)</f>
        <v>6</v>
      </c>
      <c r="K698">
        <f>SUMPRODUCT(MID(0&amp;feed!K643,LARGE(INDEX(ISNUMBER(--MID(feed!K643,ROW($1:$19),1))*
ROW($1:$19),0),ROW($1:$19))+1,1)*10^ROW($1:$19)/10)</f>
        <v>12</v>
      </c>
      <c r="L698">
        <f>SUMPRODUCT(MID(0&amp;feed!L643,LARGE(INDEX(ISNUMBER(--MID(feed!L643,ROW($1:$19),1))*
ROW($1:$19),0),ROW($1:$19))+1,1)*10^ROW($1:$19)/10)</f>
        <v>8</v>
      </c>
      <c r="M698" t="str">
        <f>feed!M643</f>
        <v>Central Planning</v>
      </c>
      <c r="N698">
        <f>SUMPRODUCT(MID(0&amp;feed!N643,LARGE(INDEX(ISNUMBER(--MID(feed!N643,ROW($1:$5),1))*
ROW($1:$5),0),ROW($1:$5))+1,1)*10^ROW($1:$5)/10)</f>
        <v>884</v>
      </c>
      <c r="O698">
        <f>SUMPRODUCT(MID(0&amp;feed!O643,LARGE(INDEX(ISNUMBER(--MID(feed!O643,ROW($1:$5),1))*
ROW($1:$5),0),ROW($1:$5))+1,1)*10^ROW($1:$5)/10)</f>
        <v>3830</v>
      </c>
      <c r="P698">
        <f>feed!P643</f>
        <v>0</v>
      </c>
      <c r="Q698">
        <f t="shared" si="60"/>
        <v>40</v>
      </c>
      <c r="R698" t="str">
        <f>feed!Q643</f>
        <v>Mediocre</v>
      </c>
      <c r="S698">
        <f t="shared" si="61"/>
        <v>4.5</v>
      </c>
      <c r="T698" t="str">
        <f>feed!R643</f>
        <v>Arabia</v>
      </c>
      <c r="U698" t="str">
        <f>feed!S643</f>
        <v>Soviet Union</v>
      </c>
      <c r="V698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20311</v>
      </c>
      <c r="W698" t="str">
        <f>feed!U643</f>
        <v>http://blocgame.com/stats.php?id=9620</v>
      </c>
      <c r="X698" s="4">
        <f>SUMPRODUCT(MID(0&amp;feed!V643,LARGE(INDEX(ISNUMBER(--MID(feed!V643,ROW($1:$5),1))*
ROW($1:$5),0),ROW($1:$5))+1,1)*10^ROW($1:$5)/10)</f>
        <v>0</v>
      </c>
      <c r="Y698">
        <f>feed!W643</f>
        <v>0</v>
      </c>
      <c r="Z698" s="4">
        <f t="shared" si="62"/>
        <v>12061</v>
      </c>
      <c r="AA698" s="8">
        <f t="shared" si="63"/>
        <v>22.976244343891402</v>
      </c>
      <c r="AB698" s="4">
        <f t="shared" si="64"/>
        <v>147.33333333333334</v>
      </c>
      <c r="AC698" s="4">
        <f t="shared" si="65"/>
        <v>3385.1666666666665</v>
      </c>
    </row>
    <row r="699" spans="1:29" x14ac:dyDescent="0.25">
      <c r="A699" t="str">
        <f>feed!A443</f>
        <v>HCLI COG Div</v>
      </c>
      <c r="B699" t="str">
        <f>feed!B443</f>
        <v>Silphiel</v>
      </c>
      <c r="C699" t="str">
        <f>feed!C443</f>
        <v>The Order</v>
      </c>
      <c r="D699">
        <f>SUMPRODUCT(MID(0&amp;feed!D443,LARGE(INDEX(ISNUMBER(--MID(feed!D443,ROW($1:$19),1))*
ROW($1:$19),0),ROW($1:$19))+1,1)*10^ROW($1:$19)/10)</f>
        <v>55</v>
      </c>
      <c r="E699">
        <f>SUMPRODUCT(MID(0&amp;feed!E443,LARGE(INDEX(ISNUMBER(--MID(feed!E443,ROW($1:$19),1))*
ROW($1:$19),0),ROW($1:$19))+1,1)*10^ROW($1:$19)/10)</f>
        <v>1</v>
      </c>
      <c r="F699" t="str">
        <f>feed!F443</f>
        <v>Korean War surplus</v>
      </c>
      <c r="G699" t="str">
        <f>feed!G443</f>
        <v>Gandhi-like</v>
      </c>
      <c r="H699">
        <f>SUMPRODUCT(MID(0&amp;feed!H443,LARGE(INDEX(ISNUMBER(--MID(feed!H443,ROW($1:$19),1))*
ROW($1:$19),0),ROW($1:$19))+1,1)*10^ROW($1:$19)/10)</f>
        <v>2</v>
      </c>
      <c r="I699" t="str">
        <f>feed!I443</f>
        <v>Elite</v>
      </c>
      <c r="J699">
        <f>SUMPRODUCT(MID(0&amp;feed!J443,LARGE(INDEX(ISNUMBER(--MID(feed!J443,ROW($1:$19),1))*
ROW($1:$19),0),ROW($1:$19))+1,1)*10^ROW($1:$19)/10)</f>
        <v>0</v>
      </c>
      <c r="K699">
        <f>SUMPRODUCT(MID(0&amp;feed!K443,LARGE(INDEX(ISNUMBER(--MID(feed!K443,ROW($1:$19),1))*
ROW($1:$19),0),ROW($1:$19))+1,1)*10^ROW($1:$19)/10)</f>
        <v>18</v>
      </c>
      <c r="L699">
        <f>SUMPRODUCT(MID(0&amp;feed!L443,LARGE(INDEX(ISNUMBER(--MID(feed!L443,ROW($1:$19),1))*
ROW($1:$19),0),ROW($1:$19))+1,1)*10^ROW($1:$19)/10)</f>
        <v>3</v>
      </c>
      <c r="M699" t="str">
        <f>feed!M443</f>
        <v>Mixed Economy</v>
      </c>
      <c r="N699">
        <f>SUMPRODUCT(MID(0&amp;feed!N443,LARGE(INDEX(ISNUMBER(--MID(feed!N443,ROW($1:$5),1))*
ROW($1:$5),0),ROW($1:$5))+1,1)*10^ROW($1:$5)/10)</f>
        <v>1436</v>
      </c>
      <c r="O699">
        <f>SUMPRODUCT(MID(0&amp;feed!O443,LARGE(INDEX(ISNUMBER(--MID(feed!O443,ROW($1:$5),1))*
ROW($1:$5),0),ROW($1:$5))+1,1)*10^ROW($1:$5)/10)</f>
        <v>118</v>
      </c>
      <c r="P699" t="str">
        <f>feed!P443</f>
        <v>Depleted</v>
      </c>
      <c r="Q699">
        <f t="shared" si="60"/>
        <v>0</v>
      </c>
      <c r="R699" t="str">
        <f>feed!Q443</f>
        <v>Very Powerful</v>
      </c>
      <c r="S699">
        <f t="shared" si="61"/>
        <v>10</v>
      </c>
      <c r="T699" t="str">
        <f>feed!R443</f>
        <v>Congo</v>
      </c>
      <c r="U699" t="str">
        <f>feed!S443</f>
        <v>Neutral</v>
      </c>
      <c r="V699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28821</v>
      </c>
      <c r="W699" t="str">
        <f>feed!U443</f>
        <v>http://blocgame.com/stats.php?id=54510</v>
      </c>
      <c r="X699" s="4">
        <f>SUMPRODUCT(MID(0&amp;feed!V443,LARGE(INDEX(ISNUMBER(--MID(feed!V443,ROW($1:$5),1))*
ROW($1:$5),0),ROW($1:$5))+1,1)*10^ROW($1:$5)/10)</f>
        <v>0</v>
      </c>
      <c r="Y699">
        <f>feed!W443</f>
        <v>0</v>
      </c>
      <c r="Z699" s="4">
        <f t="shared" si="62"/>
        <v>19446</v>
      </c>
      <c r="AA699" s="8">
        <f t="shared" si="63"/>
        <v>20.07033426183844</v>
      </c>
      <c r="AB699" s="4">
        <f t="shared" si="64"/>
        <v>239.33333333333334</v>
      </c>
      <c r="AC699" s="4">
        <f t="shared" si="65"/>
        <v>4803.5</v>
      </c>
    </row>
    <row r="700" spans="1:29" x14ac:dyDescent="0.25">
      <c r="A700" t="str">
        <f>feed!A687</f>
        <v>Arabstan</v>
      </c>
      <c r="B700" t="str">
        <f>feed!B687</f>
        <v>AxanderTheGreat</v>
      </c>
      <c r="C700" t="str">
        <f>feed!C687</f>
        <v>SPQR</v>
      </c>
      <c r="D700">
        <f>SUMPRODUCT(MID(0&amp;feed!D687,LARGE(INDEX(ISNUMBER(--MID(feed!D687,ROW($1:$19),1))*
ROW($1:$19),0),ROW($1:$19))+1,1)*10^ROW($1:$19)/10)</f>
        <v>3</v>
      </c>
      <c r="E700">
        <f>SUMPRODUCT(MID(0&amp;feed!E687,LARGE(INDEX(ISNUMBER(--MID(feed!E687,ROW($1:$19),1))*
ROW($1:$19),0),ROW($1:$19))+1,1)*10^ROW($1:$19)/10)</f>
        <v>0</v>
      </c>
      <c r="F700" t="str">
        <f>feed!F687</f>
        <v>Second World War surplus</v>
      </c>
      <c r="G700" t="str">
        <f>feed!G687</f>
        <v>Normal</v>
      </c>
      <c r="H700">
        <f>SUMPRODUCT(MID(0&amp;feed!H687,LARGE(INDEX(ISNUMBER(--MID(feed!H687,ROW($1:$19),1))*
ROW($1:$19),0),ROW($1:$19))+1,1)*10^ROW($1:$19)/10)</f>
        <v>1</v>
      </c>
      <c r="I700" t="str">
        <f>feed!I687</f>
        <v>Standard</v>
      </c>
      <c r="J700">
        <f>SUMPRODUCT(MID(0&amp;feed!J687,LARGE(INDEX(ISNUMBER(--MID(feed!J687,ROW($1:$19),1))*
ROW($1:$19),0),ROW($1:$19))+1,1)*10^ROW($1:$19)/10)</f>
        <v>2</v>
      </c>
      <c r="K700">
        <f>SUMPRODUCT(MID(0&amp;feed!K687,LARGE(INDEX(ISNUMBER(--MID(feed!K687,ROW($1:$19),1))*
ROW($1:$19),0),ROW($1:$19))+1,1)*10^ROW($1:$19)/10)</f>
        <v>8</v>
      </c>
      <c r="L700">
        <f>SUMPRODUCT(MID(0&amp;feed!L687,LARGE(INDEX(ISNUMBER(--MID(feed!L687,ROW($1:$19),1))*
ROW($1:$19),0),ROW($1:$19))+1,1)*10^ROW($1:$19)/10)</f>
        <v>0</v>
      </c>
      <c r="M700" t="str">
        <f>feed!M687</f>
        <v>Mixed Economy</v>
      </c>
      <c r="N700">
        <f>SUMPRODUCT(MID(0&amp;feed!N687,LARGE(INDEX(ISNUMBER(--MID(feed!N687,ROW($1:$5),1))*
ROW($1:$5),0),ROW($1:$5))+1,1)*10^ROW($1:$5)/10)</f>
        <v>802</v>
      </c>
      <c r="O700">
        <f>SUMPRODUCT(MID(0&amp;feed!O687,LARGE(INDEX(ISNUMBER(--MID(feed!O687,ROW($1:$5),1))*
ROW($1:$5),0),ROW($1:$5))+1,1)*10^ROW($1:$5)/10)</f>
        <v>0</v>
      </c>
      <c r="P700" t="str">
        <f>feed!P687</f>
        <v>Untapped</v>
      </c>
      <c r="Q700">
        <f t="shared" si="60"/>
        <v>90</v>
      </c>
      <c r="R700" t="str">
        <f>feed!Q687</f>
        <v>Mediocre</v>
      </c>
      <c r="S700">
        <f t="shared" si="61"/>
        <v>4.5</v>
      </c>
      <c r="T700" t="str">
        <f>feed!R687</f>
        <v>Mesopotamia</v>
      </c>
      <c r="U700" t="str">
        <f>feed!S687</f>
        <v>Neutral</v>
      </c>
      <c r="V700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9360</v>
      </c>
      <c r="W700" t="str">
        <f>feed!U687</f>
        <v>http://blocgame.com/stats.php?id=61659</v>
      </c>
      <c r="X700" s="4">
        <f>SUMPRODUCT(MID(0&amp;feed!V687,LARGE(INDEX(ISNUMBER(--MID(feed!V687,ROW($1:$5),1))*
ROW($1:$5),0),ROW($1:$5))+1,1)*10^ROW($1:$5)/10)</f>
        <v>0</v>
      </c>
      <c r="Y700">
        <f>feed!W687</f>
        <v>0</v>
      </c>
      <c r="Z700" s="4">
        <f t="shared" si="62"/>
        <v>5610</v>
      </c>
      <c r="AA700" s="8">
        <f t="shared" si="63"/>
        <v>11.670822942643392</v>
      </c>
      <c r="AB700" s="4">
        <f t="shared" si="64"/>
        <v>133.66666666666666</v>
      </c>
      <c r="AC700" s="4">
        <f t="shared" si="65"/>
        <v>1560</v>
      </c>
    </row>
    <row r="701" spans="1:29" x14ac:dyDescent="0.25">
      <c r="A701" t="str">
        <f>feed!A331</f>
        <v>Losong</v>
      </c>
      <c r="B701" t="str">
        <f>feed!B331</f>
        <v>Hafirus</v>
      </c>
      <c r="C701" t="str">
        <f>feed!C331</f>
        <v>PIRATES</v>
      </c>
      <c r="D701">
        <f>SUMPRODUCT(MID(0&amp;feed!D331,LARGE(INDEX(ISNUMBER(--MID(feed!D331,ROW($1:$19),1))*
ROW($1:$19),0),ROW($1:$19))+1,1)*10^ROW($1:$19)/10)</f>
        <v>125</v>
      </c>
      <c r="E701">
        <f>SUMPRODUCT(MID(0&amp;feed!E331,LARGE(INDEX(ISNUMBER(--MID(feed!E331,ROW($1:$19),1))*
ROW($1:$19),0),ROW($1:$19))+1,1)*10^ROW($1:$19)/10)</f>
        <v>13</v>
      </c>
      <c r="F701" t="str">
        <f>feed!F331</f>
        <v>Korean War surplus</v>
      </c>
      <c r="G701" t="str">
        <f>feed!G331</f>
        <v>Gandhi-like</v>
      </c>
      <c r="H701">
        <f>SUMPRODUCT(MID(0&amp;feed!H331,LARGE(INDEX(ISNUMBER(--MID(feed!H331,ROW($1:$19),1))*
ROW($1:$19),0),ROW($1:$19))+1,1)*10^ROW($1:$19)/10)</f>
        <v>4</v>
      </c>
      <c r="I701" t="str">
        <f>feed!I331</f>
        <v>Good</v>
      </c>
      <c r="J701">
        <f>SUMPRODUCT(MID(0&amp;feed!J331,LARGE(INDEX(ISNUMBER(--MID(feed!J331,ROW($1:$19),1))*
ROW($1:$19),0),ROW($1:$19))+1,1)*10^ROW($1:$19)/10)</f>
        <v>3</v>
      </c>
      <c r="K701">
        <f>SUMPRODUCT(MID(0&amp;feed!K331,LARGE(INDEX(ISNUMBER(--MID(feed!K331,ROW($1:$19),1))*
ROW($1:$19),0),ROW($1:$19))+1,1)*10^ROW($1:$19)/10)</f>
        <v>30</v>
      </c>
      <c r="L701">
        <f>SUMPRODUCT(MID(0&amp;feed!L331,LARGE(INDEX(ISNUMBER(--MID(feed!L331,ROW($1:$19),1))*
ROW($1:$19),0),ROW($1:$19))+1,1)*10^ROW($1:$19)/10)</f>
        <v>5</v>
      </c>
      <c r="M701" t="str">
        <f>feed!M331</f>
        <v>Mixed Economy</v>
      </c>
      <c r="N701">
        <f>SUMPRODUCT(MID(0&amp;feed!N331,LARGE(INDEX(ISNUMBER(--MID(feed!N331,ROW($1:$5),1))*
ROW($1:$5),0),ROW($1:$5))+1,1)*10^ROW($1:$5)/10)</f>
        <v>1836</v>
      </c>
      <c r="O701">
        <f>SUMPRODUCT(MID(0&amp;feed!O331,LARGE(INDEX(ISNUMBER(--MID(feed!O331,ROW($1:$5),1))*
ROW($1:$5),0),ROW($1:$5))+1,1)*10^ROW($1:$5)/10)</f>
        <v>107</v>
      </c>
      <c r="P701" t="str">
        <f>feed!P331</f>
        <v>Untapped</v>
      </c>
      <c r="Q701">
        <f t="shared" si="60"/>
        <v>90</v>
      </c>
      <c r="R701" t="str">
        <f>feed!Q331</f>
        <v>Very Powerful</v>
      </c>
      <c r="S701">
        <f t="shared" si="61"/>
        <v>10</v>
      </c>
      <c r="T701" t="str">
        <f>feed!R331</f>
        <v>Pacific Rim</v>
      </c>
      <c r="U701" t="str">
        <f>feed!S331</f>
        <v>Neutral</v>
      </c>
      <c r="V70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48724</v>
      </c>
      <c r="W701" t="str">
        <f>feed!U331</f>
        <v>http://blocgame.com/stats.php?id=60570</v>
      </c>
      <c r="X701" s="4">
        <f>SUMPRODUCT(MID(0&amp;feed!V331,LARGE(INDEX(ISNUMBER(--MID(feed!V331,ROW($1:$5),1))*
ROW($1:$5),0),ROW($1:$5))+1,1)*10^ROW($1:$5)/10)</f>
        <v>0</v>
      </c>
      <c r="Y701">
        <f>feed!W331</f>
        <v>0</v>
      </c>
      <c r="Z701" s="4">
        <f t="shared" si="62"/>
        <v>32599</v>
      </c>
      <c r="AA701" s="8">
        <f t="shared" si="63"/>
        <v>26.538126361655774</v>
      </c>
      <c r="AB701" s="4">
        <f t="shared" si="64"/>
        <v>306</v>
      </c>
      <c r="AC701" s="4">
        <f t="shared" si="65"/>
        <v>8120.666666666667</v>
      </c>
    </row>
    <row r="702" spans="1:29" x14ac:dyDescent="0.25">
      <c r="A702" t="str">
        <f>feed!A487</f>
        <v>The Core</v>
      </c>
      <c r="B702" t="str">
        <f>feed!B487</f>
        <v>BelSon</v>
      </c>
      <c r="C702" t="str">
        <f>feed!C487</f>
        <v>Dictators United</v>
      </c>
      <c r="D702">
        <f>SUMPRODUCT(MID(0&amp;feed!D487,LARGE(INDEX(ISNUMBER(--MID(feed!D487,ROW($1:$19),1))*
ROW($1:$19),0),ROW($1:$19))+1,1)*10^ROW($1:$19)/10)</f>
        <v>10</v>
      </c>
      <c r="E702">
        <f>SUMPRODUCT(MID(0&amp;feed!E487,LARGE(INDEX(ISNUMBER(--MID(feed!E487,ROW($1:$19),1))*
ROW($1:$19),0),ROW($1:$19))+1,1)*10^ROW($1:$19)/10)</f>
        <v>0</v>
      </c>
      <c r="F702" t="str">
        <f>feed!F487</f>
        <v>Second World War surplus</v>
      </c>
      <c r="G702" t="str">
        <f>feed!G487</f>
        <v>Gandhi-like</v>
      </c>
      <c r="H702">
        <f>SUMPRODUCT(MID(0&amp;feed!H488,LARGE(INDEX(ISNUMBER(--MID(feed!H488,ROW($1:$19),1))*
ROW($1:$19),0),ROW($1:$19))+1,1)*10^ROW($1:$19)/10)</f>
        <v>1</v>
      </c>
      <c r="I702" t="str">
        <f>feed!I487</f>
        <v>Undisciplined Rabble</v>
      </c>
      <c r="J702">
        <f>SUMPRODUCT(MID(0&amp;feed!J487,LARGE(INDEX(ISNUMBER(--MID(feed!J487,ROW($1:$19),1))*
ROW($1:$19),0),ROW($1:$19))+1,1)*10^ROW($1:$19)/10)</f>
        <v>12</v>
      </c>
      <c r="K702">
        <f>SUMPRODUCT(MID(0&amp;feed!K487,LARGE(INDEX(ISNUMBER(--MID(feed!K487,ROW($1:$19),1))*
ROW($1:$19),0),ROW($1:$19))+1,1)*10^ROW($1:$19)/10)</f>
        <v>21</v>
      </c>
      <c r="L702">
        <f>SUMPRODUCT(MID(0&amp;feed!L487,LARGE(INDEX(ISNUMBER(--MID(feed!L487,ROW($1:$19),1))*
ROW($1:$19),0),ROW($1:$19))+1,1)*10^ROW($1:$19)/10)</f>
        <v>2</v>
      </c>
      <c r="M702" t="str">
        <f>feed!M487</f>
        <v>Free Market</v>
      </c>
      <c r="N702">
        <f>SUMPRODUCT(MID(0&amp;feed!N487,LARGE(INDEX(ISNUMBER(--MID(feed!N487,ROW($1:$5),1))*
ROW($1:$5),0),ROW($1:$5))+1,1)*10^ROW($1:$5)/10)</f>
        <v>1303</v>
      </c>
      <c r="O702">
        <f>SUMPRODUCT(MID(0&amp;feed!O487,LARGE(INDEX(ISNUMBER(--MID(feed!O487,ROW($1:$5),1))*
ROW($1:$5),0),ROW($1:$5))+1,1)*10^ROW($1:$5)/10)</f>
        <v>71</v>
      </c>
      <c r="P702" t="str">
        <f>feed!P487</f>
        <v>Untapped</v>
      </c>
      <c r="Q702">
        <f t="shared" si="60"/>
        <v>90</v>
      </c>
      <c r="R702" t="str">
        <f>feed!Q487</f>
        <v>Meagre</v>
      </c>
      <c r="S702">
        <f t="shared" si="61"/>
        <v>1.5</v>
      </c>
      <c r="T702" t="str">
        <f>feed!R487</f>
        <v>Pacific Rim</v>
      </c>
      <c r="U702" t="str">
        <f>feed!S487</f>
        <v>Neutral</v>
      </c>
      <c r="V702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9640</v>
      </c>
      <c r="W702" t="str">
        <f>feed!U487</f>
        <v>http://blocgame.com/stats.php?id=64480</v>
      </c>
      <c r="X702" s="4">
        <f>SUMPRODUCT(MID(0&amp;feed!V487,LARGE(INDEX(ISNUMBER(--MID(feed!V487,ROW($1:$5),1))*
ROW($1:$5),0),ROW($1:$5))+1,1)*10^ROW($1:$5)/10)</f>
        <v>0</v>
      </c>
      <c r="Y702">
        <f>feed!W487</f>
        <v>0</v>
      </c>
      <c r="Z702" s="4">
        <f t="shared" si="62"/>
        <v>265</v>
      </c>
      <c r="AA702" s="8">
        <f t="shared" si="63"/>
        <v>7.3983115886415964</v>
      </c>
      <c r="AB702" s="4">
        <f t="shared" si="64"/>
        <v>217.16666666666666</v>
      </c>
      <c r="AC702" s="4">
        <f t="shared" si="65"/>
        <v>1606.6666666666667</v>
      </c>
    </row>
    <row r="703" spans="1:29" x14ac:dyDescent="0.25">
      <c r="A703" t="str">
        <f>feed!A292</f>
        <v>DZ Djeich</v>
      </c>
      <c r="B703" t="str">
        <f>feed!B292</f>
        <v>StratoDZ</v>
      </c>
      <c r="C703" t="str">
        <f>feed!C292</f>
        <v>The Khilafah</v>
      </c>
      <c r="D703">
        <f>SUMPRODUCT(MID(0&amp;feed!D292,LARGE(INDEX(ISNUMBER(--MID(feed!D292,ROW($1:$19),1))*
ROW($1:$19),0),ROW($1:$19))+1,1)*10^ROW($1:$19)/10)</f>
        <v>14</v>
      </c>
      <c r="E703">
        <f>SUMPRODUCT(MID(0&amp;feed!E292,LARGE(INDEX(ISNUMBER(--MID(feed!E292,ROW($1:$19),1))*
ROW($1:$19),0),ROW($1:$19))+1,1)*10^ROW($1:$19)/10)</f>
        <v>0</v>
      </c>
      <c r="F703" t="str">
        <f>feed!F292</f>
        <v>Second World War surplus</v>
      </c>
      <c r="G703" t="str">
        <f>feed!G292</f>
        <v>Gandhi-like</v>
      </c>
      <c r="H703">
        <f>SUMPRODUCT(MID(0&amp;feed!H292,LARGE(INDEX(ISNUMBER(--MID(feed!H292,ROW($1:$19),1))*
ROW($1:$19),0),ROW($1:$19))+1,1)*10^ROW($1:$19)/10)</f>
        <v>0</v>
      </c>
      <c r="I703" t="str">
        <f>feed!I292</f>
        <v>Undisciplined Rabble</v>
      </c>
      <c r="J703">
        <f>SUMPRODUCT(MID(0&amp;feed!J292,LARGE(INDEX(ISNUMBER(--MID(feed!J292,ROW($1:$19),1))*
ROW($1:$19),0),ROW($1:$19))+1,1)*10^ROW($1:$19)/10)</f>
        <v>1</v>
      </c>
      <c r="K703">
        <f>SUMPRODUCT(MID(0&amp;feed!K292,LARGE(INDEX(ISNUMBER(--MID(feed!K292,ROW($1:$19),1))*
ROW($1:$19),0),ROW($1:$19))+1,1)*10^ROW($1:$19)/10)</f>
        <v>6</v>
      </c>
      <c r="L703">
        <f>SUMPRODUCT(MID(0&amp;feed!L292,LARGE(INDEX(ISNUMBER(--MID(feed!L292,ROW($1:$19),1))*
ROW($1:$19),0),ROW($1:$19))+1,1)*10^ROW($1:$19)/10)</f>
        <v>7</v>
      </c>
      <c r="M703" t="str">
        <f>feed!M292</f>
        <v>Mixed Economy</v>
      </c>
      <c r="N703">
        <f>SUMPRODUCT(MID(0&amp;feed!N292,LARGE(INDEX(ISNUMBER(--MID(feed!N292,ROW($1:$5),1))*
ROW($1:$5),0),ROW($1:$5))+1,1)*10^ROW($1:$5)/10)</f>
        <v>2032</v>
      </c>
      <c r="O703">
        <f>SUMPRODUCT(MID(0&amp;feed!O292,LARGE(INDEX(ISNUMBER(--MID(feed!O292,ROW($1:$5),1))*
ROW($1:$5),0),ROW($1:$5))+1,1)*10^ROW($1:$5)/10)</f>
        <v>679</v>
      </c>
      <c r="P703">
        <f>feed!P292</f>
        <v>0</v>
      </c>
      <c r="Q703">
        <f t="shared" si="60"/>
        <v>40</v>
      </c>
      <c r="R703" t="str">
        <f>feed!Q292</f>
        <v>Mediocre</v>
      </c>
      <c r="S703">
        <f t="shared" si="61"/>
        <v>4.5</v>
      </c>
      <c r="T703" t="str">
        <f>feed!R292</f>
        <v>Atlas</v>
      </c>
      <c r="U703" t="str">
        <f>feed!S292</f>
        <v>Soviet Union</v>
      </c>
      <c r="V703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5025</v>
      </c>
      <c r="W703" t="str">
        <f>feed!U292</f>
        <v>http://blocgame.com/stats.php?id=61408</v>
      </c>
      <c r="X703" s="4">
        <f>SUMPRODUCT(MID(0&amp;feed!V292,LARGE(INDEX(ISNUMBER(--MID(feed!V292,ROW($1:$5),1))*
ROW($1:$5),0),ROW($1:$5))+1,1)*10^ROW($1:$5)/10)</f>
        <v>0</v>
      </c>
      <c r="Y703">
        <f>feed!W292</f>
        <v>0</v>
      </c>
      <c r="Z703" s="4">
        <f t="shared" si="62"/>
        <v>150</v>
      </c>
      <c r="AA703" s="8">
        <f t="shared" si="63"/>
        <v>2.4729330708661417</v>
      </c>
      <c r="AB703" s="4">
        <f t="shared" si="64"/>
        <v>338.66666666666669</v>
      </c>
      <c r="AC703" s="4">
        <f t="shared" si="65"/>
        <v>837.5</v>
      </c>
    </row>
    <row r="704" spans="1:29" x14ac:dyDescent="0.25">
      <c r="A704" t="str">
        <f>feed!A773</f>
        <v>Sg Api</v>
      </c>
      <c r="B704" t="str">
        <f>feed!B773</f>
        <v>Alienboy</v>
      </c>
      <c r="C704" t="str">
        <f>feed!C773</f>
        <v>PIRATES</v>
      </c>
      <c r="D704">
        <f>SUMPRODUCT(MID(0&amp;feed!D773,LARGE(INDEX(ISNUMBER(--MID(feed!D773,ROW($1:$19),1))*
ROW($1:$19),0),ROW($1:$19))+1,1)*10^ROW($1:$19)/10)</f>
        <v>57</v>
      </c>
      <c r="E704">
        <f>SUMPRODUCT(MID(0&amp;feed!E773,LARGE(INDEX(ISNUMBER(--MID(feed!E773,ROW($1:$19),1))*
ROW($1:$19),0),ROW($1:$19))+1,1)*10^ROW($1:$19)/10)</f>
        <v>0</v>
      </c>
      <c r="F704" t="str">
        <f>feed!F773</f>
        <v>Second World War surplus</v>
      </c>
      <c r="G704" t="str">
        <f>feed!G773</f>
        <v>Gandhi-like</v>
      </c>
      <c r="H704">
        <f>SUMPRODUCT(MID(0&amp;feed!H774,LARGE(INDEX(ISNUMBER(--MID(feed!H774,ROW($1:$19),1))*
ROW($1:$19),0),ROW($1:$19))+1,1)*10^ROW($1:$19)/10)</f>
        <v>4</v>
      </c>
      <c r="I704" t="str">
        <f>feed!I773</f>
        <v>Standard</v>
      </c>
      <c r="J704">
        <f>SUMPRODUCT(MID(0&amp;feed!J773,LARGE(INDEX(ISNUMBER(--MID(feed!J773,ROW($1:$19),1))*
ROW($1:$19),0),ROW($1:$19))+1,1)*10^ROW($1:$19)/10)</f>
        <v>31</v>
      </c>
      <c r="K704">
        <f>SUMPRODUCT(MID(0&amp;feed!K773,LARGE(INDEX(ISNUMBER(--MID(feed!K773,ROW($1:$19),1))*
ROW($1:$19),0),ROW($1:$19))+1,1)*10^ROW($1:$19)/10)</f>
        <v>9</v>
      </c>
      <c r="L704">
        <f>SUMPRODUCT(MID(0&amp;feed!L773,LARGE(INDEX(ISNUMBER(--MID(feed!L773,ROW($1:$19),1))*
ROW($1:$19),0),ROW($1:$19))+1,1)*10^ROW($1:$19)/10)</f>
        <v>5</v>
      </c>
      <c r="M704" t="str">
        <f>feed!M773</f>
        <v>Central Planning</v>
      </c>
      <c r="N704">
        <f>SUMPRODUCT(MID(0&amp;feed!N773,LARGE(INDEX(ISNUMBER(--MID(feed!N773,ROW($1:$5),1))*
ROW($1:$5),0),ROW($1:$5))+1,1)*10^ROW($1:$5)/10)</f>
        <v>634</v>
      </c>
      <c r="O704">
        <f>SUMPRODUCT(MID(0&amp;feed!O773,LARGE(INDEX(ISNUMBER(--MID(feed!O773,ROW($1:$5),1))*
ROW($1:$5),0),ROW($1:$5))+1,1)*10^ROW($1:$5)/10)</f>
        <v>575</v>
      </c>
      <c r="P704" t="str">
        <f>feed!P773</f>
        <v>Untapped</v>
      </c>
      <c r="Q704">
        <f t="shared" si="60"/>
        <v>90</v>
      </c>
      <c r="R704" t="str">
        <f>feed!Q773</f>
        <v>Very Powerful</v>
      </c>
      <c r="S704">
        <f t="shared" si="61"/>
        <v>10</v>
      </c>
      <c r="T704" t="str">
        <f>feed!R773</f>
        <v>Pacific Rim</v>
      </c>
      <c r="U704" t="str">
        <f>feed!S773</f>
        <v>Soviet Union</v>
      </c>
      <c r="V704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21101</v>
      </c>
      <c r="W704" t="str">
        <f>feed!U773</f>
        <v>http://blocgame.com/stats.php?id=64798</v>
      </c>
      <c r="X704" s="4">
        <f>SUMPRODUCT(MID(0&amp;feed!V773,LARGE(INDEX(ISNUMBER(--MID(feed!V773,ROW($1:$5),1))*
ROW($1:$5),0),ROW($1:$5))+1,1)*10^ROW($1:$5)/10)</f>
        <v>0</v>
      </c>
      <c r="Y704">
        <f>feed!W773</f>
        <v>0</v>
      </c>
      <c r="Z704" s="4">
        <f t="shared" si="62"/>
        <v>12851</v>
      </c>
      <c r="AA704" s="8">
        <f t="shared" si="63"/>
        <v>33.282334384858046</v>
      </c>
      <c r="AB704" s="4">
        <f t="shared" si="64"/>
        <v>105.66666666666667</v>
      </c>
      <c r="AC704" s="4">
        <f t="shared" si="65"/>
        <v>3516.8333333333335</v>
      </c>
    </row>
    <row r="705" spans="1:29" x14ac:dyDescent="0.25">
      <c r="A705" t="str">
        <f>feed!A316</f>
        <v>British Egypt</v>
      </c>
      <c r="B705" t="str">
        <f>feed!B316</f>
        <v>Montgomery</v>
      </c>
      <c r="C705" t="str">
        <f>feed!C316</f>
        <v>Brotherhood of Nod</v>
      </c>
      <c r="D705">
        <f>SUMPRODUCT(MID(0&amp;feed!D316,LARGE(INDEX(ISNUMBER(--MID(feed!D316,ROW($1:$19),1))*
ROW($1:$19),0),ROW($1:$19))+1,1)*10^ROW($1:$19)/10)</f>
        <v>85</v>
      </c>
      <c r="E705">
        <f>SUMPRODUCT(MID(0&amp;feed!E316,LARGE(INDEX(ISNUMBER(--MID(feed!E316,ROW($1:$19),1))*
ROW($1:$19),0),ROW($1:$19))+1,1)*10^ROW($1:$19)/10)</f>
        <v>0</v>
      </c>
      <c r="F705" t="str">
        <f>feed!F316</f>
        <v>Second World War surplus</v>
      </c>
      <c r="G705" t="str">
        <f>feed!G316</f>
        <v>Axis of Evil</v>
      </c>
      <c r="H705">
        <f>SUMPRODUCT(MID(0&amp;feed!H316,LARGE(INDEX(ISNUMBER(--MID(feed!H316,ROW($1:$19),1))*
ROW($1:$19),0),ROW($1:$19))+1,1)*10^ROW($1:$19)/10)</f>
        <v>1</v>
      </c>
      <c r="I705" t="str">
        <f>feed!I316</f>
        <v>Good</v>
      </c>
      <c r="J705">
        <f>SUMPRODUCT(MID(0&amp;feed!J316,LARGE(INDEX(ISNUMBER(--MID(feed!J316,ROW($1:$19),1))*
ROW($1:$19),0),ROW($1:$19))+1,1)*10^ROW($1:$19)/10)</f>
        <v>1</v>
      </c>
      <c r="K705">
        <f>SUMPRODUCT(MID(0&amp;feed!K316,LARGE(INDEX(ISNUMBER(--MID(feed!K316,ROW($1:$19),1))*
ROW($1:$19),0),ROW($1:$19))+1,1)*10^ROW($1:$19)/10)</f>
        <v>21</v>
      </c>
      <c r="L705">
        <f>SUMPRODUCT(MID(0&amp;feed!L316,LARGE(INDEX(ISNUMBER(--MID(feed!L316,ROW($1:$19),1))*
ROW($1:$19),0),ROW($1:$19))+1,1)*10^ROW($1:$19)/10)</f>
        <v>13</v>
      </c>
      <c r="M705" t="str">
        <f>feed!M316</f>
        <v>Central Planning</v>
      </c>
      <c r="N705">
        <f>SUMPRODUCT(MID(0&amp;feed!N316,LARGE(INDEX(ISNUMBER(--MID(feed!N316,ROW($1:$5),1))*
ROW($1:$5),0),ROW($1:$5))+1,1)*10^ROW($1:$5)/10)</f>
        <v>1902</v>
      </c>
      <c r="O705">
        <f>SUMPRODUCT(MID(0&amp;feed!O316,LARGE(INDEX(ISNUMBER(--MID(feed!O316,ROW($1:$5),1))*
ROW($1:$5),0),ROW($1:$5))+1,1)*10^ROW($1:$5)/10)</f>
        <v>2795</v>
      </c>
      <c r="P705" t="str">
        <f>feed!P316</f>
        <v>Untapped</v>
      </c>
      <c r="Q705">
        <f t="shared" si="60"/>
        <v>90</v>
      </c>
      <c r="R705" t="str">
        <f>feed!Q316</f>
        <v>Very Powerful</v>
      </c>
      <c r="S705">
        <f t="shared" si="61"/>
        <v>10</v>
      </c>
      <c r="T705" t="str">
        <f>feed!R316</f>
        <v>Egypt</v>
      </c>
      <c r="U705" t="str">
        <f>feed!S316</f>
        <v>Soviet Union</v>
      </c>
      <c r="V705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47733</v>
      </c>
      <c r="W705" t="str">
        <f>feed!U316</f>
        <v>http://blocgame.com/stats.php?id=45596</v>
      </c>
      <c r="X705" s="4">
        <f>SUMPRODUCT(MID(0&amp;feed!V316,LARGE(INDEX(ISNUMBER(--MID(feed!V316,ROW($1:$5),1))*
ROW($1:$5),0),ROW($1:$5))+1,1)*10^ROW($1:$5)/10)</f>
        <v>0</v>
      </c>
      <c r="Y705">
        <f>feed!W316</f>
        <v>0</v>
      </c>
      <c r="Z705" s="4">
        <f t="shared" si="62"/>
        <v>34233</v>
      </c>
      <c r="AA705" s="8">
        <f t="shared" si="63"/>
        <v>25.096214511041008</v>
      </c>
      <c r="AB705" s="4">
        <f t="shared" si="64"/>
        <v>317</v>
      </c>
      <c r="AC705" s="4">
        <f t="shared" si="65"/>
        <v>7955.5</v>
      </c>
    </row>
    <row r="706" spans="1:29" x14ac:dyDescent="0.25">
      <c r="A706" t="str">
        <f>feed!A477</f>
        <v>ENdau 2</v>
      </c>
      <c r="B706" t="str">
        <f>feed!B477</f>
        <v>Syazwan90</v>
      </c>
      <c r="C706" t="str">
        <f>feed!C477</f>
        <v>PIRATES</v>
      </c>
      <c r="D706">
        <f>SUMPRODUCT(MID(0&amp;feed!D477,LARGE(INDEX(ISNUMBER(--MID(feed!D477,ROW($1:$19),1))*
ROW($1:$19),0),ROW($1:$19))+1,1)*10^ROW($1:$19)/10)</f>
        <v>109</v>
      </c>
      <c r="E706">
        <f>SUMPRODUCT(MID(0&amp;feed!E477,LARGE(INDEX(ISNUMBER(--MID(feed!E477,ROW($1:$19),1))*
ROW($1:$19),0),ROW($1:$19))+1,1)*10^ROW($1:$19)/10)</f>
        <v>3</v>
      </c>
      <c r="F706" t="str">
        <f>feed!F477</f>
        <v>Korean War surplus</v>
      </c>
      <c r="G706" t="str">
        <f>feed!G477</f>
        <v>Gandhi-like</v>
      </c>
      <c r="H706">
        <f>SUMPRODUCT(MID(0&amp;feed!H477,LARGE(INDEX(ISNUMBER(--MID(feed!H477,ROW($1:$19),1))*
ROW($1:$19),0),ROW($1:$19))+1,1)*10^ROW($1:$19)/10)</f>
        <v>2</v>
      </c>
      <c r="I706" t="str">
        <f>feed!I477</f>
        <v>Standard</v>
      </c>
      <c r="J706">
        <f>SUMPRODUCT(MID(0&amp;feed!J477,LARGE(INDEX(ISNUMBER(--MID(feed!J477,ROW($1:$19),1))*
ROW($1:$19),0),ROW($1:$19))+1,1)*10^ROW($1:$19)/10)</f>
        <v>3</v>
      </c>
      <c r="K706">
        <f>SUMPRODUCT(MID(0&amp;feed!K477,LARGE(INDEX(ISNUMBER(--MID(feed!K477,ROW($1:$19),1))*
ROW($1:$19),0),ROW($1:$19))+1,1)*10^ROW($1:$19)/10)</f>
        <v>25</v>
      </c>
      <c r="L706">
        <f>SUMPRODUCT(MID(0&amp;feed!L477,LARGE(INDEX(ISNUMBER(--MID(feed!L477,ROW($1:$19),1))*
ROW($1:$19),0),ROW($1:$19))+1,1)*10^ROW($1:$19)/10)</f>
        <v>10</v>
      </c>
      <c r="M706" t="str">
        <f>feed!M477</f>
        <v>Central Planning</v>
      </c>
      <c r="N706">
        <f>SUMPRODUCT(MID(0&amp;feed!N477,LARGE(INDEX(ISNUMBER(--MID(feed!N477,ROW($1:$5),1))*
ROW($1:$5),0),ROW($1:$5))+1,1)*10^ROW($1:$5)/10)</f>
        <v>1313</v>
      </c>
      <c r="O706">
        <f>SUMPRODUCT(MID(0&amp;feed!O477,LARGE(INDEX(ISNUMBER(--MID(feed!O477,ROW($1:$5),1))*
ROW($1:$5),0),ROW($1:$5))+1,1)*10^ROW($1:$5)/10)</f>
        <v>4590</v>
      </c>
      <c r="P706" t="str">
        <f>feed!P477</f>
        <v>Untapped</v>
      </c>
      <c r="Q706">
        <f t="shared" ref="Q706:Q769" si="66">IF(P706=0,40, IF(P706="Depleted",0, IF(P706="Near Depletion",10, IF(P706="Plentiful",70, IF(P706="Untapped",90,"Error")))))</f>
        <v>90</v>
      </c>
      <c r="R706" t="str">
        <f>feed!Q477</f>
        <v>Large</v>
      </c>
      <c r="S706">
        <f t="shared" ref="S706:S769" si="67">IF(R706="None",0, IF(R706="Meagre",1.5, IF(R706="Small",3, IF(R706="Mediocre",4.5, IF(R706="Somewhat Large",6, IF(R706="Large",7.5, IF(R706="Powerful",9, IF(R706="Very Powerful",10,"Error"))))))))</f>
        <v>7.5</v>
      </c>
      <c r="T706" t="str">
        <f>feed!R477</f>
        <v>Atlas</v>
      </c>
      <c r="U706" t="str">
        <f>feed!S477</f>
        <v>Soviet Union</v>
      </c>
      <c r="V706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42284</v>
      </c>
      <c r="W706" t="str">
        <f>feed!U477</f>
        <v>http://blocgame.com/stats.php?id=64213</v>
      </c>
      <c r="X706" s="4">
        <f>SUMPRODUCT(MID(0&amp;feed!V477,LARGE(INDEX(ISNUMBER(--MID(feed!V477,ROW($1:$5),1))*
ROW($1:$5),0),ROW($1:$5))+1,1)*10^ROW($1:$5)/10)</f>
        <v>0</v>
      </c>
      <c r="Y706">
        <f>feed!W477</f>
        <v>0</v>
      </c>
      <c r="Z706" s="4">
        <f t="shared" ref="Z706:Z769" si="68">V706-H706*750-K706*375-L706*375</f>
        <v>27659</v>
      </c>
      <c r="AA706" s="8">
        <f t="shared" ref="AA706:AA769" si="69">V706/N706</f>
        <v>32.204112718964204</v>
      </c>
      <c r="AB706" s="4">
        <f t="shared" ref="AB706:AB769" si="70">N706/6</f>
        <v>218.83333333333334</v>
      </c>
      <c r="AC706" s="4">
        <f t="shared" ref="AC706:AC769" si="71">V706/6</f>
        <v>7047.333333333333</v>
      </c>
    </row>
    <row r="707" spans="1:29" x14ac:dyDescent="0.25">
      <c r="A707" t="str">
        <f>feed!A558</f>
        <v>Ira</v>
      </c>
      <c r="B707" t="str">
        <f>feed!B558</f>
        <v>TheCatOfTens</v>
      </c>
      <c r="C707" t="str">
        <f>feed!C558</f>
        <v>The Order</v>
      </c>
      <c r="D707">
        <f>SUMPRODUCT(MID(0&amp;feed!D558,LARGE(INDEX(ISNUMBER(--MID(feed!D558,ROW($1:$19),1))*
ROW($1:$19),0),ROW($1:$19))+1,1)*10^ROW($1:$19)/10)</f>
        <v>198</v>
      </c>
      <c r="E707">
        <f>SUMPRODUCT(MID(0&amp;feed!E558,LARGE(INDEX(ISNUMBER(--MID(feed!E558,ROW($1:$19),1))*
ROW($1:$19),0),ROW($1:$19))+1,1)*10^ROW($1:$19)/10)</f>
        <v>1</v>
      </c>
      <c r="F707" t="str">
        <f>feed!F558</f>
        <v>Korean War surplus</v>
      </c>
      <c r="G707" t="str">
        <f>feed!G558</f>
        <v>Gandhi-like</v>
      </c>
      <c r="H707">
        <f>SUMPRODUCT(MID(0&amp;feed!H558,LARGE(INDEX(ISNUMBER(--MID(feed!H558,ROW($1:$19),1))*
ROW($1:$19),0),ROW($1:$19))+1,1)*10^ROW($1:$19)/10)</f>
        <v>4</v>
      </c>
      <c r="I707" t="str">
        <f>feed!I558</f>
        <v>Standard</v>
      </c>
      <c r="J707">
        <f>SUMPRODUCT(MID(0&amp;feed!J558,LARGE(INDEX(ISNUMBER(--MID(feed!J558,ROW($1:$19),1))*
ROW($1:$19),0),ROW($1:$19))+1,1)*10^ROW($1:$19)/10)</f>
        <v>0</v>
      </c>
      <c r="K707">
        <f>SUMPRODUCT(MID(0&amp;feed!K558,LARGE(INDEX(ISNUMBER(--MID(feed!K558,ROW($1:$19),1))*
ROW($1:$19),0),ROW($1:$19))+1,1)*10^ROW($1:$19)/10)</f>
        <v>53</v>
      </c>
      <c r="L707">
        <f>SUMPRODUCT(MID(0&amp;feed!L558,LARGE(INDEX(ISNUMBER(--MID(feed!L558,ROW($1:$19),1))*
ROW($1:$19),0),ROW($1:$19))+1,1)*10^ROW($1:$19)/10)</f>
        <v>3</v>
      </c>
      <c r="M707" t="str">
        <f>feed!M558</f>
        <v>Free Market</v>
      </c>
      <c r="N707">
        <f>SUMPRODUCT(MID(0&amp;feed!N558,LARGE(INDEX(ISNUMBER(--MID(feed!N558,ROW($1:$5),1))*
ROW($1:$5),0),ROW($1:$5))+1,1)*10^ROW($1:$5)/10)</f>
        <v>1097</v>
      </c>
      <c r="O707">
        <f>SUMPRODUCT(MID(0&amp;feed!O558,LARGE(INDEX(ISNUMBER(--MID(feed!O558,ROW($1:$5),1))*
ROW($1:$5),0),ROW($1:$5))+1,1)*10^ROW($1:$5)/10)</f>
        <v>17</v>
      </c>
      <c r="P707" t="str">
        <f>feed!P558</f>
        <v>Untapped</v>
      </c>
      <c r="Q707">
        <f t="shared" si="66"/>
        <v>90</v>
      </c>
      <c r="R707" t="str">
        <f>feed!Q558</f>
        <v>Very Powerful</v>
      </c>
      <c r="S707">
        <f t="shared" si="67"/>
        <v>10</v>
      </c>
      <c r="T707" t="str">
        <f>feed!R558</f>
        <v>Congo</v>
      </c>
      <c r="U707" t="str">
        <f>feed!S558</f>
        <v>United States</v>
      </c>
      <c r="V707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43394</v>
      </c>
      <c r="W707" t="str">
        <f>feed!U558</f>
        <v>http://blocgame.com/stats.php?id=62332</v>
      </c>
      <c r="X707" s="4">
        <f>SUMPRODUCT(MID(0&amp;feed!V558,LARGE(INDEX(ISNUMBER(--MID(feed!V558,ROW($1:$5),1))*
ROW($1:$5),0),ROW($1:$5))+1,1)*10^ROW($1:$5)/10)</f>
        <v>0</v>
      </c>
      <c r="Y707">
        <f>feed!W558</f>
        <v>0</v>
      </c>
      <c r="Z707" s="4">
        <f t="shared" si="68"/>
        <v>19394</v>
      </c>
      <c r="AA707" s="8">
        <f t="shared" si="69"/>
        <v>39.55697356426618</v>
      </c>
      <c r="AB707" s="4">
        <f t="shared" si="70"/>
        <v>182.83333333333334</v>
      </c>
      <c r="AC707" s="4">
        <f t="shared" si="71"/>
        <v>7232.333333333333</v>
      </c>
    </row>
    <row r="708" spans="1:29" x14ac:dyDescent="0.25">
      <c r="A708" t="str">
        <f>feed!A506</f>
        <v>MyKingdom</v>
      </c>
      <c r="B708" t="str">
        <f>feed!B506</f>
        <v>General</v>
      </c>
      <c r="C708" t="str">
        <f>feed!C506</f>
        <v>PIRATES</v>
      </c>
      <c r="D708">
        <f>SUMPRODUCT(MID(0&amp;feed!D506,LARGE(INDEX(ISNUMBER(--MID(feed!D506,ROW($1:$19),1))*
ROW($1:$19),0),ROW($1:$19))+1,1)*10^ROW($1:$19)/10)</f>
        <v>127</v>
      </c>
      <c r="E708">
        <f>SUMPRODUCT(MID(0&amp;feed!E506,LARGE(INDEX(ISNUMBER(--MID(feed!E506,ROW($1:$19),1))*
ROW($1:$19),0),ROW($1:$19))+1,1)*10^ROW($1:$19)/10)</f>
        <v>7</v>
      </c>
      <c r="F708" t="str">
        <f>feed!F506</f>
        <v>Second World War surplus</v>
      </c>
      <c r="G708" t="str">
        <f>feed!G506</f>
        <v>Angelic</v>
      </c>
      <c r="H708">
        <f>SUMPRODUCT(MID(0&amp;feed!H506,LARGE(INDEX(ISNUMBER(--MID(feed!H506,ROW($1:$19),1))*
ROW($1:$19),0),ROW($1:$19))+1,1)*10^ROW($1:$19)/10)</f>
        <v>4</v>
      </c>
      <c r="I708" t="str">
        <f>feed!I506</f>
        <v>Good</v>
      </c>
      <c r="J708">
        <f>SUMPRODUCT(MID(0&amp;feed!J506,LARGE(INDEX(ISNUMBER(--MID(feed!J506,ROW($1:$19),1))*
ROW($1:$19),0),ROW($1:$19))+1,1)*10^ROW($1:$19)/10)</f>
        <v>2</v>
      </c>
      <c r="K708">
        <f>SUMPRODUCT(MID(0&amp;feed!K506,LARGE(INDEX(ISNUMBER(--MID(feed!K506,ROW($1:$19),1))*
ROW($1:$19),0),ROW($1:$19))+1,1)*10^ROW($1:$19)/10)</f>
        <v>29</v>
      </c>
      <c r="L708">
        <f>SUMPRODUCT(MID(0&amp;feed!L506,LARGE(INDEX(ISNUMBER(--MID(feed!L506,ROW($1:$19),1))*
ROW($1:$19),0),ROW($1:$19))+1,1)*10^ROW($1:$19)/10)</f>
        <v>11</v>
      </c>
      <c r="M708" t="str">
        <f>feed!M506</f>
        <v>Central Planning</v>
      </c>
      <c r="N708">
        <f>SUMPRODUCT(MID(0&amp;feed!N506,LARGE(INDEX(ISNUMBER(--MID(feed!N506,ROW($1:$5),1))*
ROW($1:$5),0),ROW($1:$5))+1,1)*10^ROW($1:$5)/10)</f>
        <v>1224</v>
      </c>
      <c r="O708">
        <f>SUMPRODUCT(MID(0&amp;feed!O506,LARGE(INDEX(ISNUMBER(--MID(feed!O506,ROW($1:$5),1))*
ROW($1:$5),0),ROW($1:$5))+1,1)*10^ROW($1:$5)/10)</f>
        <v>318</v>
      </c>
      <c r="P708" t="str">
        <f>feed!P506</f>
        <v>Untapped</v>
      </c>
      <c r="Q708">
        <f t="shared" si="66"/>
        <v>90</v>
      </c>
      <c r="R708" t="str">
        <f>feed!Q506</f>
        <v>Very Powerful</v>
      </c>
      <c r="S708">
        <f t="shared" si="67"/>
        <v>10</v>
      </c>
      <c r="T708" t="str">
        <f>feed!R506</f>
        <v>East Indies</v>
      </c>
      <c r="U708" t="str">
        <f>feed!S506</f>
        <v>Soviet Union</v>
      </c>
      <c r="V708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46286</v>
      </c>
      <c r="W708" t="str">
        <f>feed!U506</f>
        <v>http://blocgame.com/stats.php?id=60728</v>
      </c>
      <c r="X708" s="4">
        <f>SUMPRODUCT(MID(0&amp;feed!V506,LARGE(INDEX(ISNUMBER(--MID(feed!V506,ROW($1:$5),1))*
ROW($1:$5),0),ROW($1:$5))+1,1)*10^ROW($1:$5)/10)</f>
        <v>0</v>
      </c>
      <c r="Y708">
        <f>feed!W506</f>
        <v>0</v>
      </c>
      <c r="Z708" s="4">
        <f t="shared" si="68"/>
        <v>28286</v>
      </c>
      <c r="AA708" s="8">
        <f t="shared" si="69"/>
        <v>37.815359477124183</v>
      </c>
      <c r="AB708" s="4">
        <f t="shared" si="70"/>
        <v>204</v>
      </c>
      <c r="AC708" s="4">
        <f t="shared" si="71"/>
        <v>7714.333333333333</v>
      </c>
    </row>
    <row r="709" spans="1:29" x14ac:dyDescent="0.25">
      <c r="A709" t="str">
        <f>feed!A339</f>
        <v>Swagvila</v>
      </c>
      <c r="B709" t="str">
        <f>feed!B339</f>
        <v>Saddam Hussgay</v>
      </c>
      <c r="C709" t="str">
        <f>feed!C339</f>
        <v>SPQR</v>
      </c>
      <c r="D709">
        <f>SUMPRODUCT(MID(0&amp;feed!D339,LARGE(INDEX(ISNUMBER(--MID(feed!D339,ROW($1:$19),1))*
ROW($1:$19),0),ROW($1:$19))+1,1)*10^ROW($1:$19)/10)</f>
        <v>88</v>
      </c>
      <c r="E709">
        <f>SUMPRODUCT(MID(0&amp;feed!E339,LARGE(INDEX(ISNUMBER(--MID(feed!E339,ROW($1:$19),1))*
ROW($1:$19),0),ROW($1:$19))+1,1)*10^ROW($1:$19)/10)</f>
        <v>8</v>
      </c>
      <c r="F709" t="str">
        <f>feed!F339</f>
        <v>Korean War surplus</v>
      </c>
      <c r="G709" t="str">
        <f>feed!G339</f>
        <v>Gandhi-like</v>
      </c>
      <c r="H709">
        <f>SUMPRODUCT(MID(0&amp;feed!H339,LARGE(INDEX(ISNUMBER(--MID(feed!H339,ROW($1:$19),1))*
ROW($1:$19),0),ROW($1:$19))+1,1)*10^ROW($1:$19)/10)</f>
        <v>3</v>
      </c>
      <c r="I709" t="str">
        <f>feed!I339</f>
        <v>Elite</v>
      </c>
      <c r="J709">
        <f>SUMPRODUCT(MID(0&amp;feed!J339,LARGE(INDEX(ISNUMBER(--MID(feed!J339,ROW($1:$19),1))*
ROW($1:$19),0),ROW($1:$19))+1,1)*10^ROW($1:$19)/10)</f>
        <v>21</v>
      </c>
      <c r="K709">
        <f>SUMPRODUCT(MID(0&amp;feed!K339,LARGE(INDEX(ISNUMBER(--MID(feed!K339,ROW($1:$19),1))*
ROW($1:$19),0),ROW($1:$19))+1,1)*10^ROW($1:$19)/10)</f>
        <v>14</v>
      </c>
      <c r="L709">
        <f>SUMPRODUCT(MID(0&amp;feed!L339,LARGE(INDEX(ISNUMBER(--MID(feed!L339,ROW($1:$19),1))*
ROW($1:$19),0),ROW($1:$19))+1,1)*10^ROW($1:$19)/10)</f>
        <v>3</v>
      </c>
      <c r="M709" t="str">
        <f>feed!M339</f>
        <v>Central Planning</v>
      </c>
      <c r="N709">
        <f>SUMPRODUCT(MID(0&amp;feed!N339,LARGE(INDEX(ISNUMBER(--MID(feed!N339,ROW($1:$5),1))*
ROW($1:$5),0),ROW($1:$5))+1,1)*10^ROW($1:$5)/10)</f>
        <v>1809</v>
      </c>
      <c r="O709">
        <f>SUMPRODUCT(MID(0&amp;feed!O339,LARGE(INDEX(ISNUMBER(--MID(feed!O339,ROW($1:$5),1))*
ROW($1:$5),0),ROW($1:$5))+1,1)*10^ROW($1:$5)/10)</f>
        <v>191</v>
      </c>
      <c r="P709" t="str">
        <f>feed!P339</f>
        <v>Untapped</v>
      </c>
      <c r="Q709">
        <f t="shared" si="66"/>
        <v>90</v>
      </c>
      <c r="R709" t="str">
        <f>feed!Q339</f>
        <v>Powerful</v>
      </c>
      <c r="S709">
        <f t="shared" si="67"/>
        <v>9</v>
      </c>
      <c r="T709" t="str">
        <f>feed!R339</f>
        <v>China</v>
      </c>
      <c r="U709" t="str">
        <f>feed!S339</f>
        <v>Soviet Union</v>
      </c>
      <c r="V70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39366</v>
      </c>
      <c r="W709" t="str">
        <f>feed!U339</f>
        <v>http://blocgame.com/stats.php?id=45990</v>
      </c>
      <c r="X709" s="4">
        <f>SUMPRODUCT(MID(0&amp;feed!V339,LARGE(INDEX(ISNUMBER(--MID(feed!V339,ROW($1:$5),1))*
ROW($1:$5),0),ROW($1:$5))+1,1)*10^ROW($1:$5)/10)</f>
        <v>0</v>
      </c>
      <c r="Y709">
        <f>feed!W339</f>
        <v>0</v>
      </c>
      <c r="Z709" s="4">
        <f t="shared" si="68"/>
        <v>30741</v>
      </c>
      <c r="AA709" s="8">
        <f t="shared" si="69"/>
        <v>21.761194029850746</v>
      </c>
      <c r="AB709" s="4">
        <f t="shared" si="70"/>
        <v>301.5</v>
      </c>
      <c r="AC709" s="4">
        <f t="shared" si="71"/>
        <v>6561</v>
      </c>
    </row>
    <row r="710" spans="1:29" x14ac:dyDescent="0.25">
      <c r="A710" t="str">
        <f>feed!A516</f>
        <v>fuckmejerry</v>
      </c>
      <c r="B710" t="str">
        <f>feed!B516</f>
        <v>basher6643</v>
      </c>
      <c r="C710" t="str">
        <f>feed!C516</f>
        <v>The Order</v>
      </c>
      <c r="D710">
        <f>SUMPRODUCT(MID(0&amp;feed!D516,LARGE(INDEX(ISNUMBER(--MID(feed!D516,ROW($1:$19),1))*
ROW($1:$19),0),ROW($1:$19))+1,1)*10^ROW($1:$19)/10)</f>
        <v>21</v>
      </c>
      <c r="E710">
        <f>SUMPRODUCT(MID(0&amp;feed!E516,LARGE(INDEX(ISNUMBER(--MID(feed!E516,ROW($1:$19),1))*
ROW($1:$19),0),ROW($1:$19))+1,1)*10^ROW($1:$19)/10)</f>
        <v>0</v>
      </c>
      <c r="F710" t="str">
        <f>feed!F516</f>
        <v>Second World War surplus</v>
      </c>
      <c r="G710" t="str">
        <f>feed!G516</f>
        <v>Questionable</v>
      </c>
      <c r="H710">
        <f>SUMPRODUCT(MID(0&amp;feed!H516,LARGE(INDEX(ISNUMBER(--MID(feed!H516,ROW($1:$19),1))*
ROW($1:$19),0),ROW($1:$19))+1,1)*10^ROW($1:$19)/10)</f>
        <v>2</v>
      </c>
      <c r="I710" t="str">
        <f>feed!I516</f>
        <v>Elite</v>
      </c>
      <c r="J710">
        <f>SUMPRODUCT(MID(0&amp;feed!J516,LARGE(INDEX(ISNUMBER(--MID(feed!J516,ROW($1:$19),1))*
ROW($1:$19),0),ROW($1:$19))+1,1)*10^ROW($1:$19)/10)</f>
        <v>3</v>
      </c>
      <c r="K710">
        <f>SUMPRODUCT(MID(0&amp;feed!K516,LARGE(INDEX(ISNUMBER(--MID(feed!K516,ROW($1:$19),1))*
ROW($1:$19),0),ROW($1:$19))+1,1)*10^ROW($1:$19)/10)</f>
        <v>3</v>
      </c>
      <c r="L710">
        <f>SUMPRODUCT(MID(0&amp;feed!L516,LARGE(INDEX(ISNUMBER(--MID(feed!L516,ROW($1:$19),1))*
ROW($1:$19),0),ROW($1:$19))+1,1)*10^ROW($1:$19)/10)</f>
        <v>2</v>
      </c>
      <c r="M710" t="str">
        <f>feed!M516</f>
        <v>Mixed Economy</v>
      </c>
      <c r="N710">
        <f>SUMPRODUCT(MID(0&amp;feed!N516,LARGE(INDEX(ISNUMBER(--MID(feed!N516,ROW($1:$5),1))*
ROW($1:$5),0),ROW($1:$5))+1,1)*10^ROW($1:$5)/10)</f>
        <v>1198</v>
      </c>
      <c r="O710">
        <f>SUMPRODUCT(MID(0&amp;feed!O516,LARGE(INDEX(ISNUMBER(--MID(feed!O516,ROW($1:$5),1))*
ROW($1:$5),0),ROW($1:$5))+1,1)*10^ROW($1:$5)/10)</f>
        <v>2560</v>
      </c>
      <c r="P710">
        <f>feed!P516</f>
        <v>0</v>
      </c>
      <c r="Q710">
        <f t="shared" si="66"/>
        <v>40</v>
      </c>
      <c r="R710" t="str">
        <f>feed!Q516</f>
        <v>Meagre</v>
      </c>
      <c r="S710">
        <f t="shared" si="67"/>
        <v>1.5</v>
      </c>
      <c r="T710" t="str">
        <f>feed!R516</f>
        <v>Egypt</v>
      </c>
      <c r="U710" t="str">
        <f>feed!S516</f>
        <v>Neutral</v>
      </c>
      <c r="V710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22359</v>
      </c>
      <c r="W710" t="str">
        <f>feed!U516</f>
        <v>http://blocgame.com/stats.php?id=64451</v>
      </c>
      <c r="X710" s="4">
        <f>SUMPRODUCT(MID(0&amp;feed!V516,LARGE(INDEX(ISNUMBER(--MID(feed!V516,ROW($1:$5),1))*
ROW($1:$5),0),ROW($1:$5))+1,1)*10^ROW($1:$5)/10)</f>
        <v>0</v>
      </c>
      <c r="Y710">
        <f>feed!W516</f>
        <v>0</v>
      </c>
      <c r="Z710" s="4">
        <f t="shared" si="68"/>
        <v>18984</v>
      </c>
      <c r="AA710" s="8">
        <f t="shared" si="69"/>
        <v>18.663606010016693</v>
      </c>
      <c r="AB710" s="4">
        <f t="shared" si="70"/>
        <v>199.66666666666666</v>
      </c>
      <c r="AC710" s="4">
        <f t="shared" si="71"/>
        <v>3726.5</v>
      </c>
    </row>
    <row r="711" spans="1:29" x14ac:dyDescent="0.25">
      <c r="A711" t="str">
        <f>feed!A541</f>
        <v>Netland</v>
      </c>
      <c r="B711" t="str">
        <f>feed!B541</f>
        <v>netcode</v>
      </c>
      <c r="C711" t="str">
        <f>feed!C541</f>
        <v>The Order</v>
      </c>
      <c r="D711">
        <f>SUMPRODUCT(MID(0&amp;feed!D541,LARGE(INDEX(ISNUMBER(--MID(feed!D541,ROW($1:$19),1))*
ROW($1:$19),0),ROW($1:$19))+1,1)*10^ROW($1:$19)/10)</f>
        <v>98</v>
      </c>
      <c r="E711">
        <f>SUMPRODUCT(MID(0&amp;feed!E541,LARGE(INDEX(ISNUMBER(--MID(feed!E541,ROW($1:$19),1))*
ROW($1:$19),0),ROW($1:$19))+1,1)*10^ROW($1:$19)/10)</f>
        <v>1</v>
      </c>
      <c r="F711" t="str">
        <f>feed!F541</f>
        <v>Second World War surplus</v>
      </c>
      <c r="G711" t="str">
        <f>feed!G541</f>
        <v>Gandhi-like</v>
      </c>
      <c r="H711">
        <f>SUMPRODUCT(MID(0&amp;feed!H541,LARGE(INDEX(ISNUMBER(--MID(feed!H541,ROW($1:$19),1))*
ROW($1:$19),0),ROW($1:$19))+1,1)*10^ROW($1:$19)/10)</f>
        <v>2</v>
      </c>
      <c r="I711" t="str">
        <f>feed!I541</f>
        <v>Good</v>
      </c>
      <c r="J711">
        <f>SUMPRODUCT(MID(0&amp;feed!J541,LARGE(INDEX(ISNUMBER(--MID(feed!J541,ROW($1:$19),1))*
ROW($1:$19),0),ROW($1:$19))+1,1)*10^ROW($1:$19)/10)</f>
        <v>12</v>
      </c>
      <c r="K711">
        <f>SUMPRODUCT(MID(0&amp;feed!K541,LARGE(INDEX(ISNUMBER(--MID(feed!K541,ROW($1:$19),1))*
ROW($1:$19),0),ROW($1:$19))+1,1)*10^ROW($1:$19)/10)</f>
        <v>16</v>
      </c>
      <c r="L711">
        <f>SUMPRODUCT(MID(0&amp;feed!L541,LARGE(INDEX(ISNUMBER(--MID(feed!L541,ROW($1:$19),1))*
ROW($1:$19),0),ROW($1:$19))+1,1)*10^ROW($1:$19)/10)</f>
        <v>2</v>
      </c>
      <c r="M711" t="str">
        <f>feed!M541</f>
        <v>Central Planning</v>
      </c>
      <c r="N711">
        <f>SUMPRODUCT(MID(0&amp;feed!N541,LARGE(INDEX(ISNUMBER(--MID(feed!N541,ROW($1:$5),1))*
ROW($1:$5),0),ROW($1:$5))+1,1)*10^ROW($1:$5)/10)</f>
        <v>1133</v>
      </c>
      <c r="O711">
        <f>SUMPRODUCT(MID(0&amp;feed!O541,LARGE(INDEX(ISNUMBER(--MID(feed!O541,ROW($1:$5),1))*
ROW($1:$5),0),ROW($1:$5))+1,1)*10^ROW($1:$5)/10)</f>
        <v>56</v>
      </c>
      <c r="P711" t="str">
        <f>feed!P541</f>
        <v>Untapped</v>
      </c>
      <c r="Q711">
        <f t="shared" si="66"/>
        <v>90</v>
      </c>
      <c r="R711" t="str">
        <f>feed!Q541</f>
        <v>Meagre</v>
      </c>
      <c r="S711">
        <f t="shared" si="67"/>
        <v>1.5</v>
      </c>
      <c r="T711" t="str">
        <f>feed!R541</f>
        <v>Mesoamerica</v>
      </c>
      <c r="U711" t="str">
        <f>feed!S541</f>
        <v>United States</v>
      </c>
      <c r="V71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37009</v>
      </c>
      <c r="W711" t="str">
        <f>feed!U541</f>
        <v>http://blocgame.com/stats.php?id=63148</v>
      </c>
      <c r="X711" s="4">
        <f>SUMPRODUCT(MID(0&amp;feed!V541,LARGE(INDEX(ISNUMBER(--MID(feed!V541,ROW($1:$5),1))*
ROW($1:$5),0),ROW($1:$5))+1,1)*10^ROW($1:$5)/10)</f>
        <v>0</v>
      </c>
      <c r="Y711">
        <f>feed!W541</f>
        <v>0</v>
      </c>
      <c r="Z711" s="4">
        <f t="shared" si="68"/>
        <v>28759</v>
      </c>
      <c r="AA711" s="8">
        <f t="shared" si="69"/>
        <v>32.664607237422771</v>
      </c>
      <c r="AB711" s="4">
        <f t="shared" si="70"/>
        <v>188.83333333333334</v>
      </c>
      <c r="AC711" s="4">
        <f t="shared" si="71"/>
        <v>6168.166666666667</v>
      </c>
    </row>
    <row r="712" spans="1:29" x14ac:dyDescent="0.25">
      <c r="A712" t="str">
        <f>feed!A494</f>
        <v>Ironforge</v>
      </c>
      <c r="B712" t="str">
        <f>feed!B494</f>
        <v>Mephasto</v>
      </c>
      <c r="C712">
        <f>feed!C494</f>
        <v>0</v>
      </c>
      <c r="D712">
        <f>SUMPRODUCT(MID(0&amp;feed!D494,LARGE(INDEX(ISNUMBER(--MID(feed!D494,ROW($1:$19),1))*
ROW($1:$19),0),ROW($1:$19))+1,1)*10^ROW($1:$19)/10)</f>
        <v>42</v>
      </c>
      <c r="E712">
        <f>SUMPRODUCT(MID(0&amp;feed!E494,LARGE(INDEX(ISNUMBER(--MID(feed!E494,ROW($1:$19),1))*
ROW($1:$19),0),ROW($1:$19))+1,1)*10^ROW($1:$19)/10)</f>
        <v>0</v>
      </c>
      <c r="F712" t="str">
        <f>feed!F494</f>
        <v>Second World War surplus</v>
      </c>
      <c r="G712" t="str">
        <f>feed!G494</f>
        <v>Gandhi-like</v>
      </c>
      <c r="H712">
        <f>SUMPRODUCT(MID(0&amp;feed!H494,LARGE(INDEX(ISNUMBER(--MID(feed!H494,ROW($1:$19),1))*
ROW($1:$19),0),ROW($1:$19))+1,1)*10^ROW($1:$19)/10)</f>
        <v>2</v>
      </c>
      <c r="I712" t="str">
        <f>feed!I494</f>
        <v>Good</v>
      </c>
      <c r="J712">
        <f>SUMPRODUCT(MID(0&amp;feed!J494,LARGE(INDEX(ISNUMBER(--MID(feed!J494,ROW($1:$19),1))*
ROW($1:$19),0),ROW($1:$19))+1,1)*10^ROW($1:$19)/10)</f>
        <v>39</v>
      </c>
      <c r="K712">
        <f>SUMPRODUCT(MID(0&amp;feed!K494,LARGE(INDEX(ISNUMBER(--MID(feed!K494,ROW($1:$19),1))*
ROW($1:$19),0),ROW($1:$19))+1,1)*10^ROW($1:$19)/10)</f>
        <v>5</v>
      </c>
      <c r="L712">
        <f>SUMPRODUCT(MID(0&amp;feed!L494,LARGE(INDEX(ISNUMBER(--MID(feed!L494,ROW($1:$19),1))*
ROW($1:$19),0),ROW($1:$19))+1,1)*10^ROW($1:$19)/10)</f>
        <v>2</v>
      </c>
      <c r="M712" t="str">
        <f>feed!M494</f>
        <v>Free Market</v>
      </c>
      <c r="N712">
        <f>SUMPRODUCT(MID(0&amp;feed!N494,LARGE(INDEX(ISNUMBER(--MID(feed!N494,ROW($1:$5),1))*
ROW($1:$5),0),ROW($1:$5))+1,1)*10^ROW($1:$5)/10)</f>
        <v>1275</v>
      </c>
      <c r="O712">
        <f>SUMPRODUCT(MID(0&amp;feed!O494,LARGE(INDEX(ISNUMBER(--MID(feed!O494,ROW($1:$5),1))*
ROW($1:$5),0),ROW($1:$5))+1,1)*10^ROW($1:$5)/10)</f>
        <v>83</v>
      </c>
      <c r="P712" t="str">
        <f>feed!P494</f>
        <v>Untapped</v>
      </c>
      <c r="Q712">
        <f t="shared" si="66"/>
        <v>90</v>
      </c>
      <c r="R712" t="str">
        <f>feed!Q494</f>
        <v>Meagre</v>
      </c>
      <c r="S712">
        <f t="shared" si="67"/>
        <v>1.5</v>
      </c>
      <c r="T712" t="str">
        <f>feed!R494</f>
        <v>Amazonia</v>
      </c>
      <c r="U712" t="str">
        <f>feed!S494</f>
        <v>United States</v>
      </c>
      <c r="V712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25634</v>
      </c>
      <c r="W712" t="str">
        <f>feed!U494</f>
        <v>http://blocgame.com/stats.php?id=63135</v>
      </c>
      <c r="X712" s="4">
        <f>SUMPRODUCT(MID(0&amp;feed!V494,LARGE(INDEX(ISNUMBER(--MID(feed!V494,ROW($1:$5),1))*
ROW($1:$5),0),ROW($1:$5))+1,1)*10^ROW($1:$5)/10)</f>
        <v>0</v>
      </c>
      <c r="Y712">
        <f>feed!W494</f>
        <v>0</v>
      </c>
      <c r="Z712" s="4">
        <f t="shared" si="68"/>
        <v>21509</v>
      </c>
      <c r="AA712" s="8">
        <f t="shared" si="69"/>
        <v>20.105098039215687</v>
      </c>
      <c r="AB712" s="4">
        <f t="shared" si="70"/>
        <v>212.5</v>
      </c>
      <c r="AC712" s="4">
        <f t="shared" si="71"/>
        <v>4272.333333333333</v>
      </c>
    </row>
    <row r="713" spans="1:29" x14ac:dyDescent="0.25">
      <c r="A713" t="str">
        <f>feed!A497</f>
        <v>Nimei</v>
      </c>
      <c r="B713" t="str">
        <f>feed!B497</f>
        <v>Xitler</v>
      </c>
      <c r="C713" t="str">
        <f>feed!C497</f>
        <v>Illuminati</v>
      </c>
      <c r="D713">
        <f>SUMPRODUCT(MID(0&amp;feed!D497,LARGE(INDEX(ISNUMBER(--MID(feed!D497,ROW($1:$19),1))*
ROW($1:$19),0),ROW($1:$19))+1,1)*10^ROW($1:$19)/10)</f>
        <v>7</v>
      </c>
      <c r="E713">
        <f>SUMPRODUCT(MID(0&amp;feed!E497,LARGE(INDEX(ISNUMBER(--MID(feed!E497,ROW($1:$19),1))*
ROW($1:$19),0),ROW($1:$19))+1,1)*10^ROW($1:$19)/10)</f>
        <v>0</v>
      </c>
      <c r="F713" t="str">
        <f>feed!F497</f>
        <v>First World War surplus</v>
      </c>
      <c r="G713" t="str">
        <f>feed!G497</f>
        <v>Normal</v>
      </c>
      <c r="H713">
        <f>SUMPRODUCT(MID(0&amp;feed!H497,LARGE(INDEX(ISNUMBER(--MID(feed!H497,ROW($1:$19),1))*
ROW($1:$19),0),ROW($1:$19))+1,1)*10^ROW($1:$19)/10)</f>
        <v>1</v>
      </c>
      <c r="I713" t="str">
        <f>feed!I497</f>
        <v>Standard</v>
      </c>
      <c r="J713">
        <f>SUMPRODUCT(MID(0&amp;feed!J497,LARGE(INDEX(ISNUMBER(--MID(feed!J497,ROW($1:$19),1))*
ROW($1:$19),0),ROW($1:$19))+1,1)*10^ROW($1:$19)/10)</f>
        <v>3</v>
      </c>
      <c r="K713">
        <f>SUMPRODUCT(MID(0&amp;feed!K497,LARGE(INDEX(ISNUMBER(--MID(feed!K497,ROW($1:$19),1))*
ROW($1:$19),0),ROW($1:$19))+1,1)*10^ROW($1:$19)/10)</f>
        <v>4</v>
      </c>
      <c r="L713">
        <f>SUMPRODUCT(MID(0&amp;feed!L497,LARGE(INDEX(ISNUMBER(--MID(feed!L497,ROW($1:$19),1))*
ROW($1:$19),0),ROW($1:$19))+1,1)*10^ROW($1:$19)/10)</f>
        <v>5</v>
      </c>
      <c r="M713" t="str">
        <f>feed!M497</f>
        <v>Mixed Economy</v>
      </c>
      <c r="N713">
        <f>SUMPRODUCT(MID(0&amp;feed!N497,LARGE(INDEX(ISNUMBER(--MID(feed!N497,ROW($1:$5),1))*
ROW($1:$5),0),ROW($1:$5))+1,1)*10^ROW($1:$5)/10)</f>
        <v>1254</v>
      </c>
      <c r="O713">
        <f>SUMPRODUCT(MID(0&amp;feed!O497,LARGE(INDEX(ISNUMBER(--MID(feed!O497,ROW($1:$5),1))*
ROW($1:$5),0),ROW($1:$5))+1,1)*10^ROW($1:$5)/10)</f>
        <v>5</v>
      </c>
      <c r="P713" t="str">
        <f>feed!P497</f>
        <v>Untapped</v>
      </c>
      <c r="Q713">
        <f t="shared" si="66"/>
        <v>90</v>
      </c>
      <c r="R713" t="str">
        <f>feed!Q497</f>
        <v>Mediocre</v>
      </c>
      <c r="S713">
        <f t="shared" si="67"/>
        <v>4.5</v>
      </c>
      <c r="T713" t="str">
        <f>feed!R497</f>
        <v>China</v>
      </c>
      <c r="U713" t="str">
        <f>feed!S497</f>
        <v>Neutral</v>
      </c>
      <c r="V713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4435</v>
      </c>
      <c r="W713" t="str">
        <f>feed!U497</f>
        <v>http://blocgame.com/stats.php?id=64022</v>
      </c>
      <c r="X713" s="4">
        <f>SUMPRODUCT(MID(0&amp;feed!V497,LARGE(INDEX(ISNUMBER(--MID(feed!V497,ROW($1:$5),1))*
ROW($1:$5),0),ROW($1:$5))+1,1)*10^ROW($1:$5)/10)</f>
        <v>0</v>
      </c>
      <c r="Y713">
        <f>feed!W497</f>
        <v>0</v>
      </c>
      <c r="Z713" s="4">
        <f t="shared" si="68"/>
        <v>310</v>
      </c>
      <c r="AA713" s="8">
        <f t="shared" si="69"/>
        <v>3.5366826156299842</v>
      </c>
      <c r="AB713" s="4">
        <f t="shared" si="70"/>
        <v>209</v>
      </c>
      <c r="AC713" s="4">
        <f t="shared" si="71"/>
        <v>739.16666666666663</v>
      </c>
    </row>
    <row r="714" spans="1:29" x14ac:dyDescent="0.25">
      <c r="A714" t="str">
        <f>feed!A716</f>
        <v>Dredd\\\'s</v>
      </c>
      <c r="B714" t="str">
        <f>feed!B716</f>
        <v>Dredd</v>
      </c>
      <c r="C714" t="str">
        <f>feed!C716</f>
        <v>Brotherhood of Nod</v>
      </c>
      <c r="D714">
        <f>SUMPRODUCT(MID(0&amp;feed!D716,LARGE(INDEX(ISNUMBER(--MID(feed!D716,ROW($1:$19),1))*
ROW($1:$19),0),ROW($1:$19))+1,1)*10^ROW($1:$19)/10)</f>
        <v>131</v>
      </c>
      <c r="E714">
        <f>SUMPRODUCT(MID(0&amp;feed!E716,LARGE(INDEX(ISNUMBER(--MID(feed!E716,ROW($1:$19),1))*
ROW($1:$19),0),ROW($1:$19))+1,1)*10^ROW($1:$19)/10)</f>
        <v>1</v>
      </c>
      <c r="F714" t="str">
        <f>feed!F716</f>
        <v>Korean War surplus</v>
      </c>
      <c r="G714" t="str">
        <f>feed!G716</f>
        <v>Angelic</v>
      </c>
      <c r="H714">
        <f>SUMPRODUCT(MID(0&amp;feed!H716,LARGE(INDEX(ISNUMBER(--MID(feed!H716,ROW($1:$19),1))*
ROW($1:$19),0),ROW($1:$19))+1,1)*10^ROW($1:$19)/10)</f>
        <v>2</v>
      </c>
      <c r="I714" t="str">
        <f>feed!I716</f>
        <v>Poor</v>
      </c>
      <c r="J714">
        <f>SUMPRODUCT(MID(0&amp;feed!J716,LARGE(INDEX(ISNUMBER(--MID(feed!J716,ROW($1:$19),1))*
ROW($1:$19),0),ROW($1:$19))+1,1)*10^ROW($1:$19)/10)</f>
        <v>2</v>
      </c>
      <c r="K714">
        <f>SUMPRODUCT(MID(0&amp;feed!K716,LARGE(INDEX(ISNUMBER(--MID(feed!K716,ROW($1:$19),1))*
ROW($1:$19),0),ROW($1:$19))+1,1)*10^ROW($1:$19)/10)</f>
        <v>16</v>
      </c>
      <c r="L714">
        <f>SUMPRODUCT(MID(0&amp;feed!L716,LARGE(INDEX(ISNUMBER(--MID(feed!L716,ROW($1:$19),1))*
ROW($1:$19),0),ROW($1:$19))+1,1)*10^ROW($1:$19)/10)</f>
        <v>12</v>
      </c>
      <c r="M714" t="str">
        <f>feed!M716</f>
        <v>Central Planning</v>
      </c>
      <c r="N714">
        <f>SUMPRODUCT(MID(0&amp;feed!N716,LARGE(INDEX(ISNUMBER(--MID(feed!N716,ROW($1:$5),1))*
ROW($1:$5),0),ROW($1:$5))+1,1)*10^ROW($1:$5)/10)</f>
        <v>744</v>
      </c>
      <c r="O714">
        <f>SUMPRODUCT(MID(0&amp;feed!O716,LARGE(INDEX(ISNUMBER(--MID(feed!O716,ROW($1:$5),1))*
ROW($1:$5),0),ROW($1:$5))+1,1)*10^ROW($1:$5)/10)</f>
        <v>3215</v>
      </c>
      <c r="P714" t="str">
        <f>feed!P716</f>
        <v>Untapped</v>
      </c>
      <c r="Q714">
        <f t="shared" si="66"/>
        <v>90</v>
      </c>
      <c r="R714" t="str">
        <f>feed!Q716</f>
        <v>Very Powerful</v>
      </c>
      <c r="S714">
        <f t="shared" si="67"/>
        <v>10</v>
      </c>
      <c r="T714" t="str">
        <f>feed!R716</f>
        <v>Mesopotamia</v>
      </c>
      <c r="U714" t="str">
        <f>feed!S716</f>
        <v>Soviet Union</v>
      </c>
      <c r="V714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34725</v>
      </c>
      <c r="W714" t="str">
        <f>feed!U716</f>
        <v>http://blocgame.com/stats.php?id=62798</v>
      </c>
      <c r="X714" s="4">
        <f>SUMPRODUCT(MID(0&amp;feed!V716,LARGE(INDEX(ISNUMBER(--MID(feed!V716,ROW($1:$5),1))*
ROW($1:$5),0),ROW($1:$5))+1,1)*10^ROW($1:$5)/10)</f>
        <v>0</v>
      </c>
      <c r="Y714">
        <f>feed!W716</f>
        <v>0</v>
      </c>
      <c r="Z714" s="4">
        <f t="shared" si="68"/>
        <v>22725</v>
      </c>
      <c r="AA714" s="8">
        <f t="shared" si="69"/>
        <v>46.673387096774192</v>
      </c>
      <c r="AB714" s="4">
        <f t="shared" si="70"/>
        <v>124</v>
      </c>
      <c r="AC714" s="4">
        <f t="shared" si="71"/>
        <v>5787.5</v>
      </c>
    </row>
    <row r="715" spans="1:29" x14ac:dyDescent="0.25">
      <c r="A715" t="str">
        <f>feed!A461</f>
        <v>Portland</v>
      </c>
      <c r="B715" t="str">
        <f>feed!B461</f>
        <v>Ellio98</v>
      </c>
      <c r="C715" t="str">
        <f>feed!C461</f>
        <v>Interpol</v>
      </c>
      <c r="D715">
        <f>SUMPRODUCT(MID(0&amp;feed!D461,LARGE(INDEX(ISNUMBER(--MID(feed!D461,ROW($1:$19),1))*
ROW($1:$19),0),ROW($1:$19))+1,1)*10^ROW($1:$19)/10)</f>
        <v>56</v>
      </c>
      <c r="E715">
        <f>SUMPRODUCT(MID(0&amp;feed!E461,LARGE(INDEX(ISNUMBER(--MID(feed!E461,ROW($1:$19),1))*
ROW($1:$19),0),ROW($1:$19))+1,1)*10^ROW($1:$19)/10)</f>
        <v>1</v>
      </c>
      <c r="F715" t="str">
        <f>feed!F461</f>
        <v>Second World War surplus</v>
      </c>
      <c r="G715" t="str">
        <f>feed!G461</f>
        <v>Good</v>
      </c>
      <c r="H715">
        <f>SUMPRODUCT(MID(0&amp;feed!H461,LARGE(INDEX(ISNUMBER(--MID(feed!H461,ROW($1:$19),1))*
ROW($1:$19),0),ROW($1:$19))+1,1)*10^ROW($1:$19)/10)</f>
        <v>2</v>
      </c>
      <c r="I715" t="str">
        <f>feed!I461</f>
        <v>Elite</v>
      </c>
      <c r="J715">
        <f>SUMPRODUCT(MID(0&amp;feed!J461,LARGE(INDEX(ISNUMBER(--MID(feed!J461,ROW($1:$19),1))*
ROW($1:$19),0),ROW($1:$19))+1,1)*10^ROW($1:$19)/10)</f>
        <v>0</v>
      </c>
      <c r="K715">
        <f>SUMPRODUCT(MID(0&amp;feed!K461,LARGE(INDEX(ISNUMBER(--MID(feed!K461,ROW($1:$19),1))*
ROW($1:$19),0),ROW($1:$19))+1,1)*10^ROW($1:$19)/10)</f>
        <v>12</v>
      </c>
      <c r="L715">
        <f>SUMPRODUCT(MID(0&amp;feed!L461,LARGE(INDEX(ISNUMBER(--MID(feed!L461,ROW($1:$19),1))*
ROW($1:$19),0),ROW($1:$19))+1,1)*10^ROW($1:$19)/10)</f>
        <v>5</v>
      </c>
      <c r="M715" t="str">
        <f>feed!M461</f>
        <v>Free Market</v>
      </c>
      <c r="N715">
        <f>SUMPRODUCT(MID(0&amp;feed!N461,LARGE(INDEX(ISNUMBER(--MID(feed!N461,ROW($1:$5),1))*
ROW($1:$5),0),ROW($1:$5))+1,1)*10^ROW($1:$5)/10)</f>
        <v>1389</v>
      </c>
      <c r="O715">
        <f>SUMPRODUCT(MID(0&amp;feed!O461,LARGE(INDEX(ISNUMBER(--MID(feed!O461,ROW($1:$5),1))*
ROW($1:$5),0),ROW($1:$5))+1,1)*10^ROW($1:$5)/10)</f>
        <v>344</v>
      </c>
      <c r="P715" t="str">
        <f>feed!P461</f>
        <v>Untapped</v>
      </c>
      <c r="Q715">
        <f t="shared" si="66"/>
        <v>90</v>
      </c>
      <c r="R715" t="str">
        <f>feed!Q461</f>
        <v>Somewhat Large</v>
      </c>
      <c r="S715">
        <f t="shared" si="67"/>
        <v>6</v>
      </c>
      <c r="T715" t="str">
        <f>feed!R461</f>
        <v>Pacific Rim</v>
      </c>
      <c r="U715" t="str">
        <f>feed!S461</f>
        <v>United States</v>
      </c>
      <c r="V715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23019</v>
      </c>
      <c r="W715" t="str">
        <f>feed!U461</f>
        <v>http://blocgame.com/stats.php?id=51583</v>
      </c>
      <c r="X715" s="4">
        <f>SUMPRODUCT(MID(0&amp;feed!V461,LARGE(INDEX(ISNUMBER(--MID(feed!V461,ROW($1:$5),1))*
ROW($1:$5),0),ROW($1:$5))+1,1)*10^ROW($1:$5)/10)</f>
        <v>0</v>
      </c>
      <c r="Y715">
        <f>feed!W461</f>
        <v>0</v>
      </c>
      <c r="Z715" s="4">
        <f t="shared" si="68"/>
        <v>15144</v>
      </c>
      <c r="AA715" s="8">
        <f t="shared" si="69"/>
        <v>16.572354211663068</v>
      </c>
      <c r="AB715" s="4">
        <f t="shared" si="70"/>
        <v>231.5</v>
      </c>
      <c r="AC715" s="4">
        <f t="shared" si="71"/>
        <v>3836.5</v>
      </c>
    </row>
    <row r="716" spans="1:29" x14ac:dyDescent="0.25">
      <c r="A716" t="str">
        <f>feed!A432</f>
        <v>Afrikizonia</v>
      </c>
      <c r="B716" t="str">
        <f>feed!B432</f>
        <v>MacSlothur</v>
      </c>
      <c r="C716" t="str">
        <f>feed!C432</f>
        <v>Armat Corporation</v>
      </c>
      <c r="D716">
        <f>SUMPRODUCT(MID(0&amp;feed!D432,LARGE(INDEX(ISNUMBER(--MID(feed!D432,ROW($1:$19),1))*
ROW($1:$19),0),ROW($1:$19))+1,1)*10^ROW($1:$19)/10)</f>
        <v>0</v>
      </c>
      <c r="E716">
        <f>SUMPRODUCT(MID(0&amp;feed!E432,LARGE(INDEX(ISNUMBER(--MID(feed!E432,ROW($1:$19),1))*
ROW($1:$19),0),ROW($1:$19))+1,1)*10^ROW($1:$19)/10)</f>
        <v>0</v>
      </c>
      <c r="F716" t="str">
        <f>feed!F432</f>
        <v>Korean War surplus</v>
      </c>
      <c r="G716" t="str">
        <f>feed!G432</f>
        <v>Normal</v>
      </c>
      <c r="H716">
        <f>SUMPRODUCT(MID(0&amp;feed!H432,LARGE(INDEX(ISNUMBER(--MID(feed!H432,ROW($1:$19),1))*
ROW($1:$19),0),ROW($1:$19))+1,1)*10^ROW($1:$19)/10)</f>
        <v>3</v>
      </c>
      <c r="I716" t="str">
        <f>feed!I432</f>
        <v>Undisciplined Rabble</v>
      </c>
      <c r="J716">
        <f>SUMPRODUCT(MID(0&amp;feed!J432,LARGE(INDEX(ISNUMBER(--MID(feed!J432,ROW($1:$19),1))*
ROW($1:$19),0),ROW($1:$19))+1,1)*10^ROW($1:$19)/10)</f>
        <v>1</v>
      </c>
      <c r="K716">
        <f>SUMPRODUCT(MID(0&amp;feed!K432,LARGE(INDEX(ISNUMBER(--MID(feed!K432,ROW($1:$19),1))*
ROW($1:$19),0),ROW($1:$19))+1,1)*10^ROW($1:$19)/10)</f>
        <v>26</v>
      </c>
      <c r="L716">
        <f>SUMPRODUCT(MID(0&amp;feed!L432,LARGE(INDEX(ISNUMBER(--MID(feed!L432,ROW($1:$19),1))*
ROW($1:$19),0),ROW($1:$19))+1,1)*10^ROW($1:$19)/10)</f>
        <v>5</v>
      </c>
      <c r="M716" t="str">
        <f>feed!M432</f>
        <v>Mixed Economy</v>
      </c>
      <c r="N716">
        <f>SUMPRODUCT(MID(0&amp;feed!N432,LARGE(INDEX(ISNUMBER(--MID(feed!N432,ROW($1:$5),1))*
ROW($1:$5),0),ROW($1:$5))+1,1)*10^ROW($1:$5)/10)</f>
        <v>1470</v>
      </c>
      <c r="O716">
        <f>SUMPRODUCT(MID(0&amp;feed!O432,LARGE(INDEX(ISNUMBER(--MID(feed!O432,ROW($1:$5),1))*
ROW($1:$5),0),ROW($1:$5))+1,1)*10^ROW($1:$5)/10)</f>
        <v>208</v>
      </c>
      <c r="P716" t="str">
        <f>feed!P432</f>
        <v>Near Depletion</v>
      </c>
      <c r="Q716">
        <f t="shared" si="66"/>
        <v>10</v>
      </c>
      <c r="R716" t="str">
        <f>feed!Q432</f>
        <v>None</v>
      </c>
      <c r="S716">
        <f t="shared" si="67"/>
        <v>0</v>
      </c>
      <c r="T716" t="str">
        <f>feed!R432</f>
        <v>East Africa</v>
      </c>
      <c r="U716" t="str">
        <f>feed!S432</f>
        <v>Neutral</v>
      </c>
      <c r="V716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14645</v>
      </c>
      <c r="W716" t="str">
        <f>feed!U432</f>
        <v>http://blocgame.com/stats.php?id=63138</v>
      </c>
      <c r="X716" s="4">
        <f>SUMPRODUCT(MID(0&amp;feed!V432,LARGE(INDEX(ISNUMBER(--MID(feed!V432,ROW($1:$5),1))*
ROW($1:$5),0),ROW($1:$5))+1,1)*10^ROW($1:$5)/10)</f>
        <v>0</v>
      </c>
      <c r="Y716">
        <f>feed!W432</f>
        <v>0</v>
      </c>
      <c r="Z716" s="4">
        <f t="shared" si="68"/>
        <v>770</v>
      </c>
      <c r="AA716" s="8">
        <f t="shared" si="69"/>
        <v>9.9625850340136051</v>
      </c>
      <c r="AB716" s="4">
        <f t="shared" si="70"/>
        <v>245</v>
      </c>
      <c r="AC716" s="4">
        <f t="shared" si="71"/>
        <v>2440.8333333333335</v>
      </c>
    </row>
    <row r="717" spans="1:29" x14ac:dyDescent="0.25">
      <c r="A717" t="str">
        <f>feed!A663</f>
        <v>MumbosMountain</v>
      </c>
      <c r="B717" t="str">
        <f>feed!B663</f>
        <v>Mumbo Jumbo</v>
      </c>
      <c r="C717" t="str">
        <f>feed!C663</f>
        <v>Armat Corporation</v>
      </c>
      <c r="D717">
        <f>SUMPRODUCT(MID(0&amp;feed!D663,LARGE(INDEX(ISNUMBER(--MID(feed!D663,ROW($1:$19),1))*
ROW($1:$19),0),ROW($1:$19))+1,1)*10^ROW($1:$19)/10)</f>
        <v>76</v>
      </c>
      <c r="E717">
        <f>SUMPRODUCT(MID(0&amp;feed!E663,LARGE(INDEX(ISNUMBER(--MID(feed!E663,ROW($1:$19),1))*
ROW($1:$19),0),ROW($1:$19))+1,1)*10^ROW($1:$19)/10)</f>
        <v>4</v>
      </c>
      <c r="F717" t="str">
        <f>feed!F663</f>
        <v>Korean War surplus</v>
      </c>
      <c r="G717" t="str">
        <f>feed!G663</f>
        <v>Gandhi-like</v>
      </c>
      <c r="H717">
        <f>SUMPRODUCT(MID(0&amp;feed!H663,LARGE(INDEX(ISNUMBER(--MID(feed!H663,ROW($1:$19),1))*
ROW($1:$19),0),ROW($1:$19))+1,1)*10^ROW($1:$19)/10)</f>
        <v>3</v>
      </c>
      <c r="I717" t="str">
        <f>feed!I663</f>
        <v>Standard</v>
      </c>
      <c r="J717">
        <f>SUMPRODUCT(MID(0&amp;feed!J663,LARGE(INDEX(ISNUMBER(--MID(feed!J663,ROW($1:$19),1))*
ROW($1:$19),0),ROW($1:$19))+1,1)*10^ROW($1:$19)/10)</f>
        <v>1</v>
      </c>
      <c r="K717">
        <f>SUMPRODUCT(MID(0&amp;feed!K663,LARGE(INDEX(ISNUMBER(--MID(feed!K663,ROW($1:$19),1))*
ROW($1:$19),0),ROW($1:$19))+1,1)*10^ROW($1:$19)/10)</f>
        <v>17</v>
      </c>
      <c r="L717">
        <f>SUMPRODUCT(MID(0&amp;feed!L663,LARGE(INDEX(ISNUMBER(--MID(feed!L663,ROW($1:$19),1))*
ROW($1:$19),0),ROW($1:$19))+1,1)*10^ROW($1:$19)/10)</f>
        <v>2</v>
      </c>
      <c r="M717" t="str">
        <f>feed!M663</f>
        <v>Free Market</v>
      </c>
      <c r="N717">
        <f>SUMPRODUCT(MID(0&amp;feed!N663,LARGE(INDEX(ISNUMBER(--MID(feed!N663,ROW($1:$5),1))*
ROW($1:$5),0),ROW($1:$5))+1,1)*10^ROW($1:$5)/10)</f>
        <v>838</v>
      </c>
      <c r="O717">
        <f>SUMPRODUCT(MID(0&amp;feed!O663,LARGE(INDEX(ISNUMBER(--MID(feed!O663,ROW($1:$5),1))*
ROW($1:$5),0),ROW($1:$5))+1,1)*10^ROW($1:$5)/10)</f>
        <v>131</v>
      </c>
      <c r="P717" t="str">
        <f>feed!P663</f>
        <v>Untapped</v>
      </c>
      <c r="Q717">
        <f t="shared" si="66"/>
        <v>90</v>
      </c>
      <c r="R717" t="str">
        <f>feed!Q663</f>
        <v>Mediocre</v>
      </c>
      <c r="S717">
        <f t="shared" si="67"/>
        <v>4.5</v>
      </c>
      <c r="T717" t="str">
        <f>feed!R663</f>
        <v>Mesoamerica</v>
      </c>
      <c r="U717" t="str">
        <f>feed!S663</f>
        <v>United States</v>
      </c>
      <c r="V717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39274</v>
      </c>
      <c r="W717" t="str">
        <f>feed!U663</f>
        <v>http://blocgame.com/stats.php?id=54444</v>
      </c>
      <c r="X717" s="4">
        <f>SUMPRODUCT(MID(0&amp;feed!V663,LARGE(INDEX(ISNUMBER(--MID(feed!V663,ROW($1:$5),1))*
ROW($1:$5),0),ROW($1:$5))+1,1)*10^ROW($1:$5)/10)</f>
        <v>0</v>
      </c>
      <c r="Y717">
        <f>feed!W663</f>
        <v>0</v>
      </c>
      <c r="Z717" s="4">
        <f t="shared" si="68"/>
        <v>29899</v>
      </c>
      <c r="AA717" s="8">
        <f t="shared" si="69"/>
        <v>46.866348448687354</v>
      </c>
      <c r="AB717" s="4">
        <f t="shared" si="70"/>
        <v>139.66666666666666</v>
      </c>
      <c r="AC717" s="4">
        <f t="shared" si="71"/>
        <v>6545.666666666667</v>
      </c>
    </row>
    <row r="718" spans="1:29" x14ac:dyDescent="0.25">
      <c r="A718" t="str">
        <f>feed!A357</f>
        <v>SUNGAI KERAK</v>
      </c>
      <c r="B718" t="str">
        <f>feed!B357</f>
        <v>Nizarudin</v>
      </c>
      <c r="C718" t="str">
        <f>feed!C357</f>
        <v>PIRATES</v>
      </c>
      <c r="D718">
        <f>SUMPRODUCT(MID(0&amp;feed!D357,LARGE(INDEX(ISNUMBER(--MID(feed!D357,ROW($1:$19),1))*
ROW($1:$19),0),ROW($1:$19))+1,1)*10^ROW($1:$19)/10)</f>
        <v>100</v>
      </c>
      <c r="E718">
        <f>SUMPRODUCT(MID(0&amp;feed!E357,LARGE(INDEX(ISNUMBER(--MID(feed!E357,ROW($1:$19),1))*
ROW($1:$19),0),ROW($1:$19))+1,1)*10^ROW($1:$19)/10)</f>
        <v>12</v>
      </c>
      <c r="F718" t="str">
        <f>feed!F357</f>
        <v>Korean War surplus</v>
      </c>
      <c r="G718" t="str">
        <f>feed!G357</f>
        <v>Gandhi-like</v>
      </c>
      <c r="H718">
        <f>SUMPRODUCT(MID(0&amp;feed!H356,LARGE(INDEX(ISNUMBER(--MID(feed!H356,ROW($1:$19),1))*
ROW($1:$19),0),ROW($1:$19))+1,1)*10^ROW($1:$19)/10)</f>
        <v>3</v>
      </c>
      <c r="I718" t="str">
        <f>feed!I357</f>
        <v>Good</v>
      </c>
      <c r="J718">
        <f>SUMPRODUCT(MID(0&amp;feed!J357,LARGE(INDEX(ISNUMBER(--MID(feed!J357,ROW($1:$19),1))*
ROW($1:$19),0),ROW($1:$19))+1,1)*10^ROW($1:$19)/10)</f>
        <v>8</v>
      </c>
      <c r="K718">
        <f>SUMPRODUCT(MID(0&amp;feed!K357,LARGE(INDEX(ISNUMBER(--MID(feed!K357,ROW($1:$19),1))*
ROW($1:$19),0),ROW($1:$19))+1,1)*10^ROW($1:$19)/10)</f>
        <v>13</v>
      </c>
      <c r="L718">
        <f>SUMPRODUCT(MID(0&amp;feed!L357,LARGE(INDEX(ISNUMBER(--MID(feed!L357,ROW($1:$19),1))*
ROW($1:$19),0),ROW($1:$19))+1,1)*10^ROW($1:$19)/10)</f>
        <v>9</v>
      </c>
      <c r="M718" t="str">
        <f>feed!M357</f>
        <v>Free Market</v>
      </c>
      <c r="N718">
        <f>SUMPRODUCT(MID(0&amp;feed!N357,LARGE(INDEX(ISNUMBER(--MID(feed!N357,ROW($1:$5),1))*
ROW($1:$5),0),ROW($1:$5))+1,1)*10^ROW($1:$5)/10)</f>
        <v>1746</v>
      </c>
      <c r="O718">
        <f>SUMPRODUCT(MID(0&amp;feed!O357,LARGE(INDEX(ISNUMBER(--MID(feed!O357,ROW($1:$5),1))*
ROW($1:$5),0),ROW($1:$5))+1,1)*10^ROW($1:$5)/10)</f>
        <v>232</v>
      </c>
      <c r="P718" t="str">
        <f>feed!P357</f>
        <v>Untapped</v>
      </c>
      <c r="Q718">
        <f t="shared" si="66"/>
        <v>90</v>
      </c>
      <c r="R718" t="str">
        <f>feed!Q357</f>
        <v>Large</v>
      </c>
      <c r="S718">
        <f t="shared" si="67"/>
        <v>7.5</v>
      </c>
      <c r="T718" t="str">
        <f>feed!R357</f>
        <v>East Indies</v>
      </c>
      <c r="U718" t="str">
        <f>feed!S357</f>
        <v>United States</v>
      </c>
      <c r="V718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33920</v>
      </c>
      <c r="W718" t="str">
        <f>feed!U357</f>
        <v>http://blocgame.com/stats.php?id=61710</v>
      </c>
      <c r="X718" s="4">
        <f>SUMPRODUCT(MID(0&amp;feed!V357,LARGE(INDEX(ISNUMBER(--MID(feed!V357,ROW($1:$5),1))*
ROW($1:$5),0),ROW($1:$5))+1,1)*10^ROW($1:$5)/10)</f>
        <v>0</v>
      </c>
      <c r="Y718">
        <f>feed!W357</f>
        <v>0</v>
      </c>
      <c r="Z718" s="4">
        <f t="shared" si="68"/>
        <v>23420</v>
      </c>
      <c r="AA718" s="8">
        <f t="shared" si="69"/>
        <v>19.42726231386025</v>
      </c>
      <c r="AB718" s="4">
        <f t="shared" si="70"/>
        <v>291</v>
      </c>
      <c r="AC718" s="4">
        <f t="shared" si="71"/>
        <v>5653.333333333333</v>
      </c>
    </row>
    <row r="719" spans="1:29" x14ac:dyDescent="0.25">
      <c r="A719" t="str">
        <f>feed!A338</f>
        <v>Infernistan</v>
      </c>
      <c r="B719" t="str">
        <f>feed!B338</f>
        <v>Inferno JR</v>
      </c>
      <c r="C719" t="str">
        <f>feed!C338</f>
        <v>Socialist Arab Union</v>
      </c>
      <c r="D719">
        <f>SUMPRODUCT(MID(0&amp;feed!D338,LARGE(INDEX(ISNUMBER(--MID(feed!D338,ROW($1:$19),1))*
ROW($1:$19),0),ROW($1:$19))+1,1)*10^ROW($1:$19)/10)</f>
        <v>17</v>
      </c>
      <c r="E719">
        <f>SUMPRODUCT(MID(0&amp;feed!E338,LARGE(INDEX(ISNUMBER(--MID(feed!E338,ROW($1:$19),1))*
ROW($1:$19),0),ROW($1:$19))+1,1)*10^ROW($1:$19)/10)</f>
        <v>0</v>
      </c>
      <c r="F719" t="str">
        <f>feed!F338</f>
        <v>First World War surplus</v>
      </c>
      <c r="G719" t="str">
        <f>feed!G338</f>
        <v>Gandhi-like</v>
      </c>
      <c r="H719">
        <f>SUMPRODUCT(MID(0&amp;feed!H338,LARGE(INDEX(ISNUMBER(--MID(feed!H338,ROW($1:$19),1))*
ROW($1:$19),0),ROW($1:$19))+1,1)*10^ROW($1:$19)/10)</f>
        <v>1</v>
      </c>
      <c r="I719" t="str">
        <f>feed!I338</f>
        <v>Good</v>
      </c>
      <c r="J719">
        <f>SUMPRODUCT(MID(0&amp;feed!J338,LARGE(INDEX(ISNUMBER(--MID(feed!J338,ROW($1:$19),1))*
ROW($1:$19),0),ROW($1:$19))+1,1)*10^ROW($1:$19)/10)</f>
        <v>1</v>
      </c>
      <c r="K719">
        <f>SUMPRODUCT(MID(0&amp;feed!K338,LARGE(INDEX(ISNUMBER(--MID(feed!K338,ROW($1:$19),1))*
ROW($1:$19),0),ROW($1:$19))+1,1)*10^ROW($1:$19)/10)</f>
        <v>1</v>
      </c>
      <c r="L719">
        <f>SUMPRODUCT(MID(0&amp;feed!L338,LARGE(INDEX(ISNUMBER(--MID(feed!L338,ROW($1:$19),1))*
ROW($1:$19),0),ROW($1:$19))+1,1)*10^ROW($1:$19)/10)</f>
        <v>2</v>
      </c>
      <c r="M719" t="str">
        <f>feed!M338</f>
        <v>Central Planning</v>
      </c>
      <c r="N719">
        <f>SUMPRODUCT(MID(0&amp;feed!N338,LARGE(INDEX(ISNUMBER(--MID(feed!N338,ROW($1:$5),1))*
ROW($1:$5),0),ROW($1:$5))+1,1)*10^ROW($1:$5)/10)</f>
        <v>1814</v>
      </c>
      <c r="O719">
        <f>SUMPRODUCT(MID(0&amp;feed!O338,LARGE(INDEX(ISNUMBER(--MID(feed!O338,ROW($1:$5),1))*
ROW($1:$5),0),ROW($1:$5))+1,1)*10^ROW($1:$5)/10)</f>
        <v>322</v>
      </c>
      <c r="P719" t="str">
        <f>feed!P338</f>
        <v>Plentiful</v>
      </c>
      <c r="Q719">
        <f t="shared" si="66"/>
        <v>70</v>
      </c>
      <c r="R719" t="str">
        <f>feed!Q338</f>
        <v>None</v>
      </c>
      <c r="S719">
        <f t="shared" si="67"/>
        <v>0</v>
      </c>
      <c r="T719" t="str">
        <f>feed!R338</f>
        <v>Egypt</v>
      </c>
      <c r="U719" t="str">
        <f>feed!S338</f>
        <v>Neutral</v>
      </c>
      <c r="V719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1947</v>
      </c>
      <c r="W719" t="str">
        <f>feed!U338</f>
        <v>http://blocgame.com/stats.php?id=60304</v>
      </c>
      <c r="X719" s="4">
        <f>SUMPRODUCT(MID(0&amp;feed!V338,LARGE(INDEX(ISNUMBER(--MID(feed!V338,ROW($1:$5),1))*
ROW($1:$5),0),ROW($1:$5))+1,1)*10^ROW($1:$5)/10)</f>
        <v>0</v>
      </c>
      <c r="Y719">
        <f>feed!W338</f>
        <v>0</v>
      </c>
      <c r="Z719" s="4">
        <f t="shared" si="68"/>
        <v>72</v>
      </c>
      <c r="AA719" s="8">
        <f t="shared" si="69"/>
        <v>1.0733186328555677</v>
      </c>
      <c r="AB719" s="4">
        <f t="shared" si="70"/>
        <v>302.33333333333331</v>
      </c>
      <c r="AC719" s="4">
        <f t="shared" si="71"/>
        <v>324.5</v>
      </c>
    </row>
    <row r="720" spans="1:29" x14ac:dyDescent="0.25">
      <c r="A720" t="str">
        <f>feed!A509</f>
        <v>Ishtar</v>
      </c>
      <c r="B720" t="str">
        <f>feed!B509</f>
        <v>Magnus Magnus</v>
      </c>
      <c r="C720" t="str">
        <f>feed!C509</f>
        <v>Brotherhood of Nod</v>
      </c>
      <c r="D720">
        <f>SUMPRODUCT(MID(0&amp;feed!D509,LARGE(INDEX(ISNUMBER(--MID(feed!D509,ROW($1:$19),1))*
ROW($1:$19),0),ROW($1:$19))+1,1)*10^ROW($1:$19)/10)</f>
        <v>98</v>
      </c>
      <c r="E720">
        <f>SUMPRODUCT(MID(0&amp;feed!E509,LARGE(INDEX(ISNUMBER(--MID(feed!E509,ROW($1:$19),1))*
ROW($1:$19),0),ROW($1:$19))+1,1)*10^ROW($1:$19)/10)</f>
        <v>9</v>
      </c>
      <c r="F720" t="str">
        <f>feed!F509</f>
        <v>Korean War surplus</v>
      </c>
      <c r="G720" t="str">
        <f>feed!G509</f>
        <v>Gandhi-like</v>
      </c>
      <c r="H720">
        <f>SUMPRODUCT(MID(0&amp;feed!H510,LARGE(INDEX(ISNUMBER(--MID(feed!H510,ROW($1:$19),1))*
ROW($1:$19),0),ROW($1:$19))+1,1)*10^ROW($1:$19)/10)</f>
        <v>2</v>
      </c>
      <c r="I720" t="str">
        <f>feed!I509</f>
        <v>Elite</v>
      </c>
      <c r="J720">
        <f>SUMPRODUCT(MID(0&amp;feed!J509,LARGE(INDEX(ISNUMBER(--MID(feed!J509,ROW($1:$19),1))*
ROW($1:$19),0),ROW($1:$19))+1,1)*10^ROW($1:$19)/10)</f>
        <v>3</v>
      </c>
      <c r="K720">
        <f>SUMPRODUCT(MID(0&amp;feed!K509,LARGE(INDEX(ISNUMBER(--MID(feed!K509,ROW($1:$19),1))*
ROW($1:$19),0),ROW($1:$19))+1,1)*10^ROW($1:$19)/10)</f>
        <v>23</v>
      </c>
      <c r="L720">
        <f>SUMPRODUCT(MID(0&amp;feed!L509,LARGE(INDEX(ISNUMBER(--MID(feed!L509,ROW($1:$19),1))*
ROW($1:$19),0),ROW($1:$19))+1,1)*10^ROW($1:$19)/10)</f>
        <v>14</v>
      </c>
      <c r="M720" t="str">
        <f>feed!M509</f>
        <v>Central Planning</v>
      </c>
      <c r="N720">
        <f>SUMPRODUCT(MID(0&amp;feed!N509,LARGE(INDEX(ISNUMBER(--MID(feed!N509,ROW($1:$5),1))*
ROW($1:$5),0),ROW($1:$5))+1,1)*10^ROW($1:$5)/10)</f>
        <v>1215</v>
      </c>
      <c r="O720">
        <f>SUMPRODUCT(MID(0&amp;feed!O509,LARGE(INDEX(ISNUMBER(--MID(feed!O509,ROW($1:$5),1))*
ROW($1:$5),0),ROW($1:$5))+1,1)*10^ROW($1:$5)/10)</f>
        <v>4884</v>
      </c>
      <c r="P720" t="str">
        <f>feed!P509</f>
        <v>Untapped</v>
      </c>
      <c r="Q720">
        <f t="shared" si="66"/>
        <v>90</v>
      </c>
      <c r="R720" t="str">
        <f>feed!Q509</f>
        <v>Very Powerful</v>
      </c>
      <c r="S720">
        <f t="shared" si="67"/>
        <v>10</v>
      </c>
      <c r="T720" t="str">
        <f>feed!R509</f>
        <v>Mesopotamia</v>
      </c>
      <c r="U720" t="str">
        <f>feed!S509</f>
        <v>Soviet Union</v>
      </c>
      <c r="V720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37607</v>
      </c>
      <c r="W720" t="str">
        <f>feed!U509</f>
        <v>http://blocgame.com/stats.php?id=55882</v>
      </c>
      <c r="X720" s="4">
        <f>SUMPRODUCT(MID(0&amp;feed!V509,LARGE(INDEX(ISNUMBER(--MID(feed!V509,ROW($1:$5),1))*
ROW($1:$5),0),ROW($1:$5))+1,1)*10^ROW($1:$5)/10)</f>
        <v>0</v>
      </c>
      <c r="Y720">
        <f>feed!W509</f>
        <v>0</v>
      </c>
      <c r="Z720" s="4">
        <f t="shared" si="68"/>
        <v>22232</v>
      </c>
      <c r="AA720" s="8">
        <f t="shared" si="69"/>
        <v>30.952263374485597</v>
      </c>
      <c r="AB720" s="4">
        <f t="shared" si="70"/>
        <v>202.5</v>
      </c>
      <c r="AC720" s="4">
        <f t="shared" si="71"/>
        <v>6267.833333333333</v>
      </c>
    </row>
    <row r="721" spans="1:29" x14ac:dyDescent="0.25">
      <c r="A721" t="str">
        <f>feed!A594</f>
        <v>NationalFreedom</v>
      </c>
      <c r="B721" t="str">
        <f>feed!B594</f>
        <v>Muhammad Ali</v>
      </c>
      <c r="C721" t="str">
        <f>feed!C594</f>
        <v>Brotherhood of Nod</v>
      </c>
      <c r="D721">
        <f>SUMPRODUCT(MID(0&amp;feed!D594,LARGE(INDEX(ISNUMBER(--MID(feed!D594,ROW($1:$19),1))*
ROW($1:$19),0),ROW($1:$19))+1,1)*10^ROW($1:$19)/10)</f>
        <v>2</v>
      </c>
      <c r="E721">
        <f>SUMPRODUCT(MID(0&amp;feed!E594,LARGE(INDEX(ISNUMBER(--MID(feed!E594,ROW($1:$19),1))*
ROW($1:$19),0),ROW($1:$19))+1,1)*10^ROW($1:$19)/10)</f>
        <v>0</v>
      </c>
      <c r="F721" t="str">
        <f>feed!F594</f>
        <v>First World War surplus</v>
      </c>
      <c r="G721" t="str">
        <f>feed!G594</f>
        <v>Good</v>
      </c>
      <c r="H721">
        <f>SUMPRODUCT(MID(0&amp;feed!H594,LARGE(INDEX(ISNUMBER(--MID(feed!H594,ROW($1:$19),1))*
ROW($1:$19),0),ROW($1:$19))+1,1)*10^ROW($1:$19)/10)</f>
        <v>1</v>
      </c>
      <c r="I721" t="str">
        <f>feed!I594</f>
        <v>Standard</v>
      </c>
      <c r="J721">
        <f>SUMPRODUCT(MID(0&amp;feed!J594,LARGE(INDEX(ISNUMBER(--MID(feed!J594,ROW($1:$19),1))*
ROW($1:$19),0),ROW($1:$19))+1,1)*10^ROW($1:$19)/10)</f>
        <v>2</v>
      </c>
      <c r="K721">
        <f>SUMPRODUCT(MID(0&amp;feed!K594,LARGE(INDEX(ISNUMBER(--MID(feed!K594,ROW($1:$19),1))*
ROW($1:$19),0),ROW($1:$19))+1,1)*10^ROW($1:$19)/10)</f>
        <v>10</v>
      </c>
      <c r="L721">
        <f>SUMPRODUCT(MID(0&amp;feed!L594,LARGE(INDEX(ISNUMBER(--MID(feed!L594,ROW($1:$19),1))*
ROW($1:$19),0),ROW($1:$19))+1,1)*10^ROW($1:$19)/10)</f>
        <v>0</v>
      </c>
      <c r="M721" t="str">
        <f>feed!M594</f>
        <v>Mixed Economy</v>
      </c>
      <c r="N721">
        <f>SUMPRODUCT(MID(0&amp;feed!N594,LARGE(INDEX(ISNUMBER(--MID(feed!N594,ROW($1:$5),1))*
ROW($1:$5),0),ROW($1:$5))+1,1)*10^ROW($1:$5)/10)</f>
        <v>980</v>
      </c>
      <c r="O721">
        <f>SUMPRODUCT(MID(0&amp;feed!O594,LARGE(INDEX(ISNUMBER(--MID(feed!O594,ROW($1:$5),1))*
ROW($1:$5),0),ROW($1:$5))+1,1)*10^ROW($1:$5)/10)</f>
        <v>143</v>
      </c>
      <c r="P721" t="str">
        <f>feed!P594</f>
        <v>Untapped</v>
      </c>
      <c r="Q721">
        <f t="shared" si="66"/>
        <v>90</v>
      </c>
      <c r="R721" t="str">
        <f>feed!Q594</f>
        <v>None</v>
      </c>
      <c r="S721">
        <f t="shared" si="67"/>
        <v>0</v>
      </c>
      <c r="T721" t="str">
        <f>feed!R594</f>
        <v>Mesopotamia</v>
      </c>
      <c r="U721" t="str">
        <f>feed!S594</f>
        <v>Neutral</v>
      </c>
      <c r="V721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7393</v>
      </c>
      <c r="W721" t="str">
        <f>feed!U594</f>
        <v>http://blocgame.com/stats.php?id=62085</v>
      </c>
      <c r="X721" s="4">
        <f>SUMPRODUCT(MID(0&amp;feed!V594,LARGE(INDEX(ISNUMBER(--MID(feed!V594,ROW($1:$5),1))*
ROW($1:$5),0),ROW($1:$5))+1,1)*10^ROW($1:$5)/10)</f>
        <v>0</v>
      </c>
      <c r="Y721">
        <f>feed!W594</f>
        <v>0</v>
      </c>
      <c r="Z721" s="4">
        <f t="shared" si="68"/>
        <v>2893</v>
      </c>
      <c r="AA721" s="8">
        <f t="shared" si="69"/>
        <v>7.5438775510204081</v>
      </c>
      <c r="AB721" s="4">
        <f t="shared" si="70"/>
        <v>163.33333333333334</v>
      </c>
      <c r="AC721" s="4">
        <f t="shared" si="71"/>
        <v>1232.1666666666667</v>
      </c>
    </row>
    <row r="722" spans="1:29" x14ac:dyDescent="0.25">
      <c r="A722" t="str">
        <f>feed!A358</f>
        <v>Shekeltopia</v>
      </c>
      <c r="B722" t="str">
        <f>feed!B358</f>
        <v>Adolf Kekler</v>
      </c>
      <c r="C722" t="str">
        <f>feed!C358</f>
        <v>The Order</v>
      </c>
      <c r="D722">
        <f>SUMPRODUCT(MID(0&amp;feed!D358,LARGE(INDEX(ISNUMBER(--MID(feed!D358,ROW($1:$19),1))*
ROW($1:$19),0),ROW($1:$19))+1,1)*10^ROW($1:$19)/10)</f>
        <v>9</v>
      </c>
      <c r="E722">
        <f>SUMPRODUCT(MID(0&amp;feed!E358,LARGE(INDEX(ISNUMBER(--MID(feed!E358,ROW($1:$19),1))*
ROW($1:$19),0),ROW($1:$19))+1,1)*10^ROW($1:$19)/10)</f>
        <v>0</v>
      </c>
      <c r="F722" t="str">
        <f>feed!F358</f>
        <v>First World War surplus</v>
      </c>
      <c r="G722" t="str">
        <f>feed!G358</f>
        <v>Gandhi-like</v>
      </c>
      <c r="H722">
        <f>SUMPRODUCT(MID(0&amp;feed!H358,LARGE(INDEX(ISNUMBER(--MID(feed!H358,ROW($1:$19),1))*
ROW($1:$19),0),ROW($1:$19))+1,1)*10^ROW($1:$19)/10)</f>
        <v>2</v>
      </c>
      <c r="I722" t="str">
        <f>feed!I358</f>
        <v>Standard</v>
      </c>
      <c r="J722">
        <f>SUMPRODUCT(MID(0&amp;feed!J358,LARGE(INDEX(ISNUMBER(--MID(feed!J358,ROW($1:$19),1))*
ROW($1:$19),0),ROW($1:$19))+1,1)*10^ROW($1:$19)/10)</f>
        <v>142</v>
      </c>
      <c r="K722">
        <f>SUMPRODUCT(MID(0&amp;feed!K358,LARGE(INDEX(ISNUMBER(--MID(feed!K358,ROW($1:$19),1))*
ROW($1:$19),0),ROW($1:$19))+1,1)*10^ROW($1:$19)/10)</f>
        <v>10</v>
      </c>
      <c r="L722">
        <f>SUMPRODUCT(MID(0&amp;feed!L358,LARGE(INDEX(ISNUMBER(--MID(feed!L358,ROW($1:$19),1))*
ROW($1:$19),0),ROW($1:$19))+1,1)*10^ROW($1:$19)/10)</f>
        <v>9</v>
      </c>
      <c r="M722" t="str">
        <f>feed!M358</f>
        <v>Central Planning</v>
      </c>
      <c r="N722">
        <f>SUMPRODUCT(MID(0&amp;feed!N358,LARGE(INDEX(ISNUMBER(--MID(feed!N358,ROW($1:$5),1))*
ROW($1:$5),0),ROW($1:$5))+1,1)*10^ROW($1:$5)/10)</f>
        <v>1740</v>
      </c>
      <c r="O722">
        <f>SUMPRODUCT(MID(0&amp;feed!O358,LARGE(INDEX(ISNUMBER(--MID(feed!O358,ROW($1:$5),1))*
ROW($1:$5),0),ROW($1:$5))+1,1)*10^ROW($1:$5)/10)</f>
        <v>47</v>
      </c>
      <c r="P722" t="str">
        <f>feed!P358</f>
        <v>Untapped</v>
      </c>
      <c r="Q722">
        <f t="shared" si="66"/>
        <v>90</v>
      </c>
      <c r="R722" t="str">
        <f>feed!Q358</f>
        <v>Meagre</v>
      </c>
      <c r="S722">
        <f t="shared" si="67"/>
        <v>1.5</v>
      </c>
      <c r="T722" t="str">
        <f>feed!R358</f>
        <v>Pacific Rim</v>
      </c>
      <c r="U722" t="str">
        <f>feed!S358</f>
        <v>Soviet Union</v>
      </c>
      <c r="V722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19800</v>
      </c>
      <c r="W722" t="str">
        <f>feed!U358</f>
        <v>http://blocgame.com/stats.php?id=64775</v>
      </c>
      <c r="X722" s="4">
        <f>SUMPRODUCT(MID(0&amp;feed!V358,LARGE(INDEX(ISNUMBER(--MID(feed!V358,ROW($1:$5),1))*
ROW($1:$5),0),ROW($1:$5))+1,1)*10^ROW($1:$5)/10)</f>
        <v>0</v>
      </c>
      <c r="Y722">
        <f>feed!W358</f>
        <v>0</v>
      </c>
      <c r="Z722" s="4">
        <f t="shared" si="68"/>
        <v>11175</v>
      </c>
      <c r="AA722" s="8">
        <f t="shared" si="69"/>
        <v>11.379310344827585</v>
      </c>
      <c r="AB722" s="4">
        <f t="shared" si="70"/>
        <v>290</v>
      </c>
      <c r="AC722" s="4">
        <f t="shared" si="71"/>
        <v>3300</v>
      </c>
    </row>
    <row r="723" spans="1:29" x14ac:dyDescent="0.25">
      <c r="A723" t="str">
        <f>feed!A488</f>
        <v>Whole Grain</v>
      </c>
      <c r="B723" t="str">
        <f>feed!B488</f>
        <v>Ben Carson</v>
      </c>
      <c r="C723">
        <f>feed!C488</f>
        <v>0</v>
      </c>
      <c r="D723">
        <f>SUMPRODUCT(MID(0&amp;feed!D488,LARGE(INDEX(ISNUMBER(--MID(feed!D488,ROW($1:$19),1))*
ROW($1:$19),0),ROW($1:$19))+1,1)*10^ROW($1:$19)/10)</f>
        <v>1</v>
      </c>
      <c r="E723">
        <f>SUMPRODUCT(MID(0&amp;feed!E488,LARGE(INDEX(ISNUMBER(--MID(feed!E488,ROW($1:$19),1))*
ROW($1:$19),0),ROW($1:$19))+1,1)*10^ROW($1:$19)/10)</f>
        <v>0</v>
      </c>
      <c r="F723" t="str">
        <f>feed!F488</f>
        <v>Second World War surplus</v>
      </c>
      <c r="G723" t="str">
        <f>feed!G488</f>
        <v>Gandhi-like</v>
      </c>
      <c r="H723">
        <f>SUMPRODUCT(MID(0&amp;feed!H487,LARGE(INDEX(ISNUMBER(--MID(feed!H487,ROW($1:$19),1))*
ROW($1:$19),0),ROW($1:$19))+1,1)*10^ROW($1:$19)/10)</f>
        <v>1</v>
      </c>
      <c r="I723" t="str">
        <f>feed!I488</f>
        <v>Standard</v>
      </c>
      <c r="J723">
        <f>SUMPRODUCT(MID(0&amp;feed!J488,LARGE(INDEX(ISNUMBER(--MID(feed!J488,ROW($1:$19),1))*
ROW($1:$19),0),ROW($1:$19))+1,1)*10^ROW($1:$19)/10)</f>
        <v>19</v>
      </c>
      <c r="K723">
        <f>SUMPRODUCT(MID(0&amp;feed!K488,LARGE(INDEX(ISNUMBER(--MID(feed!K488,ROW($1:$19),1))*
ROW($1:$19),0),ROW($1:$19))+1,1)*10^ROW($1:$19)/10)</f>
        <v>6</v>
      </c>
      <c r="L723">
        <f>SUMPRODUCT(MID(0&amp;feed!L488,LARGE(INDEX(ISNUMBER(--MID(feed!L488,ROW($1:$19),1))*
ROW($1:$19),0),ROW($1:$19))+1,1)*10^ROW($1:$19)/10)</f>
        <v>3</v>
      </c>
      <c r="M723" t="str">
        <f>feed!M488</f>
        <v>Central Planning</v>
      </c>
      <c r="N723">
        <f>SUMPRODUCT(MID(0&amp;feed!N488,LARGE(INDEX(ISNUMBER(--MID(feed!N488,ROW($1:$5),1))*
ROW($1:$5),0),ROW($1:$5))+1,1)*10^ROW($1:$5)/10)</f>
        <v>1303</v>
      </c>
      <c r="O723">
        <f>SUMPRODUCT(MID(0&amp;feed!O488,LARGE(INDEX(ISNUMBER(--MID(feed!O488,ROW($1:$5),1))*
ROW($1:$5),0),ROW($1:$5))+1,1)*10^ROW($1:$5)/10)</f>
        <v>928</v>
      </c>
      <c r="P723" t="str">
        <f>feed!P488</f>
        <v>Untapped</v>
      </c>
      <c r="Q723">
        <f t="shared" si="66"/>
        <v>90</v>
      </c>
      <c r="R723" t="str">
        <f>feed!Q488</f>
        <v>Small</v>
      </c>
      <c r="S723">
        <f t="shared" si="67"/>
        <v>3</v>
      </c>
      <c r="T723" t="str">
        <f>feed!R488</f>
        <v>Egypt</v>
      </c>
      <c r="U723" t="str">
        <f>feed!S488</f>
        <v>Neutral</v>
      </c>
      <c r="V723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10791</v>
      </c>
      <c r="W723" t="str">
        <f>feed!U488</f>
        <v>http://blocgame.com/stats.php?id=64675</v>
      </c>
      <c r="X723" s="4">
        <f>SUMPRODUCT(MID(0&amp;feed!V488,LARGE(INDEX(ISNUMBER(--MID(feed!V488,ROW($1:$5),1))*
ROW($1:$5),0),ROW($1:$5))+1,1)*10^ROW($1:$5)/10)</f>
        <v>0</v>
      </c>
      <c r="Y723">
        <f>feed!W488</f>
        <v>0</v>
      </c>
      <c r="Z723" s="4">
        <f t="shared" si="68"/>
        <v>6666</v>
      </c>
      <c r="AA723" s="8">
        <f t="shared" si="69"/>
        <v>8.2816577129700697</v>
      </c>
      <c r="AB723" s="4">
        <f t="shared" si="70"/>
        <v>217.16666666666666</v>
      </c>
      <c r="AC723" s="4">
        <f t="shared" si="71"/>
        <v>1798.5</v>
      </c>
    </row>
    <row r="724" spans="1:29" x14ac:dyDescent="0.25">
      <c r="A724" t="str">
        <f>feed!A408</f>
        <v>Endau</v>
      </c>
      <c r="B724" t="str">
        <f>feed!B408</f>
        <v>Syazwanjalil</v>
      </c>
      <c r="C724" t="str">
        <f>feed!C408</f>
        <v>PIRATES</v>
      </c>
      <c r="D724">
        <f>SUMPRODUCT(MID(0&amp;feed!D408,LARGE(INDEX(ISNUMBER(--MID(feed!D408,ROW($1:$19),1))*
ROW($1:$19),0),ROW($1:$19))+1,1)*10^ROW($1:$19)/10)</f>
        <v>8</v>
      </c>
      <c r="E724">
        <f>SUMPRODUCT(MID(0&amp;feed!E408,LARGE(INDEX(ISNUMBER(--MID(feed!E408,ROW($1:$19),1))*
ROW($1:$19),0),ROW($1:$19))+1,1)*10^ROW($1:$19)/10)</f>
        <v>0</v>
      </c>
      <c r="F724" t="str">
        <f>feed!F408</f>
        <v>First World War surplus</v>
      </c>
      <c r="G724" t="str">
        <f>feed!G408</f>
        <v>Isolated</v>
      </c>
      <c r="H724">
        <f>SUMPRODUCT(MID(0&amp;feed!H408,LARGE(INDEX(ISNUMBER(--MID(feed!H408,ROW($1:$19),1))*
ROW($1:$19),0),ROW($1:$19))+1,1)*10^ROW($1:$19)/10)</f>
        <v>1</v>
      </c>
      <c r="I724" t="str">
        <f>feed!I408</f>
        <v>Undisciplined Rabble</v>
      </c>
      <c r="J724">
        <f>SUMPRODUCT(MID(0&amp;feed!J408,LARGE(INDEX(ISNUMBER(--MID(feed!J408,ROW($1:$19),1))*
ROW($1:$19),0),ROW($1:$19))+1,1)*10^ROW($1:$19)/10)</f>
        <v>3</v>
      </c>
      <c r="K724">
        <f>SUMPRODUCT(MID(0&amp;feed!K408,LARGE(INDEX(ISNUMBER(--MID(feed!K408,ROW($1:$19),1))*
ROW($1:$19),0),ROW($1:$19))+1,1)*10^ROW($1:$19)/10)</f>
        <v>6</v>
      </c>
      <c r="L724">
        <f>SUMPRODUCT(MID(0&amp;feed!L408,LARGE(INDEX(ISNUMBER(--MID(feed!L408,ROW($1:$19),1))*
ROW($1:$19),0),ROW($1:$19))+1,1)*10^ROW($1:$19)/10)</f>
        <v>7</v>
      </c>
      <c r="M724" t="str">
        <f>feed!M408</f>
        <v>Mixed Economy</v>
      </c>
      <c r="N724">
        <f>SUMPRODUCT(MID(0&amp;feed!N408,LARGE(INDEX(ISNUMBER(--MID(feed!N408,ROW($1:$5),1))*
ROW($1:$5),0),ROW($1:$5))+1,1)*10^ROW($1:$5)/10)</f>
        <v>1544</v>
      </c>
      <c r="O724">
        <f>SUMPRODUCT(MID(0&amp;feed!O408,LARGE(INDEX(ISNUMBER(--MID(feed!O408,ROW($1:$5),1))*
ROW($1:$5),0),ROW($1:$5))+1,1)*10^ROW($1:$5)/10)</f>
        <v>70</v>
      </c>
      <c r="P724">
        <f>feed!P408</f>
        <v>0</v>
      </c>
      <c r="Q724">
        <f t="shared" si="66"/>
        <v>40</v>
      </c>
      <c r="R724" t="str">
        <f>feed!Q408</f>
        <v>None</v>
      </c>
      <c r="S724">
        <f t="shared" si="67"/>
        <v>0</v>
      </c>
      <c r="T724" t="str">
        <f>feed!R408</f>
        <v>East Indies</v>
      </c>
      <c r="U724" t="str">
        <f>feed!S408</f>
        <v>Neutral</v>
      </c>
      <c r="V724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5982</v>
      </c>
      <c r="W724" t="str">
        <f>feed!U408</f>
        <v>http://blocgame.com/stats.php?id=61932</v>
      </c>
      <c r="X724" s="4">
        <f>SUMPRODUCT(MID(0&amp;feed!V408,LARGE(INDEX(ISNUMBER(--MID(feed!V408,ROW($1:$5),1))*
ROW($1:$5),0),ROW($1:$5))+1,1)*10^ROW($1:$5)/10)</f>
        <v>0</v>
      </c>
      <c r="Y724">
        <f>feed!W408</f>
        <v>0</v>
      </c>
      <c r="Z724" s="4">
        <f t="shared" si="68"/>
        <v>357</v>
      </c>
      <c r="AA724" s="8">
        <f t="shared" si="69"/>
        <v>3.8743523316062176</v>
      </c>
      <c r="AB724" s="4">
        <f t="shared" si="70"/>
        <v>257.33333333333331</v>
      </c>
      <c r="AC724" s="4">
        <f t="shared" si="71"/>
        <v>997</v>
      </c>
    </row>
    <row r="725" spans="1:29" x14ac:dyDescent="0.25">
      <c r="A725" t="str">
        <f>feed!A916</f>
        <v>Billonesia</v>
      </c>
      <c r="B725" t="str">
        <f>feed!B916</f>
        <v>Bilal the Great</v>
      </c>
      <c r="C725">
        <f>feed!C916</f>
        <v>0</v>
      </c>
      <c r="D725">
        <f>SUMPRODUCT(MID(0&amp;feed!D916,LARGE(INDEX(ISNUMBER(--MID(feed!D916,ROW($1:$19),1))*
ROW($1:$19),0),ROW($1:$19))+1,1)*10^ROW($1:$19)/10)</f>
        <v>9</v>
      </c>
      <c r="E725">
        <f>SUMPRODUCT(MID(0&amp;feed!E916,LARGE(INDEX(ISNUMBER(--MID(feed!E916,ROW($1:$19),1))*
ROW($1:$19),0),ROW($1:$19))+1,1)*10^ROW($1:$19)/10)</f>
        <v>0</v>
      </c>
      <c r="F725" t="str">
        <f>feed!F916</f>
        <v>First World War surplus</v>
      </c>
      <c r="G725" t="str">
        <f>feed!G916</f>
        <v>Gandhi-like</v>
      </c>
      <c r="H725">
        <f>SUMPRODUCT(MID(0&amp;feed!H916,LARGE(INDEX(ISNUMBER(--MID(feed!H916,ROW($1:$19),1))*
ROW($1:$19),0),ROW($1:$19))+1,1)*10^ROW($1:$19)/10)</f>
        <v>0</v>
      </c>
      <c r="I725" t="str">
        <f>feed!I916</f>
        <v>Elite</v>
      </c>
      <c r="J725">
        <f>SUMPRODUCT(MID(0&amp;feed!J916,LARGE(INDEX(ISNUMBER(--MID(feed!J916,ROW($1:$19),1))*
ROW($1:$19),0),ROW($1:$19))+1,1)*10^ROW($1:$19)/10)</f>
        <v>165</v>
      </c>
      <c r="K725">
        <f>SUMPRODUCT(MID(0&amp;feed!K916,LARGE(INDEX(ISNUMBER(--MID(feed!K916,ROW($1:$19),1))*
ROW($1:$19),0),ROW($1:$19))+1,1)*10^ROW($1:$19)/10)</f>
        <v>2</v>
      </c>
      <c r="L725">
        <f>SUMPRODUCT(MID(0&amp;feed!L916,LARGE(INDEX(ISNUMBER(--MID(feed!L916,ROW($1:$19),1))*
ROW($1:$19),0),ROW($1:$19))+1,1)*10^ROW($1:$19)/10)</f>
        <v>1</v>
      </c>
      <c r="M725" t="str">
        <f>feed!M916</f>
        <v>Mixed Economy</v>
      </c>
      <c r="N725">
        <f>SUMPRODUCT(MID(0&amp;feed!N916,LARGE(INDEX(ISNUMBER(--MID(feed!N916,ROW($1:$5),1))*
ROW($1:$5),0),ROW($1:$5))+1,1)*10^ROW($1:$5)/10)</f>
        <v>419</v>
      </c>
      <c r="O725">
        <f>SUMPRODUCT(MID(0&amp;feed!O916,LARGE(INDEX(ISNUMBER(--MID(feed!O916,ROW($1:$5),1))*
ROW($1:$5),0),ROW($1:$5))+1,1)*10^ROW($1:$5)/10)</f>
        <v>281</v>
      </c>
      <c r="P725" t="str">
        <f>feed!P916</f>
        <v>Untapped</v>
      </c>
      <c r="Q725">
        <f t="shared" si="66"/>
        <v>90</v>
      </c>
      <c r="R725" t="str">
        <f>feed!Q916</f>
        <v>None</v>
      </c>
      <c r="S725">
        <f t="shared" si="67"/>
        <v>0</v>
      </c>
      <c r="T725" t="str">
        <f>feed!R916</f>
        <v>East Indies</v>
      </c>
      <c r="U725" t="str">
        <f>feed!S916</f>
        <v>United States</v>
      </c>
      <c r="V725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16335</v>
      </c>
      <c r="W725" t="str">
        <f>feed!U916</f>
        <v>http://blocgame.com/stats.php?id=42928</v>
      </c>
      <c r="X725" s="4">
        <f>SUMPRODUCT(MID(0&amp;feed!V916,LARGE(INDEX(ISNUMBER(--MID(feed!V916,ROW($1:$5),1))*
ROW($1:$5),0),ROW($1:$5))+1,1)*10^ROW($1:$5)/10)</f>
        <v>0</v>
      </c>
      <c r="Y725">
        <f>feed!W916</f>
        <v>0</v>
      </c>
      <c r="Z725" s="4">
        <f t="shared" si="68"/>
        <v>15210</v>
      </c>
      <c r="AA725" s="8">
        <f t="shared" si="69"/>
        <v>38.985680190930786</v>
      </c>
      <c r="AB725" s="4">
        <f t="shared" si="70"/>
        <v>69.833333333333329</v>
      </c>
      <c r="AC725" s="4">
        <f t="shared" si="71"/>
        <v>2722.5</v>
      </c>
    </row>
    <row r="726" spans="1:29" x14ac:dyDescent="0.25">
      <c r="A726" t="str">
        <f>feed!A626</f>
        <v>blanco</v>
      </c>
      <c r="B726" t="str">
        <f>feed!B626</f>
        <v>finalsolution</v>
      </c>
      <c r="C726" t="str">
        <f>feed!C626</f>
        <v>The Order</v>
      </c>
      <c r="D726">
        <f>SUMPRODUCT(MID(0&amp;feed!D626,LARGE(INDEX(ISNUMBER(--MID(feed!D626,ROW($1:$19),1))*
ROW($1:$19),0),ROW($1:$19))+1,1)*10^ROW($1:$19)/10)</f>
        <v>119</v>
      </c>
      <c r="E726">
        <f>SUMPRODUCT(MID(0&amp;feed!E626,LARGE(INDEX(ISNUMBER(--MID(feed!E626,ROW($1:$19),1))*
ROW($1:$19),0),ROW($1:$19))+1,1)*10^ROW($1:$19)/10)</f>
        <v>1</v>
      </c>
      <c r="F726" t="str">
        <f>feed!F626</f>
        <v>Korean War surplus</v>
      </c>
      <c r="G726" t="str">
        <f>feed!G626</f>
        <v>Gandhi-like</v>
      </c>
      <c r="H726">
        <f>SUMPRODUCT(MID(0&amp;feed!H626,LARGE(INDEX(ISNUMBER(--MID(feed!H626,ROW($1:$19),1))*
ROW($1:$19),0),ROW($1:$19))+1,1)*10^ROW($1:$19)/10)</f>
        <v>3</v>
      </c>
      <c r="I726" t="str">
        <f>feed!I626</f>
        <v>Elite</v>
      </c>
      <c r="J726">
        <f>SUMPRODUCT(MID(0&amp;feed!J626,LARGE(INDEX(ISNUMBER(--MID(feed!J626,ROW($1:$19),1))*
ROW($1:$19),0),ROW($1:$19))+1,1)*10^ROW($1:$19)/10)</f>
        <v>3</v>
      </c>
      <c r="K726">
        <f>SUMPRODUCT(MID(0&amp;feed!K626,LARGE(INDEX(ISNUMBER(--MID(feed!K626,ROW($1:$19),1))*
ROW($1:$19),0),ROW($1:$19))+1,1)*10^ROW($1:$19)/10)</f>
        <v>23</v>
      </c>
      <c r="L726">
        <f>SUMPRODUCT(MID(0&amp;feed!L626,LARGE(INDEX(ISNUMBER(--MID(feed!L626,ROW($1:$19),1))*
ROW($1:$19),0),ROW($1:$19))+1,1)*10^ROW($1:$19)/10)</f>
        <v>12</v>
      </c>
      <c r="M726" t="str">
        <f>feed!M626</f>
        <v>Central Planning</v>
      </c>
      <c r="N726">
        <f>SUMPRODUCT(MID(0&amp;feed!N626,LARGE(INDEX(ISNUMBER(--MID(feed!N626,ROW($1:$5),1))*
ROW($1:$5),0),ROW($1:$5))+1,1)*10^ROW($1:$5)/10)</f>
        <v>912</v>
      </c>
      <c r="O726">
        <f>SUMPRODUCT(MID(0&amp;feed!O626,LARGE(INDEX(ISNUMBER(--MID(feed!O626,ROW($1:$5),1))*
ROW($1:$5),0),ROW($1:$5))+1,1)*10^ROW($1:$5)/10)</f>
        <v>5322</v>
      </c>
      <c r="P726" t="str">
        <f>feed!P626</f>
        <v>Untapped</v>
      </c>
      <c r="Q726">
        <f t="shared" si="66"/>
        <v>90</v>
      </c>
      <c r="R726" t="str">
        <f>feed!Q626</f>
        <v>Very Powerful</v>
      </c>
      <c r="S726">
        <f t="shared" si="67"/>
        <v>10</v>
      </c>
      <c r="T726" t="str">
        <f>feed!R626</f>
        <v>Arabia</v>
      </c>
      <c r="U726" t="str">
        <f>feed!S626</f>
        <v>Soviet Union</v>
      </c>
      <c r="V7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45917</v>
      </c>
      <c r="W726" t="str">
        <f>feed!U626</f>
        <v>http://blocgame.com/stats.php?id=63245</v>
      </c>
      <c r="X726" s="4">
        <f>SUMPRODUCT(MID(0&amp;feed!V626,LARGE(INDEX(ISNUMBER(--MID(feed!V626,ROW($1:$5),1))*
ROW($1:$5),0),ROW($1:$5))+1,1)*10^ROW($1:$5)/10)</f>
        <v>0</v>
      </c>
      <c r="Y726">
        <f>feed!W626</f>
        <v>0</v>
      </c>
      <c r="Z726" s="4">
        <f t="shared" si="68"/>
        <v>30542</v>
      </c>
      <c r="AA726" s="8">
        <f t="shared" si="69"/>
        <v>50.347587719298247</v>
      </c>
      <c r="AB726" s="4">
        <f t="shared" si="70"/>
        <v>152</v>
      </c>
      <c r="AC726" s="4">
        <f t="shared" si="71"/>
        <v>7652.833333333333</v>
      </c>
    </row>
    <row r="727" spans="1:29" x14ac:dyDescent="0.25">
      <c r="A727" t="str">
        <f>feed!A225</f>
        <v>Somaliya</v>
      </c>
      <c r="B727" t="str">
        <f>feed!B225</f>
        <v>Al Somali</v>
      </c>
      <c r="C727" t="str">
        <f>feed!C225</f>
        <v>Interpol</v>
      </c>
      <c r="D727">
        <f>SUMPRODUCT(MID(0&amp;feed!D225,LARGE(INDEX(ISNUMBER(--MID(feed!D225,ROW($1:$19),1))*
ROW($1:$19),0),ROW($1:$19))+1,1)*10^ROW($1:$19)/10)</f>
        <v>56</v>
      </c>
      <c r="E727">
        <f>SUMPRODUCT(MID(0&amp;feed!E225,LARGE(INDEX(ISNUMBER(--MID(feed!E225,ROW($1:$19),1))*
ROW($1:$19),0),ROW($1:$19))+1,1)*10^ROW($1:$19)/10)</f>
        <v>7</v>
      </c>
      <c r="F727" t="str">
        <f>feed!F225</f>
        <v>Second World War surplus</v>
      </c>
      <c r="G727" t="str">
        <f>feed!G225</f>
        <v>Nice</v>
      </c>
      <c r="H727">
        <f>SUMPRODUCT(MID(0&amp;feed!H225,LARGE(INDEX(ISNUMBER(--MID(feed!H225,ROW($1:$19),1))*
ROW($1:$19),0),ROW($1:$19))+1,1)*10^ROW($1:$19)/10)</f>
        <v>2</v>
      </c>
      <c r="I727" t="str">
        <f>feed!I225</f>
        <v>Elite</v>
      </c>
      <c r="J727">
        <f>SUMPRODUCT(MID(0&amp;feed!J225,LARGE(INDEX(ISNUMBER(--MID(feed!J225,ROW($1:$19),1))*
ROW($1:$19),0),ROW($1:$19))+1,1)*10^ROW($1:$19)/10)</f>
        <v>7</v>
      </c>
      <c r="K727">
        <f>SUMPRODUCT(MID(0&amp;feed!K225,LARGE(INDEX(ISNUMBER(--MID(feed!K225,ROW($1:$19),1))*
ROW($1:$19),0),ROW($1:$19))+1,1)*10^ROW($1:$19)/10)</f>
        <v>14</v>
      </c>
      <c r="L727">
        <f>SUMPRODUCT(MID(0&amp;feed!L225,LARGE(INDEX(ISNUMBER(--MID(feed!L225,ROW($1:$19),1))*
ROW($1:$19),0),ROW($1:$19))+1,1)*10^ROW($1:$19)/10)</f>
        <v>12</v>
      </c>
      <c r="M727" t="str">
        <f>feed!M225</f>
        <v>Central Planning</v>
      </c>
      <c r="N727">
        <f>SUMPRODUCT(MID(0&amp;feed!N225,LARGE(INDEX(ISNUMBER(--MID(feed!N225,ROW($1:$5),1))*
ROW($1:$5),0),ROW($1:$5))+1,1)*10^ROW($1:$5)/10)</f>
        <v>2380</v>
      </c>
      <c r="O727">
        <f>SUMPRODUCT(MID(0&amp;feed!O225,LARGE(INDEX(ISNUMBER(--MID(feed!O225,ROW($1:$5),1))*
ROW($1:$5),0),ROW($1:$5))+1,1)*10^ROW($1:$5)/10)</f>
        <v>5188</v>
      </c>
      <c r="P727" t="str">
        <f>feed!P225</f>
        <v>Untapped</v>
      </c>
      <c r="Q727">
        <f t="shared" si="66"/>
        <v>90</v>
      </c>
      <c r="R727" t="str">
        <f>feed!Q225</f>
        <v>Very Powerful</v>
      </c>
      <c r="S727">
        <f t="shared" si="67"/>
        <v>10</v>
      </c>
      <c r="T727" t="str">
        <f>feed!R225</f>
        <v>Arabia</v>
      </c>
      <c r="U727" t="str">
        <f>feed!S225</f>
        <v>Soviet Union</v>
      </c>
      <c r="V727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36960</v>
      </c>
      <c r="W727" t="str">
        <f>feed!U225</f>
        <v>http://blocgame.com/stats.php?id=52569</v>
      </c>
      <c r="X727" s="4">
        <f>SUMPRODUCT(MID(0&amp;feed!V225,LARGE(INDEX(ISNUMBER(--MID(feed!V225,ROW($1:$5),1))*
ROW($1:$5),0),ROW($1:$5))+1,1)*10^ROW($1:$5)/10)</f>
        <v>0</v>
      </c>
      <c r="Y727">
        <f>feed!W225</f>
        <v>0</v>
      </c>
      <c r="Z727" s="4">
        <f t="shared" si="68"/>
        <v>25710</v>
      </c>
      <c r="AA727" s="8">
        <f t="shared" si="69"/>
        <v>15.529411764705882</v>
      </c>
      <c r="AB727" s="4">
        <f t="shared" si="70"/>
        <v>396.66666666666669</v>
      </c>
      <c r="AC727" s="4">
        <f t="shared" si="71"/>
        <v>6160</v>
      </c>
    </row>
    <row r="728" spans="1:29" x14ac:dyDescent="0.25">
      <c r="A728" t="str">
        <f>feed!A564</f>
        <v>Anfield</v>
      </c>
      <c r="B728" t="str">
        <f>feed!B564</f>
        <v>p0ssyb0ss</v>
      </c>
      <c r="C728">
        <f>feed!C564</f>
        <v>0</v>
      </c>
      <c r="D728">
        <f>SUMPRODUCT(MID(0&amp;feed!D564,LARGE(INDEX(ISNUMBER(--MID(feed!D564,ROW($1:$19),1))*
ROW($1:$19),0),ROW($1:$19))+1,1)*10^ROW($1:$19)/10)</f>
        <v>26</v>
      </c>
      <c r="E728">
        <f>SUMPRODUCT(MID(0&amp;feed!E564,LARGE(INDEX(ISNUMBER(--MID(feed!E564,ROW($1:$19),1))*
ROW($1:$19),0),ROW($1:$19))+1,1)*10^ROW($1:$19)/10)</f>
        <v>0</v>
      </c>
      <c r="F728" t="str">
        <f>feed!F564</f>
        <v>Second World War surplus</v>
      </c>
      <c r="G728" t="str">
        <f>feed!G564</f>
        <v>Good</v>
      </c>
      <c r="H728">
        <f>SUMPRODUCT(MID(0&amp;feed!H564,LARGE(INDEX(ISNUMBER(--MID(feed!H564,ROW($1:$19),1))*
ROW($1:$19),0),ROW($1:$19))+1,1)*10^ROW($1:$19)/10)</f>
        <v>0</v>
      </c>
      <c r="I728" t="str">
        <f>feed!I564</f>
        <v>Undisciplined Rabble</v>
      </c>
      <c r="J728">
        <f>SUMPRODUCT(MID(0&amp;feed!J564,LARGE(INDEX(ISNUMBER(--MID(feed!J564,ROW($1:$19),1))*
ROW($1:$19),0),ROW($1:$19))+1,1)*10^ROW($1:$19)/10)</f>
        <v>4</v>
      </c>
      <c r="K728">
        <f>SUMPRODUCT(MID(0&amp;feed!K564,LARGE(INDEX(ISNUMBER(--MID(feed!K564,ROW($1:$19),1))*
ROW($1:$19),0),ROW($1:$19))+1,1)*10^ROW($1:$19)/10)</f>
        <v>2</v>
      </c>
      <c r="L728">
        <f>SUMPRODUCT(MID(0&amp;feed!L564,LARGE(INDEX(ISNUMBER(--MID(feed!L564,ROW($1:$19),1))*
ROW($1:$19),0),ROW($1:$19))+1,1)*10^ROW($1:$19)/10)</f>
        <v>0</v>
      </c>
      <c r="M728" t="str">
        <f>feed!M564</f>
        <v>Mixed Economy</v>
      </c>
      <c r="N728">
        <f>SUMPRODUCT(MID(0&amp;feed!N564,LARGE(INDEX(ISNUMBER(--MID(feed!N564,ROW($1:$5),1))*
ROW($1:$5),0),ROW($1:$5))+1,1)*10^ROW($1:$5)/10)</f>
        <v>1078</v>
      </c>
      <c r="O728">
        <f>SUMPRODUCT(MID(0&amp;feed!O564,LARGE(INDEX(ISNUMBER(--MID(feed!O564,ROW($1:$5),1))*
ROW($1:$5),0),ROW($1:$5))+1,1)*10^ROW($1:$5)/10)</f>
        <v>0</v>
      </c>
      <c r="P728" t="str">
        <f>feed!P564</f>
        <v>Plentiful</v>
      </c>
      <c r="Q728">
        <f t="shared" si="66"/>
        <v>70</v>
      </c>
      <c r="R728" t="str">
        <f>feed!Q564</f>
        <v>None</v>
      </c>
      <c r="S728">
        <f t="shared" si="67"/>
        <v>0</v>
      </c>
      <c r="T728" t="str">
        <f>feed!R564</f>
        <v>China</v>
      </c>
      <c r="U728" t="str">
        <f>feed!S564</f>
        <v>Neutral</v>
      </c>
      <c r="V728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11121</v>
      </c>
      <c r="W728" t="str">
        <f>feed!U564</f>
        <v>http://blocgame.com/stats.php?id=64538</v>
      </c>
      <c r="X728" s="4">
        <f>SUMPRODUCT(MID(0&amp;feed!V564,LARGE(INDEX(ISNUMBER(--MID(feed!V564,ROW($1:$5),1))*
ROW($1:$5),0),ROW($1:$5))+1,1)*10^ROW($1:$5)/10)</f>
        <v>0</v>
      </c>
      <c r="Y728">
        <f>feed!W564</f>
        <v>0</v>
      </c>
      <c r="Z728" s="4">
        <f t="shared" si="68"/>
        <v>10371</v>
      </c>
      <c r="AA728" s="8">
        <f t="shared" si="69"/>
        <v>10.316326530612244</v>
      </c>
      <c r="AB728" s="4">
        <f t="shared" si="70"/>
        <v>179.66666666666666</v>
      </c>
      <c r="AC728" s="4">
        <f t="shared" si="71"/>
        <v>1853.5</v>
      </c>
    </row>
    <row r="729" spans="1:29" x14ac:dyDescent="0.25">
      <c r="A729" t="str">
        <f>feed!A258</f>
        <v>Borneon</v>
      </c>
      <c r="B729" t="str">
        <f>feed!B258</f>
        <v>orangsigat</v>
      </c>
      <c r="C729" t="str">
        <f>feed!C258</f>
        <v>PIRATES</v>
      </c>
      <c r="D729">
        <f>SUMPRODUCT(MID(0&amp;feed!D258,LARGE(INDEX(ISNUMBER(--MID(feed!D258,ROW($1:$19),1))*
ROW($1:$19),0),ROW($1:$19))+1,1)*10^ROW($1:$19)/10)</f>
        <v>150</v>
      </c>
      <c r="E729">
        <f>SUMPRODUCT(MID(0&amp;feed!E258,LARGE(INDEX(ISNUMBER(--MID(feed!E258,ROW($1:$19),1))*
ROW($1:$19),0),ROW($1:$19))+1,1)*10^ROW($1:$19)/10)</f>
        <v>17</v>
      </c>
      <c r="F729" t="str">
        <f>feed!F258</f>
        <v>Vietnam War surplus</v>
      </c>
      <c r="G729" t="str">
        <f>feed!G258</f>
        <v>Gandhi-like</v>
      </c>
      <c r="H729">
        <f>SUMPRODUCT(MID(0&amp;feed!H258,LARGE(INDEX(ISNUMBER(--MID(feed!H258,ROW($1:$19),1))*
ROW($1:$19),0),ROW($1:$19))+1,1)*10^ROW($1:$19)/10)</f>
        <v>6</v>
      </c>
      <c r="I729" t="str">
        <f>feed!I258</f>
        <v>Elite</v>
      </c>
      <c r="J729">
        <f>SUMPRODUCT(MID(0&amp;feed!J258,LARGE(INDEX(ISNUMBER(--MID(feed!J258,ROW($1:$19),1))*
ROW($1:$19),0),ROW($1:$19))+1,1)*10^ROW($1:$19)/10)</f>
        <v>0</v>
      </c>
      <c r="K729">
        <f>SUMPRODUCT(MID(0&amp;feed!K258,LARGE(INDEX(ISNUMBER(--MID(feed!K258,ROW($1:$19),1))*
ROW($1:$19),0),ROW($1:$19))+1,1)*10^ROW($1:$19)/10)</f>
        <v>36</v>
      </c>
      <c r="L729">
        <f>SUMPRODUCT(MID(0&amp;feed!L258,LARGE(INDEX(ISNUMBER(--MID(feed!L258,ROW($1:$19),1))*
ROW($1:$19),0),ROW($1:$19))+1,1)*10^ROW($1:$19)/10)</f>
        <v>23</v>
      </c>
      <c r="M729" t="str">
        <f>feed!M258</f>
        <v>Central Planning</v>
      </c>
      <c r="N729">
        <f>SUMPRODUCT(MID(0&amp;feed!N258,LARGE(INDEX(ISNUMBER(--MID(feed!N258,ROW($1:$5),1))*
ROW($1:$5),0),ROW($1:$5))+1,1)*10^ROW($1:$5)/10)</f>
        <v>2180</v>
      </c>
      <c r="O729">
        <f>SUMPRODUCT(MID(0&amp;feed!O258,LARGE(INDEX(ISNUMBER(--MID(feed!O258,ROW($1:$5),1))*
ROW($1:$5),0),ROW($1:$5))+1,1)*10^ROW($1:$5)/10)</f>
        <v>98</v>
      </c>
      <c r="P729" t="str">
        <f>feed!P258</f>
        <v>Untapped</v>
      </c>
      <c r="Q729">
        <f t="shared" si="66"/>
        <v>90</v>
      </c>
      <c r="R729" t="str">
        <f>feed!Q258</f>
        <v>Very Powerful</v>
      </c>
      <c r="S729">
        <f t="shared" si="67"/>
        <v>10</v>
      </c>
      <c r="T729" t="str">
        <f>feed!R258</f>
        <v>Caribbean</v>
      </c>
      <c r="U729" t="str">
        <f>feed!S258</f>
        <v>Soviet Union</v>
      </c>
      <c r="V729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38235</v>
      </c>
      <c r="W729" t="str">
        <f>feed!U258</f>
        <v>http://blocgame.com/stats.php?id=61947</v>
      </c>
      <c r="X729" s="4">
        <f>SUMPRODUCT(MID(0&amp;feed!V258,LARGE(INDEX(ISNUMBER(--MID(feed!V258,ROW($1:$5),1))*
ROW($1:$5),0),ROW($1:$5))+1,1)*10^ROW($1:$5)/10)</f>
        <v>11</v>
      </c>
      <c r="Y729">
        <f>feed!W258</f>
        <v>0.05</v>
      </c>
      <c r="Z729" s="4">
        <f t="shared" si="68"/>
        <v>11610</v>
      </c>
      <c r="AA729" s="8">
        <f t="shared" si="69"/>
        <v>17.538990825688074</v>
      </c>
      <c r="AB729" s="4">
        <f t="shared" si="70"/>
        <v>363.33333333333331</v>
      </c>
      <c r="AC729" s="4">
        <f t="shared" si="71"/>
        <v>6372.5</v>
      </c>
    </row>
    <row r="730" spans="1:29" x14ac:dyDescent="0.25">
      <c r="A730" t="str">
        <f>feed!A460</f>
        <v>Babylon-Assyria</v>
      </c>
      <c r="B730" t="str">
        <f>feed!B460</f>
        <v>Ishtar</v>
      </c>
      <c r="C730" t="str">
        <f>feed!C460</f>
        <v>Socialist Arab Union</v>
      </c>
      <c r="D730">
        <f>SUMPRODUCT(MID(0&amp;feed!D460,LARGE(INDEX(ISNUMBER(--MID(feed!D460,ROW($1:$19),1))*
ROW($1:$19),0),ROW($1:$19))+1,1)*10^ROW($1:$19)/10)</f>
        <v>65</v>
      </c>
      <c r="E730">
        <f>SUMPRODUCT(MID(0&amp;feed!E460,LARGE(INDEX(ISNUMBER(--MID(feed!E460,ROW($1:$19),1))*
ROW($1:$19),0),ROW($1:$19))+1,1)*10^ROW($1:$19)/10)</f>
        <v>0</v>
      </c>
      <c r="F730" t="str">
        <f>feed!F460</f>
        <v>Second World War surplus</v>
      </c>
      <c r="G730" t="str">
        <f>feed!G460</f>
        <v>Gandhi-like</v>
      </c>
      <c r="H730">
        <f>SUMPRODUCT(MID(0&amp;feed!H460,LARGE(INDEX(ISNUMBER(--MID(feed!H460,ROW($1:$19),1))*
ROW($1:$19),0),ROW($1:$19))+1,1)*10^ROW($1:$19)/10)</f>
        <v>2</v>
      </c>
      <c r="I730" t="str">
        <f>feed!I460</f>
        <v>Standard</v>
      </c>
      <c r="J730">
        <f>SUMPRODUCT(MID(0&amp;feed!J460,LARGE(INDEX(ISNUMBER(--MID(feed!J460,ROW($1:$19),1))*
ROW($1:$19),0),ROW($1:$19))+1,1)*10^ROW($1:$19)/10)</f>
        <v>4</v>
      </c>
      <c r="K730">
        <f>SUMPRODUCT(MID(0&amp;feed!K460,LARGE(INDEX(ISNUMBER(--MID(feed!K460,ROW($1:$19),1))*
ROW($1:$19),0),ROW($1:$19))+1,1)*10^ROW($1:$19)/10)</f>
        <v>16</v>
      </c>
      <c r="L730">
        <f>SUMPRODUCT(MID(0&amp;feed!L460,LARGE(INDEX(ISNUMBER(--MID(feed!L460,ROW($1:$19),1))*
ROW($1:$19),0),ROW($1:$19))+1,1)*10^ROW($1:$19)/10)</f>
        <v>7</v>
      </c>
      <c r="M730" t="str">
        <f>feed!M460</f>
        <v>Central Planning</v>
      </c>
      <c r="N730">
        <f>SUMPRODUCT(MID(0&amp;feed!N460,LARGE(INDEX(ISNUMBER(--MID(feed!N460,ROW($1:$5),1))*
ROW($1:$5),0),ROW($1:$5))+1,1)*10^ROW($1:$5)/10)</f>
        <v>1391</v>
      </c>
      <c r="O730">
        <f>SUMPRODUCT(MID(0&amp;feed!O460,LARGE(INDEX(ISNUMBER(--MID(feed!O460,ROW($1:$5),1))*
ROW($1:$5),0),ROW($1:$5))+1,1)*10^ROW($1:$5)/10)</f>
        <v>1258</v>
      </c>
      <c r="P730" t="str">
        <f>feed!P460</f>
        <v>Untapped</v>
      </c>
      <c r="Q730">
        <f t="shared" si="66"/>
        <v>90</v>
      </c>
      <c r="R730" t="str">
        <f>feed!Q460</f>
        <v>Somewhat Large</v>
      </c>
      <c r="S730">
        <f t="shared" si="67"/>
        <v>6</v>
      </c>
      <c r="T730" t="str">
        <f>feed!R460</f>
        <v>Mesopotamia</v>
      </c>
      <c r="U730" t="str">
        <f>feed!S460</f>
        <v>Soviet Union</v>
      </c>
      <c r="V73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20000</v>
      </c>
      <c r="W730" t="str">
        <f>feed!U460</f>
        <v>http://blocgame.com/stats.php?id=64655</v>
      </c>
      <c r="X730" s="4">
        <f>SUMPRODUCT(MID(0&amp;feed!V460,LARGE(INDEX(ISNUMBER(--MID(feed!V460,ROW($1:$5),1))*
ROW($1:$5),0),ROW($1:$5))+1,1)*10^ROW($1:$5)/10)</f>
        <v>0</v>
      </c>
      <c r="Y730">
        <f>feed!W460</f>
        <v>0</v>
      </c>
      <c r="Z730" s="4">
        <f t="shared" si="68"/>
        <v>9875</v>
      </c>
      <c r="AA730" s="8">
        <f t="shared" si="69"/>
        <v>14.378145219266715</v>
      </c>
      <c r="AB730" s="4">
        <f t="shared" si="70"/>
        <v>231.83333333333334</v>
      </c>
      <c r="AC730" s="4">
        <f t="shared" si="71"/>
        <v>3333.3333333333335</v>
      </c>
    </row>
    <row r="731" spans="1:29" x14ac:dyDescent="0.25">
      <c r="A731" t="str">
        <f>feed!A404</f>
        <v>fotamorgana</v>
      </c>
      <c r="B731" t="str">
        <f>feed!B404</f>
        <v>nadim</v>
      </c>
      <c r="C731">
        <f>feed!C404</f>
        <v>0</v>
      </c>
      <c r="D731">
        <f>SUMPRODUCT(MID(0&amp;feed!D404,LARGE(INDEX(ISNUMBER(--MID(feed!D404,ROW($1:$19),1))*
ROW($1:$19),0),ROW($1:$19))+1,1)*10^ROW($1:$19)/10)</f>
        <v>7</v>
      </c>
      <c r="E731">
        <f>SUMPRODUCT(MID(0&amp;feed!E404,LARGE(INDEX(ISNUMBER(--MID(feed!E404,ROW($1:$19),1))*
ROW($1:$19),0),ROW($1:$19))+1,1)*10^ROW($1:$19)/10)</f>
        <v>0</v>
      </c>
      <c r="F731" t="str">
        <f>feed!F404</f>
        <v>Second World War surplus</v>
      </c>
      <c r="G731" t="str">
        <f>feed!G404</f>
        <v>Normal</v>
      </c>
      <c r="H731">
        <f>SUMPRODUCT(MID(0&amp;feed!H404,LARGE(INDEX(ISNUMBER(--MID(feed!H404,ROW($1:$19),1))*
ROW($1:$19),0),ROW($1:$19))+1,1)*10^ROW($1:$19)/10)</f>
        <v>0</v>
      </c>
      <c r="I731" t="str">
        <f>feed!I404</f>
        <v>Undisciplined Rabble</v>
      </c>
      <c r="J731">
        <f>SUMPRODUCT(MID(0&amp;feed!J404,LARGE(INDEX(ISNUMBER(--MID(feed!J404,ROW($1:$19),1))*
ROW($1:$19),0),ROW($1:$19))+1,1)*10^ROW($1:$19)/10)</f>
        <v>33</v>
      </c>
      <c r="K731">
        <f>SUMPRODUCT(MID(0&amp;feed!K404,LARGE(INDEX(ISNUMBER(--MID(feed!K404,ROW($1:$19),1))*
ROW($1:$19),0),ROW($1:$19))+1,1)*10^ROW($1:$19)/10)</f>
        <v>3</v>
      </c>
      <c r="L731">
        <f>SUMPRODUCT(MID(0&amp;feed!L404,LARGE(INDEX(ISNUMBER(--MID(feed!L404,ROW($1:$19),1))*
ROW($1:$19),0),ROW($1:$19))+1,1)*10^ROW($1:$19)/10)</f>
        <v>3</v>
      </c>
      <c r="M731" t="str">
        <f>feed!M404</f>
        <v>Mixed Economy</v>
      </c>
      <c r="N731">
        <f>SUMPRODUCT(MID(0&amp;feed!N404,LARGE(INDEX(ISNUMBER(--MID(feed!N404,ROW($1:$5),1))*
ROW($1:$5),0),ROW($1:$5))+1,1)*10^ROW($1:$5)/10)</f>
        <v>1557</v>
      </c>
      <c r="O731">
        <f>SUMPRODUCT(MID(0&amp;feed!O404,LARGE(INDEX(ISNUMBER(--MID(feed!O404,ROW($1:$5),1))*
ROW($1:$5),0),ROW($1:$5))+1,1)*10^ROW($1:$5)/10)</f>
        <v>12</v>
      </c>
      <c r="P731" t="str">
        <f>feed!P404</f>
        <v>Untapped</v>
      </c>
      <c r="Q731">
        <f t="shared" si="66"/>
        <v>90</v>
      </c>
      <c r="R731" t="str">
        <f>feed!Q404</f>
        <v>Meagre</v>
      </c>
      <c r="S731">
        <f t="shared" si="67"/>
        <v>1.5</v>
      </c>
      <c r="T731" t="str">
        <f>feed!R404</f>
        <v>East Indies</v>
      </c>
      <c r="U731" t="str">
        <f>feed!S404</f>
        <v>Neutral</v>
      </c>
      <c r="V731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1910</v>
      </c>
      <c r="W731" t="str">
        <f>feed!U404</f>
        <v>http://blocgame.com/stats.php?id=62833</v>
      </c>
      <c r="X731" s="4">
        <f>SUMPRODUCT(MID(0&amp;feed!V404,LARGE(INDEX(ISNUMBER(--MID(feed!V404,ROW($1:$5),1))*
ROW($1:$5),0),ROW($1:$5))+1,1)*10^ROW($1:$5)/10)</f>
        <v>0</v>
      </c>
      <c r="Y731">
        <f>feed!W404</f>
        <v>0</v>
      </c>
      <c r="Z731" s="4">
        <f t="shared" si="68"/>
        <v>-340</v>
      </c>
      <c r="AA731" s="8">
        <f t="shared" si="69"/>
        <v>1.2267180475272961</v>
      </c>
      <c r="AB731" s="4">
        <f t="shared" si="70"/>
        <v>259.5</v>
      </c>
      <c r="AC731" s="4">
        <f t="shared" si="71"/>
        <v>318.33333333333331</v>
      </c>
    </row>
    <row r="732" spans="1:29" x14ac:dyDescent="0.25">
      <c r="A732" t="str">
        <f>feed!A371</f>
        <v>Benus Prime</v>
      </c>
      <c r="B732" t="str">
        <f>feed!B371</f>
        <v>benmetcalfe8</v>
      </c>
      <c r="C732" t="str">
        <f>feed!C371</f>
        <v>SPQR</v>
      </c>
      <c r="D732">
        <f>SUMPRODUCT(MID(0&amp;feed!D371,LARGE(INDEX(ISNUMBER(--MID(feed!D371,ROW($1:$19),1))*
ROW($1:$19),0),ROW($1:$19))+1,1)*10^ROW($1:$19)/10)</f>
        <v>91</v>
      </c>
      <c r="E732">
        <f>SUMPRODUCT(MID(0&amp;feed!E371,LARGE(INDEX(ISNUMBER(--MID(feed!E371,ROW($1:$19),1))*
ROW($1:$19),0),ROW($1:$19))+1,1)*10^ROW($1:$19)/10)</f>
        <v>0</v>
      </c>
      <c r="F732" t="str">
        <f>feed!F371</f>
        <v>Korean War surplus</v>
      </c>
      <c r="G732" t="str">
        <f>feed!G371</f>
        <v>Gandhi-like</v>
      </c>
      <c r="H732">
        <f>SUMPRODUCT(MID(0&amp;feed!H371,LARGE(INDEX(ISNUMBER(--MID(feed!H371,ROW($1:$19),1))*
ROW($1:$19),0),ROW($1:$19))+1,1)*10^ROW($1:$19)/10)</f>
        <v>3</v>
      </c>
      <c r="I732" t="str">
        <f>feed!I371</f>
        <v>Good</v>
      </c>
      <c r="J732">
        <f>SUMPRODUCT(MID(0&amp;feed!J371,LARGE(INDEX(ISNUMBER(--MID(feed!J371,ROW($1:$19),1))*
ROW($1:$19),0),ROW($1:$19))+1,1)*10^ROW($1:$19)/10)</f>
        <v>7</v>
      </c>
      <c r="K732">
        <f>SUMPRODUCT(MID(0&amp;feed!K371,LARGE(INDEX(ISNUMBER(--MID(feed!K371,ROW($1:$19),1))*
ROW($1:$19),0),ROW($1:$19))+1,1)*10^ROW($1:$19)/10)</f>
        <v>27</v>
      </c>
      <c r="L732">
        <f>SUMPRODUCT(MID(0&amp;feed!L371,LARGE(INDEX(ISNUMBER(--MID(feed!L371,ROW($1:$19),1))*
ROW($1:$19),0),ROW($1:$19))+1,1)*10^ROW($1:$19)/10)</f>
        <v>7</v>
      </c>
      <c r="M732" t="str">
        <f>feed!M371</f>
        <v>Free Market</v>
      </c>
      <c r="N732">
        <f>SUMPRODUCT(MID(0&amp;feed!N371,LARGE(INDEX(ISNUMBER(--MID(feed!N371,ROW($1:$5),1))*
ROW($1:$5),0),ROW($1:$5))+1,1)*10^ROW($1:$5)/10)</f>
        <v>1664</v>
      </c>
      <c r="O732">
        <f>SUMPRODUCT(MID(0&amp;feed!O371,LARGE(INDEX(ISNUMBER(--MID(feed!O371,ROW($1:$5),1))*
ROW($1:$5),0),ROW($1:$5))+1,1)*10^ROW($1:$5)/10)</f>
        <v>470</v>
      </c>
      <c r="P732" t="str">
        <f>feed!P371</f>
        <v>Untapped</v>
      </c>
      <c r="Q732">
        <f t="shared" si="66"/>
        <v>90</v>
      </c>
      <c r="R732" t="str">
        <f>feed!Q371</f>
        <v>Powerful</v>
      </c>
      <c r="S732">
        <f t="shared" si="67"/>
        <v>9</v>
      </c>
      <c r="T732" t="str">
        <f>feed!R371</f>
        <v>East Africa</v>
      </c>
      <c r="U732" t="str">
        <f>feed!S371</f>
        <v>United States</v>
      </c>
      <c r="V732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24741</v>
      </c>
      <c r="W732" t="str">
        <f>feed!U371</f>
        <v>http://blocgame.com/stats.php?id=63643</v>
      </c>
      <c r="X732" s="4">
        <f>SUMPRODUCT(MID(0&amp;feed!V371,LARGE(INDEX(ISNUMBER(--MID(feed!V371,ROW($1:$5),1))*
ROW($1:$5),0),ROW($1:$5))+1,1)*10^ROW($1:$5)/10)</f>
        <v>0</v>
      </c>
      <c r="Y732">
        <f>feed!W371</f>
        <v>0</v>
      </c>
      <c r="Z732" s="4">
        <f t="shared" si="68"/>
        <v>9741</v>
      </c>
      <c r="AA732" s="8">
        <f t="shared" si="69"/>
        <v>14.868389423076923</v>
      </c>
      <c r="AB732" s="4">
        <f t="shared" si="70"/>
        <v>277.33333333333331</v>
      </c>
      <c r="AC732" s="4">
        <f t="shared" si="71"/>
        <v>4123.5</v>
      </c>
    </row>
    <row r="733" spans="1:29" x14ac:dyDescent="0.25">
      <c r="A733" t="str">
        <f>feed!A562</f>
        <v>pasemboq</v>
      </c>
      <c r="B733" t="str">
        <f>feed!B562</f>
        <v>DiDi29</v>
      </c>
      <c r="C733" t="str">
        <f>feed!C562</f>
        <v>PIRATES</v>
      </c>
      <c r="D733">
        <f>SUMPRODUCT(MID(0&amp;feed!D562,LARGE(INDEX(ISNUMBER(--MID(feed!D562,ROW($1:$19),1))*
ROW($1:$19),0),ROW($1:$19))+1,1)*10^ROW($1:$19)/10)</f>
        <v>49</v>
      </c>
      <c r="E733">
        <f>SUMPRODUCT(MID(0&amp;feed!E562,LARGE(INDEX(ISNUMBER(--MID(feed!E562,ROW($1:$19),1))*
ROW($1:$19),0),ROW($1:$19))+1,1)*10^ROW($1:$19)/10)</f>
        <v>0</v>
      </c>
      <c r="F733" t="str">
        <f>feed!F562</f>
        <v>Second World War surplus</v>
      </c>
      <c r="G733" t="str">
        <f>feed!G562</f>
        <v>Gandhi-like</v>
      </c>
      <c r="H733">
        <f>SUMPRODUCT(MID(0&amp;feed!H562,LARGE(INDEX(ISNUMBER(--MID(feed!H562,ROW($1:$19),1))*
ROW($1:$19),0),ROW($1:$19))+1,1)*10^ROW($1:$19)/10)</f>
        <v>1</v>
      </c>
      <c r="I733" t="str">
        <f>feed!I562</f>
        <v>Good</v>
      </c>
      <c r="J733">
        <f>SUMPRODUCT(MID(0&amp;feed!J562,LARGE(INDEX(ISNUMBER(--MID(feed!J562,ROW($1:$19),1))*
ROW($1:$19),0),ROW($1:$19))+1,1)*10^ROW($1:$19)/10)</f>
        <v>9</v>
      </c>
      <c r="K733">
        <f>SUMPRODUCT(MID(0&amp;feed!K562,LARGE(INDEX(ISNUMBER(--MID(feed!K562,ROW($1:$19),1))*
ROW($1:$19),0),ROW($1:$19))+1,1)*10^ROW($1:$19)/10)</f>
        <v>9</v>
      </c>
      <c r="L733">
        <f>SUMPRODUCT(MID(0&amp;feed!L562,LARGE(INDEX(ISNUMBER(--MID(feed!L562,ROW($1:$19),1))*
ROW($1:$19),0),ROW($1:$19))+1,1)*10^ROW($1:$19)/10)</f>
        <v>3</v>
      </c>
      <c r="M733" t="str">
        <f>feed!M562</f>
        <v>Central Planning</v>
      </c>
      <c r="N733">
        <f>SUMPRODUCT(MID(0&amp;feed!N562,LARGE(INDEX(ISNUMBER(--MID(feed!N562,ROW($1:$5),1))*
ROW($1:$5),0),ROW($1:$5))+1,1)*10^ROW($1:$5)/10)</f>
        <v>1087</v>
      </c>
      <c r="O733">
        <f>SUMPRODUCT(MID(0&amp;feed!O562,LARGE(INDEX(ISNUMBER(--MID(feed!O562,ROW($1:$5),1))*
ROW($1:$5),0),ROW($1:$5))+1,1)*10^ROW($1:$5)/10)</f>
        <v>346</v>
      </c>
      <c r="P733" t="str">
        <f>feed!P562</f>
        <v>Untapped</v>
      </c>
      <c r="Q733">
        <f t="shared" si="66"/>
        <v>90</v>
      </c>
      <c r="R733" t="str">
        <f>feed!Q562</f>
        <v>Large</v>
      </c>
      <c r="S733">
        <f t="shared" si="67"/>
        <v>7.5</v>
      </c>
      <c r="T733" t="str">
        <f>feed!R562</f>
        <v>Pacific Rim</v>
      </c>
      <c r="U733" t="str">
        <f>feed!S562</f>
        <v>Soviet Union</v>
      </c>
      <c r="V733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20000</v>
      </c>
      <c r="W733" t="str">
        <f>feed!U562</f>
        <v>http://blocgame.com/stats.php?id=64845</v>
      </c>
      <c r="X733" s="4">
        <f>SUMPRODUCT(MID(0&amp;feed!V562,LARGE(INDEX(ISNUMBER(--MID(feed!V562,ROW($1:$5),1))*
ROW($1:$5),0),ROW($1:$5))+1,1)*10^ROW($1:$5)/10)</f>
        <v>0</v>
      </c>
      <c r="Y733">
        <f>feed!W562</f>
        <v>0</v>
      </c>
      <c r="Z733" s="4">
        <f t="shared" si="68"/>
        <v>14750</v>
      </c>
      <c r="AA733" s="8">
        <f t="shared" si="69"/>
        <v>18.399264029438822</v>
      </c>
      <c r="AB733" s="4">
        <f t="shared" si="70"/>
        <v>181.16666666666666</v>
      </c>
      <c r="AC733" s="4">
        <f t="shared" si="71"/>
        <v>3333.3333333333335</v>
      </c>
    </row>
    <row r="734" spans="1:29" x14ac:dyDescent="0.25">
      <c r="A734" t="str">
        <f>feed!A305</f>
        <v>Stings</v>
      </c>
      <c r="B734" t="str">
        <f>feed!B305</f>
        <v>Sting</v>
      </c>
      <c r="C734" t="str">
        <f>feed!C305</f>
        <v>The Federal Colonies</v>
      </c>
      <c r="D734">
        <f>SUMPRODUCT(MID(0&amp;feed!D305,LARGE(INDEX(ISNUMBER(--MID(feed!D305,ROW($1:$19),1))*
ROW($1:$19),0),ROW($1:$19))+1,1)*10^ROW($1:$19)/10)</f>
        <v>125</v>
      </c>
      <c r="E734">
        <f>SUMPRODUCT(MID(0&amp;feed!E305,LARGE(INDEX(ISNUMBER(--MID(feed!E305,ROW($1:$19),1))*
ROW($1:$19),0),ROW($1:$19))+1,1)*10^ROW($1:$19)/10)</f>
        <v>1</v>
      </c>
      <c r="F734" t="str">
        <f>feed!F305</f>
        <v>Korean War surplus</v>
      </c>
      <c r="G734" t="str">
        <f>feed!G305</f>
        <v>Good</v>
      </c>
      <c r="H734">
        <f>SUMPRODUCT(MID(0&amp;feed!H305,LARGE(INDEX(ISNUMBER(--MID(feed!H305,ROW($1:$19),1))*
ROW($1:$19),0),ROW($1:$19))+1,1)*10^ROW($1:$19)/10)</f>
        <v>2</v>
      </c>
      <c r="I734" t="str">
        <f>feed!I305</f>
        <v>Standard</v>
      </c>
      <c r="J734">
        <f>SUMPRODUCT(MID(0&amp;feed!J305,LARGE(INDEX(ISNUMBER(--MID(feed!J305,ROW($1:$19),1))*
ROW($1:$19),0),ROW($1:$19))+1,1)*10^ROW($1:$19)/10)</f>
        <v>1</v>
      </c>
      <c r="K734">
        <f>SUMPRODUCT(MID(0&amp;feed!K305,LARGE(INDEX(ISNUMBER(--MID(feed!K305,ROW($1:$19),1))*
ROW($1:$19),0),ROW($1:$19))+1,1)*10^ROW($1:$19)/10)</f>
        <v>19</v>
      </c>
      <c r="L734">
        <f>SUMPRODUCT(MID(0&amp;feed!L305,LARGE(INDEX(ISNUMBER(--MID(feed!L305,ROW($1:$19),1))*
ROW($1:$19),0),ROW($1:$19))+1,1)*10^ROW($1:$19)/10)</f>
        <v>21</v>
      </c>
      <c r="M734" t="str">
        <f>feed!M305</f>
        <v>Free Market</v>
      </c>
      <c r="N734">
        <f>SUMPRODUCT(MID(0&amp;feed!N305,LARGE(INDEX(ISNUMBER(--MID(feed!N305,ROW($1:$5),1))*
ROW($1:$5),0),ROW($1:$5))+1,1)*10^ROW($1:$5)/10)</f>
        <v>1964</v>
      </c>
      <c r="O734">
        <f>SUMPRODUCT(MID(0&amp;feed!O305,LARGE(INDEX(ISNUMBER(--MID(feed!O305,ROW($1:$5),1))*
ROW($1:$5),0),ROW($1:$5))+1,1)*10^ROW($1:$5)/10)</f>
        <v>3997</v>
      </c>
      <c r="P734" t="str">
        <f>feed!P305</f>
        <v>Untapped</v>
      </c>
      <c r="Q734">
        <f t="shared" si="66"/>
        <v>90</v>
      </c>
      <c r="R734" t="str">
        <f>feed!Q305</f>
        <v>Very Powerful</v>
      </c>
      <c r="S734">
        <f t="shared" si="67"/>
        <v>10</v>
      </c>
      <c r="T734" t="str">
        <f>feed!R305</f>
        <v>Mesopotamia</v>
      </c>
      <c r="U734" t="str">
        <f>feed!S305</f>
        <v>United States</v>
      </c>
      <c r="V734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29155</v>
      </c>
      <c r="W734" t="str">
        <f>feed!U305</f>
        <v>http://blocgame.com/stats.php?id=62660</v>
      </c>
      <c r="X734" s="4">
        <f>SUMPRODUCT(MID(0&amp;feed!V305,LARGE(INDEX(ISNUMBER(--MID(feed!V305,ROW($1:$5),1))*
ROW($1:$5),0),ROW($1:$5))+1,1)*10^ROW($1:$5)/10)</f>
        <v>0</v>
      </c>
      <c r="Y734">
        <f>feed!W305</f>
        <v>0</v>
      </c>
      <c r="Z734" s="4">
        <f t="shared" si="68"/>
        <v>12655</v>
      </c>
      <c r="AA734" s="8">
        <f t="shared" si="69"/>
        <v>14.844704684317719</v>
      </c>
      <c r="AB734" s="4">
        <f t="shared" si="70"/>
        <v>327.33333333333331</v>
      </c>
      <c r="AC734" s="4">
        <f t="shared" si="71"/>
        <v>4859.166666666667</v>
      </c>
    </row>
    <row r="735" spans="1:29" x14ac:dyDescent="0.25">
      <c r="A735" t="str">
        <f>feed!A193</f>
        <v>Prometheus</v>
      </c>
      <c r="B735" t="str">
        <f>feed!B193</f>
        <v>Jefferson</v>
      </c>
      <c r="C735" t="str">
        <f>feed!C193</f>
        <v>The Order</v>
      </c>
      <c r="D735">
        <f>SUMPRODUCT(MID(0&amp;feed!D193,LARGE(INDEX(ISNUMBER(--MID(feed!D193,ROW($1:$19),1))*
ROW($1:$19),0),ROW($1:$19))+1,1)*10^ROW($1:$19)/10)</f>
        <v>15</v>
      </c>
      <c r="E735">
        <f>SUMPRODUCT(MID(0&amp;feed!E193,LARGE(INDEX(ISNUMBER(--MID(feed!E193,ROW($1:$19),1))*
ROW($1:$19),0),ROW($1:$19))+1,1)*10^ROW($1:$19)/10)</f>
        <v>0</v>
      </c>
      <c r="F735" t="str">
        <f>feed!F193</f>
        <v>Korean War surplus</v>
      </c>
      <c r="G735" t="str">
        <f>feed!G193</f>
        <v>Gandhi-like</v>
      </c>
      <c r="H735">
        <f>SUMPRODUCT(MID(0&amp;feed!H193,LARGE(INDEX(ISNUMBER(--MID(feed!H193,ROW($1:$19),1))*
ROW($1:$19),0),ROW($1:$19))+1,1)*10^ROW($1:$19)/10)</f>
        <v>4</v>
      </c>
      <c r="I735" t="str">
        <f>feed!I193</f>
        <v>Elite</v>
      </c>
      <c r="J735">
        <f>SUMPRODUCT(MID(0&amp;feed!J193,LARGE(INDEX(ISNUMBER(--MID(feed!J193,ROW($1:$19),1))*
ROW($1:$19),0),ROW($1:$19))+1,1)*10^ROW($1:$19)/10)</f>
        <v>3</v>
      </c>
      <c r="K735">
        <f>SUMPRODUCT(MID(0&amp;feed!K193,LARGE(INDEX(ISNUMBER(--MID(feed!K193,ROW($1:$19),1))*
ROW($1:$19),0),ROW($1:$19))+1,1)*10^ROW($1:$19)/10)</f>
        <v>27</v>
      </c>
      <c r="L735">
        <f>SUMPRODUCT(MID(0&amp;feed!L193,LARGE(INDEX(ISNUMBER(--MID(feed!L193,ROW($1:$19),1))*
ROW($1:$19),0),ROW($1:$19))+1,1)*10^ROW($1:$19)/10)</f>
        <v>3</v>
      </c>
      <c r="M735" t="str">
        <f>feed!M193</f>
        <v>Free Market</v>
      </c>
      <c r="N735">
        <f>SUMPRODUCT(MID(0&amp;feed!N193,LARGE(INDEX(ISNUMBER(--MID(feed!N193,ROW($1:$5),1))*
ROW($1:$5),0),ROW($1:$5))+1,1)*10^ROW($1:$5)/10)</f>
        <v>2500</v>
      </c>
      <c r="O735">
        <f>SUMPRODUCT(MID(0&amp;feed!O193,LARGE(INDEX(ISNUMBER(--MID(feed!O193,ROW($1:$5),1))*
ROW($1:$5),0),ROW($1:$5))+1,1)*10^ROW($1:$5)/10)</f>
        <v>186</v>
      </c>
      <c r="P735" t="str">
        <f>feed!P193</f>
        <v>Depleted</v>
      </c>
      <c r="Q735">
        <f t="shared" si="66"/>
        <v>0</v>
      </c>
      <c r="R735" t="str">
        <f>feed!Q193</f>
        <v>Large</v>
      </c>
      <c r="S735">
        <f t="shared" si="67"/>
        <v>7.5</v>
      </c>
      <c r="T735" t="str">
        <f>feed!R193</f>
        <v>Caribbean</v>
      </c>
      <c r="U735" t="str">
        <f>feed!S193</f>
        <v>United States</v>
      </c>
      <c r="V735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23572</v>
      </c>
      <c r="W735" t="str">
        <f>feed!U193</f>
        <v>http://blocgame.com/stats.php?id=56022</v>
      </c>
      <c r="X735" s="4">
        <f>SUMPRODUCT(MID(0&amp;feed!V193,LARGE(INDEX(ISNUMBER(--MID(feed!V193,ROW($1:$5),1))*
ROW($1:$5),0),ROW($1:$5))+1,1)*10^ROW($1:$5)/10)</f>
        <v>0</v>
      </c>
      <c r="Y735">
        <f>feed!W193</f>
        <v>0</v>
      </c>
      <c r="Z735" s="4">
        <f t="shared" si="68"/>
        <v>9322</v>
      </c>
      <c r="AA735" s="8">
        <f t="shared" si="69"/>
        <v>9.4288000000000007</v>
      </c>
      <c r="AB735" s="4">
        <f t="shared" si="70"/>
        <v>416.66666666666669</v>
      </c>
      <c r="AC735" s="4">
        <f t="shared" si="71"/>
        <v>3928.6666666666665</v>
      </c>
    </row>
    <row r="736" spans="1:29" x14ac:dyDescent="0.25">
      <c r="A736" t="str">
        <f>feed!A615</f>
        <v>penang fc</v>
      </c>
      <c r="B736" t="str">
        <f>feed!B615</f>
        <v>faiz subri</v>
      </c>
      <c r="C736" t="str">
        <f>feed!C615</f>
        <v>PIRATES</v>
      </c>
      <c r="D736">
        <f>SUMPRODUCT(MID(0&amp;feed!D615,LARGE(INDEX(ISNUMBER(--MID(feed!D615,ROW($1:$19),1))*
ROW($1:$19),0),ROW($1:$19))+1,1)*10^ROW($1:$19)/10)</f>
        <v>53</v>
      </c>
      <c r="E736">
        <f>SUMPRODUCT(MID(0&amp;feed!E615,LARGE(INDEX(ISNUMBER(--MID(feed!E615,ROW($1:$19),1))*
ROW($1:$19),0),ROW($1:$19))+1,1)*10^ROW($1:$19)/10)</f>
        <v>3</v>
      </c>
      <c r="F736" t="str">
        <f>feed!F615</f>
        <v>Korean War surplus</v>
      </c>
      <c r="G736" t="str">
        <f>feed!G615</f>
        <v>Good</v>
      </c>
      <c r="H736">
        <f>SUMPRODUCT(MID(0&amp;feed!H616,LARGE(INDEX(ISNUMBER(--MID(feed!H616,ROW($1:$19),1))*
ROW($1:$19),0),ROW($1:$19))+1,1)*10^ROW($1:$19)/10)</f>
        <v>1</v>
      </c>
      <c r="I736" t="str">
        <f>feed!I615</f>
        <v>Good</v>
      </c>
      <c r="J736">
        <f>SUMPRODUCT(MID(0&amp;feed!J615,LARGE(INDEX(ISNUMBER(--MID(feed!J615,ROW($1:$19),1))*
ROW($1:$19),0),ROW($1:$19))+1,1)*10^ROW($1:$19)/10)</f>
        <v>9</v>
      </c>
      <c r="K736">
        <f>SUMPRODUCT(MID(0&amp;feed!K615,LARGE(INDEX(ISNUMBER(--MID(feed!K615,ROW($1:$19),1))*
ROW($1:$19),0),ROW($1:$19))+1,1)*10^ROW($1:$19)/10)</f>
        <v>11</v>
      </c>
      <c r="L736">
        <f>SUMPRODUCT(MID(0&amp;feed!L615,LARGE(INDEX(ISNUMBER(--MID(feed!L615,ROW($1:$19),1))*
ROW($1:$19),0),ROW($1:$19))+1,1)*10^ROW($1:$19)/10)</f>
        <v>7</v>
      </c>
      <c r="M736" t="str">
        <f>feed!M615</f>
        <v>Free Market</v>
      </c>
      <c r="N736">
        <f>SUMPRODUCT(MID(0&amp;feed!N615,LARGE(INDEX(ISNUMBER(--MID(feed!N615,ROW($1:$5),1))*
ROW($1:$5),0),ROW($1:$5))+1,1)*10^ROW($1:$5)/10)</f>
        <v>934</v>
      </c>
      <c r="O736">
        <f>SUMPRODUCT(MID(0&amp;feed!O615,LARGE(INDEX(ISNUMBER(--MID(feed!O615,ROW($1:$5),1))*
ROW($1:$5),0),ROW($1:$5))+1,1)*10^ROW($1:$5)/10)</f>
        <v>2753</v>
      </c>
      <c r="P736" t="str">
        <f>feed!P615</f>
        <v>Untapped</v>
      </c>
      <c r="Q736">
        <f t="shared" si="66"/>
        <v>90</v>
      </c>
      <c r="R736" t="str">
        <f>feed!Q615</f>
        <v>Large</v>
      </c>
      <c r="S736">
        <f t="shared" si="67"/>
        <v>7.5</v>
      </c>
      <c r="T736" t="str">
        <f>feed!R615</f>
        <v>Arabia</v>
      </c>
      <c r="U736" t="str">
        <f>feed!S615</f>
        <v>United States</v>
      </c>
      <c r="V736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39746</v>
      </c>
      <c r="W736" t="str">
        <f>feed!U615</f>
        <v>http://blocgame.com/stats.php?id=64923</v>
      </c>
      <c r="X736" s="4">
        <f>SUMPRODUCT(MID(0&amp;feed!V615,LARGE(INDEX(ISNUMBER(--MID(feed!V615,ROW($1:$5),1))*
ROW($1:$5),0),ROW($1:$5))+1,1)*10^ROW($1:$5)/10)</f>
        <v>0</v>
      </c>
      <c r="Y736">
        <f>feed!W615</f>
        <v>0</v>
      </c>
      <c r="Z736" s="4">
        <f t="shared" si="68"/>
        <v>32246</v>
      </c>
      <c r="AA736" s="8">
        <f t="shared" si="69"/>
        <v>42.554603854389718</v>
      </c>
      <c r="AB736" s="4">
        <f t="shared" si="70"/>
        <v>155.66666666666666</v>
      </c>
      <c r="AC736" s="4">
        <f t="shared" si="71"/>
        <v>6624.333333333333</v>
      </c>
    </row>
    <row r="737" spans="1:29" x14ac:dyDescent="0.25">
      <c r="A737" t="str">
        <f>feed!A175</f>
        <v>Cameronia</v>
      </c>
      <c r="B737" t="str">
        <f>feed!B175</f>
        <v>Cameron Saxonson</v>
      </c>
      <c r="C737" t="str">
        <f>feed!C175</f>
        <v>SPQR</v>
      </c>
      <c r="D737">
        <f>SUMPRODUCT(MID(0&amp;feed!D175,LARGE(INDEX(ISNUMBER(--MID(feed!D175,ROW($1:$19),1))*
ROW($1:$19),0),ROW($1:$19))+1,1)*10^ROW($1:$19)/10)</f>
        <v>22</v>
      </c>
      <c r="E737">
        <f>SUMPRODUCT(MID(0&amp;feed!E175,LARGE(INDEX(ISNUMBER(--MID(feed!E175,ROW($1:$19),1))*
ROW($1:$19),0),ROW($1:$19))+1,1)*10^ROW($1:$19)/10)</f>
        <v>4</v>
      </c>
      <c r="F737" t="str">
        <f>feed!F175</f>
        <v>Second World War surplus</v>
      </c>
      <c r="G737" t="str">
        <f>feed!G175</f>
        <v>Mad Dog</v>
      </c>
      <c r="H737">
        <f>SUMPRODUCT(MID(0&amp;feed!H175,LARGE(INDEX(ISNUMBER(--MID(feed!H175,ROW($1:$19),1))*
ROW($1:$19),0),ROW($1:$19))+1,1)*10^ROW($1:$19)/10)</f>
        <v>3</v>
      </c>
      <c r="I737" t="str">
        <f>feed!I175</f>
        <v>Elite</v>
      </c>
      <c r="J737">
        <f>SUMPRODUCT(MID(0&amp;feed!J175,LARGE(INDEX(ISNUMBER(--MID(feed!J175,ROW($1:$19),1))*
ROW($1:$19),0),ROW($1:$19))+1,1)*10^ROW($1:$19)/10)</f>
        <v>1</v>
      </c>
      <c r="K737">
        <f>SUMPRODUCT(MID(0&amp;feed!K175,LARGE(INDEX(ISNUMBER(--MID(feed!K175,ROW($1:$19),1))*
ROW($1:$19),0),ROW($1:$19))+1,1)*10^ROW($1:$19)/10)</f>
        <v>19</v>
      </c>
      <c r="L737">
        <f>SUMPRODUCT(MID(0&amp;feed!L175,LARGE(INDEX(ISNUMBER(--MID(feed!L175,ROW($1:$19),1))*
ROW($1:$19),0),ROW($1:$19))+1,1)*10^ROW($1:$19)/10)</f>
        <v>10</v>
      </c>
      <c r="M737" t="str">
        <f>feed!M175</f>
        <v>Mixed Economy</v>
      </c>
      <c r="N737">
        <f>SUMPRODUCT(MID(0&amp;feed!N175,LARGE(INDEX(ISNUMBER(--MID(feed!N175,ROW($1:$5),1))*
ROW($1:$5),0),ROW($1:$5))+1,1)*10^ROW($1:$5)/10)</f>
        <v>2623</v>
      </c>
      <c r="O737">
        <f>SUMPRODUCT(MID(0&amp;feed!O175,LARGE(INDEX(ISNUMBER(--MID(feed!O175,ROW($1:$5),1))*
ROW($1:$5),0),ROW($1:$5))+1,1)*10^ROW($1:$5)/10)</f>
        <v>157</v>
      </c>
      <c r="P737" t="str">
        <f>feed!P175</f>
        <v>Depleted</v>
      </c>
      <c r="Q737">
        <f t="shared" si="66"/>
        <v>0</v>
      </c>
      <c r="R737" t="str">
        <f>feed!Q175</f>
        <v>Small</v>
      </c>
      <c r="S737">
        <f t="shared" si="67"/>
        <v>3</v>
      </c>
      <c r="T737" t="str">
        <f>feed!R175</f>
        <v>Southern Cone</v>
      </c>
      <c r="U737" t="str">
        <f>feed!S175</f>
        <v>United States</v>
      </c>
      <c r="V737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13210</v>
      </c>
      <c r="W737" t="str">
        <f>feed!U175</f>
        <v>http://blocgame.com/stats.php?id=62688</v>
      </c>
      <c r="X737" s="4">
        <f>SUMPRODUCT(MID(0&amp;feed!V175,LARGE(INDEX(ISNUMBER(--MID(feed!V175,ROW($1:$5),1))*
ROW($1:$5),0),ROW($1:$5))+1,1)*10^ROW($1:$5)/10)</f>
        <v>0</v>
      </c>
      <c r="Y737">
        <f>feed!W175</f>
        <v>0</v>
      </c>
      <c r="Z737" s="4">
        <f t="shared" si="68"/>
        <v>85</v>
      </c>
      <c r="AA737" s="8">
        <f t="shared" si="69"/>
        <v>5.0362180709111701</v>
      </c>
      <c r="AB737" s="4">
        <f t="shared" si="70"/>
        <v>437.16666666666669</v>
      </c>
      <c r="AC737" s="4">
        <f t="shared" si="71"/>
        <v>2201.6666666666665</v>
      </c>
    </row>
    <row r="738" spans="1:29" x14ac:dyDescent="0.25">
      <c r="A738" t="str">
        <f>feed!A669</f>
        <v>Bernie_Sanders</v>
      </c>
      <c r="B738" t="str">
        <f>feed!B669</f>
        <v>Adolf_Mussolini</v>
      </c>
      <c r="C738" t="str">
        <f>feed!C669</f>
        <v>The Order</v>
      </c>
      <c r="D738">
        <f>SUMPRODUCT(MID(0&amp;feed!D669,LARGE(INDEX(ISNUMBER(--MID(feed!D669,ROW($1:$19),1))*
ROW($1:$19),0),ROW($1:$19))+1,1)*10^ROW($1:$19)/10)</f>
        <v>86</v>
      </c>
      <c r="E738">
        <f>SUMPRODUCT(MID(0&amp;feed!E669,LARGE(INDEX(ISNUMBER(--MID(feed!E669,ROW($1:$19),1))*
ROW($1:$19),0),ROW($1:$19))+1,1)*10^ROW($1:$19)/10)</f>
        <v>1</v>
      </c>
      <c r="F738" t="str">
        <f>feed!F669</f>
        <v>Korean War surplus</v>
      </c>
      <c r="G738" t="str">
        <f>feed!G669</f>
        <v>Gandhi-like</v>
      </c>
      <c r="H738">
        <f>SUMPRODUCT(MID(0&amp;feed!H669,LARGE(INDEX(ISNUMBER(--MID(feed!H669,ROW($1:$19),1))*
ROW($1:$19),0),ROW($1:$19))+1,1)*10^ROW($1:$19)/10)</f>
        <v>3</v>
      </c>
      <c r="I738" t="str">
        <f>feed!I669</f>
        <v>Good</v>
      </c>
      <c r="J738">
        <f>SUMPRODUCT(MID(0&amp;feed!J669,LARGE(INDEX(ISNUMBER(--MID(feed!J669,ROW($1:$19),1))*
ROW($1:$19),0),ROW($1:$19))+1,1)*10^ROW($1:$19)/10)</f>
        <v>14</v>
      </c>
      <c r="K738">
        <f>SUMPRODUCT(MID(0&amp;feed!K669,LARGE(INDEX(ISNUMBER(--MID(feed!K669,ROW($1:$19),1))*
ROW($1:$19),0),ROW($1:$19))+1,1)*10^ROW($1:$19)/10)</f>
        <v>12</v>
      </c>
      <c r="L738">
        <f>SUMPRODUCT(MID(0&amp;feed!L669,LARGE(INDEX(ISNUMBER(--MID(feed!L669,ROW($1:$19),1))*
ROW($1:$19),0),ROW($1:$19))+1,1)*10^ROW($1:$19)/10)</f>
        <v>12</v>
      </c>
      <c r="M738" t="str">
        <f>feed!M669</f>
        <v>Central Planning</v>
      </c>
      <c r="N738">
        <f>SUMPRODUCT(MID(0&amp;feed!N669,LARGE(INDEX(ISNUMBER(--MID(feed!N669,ROW($1:$5),1))*
ROW($1:$5),0),ROW($1:$5))+1,1)*10^ROW($1:$5)/10)</f>
        <v>829</v>
      </c>
      <c r="O738">
        <f>SUMPRODUCT(MID(0&amp;feed!O669,LARGE(INDEX(ISNUMBER(--MID(feed!O669,ROW($1:$5),1))*
ROW($1:$5),0),ROW($1:$5))+1,1)*10^ROW($1:$5)/10)</f>
        <v>2144</v>
      </c>
      <c r="P738" t="str">
        <f>feed!P669</f>
        <v>Untapped</v>
      </c>
      <c r="Q738">
        <f t="shared" si="66"/>
        <v>90</v>
      </c>
      <c r="R738" t="str">
        <f>feed!Q669</f>
        <v>Very Powerful</v>
      </c>
      <c r="S738">
        <f t="shared" si="67"/>
        <v>10</v>
      </c>
      <c r="T738" t="str">
        <f>feed!R669</f>
        <v>Arabia</v>
      </c>
      <c r="U738" t="str">
        <f>feed!S669</f>
        <v>Soviet Union</v>
      </c>
      <c r="V738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32328</v>
      </c>
      <c r="W738" t="str">
        <f>feed!U669</f>
        <v>http://blocgame.com/stats.php?id=63432</v>
      </c>
      <c r="X738" s="4">
        <f>SUMPRODUCT(MID(0&amp;feed!V669,LARGE(INDEX(ISNUMBER(--MID(feed!V669,ROW($1:$5),1))*
ROW($1:$5),0),ROW($1:$5))+1,1)*10^ROW($1:$5)/10)</f>
        <v>0</v>
      </c>
      <c r="Y738">
        <f>feed!W669</f>
        <v>0</v>
      </c>
      <c r="Z738" s="4">
        <f t="shared" si="68"/>
        <v>21078</v>
      </c>
      <c r="AA738" s="8">
        <f t="shared" si="69"/>
        <v>38.996381182147168</v>
      </c>
      <c r="AB738" s="4">
        <f t="shared" si="70"/>
        <v>138.16666666666666</v>
      </c>
      <c r="AC738" s="4">
        <f t="shared" si="71"/>
        <v>5388</v>
      </c>
    </row>
    <row r="739" spans="1:29" x14ac:dyDescent="0.25">
      <c r="A739" t="str">
        <f>feed!A325</f>
        <v>Egoria</v>
      </c>
      <c r="B739" t="str">
        <f>feed!B325</f>
        <v>Evil_sethoss</v>
      </c>
      <c r="C739">
        <f>feed!C325</f>
        <v>0</v>
      </c>
      <c r="D739">
        <f>SUMPRODUCT(MID(0&amp;feed!D325,LARGE(INDEX(ISNUMBER(--MID(feed!D325,ROW($1:$19),1))*
ROW($1:$19),0),ROW($1:$19))+1,1)*10^ROW($1:$19)/10)</f>
        <v>37</v>
      </c>
      <c r="E739">
        <f>SUMPRODUCT(MID(0&amp;feed!E325,LARGE(INDEX(ISNUMBER(--MID(feed!E325,ROW($1:$19),1))*
ROW($1:$19),0),ROW($1:$19))+1,1)*10^ROW($1:$19)/10)</f>
        <v>0</v>
      </c>
      <c r="F739" t="str">
        <f>feed!F325</f>
        <v>First World War surplus</v>
      </c>
      <c r="G739" t="str">
        <f>feed!G325</f>
        <v>Gandhi-like</v>
      </c>
      <c r="H739">
        <f>SUMPRODUCT(MID(0&amp;feed!H325,LARGE(INDEX(ISNUMBER(--MID(feed!H325,ROW($1:$19),1))*
ROW($1:$19),0),ROW($1:$19))+1,1)*10^ROW($1:$19)/10)</f>
        <v>0</v>
      </c>
      <c r="I739" t="str">
        <f>feed!I325</f>
        <v>Undisciplined Rabble</v>
      </c>
      <c r="J739">
        <f>SUMPRODUCT(MID(0&amp;feed!J325,LARGE(INDEX(ISNUMBER(--MID(feed!J325,ROW($1:$19),1))*
ROW($1:$19),0),ROW($1:$19))+1,1)*10^ROW($1:$19)/10)</f>
        <v>26</v>
      </c>
      <c r="K739">
        <f>SUMPRODUCT(MID(0&amp;feed!K325,LARGE(INDEX(ISNUMBER(--MID(feed!K325,ROW($1:$19),1))*
ROW($1:$19),0),ROW($1:$19))+1,1)*10^ROW($1:$19)/10)</f>
        <v>5</v>
      </c>
      <c r="L739">
        <f>SUMPRODUCT(MID(0&amp;feed!L325,LARGE(INDEX(ISNUMBER(--MID(feed!L325,ROW($1:$19),1))*
ROW($1:$19),0),ROW($1:$19))+1,1)*10^ROW($1:$19)/10)</f>
        <v>3</v>
      </c>
      <c r="M739" t="str">
        <f>feed!M325</f>
        <v>Central Planning</v>
      </c>
      <c r="N739">
        <f>SUMPRODUCT(MID(0&amp;feed!N325,LARGE(INDEX(ISNUMBER(--MID(feed!N325,ROW($1:$5),1))*
ROW($1:$5),0),ROW($1:$5))+1,1)*10^ROW($1:$5)/10)</f>
        <v>1865</v>
      </c>
      <c r="O739">
        <f>SUMPRODUCT(MID(0&amp;feed!O325,LARGE(INDEX(ISNUMBER(--MID(feed!O325,ROW($1:$5),1))*
ROW($1:$5),0),ROW($1:$5))+1,1)*10^ROW($1:$5)/10)</f>
        <v>72</v>
      </c>
      <c r="P739" t="str">
        <f>feed!P325</f>
        <v>Untapped</v>
      </c>
      <c r="Q739">
        <f t="shared" si="66"/>
        <v>90</v>
      </c>
      <c r="R739" t="str">
        <f>feed!Q325</f>
        <v>Meagre</v>
      </c>
      <c r="S739">
        <f t="shared" si="67"/>
        <v>1.5</v>
      </c>
      <c r="T739" t="str">
        <f>feed!R325</f>
        <v>Mesoamerica</v>
      </c>
      <c r="U739" t="str">
        <f>feed!S325</f>
        <v>Neutral</v>
      </c>
      <c r="V739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3405</v>
      </c>
      <c r="W739" t="str">
        <f>feed!U325</f>
        <v>http://blocgame.com/stats.php?id=54726</v>
      </c>
      <c r="X739" s="4">
        <f>SUMPRODUCT(MID(0&amp;feed!V325,LARGE(INDEX(ISNUMBER(--MID(feed!V325,ROW($1:$5),1))*
ROW($1:$5),0),ROW($1:$5))+1,1)*10^ROW($1:$5)/10)</f>
        <v>0</v>
      </c>
      <c r="Y739">
        <f>feed!W325</f>
        <v>0</v>
      </c>
      <c r="Z739" s="4">
        <f t="shared" si="68"/>
        <v>405</v>
      </c>
      <c r="AA739" s="8">
        <f t="shared" si="69"/>
        <v>1.8257372654155497</v>
      </c>
      <c r="AB739" s="4">
        <f t="shared" si="70"/>
        <v>310.83333333333331</v>
      </c>
      <c r="AC739" s="4">
        <f t="shared" si="71"/>
        <v>567.5</v>
      </c>
    </row>
    <row r="740" spans="1:29" x14ac:dyDescent="0.25">
      <c r="A740" t="str">
        <f>feed!A518</f>
        <v>Soviet Prussia</v>
      </c>
      <c r="B740" t="str">
        <f>feed!B518</f>
        <v>PrussNet</v>
      </c>
      <c r="C740" t="str">
        <f>feed!C518</f>
        <v>Pact of Red October</v>
      </c>
      <c r="D740">
        <f>SUMPRODUCT(MID(0&amp;feed!D518,LARGE(INDEX(ISNUMBER(--MID(feed!D518,ROW($1:$19),1))*
ROW($1:$19),0),ROW($1:$19))+1,1)*10^ROW($1:$19)/10)</f>
        <v>8</v>
      </c>
      <c r="E740">
        <f>SUMPRODUCT(MID(0&amp;feed!E518,LARGE(INDEX(ISNUMBER(--MID(feed!E518,ROW($1:$19),1))*
ROW($1:$19),0),ROW($1:$19))+1,1)*10^ROW($1:$19)/10)</f>
        <v>0</v>
      </c>
      <c r="F740" t="str">
        <f>feed!F518</f>
        <v>Second World War surplus</v>
      </c>
      <c r="G740" t="str">
        <f>feed!G518</f>
        <v>Gandhi-like</v>
      </c>
      <c r="H740">
        <f>SUMPRODUCT(MID(0&amp;feed!H518,LARGE(INDEX(ISNUMBER(--MID(feed!H518,ROW($1:$19),1))*
ROW($1:$19),0),ROW($1:$19))+1,1)*10^ROW($1:$19)/10)</f>
        <v>2</v>
      </c>
      <c r="I740" t="str">
        <f>feed!I518</f>
        <v>Good</v>
      </c>
      <c r="J740">
        <f>SUMPRODUCT(MID(0&amp;feed!J518,LARGE(INDEX(ISNUMBER(--MID(feed!J518,ROW($1:$19),1))*
ROW($1:$19),0),ROW($1:$19))+1,1)*10^ROW($1:$19)/10)</f>
        <v>23</v>
      </c>
      <c r="K740">
        <f>SUMPRODUCT(MID(0&amp;feed!K518,LARGE(INDEX(ISNUMBER(--MID(feed!K518,ROW($1:$19),1))*
ROW($1:$19),0),ROW($1:$19))+1,1)*10^ROW($1:$19)/10)</f>
        <v>13</v>
      </c>
      <c r="L740">
        <f>SUMPRODUCT(MID(0&amp;feed!L518,LARGE(INDEX(ISNUMBER(--MID(feed!L518,ROW($1:$19),1))*
ROW($1:$19),0),ROW($1:$19))+1,1)*10^ROW($1:$19)/10)</f>
        <v>8</v>
      </c>
      <c r="M740" t="str">
        <f>feed!M518</f>
        <v>Central Planning</v>
      </c>
      <c r="N740">
        <f>SUMPRODUCT(MID(0&amp;feed!N518,LARGE(INDEX(ISNUMBER(--MID(feed!N518,ROW($1:$5),1))*
ROW($1:$5),0),ROW($1:$5))+1,1)*10^ROW($1:$5)/10)</f>
        <v>1185</v>
      </c>
      <c r="O740">
        <f>SUMPRODUCT(MID(0&amp;feed!O518,LARGE(INDEX(ISNUMBER(--MID(feed!O518,ROW($1:$5),1))*
ROW($1:$5),0),ROW($1:$5))+1,1)*10^ROW($1:$5)/10)</f>
        <v>394</v>
      </c>
      <c r="P740" t="str">
        <f>feed!P518</f>
        <v>Untapped</v>
      </c>
      <c r="Q740">
        <f t="shared" si="66"/>
        <v>90</v>
      </c>
      <c r="R740" t="str">
        <f>feed!Q518</f>
        <v>Mediocre</v>
      </c>
      <c r="S740">
        <f t="shared" si="67"/>
        <v>4.5</v>
      </c>
      <c r="T740" t="str">
        <f>feed!R518</f>
        <v>Pacific Rim</v>
      </c>
      <c r="U740" t="str">
        <f>feed!S518</f>
        <v>Soviet Union</v>
      </c>
      <c r="V740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22783</v>
      </c>
      <c r="W740" t="str">
        <f>feed!U518</f>
        <v>http://blocgame.com/stats.php?id=64882</v>
      </c>
      <c r="X740" s="4">
        <f>SUMPRODUCT(MID(0&amp;feed!V518,LARGE(INDEX(ISNUMBER(--MID(feed!V518,ROW($1:$5),1))*
ROW($1:$5),0),ROW($1:$5))+1,1)*10^ROW($1:$5)/10)</f>
        <v>0</v>
      </c>
      <c r="Y740">
        <f>feed!W518</f>
        <v>0</v>
      </c>
      <c r="Z740" s="4">
        <f t="shared" si="68"/>
        <v>13408</v>
      </c>
      <c r="AA740" s="8">
        <f t="shared" si="69"/>
        <v>19.226160337552741</v>
      </c>
      <c r="AB740" s="4">
        <f t="shared" si="70"/>
        <v>197.5</v>
      </c>
      <c r="AC740" s="4">
        <f t="shared" si="71"/>
        <v>3797.1666666666665</v>
      </c>
    </row>
    <row r="741" spans="1:29" x14ac:dyDescent="0.25">
      <c r="A741" t="str">
        <f>feed!A302</f>
        <v>Buchepalia</v>
      </c>
      <c r="B741" t="str">
        <f>feed!B302</f>
        <v>ubiqa</v>
      </c>
      <c r="C741" t="str">
        <f>feed!C302</f>
        <v>Brotherhood of Nod</v>
      </c>
      <c r="D741">
        <f>SUMPRODUCT(MID(0&amp;feed!D302,LARGE(INDEX(ISNUMBER(--MID(feed!D302,ROW($1:$19),1))*
ROW($1:$19),0),ROW($1:$19))+1,1)*10^ROW($1:$19)/10)</f>
        <v>60</v>
      </c>
      <c r="E741">
        <f>SUMPRODUCT(MID(0&amp;feed!E302,LARGE(INDEX(ISNUMBER(--MID(feed!E302,ROW($1:$19),1))*
ROW($1:$19),0),ROW($1:$19))+1,1)*10^ROW($1:$19)/10)</f>
        <v>1</v>
      </c>
      <c r="F741" t="str">
        <f>feed!F302</f>
        <v>Second World War surplus</v>
      </c>
      <c r="G741" t="str">
        <f>feed!G302</f>
        <v>Nice</v>
      </c>
      <c r="H741">
        <f>SUMPRODUCT(MID(0&amp;feed!H302,LARGE(INDEX(ISNUMBER(--MID(feed!H302,ROW($1:$19),1))*
ROW($1:$19),0),ROW($1:$19))+1,1)*10^ROW($1:$19)/10)</f>
        <v>3</v>
      </c>
      <c r="I741" t="str">
        <f>feed!I302</f>
        <v>Good</v>
      </c>
      <c r="J741">
        <f>SUMPRODUCT(MID(0&amp;feed!J302,LARGE(INDEX(ISNUMBER(--MID(feed!J302,ROW($1:$19),1))*
ROW($1:$19),0),ROW($1:$19))+1,1)*10^ROW($1:$19)/10)</f>
        <v>0</v>
      </c>
      <c r="K741">
        <f>SUMPRODUCT(MID(0&amp;feed!K302,LARGE(INDEX(ISNUMBER(--MID(feed!K302,ROW($1:$19),1))*
ROW($1:$19),0),ROW($1:$19))+1,1)*10^ROW($1:$19)/10)</f>
        <v>21</v>
      </c>
      <c r="L741">
        <f>SUMPRODUCT(MID(0&amp;feed!L302,LARGE(INDEX(ISNUMBER(--MID(feed!L302,ROW($1:$19),1))*
ROW($1:$19),0),ROW($1:$19))+1,1)*10^ROW($1:$19)/10)</f>
        <v>10</v>
      </c>
      <c r="M741" t="str">
        <f>feed!M302</f>
        <v>Central Planning</v>
      </c>
      <c r="N741">
        <f>SUMPRODUCT(MID(0&amp;feed!N302,LARGE(INDEX(ISNUMBER(--MID(feed!N302,ROW($1:$5),1))*
ROW($1:$5),0),ROW($1:$5))+1,1)*10^ROW($1:$5)/10)</f>
        <v>1981</v>
      </c>
      <c r="O741">
        <f>SUMPRODUCT(MID(0&amp;feed!O302,LARGE(INDEX(ISNUMBER(--MID(feed!O302,ROW($1:$5),1))*
ROW($1:$5),0),ROW($1:$5))+1,1)*10^ROW($1:$5)/10)</f>
        <v>251</v>
      </c>
      <c r="P741" t="str">
        <f>feed!P302</f>
        <v>Untapped</v>
      </c>
      <c r="Q741">
        <f t="shared" si="66"/>
        <v>90</v>
      </c>
      <c r="R741" t="str">
        <f>feed!Q302</f>
        <v>Powerful</v>
      </c>
      <c r="S741">
        <f t="shared" si="67"/>
        <v>9</v>
      </c>
      <c r="T741" t="str">
        <f>feed!R302</f>
        <v>Caribbean</v>
      </c>
      <c r="U741" t="str">
        <f>feed!S302</f>
        <v>Soviet Union</v>
      </c>
      <c r="V741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19014</v>
      </c>
      <c r="W741" t="str">
        <f>feed!U302</f>
        <v>http://blocgame.com/stats.php?id=60734</v>
      </c>
      <c r="X741" s="4">
        <f>SUMPRODUCT(MID(0&amp;feed!V302,LARGE(INDEX(ISNUMBER(--MID(feed!V302,ROW($1:$5),1))*
ROW($1:$5),0),ROW($1:$5))+1,1)*10^ROW($1:$5)/10)</f>
        <v>0</v>
      </c>
      <c r="Y741">
        <f>feed!W302</f>
        <v>0</v>
      </c>
      <c r="Z741" s="4">
        <f t="shared" si="68"/>
        <v>5139</v>
      </c>
      <c r="AA741" s="8">
        <f t="shared" si="69"/>
        <v>9.598182735991923</v>
      </c>
      <c r="AB741" s="4">
        <f t="shared" si="70"/>
        <v>330.16666666666669</v>
      </c>
      <c r="AC741" s="4">
        <f t="shared" si="71"/>
        <v>3169</v>
      </c>
    </row>
    <row r="742" spans="1:29" x14ac:dyDescent="0.25">
      <c r="A742" t="str">
        <f>feed!A72</f>
        <v>Lubekran</v>
      </c>
      <c r="B742" t="str">
        <f>feed!B72</f>
        <v>septima</v>
      </c>
      <c r="C742" t="str">
        <f>feed!C72</f>
        <v>Interpol</v>
      </c>
      <c r="D742">
        <f>SUMPRODUCT(MID(0&amp;feed!D72,LARGE(INDEX(ISNUMBER(--MID(feed!D72,ROW($1:$19),1))*
ROW($1:$19),0),ROW($1:$19))+1,1)*10^ROW($1:$19)/10)</f>
        <v>75</v>
      </c>
      <c r="E742">
        <f>SUMPRODUCT(MID(0&amp;feed!E72,LARGE(INDEX(ISNUMBER(--MID(feed!E72,ROW($1:$19),1))*
ROW($1:$19),0),ROW($1:$19))+1,1)*10^ROW($1:$19)/10)</f>
        <v>0</v>
      </c>
      <c r="F742" t="str">
        <f>feed!F72</f>
        <v>Second World War surplus</v>
      </c>
      <c r="G742" t="str">
        <f>feed!G72</f>
        <v>Gandhi-like</v>
      </c>
      <c r="H742">
        <f>SUMPRODUCT(MID(0&amp;feed!H72,LARGE(INDEX(ISNUMBER(--MID(feed!H72,ROW($1:$19),1))*
ROW($1:$19),0),ROW($1:$19))+1,1)*10^ROW($1:$19)/10)</f>
        <v>1</v>
      </c>
      <c r="I742" t="str">
        <f>feed!I72</f>
        <v>Good</v>
      </c>
      <c r="J742">
        <f>SUMPRODUCT(MID(0&amp;feed!J72,LARGE(INDEX(ISNUMBER(--MID(feed!J72,ROW($1:$19),1))*
ROW($1:$19),0),ROW($1:$19))+1,1)*10^ROW($1:$19)/10)</f>
        <v>20</v>
      </c>
      <c r="K742">
        <f>SUMPRODUCT(MID(0&amp;feed!K72,LARGE(INDEX(ISNUMBER(--MID(feed!K72,ROW($1:$19),1))*
ROW($1:$19),0),ROW($1:$19))+1,1)*10^ROW($1:$19)/10)</f>
        <v>10</v>
      </c>
      <c r="L742">
        <f>SUMPRODUCT(MID(0&amp;feed!L72,LARGE(INDEX(ISNUMBER(--MID(feed!L72,ROW($1:$19),1))*
ROW($1:$19),0),ROW($1:$19))+1,1)*10^ROW($1:$19)/10)</f>
        <v>5</v>
      </c>
      <c r="M742" t="str">
        <f>feed!M72</f>
        <v>Central Planning</v>
      </c>
      <c r="N742">
        <f>SUMPRODUCT(MID(0&amp;feed!N72,LARGE(INDEX(ISNUMBER(--MID(feed!N72,ROW($1:$5),1))*
ROW($1:$5),0),ROW($1:$5))+1,1)*10^ROW($1:$5)/10)</f>
        <v>3457</v>
      </c>
      <c r="O742">
        <f>SUMPRODUCT(MID(0&amp;feed!O72,LARGE(INDEX(ISNUMBER(--MID(feed!O72,ROW($1:$5),1))*
ROW($1:$5),0),ROW($1:$5))+1,1)*10^ROW($1:$5)/10)</f>
        <v>207</v>
      </c>
      <c r="P742" t="str">
        <f>feed!P72</f>
        <v>Untapped</v>
      </c>
      <c r="Q742">
        <f t="shared" si="66"/>
        <v>90</v>
      </c>
      <c r="R742" t="str">
        <f>feed!Q72</f>
        <v>Powerful</v>
      </c>
      <c r="S742">
        <f t="shared" si="67"/>
        <v>9</v>
      </c>
      <c r="T742" t="str">
        <f>feed!R72</f>
        <v>Indochina</v>
      </c>
      <c r="U742" t="str">
        <f>feed!S72</f>
        <v>Soviet Union</v>
      </c>
      <c r="V74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6615</v>
      </c>
      <c r="W742" t="str">
        <f>feed!U72</f>
        <v>http://blocgame.com/stats.php?id=62568</v>
      </c>
      <c r="X742" s="4">
        <f>SUMPRODUCT(MID(0&amp;feed!V72,LARGE(INDEX(ISNUMBER(--MID(feed!V72,ROW($1:$5),1))*
ROW($1:$5),0),ROW($1:$5))+1,1)*10^ROW($1:$5)/10)</f>
        <v>0</v>
      </c>
      <c r="Y742">
        <f>feed!W72</f>
        <v>0</v>
      </c>
      <c r="Z742" s="4">
        <f t="shared" si="68"/>
        <v>240</v>
      </c>
      <c r="AA742" s="8">
        <f t="shared" si="69"/>
        <v>1.913508822678623</v>
      </c>
      <c r="AB742" s="4">
        <f t="shared" si="70"/>
        <v>576.16666666666663</v>
      </c>
      <c r="AC742" s="4">
        <f t="shared" si="71"/>
        <v>1102.5</v>
      </c>
    </row>
    <row r="743" spans="1:29" x14ac:dyDescent="0.25">
      <c r="A743" t="str">
        <f>feed!A279</f>
        <v>Kikkomen</v>
      </c>
      <c r="B743" t="str">
        <f>feed!B279</f>
        <v>general_tso_chiken</v>
      </c>
      <c r="C743" t="str">
        <f>feed!C279</f>
        <v>The Order</v>
      </c>
      <c r="D743">
        <f>SUMPRODUCT(MID(0&amp;feed!D279,LARGE(INDEX(ISNUMBER(--MID(feed!D279,ROW($1:$19),1))*
ROW($1:$19),0),ROW($1:$19))+1,1)*10^ROW($1:$19)/10)</f>
        <v>85</v>
      </c>
      <c r="E743">
        <f>SUMPRODUCT(MID(0&amp;feed!E279,LARGE(INDEX(ISNUMBER(--MID(feed!E279,ROW($1:$19),1))*
ROW($1:$19),0),ROW($1:$19))+1,1)*10^ROW($1:$19)/10)</f>
        <v>1</v>
      </c>
      <c r="F743" t="str">
        <f>feed!F279</f>
        <v>Second World War surplus</v>
      </c>
      <c r="G743" t="str">
        <f>feed!G279</f>
        <v>Normal</v>
      </c>
      <c r="H743">
        <f>SUMPRODUCT(MID(0&amp;feed!H279,LARGE(INDEX(ISNUMBER(--MID(feed!H279,ROW($1:$19),1))*
ROW($1:$19),0),ROW($1:$19))+1,1)*10^ROW($1:$19)/10)</f>
        <v>2</v>
      </c>
      <c r="I743" t="str">
        <f>feed!I279</f>
        <v>Good</v>
      </c>
      <c r="J743">
        <f>SUMPRODUCT(MID(0&amp;feed!J279,LARGE(INDEX(ISNUMBER(--MID(feed!J279,ROW($1:$19),1))*
ROW($1:$19),0),ROW($1:$19))+1,1)*10^ROW($1:$19)/10)</f>
        <v>3</v>
      </c>
      <c r="K743">
        <f>SUMPRODUCT(MID(0&amp;feed!K279,LARGE(INDEX(ISNUMBER(--MID(feed!K279,ROW($1:$19),1))*
ROW($1:$19),0),ROW($1:$19))+1,1)*10^ROW($1:$19)/10)</f>
        <v>9</v>
      </c>
      <c r="L743">
        <f>SUMPRODUCT(MID(0&amp;feed!L279,LARGE(INDEX(ISNUMBER(--MID(feed!L279,ROW($1:$19),1))*
ROW($1:$19),0),ROW($1:$19))+1,1)*10^ROW($1:$19)/10)</f>
        <v>8</v>
      </c>
      <c r="M743" t="str">
        <f>feed!M279</f>
        <v>Free Market</v>
      </c>
      <c r="N743">
        <f>SUMPRODUCT(MID(0&amp;feed!N279,LARGE(INDEX(ISNUMBER(--MID(feed!N279,ROW($1:$5),1))*
ROW($1:$5),0),ROW($1:$5))+1,1)*10^ROW($1:$5)/10)</f>
        <v>2093</v>
      </c>
      <c r="O743">
        <f>SUMPRODUCT(MID(0&amp;feed!O279,LARGE(INDEX(ISNUMBER(--MID(feed!O279,ROW($1:$5),1))*
ROW($1:$5),0),ROW($1:$5))+1,1)*10^ROW($1:$5)/10)</f>
        <v>228</v>
      </c>
      <c r="P743" t="str">
        <f>feed!P279</f>
        <v>Untapped</v>
      </c>
      <c r="Q743">
        <f t="shared" si="66"/>
        <v>90</v>
      </c>
      <c r="R743" t="str">
        <f>feed!Q279</f>
        <v>Somewhat Large</v>
      </c>
      <c r="S743">
        <f t="shared" si="67"/>
        <v>6</v>
      </c>
      <c r="T743" t="str">
        <f>feed!R279</f>
        <v>Pacific Rim</v>
      </c>
      <c r="U743" t="str">
        <f>feed!S279</f>
        <v>Soviet Union</v>
      </c>
      <c r="V743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45770</v>
      </c>
      <c r="W743" t="str">
        <f>feed!U279</f>
        <v>http://blocgame.com/stats.php?id=53662</v>
      </c>
      <c r="X743" s="4">
        <f>SUMPRODUCT(MID(0&amp;feed!V279,LARGE(INDEX(ISNUMBER(--MID(feed!V279,ROW($1:$5),1))*
ROW($1:$5),0),ROW($1:$5))+1,1)*10^ROW($1:$5)/10)</f>
        <v>0</v>
      </c>
      <c r="Y743">
        <f>feed!W279</f>
        <v>0</v>
      </c>
      <c r="Z743" s="4">
        <f t="shared" si="68"/>
        <v>37895</v>
      </c>
      <c r="AA743" s="8">
        <f t="shared" si="69"/>
        <v>21.868131868131869</v>
      </c>
      <c r="AB743" s="4">
        <f t="shared" si="70"/>
        <v>348.83333333333331</v>
      </c>
      <c r="AC743" s="4">
        <f t="shared" si="71"/>
        <v>7628.333333333333</v>
      </c>
    </row>
    <row r="744" spans="1:29" x14ac:dyDescent="0.25">
      <c r="A744" t="str">
        <f>feed!A491</f>
        <v>oreoxmonster</v>
      </c>
      <c r="B744" t="str">
        <f>feed!B491</f>
        <v>haramxjadah</v>
      </c>
      <c r="C744" t="str">
        <f>feed!C491</f>
        <v>The Order</v>
      </c>
      <c r="D744">
        <f>SUMPRODUCT(MID(0&amp;feed!D491,LARGE(INDEX(ISNUMBER(--MID(feed!D491,ROW($1:$19),1))*
ROW($1:$19),0),ROW($1:$19))+1,1)*10^ROW($1:$19)/10)</f>
        <v>106</v>
      </c>
      <c r="E744">
        <f>SUMPRODUCT(MID(0&amp;feed!E491,LARGE(INDEX(ISNUMBER(--MID(feed!E491,ROW($1:$19),1))*
ROW($1:$19),0),ROW($1:$19))+1,1)*10^ROW($1:$19)/10)</f>
        <v>0</v>
      </c>
      <c r="F744" t="str">
        <f>feed!F491</f>
        <v>Second World War surplus</v>
      </c>
      <c r="G744" t="str">
        <f>feed!G491</f>
        <v>Gandhi-like</v>
      </c>
      <c r="H744">
        <f>SUMPRODUCT(MID(0&amp;feed!H491,LARGE(INDEX(ISNUMBER(--MID(feed!H491,ROW($1:$19),1))*
ROW($1:$19),0),ROW($1:$19))+1,1)*10^ROW($1:$19)/10)</f>
        <v>1</v>
      </c>
      <c r="I744" t="str">
        <f>feed!I491</f>
        <v>Good</v>
      </c>
      <c r="J744">
        <f>SUMPRODUCT(MID(0&amp;feed!J491,LARGE(INDEX(ISNUMBER(--MID(feed!J491,ROW($1:$19),1))*
ROW($1:$19),0),ROW($1:$19))+1,1)*10^ROW($1:$19)/10)</f>
        <v>2</v>
      </c>
      <c r="K744">
        <f>SUMPRODUCT(MID(0&amp;feed!K491,LARGE(INDEX(ISNUMBER(--MID(feed!K491,ROW($1:$19),1))*
ROW($1:$19),0),ROW($1:$19))+1,1)*10^ROW($1:$19)/10)</f>
        <v>14</v>
      </c>
      <c r="L744">
        <f>SUMPRODUCT(MID(0&amp;feed!L491,LARGE(INDEX(ISNUMBER(--MID(feed!L491,ROW($1:$19),1))*
ROW($1:$19),0),ROW($1:$19))+1,1)*10^ROW($1:$19)/10)</f>
        <v>14</v>
      </c>
      <c r="M744" t="str">
        <f>feed!M491</f>
        <v>Free Market</v>
      </c>
      <c r="N744">
        <f>SUMPRODUCT(MID(0&amp;feed!N491,LARGE(INDEX(ISNUMBER(--MID(feed!N491,ROW($1:$5),1))*
ROW($1:$5),0),ROW($1:$5))+1,1)*10^ROW($1:$5)/10)</f>
        <v>1282</v>
      </c>
      <c r="O744">
        <f>SUMPRODUCT(MID(0&amp;feed!O491,LARGE(INDEX(ISNUMBER(--MID(feed!O491,ROW($1:$5),1))*
ROW($1:$5),0),ROW($1:$5))+1,1)*10^ROW($1:$5)/10)</f>
        <v>4515</v>
      </c>
      <c r="P744" t="str">
        <f>feed!P491</f>
        <v>Near Depletion</v>
      </c>
      <c r="Q744">
        <f t="shared" si="66"/>
        <v>10</v>
      </c>
      <c r="R744" t="str">
        <f>feed!Q491</f>
        <v>Powerful</v>
      </c>
      <c r="S744">
        <f t="shared" si="67"/>
        <v>9</v>
      </c>
      <c r="T744" t="str">
        <f>feed!R491</f>
        <v>Persia</v>
      </c>
      <c r="U744" t="str">
        <f>feed!S491</f>
        <v>United States</v>
      </c>
      <c r="V744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35325</v>
      </c>
      <c r="W744" t="str">
        <f>feed!U491</f>
        <v>http://blocgame.com/stats.php?id=64351</v>
      </c>
      <c r="X744" s="4">
        <f>SUMPRODUCT(MID(0&amp;feed!V491,LARGE(INDEX(ISNUMBER(--MID(feed!V491,ROW($1:$5),1))*
ROW($1:$5),0),ROW($1:$5))+1,1)*10^ROW($1:$5)/10)</f>
        <v>0</v>
      </c>
      <c r="Y744">
        <f>feed!W491</f>
        <v>0</v>
      </c>
      <c r="Z744" s="4">
        <f t="shared" si="68"/>
        <v>24075</v>
      </c>
      <c r="AA744" s="8">
        <f t="shared" si="69"/>
        <v>27.554602184087365</v>
      </c>
      <c r="AB744" s="4">
        <f t="shared" si="70"/>
        <v>213.66666666666666</v>
      </c>
      <c r="AC744" s="4">
        <f t="shared" si="71"/>
        <v>5887.5</v>
      </c>
    </row>
    <row r="745" spans="1:29" x14ac:dyDescent="0.25">
      <c r="A745" t="str">
        <f>feed!A466</f>
        <v>TheDankLight</v>
      </c>
      <c r="B745" t="str">
        <f>feed!B466</f>
        <v>TheDankDark</v>
      </c>
      <c r="C745" t="str">
        <f>feed!C466</f>
        <v>The Hetairoi Guild</v>
      </c>
      <c r="D745">
        <f>SUMPRODUCT(MID(0&amp;feed!D466,LARGE(INDEX(ISNUMBER(--MID(feed!D466,ROW($1:$19),1))*
ROW($1:$19),0),ROW($1:$19))+1,1)*10^ROW($1:$19)/10)</f>
        <v>7</v>
      </c>
      <c r="E745">
        <f>SUMPRODUCT(MID(0&amp;feed!E466,LARGE(INDEX(ISNUMBER(--MID(feed!E466,ROW($1:$19),1))*
ROW($1:$19),0),ROW($1:$19))+1,1)*10^ROW($1:$19)/10)</f>
        <v>0</v>
      </c>
      <c r="F745" t="str">
        <f>feed!F466</f>
        <v>Second World War surplus</v>
      </c>
      <c r="G745" t="str">
        <f>feed!G466</f>
        <v>Gandhi-like</v>
      </c>
      <c r="H745">
        <f>SUMPRODUCT(MID(0&amp;feed!H466,LARGE(INDEX(ISNUMBER(--MID(feed!H466,ROW($1:$19),1))*
ROW($1:$19),0),ROW($1:$19))+1,1)*10^ROW($1:$19)/10)</f>
        <v>1</v>
      </c>
      <c r="I745" t="str">
        <f>feed!I466</f>
        <v>Good</v>
      </c>
      <c r="J745">
        <f>SUMPRODUCT(MID(0&amp;feed!J466,LARGE(INDEX(ISNUMBER(--MID(feed!J466,ROW($1:$19),1))*
ROW($1:$19),0),ROW($1:$19))+1,1)*10^ROW($1:$19)/10)</f>
        <v>59</v>
      </c>
      <c r="K745">
        <f>SUMPRODUCT(MID(0&amp;feed!K466,LARGE(INDEX(ISNUMBER(--MID(feed!K466,ROW($1:$19),1))*
ROW($1:$19),0),ROW($1:$19))+1,1)*10^ROW($1:$19)/10)</f>
        <v>11</v>
      </c>
      <c r="L745">
        <f>SUMPRODUCT(MID(0&amp;feed!L466,LARGE(INDEX(ISNUMBER(--MID(feed!L466,ROW($1:$19),1))*
ROW($1:$19),0),ROW($1:$19))+1,1)*10^ROW($1:$19)/10)</f>
        <v>6</v>
      </c>
      <c r="M745" t="str">
        <f>feed!M466</f>
        <v>Mixed Economy</v>
      </c>
      <c r="N745">
        <f>SUMPRODUCT(MID(0&amp;feed!N466,LARGE(INDEX(ISNUMBER(--MID(feed!N466,ROW($1:$5),1))*
ROW($1:$5),0),ROW($1:$5))+1,1)*10^ROW($1:$5)/10)</f>
        <v>1365</v>
      </c>
      <c r="O745">
        <f>SUMPRODUCT(MID(0&amp;feed!O466,LARGE(INDEX(ISNUMBER(--MID(feed!O466,ROW($1:$5),1))*
ROW($1:$5),0),ROW($1:$5))+1,1)*10^ROW($1:$5)/10)</f>
        <v>1542</v>
      </c>
      <c r="P745" t="str">
        <f>feed!P466</f>
        <v>Untapped</v>
      </c>
      <c r="Q745">
        <f t="shared" si="66"/>
        <v>90</v>
      </c>
      <c r="R745" t="str">
        <f>feed!Q466</f>
        <v>Powerful</v>
      </c>
      <c r="S745">
        <f t="shared" si="67"/>
        <v>9</v>
      </c>
      <c r="T745" t="str">
        <f>feed!R466</f>
        <v>Persia</v>
      </c>
      <c r="U745" t="str">
        <f>feed!S466</f>
        <v>Soviet Union</v>
      </c>
      <c r="V745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9266</v>
      </c>
      <c r="W745" t="str">
        <f>feed!U466</f>
        <v>http://blocgame.com/stats.php?id=60950</v>
      </c>
      <c r="X745" s="4">
        <f>SUMPRODUCT(MID(0&amp;feed!V466,LARGE(INDEX(ISNUMBER(--MID(feed!V466,ROW($1:$5),1))*
ROW($1:$5),0),ROW($1:$5))+1,1)*10^ROW($1:$5)/10)</f>
        <v>0</v>
      </c>
      <c r="Y745">
        <f>feed!W466</f>
        <v>0</v>
      </c>
      <c r="Z745" s="4">
        <f t="shared" si="68"/>
        <v>2141</v>
      </c>
      <c r="AA745" s="8">
        <f t="shared" si="69"/>
        <v>6.7882783882783881</v>
      </c>
      <c r="AB745" s="4">
        <f t="shared" si="70"/>
        <v>227.5</v>
      </c>
      <c r="AC745" s="4">
        <f t="shared" si="71"/>
        <v>1544.3333333333333</v>
      </c>
    </row>
    <row r="746" spans="1:29" x14ac:dyDescent="0.25">
      <c r="A746" t="str">
        <f>feed!A54</f>
        <v>Alamo</v>
      </c>
      <c r="B746" t="str">
        <f>feed!B54</f>
        <v>linksith</v>
      </c>
      <c r="C746" t="str">
        <f>feed!C54</f>
        <v>SPQR</v>
      </c>
      <c r="D746">
        <f>SUMPRODUCT(MID(0&amp;feed!D54,LARGE(INDEX(ISNUMBER(--MID(feed!D54,ROW($1:$19),1))*
ROW($1:$19),0),ROW($1:$19))+1,1)*10^ROW($1:$19)/10)</f>
        <v>20</v>
      </c>
      <c r="E746">
        <f>SUMPRODUCT(MID(0&amp;feed!E54,LARGE(INDEX(ISNUMBER(--MID(feed!E54,ROW($1:$19),1))*
ROW($1:$19),0),ROW($1:$19))+1,1)*10^ROW($1:$19)/10)</f>
        <v>0</v>
      </c>
      <c r="F746" t="str">
        <f>feed!F54</f>
        <v>Second World War surplus</v>
      </c>
      <c r="G746" t="str">
        <f>feed!G54</f>
        <v>Gandhi-like</v>
      </c>
      <c r="H746">
        <f>SUMPRODUCT(MID(0&amp;feed!H54,LARGE(INDEX(ISNUMBER(--MID(feed!H54,ROW($1:$19),1))*
ROW($1:$19),0),ROW($1:$19))+1,1)*10^ROW($1:$19)/10)</f>
        <v>1</v>
      </c>
      <c r="I746" t="str">
        <f>feed!I54</f>
        <v>Elite</v>
      </c>
      <c r="J746">
        <f>SUMPRODUCT(MID(0&amp;feed!J54,LARGE(INDEX(ISNUMBER(--MID(feed!J54,ROW($1:$19),1))*
ROW($1:$19),0),ROW($1:$19))+1,1)*10^ROW($1:$19)/10)</f>
        <v>78</v>
      </c>
      <c r="K746">
        <f>SUMPRODUCT(MID(0&amp;feed!K54,LARGE(INDEX(ISNUMBER(--MID(feed!K54,ROW($1:$19),1))*
ROW($1:$19),0),ROW($1:$19))+1,1)*10^ROW($1:$19)/10)</f>
        <v>11</v>
      </c>
      <c r="L746">
        <f>SUMPRODUCT(MID(0&amp;feed!L54,LARGE(INDEX(ISNUMBER(--MID(feed!L54,ROW($1:$19),1))*
ROW($1:$19),0),ROW($1:$19))+1,1)*10^ROW($1:$19)/10)</f>
        <v>6</v>
      </c>
      <c r="M746" t="str">
        <f>feed!M54</f>
        <v>Free Market</v>
      </c>
      <c r="N746">
        <f>SUMPRODUCT(MID(0&amp;feed!N54,LARGE(INDEX(ISNUMBER(--MID(feed!N54,ROW($1:$5),1))*
ROW($1:$5),0),ROW($1:$5))+1,1)*10^ROW($1:$5)/10)</f>
        <v>3744</v>
      </c>
      <c r="O746">
        <f>SUMPRODUCT(MID(0&amp;feed!O54,LARGE(INDEX(ISNUMBER(--MID(feed!O54,ROW($1:$5),1))*
ROW($1:$5),0),ROW($1:$5))+1,1)*10^ROW($1:$5)/10)</f>
        <v>4155</v>
      </c>
      <c r="P746" t="str">
        <f>feed!P54</f>
        <v>Untapped</v>
      </c>
      <c r="Q746">
        <f t="shared" si="66"/>
        <v>90</v>
      </c>
      <c r="R746" t="str">
        <f>feed!Q54</f>
        <v>Powerful</v>
      </c>
      <c r="S746">
        <f t="shared" si="67"/>
        <v>9</v>
      </c>
      <c r="T746" t="str">
        <f>feed!R54</f>
        <v>Mesopotamia</v>
      </c>
      <c r="U746" t="str">
        <f>feed!S54</f>
        <v>United States</v>
      </c>
      <c r="V746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15670</v>
      </c>
      <c r="W746" t="str">
        <f>feed!U54</f>
        <v>http://blocgame.com/stats.php?id=40536</v>
      </c>
      <c r="X746" s="4">
        <f>SUMPRODUCT(MID(0&amp;feed!V54,LARGE(INDEX(ISNUMBER(--MID(feed!V54,ROW($1:$5),1))*
ROW($1:$5),0),ROW($1:$5))+1,1)*10^ROW($1:$5)/10)</f>
        <v>0</v>
      </c>
      <c r="Y746">
        <f>feed!W54</f>
        <v>0</v>
      </c>
      <c r="Z746" s="4">
        <f t="shared" si="68"/>
        <v>8545</v>
      </c>
      <c r="AA746" s="8">
        <f t="shared" si="69"/>
        <v>4.1853632478632479</v>
      </c>
      <c r="AB746" s="4">
        <f t="shared" si="70"/>
        <v>624</v>
      </c>
      <c r="AC746" s="4">
        <f t="shared" si="71"/>
        <v>2611.6666666666665</v>
      </c>
    </row>
    <row r="747" spans="1:29" x14ac:dyDescent="0.25">
      <c r="A747" t="str">
        <f>feed!A644</f>
        <v>Niorgana</v>
      </c>
      <c r="B747" t="str">
        <f>feed!B644</f>
        <v>Jorge Harzia</v>
      </c>
      <c r="C747" t="str">
        <f>feed!C644</f>
        <v>Celestial Beingsï¿½</v>
      </c>
      <c r="D747">
        <f>SUMPRODUCT(MID(0&amp;feed!D644,LARGE(INDEX(ISNUMBER(--MID(feed!D644,ROW($1:$19),1))*
ROW($1:$19),0),ROW($1:$19))+1,1)*10^ROW($1:$19)/10)</f>
        <v>32</v>
      </c>
      <c r="E747">
        <f>SUMPRODUCT(MID(0&amp;feed!E644,LARGE(INDEX(ISNUMBER(--MID(feed!E644,ROW($1:$19),1))*
ROW($1:$19),0),ROW($1:$19))+1,1)*10^ROW($1:$19)/10)</f>
        <v>0</v>
      </c>
      <c r="F747" t="str">
        <f>feed!F644</f>
        <v>Korean War surplus</v>
      </c>
      <c r="G747" t="str">
        <f>feed!G644</f>
        <v>Gandhi-like</v>
      </c>
      <c r="H747">
        <f>SUMPRODUCT(MID(0&amp;feed!H644,LARGE(INDEX(ISNUMBER(--MID(feed!H644,ROW($1:$19),1))*
ROW($1:$19),0),ROW($1:$19))+1,1)*10^ROW($1:$19)/10)</f>
        <v>1</v>
      </c>
      <c r="I747" t="str">
        <f>feed!I644</f>
        <v>Elite</v>
      </c>
      <c r="J747">
        <f>SUMPRODUCT(MID(0&amp;feed!J644,LARGE(INDEX(ISNUMBER(--MID(feed!J644,ROW($1:$19),1))*
ROW($1:$19),0),ROW($1:$19))+1,1)*10^ROW($1:$19)/10)</f>
        <v>0</v>
      </c>
      <c r="K747">
        <f>SUMPRODUCT(MID(0&amp;feed!K644,LARGE(INDEX(ISNUMBER(--MID(feed!K644,ROW($1:$19),1))*
ROW($1:$19),0),ROW($1:$19))+1,1)*10^ROW($1:$19)/10)</f>
        <v>6</v>
      </c>
      <c r="L747">
        <f>SUMPRODUCT(MID(0&amp;feed!L644,LARGE(INDEX(ISNUMBER(--MID(feed!L644,ROW($1:$19),1))*
ROW($1:$19),0),ROW($1:$19))+1,1)*10^ROW($1:$19)/10)</f>
        <v>3</v>
      </c>
      <c r="M747" t="str">
        <f>feed!M644</f>
        <v>Free Market</v>
      </c>
      <c r="N747">
        <f>SUMPRODUCT(MID(0&amp;feed!N644,LARGE(INDEX(ISNUMBER(--MID(feed!N644,ROW($1:$5),1))*
ROW($1:$5),0),ROW($1:$5))+1,1)*10^ROW($1:$5)/10)</f>
        <v>884</v>
      </c>
      <c r="O747">
        <f>SUMPRODUCT(MID(0&amp;feed!O644,LARGE(INDEX(ISNUMBER(--MID(feed!O644,ROW($1:$5),1))*
ROW($1:$5),0),ROW($1:$5))+1,1)*10^ROW($1:$5)/10)</f>
        <v>260</v>
      </c>
      <c r="P747" t="str">
        <f>feed!P644</f>
        <v>Untapped</v>
      </c>
      <c r="Q747">
        <f t="shared" si="66"/>
        <v>90</v>
      </c>
      <c r="R747" t="str">
        <f>feed!Q644</f>
        <v>Somewhat Large</v>
      </c>
      <c r="S747">
        <f t="shared" si="67"/>
        <v>6</v>
      </c>
      <c r="T747" t="str">
        <f>feed!R644</f>
        <v>Caribbean</v>
      </c>
      <c r="U747" t="str">
        <f>feed!S644</f>
        <v>United States</v>
      </c>
      <c r="V747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16335</v>
      </c>
      <c r="W747" t="str">
        <f>feed!U644</f>
        <v>http://blocgame.com/stats.php?id=63970</v>
      </c>
      <c r="X747" s="4">
        <f>SUMPRODUCT(MID(0&amp;feed!V644,LARGE(INDEX(ISNUMBER(--MID(feed!V644,ROW($1:$5),1))*
ROW($1:$5),0),ROW($1:$5))+1,1)*10^ROW($1:$5)/10)</f>
        <v>0</v>
      </c>
      <c r="Y747">
        <f>feed!W644</f>
        <v>0</v>
      </c>
      <c r="Z747" s="4">
        <f t="shared" si="68"/>
        <v>12210</v>
      </c>
      <c r="AA747" s="8">
        <f t="shared" si="69"/>
        <v>18.478506787330318</v>
      </c>
      <c r="AB747" s="4">
        <f t="shared" si="70"/>
        <v>147.33333333333334</v>
      </c>
      <c r="AC747" s="4">
        <f t="shared" si="71"/>
        <v>2722.5</v>
      </c>
    </row>
    <row r="748" spans="1:29" x14ac:dyDescent="0.25">
      <c r="A748" t="str">
        <f>feed!A215</f>
        <v>Whadjuk</v>
      </c>
      <c r="B748" t="str">
        <f>feed!B215</f>
        <v>MarsOz</v>
      </c>
      <c r="C748" t="str">
        <f>feed!C215</f>
        <v>The Khilafah</v>
      </c>
      <c r="D748">
        <f>SUMPRODUCT(MID(0&amp;feed!D215,LARGE(INDEX(ISNUMBER(--MID(feed!D215,ROW($1:$19),1))*
ROW($1:$19),0),ROW($1:$19))+1,1)*10^ROW($1:$19)/10)</f>
        <v>64</v>
      </c>
      <c r="E748">
        <f>SUMPRODUCT(MID(0&amp;feed!E215,LARGE(INDEX(ISNUMBER(--MID(feed!E215,ROW($1:$19),1))*
ROW($1:$19),0),ROW($1:$19))+1,1)*10^ROW($1:$19)/10)</f>
        <v>3</v>
      </c>
      <c r="F748" t="str">
        <f>feed!F215</f>
        <v>First World War surplus</v>
      </c>
      <c r="G748" t="str">
        <f>feed!G215</f>
        <v>Gandhi-like</v>
      </c>
      <c r="H748">
        <f>SUMPRODUCT(MID(0&amp;feed!H215,LARGE(INDEX(ISNUMBER(--MID(feed!H215,ROW($1:$19),1))*
ROW($1:$19),0),ROW($1:$19))+1,1)*10^ROW($1:$19)/10)</f>
        <v>2</v>
      </c>
      <c r="I748" t="str">
        <f>feed!I215</f>
        <v>Elite</v>
      </c>
      <c r="J748">
        <f>SUMPRODUCT(MID(0&amp;feed!J215,LARGE(INDEX(ISNUMBER(--MID(feed!J215,ROW($1:$19),1))*
ROW($1:$19),0),ROW($1:$19))+1,1)*10^ROW($1:$19)/10)</f>
        <v>3</v>
      </c>
      <c r="K748">
        <f>SUMPRODUCT(MID(0&amp;feed!K215,LARGE(INDEX(ISNUMBER(--MID(feed!K215,ROW($1:$19),1))*
ROW($1:$19),0),ROW($1:$19))+1,1)*10^ROW($1:$19)/10)</f>
        <v>7</v>
      </c>
      <c r="L748">
        <f>SUMPRODUCT(MID(0&amp;feed!L215,LARGE(INDEX(ISNUMBER(--MID(feed!L215,ROW($1:$19),1))*
ROW($1:$19),0),ROW($1:$19))+1,1)*10^ROW($1:$19)/10)</f>
        <v>6</v>
      </c>
      <c r="M748" t="str">
        <f>feed!M215</f>
        <v>Central Planning</v>
      </c>
      <c r="N748">
        <f>SUMPRODUCT(MID(0&amp;feed!N215,LARGE(INDEX(ISNUMBER(--MID(feed!N215,ROW($1:$5),1))*
ROW($1:$5),0),ROW($1:$5))+1,1)*10^ROW($1:$5)/10)</f>
        <v>2421</v>
      </c>
      <c r="O748">
        <f>SUMPRODUCT(MID(0&amp;feed!O215,LARGE(INDEX(ISNUMBER(--MID(feed!O215,ROW($1:$5),1))*
ROW($1:$5),0),ROW($1:$5))+1,1)*10^ROW($1:$5)/10)</f>
        <v>3926</v>
      </c>
      <c r="P748" t="str">
        <f>feed!P215</f>
        <v>Untapped</v>
      </c>
      <c r="Q748">
        <f t="shared" si="66"/>
        <v>90</v>
      </c>
      <c r="R748" t="str">
        <f>feed!Q215</f>
        <v>Large</v>
      </c>
      <c r="S748">
        <f t="shared" si="67"/>
        <v>7.5</v>
      </c>
      <c r="T748" t="str">
        <f>feed!R215</f>
        <v>Mesopotamia</v>
      </c>
      <c r="U748" t="str">
        <f>feed!S215</f>
        <v>Soviet Union</v>
      </c>
      <c r="V748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14024</v>
      </c>
      <c r="W748" t="str">
        <f>feed!U215</f>
        <v>http://blocgame.com/stats.php?id=63576</v>
      </c>
      <c r="X748" s="4">
        <f>SUMPRODUCT(MID(0&amp;feed!V215,LARGE(INDEX(ISNUMBER(--MID(feed!V215,ROW($1:$5),1))*
ROW($1:$5),0),ROW($1:$5))+1,1)*10^ROW($1:$5)/10)</f>
        <v>0</v>
      </c>
      <c r="Y748">
        <f>feed!W215</f>
        <v>0</v>
      </c>
      <c r="Z748" s="4">
        <f t="shared" si="68"/>
        <v>7649</v>
      </c>
      <c r="AA748" s="8">
        <f t="shared" si="69"/>
        <v>5.7926476662536146</v>
      </c>
      <c r="AB748" s="4">
        <f t="shared" si="70"/>
        <v>403.5</v>
      </c>
      <c r="AC748" s="4">
        <f t="shared" si="71"/>
        <v>2337.3333333333335</v>
      </c>
    </row>
    <row r="749" spans="1:29" x14ac:dyDescent="0.25">
      <c r="A749" t="str">
        <f>feed!A150</f>
        <v>venua</v>
      </c>
      <c r="B749" t="str">
        <f>feed!B150</f>
        <v>bilbo swaggins</v>
      </c>
      <c r="C749" t="str">
        <f>feed!C150</f>
        <v>The Order</v>
      </c>
      <c r="D749">
        <f>SUMPRODUCT(MID(0&amp;feed!D150,LARGE(INDEX(ISNUMBER(--MID(feed!D150,ROW($1:$19),1))*
ROW($1:$19),0),ROW($1:$19))+1,1)*10^ROW($1:$19)/10)</f>
        <v>68</v>
      </c>
      <c r="E749">
        <f>SUMPRODUCT(MID(0&amp;feed!E150,LARGE(INDEX(ISNUMBER(--MID(feed!E150,ROW($1:$19),1))*
ROW($1:$19),0),ROW($1:$19))+1,1)*10^ROW($1:$19)/10)</f>
        <v>0</v>
      </c>
      <c r="F749" t="str">
        <f>feed!F150</f>
        <v>Korean War surplus</v>
      </c>
      <c r="G749" t="str">
        <f>feed!G150</f>
        <v>Angelic</v>
      </c>
      <c r="H749">
        <f>SUMPRODUCT(MID(0&amp;feed!H150,LARGE(INDEX(ISNUMBER(--MID(feed!H150,ROW($1:$19),1))*
ROW($1:$19),0),ROW($1:$19))+1,1)*10^ROW($1:$19)/10)</f>
        <v>2</v>
      </c>
      <c r="I749" t="str">
        <f>feed!I150</f>
        <v>Good</v>
      </c>
      <c r="J749">
        <f>SUMPRODUCT(MID(0&amp;feed!J150,LARGE(INDEX(ISNUMBER(--MID(feed!J150,ROW($1:$19),1))*
ROW($1:$19),0),ROW($1:$19))+1,1)*10^ROW($1:$19)/10)</f>
        <v>18</v>
      </c>
      <c r="K749">
        <f>SUMPRODUCT(MID(0&amp;feed!K150,LARGE(INDEX(ISNUMBER(--MID(feed!K150,ROW($1:$19),1))*
ROW($1:$19),0),ROW($1:$19))+1,1)*10^ROW($1:$19)/10)</f>
        <v>18</v>
      </c>
      <c r="L749">
        <f>SUMPRODUCT(MID(0&amp;feed!L150,LARGE(INDEX(ISNUMBER(--MID(feed!L150,ROW($1:$19),1))*
ROW($1:$19),0),ROW($1:$19))+1,1)*10^ROW($1:$19)/10)</f>
        <v>6</v>
      </c>
      <c r="M749" t="str">
        <f>feed!M150</f>
        <v>Central Planning</v>
      </c>
      <c r="N749">
        <f>SUMPRODUCT(MID(0&amp;feed!N150,LARGE(INDEX(ISNUMBER(--MID(feed!N150,ROW($1:$5),1))*
ROW($1:$5),0),ROW($1:$5))+1,1)*10^ROW($1:$5)/10)</f>
        <v>2780</v>
      </c>
      <c r="O749">
        <f>SUMPRODUCT(MID(0&amp;feed!O150,LARGE(INDEX(ISNUMBER(--MID(feed!O150,ROW($1:$5),1))*
ROW($1:$5),0),ROW($1:$5))+1,1)*10^ROW($1:$5)/10)</f>
        <v>196</v>
      </c>
      <c r="P749" t="str">
        <f>feed!P150</f>
        <v>Untapped</v>
      </c>
      <c r="Q749">
        <f t="shared" si="66"/>
        <v>90</v>
      </c>
      <c r="R749" t="str">
        <f>feed!Q150</f>
        <v>Somewhat Large</v>
      </c>
      <c r="S749">
        <f t="shared" si="67"/>
        <v>6</v>
      </c>
      <c r="T749" t="str">
        <f>feed!R150</f>
        <v>Gran Colombia</v>
      </c>
      <c r="U749" t="str">
        <f>feed!S150</f>
        <v>Soviet Union</v>
      </c>
      <c r="V749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19406</v>
      </c>
      <c r="W749" t="str">
        <f>feed!U150</f>
        <v>http://blocgame.com/stats.php?id=54363</v>
      </c>
      <c r="X749" s="4">
        <f>SUMPRODUCT(MID(0&amp;feed!V150,LARGE(INDEX(ISNUMBER(--MID(feed!V150,ROW($1:$5),1))*
ROW($1:$5),0),ROW($1:$5))+1,1)*10^ROW($1:$5)/10)</f>
        <v>0</v>
      </c>
      <c r="Y749">
        <f>feed!W150</f>
        <v>0</v>
      </c>
      <c r="Z749" s="4">
        <f t="shared" si="68"/>
        <v>8906</v>
      </c>
      <c r="AA749" s="8">
        <f t="shared" si="69"/>
        <v>6.9805755395683455</v>
      </c>
      <c r="AB749" s="4">
        <f t="shared" si="70"/>
        <v>463.33333333333331</v>
      </c>
      <c r="AC749" s="4">
        <f t="shared" si="71"/>
        <v>3234.3333333333335</v>
      </c>
    </row>
    <row r="750" spans="1:29" x14ac:dyDescent="0.25">
      <c r="A750" t="str">
        <f>feed!A452</f>
        <v>Gandoria</v>
      </c>
      <c r="B750" t="str">
        <f>feed!B452</f>
        <v>zoneguy22</v>
      </c>
      <c r="C750" t="str">
        <f>feed!C452</f>
        <v>The Order</v>
      </c>
      <c r="D750">
        <f>SUMPRODUCT(MID(0&amp;feed!D452,LARGE(INDEX(ISNUMBER(--MID(feed!D452,ROW($1:$19),1))*
ROW($1:$19),0),ROW($1:$19))+1,1)*10^ROW($1:$19)/10)</f>
        <v>33</v>
      </c>
      <c r="E750">
        <f>SUMPRODUCT(MID(0&amp;feed!E452,LARGE(INDEX(ISNUMBER(--MID(feed!E452,ROW($1:$19),1))*
ROW($1:$19),0),ROW($1:$19))+1,1)*10^ROW($1:$19)/10)</f>
        <v>0</v>
      </c>
      <c r="F750" t="str">
        <f>feed!F452</f>
        <v>Korean War surplus</v>
      </c>
      <c r="G750" t="str">
        <f>feed!G452</f>
        <v>Gandhi-like</v>
      </c>
      <c r="H750">
        <f>SUMPRODUCT(MID(0&amp;feed!H452,LARGE(INDEX(ISNUMBER(--MID(feed!H452,ROW($1:$19),1))*
ROW($1:$19),0),ROW($1:$19))+1,1)*10^ROW($1:$19)/10)</f>
        <v>2</v>
      </c>
      <c r="I750" t="str">
        <f>feed!I452</f>
        <v>Good</v>
      </c>
      <c r="J750">
        <f>SUMPRODUCT(MID(0&amp;feed!J452,LARGE(INDEX(ISNUMBER(--MID(feed!J452,ROW($1:$19),1))*
ROW($1:$19),0),ROW($1:$19))+1,1)*10^ROW($1:$19)/10)</f>
        <v>20</v>
      </c>
      <c r="K750">
        <f>SUMPRODUCT(MID(0&amp;feed!K452,LARGE(INDEX(ISNUMBER(--MID(feed!K452,ROW($1:$19),1))*
ROW($1:$19),0),ROW($1:$19))+1,1)*10^ROW($1:$19)/10)</f>
        <v>16</v>
      </c>
      <c r="L750">
        <f>SUMPRODUCT(MID(0&amp;feed!L452,LARGE(INDEX(ISNUMBER(--MID(feed!L452,ROW($1:$19),1))*
ROW($1:$19),0),ROW($1:$19))+1,1)*10^ROW($1:$19)/10)</f>
        <v>3</v>
      </c>
      <c r="M750" t="str">
        <f>feed!M452</f>
        <v>Central Planning</v>
      </c>
      <c r="N750">
        <f>SUMPRODUCT(MID(0&amp;feed!N452,LARGE(INDEX(ISNUMBER(--MID(feed!N452,ROW($1:$5),1))*
ROW($1:$5),0),ROW($1:$5))+1,1)*10^ROW($1:$5)/10)</f>
        <v>1406</v>
      </c>
      <c r="O750">
        <f>SUMPRODUCT(MID(0&amp;feed!O452,LARGE(INDEX(ISNUMBER(--MID(feed!O452,ROW($1:$5),1))*
ROW($1:$5),0),ROW($1:$5))+1,1)*10^ROW($1:$5)/10)</f>
        <v>362</v>
      </c>
      <c r="P750" t="str">
        <f>feed!P452</f>
        <v>Untapped</v>
      </c>
      <c r="Q750">
        <f t="shared" si="66"/>
        <v>90</v>
      </c>
      <c r="R750" t="str">
        <f>feed!Q452</f>
        <v>Large</v>
      </c>
      <c r="S750">
        <f t="shared" si="67"/>
        <v>7.5</v>
      </c>
      <c r="T750" t="str">
        <f>feed!R452</f>
        <v>Gran Colombia</v>
      </c>
      <c r="U750" t="str">
        <f>feed!S452</f>
        <v>Soviet Union</v>
      </c>
      <c r="V750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19212</v>
      </c>
      <c r="W750" t="str">
        <f>feed!U452</f>
        <v>http://blocgame.com/stats.php?id=50771</v>
      </c>
      <c r="X750" s="4">
        <f>SUMPRODUCT(MID(0&amp;feed!V452,LARGE(INDEX(ISNUMBER(--MID(feed!V452,ROW($1:$5),1))*
ROW($1:$5),0),ROW($1:$5))+1,1)*10^ROW($1:$5)/10)</f>
        <v>0</v>
      </c>
      <c r="Y750">
        <f>feed!W452</f>
        <v>0</v>
      </c>
      <c r="Z750" s="4">
        <f t="shared" si="68"/>
        <v>10587</v>
      </c>
      <c r="AA750" s="8">
        <f t="shared" si="69"/>
        <v>13.664295874822191</v>
      </c>
      <c r="AB750" s="4">
        <f t="shared" si="70"/>
        <v>234.33333333333334</v>
      </c>
      <c r="AC750" s="4">
        <f t="shared" si="71"/>
        <v>3202</v>
      </c>
    </row>
    <row r="751" spans="1:29" x14ac:dyDescent="0.25">
      <c r="A751" t="str">
        <f>feed!A250</f>
        <v>Argon</v>
      </c>
      <c r="B751" t="str">
        <f>feed!B250</f>
        <v>Argus</v>
      </c>
      <c r="C751" t="str">
        <f>feed!C250</f>
        <v>Interpol</v>
      </c>
      <c r="D751">
        <f>SUMPRODUCT(MID(0&amp;feed!D250,LARGE(INDEX(ISNUMBER(--MID(feed!D250,ROW($1:$19),1))*
ROW($1:$19),0),ROW($1:$19))+1,1)*10^ROW($1:$19)/10)</f>
        <v>109</v>
      </c>
      <c r="E751">
        <f>SUMPRODUCT(MID(0&amp;feed!E250,LARGE(INDEX(ISNUMBER(--MID(feed!E250,ROW($1:$19),1))*
ROW($1:$19),0),ROW($1:$19))+1,1)*10^ROW($1:$19)/10)</f>
        <v>10</v>
      </c>
      <c r="F751" t="str">
        <f>feed!F250</f>
        <v>Vietnam War surplus</v>
      </c>
      <c r="G751" t="str">
        <f>feed!G250</f>
        <v>Gandhi-like</v>
      </c>
      <c r="H751">
        <f>SUMPRODUCT(MID(0&amp;feed!H250,LARGE(INDEX(ISNUMBER(--MID(feed!H250,ROW($1:$19),1))*
ROW($1:$19),0),ROW($1:$19))+1,1)*10^ROW($1:$19)/10)</f>
        <v>5</v>
      </c>
      <c r="I751" t="str">
        <f>feed!I250</f>
        <v>Standard</v>
      </c>
      <c r="J751">
        <f>SUMPRODUCT(MID(0&amp;feed!J250,LARGE(INDEX(ISNUMBER(--MID(feed!J250,ROW($1:$19),1))*
ROW($1:$19),0),ROW($1:$19))+1,1)*10^ROW($1:$19)/10)</f>
        <v>10</v>
      </c>
      <c r="K751">
        <f>SUMPRODUCT(MID(0&amp;feed!K250,LARGE(INDEX(ISNUMBER(--MID(feed!K250,ROW($1:$19),1))*
ROW($1:$19),0),ROW($1:$19))+1,1)*10^ROW($1:$19)/10)</f>
        <v>42</v>
      </c>
      <c r="L751">
        <f>SUMPRODUCT(MID(0&amp;feed!L250,LARGE(INDEX(ISNUMBER(--MID(feed!L250,ROW($1:$19),1))*
ROW($1:$19),0),ROW($1:$19))+1,1)*10^ROW($1:$19)/10)</f>
        <v>30</v>
      </c>
      <c r="M751" t="str">
        <f>feed!M250</f>
        <v>Central Planning</v>
      </c>
      <c r="N751">
        <f>SUMPRODUCT(MID(0&amp;feed!N250,LARGE(INDEX(ISNUMBER(--MID(feed!N250,ROW($1:$5),1))*
ROW($1:$5),0),ROW($1:$5))+1,1)*10^ROW($1:$5)/10)</f>
        <v>2223</v>
      </c>
      <c r="O751">
        <f>SUMPRODUCT(MID(0&amp;feed!O250,LARGE(INDEX(ISNUMBER(--MID(feed!O250,ROW($1:$5),1))*
ROW($1:$5),0),ROW($1:$5))+1,1)*10^ROW($1:$5)/10)</f>
        <v>1958</v>
      </c>
      <c r="P751" t="str">
        <f>feed!P250</f>
        <v>Untapped</v>
      </c>
      <c r="Q751">
        <f t="shared" si="66"/>
        <v>90</v>
      </c>
      <c r="R751" t="str">
        <f>feed!Q250</f>
        <v>Very Powerful</v>
      </c>
      <c r="S751">
        <f t="shared" si="67"/>
        <v>10</v>
      </c>
      <c r="T751" t="str">
        <f>feed!R250</f>
        <v>Atlas</v>
      </c>
      <c r="U751" t="str">
        <f>feed!S250</f>
        <v>Soviet Union</v>
      </c>
      <c r="V751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47971</v>
      </c>
      <c r="W751" t="str">
        <f>feed!U250</f>
        <v>http://blocgame.com/stats.php?id=57323</v>
      </c>
      <c r="X751" s="4">
        <f>SUMPRODUCT(MID(0&amp;feed!V250,LARGE(INDEX(ISNUMBER(--MID(feed!V250,ROW($1:$5),1))*
ROW($1:$5),0),ROW($1:$5))+1,1)*10^ROW($1:$5)/10)</f>
        <v>0</v>
      </c>
      <c r="Y751">
        <f>feed!W250</f>
        <v>0</v>
      </c>
      <c r="Z751" s="4">
        <f t="shared" si="68"/>
        <v>17221</v>
      </c>
      <c r="AA751" s="8">
        <f t="shared" si="69"/>
        <v>21.579397210976158</v>
      </c>
      <c r="AB751" s="4">
        <f t="shared" si="70"/>
        <v>370.5</v>
      </c>
      <c r="AC751" s="4">
        <f t="shared" si="71"/>
        <v>7995.166666666667</v>
      </c>
    </row>
    <row r="752" spans="1:29" x14ac:dyDescent="0.25">
      <c r="A752" t="str">
        <f>feed!A391</f>
        <v>Australia Minor</v>
      </c>
      <c r="B752" t="str">
        <f>feed!B391</f>
        <v>[TACTIC]MasterBel2</v>
      </c>
      <c r="C752" t="str">
        <f>feed!C391</f>
        <v>Dictators United</v>
      </c>
      <c r="D752">
        <f>SUMPRODUCT(MID(0&amp;feed!D391,LARGE(INDEX(ISNUMBER(--MID(feed!D391,ROW($1:$19),1))*
ROW($1:$19),0),ROW($1:$19))+1,1)*10^ROW($1:$19)/10)</f>
        <v>7</v>
      </c>
      <c r="E752">
        <f>SUMPRODUCT(MID(0&amp;feed!E391,LARGE(INDEX(ISNUMBER(--MID(feed!E391,ROW($1:$19),1))*
ROW($1:$19),0),ROW($1:$19))+1,1)*10^ROW($1:$19)/10)</f>
        <v>2</v>
      </c>
      <c r="F752" t="str">
        <f>feed!F391</f>
        <v>Second World War surplus</v>
      </c>
      <c r="G752" t="str">
        <f>feed!G391</f>
        <v>Gandhi-like</v>
      </c>
      <c r="H752">
        <f>SUMPRODUCT(MID(0&amp;feed!H391,LARGE(INDEX(ISNUMBER(--MID(feed!H391,ROW($1:$19),1))*
ROW($1:$19),0),ROW($1:$19))+1,1)*10^ROW($1:$19)/10)</f>
        <v>2</v>
      </c>
      <c r="I752" t="str">
        <f>feed!I391</f>
        <v>Elite</v>
      </c>
      <c r="J752">
        <f>SUMPRODUCT(MID(0&amp;feed!J391,LARGE(INDEX(ISNUMBER(--MID(feed!J391,ROW($1:$19),1))*
ROW($1:$19),0),ROW($1:$19))+1,1)*10^ROW($1:$19)/10)</f>
        <v>11</v>
      </c>
      <c r="K752">
        <f>SUMPRODUCT(MID(0&amp;feed!K391,LARGE(INDEX(ISNUMBER(--MID(feed!K391,ROW($1:$19),1))*
ROW($1:$19),0),ROW($1:$19))+1,1)*10^ROW($1:$19)/10)</f>
        <v>31</v>
      </c>
      <c r="L752">
        <f>SUMPRODUCT(MID(0&amp;feed!L391,LARGE(INDEX(ISNUMBER(--MID(feed!L391,ROW($1:$19),1))*
ROW($1:$19),0),ROW($1:$19))+1,1)*10^ROW($1:$19)/10)</f>
        <v>7</v>
      </c>
      <c r="M752" t="str">
        <f>feed!M391</f>
        <v>Central Planning</v>
      </c>
      <c r="N752">
        <f>SUMPRODUCT(MID(0&amp;feed!N391,LARGE(INDEX(ISNUMBER(--MID(feed!N391,ROW($1:$5),1))*
ROW($1:$5),0),ROW($1:$5))+1,1)*10^ROW($1:$5)/10)</f>
        <v>1593</v>
      </c>
      <c r="O752">
        <f>SUMPRODUCT(MID(0&amp;feed!O391,LARGE(INDEX(ISNUMBER(--MID(feed!O391,ROW($1:$5),1))*
ROW($1:$5),0),ROW($1:$5))+1,1)*10^ROW($1:$5)/10)</f>
        <v>362</v>
      </c>
      <c r="P752">
        <f>feed!P391</f>
        <v>0</v>
      </c>
      <c r="Q752">
        <f t="shared" si="66"/>
        <v>40</v>
      </c>
      <c r="R752" t="str">
        <f>feed!Q391</f>
        <v>Meagre</v>
      </c>
      <c r="S752">
        <f t="shared" si="67"/>
        <v>1.5</v>
      </c>
      <c r="T752" t="str">
        <f>feed!R391</f>
        <v>Southern Cone</v>
      </c>
      <c r="U752" t="str">
        <f>feed!S391</f>
        <v>Soviet Union</v>
      </c>
      <c r="V752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13210</v>
      </c>
      <c r="W752" t="str">
        <f>feed!U391</f>
        <v>http://blocgame.com/stats.php?id=64843</v>
      </c>
      <c r="X752" s="4">
        <f>SUMPRODUCT(MID(0&amp;feed!V391,LARGE(INDEX(ISNUMBER(--MID(feed!V391,ROW($1:$5),1))*
ROW($1:$5),0),ROW($1:$5))+1,1)*10^ROW($1:$5)/10)</f>
        <v>0</v>
      </c>
      <c r="Y752">
        <f>feed!W391</f>
        <v>0</v>
      </c>
      <c r="Z752" s="4">
        <f t="shared" si="68"/>
        <v>-2540</v>
      </c>
      <c r="AA752" s="8">
        <f t="shared" si="69"/>
        <v>8.2925298179535467</v>
      </c>
      <c r="AB752" s="4">
        <f t="shared" si="70"/>
        <v>265.5</v>
      </c>
      <c r="AC752" s="4">
        <f t="shared" si="71"/>
        <v>2201.6666666666665</v>
      </c>
    </row>
    <row r="753" spans="1:29" x14ac:dyDescent="0.25">
      <c r="A753" t="str">
        <f>feed!A535</f>
        <v>Krvaalia</v>
      </c>
      <c r="B753" t="str">
        <f>feed!B535</f>
        <v>Lorddeathbane</v>
      </c>
      <c r="C753" t="str">
        <f>feed!C535</f>
        <v>Brotherhood of Nod</v>
      </c>
      <c r="D753">
        <f>SUMPRODUCT(MID(0&amp;feed!D535,LARGE(INDEX(ISNUMBER(--MID(feed!D535,ROW($1:$19),1))*
ROW($1:$19),0),ROW($1:$19))+1,1)*10^ROW($1:$19)/10)</f>
        <v>70</v>
      </c>
      <c r="E753">
        <f>SUMPRODUCT(MID(0&amp;feed!E535,LARGE(INDEX(ISNUMBER(--MID(feed!E535,ROW($1:$19),1))*
ROW($1:$19),0),ROW($1:$19))+1,1)*10^ROW($1:$19)/10)</f>
        <v>0</v>
      </c>
      <c r="F753" t="str">
        <f>feed!F535</f>
        <v>Second World War surplus</v>
      </c>
      <c r="G753" t="str">
        <f>feed!G535</f>
        <v>Gandhi-like</v>
      </c>
      <c r="H753">
        <f>SUMPRODUCT(MID(0&amp;feed!H535,LARGE(INDEX(ISNUMBER(--MID(feed!H535,ROW($1:$19),1))*
ROW($1:$19),0),ROW($1:$19))+1,1)*10^ROW($1:$19)/10)</f>
        <v>2</v>
      </c>
      <c r="I753" t="str">
        <f>feed!I535</f>
        <v>Elite</v>
      </c>
      <c r="J753">
        <f>SUMPRODUCT(MID(0&amp;feed!J535,LARGE(INDEX(ISNUMBER(--MID(feed!J535,ROW($1:$19),1))*
ROW($1:$19),0),ROW($1:$19))+1,1)*10^ROW($1:$19)/10)</f>
        <v>3</v>
      </c>
      <c r="K753">
        <f>SUMPRODUCT(MID(0&amp;feed!K535,LARGE(INDEX(ISNUMBER(--MID(feed!K535,ROW($1:$19),1))*
ROW($1:$19),0),ROW($1:$19))+1,1)*10^ROW($1:$19)/10)</f>
        <v>14</v>
      </c>
      <c r="L753">
        <f>SUMPRODUCT(MID(0&amp;feed!L535,LARGE(INDEX(ISNUMBER(--MID(feed!L535,ROW($1:$19),1))*
ROW($1:$19),0),ROW($1:$19))+1,1)*10^ROW($1:$19)/10)</f>
        <v>4</v>
      </c>
      <c r="M753" t="str">
        <f>feed!M535</f>
        <v>Central Planning</v>
      </c>
      <c r="N753">
        <f>SUMPRODUCT(MID(0&amp;feed!N535,LARGE(INDEX(ISNUMBER(--MID(feed!N535,ROW($1:$5),1))*
ROW($1:$5),0),ROW($1:$5))+1,1)*10^ROW($1:$5)/10)</f>
        <v>1150</v>
      </c>
      <c r="O753">
        <f>SUMPRODUCT(MID(0&amp;feed!O535,LARGE(INDEX(ISNUMBER(--MID(feed!O535,ROW($1:$5),1))*
ROW($1:$5),0),ROW($1:$5))+1,1)*10^ROW($1:$5)/10)</f>
        <v>442</v>
      </c>
      <c r="P753" t="str">
        <f>feed!P535</f>
        <v>Untapped</v>
      </c>
      <c r="Q753">
        <f t="shared" si="66"/>
        <v>90</v>
      </c>
      <c r="R753" t="str">
        <f>feed!Q535</f>
        <v>Mediocre</v>
      </c>
      <c r="S753">
        <f t="shared" si="67"/>
        <v>4.5</v>
      </c>
      <c r="T753" t="str">
        <f>feed!R535</f>
        <v>The Subcontinent</v>
      </c>
      <c r="U753" t="str">
        <f>feed!S535</f>
        <v>Soviet Union</v>
      </c>
      <c r="V753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35766</v>
      </c>
      <c r="W753" t="str">
        <f>feed!U535</f>
        <v>http://blocgame.com/stats.php?id=51768</v>
      </c>
      <c r="X753" s="4">
        <f>SUMPRODUCT(MID(0&amp;feed!V535,LARGE(INDEX(ISNUMBER(--MID(feed!V535,ROW($1:$5),1))*
ROW($1:$5),0),ROW($1:$5))+1,1)*10^ROW($1:$5)/10)</f>
        <v>0</v>
      </c>
      <c r="Y753">
        <f>feed!W535</f>
        <v>0</v>
      </c>
      <c r="Z753" s="4">
        <f t="shared" si="68"/>
        <v>27516</v>
      </c>
      <c r="AA753" s="8">
        <f t="shared" si="69"/>
        <v>31.100869565217391</v>
      </c>
      <c r="AB753" s="4">
        <f t="shared" si="70"/>
        <v>191.66666666666666</v>
      </c>
      <c r="AC753" s="4">
        <f t="shared" si="71"/>
        <v>5961</v>
      </c>
    </row>
    <row r="754" spans="1:29" x14ac:dyDescent="0.25">
      <c r="A754" t="str">
        <f>feed!A376</f>
        <v>Dragon Stone</v>
      </c>
      <c r="B754" t="str">
        <f>feed!B376</f>
        <v>Mannis</v>
      </c>
      <c r="C754" t="str">
        <f>feed!C376</f>
        <v>Interpol</v>
      </c>
      <c r="D754">
        <f>SUMPRODUCT(MID(0&amp;feed!D376,LARGE(INDEX(ISNUMBER(--MID(feed!D376,ROW($1:$19),1))*
ROW($1:$19),0),ROW($1:$19))+1,1)*10^ROW($1:$19)/10)</f>
        <v>59</v>
      </c>
      <c r="E754">
        <f>SUMPRODUCT(MID(0&amp;feed!E376,LARGE(INDEX(ISNUMBER(--MID(feed!E376,ROW($1:$19),1))*
ROW($1:$19),0),ROW($1:$19))+1,1)*10^ROW($1:$19)/10)</f>
        <v>3</v>
      </c>
      <c r="F754" t="str">
        <f>feed!F376</f>
        <v>Vietnam War surplus</v>
      </c>
      <c r="G754" t="str">
        <f>feed!G376</f>
        <v>Gandhi-like</v>
      </c>
      <c r="H754">
        <f>SUMPRODUCT(MID(0&amp;feed!H376,LARGE(INDEX(ISNUMBER(--MID(feed!H376,ROW($1:$19),1))*
ROW($1:$19),0),ROW($1:$19))+1,1)*10^ROW($1:$19)/10)</f>
        <v>2</v>
      </c>
      <c r="I754" t="str">
        <f>feed!I376</f>
        <v>Elite</v>
      </c>
      <c r="J754">
        <f>SUMPRODUCT(MID(0&amp;feed!J376,LARGE(INDEX(ISNUMBER(--MID(feed!J376,ROW($1:$19),1))*
ROW($1:$19),0),ROW($1:$19))+1,1)*10^ROW($1:$19)/10)</f>
        <v>7</v>
      </c>
      <c r="K754">
        <f>SUMPRODUCT(MID(0&amp;feed!K376,LARGE(INDEX(ISNUMBER(--MID(feed!K376,ROW($1:$19),1))*
ROW($1:$19),0),ROW($1:$19))+1,1)*10^ROW($1:$19)/10)</f>
        <v>10</v>
      </c>
      <c r="L754">
        <f>SUMPRODUCT(MID(0&amp;feed!L376,LARGE(INDEX(ISNUMBER(--MID(feed!L376,ROW($1:$19),1))*
ROW($1:$19),0),ROW($1:$19))+1,1)*10^ROW($1:$19)/10)</f>
        <v>3</v>
      </c>
      <c r="M754" t="str">
        <f>feed!M376</f>
        <v>Central Planning</v>
      </c>
      <c r="N754">
        <f>SUMPRODUCT(MID(0&amp;feed!N376,LARGE(INDEX(ISNUMBER(--MID(feed!N376,ROW($1:$5),1))*
ROW($1:$5),0),ROW($1:$5))+1,1)*10^ROW($1:$5)/10)</f>
        <v>1647</v>
      </c>
      <c r="O754">
        <f>SUMPRODUCT(MID(0&amp;feed!O376,LARGE(INDEX(ISNUMBER(--MID(feed!O376,ROW($1:$5),1))*
ROW($1:$5),0),ROW($1:$5))+1,1)*10^ROW($1:$5)/10)</f>
        <v>148</v>
      </c>
      <c r="P754" t="str">
        <f>feed!P376</f>
        <v>Untapped</v>
      </c>
      <c r="Q754">
        <f t="shared" si="66"/>
        <v>90</v>
      </c>
      <c r="R754" t="str">
        <f>feed!Q376</f>
        <v>Large</v>
      </c>
      <c r="S754">
        <f t="shared" si="67"/>
        <v>7.5</v>
      </c>
      <c r="T754" t="str">
        <f>feed!R376</f>
        <v>The Subcontinent</v>
      </c>
      <c r="U754" t="str">
        <f>feed!S376</f>
        <v>Soviet Union</v>
      </c>
      <c r="V754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23285</v>
      </c>
      <c r="W754" t="str">
        <f>feed!U376</f>
        <v>http://blocgame.com/stats.php?id=54852</v>
      </c>
      <c r="X754" s="4">
        <f>SUMPRODUCT(MID(0&amp;feed!V376,LARGE(INDEX(ISNUMBER(--MID(feed!V376,ROW($1:$5),1))*
ROW($1:$5),0),ROW($1:$5))+1,1)*10^ROW($1:$5)/10)</f>
        <v>0</v>
      </c>
      <c r="Y754">
        <f>feed!W376</f>
        <v>0</v>
      </c>
      <c r="Z754" s="4">
        <f t="shared" si="68"/>
        <v>16910</v>
      </c>
      <c r="AA754" s="8">
        <f t="shared" si="69"/>
        <v>14.137826350941104</v>
      </c>
      <c r="AB754" s="4">
        <f t="shared" si="70"/>
        <v>274.5</v>
      </c>
      <c r="AC754" s="4">
        <f t="shared" si="71"/>
        <v>3880.8333333333335</v>
      </c>
    </row>
    <row r="755" spans="1:29" x14ac:dyDescent="0.25">
      <c r="A755" t="str">
        <f>feed!A530</f>
        <v>CLASSIFIED</v>
      </c>
      <c r="B755" t="str">
        <f>feed!B530</f>
        <v>unidentified</v>
      </c>
      <c r="C755" t="str">
        <f>feed!C530</f>
        <v>PIRATES</v>
      </c>
      <c r="D755">
        <f>SUMPRODUCT(MID(0&amp;feed!D530,LARGE(INDEX(ISNUMBER(--MID(feed!D530,ROW($1:$19),1))*
ROW($1:$19),0),ROW($1:$19))+1,1)*10^ROW($1:$19)/10)</f>
        <v>85</v>
      </c>
      <c r="E755">
        <f>SUMPRODUCT(MID(0&amp;feed!E530,LARGE(INDEX(ISNUMBER(--MID(feed!E530,ROW($1:$19),1))*
ROW($1:$19),0),ROW($1:$19))+1,1)*10^ROW($1:$19)/10)</f>
        <v>6</v>
      </c>
      <c r="F755" t="str">
        <f>feed!F530</f>
        <v>Second World War surplus</v>
      </c>
      <c r="G755" t="str">
        <f>feed!G530</f>
        <v>Gandhi-like</v>
      </c>
      <c r="H755">
        <f>SUMPRODUCT(MID(0&amp;feed!H530,LARGE(INDEX(ISNUMBER(--MID(feed!H530,ROW($1:$19),1))*
ROW($1:$19),0),ROW($1:$19))+1,1)*10^ROW($1:$19)/10)</f>
        <v>3</v>
      </c>
      <c r="I755" t="str">
        <f>feed!I530</f>
        <v>Good</v>
      </c>
      <c r="J755">
        <f>SUMPRODUCT(MID(0&amp;feed!J530,LARGE(INDEX(ISNUMBER(--MID(feed!J530,ROW($1:$19),1))*
ROW($1:$19),0),ROW($1:$19))+1,1)*10^ROW($1:$19)/10)</f>
        <v>10</v>
      </c>
      <c r="K755">
        <f>SUMPRODUCT(MID(0&amp;feed!K530,LARGE(INDEX(ISNUMBER(--MID(feed!K530,ROW($1:$19),1))*
ROW($1:$19),0),ROW($1:$19))+1,1)*10^ROW($1:$19)/10)</f>
        <v>18</v>
      </c>
      <c r="L755">
        <f>SUMPRODUCT(MID(0&amp;feed!L530,LARGE(INDEX(ISNUMBER(--MID(feed!L530,ROW($1:$19),1))*
ROW($1:$19),0),ROW($1:$19))+1,1)*10^ROW($1:$19)/10)</f>
        <v>10</v>
      </c>
      <c r="M755" t="str">
        <f>feed!M530</f>
        <v>Free Market</v>
      </c>
      <c r="N755">
        <f>SUMPRODUCT(MID(0&amp;feed!N530,LARGE(INDEX(ISNUMBER(--MID(feed!N530,ROW($1:$5),1))*
ROW($1:$5),0),ROW($1:$5))+1,1)*10^ROW($1:$5)/10)</f>
        <v>1164</v>
      </c>
      <c r="O755">
        <f>SUMPRODUCT(MID(0&amp;feed!O530,LARGE(INDEX(ISNUMBER(--MID(feed!O530,ROW($1:$5),1))*
ROW($1:$5),0),ROW($1:$5))+1,1)*10^ROW($1:$5)/10)</f>
        <v>92</v>
      </c>
      <c r="P755" t="str">
        <f>feed!P530</f>
        <v>Untapped</v>
      </c>
      <c r="Q755">
        <f t="shared" si="66"/>
        <v>90</v>
      </c>
      <c r="R755" t="str">
        <f>feed!Q530</f>
        <v>Powerful</v>
      </c>
      <c r="S755">
        <f t="shared" si="67"/>
        <v>9</v>
      </c>
      <c r="T755" t="str">
        <f>feed!R530</f>
        <v>East Indies</v>
      </c>
      <c r="U755" t="str">
        <f>feed!S530</f>
        <v>United States</v>
      </c>
      <c r="V755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28826</v>
      </c>
      <c r="W755" t="str">
        <f>feed!U530</f>
        <v>http://blocgame.com/stats.php?id=64604</v>
      </c>
      <c r="X755" s="4">
        <f>SUMPRODUCT(MID(0&amp;feed!V530,LARGE(INDEX(ISNUMBER(--MID(feed!V530,ROW($1:$5),1))*
ROW($1:$5),0),ROW($1:$5))+1,1)*10^ROW($1:$5)/10)</f>
        <v>1</v>
      </c>
      <c r="Y755">
        <f>feed!W530</f>
        <v>0</v>
      </c>
      <c r="Z755" s="4">
        <f t="shared" si="68"/>
        <v>16076</v>
      </c>
      <c r="AA755" s="8">
        <f t="shared" si="69"/>
        <v>24.764604810996563</v>
      </c>
      <c r="AB755" s="4">
        <f t="shared" si="70"/>
        <v>194</v>
      </c>
      <c r="AC755" s="4">
        <f t="shared" si="71"/>
        <v>4804.333333333333</v>
      </c>
    </row>
    <row r="756" spans="1:29" x14ac:dyDescent="0.25">
      <c r="A756" t="str">
        <f>feed!A503</f>
        <v>Meviora</v>
      </c>
      <c r="B756" t="str">
        <f>feed!B503</f>
        <v>Mevius</v>
      </c>
      <c r="C756" t="str">
        <f>feed!C503</f>
        <v>Celestial Beingsï¿½</v>
      </c>
      <c r="D756">
        <f>SUMPRODUCT(MID(0&amp;feed!D503,LARGE(INDEX(ISNUMBER(--MID(feed!D503,ROW($1:$19),1))*
ROW($1:$19),0),ROW($1:$19))+1,1)*10^ROW($1:$19)/10)</f>
        <v>60</v>
      </c>
      <c r="E756">
        <f>SUMPRODUCT(MID(0&amp;feed!E503,LARGE(INDEX(ISNUMBER(--MID(feed!E503,ROW($1:$19),1))*
ROW($1:$19),0),ROW($1:$19))+1,1)*10^ROW($1:$19)/10)</f>
        <v>1</v>
      </c>
      <c r="F756" t="str">
        <f>feed!F503</f>
        <v>Korean War surplus</v>
      </c>
      <c r="G756" t="str">
        <f>feed!G503</f>
        <v>Gandhi-like</v>
      </c>
      <c r="H756">
        <f>SUMPRODUCT(MID(0&amp;feed!H503,LARGE(INDEX(ISNUMBER(--MID(feed!H503,ROW($1:$19),1))*
ROW($1:$19),0),ROW($1:$19))+1,1)*10^ROW($1:$19)/10)</f>
        <v>2</v>
      </c>
      <c r="I756" t="str">
        <f>feed!I503</f>
        <v>Good</v>
      </c>
      <c r="J756">
        <f>SUMPRODUCT(MID(0&amp;feed!J503,LARGE(INDEX(ISNUMBER(--MID(feed!J503,ROW($1:$19),1))*
ROW($1:$19),0),ROW($1:$19))+1,1)*10^ROW($1:$19)/10)</f>
        <v>1</v>
      </c>
      <c r="K756">
        <f>SUMPRODUCT(MID(0&amp;feed!K503,LARGE(INDEX(ISNUMBER(--MID(feed!K503,ROW($1:$19),1))*
ROW($1:$19),0),ROW($1:$19))+1,1)*10^ROW($1:$19)/10)</f>
        <v>17</v>
      </c>
      <c r="L756">
        <f>SUMPRODUCT(MID(0&amp;feed!L503,LARGE(INDEX(ISNUMBER(--MID(feed!L503,ROW($1:$19),1))*
ROW($1:$19),0),ROW($1:$19))+1,1)*10^ROW($1:$19)/10)</f>
        <v>16</v>
      </c>
      <c r="M756" t="str">
        <f>feed!M503</f>
        <v>Central Planning</v>
      </c>
      <c r="N756">
        <f>SUMPRODUCT(MID(0&amp;feed!N503,LARGE(INDEX(ISNUMBER(--MID(feed!N503,ROW($1:$5),1))*
ROW($1:$5),0),ROW($1:$5))+1,1)*10^ROW($1:$5)/10)</f>
        <v>1244</v>
      </c>
      <c r="O756">
        <f>SUMPRODUCT(MID(0&amp;feed!O503,LARGE(INDEX(ISNUMBER(--MID(feed!O503,ROW($1:$5),1))*
ROW($1:$5),0),ROW($1:$5))+1,1)*10^ROW($1:$5)/10)</f>
        <v>1963</v>
      </c>
      <c r="P756" t="str">
        <f>feed!P503</f>
        <v>Untapped</v>
      </c>
      <c r="Q756">
        <f t="shared" si="66"/>
        <v>90</v>
      </c>
      <c r="R756" t="str">
        <f>feed!Q503</f>
        <v>Very Powerful</v>
      </c>
      <c r="S756">
        <f t="shared" si="67"/>
        <v>10</v>
      </c>
      <c r="T756" t="str">
        <f>feed!R503</f>
        <v>Persia</v>
      </c>
      <c r="U756" t="str">
        <f>feed!S503</f>
        <v>Soviet Union</v>
      </c>
      <c r="V756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16545</v>
      </c>
      <c r="W756" t="str">
        <f>feed!U503</f>
        <v>http://blocgame.com/stats.php?id=62583</v>
      </c>
      <c r="X756" s="4">
        <f>SUMPRODUCT(MID(0&amp;feed!V503,LARGE(INDEX(ISNUMBER(--MID(feed!V503,ROW($1:$5),1))*
ROW($1:$5),0),ROW($1:$5))+1,1)*10^ROW($1:$5)/10)</f>
        <v>0</v>
      </c>
      <c r="Y756">
        <f>feed!W503</f>
        <v>0</v>
      </c>
      <c r="Z756" s="4">
        <f t="shared" si="68"/>
        <v>2670</v>
      </c>
      <c r="AA756" s="8">
        <f t="shared" si="69"/>
        <v>13.29983922829582</v>
      </c>
      <c r="AB756" s="4">
        <f t="shared" si="70"/>
        <v>207.33333333333334</v>
      </c>
      <c r="AC756" s="4">
        <f t="shared" si="71"/>
        <v>2757.5</v>
      </c>
    </row>
    <row r="757" spans="1:29" x14ac:dyDescent="0.25">
      <c r="A757" t="str">
        <f>feed!A329</f>
        <v>Vierte Reich</v>
      </c>
      <c r="B757" t="str">
        <f>feed!B329</f>
        <v>Silver_Sr71</v>
      </c>
      <c r="C757" t="str">
        <f>feed!C329</f>
        <v>The Hetairoi Guild</v>
      </c>
      <c r="D757">
        <f>SUMPRODUCT(MID(0&amp;feed!D329,LARGE(INDEX(ISNUMBER(--MID(feed!D329,ROW($1:$19),1))*
ROW($1:$19),0),ROW($1:$19))+1,1)*10^ROW($1:$19)/10)</f>
        <v>10</v>
      </c>
      <c r="E757">
        <f>SUMPRODUCT(MID(0&amp;feed!E329,LARGE(INDEX(ISNUMBER(--MID(feed!E329,ROW($1:$19),1))*
ROW($1:$19),0),ROW($1:$19))+1,1)*10^ROW($1:$19)/10)</f>
        <v>0</v>
      </c>
      <c r="F757" t="str">
        <f>feed!F329</f>
        <v>Second World War surplus</v>
      </c>
      <c r="G757" t="str">
        <f>feed!G329</f>
        <v>Normal</v>
      </c>
      <c r="H757">
        <f>SUMPRODUCT(MID(0&amp;feed!H329,LARGE(INDEX(ISNUMBER(--MID(feed!H329,ROW($1:$19),1))*
ROW($1:$19),0),ROW($1:$19))+1,1)*10^ROW($1:$19)/10)</f>
        <v>1</v>
      </c>
      <c r="I757" t="str">
        <f>feed!I329</f>
        <v>Standard</v>
      </c>
      <c r="J757">
        <f>SUMPRODUCT(MID(0&amp;feed!J329,LARGE(INDEX(ISNUMBER(--MID(feed!J329,ROW($1:$19),1))*
ROW($1:$19),0),ROW($1:$19))+1,1)*10^ROW($1:$19)/10)</f>
        <v>38</v>
      </c>
      <c r="K757">
        <f>SUMPRODUCT(MID(0&amp;feed!K329,LARGE(INDEX(ISNUMBER(--MID(feed!K329,ROW($1:$19),1))*
ROW($1:$19),0),ROW($1:$19))+1,1)*10^ROW($1:$19)/10)</f>
        <v>7</v>
      </c>
      <c r="L757">
        <f>SUMPRODUCT(MID(0&amp;feed!L329,LARGE(INDEX(ISNUMBER(--MID(feed!L329,ROW($1:$19),1))*
ROW($1:$19),0),ROW($1:$19))+1,1)*10^ROW($1:$19)/10)</f>
        <v>2</v>
      </c>
      <c r="M757" t="str">
        <f>feed!M329</f>
        <v>Mixed Economy</v>
      </c>
      <c r="N757">
        <f>SUMPRODUCT(MID(0&amp;feed!N329,LARGE(INDEX(ISNUMBER(--MID(feed!N329,ROW($1:$5),1))*
ROW($1:$5),0),ROW($1:$5))+1,1)*10^ROW($1:$5)/10)</f>
        <v>1852</v>
      </c>
      <c r="O757">
        <f>SUMPRODUCT(MID(0&amp;feed!O329,LARGE(INDEX(ISNUMBER(--MID(feed!O329,ROW($1:$5),1))*
ROW($1:$5),0),ROW($1:$5))+1,1)*10^ROW($1:$5)/10)</f>
        <v>82</v>
      </c>
      <c r="P757" t="str">
        <f>feed!P329</f>
        <v>Untapped</v>
      </c>
      <c r="Q757">
        <f t="shared" si="66"/>
        <v>90</v>
      </c>
      <c r="R757" t="str">
        <f>feed!Q329</f>
        <v>None</v>
      </c>
      <c r="S757">
        <f t="shared" si="67"/>
        <v>0</v>
      </c>
      <c r="T757" t="str">
        <f>feed!R329</f>
        <v>Southern Africa</v>
      </c>
      <c r="U757" t="str">
        <f>feed!S329</f>
        <v>Neutral</v>
      </c>
      <c r="V757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12785</v>
      </c>
      <c r="W757" t="str">
        <f>feed!U329</f>
        <v>http://blocgame.com/stats.php?id=59580</v>
      </c>
      <c r="X757" s="4">
        <f>SUMPRODUCT(MID(0&amp;feed!V329,LARGE(INDEX(ISNUMBER(--MID(feed!V329,ROW($1:$5),1))*
ROW($1:$5),0),ROW($1:$5))+1,1)*10^ROW($1:$5)/10)</f>
        <v>0</v>
      </c>
      <c r="Y757">
        <f>feed!W329</f>
        <v>0</v>
      </c>
      <c r="Z757" s="4">
        <f t="shared" si="68"/>
        <v>8660</v>
      </c>
      <c r="AA757" s="8">
        <f t="shared" si="69"/>
        <v>6.9033477321814258</v>
      </c>
      <c r="AB757" s="4">
        <f t="shared" si="70"/>
        <v>308.66666666666669</v>
      </c>
      <c r="AC757" s="4">
        <f t="shared" si="71"/>
        <v>2130.8333333333335</v>
      </c>
    </row>
    <row r="758" spans="1:29" x14ac:dyDescent="0.25">
      <c r="A758" t="str">
        <f>feed!A405</f>
        <v>Black Swamp</v>
      </c>
      <c r="B758" t="str">
        <f>feed!B405</f>
        <v>dopes</v>
      </c>
      <c r="C758" t="str">
        <f>feed!C405</f>
        <v>The United Nations</v>
      </c>
      <c r="D758">
        <f>SUMPRODUCT(MID(0&amp;feed!D405,LARGE(INDEX(ISNUMBER(--MID(feed!D405,ROW($1:$19),1))*
ROW($1:$19),0),ROW($1:$19))+1,1)*10^ROW($1:$19)/10)</f>
        <v>8</v>
      </c>
      <c r="E758">
        <f>SUMPRODUCT(MID(0&amp;feed!E405,LARGE(INDEX(ISNUMBER(--MID(feed!E405,ROW($1:$19),1))*
ROW($1:$19),0),ROW($1:$19))+1,1)*10^ROW($1:$19)/10)</f>
        <v>0</v>
      </c>
      <c r="F758" t="str">
        <f>feed!F405</f>
        <v>Second World War surplus</v>
      </c>
      <c r="G758" t="str">
        <f>feed!G405</f>
        <v>Questionable</v>
      </c>
      <c r="H758">
        <f>SUMPRODUCT(MID(0&amp;feed!H405,LARGE(INDEX(ISNUMBER(--MID(feed!H405,ROW($1:$19),1))*
ROW($1:$19),0),ROW($1:$19))+1,1)*10^ROW($1:$19)/10)</f>
        <v>1</v>
      </c>
      <c r="I758" t="str">
        <f>feed!I405</f>
        <v>Elite</v>
      </c>
      <c r="J758">
        <f>SUMPRODUCT(MID(0&amp;feed!J405,LARGE(INDEX(ISNUMBER(--MID(feed!J405,ROW($1:$19),1))*
ROW($1:$19),0),ROW($1:$19))+1,1)*10^ROW($1:$19)/10)</f>
        <v>17</v>
      </c>
      <c r="K758">
        <f>SUMPRODUCT(MID(0&amp;feed!K405,LARGE(INDEX(ISNUMBER(--MID(feed!K405,ROW($1:$19),1))*
ROW($1:$19),0),ROW($1:$19))+1,1)*10^ROW($1:$19)/10)</f>
        <v>10</v>
      </c>
      <c r="L758">
        <f>SUMPRODUCT(MID(0&amp;feed!L405,LARGE(INDEX(ISNUMBER(--MID(feed!L405,ROW($1:$19),1))*
ROW($1:$19),0),ROW($1:$19))+1,1)*10^ROW($1:$19)/10)</f>
        <v>0</v>
      </c>
      <c r="M758" t="str">
        <f>feed!M405</f>
        <v>Mixed Economy</v>
      </c>
      <c r="N758">
        <f>SUMPRODUCT(MID(0&amp;feed!N405,LARGE(INDEX(ISNUMBER(--MID(feed!N405,ROW($1:$5),1))*
ROW($1:$5),0),ROW($1:$5))+1,1)*10^ROW($1:$5)/10)</f>
        <v>1553</v>
      </c>
      <c r="O758">
        <f>SUMPRODUCT(MID(0&amp;feed!O405,LARGE(INDEX(ISNUMBER(--MID(feed!O405,ROW($1:$5),1))*
ROW($1:$5),0),ROW($1:$5))+1,1)*10^ROW($1:$5)/10)</f>
        <v>0</v>
      </c>
      <c r="P758" t="str">
        <f>feed!P405</f>
        <v>Untapped</v>
      </c>
      <c r="Q758">
        <f t="shared" si="66"/>
        <v>90</v>
      </c>
      <c r="R758" t="str">
        <f>feed!Q405</f>
        <v>Meagre</v>
      </c>
      <c r="S758">
        <f t="shared" si="67"/>
        <v>1.5</v>
      </c>
      <c r="T758" t="str">
        <f>feed!R405</f>
        <v>East Indies</v>
      </c>
      <c r="U758" t="str">
        <f>feed!S405</f>
        <v>Neutral</v>
      </c>
      <c r="V758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5305</v>
      </c>
      <c r="W758" t="str">
        <f>feed!U405</f>
        <v>http://blocgame.com/stats.php?id=51451</v>
      </c>
      <c r="X758" s="4">
        <f>SUMPRODUCT(MID(0&amp;feed!V405,LARGE(INDEX(ISNUMBER(--MID(feed!V405,ROW($1:$5),1))*
ROW($1:$5),0),ROW($1:$5))+1,1)*10^ROW($1:$5)/10)</f>
        <v>0</v>
      </c>
      <c r="Y758">
        <f>feed!W405</f>
        <v>0</v>
      </c>
      <c r="Z758" s="4">
        <f t="shared" si="68"/>
        <v>805</v>
      </c>
      <c r="AA758" s="8">
        <f t="shared" si="69"/>
        <v>3.4159690920798456</v>
      </c>
      <c r="AB758" s="4">
        <f t="shared" si="70"/>
        <v>258.83333333333331</v>
      </c>
      <c r="AC758" s="4">
        <f t="shared" si="71"/>
        <v>884.16666666666663</v>
      </c>
    </row>
    <row r="759" spans="1:29" x14ac:dyDescent="0.25">
      <c r="A759" t="str">
        <f>feed!A321</f>
        <v>Black Pearl</v>
      </c>
      <c r="B759" t="str">
        <f>feed!B321</f>
        <v>Jacks Sparrows</v>
      </c>
      <c r="C759" t="str">
        <f>feed!C321</f>
        <v>Celestial Beingsï¿½</v>
      </c>
      <c r="D759">
        <f>SUMPRODUCT(MID(0&amp;feed!D321,LARGE(INDEX(ISNUMBER(--MID(feed!D321,ROW($1:$19),1))*
ROW($1:$19),0),ROW($1:$19))+1,1)*10^ROW($1:$19)/10)</f>
        <v>70</v>
      </c>
      <c r="E759">
        <f>SUMPRODUCT(MID(0&amp;feed!E321,LARGE(INDEX(ISNUMBER(--MID(feed!E321,ROW($1:$19),1))*
ROW($1:$19),0),ROW($1:$19))+1,1)*10^ROW($1:$19)/10)</f>
        <v>1</v>
      </c>
      <c r="F759" t="str">
        <f>feed!F321</f>
        <v>Second World War surplus</v>
      </c>
      <c r="G759" t="str">
        <f>feed!G321</f>
        <v>Gandhi-like</v>
      </c>
      <c r="H759">
        <f>SUMPRODUCT(MID(0&amp;feed!H322,LARGE(INDEX(ISNUMBER(--MID(feed!H322,ROW($1:$19),1))*
ROW($1:$19),0),ROW($1:$19))+1,1)*10^ROW($1:$19)/10)</f>
        <v>2</v>
      </c>
      <c r="I759" t="str">
        <f>feed!I321</f>
        <v>Standard</v>
      </c>
      <c r="J759">
        <f>SUMPRODUCT(MID(0&amp;feed!J321,LARGE(INDEX(ISNUMBER(--MID(feed!J321,ROW($1:$19),1))*
ROW($1:$19),0),ROW($1:$19))+1,1)*10^ROW($1:$19)/10)</f>
        <v>2</v>
      </c>
      <c r="K759">
        <f>SUMPRODUCT(MID(0&amp;feed!K321,LARGE(INDEX(ISNUMBER(--MID(feed!K321,ROW($1:$19),1))*
ROW($1:$19),0),ROW($1:$19))+1,1)*10^ROW($1:$19)/10)</f>
        <v>18</v>
      </c>
      <c r="L759">
        <f>SUMPRODUCT(MID(0&amp;feed!L321,LARGE(INDEX(ISNUMBER(--MID(feed!L321,ROW($1:$19),1))*
ROW($1:$19),0),ROW($1:$19))+1,1)*10^ROW($1:$19)/10)</f>
        <v>9</v>
      </c>
      <c r="M759" t="str">
        <f>feed!M321</f>
        <v>Mixed Economy</v>
      </c>
      <c r="N759">
        <f>SUMPRODUCT(MID(0&amp;feed!N321,LARGE(INDEX(ISNUMBER(--MID(feed!N321,ROW($1:$5),1))*
ROW($1:$5),0),ROW($1:$5))+1,1)*10^ROW($1:$5)/10)</f>
        <v>1879</v>
      </c>
      <c r="O759">
        <f>SUMPRODUCT(MID(0&amp;feed!O321,LARGE(INDEX(ISNUMBER(--MID(feed!O321,ROW($1:$5),1))*
ROW($1:$5),0),ROW($1:$5))+1,1)*10^ROW($1:$5)/10)</f>
        <v>103</v>
      </c>
      <c r="P759">
        <f>feed!P321</f>
        <v>0</v>
      </c>
      <c r="Q759">
        <f t="shared" si="66"/>
        <v>40</v>
      </c>
      <c r="R759" t="str">
        <f>feed!Q321</f>
        <v>Powerful</v>
      </c>
      <c r="S759">
        <f t="shared" si="67"/>
        <v>9</v>
      </c>
      <c r="T759" t="str">
        <f>feed!R321</f>
        <v>Southern Cone</v>
      </c>
      <c r="U759" t="str">
        <f>feed!S321</f>
        <v>Soviet Union</v>
      </c>
      <c r="V759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17859</v>
      </c>
      <c r="W759" t="str">
        <f>feed!U321</f>
        <v>http://blocgame.com/stats.php?id=63631</v>
      </c>
      <c r="X759" s="4">
        <f>SUMPRODUCT(MID(0&amp;feed!V321,LARGE(INDEX(ISNUMBER(--MID(feed!V321,ROW($1:$5),1))*
ROW($1:$5),0),ROW($1:$5))+1,1)*10^ROW($1:$5)/10)</f>
        <v>0</v>
      </c>
      <c r="Y759">
        <f>feed!W321</f>
        <v>0</v>
      </c>
      <c r="Z759" s="4">
        <f t="shared" si="68"/>
        <v>6234</v>
      </c>
      <c r="AA759" s="8">
        <f t="shared" si="69"/>
        <v>9.5045236828100048</v>
      </c>
      <c r="AB759" s="4">
        <f t="shared" si="70"/>
        <v>313.16666666666669</v>
      </c>
      <c r="AC759" s="4">
        <f t="shared" si="71"/>
        <v>2976.5</v>
      </c>
    </row>
    <row r="760" spans="1:29" x14ac:dyDescent="0.25">
      <c r="A760" t="str">
        <f>feed!A216</f>
        <v>Fuhrer</v>
      </c>
      <c r="B760" t="str">
        <f>feed!B216</f>
        <v>Heil Hitler</v>
      </c>
      <c r="C760" t="str">
        <f>feed!C216</f>
        <v>Socialist Arab Union</v>
      </c>
      <c r="D760">
        <f>SUMPRODUCT(MID(0&amp;feed!D216,LARGE(INDEX(ISNUMBER(--MID(feed!D216,ROW($1:$19),1))*
ROW($1:$19),0),ROW($1:$19))+1,1)*10^ROW($1:$19)/10)</f>
        <v>13</v>
      </c>
      <c r="E760">
        <f>SUMPRODUCT(MID(0&amp;feed!E216,LARGE(INDEX(ISNUMBER(--MID(feed!E216,ROW($1:$19),1))*
ROW($1:$19),0),ROW($1:$19))+1,1)*10^ROW($1:$19)/10)</f>
        <v>4</v>
      </c>
      <c r="F760" t="str">
        <f>feed!F216</f>
        <v>Second World War surplus</v>
      </c>
      <c r="G760" t="str">
        <f>feed!G216</f>
        <v>Normal</v>
      </c>
      <c r="H760">
        <f>SUMPRODUCT(MID(0&amp;feed!H216,LARGE(INDEX(ISNUMBER(--MID(feed!H216,ROW($1:$19),1))*
ROW($1:$19),0),ROW($1:$19))+1,1)*10^ROW($1:$19)/10)</f>
        <v>2</v>
      </c>
      <c r="I760" t="str">
        <f>feed!I216</f>
        <v>Undisciplined Rabble</v>
      </c>
      <c r="J760">
        <f>SUMPRODUCT(MID(0&amp;feed!J216,LARGE(INDEX(ISNUMBER(--MID(feed!J216,ROW($1:$19),1))*
ROW($1:$19),0),ROW($1:$19))+1,1)*10^ROW($1:$19)/10)</f>
        <v>3</v>
      </c>
      <c r="K760">
        <f>SUMPRODUCT(MID(0&amp;feed!K216,LARGE(INDEX(ISNUMBER(--MID(feed!K216,ROW($1:$19),1))*
ROW($1:$19),0),ROW($1:$19))+1,1)*10^ROW($1:$19)/10)</f>
        <v>6</v>
      </c>
      <c r="L760">
        <f>SUMPRODUCT(MID(0&amp;feed!L216,LARGE(INDEX(ISNUMBER(--MID(feed!L216,ROW($1:$19),1))*
ROW($1:$19),0),ROW($1:$19))+1,1)*10^ROW($1:$19)/10)</f>
        <v>8</v>
      </c>
      <c r="M760" t="str">
        <f>feed!M216</f>
        <v>Mixed Economy</v>
      </c>
      <c r="N760">
        <f>SUMPRODUCT(MID(0&amp;feed!N216,LARGE(INDEX(ISNUMBER(--MID(feed!N216,ROW($1:$5),1))*
ROW($1:$5),0),ROW($1:$5))+1,1)*10^ROW($1:$5)/10)</f>
        <v>2420</v>
      </c>
      <c r="O760">
        <f>SUMPRODUCT(MID(0&amp;feed!O216,LARGE(INDEX(ISNUMBER(--MID(feed!O216,ROW($1:$5),1))*
ROW($1:$5),0),ROW($1:$5))+1,1)*10^ROW($1:$5)/10)</f>
        <v>6710</v>
      </c>
      <c r="P760" t="str">
        <f>feed!P216</f>
        <v>Near Depletion</v>
      </c>
      <c r="Q760">
        <f t="shared" si="66"/>
        <v>10</v>
      </c>
      <c r="R760" t="str">
        <f>feed!Q216</f>
        <v>Small</v>
      </c>
      <c r="S760">
        <f t="shared" si="67"/>
        <v>3</v>
      </c>
      <c r="T760" t="str">
        <f>feed!R216</f>
        <v>Arabia</v>
      </c>
      <c r="U760" t="str">
        <f>feed!S216</f>
        <v>Soviet Union</v>
      </c>
      <c r="V760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6905</v>
      </c>
      <c r="W760" t="str">
        <f>feed!U216</f>
        <v>http://blocgame.com/stats.php?id=64260</v>
      </c>
      <c r="X760" s="4">
        <f>SUMPRODUCT(MID(0&amp;feed!V216,LARGE(INDEX(ISNUMBER(--MID(feed!V216,ROW($1:$5),1))*
ROW($1:$5),0),ROW($1:$5))+1,1)*10^ROW($1:$5)/10)</f>
        <v>0</v>
      </c>
      <c r="Y760">
        <f>feed!W216</f>
        <v>0</v>
      </c>
      <c r="Z760" s="4">
        <f t="shared" si="68"/>
        <v>155</v>
      </c>
      <c r="AA760" s="8">
        <f t="shared" si="69"/>
        <v>2.8533057851239669</v>
      </c>
      <c r="AB760" s="4">
        <f t="shared" si="70"/>
        <v>403.33333333333331</v>
      </c>
      <c r="AC760" s="4">
        <f t="shared" si="71"/>
        <v>1150.8333333333333</v>
      </c>
    </row>
    <row r="761" spans="1:29" x14ac:dyDescent="0.25">
      <c r="A761" t="str">
        <f>feed!A251</f>
        <v>Nueva Pilipinas</v>
      </c>
      <c r="B761" t="str">
        <f>feed!B251</f>
        <v>Angelo Manrique</v>
      </c>
      <c r="C761" t="str">
        <f>feed!C251</f>
        <v>Interpol</v>
      </c>
      <c r="D761">
        <f>SUMPRODUCT(MID(0&amp;feed!D251,LARGE(INDEX(ISNUMBER(--MID(feed!D251,ROW($1:$19),1))*
ROW($1:$19),0),ROW($1:$19))+1,1)*10^ROW($1:$19)/10)</f>
        <v>79</v>
      </c>
      <c r="E761">
        <f>SUMPRODUCT(MID(0&amp;feed!E251,LARGE(INDEX(ISNUMBER(--MID(feed!E251,ROW($1:$19),1))*
ROW($1:$19),0),ROW($1:$19))+1,1)*10^ROW($1:$19)/10)</f>
        <v>1</v>
      </c>
      <c r="F761" t="str">
        <f>feed!F251</f>
        <v>Korean War surplus</v>
      </c>
      <c r="G761" t="str">
        <f>feed!G251</f>
        <v>Gandhi-like</v>
      </c>
      <c r="H761">
        <f>SUMPRODUCT(MID(0&amp;feed!H251,LARGE(INDEX(ISNUMBER(--MID(feed!H251,ROW($1:$19),1))*
ROW($1:$19),0),ROW($1:$19))+1,1)*10^ROW($1:$19)/10)</f>
        <v>3</v>
      </c>
      <c r="I761" t="str">
        <f>feed!I251</f>
        <v>Elite</v>
      </c>
      <c r="J761">
        <f>SUMPRODUCT(MID(0&amp;feed!J251,LARGE(INDEX(ISNUMBER(--MID(feed!J251,ROW($1:$19),1))*
ROW($1:$19),0),ROW($1:$19))+1,1)*10^ROW($1:$19)/10)</f>
        <v>7</v>
      </c>
      <c r="K761">
        <f>SUMPRODUCT(MID(0&amp;feed!K251,LARGE(INDEX(ISNUMBER(--MID(feed!K251,ROW($1:$19),1))*
ROW($1:$19),0),ROW($1:$19))+1,1)*10^ROW($1:$19)/10)</f>
        <v>15</v>
      </c>
      <c r="L761">
        <f>SUMPRODUCT(MID(0&amp;feed!L251,LARGE(INDEX(ISNUMBER(--MID(feed!L251,ROW($1:$19),1))*
ROW($1:$19),0),ROW($1:$19))+1,1)*10^ROW($1:$19)/10)</f>
        <v>13</v>
      </c>
      <c r="M761" t="str">
        <f>feed!M251</f>
        <v>Central Planning</v>
      </c>
      <c r="N761">
        <f>SUMPRODUCT(MID(0&amp;feed!N251,LARGE(INDEX(ISNUMBER(--MID(feed!N251,ROW($1:$5),1))*
ROW($1:$5),0),ROW($1:$5))+1,1)*10^ROW($1:$5)/10)</f>
        <v>2216</v>
      </c>
      <c r="O761">
        <f>SUMPRODUCT(MID(0&amp;feed!O251,LARGE(INDEX(ISNUMBER(--MID(feed!O251,ROW($1:$5),1))*
ROW($1:$5),0),ROW($1:$5))+1,1)*10^ROW($1:$5)/10)</f>
        <v>397</v>
      </c>
      <c r="P761" t="str">
        <f>feed!P251</f>
        <v>Untapped</v>
      </c>
      <c r="Q761">
        <f t="shared" si="66"/>
        <v>90</v>
      </c>
      <c r="R761" t="str">
        <f>feed!Q251</f>
        <v>Large</v>
      </c>
      <c r="S761">
        <f t="shared" si="67"/>
        <v>7.5</v>
      </c>
      <c r="T761" t="str">
        <f>feed!R251</f>
        <v>Pacific Rim</v>
      </c>
      <c r="U761" t="str">
        <f>feed!S251</f>
        <v>Soviet Union</v>
      </c>
      <c r="V76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35553</v>
      </c>
      <c r="W761" t="str">
        <f>feed!U251</f>
        <v>http://blocgame.com/stats.php?id=53008</v>
      </c>
      <c r="X761" s="4">
        <f>SUMPRODUCT(MID(0&amp;feed!V251,LARGE(INDEX(ISNUMBER(--MID(feed!V251,ROW($1:$5),1))*
ROW($1:$5),0),ROW($1:$5))+1,1)*10^ROW($1:$5)/10)</f>
        <v>0</v>
      </c>
      <c r="Y761">
        <f>feed!W251</f>
        <v>0</v>
      </c>
      <c r="Z761" s="4">
        <f t="shared" si="68"/>
        <v>22803</v>
      </c>
      <c r="AA761" s="8">
        <f t="shared" si="69"/>
        <v>16.043772563176894</v>
      </c>
      <c r="AB761" s="4">
        <f t="shared" si="70"/>
        <v>369.33333333333331</v>
      </c>
      <c r="AC761" s="4">
        <f t="shared" si="71"/>
        <v>5925.5</v>
      </c>
    </row>
    <row r="762" spans="1:29" x14ac:dyDescent="0.25">
      <c r="A762" t="str">
        <f>feed!A356</f>
        <v>Sector 6</v>
      </c>
      <c r="B762" t="str">
        <f>feed!B356</f>
        <v>porkcannon</v>
      </c>
      <c r="C762" t="str">
        <f>feed!C356</f>
        <v>The Order</v>
      </c>
      <c r="D762">
        <f>SUMPRODUCT(MID(0&amp;feed!D356,LARGE(INDEX(ISNUMBER(--MID(feed!D356,ROW($1:$19),1))*
ROW($1:$19),0),ROW($1:$19))+1,1)*10^ROW($1:$19)/10)</f>
        <v>68</v>
      </c>
      <c r="E762">
        <f>SUMPRODUCT(MID(0&amp;feed!E356,LARGE(INDEX(ISNUMBER(--MID(feed!E356,ROW($1:$19),1))*
ROW($1:$19),0),ROW($1:$19))+1,1)*10^ROW($1:$19)/10)</f>
        <v>8</v>
      </c>
      <c r="F762" t="str">
        <f>feed!F356</f>
        <v>Korean War surplus</v>
      </c>
      <c r="G762" t="str">
        <f>feed!G356</f>
        <v>Gandhi-like</v>
      </c>
      <c r="H762">
        <f>SUMPRODUCT(MID(0&amp;feed!H357,LARGE(INDEX(ISNUMBER(--MID(feed!H357,ROW($1:$19),1))*
ROW($1:$19),0),ROW($1:$19))+1,1)*10^ROW($1:$19)/10)</f>
        <v>4</v>
      </c>
      <c r="I762" t="str">
        <f>feed!I356</f>
        <v>Good</v>
      </c>
      <c r="J762">
        <f>SUMPRODUCT(MID(0&amp;feed!J356,LARGE(INDEX(ISNUMBER(--MID(feed!J356,ROW($1:$19),1))*
ROW($1:$19),0),ROW($1:$19))+1,1)*10^ROW($1:$19)/10)</f>
        <v>27</v>
      </c>
      <c r="K762">
        <f>SUMPRODUCT(MID(0&amp;feed!K356,LARGE(INDEX(ISNUMBER(--MID(feed!K356,ROW($1:$19),1))*
ROW($1:$19),0),ROW($1:$19))+1,1)*10^ROW($1:$19)/10)</f>
        <v>9</v>
      </c>
      <c r="L762">
        <f>SUMPRODUCT(MID(0&amp;feed!L356,LARGE(INDEX(ISNUMBER(--MID(feed!L356,ROW($1:$19),1))*
ROW($1:$19),0),ROW($1:$19))+1,1)*10^ROW($1:$19)/10)</f>
        <v>4</v>
      </c>
      <c r="M762" t="str">
        <f>feed!M356</f>
        <v>Mixed Economy</v>
      </c>
      <c r="N762">
        <f>SUMPRODUCT(MID(0&amp;feed!N356,LARGE(INDEX(ISNUMBER(--MID(feed!N356,ROW($1:$5),1))*
ROW($1:$5),0),ROW($1:$5))+1,1)*10^ROW($1:$5)/10)</f>
        <v>1749</v>
      </c>
      <c r="O762">
        <f>SUMPRODUCT(MID(0&amp;feed!O356,LARGE(INDEX(ISNUMBER(--MID(feed!O356,ROW($1:$5),1))*
ROW($1:$5),0),ROW($1:$5))+1,1)*10^ROW($1:$5)/10)</f>
        <v>359</v>
      </c>
      <c r="P762" t="str">
        <f>feed!P356</f>
        <v>Untapped</v>
      </c>
      <c r="Q762">
        <f t="shared" si="66"/>
        <v>90</v>
      </c>
      <c r="R762" t="str">
        <f>feed!Q356</f>
        <v>Powerful</v>
      </c>
      <c r="S762">
        <f t="shared" si="67"/>
        <v>9</v>
      </c>
      <c r="T762" t="str">
        <f>feed!R356</f>
        <v>Pacific Rim</v>
      </c>
      <c r="U762" t="str">
        <f>feed!S356</f>
        <v>Neutral</v>
      </c>
      <c r="V762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34326</v>
      </c>
      <c r="W762" t="str">
        <f>feed!U356</f>
        <v>http://blocgame.com/stats.php?id=63362</v>
      </c>
      <c r="X762" s="4">
        <f>SUMPRODUCT(MID(0&amp;feed!V356,LARGE(INDEX(ISNUMBER(--MID(feed!V356,ROW($1:$5),1))*
ROW($1:$5),0),ROW($1:$5))+1,1)*10^ROW($1:$5)/10)</f>
        <v>0</v>
      </c>
      <c r="Y762">
        <f>feed!W356</f>
        <v>0</v>
      </c>
      <c r="Z762" s="4">
        <f t="shared" si="68"/>
        <v>26451</v>
      </c>
      <c r="AA762" s="8">
        <f t="shared" si="69"/>
        <v>19.626072041166381</v>
      </c>
      <c r="AB762" s="4">
        <f t="shared" si="70"/>
        <v>291.5</v>
      </c>
      <c r="AC762" s="4">
        <f t="shared" si="71"/>
        <v>5721</v>
      </c>
    </row>
    <row r="763" spans="1:29" x14ac:dyDescent="0.25">
      <c r="A763" t="str">
        <f>feed!A565</f>
        <v>Afpakistan</v>
      </c>
      <c r="B763" t="str">
        <f>feed!B565</f>
        <v>WolfyTheAlpha</v>
      </c>
      <c r="C763" t="str">
        <f>feed!C565</f>
        <v>The Khilafah</v>
      </c>
      <c r="D763">
        <f>SUMPRODUCT(MID(0&amp;feed!D565,LARGE(INDEX(ISNUMBER(--MID(feed!D565,ROW($1:$19),1))*
ROW($1:$19),0),ROW($1:$19))+1,1)*10^ROW($1:$19)/10)</f>
        <v>19</v>
      </c>
      <c r="E763">
        <f>SUMPRODUCT(MID(0&amp;feed!E565,LARGE(INDEX(ISNUMBER(--MID(feed!E565,ROW($1:$19),1))*
ROW($1:$19),0),ROW($1:$19))+1,1)*10^ROW($1:$19)/10)</f>
        <v>1</v>
      </c>
      <c r="F763" t="str">
        <f>feed!F565</f>
        <v>Second World War surplus</v>
      </c>
      <c r="G763" t="str">
        <f>feed!G565</f>
        <v>Gandhi-like</v>
      </c>
      <c r="H763">
        <f>SUMPRODUCT(MID(0&amp;feed!H565,LARGE(INDEX(ISNUMBER(--MID(feed!H565,ROW($1:$19),1))*
ROW($1:$19),0),ROW($1:$19))+1,1)*10^ROW($1:$19)/10)</f>
        <v>2</v>
      </c>
      <c r="I763" t="str">
        <f>feed!I565</f>
        <v>Elite</v>
      </c>
      <c r="J763">
        <f>SUMPRODUCT(MID(0&amp;feed!J565,LARGE(INDEX(ISNUMBER(--MID(feed!J565,ROW($1:$19),1))*
ROW($1:$19),0),ROW($1:$19))+1,1)*10^ROW($1:$19)/10)</f>
        <v>2</v>
      </c>
      <c r="K763">
        <f>SUMPRODUCT(MID(0&amp;feed!K565,LARGE(INDEX(ISNUMBER(--MID(feed!K565,ROW($1:$19),1))*
ROW($1:$19),0),ROW($1:$19))+1,1)*10^ROW($1:$19)/10)</f>
        <v>16</v>
      </c>
      <c r="L763">
        <f>SUMPRODUCT(MID(0&amp;feed!L565,LARGE(INDEX(ISNUMBER(--MID(feed!L565,ROW($1:$19),1))*
ROW($1:$19),0),ROW($1:$19))+1,1)*10^ROW($1:$19)/10)</f>
        <v>14</v>
      </c>
      <c r="M763" t="str">
        <f>feed!M565</f>
        <v>Free Market</v>
      </c>
      <c r="N763">
        <f>SUMPRODUCT(MID(0&amp;feed!N565,LARGE(INDEX(ISNUMBER(--MID(feed!N565,ROW($1:$5),1))*
ROW($1:$5),0),ROW($1:$5))+1,1)*10^ROW($1:$5)/10)</f>
        <v>1076</v>
      </c>
      <c r="O763">
        <f>SUMPRODUCT(MID(0&amp;feed!O565,LARGE(INDEX(ISNUMBER(--MID(feed!O565,ROW($1:$5),1))*
ROW($1:$5),0),ROW($1:$5))+1,1)*10^ROW($1:$5)/10)</f>
        <v>739</v>
      </c>
      <c r="P763" t="str">
        <f>feed!P565</f>
        <v>Untapped</v>
      </c>
      <c r="Q763">
        <f t="shared" si="66"/>
        <v>90</v>
      </c>
      <c r="R763" t="str">
        <f>feed!Q565</f>
        <v>Large</v>
      </c>
      <c r="S763">
        <f t="shared" si="67"/>
        <v>7.5</v>
      </c>
      <c r="T763" t="str">
        <f>feed!R565</f>
        <v>Atlas</v>
      </c>
      <c r="U763" t="str">
        <f>feed!S565</f>
        <v>Neutral</v>
      </c>
      <c r="V763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13146</v>
      </c>
      <c r="W763" t="str">
        <f>feed!U565</f>
        <v>http://blocgame.com/stats.php?id=64497</v>
      </c>
      <c r="X763" s="4">
        <f>SUMPRODUCT(MID(0&amp;feed!V565,LARGE(INDEX(ISNUMBER(--MID(feed!V565,ROW($1:$5),1))*
ROW($1:$5),0),ROW($1:$5))+1,1)*10^ROW($1:$5)/10)</f>
        <v>0</v>
      </c>
      <c r="Y763">
        <f>feed!W565</f>
        <v>0</v>
      </c>
      <c r="Z763" s="4">
        <f t="shared" si="68"/>
        <v>396</v>
      </c>
      <c r="AA763" s="8">
        <f t="shared" si="69"/>
        <v>12.217472118959108</v>
      </c>
      <c r="AB763" s="4">
        <f t="shared" si="70"/>
        <v>179.33333333333334</v>
      </c>
      <c r="AC763" s="4">
        <f t="shared" si="71"/>
        <v>2191</v>
      </c>
    </row>
    <row r="764" spans="1:29" x14ac:dyDescent="0.25">
      <c r="A764" t="str">
        <f>feed!A689</f>
        <v>Obsrany Chlew</v>
      </c>
      <c r="B764" t="str">
        <f>feed!B689</f>
        <v>Janusz</v>
      </c>
      <c r="C764" t="str">
        <f>feed!C689</f>
        <v>The Order</v>
      </c>
      <c r="D764">
        <f>SUMPRODUCT(MID(0&amp;feed!D689,LARGE(INDEX(ISNUMBER(--MID(feed!D689,ROW($1:$19),1))*
ROW($1:$19),0),ROW($1:$19))+1,1)*10^ROW($1:$19)/10)</f>
        <v>105</v>
      </c>
      <c r="E764">
        <f>SUMPRODUCT(MID(0&amp;feed!E689,LARGE(INDEX(ISNUMBER(--MID(feed!E689,ROW($1:$19),1))*
ROW($1:$19),0),ROW($1:$19))+1,1)*10^ROW($1:$19)/10)</f>
        <v>9</v>
      </c>
      <c r="F764" t="str">
        <f>feed!F689</f>
        <v>Korean War surplus</v>
      </c>
      <c r="G764" t="str">
        <f>feed!G689</f>
        <v>Gandhi-like</v>
      </c>
      <c r="H764">
        <f>SUMPRODUCT(MID(0&amp;feed!H689,LARGE(INDEX(ISNUMBER(--MID(feed!H689,ROW($1:$19),1))*
ROW($1:$19),0),ROW($1:$19))+1,1)*10^ROW($1:$19)/10)</f>
        <v>3</v>
      </c>
      <c r="I764" t="str">
        <f>feed!I689</f>
        <v>Elite</v>
      </c>
      <c r="J764">
        <f>SUMPRODUCT(MID(0&amp;feed!J689,LARGE(INDEX(ISNUMBER(--MID(feed!J689,ROW($1:$19),1))*
ROW($1:$19),0),ROW($1:$19))+1,1)*10^ROW($1:$19)/10)</f>
        <v>2</v>
      </c>
      <c r="K764">
        <f>SUMPRODUCT(MID(0&amp;feed!K689,LARGE(INDEX(ISNUMBER(--MID(feed!K689,ROW($1:$19),1))*
ROW($1:$19),0),ROW($1:$19))+1,1)*10^ROW($1:$19)/10)</f>
        <v>63</v>
      </c>
      <c r="L764">
        <f>SUMPRODUCT(MID(0&amp;feed!L689,LARGE(INDEX(ISNUMBER(--MID(feed!L689,ROW($1:$19),1))*
ROW($1:$19),0),ROW($1:$19))+1,1)*10^ROW($1:$19)/10)</f>
        <v>5</v>
      </c>
      <c r="M764" t="str">
        <f>feed!M689</f>
        <v>Free Market</v>
      </c>
      <c r="N764">
        <f>SUMPRODUCT(MID(0&amp;feed!N689,LARGE(INDEX(ISNUMBER(--MID(feed!N689,ROW($1:$5),1))*
ROW($1:$5),0),ROW($1:$5))+1,1)*10^ROW($1:$5)/10)</f>
        <v>798</v>
      </c>
      <c r="O764">
        <f>SUMPRODUCT(MID(0&amp;feed!O689,LARGE(INDEX(ISNUMBER(--MID(feed!O689,ROW($1:$5),1))*
ROW($1:$5),0),ROW($1:$5))+1,1)*10^ROW($1:$5)/10)</f>
        <v>34</v>
      </c>
      <c r="P764" t="str">
        <f>feed!P689</f>
        <v>Untapped</v>
      </c>
      <c r="Q764">
        <f t="shared" si="66"/>
        <v>90</v>
      </c>
      <c r="R764" t="str">
        <f>feed!Q689</f>
        <v>Very Powerful</v>
      </c>
      <c r="S764">
        <f t="shared" si="67"/>
        <v>10</v>
      </c>
      <c r="T764" t="str">
        <f>feed!R689</f>
        <v>Caribbean</v>
      </c>
      <c r="U764" t="str">
        <f>feed!S689</f>
        <v>United States</v>
      </c>
      <c r="V764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50792</v>
      </c>
      <c r="W764" t="str">
        <f>feed!U689</f>
        <v>http://blocgame.com/stats.php?id=62973</v>
      </c>
      <c r="X764" s="4">
        <f>SUMPRODUCT(MID(0&amp;feed!V689,LARGE(INDEX(ISNUMBER(--MID(feed!V689,ROW($1:$5),1))*
ROW($1:$5),0),ROW($1:$5))+1,1)*10^ROW($1:$5)/10)</f>
        <v>0</v>
      </c>
      <c r="Y764">
        <f>feed!W689</f>
        <v>0</v>
      </c>
      <c r="Z764" s="4">
        <f t="shared" si="68"/>
        <v>23042</v>
      </c>
      <c r="AA764" s="8">
        <f t="shared" si="69"/>
        <v>63.649122807017541</v>
      </c>
      <c r="AB764" s="4">
        <f t="shared" si="70"/>
        <v>133</v>
      </c>
      <c r="AC764" s="4">
        <f t="shared" si="71"/>
        <v>8465.3333333333339</v>
      </c>
    </row>
    <row r="765" spans="1:29" x14ac:dyDescent="0.25">
      <c r="A765" t="str">
        <f>feed!A199</f>
        <v>methamphetamine</v>
      </c>
      <c r="B765" t="str">
        <f>feed!B199</f>
        <v>UDIN88</v>
      </c>
      <c r="C765" t="str">
        <f>feed!C199</f>
        <v>The Federal Colonies</v>
      </c>
      <c r="D765">
        <f>SUMPRODUCT(MID(0&amp;feed!D199,LARGE(INDEX(ISNUMBER(--MID(feed!D199,ROW($1:$19),1))*
ROW($1:$19),0),ROW($1:$19))+1,1)*10^ROW($1:$19)/10)</f>
        <v>20</v>
      </c>
      <c r="E765">
        <f>SUMPRODUCT(MID(0&amp;feed!E199,LARGE(INDEX(ISNUMBER(--MID(feed!E199,ROW($1:$19),1))*
ROW($1:$19),0),ROW($1:$19))+1,1)*10^ROW($1:$19)/10)</f>
        <v>1</v>
      </c>
      <c r="F765" t="str">
        <f>feed!F199</f>
        <v>Korean War surplus</v>
      </c>
      <c r="G765" t="str">
        <f>feed!G199</f>
        <v>Mad Dog</v>
      </c>
      <c r="H765">
        <f>SUMPRODUCT(MID(0&amp;feed!H199,LARGE(INDEX(ISNUMBER(--MID(feed!H199,ROW($1:$19),1))*
ROW($1:$19),0),ROW($1:$19))+1,1)*10^ROW($1:$19)/10)</f>
        <v>2</v>
      </c>
      <c r="I765" t="str">
        <f>feed!I199</f>
        <v>Undisciplined Rabble</v>
      </c>
      <c r="J765">
        <f>SUMPRODUCT(MID(0&amp;feed!J199,LARGE(INDEX(ISNUMBER(--MID(feed!J199,ROW($1:$19),1))*
ROW($1:$19),0),ROW($1:$19))+1,1)*10^ROW($1:$19)/10)</f>
        <v>10</v>
      </c>
      <c r="K765">
        <f>SUMPRODUCT(MID(0&amp;feed!K199,LARGE(INDEX(ISNUMBER(--MID(feed!K199,ROW($1:$19),1))*
ROW($1:$19),0),ROW($1:$19))+1,1)*10^ROW($1:$19)/10)</f>
        <v>4</v>
      </c>
      <c r="L765">
        <f>SUMPRODUCT(MID(0&amp;feed!L199,LARGE(INDEX(ISNUMBER(--MID(feed!L199,ROW($1:$19),1))*
ROW($1:$19),0),ROW($1:$19))+1,1)*10^ROW($1:$19)/10)</f>
        <v>5</v>
      </c>
      <c r="M765" t="str">
        <f>feed!M199</f>
        <v>Central Planning</v>
      </c>
      <c r="N765">
        <f>SUMPRODUCT(MID(0&amp;feed!N199,LARGE(INDEX(ISNUMBER(--MID(feed!N199,ROW($1:$5),1))*
ROW($1:$5),0),ROW($1:$5))+1,1)*10^ROW($1:$5)/10)</f>
        <v>2476</v>
      </c>
      <c r="O765">
        <f>SUMPRODUCT(MID(0&amp;feed!O199,LARGE(INDEX(ISNUMBER(--MID(feed!O199,ROW($1:$5),1))*
ROW($1:$5),0),ROW($1:$5))+1,1)*10^ROW($1:$5)/10)</f>
        <v>53</v>
      </c>
      <c r="P765" t="str">
        <f>feed!P199</f>
        <v>Plentiful</v>
      </c>
      <c r="Q765">
        <f t="shared" si="66"/>
        <v>70</v>
      </c>
      <c r="R765" t="str">
        <f>feed!Q199</f>
        <v>Mediocre</v>
      </c>
      <c r="S765">
        <f t="shared" si="67"/>
        <v>4.5</v>
      </c>
      <c r="T765" t="str">
        <f>feed!R199</f>
        <v>East Indies</v>
      </c>
      <c r="U765" t="str">
        <f>feed!S199</f>
        <v>Neutral</v>
      </c>
      <c r="V765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4805</v>
      </c>
      <c r="W765" t="str">
        <f>feed!U199</f>
        <v>http://blocgame.com/stats.php?id=61702</v>
      </c>
      <c r="X765" s="4">
        <f>SUMPRODUCT(MID(0&amp;feed!V199,LARGE(INDEX(ISNUMBER(--MID(feed!V199,ROW($1:$5),1))*
ROW($1:$5),0),ROW($1:$5))+1,1)*10^ROW($1:$5)/10)</f>
        <v>0</v>
      </c>
      <c r="Y765">
        <f>feed!W199</f>
        <v>0</v>
      </c>
      <c r="Z765" s="4">
        <f t="shared" si="68"/>
        <v>-70</v>
      </c>
      <c r="AA765" s="8">
        <f t="shared" si="69"/>
        <v>1.9406300484652665</v>
      </c>
      <c r="AB765" s="4">
        <f t="shared" si="70"/>
        <v>412.66666666666669</v>
      </c>
      <c r="AC765" s="4">
        <f t="shared" si="71"/>
        <v>800.83333333333337</v>
      </c>
    </row>
    <row r="766" spans="1:29" x14ac:dyDescent="0.25">
      <c r="A766" t="str">
        <f>feed!A340</f>
        <v>Iwo Jima</v>
      </c>
      <c r="B766" t="str">
        <f>feed!B340</f>
        <v>Tadamichi Kuribayashi</v>
      </c>
      <c r="C766" t="str">
        <f>feed!C340</f>
        <v>The Order</v>
      </c>
      <c r="D766">
        <f>SUMPRODUCT(MID(0&amp;feed!D340,LARGE(INDEX(ISNUMBER(--MID(feed!D340,ROW($1:$19),1))*
ROW($1:$19),0),ROW($1:$19))+1,1)*10^ROW($1:$19)/10)</f>
        <v>182</v>
      </c>
      <c r="E766">
        <f>SUMPRODUCT(MID(0&amp;feed!E340,LARGE(INDEX(ISNUMBER(--MID(feed!E340,ROW($1:$19),1))*
ROW($1:$19),0),ROW($1:$19))+1,1)*10^ROW($1:$19)/10)</f>
        <v>11</v>
      </c>
      <c r="F766" t="str">
        <f>feed!F340</f>
        <v>Korean War surplus</v>
      </c>
      <c r="G766" t="str">
        <f>feed!G340</f>
        <v>Nice</v>
      </c>
      <c r="H766">
        <f>SUMPRODUCT(MID(0&amp;feed!H340,LARGE(INDEX(ISNUMBER(--MID(feed!H340,ROW($1:$19),1))*
ROW($1:$19),0),ROW($1:$19))+1,1)*10^ROW($1:$19)/10)</f>
        <v>5</v>
      </c>
      <c r="I766" t="str">
        <f>feed!I340</f>
        <v>Good</v>
      </c>
      <c r="J766">
        <f>SUMPRODUCT(MID(0&amp;feed!J340,LARGE(INDEX(ISNUMBER(--MID(feed!J340,ROW($1:$19),1))*
ROW($1:$19),0),ROW($1:$19))+1,1)*10^ROW($1:$19)/10)</f>
        <v>0</v>
      </c>
      <c r="K766">
        <f>SUMPRODUCT(MID(0&amp;feed!K340,LARGE(INDEX(ISNUMBER(--MID(feed!K340,ROW($1:$19),1))*
ROW($1:$19),0),ROW($1:$19))+1,1)*10^ROW($1:$19)/10)</f>
        <v>44</v>
      </c>
      <c r="L766">
        <f>SUMPRODUCT(MID(0&amp;feed!L340,LARGE(INDEX(ISNUMBER(--MID(feed!L340,ROW($1:$19),1))*
ROW($1:$19),0),ROW($1:$19))+1,1)*10^ROW($1:$19)/10)</f>
        <v>20</v>
      </c>
      <c r="M766" t="str">
        <f>feed!M340</f>
        <v>Central Planning</v>
      </c>
      <c r="N766">
        <f>SUMPRODUCT(MID(0&amp;feed!N340,LARGE(INDEX(ISNUMBER(--MID(feed!N340,ROW($1:$5),1))*
ROW($1:$5),0),ROW($1:$5))+1,1)*10^ROW($1:$5)/10)</f>
        <v>1809</v>
      </c>
      <c r="O766">
        <f>SUMPRODUCT(MID(0&amp;feed!O340,LARGE(INDEX(ISNUMBER(--MID(feed!O340,ROW($1:$5),1))*
ROW($1:$5),0),ROW($1:$5))+1,1)*10^ROW($1:$5)/10)</f>
        <v>138</v>
      </c>
      <c r="P766">
        <f>feed!P340</f>
        <v>0</v>
      </c>
      <c r="Q766">
        <f t="shared" si="66"/>
        <v>40</v>
      </c>
      <c r="R766" t="str">
        <f>feed!Q340</f>
        <v>Very Powerful</v>
      </c>
      <c r="S766">
        <f t="shared" si="67"/>
        <v>10</v>
      </c>
      <c r="T766" t="str">
        <f>feed!R340</f>
        <v>Pacific Rim</v>
      </c>
      <c r="U766" t="str">
        <f>feed!S340</f>
        <v>Soviet Union</v>
      </c>
      <c r="V766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61696</v>
      </c>
      <c r="W766" t="str">
        <f>feed!U340</f>
        <v>http://blocgame.com/stats.php?id=63259</v>
      </c>
      <c r="X766" s="4">
        <f>SUMPRODUCT(MID(0&amp;feed!V340,LARGE(INDEX(ISNUMBER(--MID(feed!V340,ROW($1:$5),1))*
ROW($1:$5),0),ROW($1:$5))+1,1)*10^ROW($1:$5)/10)</f>
        <v>0</v>
      </c>
      <c r="Y766">
        <f>feed!W340</f>
        <v>0</v>
      </c>
      <c r="Z766" s="4">
        <f t="shared" si="68"/>
        <v>33946</v>
      </c>
      <c r="AA766" s="8">
        <f t="shared" si="69"/>
        <v>34.105030403537867</v>
      </c>
      <c r="AB766" s="4">
        <f t="shared" si="70"/>
        <v>301.5</v>
      </c>
      <c r="AC766" s="4">
        <f t="shared" si="71"/>
        <v>10282.666666666666</v>
      </c>
    </row>
    <row r="767" spans="1:29" x14ac:dyDescent="0.25">
      <c r="A767" t="str">
        <f>feed!A135</f>
        <v>FORECASTLE</v>
      </c>
      <c r="B767" t="str">
        <f>feed!B135</f>
        <v>syafiq88sudin</v>
      </c>
      <c r="C767" t="str">
        <f>feed!C135</f>
        <v>The Order</v>
      </c>
      <c r="D767">
        <f>SUMPRODUCT(MID(0&amp;feed!D135,LARGE(INDEX(ISNUMBER(--MID(feed!D135,ROW($1:$19),1))*
ROW($1:$19),0),ROW($1:$19))+1,1)*10^ROW($1:$19)/10)</f>
        <v>81</v>
      </c>
      <c r="E767">
        <f>SUMPRODUCT(MID(0&amp;feed!E135,LARGE(INDEX(ISNUMBER(--MID(feed!E135,ROW($1:$19),1))*
ROW($1:$19),0),ROW($1:$19))+1,1)*10^ROW($1:$19)/10)</f>
        <v>7</v>
      </c>
      <c r="F767" t="str">
        <f>feed!F135</f>
        <v>Second World War surplus</v>
      </c>
      <c r="G767" t="str">
        <f>feed!G135</f>
        <v>Gandhi-like</v>
      </c>
      <c r="H767">
        <f>SUMPRODUCT(MID(0&amp;feed!H135,LARGE(INDEX(ISNUMBER(--MID(feed!H135,ROW($1:$19),1))*
ROW($1:$19),0),ROW($1:$19))+1,1)*10^ROW($1:$19)/10)</f>
        <v>3</v>
      </c>
      <c r="I767" t="str">
        <f>feed!I135</f>
        <v>Good</v>
      </c>
      <c r="J767">
        <f>SUMPRODUCT(MID(0&amp;feed!J135,LARGE(INDEX(ISNUMBER(--MID(feed!J135,ROW($1:$19),1))*
ROW($1:$19),0),ROW($1:$19))+1,1)*10^ROW($1:$19)/10)</f>
        <v>15</v>
      </c>
      <c r="K767">
        <f>SUMPRODUCT(MID(0&amp;feed!K135,LARGE(INDEX(ISNUMBER(--MID(feed!K135,ROW($1:$19),1))*
ROW($1:$19),0),ROW($1:$19))+1,1)*10^ROW($1:$19)/10)</f>
        <v>20</v>
      </c>
      <c r="L767">
        <f>SUMPRODUCT(MID(0&amp;feed!L135,LARGE(INDEX(ISNUMBER(--MID(feed!L135,ROW($1:$19),1))*
ROW($1:$19),0),ROW($1:$19))+1,1)*10^ROW($1:$19)/10)</f>
        <v>9</v>
      </c>
      <c r="M767" t="str">
        <f>feed!M135</f>
        <v>Mixed Economy</v>
      </c>
      <c r="N767">
        <f>SUMPRODUCT(MID(0&amp;feed!N135,LARGE(INDEX(ISNUMBER(--MID(feed!N135,ROW($1:$5),1))*
ROW($1:$5),0),ROW($1:$5))+1,1)*10^ROW($1:$5)/10)</f>
        <v>2862</v>
      </c>
      <c r="O767">
        <f>SUMPRODUCT(MID(0&amp;feed!O135,LARGE(INDEX(ISNUMBER(--MID(feed!O135,ROW($1:$5),1))*
ROW($1:$5),0),ROW($1:$5))+1,1)*10^ROW($1:$5)/10)</f>
        <v>0</v>
      </c>
      <c r="P767" t="str">
        <f>feed!P135</f>
        <v>Untapped</v>
      </c>
      <c r="Q767">
        <f t="shared" si="66"/>
        <v>90</v>
      </c>
      <c r="R767" t="str">
        <f>feed!Q135</f>
        <v>Large</v>
      </c>
      <c r="S767">
        <f t="shared" si="67"/>
        <v>7.5</v>
      </c>
      <c r="T767" t="str">
        <f>feed!R135</f>
        <v>Pacific Rim</v>
      </c>
      <c r="U767" t="str">
        <f>feed!S135</f>
        <v>Soviet Union</v>
      </c>
      <c r="V767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15155</v>
      </c>
      <c r="W767" t="str">
        <f>feed!U135</f>
        <v>http://blocgame.com/stats.php?id=62894</v>
      </c>
      <c r="X767" s="4">
        <f>SUMPRODUCT(MID(0&amp;feed!V135,LARGE(INDEX(ISNUMBER(--MID(feed!V135,ROW($1:$5),1))*
ROW($1:$5),0),ROW($1:$5))+1,1)*10^ROW($1:$5)/10)</f>
        <v>0</v>
      </c>
      <c r="Y767">
        <f>feed!W135</f>
        <v>0</v>
      </c>
      <c r="Z767" s="4">
        <f t="shared" si="68"/>
        <v>2030</v>
      </c>
      <c r="AA767" s="8">
        <f t="shared" si="69"/>
        <v>5.2952480782669458</v>
      </c>
      <c r="AB767" s="4">
        <f t="shared" si="70"/>
        <v>477</v>
      </c>
      <c r="AC767" s="4">
        <f t="shared" si="71"/>
        <v>2525.8333333333335</v>
      </c>
    </row>
    <row r="768" spans="1:29" x14ac:dyDescent="0.25">
      <c r="A768" t="str">
        <f>feed!A311</f>
        <v>Robots</v>
      </c>
      <c r="B768" t="str">
        <f>feed!B311</f>
        <v>stormbot28</v>
      </c>
      <c r="C768" t="str">
        <f>feed!C311</f>
        <v>Interpol</v>
      </c>
      <c r="D768">
        <f>SUMPRODUCT(MID(0&amp;feed!D311,LARGE(INDEX(ISNUMBER(--MID(feed!D311,ROW($1:$19),1))*
ROW($1:$19),0),ROW($1:$19))+1,1)*10^ROW($1:$19)/10)</f>
        <v>119</v>
      </c>
      <c r="E768">
        <f>SUMPRODUCT(MID(0&amp;feed!E311,LARGE(INDEX(ISNUMBER(--MID(feed!E311,ROW($1:$19),1))*
ROW($1:$19),0),ROW($1:$19))+1,1)*10^ROW($1:$19)/10)</f>
        <v>2</v>
      </c>
      <c r="F768" t="str">
        <f>feed!F311</f>
        <v>Korean War surplus</v>
      </c>
      <c r="G768" t="str">
        <f>feed!G311</f>
        <v>Gandhi-like</v>
      </c>
      <c r="H768">
        <f>SUMPRODUCT(MID(0&amp;feed!H311,LARGE(INDEX(ISNUMBER(--MID(feed!H311,ROW($1:$19),1))*
ROW($1:$19),0),ROW($1:$19))+1,1)*10^ROW($1:$19)/10)</f>
        <v>2</v>
      </c>
      <c r="I768" t="str">
        <f>feed!I311</f>
        <v>Good</v>
      </c>
      <c r="J768">
        <f>SUMPRODUCT(MID(0&amp;feed!J311,LARGE(INDEX(ISNUMBER(--MID(feed!J311,ROW($1:$19),1))*
ROW($1:$19),0),ROW($1:$19))+1,1)*10^ROW($1:$19)/10)</f>
        <v>32</v>
      </c>
      <c r="K768">
        <f>SUMPRODUCT(MID(0&amp;feed!K311,LARGE(INDEX(ISNUMBER(--MID(feed!K311,ROW($1:$19),1))*
ROW($1:$19),0),ROW($1:$19))+1,1)*10^ROW($1:$19)/10)</f>
        <v>11</v>
      </c>
      <c r="L768">
        <f>SUMPRODUCT(MID(0&amp;feed!L311,LARGE(INDEX(ISNUMBER(--MID(feed!L311,ROW($1:$19),1))*
ROW($1:$19),0),ROW($1:$19))+1,1)*10^ROW($1:$19)/10)</f>
        <v>2</v>
      </c>
      <c r="M768" t="str">
        <f>feed!M311</f>
        <v>Mixed Economy</v>
      </c>
      <c r="N768">
        <f>SUMPRODUCT(MID(0&amp;feed!N311,LARGE(INDEX(ISNUMBER(--MID(feed!N311,ROW($1:$5),1))*
ROW($1:$5),0),ROW($1:$5))+1,1)*10^ROW($1:$5)/10)</f>
        <v>1926</v>
      </c>
      <c r="O768">
        <f>SUMPRODUCT(MID(0&amp;feed!O311,LARGE(INDEX(ISNUMBER(--MID(feed!O311,ROW($1:$5),1))*
ROW($1:$5),0),ROW($1:$5))+1,1)*10^ROW($1:$5)/10)</f>
        <v>185</v>
      </c>
      <c r="P768" t="str">
        <f>feed!P311</f>
        <v>Untapped</v>
      </c>
      <c r="Q768">
        <f t="shared" si="66"/>
        <v>90</v>
      </c>
      <c r="R768" t="str">
        <f>feed!Q311</f>
        <v>Powerful</v>
      </c>
      <c r="S768">
        <f t="shared" si="67"/>
        <v>9</v>
      </c>
      <c r="T768" t="str">
        <f>feed!R311</f>
        <v>Caribbean</v>
      </c>
      <c r="U768" t="str">
        <f>feed!S311</f>
        <v>United States</v>
      </c>
      <c r="V768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20528</v>
      </c>
      <c r="W768" t="str">
        <f>feed!U311</f>
        <v>http://blocgame.com/stats.php?id=40242</v>
      </c>
      <c r="X768" s="4">
        <f>SUMPRODUCT(MID(0&amp;feed!V311,LARGE(INDEX(ISNUMBER(--MID(feed!V311,ROW($1:$5),1))*
ROW($1:$5),0),ROW($1:$5))+1,1)*10^ROW($1:$5)/10)</f>
        <v>0</v>
      </c>
      <c r="Y768">
        <f>feed!W311</f>
        <v>0</v>
      </c>
      <c r="Z768" s="4">
        <f t="shared" si="68"/>
        <v>14153</v>
      </c>
      <c r="AA768" s="8">
        <f t="shared" si="69"/>
        <v>10.658359293873312</v>
      </c>
      <c r="AB768" s="4">
        <f t="shared" si="70"/>
        <v>321</v>
      </c>
      <c r="AC768" s="4">
        <f t="shared" si="71"/>
        <v>3421.3333333333335</v>
      </c>
    </row>
    <row r="769" spans="1:29" x14ac:dyDescent="0.25">
      <c r="A769" t="str">
        <f>feed!A68</f>
        <v>Southern Africa</v>
      </c>
      <c r="B769" t="str">
        <f>feed!B68</f>
        <v>TheMaster_ZA</v>
      </c>
      <c r="C769" t="str">
        <f>feed!C68</f>
        <v>The Order</v>
      </c>
      <c r="D769">
        <f>SUMPRODUCT(MID(0&amp;feed!D68,LARGE(INDEX(ISNUMBER(--MID(feed!D68,ROW($1:$19),1))*
ROW($1:$19),0),ROW($1:$19))+1,1)*10^ROW($1:$19)/10)</f>
        <v>132</v>
      </c>
      <c r="E769">
        <f>SUMPRODUCT(MID(0&amp;feed!E68,LARGE(INDEX(ISNUMBER(--MID(feed!E68,ROW($1:$19),1))*
ROW($1:$19),0),ROW($1:$19))+1,1)*10^ROW($1:$19)/10)</f>
        <v>5</v>
      </c>
      <c r="F769" t="str">
        <f>feed!F68</f>
        <v>Korean War surplus</v>
      </c>
      <c r="G769" t="str">
        <f>feed!G68</f>
        <v>Gandhi-like</v>
      </c>
      <c r="H769">
        <f>SUMPRODUCT(MID(0&amp;feed!H68,LARGE(INDEX(ISNUMBER(--MID(feed!H68,ROW($1:$19),1))*
ROW($1:$19),0),ROW($1:$19))+1,1)*10^ROW($1:$19)/10)</f>
        <v>5</v>
      </c>
      <c r="I769" t="str">
        <f>feed!I68</f>
        <v>Elite</v>
      </c>
      <c r="J769">
        <f>SUMPRODUCT(MID(0&amp;feed!J68,LARGE(INDEX(ISNUMBER(--MID(feed!J68,ROW($1:$19),1))*
ROW($1:$19),0),ROW($1:$19))+1,1)*10^ROW($1:$19)/10)</f>
        <v>7</v>
      </c>
      <c r="K769">
        <f>SUMPRODUCT(MID(0&amp;feed!K68,LARGE(INDEX(ISNUMBER(--MID(feed!K68,ROW($1:$19),1))*
ROW($1:$19),0),ROW($1:$19))+1,1)*10^ROW($1:$19)/10)</f>
        <v>40</v>
      </c>
      <c r="L769">
        <f>SUMPRODUCT(MID(0&amp;feed!L68,LARGE(INDEX(ISNUMBER(--MID(feed!L68,ROW($1:$19),1))*
ROW($1:$19),0),ROW($1:$19))+1,1)*10^ROW($1:$19)/10)</f>
        <v>6</v>
      </c>
      <c r="M769" t="str">
        <f>feed!M68</f>
        <v>Central Planning</v>
      </c>
      <c r="N769">
        <f>SUMPRODUCT(MID(0&amp;feed!N68,LARGE(INDEX(ISNUMBER(--MID(feed!N68,ROW($1:$5),1))*
ROW($1:$5),0),ROW($1:$5))+1,1)*10^ROW($1:$5)/10)</f>
        <v>3534</v>
      </c>
      <c r="O769">
        <f>SUMPRODUCT(MID(0&amp;feed!O68,LARGE(INDEX(ISNUMBER(--MID(feed!O68,ROW($1:$5),1))*
ROW($1:$5),0),ROW($1:$5))+1,1)*10^ROW($1:$5)/10)</f>
        <v>33</v>
      </c>
      <c r="P769" t="str">
        <f>feed!P68</f>
        <v>Untapped</v>
      </c>
      <c r="Q769">
        <f t="shared" si="66"/>
        <v>90</v>
      </c>
      <c r="R769" t="str">
        <f>feed!Q68</f>
        <v>Large</v>
      </c>
      <c r="S769">
        <f t="shared" si="67"/>
        <v>7.5</v>
      </c>
      <c r="T769" t="str">
        <f>feed!R68</f>
        <v>Southern Africa</v>
      </c>
      <c r="U769" t="str">
        <f>feed!S68</f>
        <v>Soviet Union</v>
      </c>
      <c r="V769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51399</v>
      </c>
      <c r="W769" t="str">
        <f>feed!U68</f>
        <v>http://blocgame.com/stats.php?id=48410</v>
      </c>
      <c r="X769" s="4">
        <f>SUMPRODUCT(MID(0&amp;feed!V68,LARGE(INDEX(ISNUMBER(--MID(feed!V68,ROW($1:$5),1))*
ROW($1:$5),0),ROW($1:$5))+1,1)*10^ROW($1:$5)/10)</f>
        <v>0</v>
      </c>
      <c r="Y769">
        <f>feed!W68</f>
        <v>0</v>
      </c>
      <c r="Z769" s="4">
        <f t="shared" si="68"/>
        <v>30399</v>
      </c>
      <c r="AA769" s="8">
        <f t="shared" si="69"/>
        <v>14.544142614601018</v>
      </c>
      <c r="AB769" s="4">
        <f t="shared" si="70"/>
        <v>589</v>
      </c>
      <c r="AC769" s="4">
        <f t="shared" si="71"/>
        <v>8566.5</v>
      </c>
    </row>
    <row r="770" spans="1:29" x14ac:dyDescent="0.25">
      <c r="A770" t="str">
        <f>feed!A492</f>
        <v>kailam</v>
      </c>
      <c r="B770" t="str">
        <f>feed!B492</f>
        <v>kailam</v>
      </c>
      <c r="C770" t="str">
        <f>feed!C492</f>
        <v>The Order</v>
      </c>
      <c r="D770">
        <f>SUMPRODUCT(MID(0&amp;feed!D492,LARGE(INDEX(ISNUMBER(--MID(feed!D492,ROW($1:$19),1))*
ROW($1:$19),0),ROW($1:$19))+1,1)*10^ROW($1:$19)/10)</f>
        <v>14</v>
      </c>
      <c r="E770">
        <f>SUMPRODUCT(MID(0&amp;feed!E492,LARGE(INDEX(ISNUMBER(--MID(feed!E492,ROW($1:$19),1))*
ROW($1:$19),0),ROW($1:$19))+1,1)*10^ROW($1:$19)/10)</f>
        <v>0</v>
      </c>
      <c r="F770" t="str">
        <f>feed!F492</f>
        <v>First World War surplus</v>
      </c>
      <c r="G770" t="str">
        <f>feed!G492</f>
        <v>Questionable</v>
      </c>
      <c r="H770">
        <f>SUMPRODUCT(MID(0&amp;feed!H492,LARGE(INDEX(ISNUMBER(--MID(feed!H492,ROW($1:$19),1))*
ROW($1:$19),0),ROW($1:$19))+1,1)*10^ROW($1:$19)/10)</f>
        <v>1</v>
      </c>
      <c r="I770" t="str">
        <f>feed!I492</f>
        <v>Standard</v>
      </c>
      <c r="J770">
        <f>SUMPRODUCT(MID(0&amp;feed!J492,LARGE(INDEX(ISNUMBER(--MID(feed!J492,ROW($1:$19),1))*
ROW($1:$19),0),ROW($1:$19))+1,1)*10^ROW($1:$19)/10)</f>
        <v>57</v>
      </c>
      <c r="K770">
        <f>SUMPRODUCT(MID(0&amp;feed!K492,LARGE(INDEX(ISNUMBER(--MID(feed!K492,ROW($1:$19),1))*
ROW($1:$19),0),ROW($1:$19))+1,1)*10^ROW($1:$19)/10)</f>
        <v>7</v>
      </c>
      <c r="L770">
        <f>SUMPRODUCT(MID(0&amp;feed!L492,LARGE(INDEX(ISNUMBER(--MID(feed!L492,ROW($1:$19),1))*
ROW($1:$19),0),ROW($1:$19))+1,1)*10^ROW($1:$19)/10)</f>
        <v>5</v>
      </c>
      <c r="M770" t="str">
        <f>feed!M492</f>
        <v>Mixed Economy</v>
      </c>
      <c r="N770">
        <f>SUMPRODUCT(MID(0&amp;feed!N492,LARGE(INDEX(ISNUMBER(--MID(feed!N492,ROW($1:$5),1))*
ROW($1:$5),0),ROW($1:$5))+1,1)*10^ROW($1:$5)/10)</f>
        <v>1276</v>
      </c>
      <c r="O770">
        <f>SUMPRODUCT(MID(0&amp;feed!O492,LARGE(INDEX(ISNUMBER(--MID(feed!O492,ROW($1:$5),1))*
ROW($1:$5),0),ROW($1:$5))+1,1)*10^ROW($1:$5)/10)</f>
        <v>156</v>
      </c>
      <c r="P770" t="str">
        <f>feed!P492</f>
        <v>Untapped</v>
      </c>
      <c r="Q770">
        <f t="shared" ref="Q770:Q833" si="72">IF(P770=0,40, IF(P770="Depleted",0, IF(P770="Near Depletion",10, IF(P770="Plentiful",70, IF(P770="Untapped",90,"Error")))))</f>
        <v>90</v>
      </c>
      <c r="R770" t="str">
        <f>feed!Q492</f>
        <v>None</v>
      </c>
      <c r="S770">
        <f t="shared" ref="S770:S833" si="73">IF(R770="None",0, IF(R770="Meagre",1.5, IF(R770="Small",3, IF(R770="Mediocre",4.5, IF(R770="Somewhat Large",6, IF(R770="Large",7.5, IF(R770="Powerful",9, IF(R770="Very Powerful",10,"Error"))))))))</f>
        <v>0</v>
      </c>
      <c r="T770" t="str">
        <f>feed!R492</f>
        <v>East Indies</v>
      </c>
      <c r="U770" t="str">
        <f>feed!S492</f>
        <v>Soviet Union</v>
      </c>
      <c r="V770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27125</v>
      </c>
      <c r="W770" t="str">
        <f>feed!U492</f>
        <v>http://blocgame.com/stats.php?id=61608</v>
      </c>
      <c r="X770" s="4">
        <f>SUMPRODUCT(MID(0&amp;feed!V492,LARGE(INDEX(ISNUMBER(--MID(feed!V492,ROW($1:$5),1))*
ROW($1:$5),0),ROW($1:$5))+1,1)*10^ROW($1:$5)/10)</f>
        <v>0</v>
      </c>
      <c r="Y770">
        <f>feed!W492</f>
        <v>0</v>
      </c>
      <c r="Z770" s="4">
        <f t="shared" ref="Z770:Z833" si="74">V770-H770*750-K770*375-L770*375</f>
        <v>21875</v>
      </c>
      <c r="AA770" s="8">
        <f t="shared" ref="AA770:AA833" si="75">V770/N770</f>
        <v>21.25783699059561</v>
      </c>
      <c r="AB770" s="4">
        <f t="shared" ref="AB770:AB833" si="76">N770/6</f>
        <v>212.66666666666666</v>
      </c>
      <c r="AC770" s="4">
        <f t="shared" ref="AC770:AC833" si="77">V770/6</f>
        <v>4520.833333333333</v>
      </c>
    </row>
    <row r="771" spans="1:29" x14ac:dyDescent="0.25">
      <c r="A771" t="str">
        <f>feed!A97</f>
        <v>Lombardy</v>
      </c>
      <c r="B771" t="str">
        <f>feed!B97</f>
        <v>Aistulf</v>
      </c>
      <c r="C771" t="str">
        <f>feed!C97</f>
        <v>The Order</v>
      </c>
      <c r="D771">
        <f>SUMPRODUCT(MID(0&amp;feed!D97,LARGE(INDEX(ISNUMBER(--MID(feed!D97,ROW($1:$19),1))*
ROW($1:$19),0),ROW($1:$19))+1,1)*10^ROW($1:$19)/10)</f>
        <v>99</v>
      </c>
      <c r="E771">
        <f>SUMPRODUCT(MID(0&amp;feed!E97,LARGE(INDEX(ISNUMBER(--MID(feed!E97,ROW($1:$19),1))*
ROW($1:$19),0),ROW($1:$19))+1,1)*10^ROW($1:$19)/10)</f>
        <v>3</v>
      </c>
      <c r="F771" t="str">
        <f>feed!F97</f>
        <v>Korean War surplus</v>
      </c>
      <c r="G771" t="str">
        <f>feed!G97</f>
        <v>Gandhi-like</v>
      </c>
      <c r="H771">
        <f>SUMPRODUCT(MID(0&amp;feed!H97,LARGE(INDEX(ISNUMBER(--MID(feed!H97,ROW($1:$19),1))*
ROW($1:$19),0),ROW($1:$19))+1,1)*10^ROW($1:$19)/10)</f>
        <v>6</v>
      </c>
      <c r="I771" t="str">
        <f>feed!I97</f>
        <v>Poor</v>
      </c>
      <c r="J771">
        <f>SUMPRODUCT(MID(0&amp;feed!J97,LARGE(INDEX(ISNUMBER(--MID(feed!J97,ROW($1:$19),1))*
ROW($1:$19),0),ROW($1:$19))+1,1)*10^ROW($1:$19)/10)</f>
        <v>0</v>
      </c>
      <c r="K771">
        <f>SUMPRODUCT(MID(0&amp;feed!K97,LARGE(INDEX(ISNUMBER(--MID(feed!K97,ROW($1:$19),1))*
ROW($1:$19),0),ROW($1:$19))+1,1)*10^ROW($1:$19)/10)</f>
        <v>20</v>
      </c>
      <c r="L771">
        <f>SUMPRODUCT(MID(0&amp;feed!L97,LARGE(INDEX(ISNUMBER(--MID(feed!L97,ROW($1:$19),1))*
ROW($1:$19),0),ROW($1:$19))+1,1)*10^ROW($1:$19)/10)</f>
        <v>33</v>
      </c>
      <c r="M771" t="str">
        <f>feed!M97</f>
        <v>Central Planning</v>
      </c>
      <c r="N771">
        <f>SUMPRODUCT(MID(0&amp;feed!N97,LARGE(INDEX(ISNUMBER(--MID(feed!N97,ROW($1:$5),1))*
ROW($1:$5),0),ROW($1:$5))+1,1)*10^ROW($1:$5)/10)</f>
        <v>3220</v>
      </c>
      <c r="O771">
        <f>SUMPRODUCT(MID(0&amp;feed!O97,LARGE(INDEX(ISNUMBER(--MID(feed!O97,ROW($1:$5),1))*
ROW($1:$5),0),ROW($1:$5))+1,1)*10^ROW($1:$5)/10)</f>
        <v>7061</v>
      </c>
      <c r="P771" t="str">
        <f>feed!P97</f>
        <v>Plentiful</v>
      </c>
      <c r="Q771">
        <f t="shared" si="72"/>
        <v>70</v>
      </c>
      <c r="R771" t="str">
        <f>feed!Q97</f>
        <v>Very Powerful</v>
      </c>
      <c r="S771">
        <f t="shared" si="73"/>
        <v>10</v>
      </c>
      <c r="T771" t="str">
        <f>feed!R97</f>
        <v>Persia</v>
      </c>
      <c r="U771" t="str">
        <f>feed!S97</f>
        <v>Soviet Union</v>
      </c>
      <c r="V771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51308</v>
      </c>
      <c r="W771" t="str">
        <f>feed!U97</f>
        <v>http://blocgame.com/stats.php?id=63882</v>
      </c>
      <c r="X771" s="4">
        <f>SUMPRODUCT(MID(0&amp;feed!V97,LARGE(INDEX(ISNUMBER(--MID(feed!V97,ROW($1:$5),1))*
ROW($1:$5),0),ROW($1:$5))+1,1)*10^ROW($1:$5)/10)</f>
        <v>0</v>
      </c>
      <c r="Y771">
        <f>feed!W97</f>
        <v>0</v>
      </c>
      <c r="Z771" s="4">
        <f t="shared" si="74"/>
        <v>26933</v>
      </c>
      <c r="AA771" s="8">
        <f t="shared" si="75"/>
        <v>15.934161490683231</v>
      </c>
      <c r="AB771" s="4">
        <f t="shared" si="76"/>
        <v>536.66666666666663</v>
      </c>
      <c r="AC771" s="4">
        <f t="shared" si="77"/>
        <v>8551.3333333333339</v>
      </c>
    </row>
    <row r="772" spans="1:29" x14ac:dyDescent="0.25">
      <c r="A772" t="str">
        <f>feed!A32</f>
        <v>Johor</v>
      </c>
      <c r="B772" t="str">
        <f>feed!B32</f>
        <v>Helmi Omar</v>
      </c>
      <c r="C772" t="str">
        <f>feed!C32</f>
        <v>PIRATES</v>
      </c>
      <c r="D772">
        <f>SUMPRODUCT(MID(0&amp;feed!D32,LARGE(INDEX(ISNUMBER(--MID(feed!D32,ROW($1:$19),1))*
ROW($1:$19),0),ROW($1:$19))+1,1)*10^ROW($1:$19)/10)</f>
        <v>30</v>
      </c>
      <c r="E772">
        <f>SUMPRODUCT(MID(0&amp;feed!E32,LARGE(INDEX(ISNUMBER(--MID(feed!E32,ROW($1:$19),1))*
ROW($1:$19),0),ROW($1:$19))+1,1)*10^ROW($1:$19)/10)</f>
        <v>6</v>
      </c>
      <c r="F772" t="str">
        <f>feed!F32</f>
        <v>Second World War surplus</v>
      </c>
      <c r="G772" t="str">
        <f>feed!G32</f>
        <v>Gandhi-like</v>
      </c>
      <c r="H772">
        <f>SUMPRODUCT(MID(0&amp;feed!H32,LARGE(INDEX(ISNUMBER(--MID(feed!H32,ROW($1:$19),1))*
ROW($1:$19),0),ROW($1:$19))+1,1)*10^ROW($1:$19)/10)</f>
        <v>3</v>
      </c>
      <c r="I772" t="str">
        <f>feed!I32</f>
        <v>Elite</v>
      </c>
      <c r="J772">
        <f>SUMPRODUCT(MID(0&amp;feed!J32,LARGE(INDEX(ISNUMBER(--MID(feed!J32,ROW($1:$19),1))*
ROW($1:$19),0),ROW($1:$19))+1,1)*10^ROW($1:$19)/10)</f>
        <v>6</v>
      </c>
      <c r="K772">
        <f>SUMPRODUCT(MID(0&amp;feed!K32,LARGE(INDEX(ISNUMBER(--MID(feed!K32,ROW($1:$19),1))*
ROW($1:$19),0),ROW($1:$19))+1,1)*10^ROW($1:$19)/10)</f>
        <v>10</v>
      </c>
      <c r="L772">
        <f>SUMPRODUCT(MID(0&amp;feed!L32,LARGE(INDEX(ISNUMBER(--MID(feed!L32,ROW($1:$19),1))*
ROW($1:$19),0),ROW($1:$19))+1,1)*10^ROW($1:$19)/10)</f>
        <v>6</v>
      </c>
      <c r="M772" t="str">
        <f>feed!M32</f>
        <v>Central Planning</v>
      </c>
      <c r="N772">
        <f>SUMPRODUCT(MID(0&amp;feed!N32,LARGE(INDEX(ISNUMBER(--MID(feed!N32,ROW($1:$5),1))*
ROW($1:$5),0),ROW($1:$5))+1,1)*10^ROW($1:$5)/10)</f>
        <v>4075</v>
      </c>
      <c r="O772">
        <f>SUMPRODUCT(MID(0&amp;feed!O32,LARGE(INDEX(ISNUMBER(--MID(feed!O32,ROW($1:$5),1))*
ROW($1:$5),0),ROW($1:$5))+1,1)*10^ROW($1:$5)/10)</f>
        <v>315</v>
      </c>
      <c r="P772" t="str">
        <f>feed!P32</f>
        <v>Untapped</v>
      </c>
      <c r="Q772">
        <f t="shared" si="72"/>
        <v>90</v>
      </c>
      <c r="R772" t="str">
        <f>feed!Q32</f>
        <v>Powerful</v>
      </c>
      <c r="S772">
        <f t="shared" si="73"/>
        <v>9</v>
      </c>
      <c r="T772" t="str">
        <f>feed!R32</f>
        <v>Pacific Rim</v>
      </c>
      <c r="U772" t="str">
        <f>feed!S32</f>
        <v>Neutral</v>
      </c>
      <c r="V77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18581</v>
      </c>
      <c r="W772" t="str">
        <f>feed!U32</f>
        <v>http://blocgame.com/stats.php?id=60442</v>
      </c>
      <c r="X772" s="4">
        <f>SUMPRODUCT(MID(0&amp;feed!V32,LARGE(INDEX(ISNUMBER(--MID(feed!V32,ROW($1:$5),1))*
ROW($1:$5),0),ROW($1:$5))+1,1)*10^ROW($1:$5)/10)</f>
        <v>0</v>
      </c>
      <c r="Y772">
        <f>feed!W32</f>
        <v>0</v>
      </c>
      <c r="Z772" s="4">
        <f t="shared" si="74"/>
        <v>10331</v>
      </c>
      <c r="AA772" s="8">
        <f t="shared" si="75"/>
        <v>4.5597546012269943</v>
      </c>
      <c r="AB772" s="4">
        <f t="shared" si="76"/>
        <v>679.16666666666663</v>
      </c>
      <c r="AC772" s="4">
        <f t="shared" si="77"/>
        <v>3096.8333333333335</v>
      </c>
    </row>
    <row r="773" spans="1:29" x14ac:dyDescent="0.25">
      <c r="A773" t="str">
        <f>feed!A390</f>
        <v>Alpha</v>
      </c>
      <c r="B773" t="str">
        <f>feed!B390</f>
        <v>Ryguy1005</v>
      </c>
      <c r="C773">
        <f>feed!C390</f>
        <v>0</v>
      </c>
      <c r="D773">
        <f>SUMPRODUCT(MID(0&amp;feed!D390,LARGE(INDEX(ISNUMBER(--MID(feed!D390,ROW($1:$19),1))*
ROW($1:$19),0),ROW($1:$19))+1,1)*10^ROW($1:$19)/10)</f>
        <v>61</v>
      </c>
      <c r="E773">
        <f>SUMPRODUCT(MID(0&amp;feed!E390,LARGE(INDEX(ISNUMBER(--MID(feed!E390,ROW($1:$19),1))*
ROW($1:$19),0),ROW($1:$19))+1,1)*10^ROW($1:$19)/10)</f>
        <v>0</v>
      </c>
      <c r="F773" t="str">
        <f>feed!F390</f>
        <v>First World War surplus</v>
      </c>
      <c r="G773" t="str">
        <f>feed!G390</f>
        <v>Pariah</v>
      </c>
      <c r="H773">
        <f>SUMPRODUCT(MID(0&amp;feed!H390,LARGE(INDEX(ISNUMBER(--MID(feed!H390,ROW($1:$19),1))*
ROW($1:$19),0),ROW($1:$19))+1,1)*10^ROW($1:$19)/10)</f>
        <v>1</v>
      </c>
      <c r="I773" t="str">
        <f>feed!I390</f>
        <v>Standard</v>
      </c>
      <c r="J773">
        <f>SUMPRODUCT(MID(0&amp;feed!J390,LARGE(INDEX(ISNUMBER(--MID(feed!J390,ROW($1:$19),1))*
ROW($1:$19),0),ROW($1:$19))+1,1)*10^ROW($1:$19)/10)</f>
        <v>1</v>
      </c>
      <c r="K773">
        <f>SUMPRODUCT(MID(0&amp;feed!K390,LARGE(INDEX(ISNUMBER(--MID(feed!K390,ROW($1:$19),1))*
ROW($1:$19),0),ROW($1:$19))+1,1)*10^ROW($1:$19)/10)</f>
        <v>4</v>
      </c>
      <c r="L773">
        <f>SUMPRODUCT(MID(0&amp;feed!L390,LARGE(INDEX(ISNUMBER(--MID(feed!L390,ROW($1:$19),1))*
ROW($1:$19),0),ROW($1:$19))+1,1)*10^ROW($1:$19)/10)</f>
        <v>3</v>
      </c>
      <c r="M773" t="str">
        <f>feed!M390</f>
        <v>Central Planning</v>
      </c>
      <c r="N773">
        <f>SUMPRODUCT(MID(0&amp;feed!N390,LARGE(INDEX(ISNUMBER(--MID(feed!N390,ROW($1:$5),1))*
ROW($1:$5),0),ROW($1:$5))+1,1)*10^ROW($1:$5)/10)</f>
        <v>1593</v>
      </c>
      <c r="O773">
        <f>SUMPRODUCT(MID(0&amp;feed!O390,LARGE(INDEX(ISNUMBER(--MID(feed!O390,ROW($1:$5),1))*
ROW($1:$5),0),ROW($1:$5))+1,1)*10^ROW($1:$5)/10)</f>
        <v>57</v>
      </c>
      <c r="P773" t="str">
        <f>feed!P390</f>
        <v>Untapped</v>
      </c>
      <c r="Q773">
        <f t="shared" si="72"/>
        <v>90</v>
      </c>
      <c r="R773" t="str">
        <f>feed!Q390</f>
        <v>Somewhat Large</v>
      </c>
      <c r="S773">
        <f t="shared" si="73"/>
        <v>6</v>
      </c>
      <c r="T773" t="str">
        <f>feed!R390</f>
        <v>Gran Colombia</v>
      </c>
      <c r="U773" t="str">
        <f>feed!S390</f>
        <v>United States</v>
      </c>
      <c r="V773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28141</v>
      </c>
      <c r="W773" t="str">
        <f>feed!U390</f>
        <v>http://blocgame.com/stats.php?id=64279</v>
      </c>
      <c r="X773" s="4">
        <f>SUMPRODUCT(MID(0&amp;feed!V390,LARGE(INDEX(ISNUMBER(--MID(feed!V390,ROW($1:$5),1))*
ROW($1:$5),0),ROW($1:$5))+1,1)*10^ROW($1:$5)/10)</f>
        <v>0</v>
      </c>
      <c r="Y773">
        <f>feed!W390</f>
        <v>0</v>
      </c>
      <c r="Z773" s="4">
        <f t="shared" si="74"/>
        <v>24766</v>
      </c>
      <c r="AA773" s="8">
        <f t="shared" si="75"/>
        <v>17.665411173885751</v>
      </c>
      <c r="AB773" s="4">
        <f t="shared" si="76"/>
        <v>265.5</v>
      </c>
      <c r="AC773" s="4">
        <f t="shared" si="77"/>
        <v>4690.166666666667</v>
      </c>
    </row>
    <row r="774" spans="1:29" x14ac:dyDescent="0.25">
      <c r="A774" t="str">
        <f>feed!A611</f>
        <v>Acirassi</v>
      </c>
      <c r="B774" t="str">
        <f>feed!B611</f>
        <v>Flexy</v>
      </c>
      <c r="C774" t="str">
        <f>feed!C611</f>
        <v>The Order</v>
      </c>
      <c r="D774">
        <f>SUMPRODUCT(MID(0&amp;feed!D611,LARGE(INDEX(ISNUMBER(--MID(feed!D611,ROW($1:$19),1))*
ROW($1:$19),0),ROW($1:$19))+1,1)*10^ROW($1:$19)/10)</f>
        <v>259</v>
      </c>
      <c r="E774">
        <f>SUMPRODUCT(MID(0&amp;feed!E611,LARGE(INDEX(ISNUMBER(--MID(feed!E611,ROW($1:$19),1))*
ROW($1:$19),0),ROW($1:$19))+1,1)*10^ROW($1:$19)/10)</f>
        <v>22</v>
      </c>
      <c r="F774" t="str">
        <f>feed!F611</f>
        <v>Almost Modern</v>
      </c>
      <c r="G774" t="str">
        <f>feed!G611</f>
        <v>Gandhi-like</v>
      </c>
      <c r="H774">
        <f>SUMPRODUCT(MID(0&amp;feed!H611,LARGE(INDEX(ISNUMBER(--MID(feed!H611,ROW($1:$19),1))*
ROW($1:$19),0),ROW($1:$19))+1,1)*10^ROW($1:$19)/10)</f>
        <v>6</v>
      </c>
      <c r="I774" t="str">
        <f>feed!I611</f>
        <v>Good</v>
      </c>
      <c r="J774">
        <f>SUMPRODUCT(MID(0&amp;feed!J611,LARGE(INDEX(ISNUMBER(--MID(feed!J611,ROW($1:$19),1))*
ROW($1:$19),0),ROW($1:$19))+1,1)*10^ROW($1:$19)/10)</f>
        <v>11</v>
      </c>
      <c r="K774">
        <f>SUMPRODUCT(MID(0&amp;feed!K611,LARGE(INDEX(ISNUMBER(--MID(feed!K611,ROW($1:$19),1))*
ROW($1:$19),0),ROW($1:$19))+1,1)*10^ROW($1:$19)/10)</f>
        <v>100</v>
      </c>
      <c r="L774">
        <f>SUMPRODUCT(MID(0&amp;feed!L611,LARGE(INDEX(ISNUMBER(--MID(feed!L611,ROW($1:$19),1))*
ROW($1:$19),0),ROW($1:$19))+1,1)*10^ROW($1:$19)/10)</f>
        <v>75</v>
      </c>
      <c r="M774" t="str">
        <f>feed!M611</f>
        <v>Mixed Economy</v>
      </c>
      <c r="N774">
        <f>SUMPRODUCT(MID(0&amp;feed!N611,LARGE(INDEX(ISNUMBER(--MID(feed!N611,ROW($1:$5),1))*
ROW($1:$5),0),ROW($1:$5))+1,1)*10^ROW($1:$5)/10)</f>
        <v>946</v>
      </c>
      <c r="O774">
        <f>SUMPRODUCT(MID(0&amp;feed!O611,LARGE(INDEX(ISNUMBER(--MID(feed!O611,ROW($1:$5),1))*
ROW($1:$5),0),ROW($1:$5))+1,1)*10^ROW($1:$5)/10)</f>
        <v>7761</v>
      </c>
      <c r="P774" t="str">
        <f>feed!P611</f>
        <v>Untapped</v>
      </c>
      <c r="Q774">
        <f t="shared" si="72"/>
        <v>90</v>
      </c>
      <c r="R774" t="str">
        <f>feed!Q611</f>
        <v>Very Powerful</v>
      </c>
      <c r="S774">
        <f t="shared" si="73"/>
        <v>10</v>
      </c>
      <c r="T774" t="str">
        <f>feed!R611</f>
        <v>Mesopotamia</v>
      </c>
      <c r="U774" t="str">
        <f>feed!S611</f>
        <v>United States</v>
      </c>
      <c r="V774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117494</v>
      </c>
      <c r="W774" t="str">
        <f>feed!U611</f>
        <v>http://blocgame.com/stats.php?id=49805</v>
      </c>
      <c r="X774" s="4">
        <f>SUMPRODUCT(MID(0&amp;feed!V611,LARGE(INDEX(ISNUMBER(--MID(feed!V611,ROW($1:$5),1))*
ROW($1:$5),0),ROW($1:$5))+1,1)*10^ROW($1:$5)/10)</f>
        <v>0</v>
      </c>
      <c r="Y774">
        <f>feed!W611</f>
        <v>0</v>
      </c>
      <c r="Z774" s="4">
        <f t="shared" si="74"/>
        <v>47369</v>
      </c>
      <c r="AA774" s="8">
        <f t="shared" si="75"/>
        <v>124.20084566596195</v>
      </c>
      <c r="AB774" s="4">
        <f t="shared" si="76"/>
        <v>157.66666666666666</v>
      </c>
      <c r="AC774" s="4">
        <f t="shared" si="77"/>
        <v>19582.333333333332</v>
      </c>
    </row>
    <row r="775" spans="1:29" x14ac:dyDescent="0.25">
      <c r="A775" t="str">
        <f>feed!A537</f>
        <v>MembumiHangus</v>
      </c>
      <c r="B775" t="str">
        <f>feed!B537</f>
        <v>Hambikko</v>
      </c>
      <c r="C775" t="str">
        <f>feed!C537</f>
        <v>PIRATES</v>
      </c>
      <c r="D775">
        <f>SUMPRODUCT(MID(0&amp;feed!D537,LARGE(INDEX(ISNUMBER(--MID(feed!D537,ROW($1:$19),1))*
ROW($1:$19),0),ROW($1:$19))+1,1)*10^ROW($1:$19)/10)</f>
        <v>50</v>
      </c>
      <c r="E775">
        <f>SUMPRODUCT(MID(0&amp;feed!E537,LARGE(INDEX(ISNUMBER(--MID(feed!E537,ROW($1:$19),1))*
ROW($1:$19),0),ROW($1:$19))+1,1)*10^ROW($1:$19)/10)</f>
        <v>8</v>
      </c>
      <c r="F775" t="str">
        <f>feed!F537</f>
        <v>Second World War surplus</v>
      </c>
      <c r="G775" t="str">
        <f>feed!G537</f>
        <v>Gandhi-like</v>
      </c>
      <c r="H775">
        <f>SUMPRODUCT(MID(0&amp;feed!H537,LARGE(INDEX(ISNUMBER(--MID(feed!H537,ROW($1:$19),1))*
ROW($1:$19),0),ROW($1:$19))+1,1)*10^ROW($1:$19)/10)</f>
        <v>3</v>
      </c>
      <c r="I775" t="str">
        <f>feed!I537</f>
        <v>Good</v>
      </c>
      <c r="J775">
        <f>SUMPRODUCT(MID(0&amp;feed!J537,LARGE(INDEX(ISNUMBER(--MID(feed!J537,ROW($1:$19),1))*
ROW($1:$19),0),ROW($1:$19))+1,1)*10^ROW($1:$19)/10)</f>
        <v>6</v>
      </c>
      <c r="K775">
        <f>SUMPRODUCT(MID(0&amp;feed!K537,LARGE(INDEX(ISNUMBER(--MID(feed!K537,ROW($1:$19),1))*
ROW($1:$19),0),ROW($1:$19))+1,1)*10^ROW($1:$19)/10)</f>
        <v>15</v>
      </c>
      <c r="L775">
        <f>SUMPRODUCT(MID(0&amp;feed!L537,LARGE(INDEX(ISNUMBER(--MID(feed!L537,ROW($1:$19),1))*
ROW($1:$19),0),ROW($1:$19))+1,1)*10^ROW($1:$19)/10)</f>
        <v>10</v>
      </c>
      <c r="M775" t="str">
        <f>feed!M537</f>
        <v>Central Planning</v>
      </c>
      <c r="N775">
        <f>SUMPRODUCT(MID(0&amp;feed!N537,LARGE(INDEX(ISNUMBER(--MID(feed!N537,ROW($1:$5),1))*
ROW($1:$5),0),ROW($1:$5))+1,1)*10^ROW($1:$5)/10)</f>
        <v>1140</v>
      </c>
      <c r="O775">
        <f>SUMPRODUCT(MID(0&amp;feed!O537,LARGE(INDEX(ISNUMBER(--MID(feed!O537,ROW($1:$5),1))*
ROW($1:$5),0),ROW($1:$5))+1,1)*10^ROW($1:$5)/10)</f>
        <v>2072</v>
      </c>
      <c r="P775" t="str">
        <f>feed!P537</f>
        <v>Untapped</v>
      </c>
      <c r="Q775">
        <f t="shared" si="72"/>
        <v>90</v>
      </c>
      <c r="R775" t="str">
        <f>feed!Q537</f>
        <v>Powerful</v>
      </c>
      <c r="S775">
        <f t="shared" si="73"/>
        <v>9</v>
      </c>
      <c r="T775" t="str">
        <f>feed!R537</f>
        <v>Atlas</v>
      </c>
      <c r="U775" t="str">
        <f>feed!S537</f>
        <v>Neutral</v>
      </c>
      <c r="V775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16420</v>
      </c>
      <c r="W775" t="str">
        <f>feed!U537</f>
        <v>http://blocgame.com/stats.php?id=62424</v>
      </c>
      <c r="X775" s="4">
        <f>SUMPRODUCT(MID(0&amp;feed!V537,LARGE(INDEX(ISNUMBER(--MID(feed!V537,ROW($1:$5),1))*
ROW($1:$5),0),ROW($1:$5))+1,1)*10^ROW($1:$5)/10)</f>
        <v>0</v>
      </c>
      <c r="Y775">
        <f>feed!W537</f>
        <v>0</v>
      </c>
      <c r="Z775" s="4">
        <f t="shared" si="74"/>
        <v>4795</v>
      </c>
      <c r="AA775" s="8">
        <f t="shared" si="75"/>
        <v>14.403508771929825</v>
      </c>
      <c r="AB775" s="4">
        <f t="shared" si="76"/>
        <v>190</v>
      </c>
      <c r="AC775" s="4">
        <f t="shared" si="77"/>
        <v>2736.6666666666665</v>
      </c>
    </row>
    <row r="776" spans="1:29" x14ac:dyDescent="0.25">
      <c r="A776" t="str">
        <f>feed!A170</f>
        <v>Wankmuffin</v>
      </c>
      <c r="B776" t="str">
        <f>feed!B170</f>
        <v>tempcunt</v>
      </c>
      <c r="C776">
        <f>feed!C170</f>
        <v>0</v>
      </c>
      <c r="D776">
        <f>SUMPRODUCT(MID(0&amp;feed!D170,LARGE(INDEX(ISNUMBER(--MID(feed!D170,ROW($1:$19),1))*
ROW($1:$19),0),ROW($1:$19))+1,1)*10^ROW($1:$19)/10)</f>
        <v>45</v>
      </c>
      <c r="E776">
        <f>SUMPRODUCT(MID(0&amp;feed!E170,LARGE(INDEX(ISNUMBER(--MID(feed!E170,ROW($1:$19),1))*
ROW($1:$19),0),ROW($1:$19))+1,1)*10^ROW($1:$19)/10)</f>
        <v>1</v>
      </c>
      <c r="F776" t="str">
        <f>feed!F170</f>
        <v>Korean War surplus</v>
      </c>
      <c r="G776" t="str">
        <f>feed!G170</f>
        <v>Gandhi-like</v>
      </c>
      <c r="H776">
        <f>SUMPRODUCT(MID(0&amp;feed!H170,LARGE(INDEX(ISNUMBER(--MID(feed!H170,ROW($1:$19),1))*
ROW($1:$19),0),ROW($1:$19))+1,1)*10^ROW($1:$19)/10)</f>
        <v>3</v>
      </c>
      <c r="I776" t="str">
        <f>feed!I170</f>
        <v>Good</v>
      </c>
      <c r="J776">
        <f>SUMPRODUCT(MID(0&amp;feed!J170,LARGE(INDEX(ISNUMBER(--MID(feed!J170,ROW($1:$19),1))*
ROW($1:$19),0),ROW($1:$19))+1,1)*10^ROW($1:$19)/10)</f>
        <v>0</v>
      </c>
      <c r="K776">
        <f>SUMPRODUCT(MID(0&amp;feed!K170,LARGE(INDEX(ISNUMBER(--MID(feed!K170,ROW($1:$19),1))*
ROW($1:$19),0),ROW($1:$19))+1,1)*10^ROW($1:$19)/10)</f>
        <v>1</v>
      </c>
      <c r="L776">
        <f>SUMPRODUCT(MID(0&amp;feed!L170,LARGE(INDEX(ISNUMBER(--MID(feed!L170,ROW($1:$19),1))*
ROW($1:$19),0),ROW($1:$19))+1,1)*10^ROW($1:$19)/10)</f>
        <v>3</v>
      </c>
      <c r="M776" t="str">
        <f>feed!M170</f>
        <v>Mixed Economy</v>
      </c>
      <c r="N776">
        <f>SUMPRODUCT(MID(0&amp;feed!N170,LARGE(INDEX(ISNUMBER(--MID(feed!N170,ROW($1:$5),1))*
ROW($1:$5),0),ROW($1:$5))+1,1)*10^ROW($1:$5)/10)</f>
        <v>2648</v>
      </c>
      <c r="O776">
        <f>SUMPRODUCT(MID(0&amp;feed!O170,LARGE(INDEX(ISNUMBER(--MID(feed!O170,ROW($1:$5),1))*
ROW($1:$5),0),ROW($1:$5))+1,1)*10^ROW($1:$5)/10)</f>
        <v>150</v>
      </c>
      <c r="P776" t="str">
        <f>feed!P170</f>
        <v>Plentiful</v>
      </c>
      <c r="Q776">
        <f t="shared" si="72"/>
        <v>70</v>
      </c>
      <c r="R776" t="str">
        <f>feed!Q170</f>
        <v>Mediocre</v>
      </c>
      <c r="S776">
        <f t="shared" si="73"/>
        <v>4.5</v>
      </c>
      <c r="T776" t="str">
        <f>feed!R170</f>
        <v>Mesoamerica</v>
      </c>
      <c r="U776" t="str">
        <f>feed!S170</f>
        <v>Neutral</v>
      </c>
      <c r="V776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3836</v>
      </c>
      <c r="W776" t="str">
        <f>feed!U170</f>
        <v>http://blocgame.com/stats.php?id=63325</v>
      </c>
      <c r="X776" s="4">
        <f>SUMPRODUCT(MID(0&amp;feed!V170,LARGE(INDEX(ISNUMBER(--MID(feed!V170,ROW($1:$5),1))*
ROW($1:$5),0),ROW($1:$5))+1,1)*10^ROW($1:$5)/10)</f>
        <v>0</v>
      </c>
      <c r="Y776">
        <f>feed!W170</f>
        <v>0</v>
      </c>
      <c r="Z776" s="4">
        <f t="shared" si="74"/>
        <v>86</v>
      </c>
      <c r="AA776" s="8">
        <f t="shared" si="75"/>
        <v>1.4486404833836859</v>
      </c>
      <c r="AB776" s="4">
        <f t="shared" si="76"/>
        <v>441.33333333333331</v>
      </c>
      <c r="AC776" s="4">
        <f t="shared" si="77"/>
        <v>639.33333333333337</v>
      </c>
    </row>
    <row r="777" spans="1:29" x14ac:dyDescent="0.25">
      <c r="A777" t="str">
        <f>feed!A230</f>
        <v>Haaga</v>
      </c>
      <c r="B777" t="str">
        <f>feed!B230</f>
        <v>Belac2.0</v>
      </c>
      <c r="C777" t="str">
        <f>feed!C230</f>
        <v>The Federal Colonies</v>
      </c>
      <c r="D777">
        <f>SUMPRODUCT(MID(0&amp;feed!D230,LARGE(INDEX(ISNUMBER(--MID(feed!D230,ROW($1:$19),1))*
ROW($1:$19),0),ROW($1:$19))+1,1)*10^ROW($1:$19)/10)</f>
        <v>40</v>
      </c>
      <c r="E777">
        <f>SUMPRODUCT(MID(0&amp;feed!E230,LARGE(INDEX(ISNUMBER(--MID(feed!E230,ROW($1:$19),1))*
ROW($1:$19),0),ROW($1:$19))+1,1)*10^ROW($1:$19)/10)</f>
        <v>3</v>
      </c>
      <c r="F777" t="str">
        <f>feed!F230</f>
        <v>Korean War surplus</v>
      </c>
      <c r="G777" t="str">
        <f>feed!G230</f>
        <v>Gandhi-like</v>
      </c>
      <c r="H777">
        <f>SUMPRODUCT(MID(0&amp;feed!H230,LARGE(INDEX(ISNUMBER(--MID(feed!H230,ROW($1:$19),1))*
ROW($1:$19),0),ROW($1:$19))+1,1)*10^ROW($1:$19)/10)</f>
        <v>2</v>
      </c>
      <c r="I777" t="str">
        <f>feed!I230</f>
        <v>Elite</v>
      </c>
      <c r="J777">
        <f>SUMPRODUCT(MID(0&amp;feed!J230,LARGE(INDEX(ISNUMBER(--MID(feed!J230,ROW($1:$19),1))*
ROW($1:$19),0),ROW($1:$19))+1,1)*10^ROW($1:$19)/10)</f>
        <v>3</v>
      </c>
      <c r="K777">
        <f>SUMPRODUCT(MID(0&amp;feed!K230,LARGE(INDEX(ISNUMBER(--MID(feed!K230,ROW($1:$19),1))*
ROW($1:$19),0),ROW($1:$19))+1,1)*10^ROW($1:$19)/10)</f>
        <v>15</v>
      </c>
      <c r="L777">
        <f>SUMPRODUCT(MID(0&amp;feed!L230,LARGE(INDEX(ISNUMBER(--MID(feed!L230,ROW($1:$19),1))*
ROW($1:$19),0),ROW($1:$19))+1,1)*10^ROW($1:$19)/10)</f>
        <v>6</v>
      </c>
      <c r="M777" t="str">
        <f>feed!M230</f>
        <v>Mixed Economy</v>
      </c>
      <c r="N777">
        <f>SUMPRODUCT(MID(0&amp;feed!N230,LARGE(INDEX(ISNUMBER(--MID(feed!N230,ROW($1:$5),1))*
ROW($1:$5),0),ROW($1:$5))+1,1)*10^ROW($1:$5)/10)</f>
        <v>2354</v>
      </c>
      <c r="O777">
        <f>SUMPRODUCT(MID(0&amp;feed!O230,LARGE(INDEX(ISNUMBER(--MID(feed!O230,ROW($1:$5),1))*
ROW($1:$5),0),ROW($1:$5))+1,1)*10^ROW($1:$5)/10)</f>
        <v>164</v>
      </c>
      <c r="P777">
        <f>feed!P230</f>
        <v>0</v>
      </c>
      <c r="Q777">
        <f t="shared" si="72"/>
        <v>40</v>
      </c>
      <c r="R777" t="str">
        <f>feed!Q230</f>
        <v>Large</v>
      </c>
      <c r="S777">
        <f t="shared" si="73"/>
        <v>7.5</v>
      </c>
      <c r="T777" t="str">
        <f>feed!R230</f>
        <v>Caribbean</v>
      </c>
      <c r="U777" t="str">
        <f>feed!S230</f>
        <v>United States</v>
      </c>
      <c r="V777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22876</v>
      </c>
      <c r="W777" t="str">
        <f>feed!U230</f>
        <v>http://blocgame.com/stats.php?id=64322</v>
      </c>
      <c r="X777" s="4">
        <f>SUMPRODUCT(MID(0&amp;feed!V230,LARGE(INDEX(ISNUMBER(--MID(feed!V230,ROW($1:$5),1))*
ROW($1:$5),0),ROW($1:$5))+1,1)*10^ROW($1:$5)/10)</f>
        <v>0</v>
      </c>
      <c r="Y777">
        <f>feed!W230</f>
        <v>0</v>
      </c>
      <c r="Z777" s="4">
        <f t="shared" si="74"/>
        <v>13501</v>
      </c>
      <c r="AA777" s="8">
        <f t="shared" si="75"/>
        <v>9.7179269328802036</v>
      </c>
      <c r="AB777" s="4">
        <f t="shared" si="76"/>
        <v>392.33333333333331</v>
      </c>
      <c r="AC777" s="4">
        <f t="shared" si="77"/>
        <v>3812.6666666666665</v>
      </c>
    </row>
    <row r="778" spans="1:29" x14ac:dyDescent="0.25">
      <c r="A778" t="str">
        <f>feed!A401</f>
        <v>Deuss Vult</v>
      </c>
      <c r="B778" t="str">
        <f>feed!B401</f>
        <v>Jeremiah IX</v>
      </c>
      <c r="C778" t="str">
        <f>feed!C401</f>
        <v>The Order</v>
      </c>
      <c r="D778">
        <f>SUMPRODUCT(MID(0&amp;feed!D401,LARGE(INDEX(ISNUMBER(--MID(feed!D401,ROW($1:$19),1))*
ROW($1:$19),0),ROW($1:$19))+1,1)*10^ROW($1:$19)/10)</f>
        <v>51</v>
      </c>
      <c r="E778">
        <f>SUMPRODUCT(MID(0&amp;feed!E401,LARGE(INDEX(ISNUMBER(--MID(feed!E401,ROW($1:$19),1))*
ROW($1:$19),0),ROW($1:$19))+1,1)*10^ROW($1:$19)/10)</f>
        <v>0</v>
      </c>
      <c r="F778" t="str">
        <f>feed!F401</f>
        <v>Second World War surplus</v>
      </c>
      <c r="G778" t="str">
        <f>feed!G401</f>
        <v>Gandhi-like</v>
      </c>
      <c r="H778">
        <f>SUMPRODUCT(MID(0&amp;feed!H401,LARGE(INDEX(ISNUMBER(--MID(feed!H401,ROW($1:$19),1))*
ROW($1:$19),0),ROW($1:$19))+1,1)*10^ROW($1:$19)/10)</f>
        <v>2</v>
      </c>
      <c r="I778" t="str">
        <f>feed!I401</f>
        <v>Elite</v>
      </c>
      <c r="J778">
        <f>SUMPRODUCT(MID(0&amp;feed!J401,LARGE(INDEX(ISNUMBER(--MID(feed!J401,ROW($1:$19),1))*
ROW($1:$19),0),ROW($1:$19))+1,1)*10^ROW($1:$19)/10)</f>
        <v>6</v>
      </c>
      <c r="K778">
        <f>SUMPRODUCT(MID(0&amp;feed!K401,LARGE(INDEX(ISNUMBER(--MID(feed!K401,ROW($1:$19),1))*
ROW($1:$19),0),ROW($1:$19))+1,1)*10^ROW($1:$19)/10)</f>
        <v>11</v>
      </c>
      <c r="L778">
        <f>SUMPRODUCT(MID(0&amp;feed!L401,LARGE(INDEX(ISNUMBER(--MID(feed!L401,ROW($1:$19),1))*
ROW($1:$19),0),ROW($1:$19))+1,1)*10^ROW($1:$19)/10)</f>
        <v>7</v>
      </c>
      <c r="M778" t="str">
        <f>feed!M401</f>
        <v>Mixed Economy</v>
      </c>
      <c r="N778">
        <f>SUMPRODUCT(MID(0&amp;feed!N401,LARGE(INDEX(ISNUMBER(--MID(feed!N401,ROW($1:$5),1))*
ROW($1:$5),0),ROW($1:$5))+1,1)*10^ROW($1:$5)/10)</f>
        <v>1578</v>
      </c>
      <c r="O778">
        <f>SUMPRODUCT(MID(0&amp;feed!O401,LARGE(INDEX(ISNUMBER(--MID(feed!O401,ROW($1:$5),1))*
ROW($1:$5),0),ROW($1:$5))+1,1)*10^ROW($1:$5)/10)</f>
        <v>2285</v>
      </c>
      <c r="P778" t="str">
        <f>feed!P401</f>
        <v>Untapped</v>
      </c>
      <c r="Q778">
        <f t="shared" si="72"/>
        <v>90</v>
      </c>
      <c r="R778" t="str">
        <f>feed!Q401</f>
        <v>Large</v>
      </c>
      <c r="S778">
        <f t="shared" si="73"/>
        <v>7.5</v>
      </c>
      <c r="T778" t="str">
        <f>feed!R401</f>
        <v>Arabia</v>
      </c>
      <c r="U778" t="str">
        <f>feed!S401</f>
        <v>United States</v>
      </c>
      <c r="V778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26217</v>
      </c>
      <c r="W778" t="str">
        <f>feed!U401</f>
        <v>http://blocgame.com/stats.php?id=64697</v>
      </c>
      <c r="X778" s="4">
        <f>SUMPRODUCT(MID(0&amp;feed!V401,LARGE(INDEX(ISNUMBER(--MID(feed!V401,ROW($1:$5),1))*
ROW($1:$5),0),ROW($1:$5))+1,1)*10^ROW($1:$5)/10)</f>
        <v>0</v>
      </c>
      <c r="Y778">
        <f>feed!W401</f>
        <v>0</v>
      </c>
      <c r="Z778" s="4">
        <f t="shared" si="74"/>
        <v>17967</v>
      </c>
      <c r="AA778" s="8">
        <f t="shared" si="75"/>
        <v>16.614068441064639</v>
      </c>
      <c r="AB778" s="4">
        <f t="shared" si="76"/>
        <v>263</v>
      </c>
      <c r="AC778" s="4">
        <f t="shared" si="77"/>
        <v>4369.5</v>
      </c>
    </row>
    <row r="779" spans="1:29" x14ac:dyDescent="0.25">
      <c r="A779" t="str">
        <f>feed!A276</f>
        <v>Derse Moon</v>
      </c>
      <c r="B779" t="str">
        <f>feed!B276</f>
        <v>Jack Noir</v>
      </c>
      <c r="C779" t="str">
        <f>feed!C276</f>
        <v>The Order</v>
      </c>
      <c r="D779">
        <f>SUMPRODUCT(MID(0&amp;feed!D276,LARGE(INDEX(ISNUMBER(--MID(feed!D276,ROW($1:$19),1))*
ROW($1:$19),0),ROW($1:$19))+1,1)*10^ROW($1:$19)/10)</f>
        <v>35</v>
      </c>
      <c r="E779">
        <f>SUMPRODUCT(MID(0&amp;feed!E276,LARGE(INDEX(ISNUMBER(--MID(feed!E276,ROW($1:$19),1))*
ROW($1:$19),0),ROW($1:$19))+1,1)*10^ROW($1:$19)/10)</f>
        <v>18</v>
      </c>
      <c r="F779" t="str">
        <f>feed!F276</f>
        <v>Almost Modern</v>
      </c>
      <c r="G779" t="str">
        <f>feed!G276</f>
        <v>Pariah</v>
      </c>
      <c r="H779">
        <f>SUMPRODUCT(MID(0&amp;feed!H276,LARGE(INDEX(ISNUMBER(--MID(feed!H276,ROW($1:$19),1))*
ROW($1:$19),0),ROW($1:$19))+1,1)*10^ROW($1:$19)/10)</f>
        <v>9</v>
      </c>
      <c r="I779" t="str">
        <f>feed!I276</f>
        <v>Elite</v>
      </c>
      <c r="J779">
        <f>SUMPRODUCT(MID(0&amp;feed!J276,LARGE(INDEX(ISNUMBER(--MID(feed!J276,ROW($1:$19),1))*
ROW($1:$19),0),ROW($1:$19))+1,1)*10^ROW($1:$19)/10)</f>
        <v>3</v>
      </c>
      <c r="K779">
        <f>SUMPRODUCT(MID(0&amp;feed!K276,LARGE(INDEX(ISNUMBER(--MID(feed!K276,ROW($1:$19),1))*
ROW($1:$19),0),ROW($1:$19))+1,1)*10^ROW($1:$19)/10)</f>
        <v>50</v>
      </c>
      <c r="L779">
        <f>SUMPRODUCT(MID(0&amp;feed!L276,LARGE(INDEX(ISNUMBER(--MID(feed!L276,ROW($1:$19),1))*
ROW($1:$19),0),ROW($1:$19))+1,1)*10^ROW($1:$19)/10)</f>
        <v>50</v>
      </c>
      <c r="M779" t="str">
        <f>feed!M276</f>
        <v>Central Planning</v>
      </c>
      <c r="N779">
        <f>SUMPRODUCT(MID(0&amp;feed!N276,LARGE(INDEX(ISNUMBER(--MID(feed!N276,ROW($1:$5),1))*
ROW($1:$5),0),ROW($1:$5))+1,1)*10^ROW($1:$5)/10)</f>
        <v>2107</v>
      </c>
      <c r="O779">
        <f>SUMPRODUCT(MID(0&amp;feed!O276,LARGE(INDEX(ISNUMBER(--MID(feed!O276,ROW($1:$5),1))*
ROW($1:$5),0),ROW($1:$5))+1,1)*10^ROW($1:$5)/10)</f>
        <v>25557</v>
      </c>
      <c r="P779" t="str">
        <f>feed!P276</f>
        <v>Near Depletion</v>
      </c>
      <c r="Q779">
        <f t="shared" si="72"/>
        <v>10</v>
      </c>
      <c r="R779" t="str">
        <f>feed!Q276</f>
        <v>Very Powerful</v>
      </c>
      <c r="S779">
        <f t="shared" si="73"/>
        <v>10</v>
      </c>
      <c r="T779" t="str">
        <f>feed!R276</f>
        <v>Egypt</v>
      </c>
      <c r="U779" t="str">
        <f>feed!S276</f>
        <v>Soviet Union</v>
      </c>
      <c r="V779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101847</v>
      </c>
      <c r="W779" t="str">
        <f>feed!U276</f>
        <v>http://blocgame.com/stats.php?id=62965</v>
      </c>
      <c r="X779" s="4">
        <f>SUMPRODUCT(MID(0&amp;feed!V276,LARGE(INDEX(ISNUMBER(--MID(feed!V276,ROW($1:$5),1))*
ROW($1:$5),0),ROW($1:$5))+1,1)*10^ROW($1:$5)/10)</f>
        <v>0</v>
      </c>
      <c r="Y779">
        <f>feed!W276</f>
        <v>0</v>
      </c>
      <c r="Z779" s="4">
        <f t="shared" si="74"/>
        <v>57597</v>
      </c>
      <c r="AA779" s="8">
        <f t="shared" si="75"/>
        <v>48.337446606549598</v>
      </c>
      <c r="AB779" s="4">
        <f t="shared" si="76"/>
        <v>351.16666666666669</v>
      </c>
      <c r="AC779" s="4">
        <f t="shared" si="77"/>
        <v>16974.5</v>
      </c>
    </row>
    <row r="780" spans="1:29" x14ac:dyDescent="0.25">
      <c r="A780" t="str">
        <f>feed!A369</f>
        <v>Ladina</v>
      </c>
      <c r="B780" t="str">
        <f>feed!B369</f>
        <v>MightyBjï¿½rn</v>
      </c>
      <c r="C780" t="str">
        <f>feed!C369</f>
        <v>Brotherhood of Nod</v>
      </c>
      <c r="D780">
        <f>SUMPRODUCT(MID(0&amp;feed!D369,LARGE(INDEX(ISNUMBER(--MID(feed!D369,ROW($1:$19),1))*
ROW($1:$19),0),ROW($1:$19))+1,1)*10^ROW($1:$19)/10)</f>
        <v>43</v>
      </c>
      <c r="E780">
        <f>SUMPRODUCT(MID(0&amp;feed!E369,LARGE(INDEX(ISNUMBER(--MID(feed!E369,ROW($1:$19),1))*
ROW($1:$19),0),ROW($1:$19))+1,1)*10^ROW($1:$19)/10)</f>
        <v>0</v>
      </c>
      <c r="F780" t="str">
        <f>feed!F369</f>
        <v>Korean War surplus</v>
      </c>
      <c r="G780" t="str">
        <f>feed!G369</f>
        <v>Pariah</v>
      </c>
      <c r="H780">
        <f>SUMPRODUCT(MID(0&amp;feed!H369,LARGE(INDEX(ISNUMBER(--MID(feed!H369,ROW($1:$19),1))*
ROW($1:$19),0),ROW($1:$19))+1,1)*10^ROW($1:$19)/10)</f>
        <v>1</v>
      </c>
      <c r="I780" t="str">
        <f>feed!I369</f>
        <v>Elite</v>
      </c>
      <c r="J780">
        <f>SUMPRODUCT(MID(0&amp;feed!J369,LARGE(INDEX(ISNUMBER(--MID(feed!J369,ROW($1:$19),1))*
ROW($1:$19),0),ROW($1:$19))+1,1)*10^ROW($1:$19)/10)</f>
        <v>3</v>
      </c>
      <c r="K780">
        <f>SUMPRODUCT(MID(0&amp;feed!K369,LARGE(INDEX(ISNUMBER(--MID(feed!K369,ROW($1:$19),1))*
ROW($1:$19),0),ROW($1:$19))+1,1)*10^ROW($1:$19)/10)</f>
        <v>26</v>
      </c>
      <c r="L780">
        <f>SUMPRODUCT(MID(0&amp;feed!L369,LARGE(INDEX(ISNUMBER(--MID(feed!L369,ROW($1:$19),1))*
ROW($1:$19),0),ROW($1:$19))+1,1)*10^ROW($1:$19)/10)</f>
        <v>2</v>
      </c>
      <c r="M780" t="str">
        <f>feed!M369</f>
        <v>Central Planning</v>
      </c>
      <c r="N780">
        <f>SUMPRODUCT(MID(0&amp;feed!N369,LARGE(INDEX(ISNUMBER(--MID(feed!N369,ROW($1:$5),1))*
ROW($1:$5),0),ROW($1:$5))+1,1)*10^ROW($1:$5)/10)</f>
        <v>1678</v>
      </c>
      <c r="O780">
        <f>SUMPRODUCT(MID(0&amp;feed!O369,LARGE(INDEX(ISNUMBER(--MID(feed!O369,ROW($1:$5),1))*
ROW($1:$5),0),ROW($1:$5))+1,1)*10^ROW($1:$5)/10)</f>
        <v>27</v>
      </c>
      <c r="P780">
        <f>feed!P369</f>
        <v>0</v>
      </c>
      <c r="Q780">
        <f t="shared" si="72"/>
        <v>40</v>
      </c>
      <c r="R780" t="str">
        <f>feed!Q369</f>
        <v>Large</v>
      </c>
      <c r="S780">
        <f t="shared" si="73"/>
        <v>7.5</v>
      </c>
      <c r="T780" t="str">
        <f>feed!R369</f>
        <v>Caribbean</v>
      </c>
      <c r="U780" t="str">
        <f>feed!S369</f>
        <v>Soviet Union</v>
      </c>
      <c r="V780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50802</v>
      </c>
      <c r="W780" t="str">
        <f>feed!U369</f>
        <v>http://blocgame.com/stats.php?id=62936</v>
      </c>
      <c r="X780" s="4">
        <f>SUMPRODUCT(MID(0&amp;feed!V369,LARGE(INDEX(ISNUMBER(--MID(feed!V369,ROW($1:$5),1))*
ROW($1:$5),0),ROW($1:$5))+1,1)*10^ROW($1:$5)/10)</f>
        <v>0</v>
      </c>
      <c r="Y780">
        <f>feed!W369</f>
        <v>0</v>
      </c>
      <c r="Z780" s="4">
        <f t="shared" si="74"/>
        <v>39552</v>
      </c>
      <c r="AA780" s="8">
        <f t="shared" si="75"/>
        <v>30.275327771156139</v>
      </c>
      <c r="AB780" s="4">
        <f t="shared" si="76"/>
        <v>279.66666666666669</v>
      </c>
      <c r="AC780" s="4">
        <f t="shared" si="77"/>
        <v>8467</v>
      </c>
    </row>
    <row r="781" spans="1:29" x14ac:dyDescent="0.25">
      <c r="A781" t="str">
        <f>feed!A636</f>
        <v>East Tanzia</v>
      </c>
      <c r="B781" t="str">
        <f>feed!B636</f>
        <v>Lenini</v>
      </c>
      <c r="C781" t="str">
        <f>feed!C636</f>
        <v>Socialist Arab Union</v>
      </c>
      <c r="D781">
        <f>SUMPRODUCT(MID(0&amp;feed!D636,LARGE(INDEX(ISNUMBER(--MID(feed!D636,ROW($1:$19),1))*
ROW($1:$19),0),ROW($1:$19))+1,1)*10^ROW($1:$19)/10)</f>
        <v>66</v>
      </c>
      <c r="E781">
        <f>SUMPRODUCT(MID(0&amp;feed!E636,LARGE(INDEX(ISNUMBER(--MID(feed!E636,ROW($1:$19),1))*
ROW($1:$19),0),ROW($1:$19))+1,1)*10^ROW($1:$19)/10)</f>
        <v>0</v>
      </c>
      <c r="F781" t="str">
        <f>feed!F636</f>
        <v>Second World War surplus</v>
      </c>
      <c r="G781" t="str">
        <f>feed!G636</f>
        <v>Gandhi-like</v>
      </c>
      <c r="H781">
        <f>SUMPRODUCT(MID(0&amp;feed!H637,LARGE(INDEX(ISNUMBER(--MID(feed!H637,ROW($1:$19),1))*
ROW($1:$19),0),ROW($1:$19))+1,1)*10^ROW($1:$19)/10)</f>
        <v>2</v>
      </c>
      <c r="I781" t="str">
        <f>feed!I636</f>
        <v>Good</v>
      </c>
      <c r="J781">
        <f>SUMPRODUCT(MID(0&amp;feed!J636,LARGE(INDEX(ISNUMBER(--MID(feed!J636,ROW($1:$19),1))*
ROW($1:$19),0),ROW($1:$19))+1,1)*10^ROW($1:$19)/10)</f>
        <v>1</v>
      </c>
      <c r="K781">
        <f>SUMPRODUCT(MID(0&amp;feed!K636,LARGE(INDEX(ISNUMBER(--MID(feed!K636,ROW($1:$19),1))*
ROW($1:$19),0),ROW($1:$19))+1,1)*10^ROW($1:$19)/10)</f>
        <v>9</v>
      </c>
      <c r="L781">
        <f>SUMPRODUCT(MID(0&amp;feed!L636,LARGE(INDEX(ISNUMBER(--MID(feed!L636,ROW($1:$19),1))*
ROW($1:$19),0),ROW($1:$19))+1,1)*10^ROW($1:$19)/10)</f>
        <v>7</v>
      </c>
      <c r="M781" t="str">
        <f>feed!M636</f>
        <v>Central Planning</v>
      </c>
      <c r="N781">
        <f>SUMPRODUCT(MID(0&amp;feed!N636,LARGE(INDEX(ISNUMBER(--MID(feed!N636,ROW($1:$5),1))*
ROW($1:$5),0),ROW($1:$5))+1,1)*10^ROW($1:$5)/10)</f>
        <v>898</v>
      </c>
      <c r="O781">
        <f>SUMPRODUCT(MID(0&amp;feed!O636,LARGE(INDEX(ISNUMBER(--MID(feed!O636,ROW($1:$5),1))*
ROW($1:$5),0),ROW($1:$5))+1,1)*10^ROW($1:$5)/10)</f>
        <v>1028</v>
      </c>
      <c r="P781" t="str">
        <f>feed!P636</f>
        <v>Untapped</v>
      </c>
      <c r="Q781">
        <f t="shared" si="72"/>
        <v>90</v>
      </c>
      <c r="R781" t="str">
        <f>feed!Q636</f>
        <v>Large</v>
      </c>
      <c r="S781">
        <f t="shared" si="73"/>
        <v>7.5</v>
      </c>
      <c r="T781" t="str">
        <f>feed!R636</f>
        <v>Mesopotamia</v>
      </c>
      <c r="U781" t="str">
        <f>feed!S636</f>
        <v>Soviet Union</v>
      </c>
      <c r="V781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18249</v>
      </c>
      <c r="W781" t="str">
        <f>feed!U636</f>
        <v>http://blocgame.com/stats.php?id=64550</v>
      </c>
      <c r="X781" s="4">
        <f>SUMPRODUCT(MID(0&amp;feed!V636,LARGE(INDEX(ISNUMBER(--MID(feed!V636,ROW($1:$5),1))*
ROW($1:$5),0),ROW($1:$5))+1,1)*10^ROW($1:$5)/10)</f>
        <v>0</v>
      </c>
      <c r="Y781">
        <f>feed!W636</f>
        <v>0</v>
      </c>
      <c r="Z781" s="4">
        <f t="shared" si="74"/>
        <v>10749</v>
      </c>
      <c r="AA781" s="8">
        <f t="shared" si="75"/>
        <v>20.321826280623608</v>
      </c>
      <c r="AB781" s="4">
        <f t="shared" si="76"/>
        <v>149.66666666666666</v>
      </c>
      <c r="AC781" s="4">
        <f t="shared" si="77"/>
        <v>3041.5</v>
      </c>
    </row>
    <row r="782" spans="1:29" x14ac:dyDescent="0.25">
      <c r="A782" t="str">
        <f>feed!A1088</f>
        <v>Maribar</v>
      </c>
      <c r="B782" t="str">
        <f>feed!B1088</f>
        <v>beazfour</v>
      </c>
      <c r="C782">
        <f>feed!C1088</f>
        <v>0</v>
      </c>
      <c r="D782">
        <f>SUMPRODUCT(MID(0&amp;feed!D1088,LARGE(INDEX(ISNUMBER(--MID(feed!D1088,ROW($1:$19),1))*
ROW($1:$19),0),ROW($1:$19))+1,1)*10^ROW($1:$19)/10)</f>
        <v>25</v>
      </c>
      <c r="E782">
        <f>SUMPRODUCT(MID(0&amp;feed!E1088,LARGE(INDEX(ISNUMBER(--MID(feed!E1088,ROW($1:$19),1))*
ROW($1:$19),0),ROW($1:$19))+1,1)*10^ROW($1:$19)/10)</f>
        <v>0</v>
      </c>
      <c r="F782" t="str">
        <f>feed!F1088</f>
        <v>First World War surplus</v>
      </c>
      <c r="G782" t="str">
        <f>feed!G1088</f>
        <v>Nice</v>
      </c>
      <c r="H782">
        <f>SUMPRODUCT(MID(0&amp;feed!H1086,LARGE(INDEX(ISNUMBER(--MID(feed!H1086,ROW($1:$19),1))*
ROW($1:$19),0),ROW($1:$19))+1,1)*10^ROW($1:$19)/10)</f>
        <v>0</v>
      </c>
      <c r="I782" t="str">
        <f>feed!I1088</f>
        <v>Elite</v>
      </c>
      <c r="J782">
        <f>SUMPRODUCT(MID(0&amp;feed!J1088,LARGE(INDEX(ISNUMBER(--MID(feed!J1088,ROW($1:$19),1))*
ROW($1:$19),0),ROW($1:$19))+1,1)*10^ROW($1:$19)/10)</f>
        <v>62</v>
      </c>
      <c r="K782">
        <f>SUMPRODUCT(MID(0&amp;feed!K1088,LARGE(INDEX(ISNUMBER(--MID(feed!K1088,ROW($1:$19),1))*
ROW($1:$19),0),ROW($1:$19))+1,1)*10^ROW($1:$19)/10)</f>
        <v>2</v>
      </c>
      <c r="L782">
        <f>SUMPRODUCT(MID(0&amp;feed!L1088,LARGE(INDEX(ISNUMBER(--MID(feed!L1088,ROW($1:$19),1))*
ROW($1:$19),0),ROW($1:$19))+1,1)*10^ROW($1:$19)/10)</f>
        <v>0</v>
      </c>
      <c r="M782" t="str">
        <f>feed!M1088</f>
        <v>Central Planning</v>
      </c>
      <c r="N782">
        <f>SUMPRODUCT(MID(0&amp;feed!N1088,LARGE(INDEX(ISNUMBER(--MID(feed!N1088,ROW($1:$5),1))*
ROW($1:$5),0),ROW($1:$5))+1,1)*10^ROW($1:$5)/10)</f>
        <v>325</v>
      </c>
      <c r="O782">
        <f>SUMPRODUCT(MID(0&amp;feed!O1088,LARGE(INDEX(ISNUMBER(--MID(feed!O1088,ROW($1:$5),1))*
ROW($1:$5),0),ROW($1:$5))+1,1)*10^ROW($1:$5)/10)</f>
        <v>0</v>
      </c>
      <c r="P782" t="str">
        <f>feed!P1088</f>
        <v>Untapped</v>
      </c>
      <c r="Q782">
        <f t="shared" si="72"/>
        <v>90</v>
      </c>
      <c r="R782" t="str">
        <f>feed!Q1088</f>
        <v>None</v>
      </c>
      <c r="S782">
        <f t="shared" si="73"/>
        <v>0</v>
      </c>
      <c r="T782" t="str">
        <f>feed!R1088</f>
        <v>East Indies</v>
      </c>
      <c r="U782" t="str">
        <f>feed!S1088</f>
        <v>Neutral</v>
      </c>
      <c r="V782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782" t="str">
        <f>feed!U1088</f>
        <v>http://blocgame.com/stats.php?id=65604</v>
      </c>
      <c r="X782" s="4">
        <f>SUMPRODUCT(MID(0&amp;feed!V1088,LARGE(INDEX(ISNUMBER(--MID(feed!V1088,ROW($1:$5),1))*
ROW($1:$5),0),ROW($1:$5))+1,1)*10^ROW($1:$5)/10)</f>
        <v>0</v>
      </c>
      <c r="Y782">
        <f>feed!W1088</f>
        <v>0</v>
      </c>
      <c r="Z782" s="4">
        <f t="shared" si="74"/>
        <v>19250</v>
      </c>
      <c r="AA782" s="8">
        <f t="shared" si="75"/>
        <v>61.53846153846154</v>
      </c>
      <c r="AB782" s="4">
        <f t="shared" si="76"/>
        <v>54.166666666666664</v>
      </c>
      <c r="AC782" s="4">
        <f t="shared" si="77"/>
        <v>3333.3333333333335</v>
      </c>
    </row>
    <row r="783" spans="1:29" x14ac:dyDescent="0.25">
      <c r="A783" t="e">
        <f>feed!#REF!</f>
        <v>#REF!</v>
      </c>
      <c r="B783" t="e">
        <f>feed!#REF!</f>
        <v>#REF!</v>
      </c>
      <c r="C783" t="e">
        <f>feed!#REF!</f>
        <v>#REF!</v>
      </c>
      <c r="D783" t="e">
        <f>SUMPRODUCT(MID(0&amp;feed!#REF!,LARGE(INDEX(ISNUMBER(--MID(feed!#REF!,ROW($1:$19),1))*
ROW($1:$19),0),ROW($1:$19))+1,1)*10^ROW($1:$19)/10)</f>
        <v>#REF!</v>
      </c>
      <c r="E783" t="e">
        <f>SUMPRODUCT(MID(0&amp;feed!#REF!,LARGE(INDEX(ISNUMBER(--MID(feed!#REF!,ROW($1:$19),1))*
ROW($1:$19),0),ROW($1:$19))+1,1)*10^ROW($1:$19)/10)</f>
        <v>#REF!</v>
      </c>
      <c r="F783" t="e">
        <f>feed!#REF!</f>
        <v>#REF!</v>
      </c>
      <c r="G783" t="e">
        <f>feed!#REF!</f>
        <v>#REF!</v>
      </c>
      <c r="H783" t="e">
        <f>SUMPRODUCT(MID(0&amp;feed!#REF!,LARGE(INDEX(ISNUMBER(--MID(feed!#REF!,ROW($1:$19),1))*
ROW($1:$19),0),ROW($1:$19))+1,1)*10^ROW($1:$19)/10)</f>
        <v>#REF!</v>
      </c>
      <c r="I783" t="e">
        <f>feed!#REF!</f>
        <v>#REF!</v>
      </c>
      <c r="J783" t="e">
        <f>SUMPRODUCT(MID(0&amp;feed!#REF!,LARGE(INDEX(ISNUMBER(--MID(feed!#REF!,ROW($1:$19),1))*
ROW($1:$19),0),ROW($1:$19))+1,1)*10^ROW($1:$19)/10)</f>
        <v>#REF!</v>
      </c>
      <c r="K783" t="e">
        <f>SUMPRODUCT(MID(0&amp;feed!#REF!,LARGE(INDEX(ISNUMBER(--MID(feed!#REF!,ROW($1:$19),1))*
ROW($1:$19),0),ROW($1:$19))+1,1)*10^ROW($1:$19)/10)</f>
        <v>#REF!</v>
      </c>
      <c r="L783" t="e">
        <f>SUMPRODUCT(MID(0&amp;feed!#REF!,LARGE(INDEX(ISNUMBER(--MID(feed!#REF!,ROW($1:$19),1))*
ROW($1:$19),0),ROW($1:$19))+1,1)*10^ROW($1:$19)/10)</f>
        <v>#REF!</v>
      </c>
      <c r="M783" t="e">
        <f>feed!#REF!</f>
        <v>#REF!</v>
      </c>
      <c r="N783" t="e">
        <f>SUMPRODUCT(MID(0&amp;feed!#REF!,LARGE(INDEX(ISNUMBER(--MID(feed!#REF!,ROW($1:$5),1))*
ROW($1:$5),0),ROW($1:$5))+1,1)*10^ROW($1:$5)/10)</f>
        <v>#REF!</v>
      </c>
      <c r="O783" t="e">
        <f>SUMPRODUCT(MID(0&amp;feed!#REF!,LARGE(INDEX(ISNUMBER(--MID(feed!#REF!,ROW($1:$5),1))*
ROW($1:$5),0),ROW($1:$5))+1,1)*10^ROW($1:$5)/10)</f>
        <v>#REF!</v>
      </c>
      <c r="P783" t="e">
        <f>feed!#REF!</f>
        <v>#REF!</v>
      </c>
      <c r="Q783" t="e">
        <f t="shared" si="72"/>
        <v>#REF!</v>
      </c>
      <c r="R783" t="e">
        <f>feed!#REF!</f>
        <v>#REF!</v>
      </c>
      <c r="S783" t="e">
        <f t="shared" si="73"/>
        <v>#REF!</v>
      </c>
      <c r="T783" t="e">
        <f>feed!#REF!</f>
        <v>#REF!</v>
      </c>
      <c r="U783" t="e">
        <f>feed!#REF!</f>
        <v>#REF!</v>
      </c>
      <c r="V78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3" t="e">
        <f>feed!#REF!</f>
        <v>#REF!</v>
      </c>
      <c r="X783" s="4" t="e">
        <f>SUMPRODUCT(MID(0&amp;feed!#REF!,LARGE(INDEX(ISNUMBER(--MID(feed!#REF!,ROW($1:$5),1))*
ROW($1:$5),0),ROW($1:$5))+1,1)*10^ROW($1:$5)/10)</f>
        <v>#REF!</v>
      </c>
      <c r="Y783" t="e">
        <f>feed!#REF!</f>
        <v>#REF!</v>
      </c>
      <c r="Z783" s="4" t="e">
        <f t="shared" si="74"/>
        <v>#REF!</v>
      </c>
      <c r="AA783" s="8" t="e">
        <f t="shared" si="75"/>
        <v>#REF!</v>
      </c>
      <c r="AB783" s="4" t="e">
        <f t="shared" si="76"/>
        <v>#REF!</v>
      </c>
      <c r="AC783" s="4" t="e">
        <f t="shared" si="77"/>
        <v>#REF!</v>
      </c>
    </row>
    <row r="784" spans="1:29" x14ac:dyDescent="0.25">
      <c r="A784" t="e">
        <f>feed!#REF!</f>
        <v>#REF!</v>
      </c>
      <c r="B784" t="e">
        <f>feed!#REF!</f>
        <v>#REF!</v>
      </c>
      <c r="C784" t="e">
        <f>feed!#REF!</f>
        <v>#REF!</v>
      </c>
      <c r="D784" t="e">
        <f>SUMPRODUCT(MID(0&amp;feed!#REF!,LARGE(INDEX(ISNUMBER(--MID(feed!#REF!,ROW($1:$19),1))*
ROW($1:$19),0),ROW($1:$19))+1,1)*10^ROW($1:$19)/10)</f>
        <v>#REF!</v>
      </c>
      <c r="E784" t="e">
        <f>SUMPRODUCT(MID(0&amp;feed!#REF!,LARGE(INDEX(ISNUMBER(--MID(feed!#REF!,ROW($1:$19),1))*
ROW($1:$19),0),ROW($1:$19))+1,1)*10^ROW($1:$19)/10)</f>
        <v>#REF!</v>
      </c>
      <c r="F784" t="e">
        <f>feed!#REF!</f>
        <v>#REF!</v>
      </c>
      <c r="G784" t="e">
        <f>feed!#REF!</f>
        <v>#REF!</v>
      </c>
      <c r="H784" t="e">
        <f>SUMPRODUCT(MID(0&amp;feed!#REF!,LARGE(INDEX(ISNUMBER(--MID(feed!#REF!,ROW($1:$19),1))*
ROW($1:$19),0),ROW($1:$19))+1,1)*10^ROW($1:$19)/10)</f>
        <v>#REF!</v>
      </c>
      <c r="I784" t="e">
        <f>feed!#REF!</f>
        <v>#REF!</v>
      </c>
      <c r="J784" t="e">
        <f>SUMPRODUCT(MID(0&amp;feed!#REF!,LARGE(INDEX(ISNUMBER(--MID(feed!#REF!,ROW($1:$19),1))*
ROW($1:$19),0),ROW($1:$19))+1,1)*10^ROW($1:$19)/10)</f>
        <v>#REF!</v>
      </c>
      <c r="K784" t="e">
        <f>SUMPRODUCT(MID(0&amp;feed!#REF!,LARGE(INDEX(ISNUMBER(--MID(feed!#REF!,ROW($1:$19),1))*
ROW($1:$19),0),ROW($1:$19))+1,1)*10^ROW($1:$19)/10)</f>
        <v>#REF!</v>
      </c>
      <c r="L784" t="e">
        <f>SUMPRODUCT(MID(0&amp;feed!#REF!,LARGE(INDEX(ISNUMBER(--MID(feed!#REF!,ROW($1:$19),1))*
ROW($1:$19),0),ROW($1:$19))+1,1)*10^ROW($1:$19)/10)</f>
        <v>#REF!</v>
      </c>
      <c r="M784" t="e">
        <f>feed!#REF!</f>
        <v>#REF!</v>
      </c>
      <c r="N784" t="e">
        <f>SUMPRODUCT(MID(0&amp;feed!#REF!,LARGE(INDEX(ISNUMBER(--MID(feed!#REF!,ROW($1:$5),1))*
ROW($1:$5),0),ROW($1:$5))+1,1)*10^ROW($1:$5)/10)</f>
        <v>#REF!</v>
      </c>
      <c r="O784" t="e">
        <f>SUMPRODUCT(MID(0&amp;feed!#REF!,LARGE(INDEX(ISNUMBER(--MID(feed!#REF!,ROW($1:$5),1))*
ROW($1:$5),0),ROW($1:$5))+1,1)*10^ROW($1:$5)/10)</f>
        <v>#REF!</v>
      </c>
      <c r="P784" t="e">
        <f>feed!#REF!</f>
        <v>#REF!</v>
      </c>
      <c r="Q784" t="e">
        <f t="shared" si="72"/>
        <v>#REF!</v>
      </c>
      <c r="R784" t="e">
        <f>feed!#REF!</f>
        <v>#REF!</v>
      </c>
      <c r="S784" t="e">
        <f t="shared" si="73"/>
        <v>#REF!</v>
      </c>
      <c r="T784" t="e">
        <f>feed!#REF!</f>
        <v>#REF!</v>
      </c>
      <c r="U784" t="e">
        <f>feed!#REF!</f>
        <v>#REF!</v>
      </c>
      <c r="V78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4" t="e">
        <f>feed!#REF!</f>
        <v>#REF!</v>
      </c>
      <c r="X784" s="4" t="e">
        <f>SUMPRODUCT(MID(0&amp;feed!#REF!,LARGE(INDEX(ISNUMBER(--MID(feed!#REF!,ROW($1:$5),1))*
ROW($1:$5),0),ROW($1:$5))+1,1)*10^ROW($1:$5)/10)</f>
        <v>#REF!</v>
      </c>
      <c r="Y784" t="e">
        <f>feed!#REF!</f>
        <v>#REF!</v>
      </c>
      <c r="Z784" s="4" t="e">
        <f t="shared" si="74"/>
        <v>#REF!</v>
      </c>
      <c r="AA784" s="8" t="e">
        <f t="shared" si="75"/>
        <v>#REF!</v>
      </c>
      <c r="AB784" s="4" t="e">
        <f t="shared" si="76"/>
        <v>#REF!</v>
      </c>
      <c r="AC784" s="4" t="e">
        <f t="shared" si="77"/>
        <v>#REF!</v>
      </c>
    </row>
    <row r="785" spans="1:29" x14ac:dyDescent="0.25">
      <c r="A785" t="e">
        <f>feed!#REF!</f>
        <v>#REF!</v>
      </c>
      <c r="B785" t="e">
        <f>feed!#REF!</f>
        <v>#REF!</v>
      </c>
      <c r="C785" t="e">
        <f>feed!#REF!</f>
        <v>#REF!</v>
      </c>
      <c r="D785" t="e">
        <f>SUMPRODUCT(MID(0&amp;feed!#REF!,LARGE(INDEX(ISNUMBER(--MID(feed!#REF!,ROW($1:$19),1))*
ROW($1:$19),0),ROW($1:$19))+1,1)*10^ROW($1:$19)/10)</f>
        <v>#REF!</v>
      </c>
      <c r="E785" t="e">
        <f>SUMPRODUCT(MID(0&amp;feed!#REF!,LARGE(INDEX(ISNUMBER(--MID(feed!#REF!,ROW($1:$19),1))*
ROW($1:$19),0),ROW($1:$19))+1,1)*10^ROW($1:$19)/10)</f>
        <v>#REF!</v>
      </c>
      <c r="F785" t="e">
        <f>feed!#REF!</f>
        <v>#REF!</v>
      </c>
      <c r="G785" t="e">
        <f>feed!#REF!</f>
        <v>#REF!</v>
      </c>
      <c r="H785" t="e">
        <f>SUMPRODUCT(MID(0&amp;feed!#REF!,LARGE(INDEX(ISNUMBER(--MID(feed!#REF!,ROW($1:$19),1))*
ROW($1:$19),0),ROW($1:$19))+1,1)*10^ROW($1:$19)/10)</f>
        <v>#REF!</v>
      </c>
      <c r="I785" t="e">
        <f>feed!#REF!</f>
        <v>#REF!</v>
      </c>
      <c r="J785" t="e">
        <f>SUMPRODUCT(MID(0&amp;feed!#REF!,LARGE(INDEX(ISNUMBER(--MID(feed!#REF!,ROW($1:$19),1))*
ROW($1:$19),0),ROW($1:$19))+1,1)*10^ROW($1:$19)/10)</f>
        <v>#REF!</v>
      </c>
      <c r="K785" t="e">
        <f>SUMPRODUCT(MID(0&amp;feed!#REF!,LARGE(INDEX(ISNUMBER(--MID(feed!#REF!,ROW($1:$19),1))*
ROW($1:$19),0),ROW($1:$19))+1,1)*10^ROW($1:$19)/10)</f>
        <v>#REF!</v>
      </c>
      <c r="L785" t="e">
        <f>SUMPRODUCT(MID(0&amp;feed!#REF!,LARGE(INDEX(ISNUMBER(--MID(feed!#REF!,ROW($1:$19),1))*
ROW($1:$19),0),ROW($1:$19))+1,1)*10^ROW($1:$19)/10)</f>
        <v>#REF!</v>
      </c>
      <c r="M785" t="e">
        <f>feed!#REF!</f>
        <v>#REF!</v>
      </c>
      <c r="N785" t="e">
        <f>SUMPRODUCT(MID(0&amp;feed!#REF!,LARGE(INDEX(ISNUMBER(--MID(feed!#REF!,ROW($1:$5),1))*
ROW($1:$5),0),ROW($1:$5))+1,1)*10^ROW($1:$5)/10)</f>
        <v>#REF!</v>
      </c>
      <c r="O785" t="e">
        <f>SUMPRODUCT(MID(0&amp;feed!#REF!,LARGE(INDEX(ISNUMBER(--MID(feed!#REF!,ROW($1:$5),1))*
ROW($1:$5),0),ROW($1:$5))+1,1)*10^ROW($1:$5)/10)</f>
        <v>#REF!</v>
      </c>
      <c r="P785" t="e">
        <f>feed!#REF!</f>
        <v>#REF!</v>
      </c>
      <c r="Q785" t="e">
        <f t="shared" si="72"/>
        <v>#REF!</v>
      </c>
      <c r="R785" t="e">
        <f>feed!#REF!</f>
        <v>#REF!</v>
      </c>
      <c r="S785" t="e">
        <f t="shared" si="73"/>
        <v>#REF!</v>
      </c>
      <c r="T785" t="e">
        <f>feed!#REF!</f>
        <v>#REF!</v>
      </c>
      <c r="U785" t="e">
        <f>feed!#REF!</f>
        <v>#REF!</v>
      </c>
      <c r="V78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5" t="e">
        <f>feed!#REF!</f>
        <v>#REF!</v>
      </c>
      <c r="X785" s="4" t="e">
        <f>SUMPRODUCT(MID(0&amp;feed!#REF!,LARGE(INDEX(ISNUMBER(--MID(feed!#REF!,ROW($1:$5),1))*
ROW($1:$5),0),ROW($1:$5))+1,1)*10^ROW($1:$5)/10)</f>
        <v>#REF!</v>
      </c>
      <c r="Y785" t="e">
        <f>feed!#REF!</f>
        <v>#REF!</v>
      </c>
      <c r="Z785" s="4" t="e">
        <f t="shared" si="74"/>
        <v>#REF!</v>
      </c>
      <c r="AA785" s="8" t="e">
        <f t="shared" si="75"/>
        <v>#REF!</v>
      </c>
      <c r="AB785" s="4" t="e">
        <f t="shared" si="76"/>
        <v>#REF!</v>
      </c>
      <c r="AC785" s="4" t="e">
        <f t="shared" si="77"/>
        <v>#REF!</v>
      </c>
    </row>
    <row r="786" spans="1:29" x14ac:dyDescent="0.25">
      <c r="A786" t="str">
        <f>feed!A1060</f>
        <v>Rhodesovo</v>
      </c>
      <c r="B786" t="str">
        <f>feed!B1060</f>
        <v>Jean Latrois</v>
      </c>
      <c r="C786">
        <f>feed!C1060</f>
        <v>0</v>
      </c>
      <c r="D786">
        <f>SUMPRODUCT(MID(0&amp;feed!D1060,LARGE(INDEX(ISNUMBER(--MID(feed!D1060,ROW($1:$19),1))*
ROW($1:$19),0),ROW($1:$19))+1,1)*10^ROW($1:$19)/10)</f>
        <v>20</v>
      </c>
      <c r="E786">
        <f>SUMPRODUCT(MID(0&amp;feed!E1060,LARGE(INDEX(ISNUMBER(--MID(feed!E1060,ROW($1:$19),1))*
ROW($1:$19),0),ROW($1:$19))+1,1)*10^ROW($1:$19)/10)</f>
        <v>0</v>
      </c>
      <c r="F786" t="str">
        <f>feed!F1060</f>
        <v>Finest of the 19th century</v>
      </c>
      <c r="G786" t="str">
        <f>feed!G1060</f>
        <v>Gandhi-like</v>
      </c>
      <c r="H786">
        <f>SUMPRODUCT(MID(0&amp;feed!H1059,LARGE(INDEX(ISNUMBER(--MID(feed!H1059,ROW($1:$19),1))*
ROW($1:$19),0),ROW($1:$19))+1,1)*10^ROW($1:$19)/10)</f>
        <v>0</v>
      </c>
      <c r="I786" t="str">
        <f>feed!I1060</f>
        <v>Poor</v>
      </c>
      <c r="J786">
        <f>SUMPRODUCT(MID(0&amp;feed!J1060,LARGE(INDEX(ISNUMBER(--MID(feed!J1060,ROW($1:$19),1))*
ROW($1:$19),0),ROW($1:$19))+1,1)*10^ROW($1:$19)/10)</f>
        <v>115</v>
      </c>
      <c r="K786">
        <f>SUMPRODUCT(MID(0&amp;feed!K1060,LARGE(INDEX(ISNUMBER(--MID(feed!K1060,ROW($1:$19),1))*
ROW($1:$19),0),ROW($1:$19))+1,1)*10^ROW($1:$19)/10)</f>
        <v>2</v>
      </c>
      <c r="L786">
        <f>SUMPRODUCT(MID(0&amp;feed!L1060,LARGE(INDEX(ISNUMBER(--MID(feed!L1060,ROW($1:$19),1))*
ROW($1:$19),0),ROW($1:$19))+1,1)*10^ROW($1:$19)/10)</f>
        <v>0</v>
      </c>
      <c r="M786" t="str">
        <f>feed!M1060</f>
        <v>Mixed Economy</v>
      </c>
      <c r="N786">
        <f>SUMPRODUCT(MID(0&amp;feed!N1060,LARGE(INDEX(ISNUMBER(--MID(feed!N1060,ROW($1:$5),1))*
ROW($1:$5),0),ROW($1:$5))+1,1)*10^ROW($1:$5)/10)</f>
        <v>330</v>
      </c>
      <c r="O786">
        <f>SUMPRODUCT(MID(0&amp;feed!O1060,LARGE(INDEX(ISNUMBER(--MID(feed!O1060,ROW($1:$5),1))*
ROW($1:$5),0),ROW($1:$5))+1,1)*10^ROW($1:$5)/10)</f>
        <v>0</v>
      </c>
      <c r="P786" t="str">
        <f>feed!P1060</f>
        <v>Untapped</v>
      </c>
      <c r="Q786">
        <f t="shared" si="72"/>
        <v>90</v>
      </c>
      <c r="R786" t="str">
        <f>feed!Q1060</f>
        <v>None</v>
      </c>
      <c r="S786">
        <f t="shared" si="73"/>
        <v>0</v>
      </c>
      <c r="T786" t="str">
        <f>feed!R1060</f>
        <v>Southern Africa</v>
      </c>
      <c r="U786" t="str">
        <f>feed!S1060</f>
        <v>Neutral</v>
      </c>
      <c r="V786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786" t="str">
        <f>feed!U1060</f>
        <v>http://blocgame.com/stats.php?id=55524</v>
      </c>
      <c r="X786" s="4">
        <f>SUMPRODUCT(MID(0&amp;feed!V1060,LARGE(INDEX(ISNUMBER(--MID(feed!V1060,ROW($1:$5),1))*
ROW($1:$5),0),ROW($1:$5))+1,1)*10^ROW($1:$5)/10)</f>
        <v>0</v>
      </c>
      <c r="Y786">
        <f>feed!W1060</f>
        <v>0</v>
      </c>
      <c r="Z786" s="4">
        <f t="shared" si="74"/>
        <v>19250</v>
      </c>
      <c r="AA786" s="8">
        <f t="shared" si="75"/>
        <v>60.606060606060609</v>
      </c>
      <c r="AB786" s="4">
        <f t="shared" si="76"/>
        <v>55</v>
      </c>
      <c r="AC786" s="4">
        <f t="shared" si="77"/>
        <v>3333.3333333333335</v>
      </c>
    </row>
    <row r="787" spans="1:29" x14ac:dyDescent="0.25">
      <c r="A787" t="e">
        <f>feed!#REF!</f>
        <v>#REF!</v>
      </c>
      <c r="B787" t="e">
        <f>feed!#REF!</f>
        <v>#REF!</v>
      </c>
      <c r="C787" t="e">
        <f>feed!#REF!</f>
        <v>#REF!</v>
      </c>
      <c r="D787" t="e">
        <f>SUMPRODUCT(MID(0&amp;feed!#REF!,LARGE(INDEX(ISNUMBER(--MID(feed!#REF!,ROW($1:$19),1))*
ROW($1:$19),0),ROW($1:$19))+1,1)*10^ROW($1:$19)/10)</f>
        <v>#REF!</v>
      </c>
      <c r="E787" t="e">
        <f>SUMPRODUCT(MID(0&amp;feed!#REF!,LARGE(INDEX(ISNUMBER(--MID(feed!#REF!,ROW($1:$19),1))*
ROW($1:$19),0),ROW($1:$19))+1,1)*10^ROW($1:$19)/10)</f>
        <v>#REF!</v>
      </c>
      <c r="F787" t="e">
        <f>feed!#REF!</f>
        <v>#REF!</v>
      </c>
      <c r="G787" t="e">
        <f>feed!#REF!</f>
        <v>#REF!</v>
      </c>
      <c r="H787" t="e">
        <f>SUMPRODUCT(MID(0&amp;feed!#REF!,LARGE(INDEX(ISNUMBER(--MID(feed!#REF!,ROW($1:$19),1))*
ROW($1:$19),0),ROW($1:$19))+1,1)*10^ROW($1:$19)/10)</f>
        <v>#REF!</v>
      </c>
      <c r="I787" t="e">
        <f>feed!#REF!</f>
        <v>#REF!</v>
      </c>
      <c r="J787" t="e">
        <f>SUMPRODUCT(MID(0&amp;feed!#REF!,LARGE(INDEX(ISNUMBER(--MID(feed!#REF!,ROW($1:$19),1))*
ROW($1:$19),0),ROW($1:$19))+1,1)*10^ROW($1:$19)/10)</f>
        <v>#REF!</v>
      </c>
      <c r="K787" t="e">
        <f>SUMPRODUCT(MID(0&amp;feed!#REF!,LARGE(INDEX(ISNUMBER(--MID(feed!#REF!,ROW($1:$19),1))*
ROW($1:$19),0),ROW($1:$19))+1,1)*10^ROW($1:$19)/10)</f>
        <v>#REF!</v>
      </c>
      <c r="L787" t="e">
        <f>SUMPRODUCT(MID(0&amp;feed!#REF!,LARGE(INDEX(ISNUMBER(--MID(feed!#REF!,ROW($1:$19),1))*
ROW($1:$19),0),ROW($1:$19))+1,1)*10^ROW($1:$19)/10)</f>
        <v>#REF!</v>
      </c>
      <c r="M787" t="e">
        <f>feed!#REF!</f>
        <v>#REF!</v>
      </c>
      <c r="N787" t="e">
        <f>SUMPRODUCT(MID(0&amp;feed!#REF!,LARGE(INDEX(ISNUMBER(--MID(feed!#REF!,ROW($1:$5),1))*
ROW($1:$5),0),ROW($1:$5))+1,1)*10^ROW($1:$5)/10)</f>
        <v>#REF!</v>
      </c>
      <c r="O787" t="e">
        <f>SUMPRODUCT(MID(0&amp;feed!#REF!,LARGE(INDEX(ISNUMBER(--MID(feed!#REF!,ROW($1:$5),1))*
ROW($1:$5),0),ROW($1:$5))+1,1)*10^ROW($1:$5)/10)</f>
        <v>#REF!</v>
      </c>
      <c r="P787" t="e">
        <f>feed!#REF!</f>
        <v>#REF!</v>
      </c>
      <c r="Q787" t="e">
        <f t="shared" si="72"/>
        <v>#REF!</v>
      </c>
      <c r="R787" t="e">
        <f>feed!#REF!</f>
        <v>#REF!</v>
      </c>
      <c r="S787" t="e">
        <f t="shared" si="73"/>
        <v>#REF!</v>
      </c>
      <c r="T787" t="e">
        <f>feed!#REF!</f>
        <v>#REF!</v>
      </c>
      <c r="U787" t="e">
        <f>feed!#REF!</f>
        <v>#REF!</v>
      </c>
      <c r="V78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7" t="e">
        <f>feed!#REF!</f>
        <v>#REF!</v>
      </c>
      <c r="X787" s="4" t="e">
        <f>SUMPRODUCT(MID(0&amp;feed!#REF!,LARGE(INDEX(ISNUMBER(--MID(feed!#REF!,ROW($1:$5),1))*
ROW($1:$5),0),ROW($1:$5))+1,1)*10^ROW($1:$5)/10)</f>
        <v>#REF!</v>
      </c>
      <c r="Y787" t="e">
        <f>feed!#REF!</f>
        <v>#REF!</v>
      </c>
      <c r="Z787" s="4" t="e">
        <f t="shared" si="74"/>
        <v>#REF!</v>
      </c>
      <c r="AA787" s="8" t="e">
        <f t="shared" si="75"/>
        <v>#REF!</v>
      </c>
      <c r="AB787" s="4" t="e">
        <f t="shared" si="76"/>
        <v>#REF!</v>
      </c>
      <c r="AC787" s="4" t="e">
        <f t="shared" si="77"/>
        <v>#REF!</v>
      </c>
    </row>
    <row r="788" spans="1:29" x14ac:dyDescent="0.25">
      <c r="A788" t="e">
        <f>feed!#REF!</f>
        <v>#REF!</v>
      </c>
      <c r="B788" t="e">
        <f>feed!#REF!</f>
        <v>#REF!</v>
      </c>
      <c r="C788" t="e">
        <f>feed!#REF!</f>
        <v>#REF!</v>
      </c>
      <c r="D788" t="e">
        <f>SUMPRODUCT(MID(0&amp;feed!#REF!,LARGE(INDEX(ISNUMBER(--MID(feed!#REF!,ROW($1:$19),1))*
ROW($1:$19),0),ROW($1:$19))+1,1)*10^ROW($1:$19)/10)</f>
        <v>#REF!</v>
      </c>
      <c r="E788" t="e">
        <f>SUMPRODUCT(MID(0&amp;feed!#REF!,LARGE(INDEX(ISNUMBER(--MID(feed!#REF!,ROW($1:$19),1))*
ROW($1:$19),0),ROW($1:$19))+1,1)*10^ROW($1:$19)/10)</f>
        <v>#REF!</v>
      </c>
      <c r="F788" t="e">
        <f>feed!#REF!</f>
        <v>#REF!</v>
      </c>
      <c r="G788" t="e">
        <f>feed!#REF!</f>
        <v>#REF!</v>
      </c>
      <c r="H788" t="e">
        <f>SUMPRODUCT(MID(0&amp;feed!#REF!,LARGE(INDEX(ISNUMBER(--MID(feed!#REF!,ROW($1:$19),1))*
ROW($1:$19),0),ROW($1:$19))+1,1)*10^ROW($1:$19)/10)</f>
        <v>#REF!</v>
      </c>
      <c r="I788" t="e">
        <f>feed!#REF!</f>
        <v>#REF!</v>
      </c>
      <c r="J788" t="e">
        <f>SUMPRODUCT(MID(0&amp;feed!#REF!,LARGE(INDEX(ISNUMBER(--MID(feed!#REF!,ROW($1:$19),1))*
ROW($1:$19),0),ROW($1:$19))+1,1)*10^ROW($1:$19)/10)</f>
        <v>#REF!</v>
      </c>
      <c r="K788" t="e">
        <f>SUMPRODUCT(MID(0&amp;feed!#REF!,LARGE(INDEX(ISNUMBER(--MID(feed!#REF!,ROW($1:$19),1))*
ROW($1:$19),0),ROW($1:$19))+1,1)*10^ROW($1:$19)/10)</f>
        <v>#REF!</v>
      </c>
      <c r="L788" t="e">
        <f>SUMPRODUCT(MID(0&amp;feed!#REF!,LARGE(INDEX(ISNUMBER(--MID(feed!#REF!,ROW($1:$19),1))*
ROW($1:$19),0),ROW($1:$19))+1,1)*10^ROW($1:$19)/10)</f>
        <v>#REF!</v>
      </c>
      <c r="M788" t="e">
        <f>feed!#REF!</f>
        <v>#REF!</v>
      </c>
      <c r="N788" t="e">
        <f>SUMPRODUCT(MID(0&amp;feed!#REF!,LARGE(INDEX(ISNUMBER(--MID(feed!#REF!,ROW($1:$5),1))*
ROW($1:$5),0),ROW($1:$5))+1,1)*10^ROW($1:$5)/10)</f>
        <v>#REF!</v>
      </c>
      <c r="O788" t="e">
        <f>SUMPRODUCT(MID(0&amp;feed!#REF!,LARGE(INDEX(ISNUMBER(--MID(feed!#REF!,ROW($1:$5),1))*
ROW($1:$5),0),ROW($1:$5))+1,1)*10^ROW($1:$5)/10)</f>
        <v>#REF!</v>
      </c>
      <c r="P788" t="e">
        <f>feed!#REF!</f>
        <v>#REF!</v>
      </c>
      <c r="Q788" t="e">
        <f t="shared" si="72"/>
        <v>#REF!</v>
      </c>
      <c r="R788" t="e">
        <f>feed!#REF!</f>
        <v>#REF!</v>
      </c>
      <c r="S788" t="e">
        <f t="shared" si="73"/>
        <v>#REF!</v>
      </c>
      <c r="T788" t="e">
        <f>feed!#REF!</f>
        <v>#REF!</v>
      </c>
      <c r="U788" t="e">
        <f>feed!#REF!</f>
        <v>#REF!</v>
      </c>
      <c r="V78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88" t="e">
        <f>feed!#REF!</f>
        <v>#REF!</v>
      </c>
      <c r="X788" s="4" t="e">
        <f>SUMPRODUCT(MID(0&amp;feed!#REF!,LARGE(INDEX(ISNUMBER(--MID(feed!#REF!,ROW($1:$5),1))*
ROW($1:$5),0),ROW($1:$5))+1,1)*10^ROW($1:$5)/10)</f>
        <v>#REF!</v>
      </c>
      <c r="Y788" t="e">
        <f>feed!#REF!</f>
        <v>#REF!</v>
      </c>
      <c r="Z788" s="4" t="e">
        <f t="shared" si="74"/>
        <v>#REF!</v>
      </c>
      <c r="AA788" s="8" t="e">
        <f t="shared" si="75"/>
        <v>#REF!</v>
      </c>
      <c r="AB788" s="4" t="e">
        <f t="shared" si="76"/>
        <v>#REF!</v>
      </c>
      <c r="AC788" s="4" t="e">
        <f t="shared" si="77"/>
        <v>#REF!</v>
      </c>
    </row>
    <row r="789" spans="1:29" x14ac:dyDescent="0.25">
      <c r="A789" t="str">
        <f>feed!A985</f>
        <v>fuckoff</v>
      </c>
      <c r="B789" t="str">
        <f>feed!B985</f>
        <v>Therevolutionary</v>
      </c>
      <c r="C789">
        <f>feed!C985</f>
        <v>0</v>
      </c>
      <c r="D789">
        <f>SUMPRODUCT(MID(0&amp;feed!D985,LARGE(INDEX(ISNUMBER(--MID(feed!D985,ROW($1:$19),1))*
ROW($1:$19),0),ROW($1:$19))+1,1)*10^ROW($1:$19)/10)</f>
        <v>4</v>
      </c>
      <c r="E789">
        <f>SUMPRODUCT(MID(0&amp;feed!E985,LARGE(INDEX(ISNUMBER(--MID(feed!E985,ROW($1:$19),1))*
ROW($1:$19),0),ROW($1:$19))+1,1)*10^ROW($1:$19)/10)</f>
        <v>0</v>
      </c>
      <c r="F789" t="str">
        <f>feed!F985</f>
        <v>Finest of the 19th century</v>
      </c>
      <c r="G789" t="str">
        <f>feed!G985</f>
        <v>Gandhi-like</v>
      </c>
      <c r="H789">
        <f>SUMPRODUCT(MID(0&amp;feed!H983,LARGE(INDEX(ISNUMBER(--MID(feed!H983,ROW($1:$19),1))*
ROW($1:$19),0),ROW($1:$19))+1,1)*10^ROW($1:$19)/10)</f>
        <v>0</v>
      </c>
      <c r="I789" t="str">
        <f>feed!I985</f>
        <v>Poor</v>
      </c>
      <c r="J789">
        <f>SUMPRODUCT(MID(0&amp;feed!J985,LARGE(INDEX(ISNUMBER(--MID(feed!J985,ROW($1:$19),1))*
ROW($1:$19),0),ROW($1:$19))+1,1)*10^ROW($1:$19)/10)</f>
        <v>142</v>
      </c>
      <c r="K789">
        <f>SUMPRODUCT(MID(0&amp;feed!K985,LARGE(INDEX(ISNUMBER(--MID(feed!K985,ROW($1:$19),1))*
ROW($1:$19),0),ROW($1:$19))+1,1)*10^ROW($1:$19)/10)</f>
        <v>2</v>
      </c>
      <c r="L789">
        <f>SUMPRODUCT(MID(0&amp;feed!L985,LARGE(INDEX(ISNUMBER(--MID(feed!L985,ROW($1:$19),1))*
ROW($1:$19),0),ROW($1:$19))+1,1)*10^ROW($1:$19)/10)</f>
        <v>0</v>
      </c>
      <c r="M789" t="str">
        <f>feed!M985</f>
        <v>Central Planning</v>
      </c>
      <c r="N789">
        <f>SUMPRODUCT(MID(0&amp;feed!N985,LARGE(INDEX(ISNUMBER(--MID(feed!N985,ROW($1:$5),1))*
ROW($1:$5),0),ROW($1:$5))+1,1)*10^ROW($1:$5)/10)</f>
        <v>370</v>
      </c>
      <c r="O789">
        <f>SUMPRODUCT(MID(0&amp;feed!O985,LARGE(INDEX(ISNUMBER(--MID(feed!O985,ROW($1:$5),1))*
ROW($1:$5),0),ROW($1:$5))+1,1)*10^ROW($1:$5)/10)</f>
        <v>0</v>
      </c>
      <c r="P789" t="str">
        <f>feed!P985</f>
        <v>Untapped</v>
      </c>
      <c r="Q789">
        <f t="shared" si="72"/>
        <v>90</v>
      </c>
      <c r="R789" t="str">
        <f>feed!Q985</f>
        <v>None</v>
      </c>
      <c r="S789">
        <f t="shared" si="73"/>
        <v>0</v>
      </c>
      <c r="T789" t="str">
        <f>feed!R985</f>
        <v>China</v>
      </c>
      <c r="U789" t="str">
        <f>feed!S985</f>
        <v>Soviet Union</v>
      </c>
      <c r="V789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20000</v>
      </c>
      <c r="W789" t="str">
        <f>feed!U985</f>
        <v>http://blocgame.com/stats.php?id=65494</v>
      </c>
      <c r="X789" s="4">
        <f>SUMPRODUCT(MID(0&amp;feed!V985,LARGE(INDEX(ISNUMBER(--MID(feed!V985,ROW($1:$5),1))*
ROW($1:$5),0),ROW($1:$5))+1,1)*10^ROW($1:$5)/10)</f>
        <v>0</v>
      </c>
      <c r="Y789">
        <f>feed!W985</f>
        <v>0</v>
      </c>
      <c r="Z789" s="4">
        <f t="shared" si="74"/>
        <v>19250</v>
      </c>
      <c r="AA789" s="8">
        <f t="shared" si="75"/>
        <v>54.054054054054056</v>
      </c>
      <c r="AB789" s="4">
        <f t="shared" si="76"/>
        <v>61.666666666666664</v>
      </c>
      <c r="AC789" s="4">
        <f t="shared" si="77"/>
        <v>3333.3333333333335</v>
      </c>
    </row>
    <row r="790" spans="1:29" x14ac:dyDescent="0.25">
      <c r="A790" t="e">
        <f>feed!#REF!</f>
        <v>#REF!</v>
      </c>
      <c r="B790" t="e">
        <f>feed!#REF!</f>
        <v>#REF!</v>
      </c>
      <c r="C790" t="e">
        <f>feed!#REF!</f>
        <v>#REF!</v>
      </c>
      <c r="D790" t="e">
        <f>SUMPRODUCT(MID(0&amp;feed!#REF!,LARGE(INDEX(ISNUMBER(--MID(feed!#REF!,ROW($1:$19),1))*
ROW($1:$19),0),ROW($1:$19))+1,1)*10^ROW($1:$19)/10)</f>
        <v>#REF!</v>
      </c>
      <c r="E790" t="e">
        <f>SUMPRODUCT(MID(0&amp;feed!#REF!,LARGE(INDEX(ISNUMBER(--MID(feed!#REF!,ROW($1:$19),1))*
ROW($1:$19),0),ROW($1:$19))+1,1)*10^ROW($1:$19)/10)</f>
        <v>#REF!</v>
      </c>
      <c r="F790" t="e">
        <f>feed!#REF!</f>
        <v>#REF!</v>
      </c>
      <c r="G790" t="e">
        <f>feed!#REF!</f>
        <v>#REF!</v>
      </c>
      <c r="H790" t="e">
        <f>SUMPRODUCT(MID(0&amp;feed!#REF!,LARGE(INDEX(ISNUMBER(--MID(feed!#REF!,ROW($1:$19),1))*
ROW($1:$19),0),ROW($1:$19))+1,1)*10^ROW($1:$19)/10)</f>
        <v>#REF!</v>
      </c>
      <c r="I790" t="e">
        <f>feed!#REF!</f>
        <v>#REF!</v>
      </c>
      <c r="J790" t="e">
        <f>SUMPRODUCT(MID(0&amp;feed!#REF!,LARGE(INDEX(ISNUMBER(--MID(feed!#REF!,ROW($1:$19),1))*
ROW($1:$19),0),ROW($1:$19))+1,1)*10^ROW($1:$19)/10)</f>
        <v>#REF!</v>
      </c>
      <c r="K790" t="e">
        <f>SUMPRODUCT(MID(0&amp;feed!#REF!,LARGE(INDEX(ISNUMBER(--MID(feed!#REF!,ROW($1:$19),1))*
ROW($1:$19),0),ROW($1:$19))+1,1)*10^ROW($1:$19)/10)</f>
        <v>#REF!</v>
      </c>
      <c r="L790" t="e">
        <f>SUMPRODUCT(MID(0&amp;feed!#REF!,LARGE(INDEX(ISNUMBER(--MID(feed!#REF!,ROW($1:$19),1))*
ROW($1:$19),0),ROW($1:$19))+1,1)*10^ROW($1:$19)/10)</f>
        <v>#REF!</v>
      </c>
      <c r="M790" t="e">
        <f>feed!#REF!</f>
        <v>#REF!</v>
      </c>
      <c r="N790" t="e">
        <f>SUMPRODUCT(MID(0&amp;feed!#REF!,LARGE(INDEX(ISNUMBER(--MID(feed!#REF!,ROW($1:$5),1))*
ROW($1:$5),0),ROW($1:$5))+1,1)*10^ROW($1:$5)/10)</f>
        <v>#REF!</v>
      </c>
      <c r="O790" t="e">
        <f>SUMPRODUCT(MID(0&amp;feed!#REF!,LARGE(INDEX(ISNUMBER(--MID(feed!#REF!,ROW($1:$5),1))*
ROW($1:$5),0),ROW($1:$5))+1,1)*10^ROW($1:$5)/10)</f>
        <v>#REF!</v>
      </c>
      <c r="P790" t="e">
        <f>feed!#REF!</f>
        <v>#REF!</v>
      </c>
      <c r="Q790" t="e">
        <f t="shared" si="72"/>
        <v>#REF!</v>
      </c>
      <c r="R790" t="e">
        <f>feed!#REF!</f>
        <v>#REF!</v>
      </c>
      <c r="S790" t="e">
        <f t="shared" si="73"/>
        <v>#REF!</v>
      </c>
      <c r="T790" t="e">
        <f>feed!#REF!</f>
        <v>#REF!</v>
      </c>
      <c r="U790" t="e">
        <f>feed!#REF!</f>
        <v>#REF!</v>
      </c>
      <c r="V79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0" t="e">
        <f>feed!#REF!</f>
        <v>#REF!</v>
      </c>
      <c r="X790" s="4" t="e">
        <f>SUMPRODUCT(MID(0&amp;feed!#REF!,LARGE(INDEX(ISNUMBER(--MID(feed!#REF!,ROW($1:$5),1))*
ROW($1:$5),0),ROW($1:$5))+1,1)*10^ROW($1:$5)/10)</f>
        <v>#REF!</v>
      </c>
      <c r="Y790" t="e">
        <f>feed!#REF!</f>
        <v>#REF!</v>
      </c>
      <c r="Z790" s="4" t="e">
        <f t="shared" si="74"/>
        <v>#REF!</v>
      </c>
      <c r="AA790" s="8" t="e">
        <f t="shared" si="75"/>
        <v>#REF!</v>
      </c>
      <c r="AB790" s="4" t="e">
        <f t="shared" si="76"/>
        <v>#REF!</v>
      </c>
      <c r="AC790" s="4" t="e">
        <f t="shared" si="77"/>
        <v>#REF!</v>
      </c>
    </row>
    <row r="791" spans="1:29" x14ac:dyDescent="0.25">
      <c r="A791" t="str">
        <f>feed!A1238</f>
        <v>admiral haz</v>
      </c>
      <c r="B791" t="str">
        <f>feed!B1238</f>
        <v>admiral haz</v>
      </c>
      <c r="C791" t="str">
        <f>feed!C1238</f>
        <v>The Order</v>
      </c>
      <c r="D791">
        <f>SUMPRODUCT(MID(0&amp;feed!D1238,LARGE(INDEX(ISNUMBER(--MID(feed!D1238,ROW($1:$19),1))*
ROW($1:$19),0),ROW($1:$19))+1,1)*10^ROW($1:$19)/10)</f>
        <v>229</v>
      </c>
      <c r="E791">
        <f>SUMPRODUCT(MID(0&amp;feed!E1238,LARGE(INDEX(ISNUMBER(--MID(feed!E1238,ROW($1:$19),1))*
ROW($1:$19),0),ROW($1:$19))+1,1)*10^ROW($1:$19)/10)</f>
        <v>0</v>
      </c>
      <c r="F791" t="str">
        <f>feed!F1238</f>
        <v>Korean War surplus</v>
      </c>
      <c r="G791" t="str">
        <f>feed!G1238</f>
        <v>Gandhi-like</v>
      </c>
      <c r="H791">
        <f>SUMPRODUCT(MID(0&amp;feed!H1238,LARGE(INDEX(ISNUMBER(--MID(feed!H1238,ROW($1:$19),1))*
ROW($1:$19),0),ROW($1:$19))+1,1)*10^ROW($1:$19)/10)</f>
        <v>1</v>
      </c>
      <c r="I791" t="str">
        <f>feed!I1238</f>
        <v>Poor</v>
      </c>
      <c r="J791">
        <f>SUMPRODUCT(MID(0&amp;feed!J1238,LARGE(INDEX(ISNUMBER(--MID(feed!J1238,ROW($1:$19),1))*
ROW($1:$19),0),ROW($1:$19))+1,1)*10^ROW($1:$19)/10)</f>
        <v>14</v>
      </c>
      <c r="K791">
        <f>SUMPRODUCT(MID(0&amp;feed!K1238,LARGE(INDEX(ISNUMBER(--MID(feed!K1238,ROW($1:$19),1))*
ROW($1:$19),0),ROW($1:$19))+1,1)*10^ROW($1:$19)/10)</f>
        <v>8</v>
      </c>
      <c r="L791">
        <f>SUMPRODUCT(MID(0&amp;feed!L1238,LARGE(INDEX(ISNUMBER(--MID(feed!L1238,ROW($1:$19),1))*
ROW($1:$19),0),ROW($1:$19))+1,1)*10^ROW($1:$19)/10)</f>
        <v>4</v>
      </c>
      <c r="M791" t="str">
        <f>feed!M1238</f>
        <v>Central Planning</v>
      </c>
      <c r="N791">
        <f>SUMPRODUCT(MID(0&amp;feed!N1238,LARGE(INDEX(ISNUMBER(--MID(feed!N1238,ROW($1:$5),1))*
ROW($1:$5),0),ROW($1:$5))+1,1)*10^ROW($1:$5)/10)</f>
        <v>234</v>
      </c>
      <c r="O791">
        <f>SUMPRODUCT(MID(0&amp;feed!O1238,LARGE(INDEX(ISNUMBER(--MID(feed!O1238,ROW($1:$5),1))*
ROW($1:$5),0),ROW($1:$5))+1,1)*10^ROW($1:$5)/10)</f>
        <v>14</v>
      </c>
      <c r="P791" t="str">
        <f>feed!P1238</f>
        <v>Near Depletion</v>
      </c>
      <c r="Q791">
        <f t="shared" si="72"/>
        <v>10</v>
      </c>
      <c r="R791" t="str">
        <f>feed!Q1238</f>
        <v>Large</v>
      </c>
      <c r="S791">
        <f t="shared" si="73"/>
        <v>7.5</v>
      </c>
      <c r="T791" t="str">
        <f>feed!R1238</f>
        <v>East Indies</v>
      </c>
      <c r="U791" t="str">
        <f>feed!S1238</f>
        <v>Soviet Union</v>
      </c>
      <c r="V791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23500</v>
      </c>
      <c r="W791" t="str">
        <f>feed!U1238</f>
        <v>http://blocgame.com/stats.php?id=60473</v>
      </c>
      <c r="X791" s="4">
        <f>SUMPRODUCT(MID(0&amp;feed!V1238,LARGE(INDEX(ISNUMBER(--MID(feed!V1238,ROW($1:$5),1))*
ROW($1:$5),0),ROW($1:$5))+1,1)*10^ROW($1:$5)/10)</f>
        <v>0</v>
      </c>
      <c r="Y791">
        <f>feed!W1238</f>
        <v>0</v>
      </c>
      <c r="Z791" s="4">
        <f t="shared" si="74"/>
        <v>18250</v>
      </c>
      <c r="AA791" s="8">
        <f t="shared" si="75"/>
        <v>100.42735042735043</v>
      </c>
      <c r="AB791" s="4">
        <f t="shared" si="76"/>
        <v>39</v>
      </c>
      <c r="AC791" s="4">
        <f t="shared" si="77"/>
        <v>3916.6666666666665</v>
      </c>
    </row>
    <row r="792" spans="1:29" x14ac:dyDescent="0.25">
      <c r="A792" t="e">
        <f>feed!#REF!</f>
        <v>#REF!</v>
      </c>
      <c r="B792" t="e">
        <f>feed!#REF!</f>
        <v>#REF!</v>
      </c>
      <c r="C792" t="e">
        <f>feed!#REF!</f>
        <v>#REF!</v>
      </c>
      <c r="D792" t="e">
        <f>SUMPRODUCT(MID(0&amp;feed!#REF!,LARGE(INDEX(ISNUMBER(--MID(feed!#REF!,ROW($1:$19),1))*
ROW($1:$19),0),ROW($1:$19))+1,1)*10^ROW($1:$19)/10)</f>
        <v>#REF!</v>
      </c>
      <c r="E792" t="e">
        <f>SUMPRODUCT(MID(0&amp;feed!#REF!,LARGE(INDEX(ISNUMBER(--MID(feed!#REF!,ROW($1:$19),1))*
ROW($1:$19),0),ROW($1:$19))+1,1)*10^ROW($1:$19)/10)</f>
        <v>#REF!</v>
      </c>
      <c r="F792" t="e">
        <f>feed!#REF!</f>
        <v>#REF!</v>
      </c>
      <c r="G792" t="e">
        <f>feed!#REF!</f>
        <v>#REF!</v>
      </c>
      <c r="H792" t="e">
        <f>SUMPRODUCT(MID(0&amp;feed!#REF!,LARGE(INDEX(ISNUMBER(--MID(feed!#REF!,ROW($1:$19),1))*
ROW($1:$19),0),ROW($1:$19))+1,1)*10^ROW($1:$19)/10)</f>
        <v>#REF!</v>
      </c>
      <c r="I792" t="e">
        <f>feed!#REF!</f>
        <v>#REF!</v>
      </c>
      <c r="J792" t="e">
        <f>SUMPRODUCT(MID(0&amp;feed!#REF!,LARGE(INDEX(ISNUMBER(--MID(feed!#REF!,ROW($1:$19),1))*
ROW($1:$19),0),ROW($1:$19))+1,1)*10^ROW($1:$19)/10)</f>
        <v>#REF!</v>
      </c>
      <c r="K792" t="e">
        <f>SUMPRODUCT(MID(0&amp;feed!#REF!,LARGE(INDEX(ISNUMBER(--MID(feed!#REF!,ROW($1:$19),1))*
ROW($1:$19),0),ROW($1:$19))+1,1)*10^ROW($1:$19)/10)</f>
        <v>#REF!</v>
      </c>
      <c r="L792" t="e">
        <f>SUMPRODUCT(MID(0&amp;feed!#REF!,LARGE(INDEX(ISNUMBER(--MID(feed!#REF!,ROW($1:$19),1))*
ROW($1:$19),0),ROW($1:$19))+1,1)*10^ROW($1:$19)/10)</f>
        <v>#REF!</v>
      </c>
      <c r="M792" t="e">
        <f>feed!#REF!</f>
        <v>#REF!</v>
      </c>
      <c r="N792" t="e">
        <f>SUMPRODUCT(MID(0&amp;feed!#REF!,LARGE(INDEX(ISNUMBER(--MID(feed!#REF!,ROW($1:$5),1))*
ROW($1:$5),0),ROW($1:$5))+1,1)*10^ROW($1:$5)/10)</f>
        <v>#REF!</v>
      </c>
      <c r="O792" t="e">
        <f>SUMPRODUCT(MID(0&amp;feed!#REF!,LARGE(INDEX(ISNUMBER(--MID(feed!#REF!,ROW($1:$5),1))*
ROW($1:$5),0),ROW($1:$5))+1,1)*10^ROW($1:$5)/10)</f>
        <v>#REF!</v>
      </c>
      <c r="P792" t="e">
        <f>feed!#REF!</f>
        <v>#REF!</v>
      </c>
      <c r="Q792" t="e">
        <f t="shared" si="72"/>
        <v>#REF!</v>
      </c>
      <c r="R792" t="e">
        <f>feed!#REF!</f>
        <v>#REF!</v>
      </c>
      <c r="S792" t="e">
        <f t="shared" si="73"/>
        <v>#REF!</v>
      </c>
      <c r="T792" t="e">
        <f>feed!#REF!</f>
        <v>#REF!</v>
      </c>
      <c r="U792" t="e">
        <f>feed!#REF!</f>
        <v>#REF!</v>
      </c>
      <c r="V79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2" t="e">
        <f>feed!#REF!</f>
        <v>#REF!</v>
      </c>
      <c r="X792" s="4" t="e">
        <f>SUMPRODUCT(MID(0&amp;feed!#REF!,LARGE(INDEX(ISNUMBER(--MID(feed!#REF!,ROW($1:$5),1))*
ROW($1:$5),0),ROW($1:$5))+1,1)*10^ROW($1:$5)/10)</f>
        <v>#REF!</v>
      </c>
      <c r="Y792" t="e">
        <f>feed!#REF!</f>
        <v>#REF!</v>
      </c>
      <c r="Z792" s="4" t="e">
        <f t="shared" si="74"/>
        <v>#REF!</v>
      </c>
      <c r="AA792" s="8" t="e">
        <f t="shared" si="75"/>
        <v>#REF!</v>
      </c>
      <c r="AB792" s="4" t="e">
        <f t="shared" si="76"/>
        <v>#REF!</v>
      </c>
      <c r="AC792" s="4" t="e">
        <f t="shared" si="77"/>
        <v>#REF!</v>
      </c>
    </row>
    <row r="793" spans="1:29" x14ac:dyDescent="0.25">
      <c r="A793" t="e">
        <f>feed!#REF!</f>
        <v>#REF!</v>
      </c>
      <c r="B793" t="e">
        <f>feed!#REF!</f>
        <v>#REF!</v>
      </c>
      <c r="C793" t="e">
        <f>feed!#REF!</f>
        <v>#REF!</v>
      </c>
      <c r="D793" t="e">
        <f>SUMPRODUCT(MID(0&amp;feed!#REF!,LARGE(INDEX(ISNUMBER(--MID(feed!#REF!,ROW($1:$19),1))*
ROW($1:$19),0),ROW($1:$19))+1,1)*10^ROW($1:$19)/10)</f>
        <v>#REF!</v>
      </c>
      <c r="E793" t="e">
        <f>SUMPRODUCT(MID(0&amp;feed!#REF!,LARGE(INDEX(ISNUMBER(--MID(feed!#REF!,ROW($1:$19),1))*
ROW($1:$19),0),ROW($1:$19))+1,1)*10^ROW($1:$19)/10)</f>
        <v>#REF!</v>
      </c>
      <c r="F793" t="e">
        <f>feed!#REF!</f>
        <v>#REF!</v>
      </c>
      <c r="G793" t="e">
        <f>feed!#REF!</f>
        <v>#REF!</v>
      </c>
      <c r="H793" t="e">
        <f>SUMPRODUCT(MID(0&amp;feed!#REF!,LARGE(INDEX(ISNUMBER(--MID(feed!#REF!,ROW($1:$19),1))*
ROW($1:$19),0),ROW($1:$19))+1,1)*10^ROW($1:$19)/10)</f>
        <v>#REF!</v>
      </c>
      <c r="I793" t="e">
        <f>feed!#REF!</f>
        <v>#REF!</v>
      </c>
      <c r="J793" t="e">
        <f>SUMPRODUCT(MID(0&amp;feed!#REF!,LARGE(INDEX(ISNUMBER(--MID(feed!#REF!,ROW($1:$19),1))*
ROW($1:$19),0),ROW($1:$19))+1,1)*10^ROW($1:$19)/10)</f>
        <v>#REF!</v>
      </c>
      <c r="K793" t="e">
        <f>SUMPRODUCT(MID(0&amp;feed!#REF!,LARGE(INDEX(ISNUMBER(--MID(feed!#REF!,ROW($1:$19),1))*
ROW($1:$19),0),ROW($1:$19))+1,1)*10^ROW($1:$19)/10)</f>
        <v>#REF!</v>
      </c>
      <c r="L793" t="e">
        <f>SUMPRODUCT(MID(0&amp;feed!#REF!,LARGE(INDEX(ISNUMBER(--MID(feed!#REF!,ROW($1:$19),1))*
ROW($1:$19),0),ROW($1:$19))+1,1)*10^ROW($1:$19)/10)</f>
        <v>#REF!</v>
      </c>
      <c r="M793" t="e">
        <f>feed!#REF!</f>
        <v>#REF!</v>
      </c>
      <c r="N793" t="e">
        <f>SUMPRODUCT(MID(0&amp;feed!#REF!,LARGE(INDEX(ISNUMBER(--MID(feed!#REF!,ROW($1:$5),1))*
ROW($1:$5),0),ROW($1:$5))+1,1)*10^ROW($1:$5)/10)</f>
        <v>#REF!</v>
      </c>
      <c r="O793" t="e">
        <f>SUMPRODUCT(MID(0&amp;feed!#REF!,LARGE(INDEX(ISNUMBER(--MID(feed!#REF!,ROW($1:$5),1))*
ROW($1:$5),0),ROW($1:$5))+1,1)*10^ROW($1:$5)/10)</f>
        <v>#REF!</v>
      </c>
      <c r="P793" t="e">
        <f>feed!#REF!</f>
        <v>#REF!</v>
      </c>
      <c r="Q793" t="e">
        <f t="shared" si="72"/>
        <v>#REF!</v>
      </c>
      <c r="R793" t="e">
        <f>feed!#REF!</f>
        <v>#REF!</v>
      </c>
      <c r="S793" t="e">
        <f t="shared" si="73"/>
        <v>#REF!</v>
      </c>
      <c r="T793" t="e">
        <f>feed!#REF!</f>
        <v>#REF!</v>
      </c>
      <c r="U793" t="e">
        <f>feed!#REF!</f>
        <v>#REF!</v>
      </c>
      <c r="V79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3" t="e">
        <f>feed!#REF!</f>
        <v>#REF!</v>
      </c>
      <c r="X793" s="4" t="e">
        <f>SUMPRODUCT(MID(0&amp;feed!#REF!,LARGE(INDEX(ISNUMBER(--MID(feed!#REF!,ROW($1:$5),1))*
ROW($1:$5),0),ROW($1:$5))+1,1)*10^ROW($1:$5)/10)</f>
        <v>#REF!</v>
      </c>
      <c r="Y793" t="e">
        <f>feed!#REF!</f>
        <v>#REF!</v>
      </c>
      <c r="Z793" s="4" t="e">
        <f t="shared" si="74"/>
        <v>#REF!</v>
      </c>
      <c r="AA793" s="8" t="e">
        <f t="shared" si="75"/>
        <v>#REF!</v>
      </c>
      <c r="AB793" s="4" t="e">
        <f t="shared" si="76"/>
        <v>#REF!</v>
      </c>
      <c r="AC793" s="4" t="e">
        <f t="shared" si="77"/>
        <v>#REF!</v>
      </c>
    </row>
    <row r="794" spans="1:29" x14ac:dyDescent="0.25">
      <c r="A794" t="str">
        <f>feed!A974</f>
        <v>Fuckthosefags</v>
      </c>
      <c r="B794" t="str">
        <f>feed!B974</f>
        <v>Multi6</v>
      </c>
      <c r="C794">
        <f>feed!C974</f>
        <v>0</v>
      </c>
      <c r="D794">
        <f>SUMPRODUCT(MID(0&amp;feed!D974,LARGE(INDEX(ISNUMBER(--MID(feed!D974,ROW($1:$19),1))*
ROW($1:$19),0),ROW($1:$19))+1,1)*10^ROW($1:$19)/10)</f>
        <v>20</v>
      </c>
      <c r="E794">
        <f>SUMPRODUCT(MID(0&amp;feed!E974,LARGE(INDEX(ISNUMBER(--MID(feed!E974,ROW($1:$19),1))*
ROW($1:$19),0),ROW($1:$19))+1,1)*10^ROW($1:$19)/10)</f>
        <v>0</v>
      </c>
      <c r="F794" t="str">
        <f>feed!F974</f>
        <v>First World War surplus</v>
      </c>
      <c r="G794" t="str">
        <f>feed!G974</f>
        <v>Gandhi-like</v>
      </c>
      <c r="H794">
        <f>SUMPRODUCT(MID(0&amp;feed!H972,LARGE(INDEX(ISNUMBER(--MID(feed!H972,ROW($1:$19),1))*
ROW($1:$19),0),ROW($1:$19))+1,1)*10^ROW($1:$19)/10)</f>
        <v>0</v>
      </c>
      <c r="I794" t="str">
        <f>feed!I974</f>
        <v>Poor</v>
      </c>
      <c r="J794">
        <f>SUMPRODUCT(MID(0&amp;feed!J974,LARGE(INDEX(ISNUMBER(--MID(feed!J974,ROW($1:$19),1))*
ROW($1:$19),0),ROW($1:$19))+1,1)*10^ROW($1:$19)/10)</f>
        <v>177</v>
      </c>
      <c r="K794">
        <f>SUMPRODUCT(MID(0&amp;feed!K974,LARGE(INDEX(ISNUMBER(--MID(feed!K974,ROW($1:$19),1))*
ROW($1:$19),0),ROW($1:$19))+1,1)*10^ROW($1:$19)/10)</f>
        <v>4</v>
      </c>
      <c r="L794">
        <f>SUMPRODUCT(MID(0&amp;feed!L974,LARGE(INDEX(ISNUMBER(--MID(feed!L974,ROW($1:$19),1))*
ROW($1:$19),0),ROW($1:$19))+1,1)*10^ROW($1:$19)/10)</f>
        <v>0</v>
      </c>
      <c r="M794" t="str">
        <f>feed!M974</f>
        <v>Free Market</v>
      </c>
      <c r="N794">
        <f>SUMPRODUCT(MID(0&amp;feed!N974,LARGE(INDEX(ISNUMBER(--MID(feed!N974,ROW($1:$5),1))*
ROW($1:$5),0),ROW($1:$5))+1,1)*10^ROW($1:$5)/10)</f>
        <v>375</v>
      </c>
      <c r="O794">
        <f>SUMPRODUCT(MID(0&amp;feed!O974,LARGE(INDEX(ISNUMBER(--MID(feed!O974,ROW($1:$5),1))*
ROW($1:$5),0),ROW($1:$5))+1,1)*10^ROW($1:$5)/10)</f>
        <v>0</v>
      </c>
      <c r="P794" t="str">
        <f>feed!P974</f>
        <v>Untapped</v>
      </c>
      <c r="Q794">
        <f t="shared" si="72"/>
        <v>90</v>
      </c>
      <c r="R794" t="str">
        <f>feed!Q974</f>
        <v>None</v>
      </c>
      <c r="S794">
        <f t="shared" si="73"/>
        <v>0</v>
      </c>
      <c r="T794" t="str">
        <f>feed!R974</f>
        <v>West Africa</v>
      </c>
      <c r="U794" t="str">
        <f>feed!S974</f>
        <v>Neutral</v>
      </c>
      <c r="V79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794" t="str">
        <f>feed!U974</f>
        <v>http://blocgame.com/stats.php?id=65427</v>
      </c>
      <c r="X794" s="4">
        <f>SUMPRODUCT(MID(0&amp;feed!V974,LARGE(INDEX(ISNUMBER(--MID(feed!V974,ROW($1:$5),1))*
ROW($1:$5),0),ROW($1:$5))+1,1)*10^ROW($1:$5)/10)</f>
        <v>0</v>
      </c>
      <c r="Y794">
        <f>feed!W974</f>
        <v>0</v>
      </c>
      <c r="Z794" s="4">
        <f t="shared" si="74"/>
        <v>18500</v>
      </c>
      <c r="AA794" s="8">
        <f t="shared" si="75"/>
        <v>53.333333333333336</v>
      </c>
      <c r="AB794" s="4">
        <f t="shared" si="76"/>
        <v>62.5</v>
      </c>
      <c r="AC794" s="4">
        <f t="shared" si="77"/>
        <v>3333.3333333333335</v>
      </c>
    </row>
    <row r="795" spans="1:29" x14ac:dyDescent="0.25">
      <c r="A795" t="e">
        <f>feed!#REF!</f>
        <v>#REF!</v>
      </c>
      <c r="B795" t="e">
        <f>feed!#REF!</f>
        <v>#REF!</v>
      </c>
      <c r="C795" t="e">
        <f>feed!#REF!</f>
        <v>#REF!</v>
      </c>
      <c r="D795" t="e">
        <f>SUMPRODUCT(MID(0&amp;feed!#REF!,LARGE(INDEX(ISNUMBER(--MID(feed!#REF!,ROW($1:$19),1))*
ROW($1:$19),0),ROW($1:$19))+1,1)*10^ROW($1:$19)/10)</f>
        <v>#REF!</v>
      </c>
      <c r="E795" t="e">
        <f>SUMPRODUCT(MID(0&amp;feed!#REF!,LARGE(INDEX(ISNUMBER(--MID(feed!#REF!,ROW($1:$19),1))*
ROW($1:$19),0),ROW($1:$19))+1,1)*10^ROW($1:$19)/10)</f>
        <v>#REF!</v>
      </c>
      <c r="F795" t="e">
        <f>feed!#REF!</f>
        <v>#REF!</v>
      </c>
      <c r="G795" t="e">
        <f>feed!#REF!</f>
        <v>#REF!</v>
      </c>
      <c r="H795" t="e">
        <f>SUMPRODUCT(MID(0&amp;feed!#REF!,LARGE(INDEX(ISNUMBER(--MID(feed!#REF!,ROW($1:$19),1))*
ROW($1:$19),0),ROW($1:$19))+1,1)*10^ROW($1:$19)/10)</f>
        <v>#REF!</v>
      </c>
      <c r="I795" t="e">
        <f>feed!#REF!</f>
        <v>#REF!</v>
      </c>
      <c r="J795" t="e">
        <f>SUMPRODUCT(MID(0&amp;feed!#REF!,LARGE(INDEX(ISNUMBER(--MID(feed!#REF!,ROW($1:$19),1))*
ROW($1:$19),0),ROW($1:$19))+1,1)*10^ROW($1:$19)/10)</f>
        <v>#REF!</v>
      </c>
      <c r="K795" t="e">
        <f>SUMPRODUCT(MID(0&amp;feed!#REF!,LARGE(INDEX(ISNUMBER(--MID(feed!#REF!,ROW($1:$19),1))*
ROW($1:$19),0),ROW($1:$19))+1,1)*10^ROW($1:$19)/10)</f>
        <v>#REF!</v>
      </c>
      <c r="L795" t="e">
        <f>SUMPRODUCT(MID(0&amp;feed!#REF!,LARGE(INDEX(ISNUMBER(--MID(feed!#REF!,ROW($1:$19),1))*
ROW($1:$19),0),ROW($1:$19))+1,1)*10^ROW($1:$19)/10)</f>
        <v>#REF!</v>
      </c>
      <c r="M795" t="e">
        <f>feed!#REF!</f>
        <v>#REF!</v>
      </c>
      <c r="N795" t="e">
        <f>SUMPRODUCT(MID(0&amp;feed!#REF!,LARGE(INDEX(ISNUMBER(--MID(feed!#REF!,ROW($1:$5),1))*
ROW($1:$5),0),ROW($1:$5))+1,1)*10^ROW($1:$5)/10)</f>
        <v>#REF!</v>
      </c>
      <c r="O795" t="e">
        <f>SUMPRODUCT(MID(0&amp;feed!#REF!,LARGE(INDEX(ISNUMBER(--MID(feed!#REF!,ROW($1:$5),1))*
ROW($1:$5),0),ROW($1:$5))+1,1)*10^ROW($1:$5)/10)</f>
        <v>#REF!</v>
      </c>
      <c r="P795" t="e">
        <f>feed!#REF!</f>
        <v>#REF!</v>
      </c>
      <c r="Q795" t="e">
        <f t="shared" si="72"/>
        <v>#REF!</v>
      </c>
      <c r="R795" t="e">
        <f>feed!#REF!</f>
        <v>#REF!</v>
      </c>
      <c r="S795" t="e">
        <f t="shared" si="73"/>
        <v>#REF!</v>
      </c>
      <c r="T795" t="e">
        <f>feed!#REF!</f>
        <v>#REF!</v>
      </c>
      <c r="U795" t="e">
        <f>feed!#REF!</f>
        <v>#REF!</v>
      </c>
      <c r="V79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5" t="e">
        <f>feed!#REF!</f>
        <v>#REF!</v>
      </c>
      <c r="X795" s="4" t="e">
        <f>SUMPRODUCT(MID(0&amp;feed!#REF!,LARGE(INDEX(ISNUMBER(--MID(feed!#REF!,ROW($1:$5),1))*
ROW($1:$5),0),ROW($1:$5))+1,1)*10^ROW($1:$5)/10)</f>
        <v>#REF!</v>
      </c>
      <c r="Y795" t="e">
        <f>feed!#REF!</f>
        <v>#REF!</v>
      </c>
      <c r="Z795" s="4" t="e">
        <f t="shared" si="74"/>
        <v>#REF!</v>
      </c>
      <c r="AA795" s="8" t="e">
        <f t="shared" si="75"/>
        <v>#REF!</v>
      </c>
      <c r="AB795" s="4" t="e">
        <f t="shared" si="76"/>
        <v>#REF!</v>
      </c>
      <c r="AC795" s="4" t="e">
        <f t="shared" si="77"/>
        <v>#REF!</v>
      </c>
    </row>
    <row r="796" spans="1:29" x14ac:dyDescent="0.25">
      <c r="A796" t="e">
        <f>feed!#REF!</f>
        <v>#REF!</v>
      </c>
      <c r="B796" t="e">
        <f>feed!#REF!</f>
        <v>#REF!</v>
      </c>
      <c r="C796" t="e">
        <f>feed!#REF!</f>
        <v>#REF!</v>
      </c>
      <c r="D796" t="e">
        <f>SUMPRODUCT(MID(0&amp;feed!#REF!,LARGE(INDEX(ISNUMBER(--MID(feed!#REF!,ROW($1:$19),1))*
ROW($1:$19),0),ROW($1:$19))+1,1)*10^ROW($1:$19)/10)</f>
        <v>#REF!</v>
      </c>
      <c r="E796" t="e">
        <f>SUMPRODUCT(MID(0&amp;feed!#REF!,LARGE(INDEX(ISNUMBER(--MID(feed!#REF!,ROW($1:$19),1))*
ROW($1:$19),0),ROW($1:$19))+1,1)*10^ROW($1:$19)/10)</f>
        <v>#REF!</v>
      </c>
      <c r="F796" t="e">
        <f>feed!#REF!</f>
        <v>#REF!</v>
      </c>
      <c r="G796" t="e">
        <f>feed!#REF!</f>
        <v>#REF!</v>
      </c>
      <c r="H796" t="e">
        <f>SUMPRODUCT(MID(0&amp;feed!#REF!,LARGE(INDEX(ISNUMBER(--MID(feed!#REF!,ROW($1:$19),1))*
ROW($1:$19),0),ROW($1:$19))+1,1)*10^ROW($1:$19)/10)</f>
        <v>#REF!</v>
      </c>
      <c r="I796" t="e">
        <f>feed!#REF!</f>
        <v>#REF!</v>
      </c>
      <c r="J796" t="e">
        <f>SUMPRODUCT(MID(0&amp;feed!#REF!,LARGE(INDEX(ISNUMBER(--MID(feed!#REF!,ROW($1:$19),1))*
ROW($1:$19),0),ROW($1:$19))+1,1)*10^ROW($1:$19)/10)</f>
        <v>#REF!</v>
      </c>
      <c r="K796" t="e">
        <f>SUMPRODUCT(MID(0&amp;feed!#REF!,LARGE(INDEX(ISNUMBER(--MID(feed!#REF!,ROW($1:$19),1))*
ROW($1:$19),0),ROW($1:$19))+1,1)*10^ROW($1:$19)/10)</f>
        <v>#REF!</v>
      </c>
      <c r="L796" t="e">
        <f>SUMPRODUCT(MID(0&amp;feed!#REF!,LARGE(INDEX(ISNUMBER(--MID(feed!#REF!,ROW($1:$19),1))*
ROW($1:$19),0),ROW($1:$19))+1,1)*10^ROW($1:$19)/10)</f>
        <v>#REF!</v>
      </c>
      <c r="M796" t="e">
        <f>feed!#REF!</f>
        <v>#REF!</v>
      </c>
      <c r="N796" t="e">
        <f>SUMPRODUCT(MID(0&amp;feed!#REF!,LARGE(INDEX(ISNUMBER(--MID(feed!#REF!,ROW($1:$5),1))*
ROW($1:$5),0),ROW($1:$5))+1,1)*10^ROW($1:$5)/10)</f>
        <v>#REF!</v>
      </c>
      <c r="O796" t="e">
        <f>SUMPRODUCT(MID(0&amp;feed!#REF!,LARGE(INDEX(ISNUMBER(--MID(feed!#REF!,ROW($1:$5),1))*
ROW($1:$5),0),ROW($1:$5))+1,1)*10^ROW($1:$5)/10)</f>
        <v>#REF!</v>
      </c>
      <c r="P796" t="e">
        <f>feed!#REF!</f>
        <v>#REF!</v>
      </c>
      <c r="Q796" t="e">
        <f t="shared" si="72"/>
        <v>#REF!</v>
      </c>
      <c r="R796" t="e">
        <f>feed!#REF!</f>
        <v>#REF!</v>
      </c>
      <c r="S796" t="e">
        <f t="shared" si="73"/>
        <v>#REF!</v>
      </c>
      <c r="T796" t="e">
        <f>feed!#REF!</f>
        <v>#REF!</v>
      </c>
      <c r="U796" t="e">
        <f>feed!#REF!</f>
        <v>#REF!</v>
      </c>
      <c r="V79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6" t="e">
        <f>feed!#REF!</f>
        <v>#REF!</v>
      </c>
      <c r="X796" s="4" t="e">
        <f>SUMPRODUCT(MID(0&amp;feed!#REF!,LARGE(INDEX(ISNUMBER(--MID(feed!#REF!,ROW($1:$5),1))*
ROW($1:$5),0),ROW($1:$5))+1,1)*10^ROW($1:$5)/10)</f>
        <v>#REF!</v>
      </c>
      <c r="Y796" t="e">
        <f>feed!#REF!</f>
        <v>#REF!</v>
      </c>
      <c r="Z796" s="4" t="e">
        <f t="shared" si="74"/>
        <v>#REF!</v>
      </c>
      <c r="AA796" s="8" t="e">
        <f t="shared" si="75"/>
        <v>#REF!</v>
      </c>
      <c r="AB796" s="4" t="e">
        <f t="shared" si="76"/>
        <v>#REF!</v>
      </c>
      <c r="AC796" s="4" t="e">
        <f t="shared" si="77"/>
        <v>#REF!</v>
      </c>
    </row>
    <row r="797" spans="1:29" x14ac:dyDescent="0.25">
      <c r="A797" t="e">
        <f>feed!#REF!</f>
        <v>#REF!</v>
      </c>
      <c r="B797" t="e">
        <f>feed!#REF!</f>
        <v>#REF!</v>
      </c>
      <c r="C797" t="e">
        <f>feed!#REF!</f>
        <v>#REF!</v>
      </c>
      <c r="D797" t="e">
        <f>SUMPRODUCT(MID(0&amp;feed!#REF!,LARGE(INDEX(ISNUMBER(--MID(feed!#REF!,ROW($1:$19),1))*
ROW($1:$19),0),ROW($1:$19))+1,1)*10^ROW($1:$19)/10)</f>
        <v>#REF!</v>
      </c>
      <c r="E797" t="e">
        <f>SUMPRODUCT(MID(0&amp;feed!#REF!,LARGE(INDEX(ISNUMBER(--MID(feed!#REF!,ROW($1:$19),1))*
ROW($1:$19),0),ROW($1:$19))+1,1)*10^ROW($1:$19)/10)</f>
        <v>#REF!</v>
      </c>
      <c r="F797" t="e">
        <f>feed!#REF!</f>
        <v>#REF!</v>
      </c>
      <c r="G797" t="e">
        <f>feed!#REF!</f>
        <v>#REF!</v>
      </c>
      <c r="H797" t="e">
        <f>SUMPRODUCT(MID(0&amp;feed!#REF!,LARGE(INDEX(ISNUMBER(--MID(feed!#REF!,ROW($1:$19),1))*
ROW($1:$19),0),ROW($1:$19))+1,1)*10^ROW($1:$19)/10)</f>
        <v>#REF!</v>
      </c>
      <c r="I797" t="e">
        <f>feed!#REF!</f>
        <v>#REF!</v>
      </c>
      <c r="J797" t="e">
        <f>SUMPRODUCT(MID(0&amp;feed!#REF!,LARGE(INDEX(ISNUMBER(--MID(feed!#REF!,ROW($1:$19),1))*
ROW($1:$19),0),ROW($1:$19))+1,1)*10^ROW($1:$19)/10)</f>
        <v>#REF!</v>
      </c>
      <c r="K797" t="e">
        <f>SUMPRODUCT(MID(0&amp;feed!#REF!,LARGE(INDEX(ISNUMBER(--MID(feed!#REF!,ROW($1:$19),1))*
ROW($1:$19),0),ROW($1:$19))+1,1)*10^ROW($1:$19)/10)</f>
        <v>#REF!</v>
      </c>
      <c r="L797" t="e">
        <f>SUMPRODUCT(MID(0&amp;feed!#REF!,LARGE(INDEX(ISNUMBER(--MID(feed!#REF!,ROW($1:$19),1))*
ROW($1:$19),0),ROW($1:$19))+1,1)*10^ROW($1:$19)/10)</f>
        <v>#REF!</v>
      </c>
      <c r="M797" t="e">
        <f>feed!#REF!</f>
        <v>#REF!</v>
      </c>
      <c r="N797" t="e">
        <f>SUMPRODUCT(MID(0&amp;feed!#REF!,LARGE(INDEX(ISNUMBER(--MID(feed!#REF!,ROW($1:$5),1))*
ROW($1:$5),0),ROW($1:$5))+1,1)*10^ROW($1:$5)/10)</f>
        <v>#REF!</v>
      </c>
      <c r="O797" t="e">
        <f>SUMPRODUCT(MID(0&amp;feed!#REF!,LARGE(INDEX(ISNUMBER(--MID(feed!#REF!,ROW($1:$5),1))*
ROW($1:$5),0),ROW($1:$5))+1,1)*10^ROW($1:$5)/10)</f>
        <v>#REF!</v>
      </c>
      <c r="P797" t="e">
        <f>feed!#REF!</f>
        <v>#REF!</v>
      </c>
      <c r="Q797" t="e">
        <f t="shared" si="72"/>
        <v>#REF!</v>
      </c>
      <c r="R797" t="e">
        <f>feed!#REF!</f>
        <v>#REF!</v>
      </c>
      <c r="S797" t="e">
        <f t="shared" si="73"/>
        <v>#REF!</v>
      </c>
      <c r="T797" t="e">
        <f>feed!#REF!</f>
        <v>#REF!</v>
      </c>
      <c r="U797" t="e">
        <f>feed!#REF!</f>
        <v>#REF!</v>
      </c>
      <c r="V79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7" t="e">
        <f>feed!#REF!</f>
        <v>#REF!</v>
      </c>
      <c r="X797" s="4" t="e">
        <f>SUMPRODUCT(MID(0&amp;feed!#REF!,LARGE(INDEX(ISNUMBER(--MID(feed!#REF!,ROW($1:$5),1))*
ROW($1:$5),0),ROW($1:$5))+1,1)*10^ROW($1:$5)/10)</f>
        <v>#REF!</v>
      </c>
      <c r="Y797" t="e">
        <f>feed!#REF!</f>
        <v>#REF!</v>
      </c>
      <c r="Z797" s="4" t="e">
        <f t="shared" si="74"/>
        <v>#REF!</v>
      </c>
      <c r="AA797" s="8" t="e">
        <f t="shared" si="75"/>
        <v>#REF!</v>
      </c>
      <c r="AB797" s="4" t="e">
        <f t="shared" si="76"/>
        <v>#REF!</v>
      </c>
      <c r="AC797" s="4" t="e">
        <f t="shared" si="77"/>
        <v>#REF!</v>
      </c>
    </row>
    <row r="798" spans="1:29" x14ac:dyDescent="0.25">
      <c r="A798" t="e">
        <f>feed!#REF!</f>
        <v>#REF!</v>
      </c>
      <c r="B798" t="e">
        <f>feed!#REF!</f>
        <v>#REF!</v>
      </c>
      <c r="C798" t="e">
        <f>feed!#REF!</f>
        <v>#REF!</v>
      </c>
      <c r="D798" t="e">
        <f>SUMPRODUCT(MID(0&amp;feed!#REF!,LARGE(INDEX(ISNUMBER(--MID(feed!#REF!,ROW($1:$19),1))*
ROW($1:$19),0),ROW($1:$19))+1,1)*10^ROW($1:$19)/10)</f>
        <v>#REF!</v>
      </c>
      <c r="E798" t="e">
        <f>SUMPRODUCT(MID(0&amp;feed!#REF!,LARGE(INDEX(ISNUMBER(--MID(feed!#REF!,ROW($1:$19),1))*
ROW($1:$19),0),ROW($1:$19))+1,1)*10^ROW($1:$19)/10)</f>
        <v>#REF!</v>
      </c>
      <c r="F798" t="e">
        <f>feed!#REF!</f>
        <v>#REF!</v>
      </c>
      <c r="G798" t="e">
        <f>feed!#REF!</f>
        <v>#REF!</v>
      </c>
      <c r="H798" t="e">
        <f>SUMPRODUCT(MID(0&amp;feed!#REF!,LARGE(INDEX(ISNUMBER(--MID(feed!#REF!,ROW($1:$19),1))*
ROW($1:$19),0),ROW($1:$19))+1,1)*10^ROW($1:$19)/10)</f>
        <v>#REF!</v>
      </c>
      <c r="I798" t="e">
        <f>feed!#REF!</f>
        <v>#REF!</v>
      </c>
      <c r="J798" t="e">
        <f>SUMPRODUCT(MID(0&amp;feed!#REF!,LARGE(INDEX(ISNUMBER(--MID(feed!#REF!,ROW($1:$19),1))*
ROW($1:$19),0),ROW($1:$19))+1,1)*10^ROW($1:$19)/10)</f>
        <v>#REF!</v>
      </c>
      <c r="K798" t="e">
        <f>SUMPRODUCT(MID(0&amp;feed!#REF!,LARGE(INDEX(ISNUMBER(--MID(feed!#REF!,ROW($1:$19),1))*
ROW($1:$19),0),ROW($1:$19))+1,1)*10^ROW($1:$19)/10)</f>
        <v>#REF!</v>
      </c>
      <c r="L798" t="e">
        <f>SUMPRODUCT(MID(0&amp;feed!#REF!,LARGE(INDEX(ISNUMBER(--MID(feed!#REF!,ROW($1:$19),1))*
ROW($1:$19),0),ROW($1:$19))+1,1)*10^ROW($1:$19)/10)</f>
        <v>#REF!</v>
      </c>
      <c r="M798" t="e">
        <f>feed!#REF!</f>
        <v>#REF!</v>
      </c>
      <c r="N798" t="e">
        <f>SUMPRODUCT(MID(0&amp;feed!#REF!,LARGE(INDEX(ISNUMBER(--MID(feed!#REF!,ROW($1:$5),1))*
ROW($1:$5),0),ROW($1:$5))+1,1)*10^ROW($1:$5)/10)</f>
        <v>#REF!</v>
      </c>
      <c r="O798" t="e">
        <f>SUMPRODUCT(MID(0&amp;feed!#REF!,LARGE(INDEX(ISNUMBER(--MID(feed!#REF!,ROW($1:$5),1))*
ROW($1:$5),0),ROW($1:$5))+1,1)*10^ROW($1:$5)/10)</f>
        <v>#REF!</v>
      </c>
      <c r="P798" t="e">
        <f>feed!#REF!</f>
        <v>#REF!</v>
      </c>
      <c r="Q798" t="e">
        <f t="shared" si="72"/>
        <v>#REF!</v>
      </c>
      <c r="R798" t="e">
        <f>feed!#REF!</f>
        <v>#REF!</v>
      </c>
      <c r="S798" t="e">
        <f t="shared" si="73"/>
        <v>#REF!</v>
      </c>
      <c r="T798" t="e">
        <f>feed!#REF!</f>
        <v>#REF!</v>
      </c>
      <c r="U798" t="e">
        <f>feed!#REF!</f>
        <v>#REF!</v>
      </c>
      <c r="V79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8" t="e">
        <f>feed!#REF!</f>
        <v>#REF!</v>
      </c>
      <c r="X798" s="4" t="e">
        <f>SUMPRODUCT(MID(0&amp;feed!#REF!,LARGE(INDEX(ISNUMBER(--MID(feed!#REF!,ROW($1:$5),1))*
ROW($1:$5),0),ROW($1:$5))+1,1)*10^ROW($1:$5)/10)</f>
        <v>#REF!</v>
      </c>
      <c r="Y798" t="e">
        <f>feed!#REF!</f>
        <v>#REF!</v>
      </c>
      <c r="Z798" s="4" t="e">
        <f t="shared" si="74"/>
        <v>#REF!</v>
      </c>
      <c r="AA798" s="8" t="e">
        <f t="shared" si="75"/>
        <v>#REF!</v>
      </c>
      <c r="AB798" s="4" t="e">
        <f t="shared" si="76"/>
        <v>#REF!</v>
      </c>
      <c r="AC798" s="4" t="e">
        <f t="shared" si="77"/>
        <v>#REF!</v>
      </c>
    </row>
    <row r="799" spans="1:29" x14ac:dyDescent="0.25">
      <c r="A799" t="e">
        <f>feed!#REF!</f>
        <v>#REF!</v>
      </c>
      <c r="B799" t="e">
        <f>feed!#REF!</f>
        <v>#REF!</v>
      </c>
      <c r="C799" t="e">
        <f>feed!#REF!</f>
        <v>#REF!</v>
      </c>
      <c r="D799" t="e">
        <f>SUMPRODUCT(MID(0&amp;feed!#REF!,LARGE(INDEX(ISNUMBER(--MID(feed!#REF!,ROW($1:$19),1))*
ROW($1:$19),0),ROW($1:$19))+1,1)*10^ROW($1:$19)/10)</f>
        <v>#REF!</v>
      </c>
      <c r="E799" t="e">
        <f>SUMPRODUCT(MID(0&amp;feed!#REF!,LARGE(INDEX(ISNUMBER(--MID(feed!#REF!,ROW($1:$19),1))*
ROW($1:$19),0),ROW($1:$19))+1,1)*10^ROW($1:$19)/10)</f>
        <v>#REF!</v>
      </c>
      <c r="F799" t="e">
        <f>feed!#REF!</f>
        <v>#REF!</v>
      </c>
      <c r="G799" t="e">
        <f>feed!#REF!</f>
        <v>#REF!</v>
      </c>
      <c r="H799" t="e">
        <f>SUMPRODUCT(MID(0&amp;feed!#REF!,LARGE(INDEX(ISNUMBER(--MID(feed!#REF!,ROW($1:$19),1))*
ROW($1:$19),0),ROW($1:$19))+1,1)*10^ROW($1:$19)/10)</f>
        <v>#REF!</v>
      </c>
      <c r="I799" t="e">
        <f>feed!#REF!</f>
        <v>#REF!</v>
      </c>
      <c r="J799" t="e">
        <f>SUMPRODUCT(MID(0&amp;feed!#REF!,LARGE(INDEX(ISNUMBER(--MID(feed!#REF!,ROW($1:$19),1))*
ROW($1:$19),0),ROW($1:$19))+1,1)*10^ROW($1:$19)/10)</f>
        <v>#REF!</v>
      </c>
      <c r="K799" t="e">
        <f>SUMPRODUCT(MID(0&amp;feed!#REF!,LARGE(INDEX(ISNUMBER(--MID(feed!#REF!,ROW($1:$19),1))*
ROW($1:$19),0),ROW($1:$19))+1,1)*10^ROW($1:$19)/10)</f>
        <v>#REF!</v>
      </c>
      <c r="L799" t="e">
        <f>SUMPRODUCT(MID(0&amp;feed!#REF!,LARGE(INDEX(ISNUMBER(--MID(feed!#REF!,ROW($1:$19),1))*
ROW($1:$19),0),ROW($1:$19))+1,1)*10^ROW($1:$19)/10)</f>
        <v>#REF!</v>
      </c>
      <c r="M799" t="e">
        <f>feed!#REF!</f>
        <v>#REF!</v>
      </c>
      <c r="N799" t="e">
        <f>SUMPRODUCT(MID(0&amp;feed!#REF!,LARGE(INDEX(ISNUMBER(--MID(feed!#REF!,ROW($1:$5),1))*
ROW($1:$5),0),ROW($1:$5))+1,1)*10^ROW($1:$5)/10)</f>
        <v>#REF!</v>
      </c>
      <c r="O799" t="e">
        <f>SUMPRODUCT(MID(0&amp;feed!#REF!,LARGE(INDEX(ISNUMBER(--MID(feed!#REF!,ROW($1:$5),1))*
ROW($1:$5),0),ROW($1:$5))+1,1)*10^ROW($1:$5)/10)</f>
        <v>#REF!</v>
      </c>
      <c r="P799" t="e">
        <f>feed!#REF!</f>
        <v>#REF!</v>
      </c>
      <c r="Q799" t="e">
        <f t="shared" si="72"/>
        <v>#REF!</v>
      </c>
      <c r="R799" t="e">
        <f>feed!#REF!</f>
        <v>#REF!</v>
      </c>
      <c r="S799" t="e">
        <f t="shared" si="73"/>
        <v>#REF!</v>
      </c>
      <c r="T799" t="e">
        <f>feed!#REF!</f>
        <v>#REF!</v>
      </c>
      <c r="U799" t="e">
        <f>feed!#REF!</f>
        <v>#REF!</v>
      </c>
      <c r="V79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799" t="e">
        <f>feed!#REF!</f>
        <v>#REF!</v>
      </c>
      <c r="X799" s="4" t="e">
        <f>SUMPRODUCT(MID(0&amp;feed!#REF!,LARGE(INDEX(ISNUMBER(--MID(feed!#REF!,ROW($1:$5),1))*
ROW($1:$5),0),ROW($1:$5))+1,1)*10^ROW($1:$5)/10)</f>
        <v>#REF!</v>
      </c>
      <c r="Y799" t="e">
        <f>feed!#REF!</f>
        <v>#REF!</v>
      </c>
      <c r="Z799" s="4" t="e">
        <f t="shared" si="74"/>
        <v>#REF!</v>
      </c>
      <c r="AA799" s="8" t="e">
        <f t="shared" si="75"/>
        <v>#REF!</v>
      </c>
      <c r="AB799" s="4" t="e">
        <f t="shared" si="76"/>
        <v>#REF!</v>
      </c>
      <c r="AC799" s="4" t="e">
        <f t="shared" si="77"/>
        <v>#REF!</v>
      </c>
    </row>
    <row r="800" spans="1:29" x14ac:dyDescent="0.25">
      <c r="A800" t="e">
        <f>feed!#REF!</f>
        <v>#REF!</v>
      </c>
      <c r="B800" t="e">
        <f>feed!#REF!</f>
        <v>#REF!</v>
      </c>
      <c r="C800" t="e">
        <f>feed!#REF!</f>
        <v>#REF!</v>
      </c>
      <c r="D800" t="e">
        <f>SUMPRODUCT(MID(0&amp;feed!#REF!,LARGE(INDEX(ISNUMBER(--MID(feed!#REF!,ROW($1:$19),1))*
ROW($1:$19),0),ROW($1:$19))+1,1)*10^ROW($1:$19)/10)</f>
        <v>#REF!</v>
      </c>
      <c r="E800" t="e">
        <f>SUMPRODUCT(MID(0&amp;feed!#REF!,LARGE(INDEX(ISNUMBER(--MID(feed!#REF!,ROW($1:$19),1))*
ROW($1:$19),0),ROW($1:$19))+1,1)*10^ROW($1:$19)/10)</f>
        <v>#REF!</v>
      </c>
      <c r="F800" t="e">
        <f>feed!#REF!</f>
        <v>#REF!</v>
      </c>
      <c r="G800" t="e">
        <f>feed!#REF!</f>
        <v>#REF!</v>
      </c>
      <c r="H800" t="e">
        <f>SUMPRODUCT(MID(0&amp;feed!#REF!,LARGE(INDEX(ISNUMBER(--MID(feed!#REF!,ROW($1:$19),1))*
ROW($1:$19),0),ROW($1:$19))+1,1)*10^ROW($1:$19)/10)</f>
        <v>#REF!</v>
      </c>
      <c r="I800" t="e">
        <f>feed!#REF!</f>
        <v>#REF!</v>
      </c>
      <c r="J800" t="e">
        <f>SUMPRODUCT(MID(0&amp;feed!#REF!,LARGE(INDEX(ISNUMBER(--MID(feed!#REF!,ROW($1:$19),1))*
ROW($1:$19),0),ROW($1:$19))+1,1)*10^ROW($1:$19)/10)</f>
        <v>#REF!</v>
      </c>
      <c r="K800" t="e">
        <f>SUMPRODUCT(MID(0&amp;feed!#REF!,LARGE(INDEX(ISNUMBER(--MID(feed!#REF!,ROW($1:$19),1))*
ROW($1:$19),0),ROW($1:$19))+1,1)*10^ROW($1:$19)/10)</f>
        <v>#REF!</v>
      </c>
      <c r="L800" t="e">
        <f>SUMPRODUCT(MID(0&amp;feed!#REF!,LARGE(INDEX(ISNUMBER(--MID(feed!#REF!,ROW($1:$19),1))*
ROW($1:$19),0),ROW($1:$19))+1,1)*10^ROW($1:$19)/10)</f>
        <v>#REF!</v>
      </c>
      <c r="M800" t="e">
        <f>feed!#REF!</f>
        <v>#REF!</v>
      </c>
      <c r="N800" t="e">
        <f>SUMPRODUCT(MID(0&amp;feed!#REF!,LARGE(INDEX(ISNUMBER(--MID(feed!#REF!,ROW($1:$5),1))*
ROW($1:$5),0),ROW($1:$5))+1,1)*10^ROW($1:$5)/10)</f>
        <v>#REF!</v>
      </c>
      <c r="O800" t="e">
        <f>SUMPRODUCT(MID(0&amp;feed!#REF!,LARGE(INDEX(ISNUMBER(--MID(feed!#REF!,ROW($1:$5),1))*
ROW($1:$5),0),ROW($1:$5))+1,1)*10^ROW($1:$5)/10)</f>
        <v>#REF!</v>
      </c>
      <c r="P800" t="e">
        <f>feed!#REF!</f>
        <v>#REF!</v>
      </c>
      <c r="Q800" t="e">
        <f t="shared" si="72"/>
        <v>#REF!</v>
      </c>
      <c r="R800" t="e">
        <f>feed!#REF!</f>
        <v>#REF!</v>
      </c>
      <c r="S800" t="e">
        <f t="shared" si="73"/>
        <v>#REF!</v>
      </c>
      <c r="T800" t="e">
        <f>feed!#REF!</f>
        <v>#REF!</v>
      </c>
      <c r="U800" t="e">
        <f>feed!#REF!</f>
        <v>#REF!</v>
      </c>
      <c r="V80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0" t="e">
        <f>feed!#REF!</f>
        <v>#REF!</v>
      </c>
      <c r="X800" s="4" t="e">
        <f>SUMPRODUCT(MID(0&amp;feed!#REF!,LARGE(INDEX(ISNUMBER(--MID(feed!#REF!,ROW($1:$5),1))*
ROW($1:$5),0),ROW($1:$5))+1,1)*10^ROW($1:$5)/10)</f>
        <v>#REF!</v>
      </c>
      <c r="Y800" t="e">
        <f>feed!#REF!</f>
        <v>#REF!</v>
      </c>
      <c r="Z800" s="4" t="e">
        <f t="shared" si="74"/>
        <v>#REF!</v>
      </c>
      <c r="AA800" s="8" t="e">
        <f t="shared" si="75"/>
        <v>#REF!</v>
      </c>
      <c r="AB800" s="4" t="e">
        <f t="shared" si="76"/>
        <v>#REF!</v>
      </c>
      <c r="AC800" s="4" t="e">
        <f t="shared" si="77"/>
        <v>#REF!</v>
      </c>
    </row>
    <row r="801" spans="1:29" x14ac:dyDescent="0.25">
      <c r="A801" t="e">
        <f>feed!#REF!</f>
        <v>#REF!</v>
      </c>
      <c r="B801" t="e">
        <f>feed!#REF!</f>
        <v>#REF!</v>
      </c>
      <c r="C801" t="e">
        <f>feed!#REF!</f>
        <v>#REF!</v>
      </c>
      <c r="D801" t="e">
        <f>SUMPRODUCT(MID(0&amp;feed!#REF!,LARGE(INDEX(ISNUMBER(--MID(feed!#REF!,ROW($1:$19),1))*
ROW($1:$19),0),ROW($1:$19))+1,1)*10^ROW($1:$19)/10)</f>
        <v>#REF!</v>
      </c>
      <c r="E801" t="e">
        <f>SUMPRODUCT(MID(0&amp;feed!#REF!,LARGE(INDEX(ISNUMBER(--MID(feed!#REF!,ROW($1:$19),1))*
ROW($1:$19),0),ROW($1:$19))+1,1)*10^ROW($1:$19)/10)</f>
        <v>#REF!</v>
      </c>
      <c r="F801" t="e">
        <f>feed!#REF!</f>
        <v>#REF!</v>
      </c>
      <c r="G801" t="e">
        <f>feed!#REF!</f>
        <v>#REF!</v>
      </c>
      <c r="H801" t="e">
        <f>SUMPRODUCT(MID(0&amp;feed!#REF!,LARGE(INDEX(ISNUMBER(--MID(feed!#REF!,ROW($1:$19),1))*
ROW($1:$19),0),ROW($1:$19))+1,1)*10^ROW($1:$19)/10)</f>
        <v>#REF!</v>
      </c>
      <c r="I801" t="e">
        <f>feed!#REF!</f>
        <v>#REF!</v>
      </c>
      <c r="J801" t="e">
        <f>SUMPRODUCT(MID(0&amp;feed!#REF!,LARGE(INDEX(ISNUMBER(--MID(feed!#REF!,ROW($1:$19),1))*
ROW($1:$19),0),ROW($1:$19))+1,1)*10^ROW($1:$19)/10)</f>
        <v>#REF!</v>
      </c>
      <c r="K801" t="e">
        <f>SUMPRODUCT(MID(0&amp;feed!#REF!,LARGE(INDEX(ISNUMBER(--MID(feed!#REF!,ROW($1:$19),1))*
ROW($1:$19),0),ROW($1:$19))+1,1)*10^ROW($1:$19)/10)</f>
        <v>#REF!</v>
      </c>
      <c r="L801" t="e">
        <f>SUMPRODUCT(MID(0&amp;feed!#REF!,LARGE(INDEX(ISNUMBER(--MID(feed!#REF!,ROW($1:$19),1))*
ROW($1:$19),0),ROW($1:$19))+1,1)*10^ROW($1:$19)/10)</f>
        <v>#REF!</v>
      </c>
      <c r="M801" t="e">
        <f>feed!#REF!</f>
        <v>#REF!</v>
      </c>
      <c r="N801" t="e">
        <f>SUMPRODUCT(MID(0&amp;feed!#REF!,LARGE(INDEX(ISNUMBER(--MID(feed!#REF!,ROW($1:$5),1))*
ROW($1:$5),0),ROW($1:$5))+1,1)*10^ROW($1:$5)/10)</f>
        <v>#REF!</v>
      </c>
      <c r="O801" t="e">
        <f>SUMPRODUCT(MID(0&amp;feed!#REF!,LARGE(INDEX(ISNUMBER(--MID(feed!#REF!,ROW($1:$5),1))*
ROW($1:$5),0),ROW($1:$5))+1,1)*10^ROW($1:$5)/10)</f>
        <v>#REF!</v>
      </c>
      <c r="P801" t="e">
        <f>feed!#REF!</f>
        <v>#REF!</v>
      </c>
      <c r="Q801" t="e">
        <f t="shared" si="72"/>
        <v>#REF!</v>
      </c>
      <c r="R801" t="e">
        <f>feed!#REF!</f>
        <v>#REF!</v>
      </c>
      <c r="S801" t="e">
        <f t="shared" si="73"/>
        <v>#REF!</v>
      </c>
      <c r="T801" t="e">
        <f>feed!#REF!</f>
        <v>#REF!</v>
      </c>
      <c r="U801" t="e">
        <f>feed!#REF!</f>
        <v>#REF!</v>
      </c>
      <c r="V80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1" t="e">
        <f>feed!#REF!</f>
        <v>#REF!</v>
      </c>
      <c r="X801" s="4" t="e">
        <f>SUMPRODUCT(MID(0&amp;feed!#REF!,LARGE(INDEX(ISNUMBER(--MID(feed!#REF!,ROW($1:$5),1))*
ROW($1:$5),0),ROW($1:$5))+1,1)*10^ROW($1:$5)/10)</f>
        <v>#REF!</v>
      </c>
      <c r="Y801" t="e">
        <f>feed!#REF!</f>
        <v>#REF!</v>
      </c>
      <c r="Z801" s="4" t="e">
        <f t="shared" si="74"/>
        <v>#REF!</v>
      </c>
      <c r="AA801" s="8" t="e">
        <f t="shared" si="75"/>
        <v>#REF!</v>
      </c>
      <c r="AB801" s="4" t="e">
        <f t="shared" si="76"/>
        <v>#REF!</v>
      </c>
      <c r="AC801" s="4" t="e">
        <f t="shared" si="77"/>
        <v>#REF!</v>
      </c>
    </row>
    <row r="802" spans="1:29" x14ac:dyDescent="0.25">
      <c r="A802" t="e">
        <f>feed!#REF!</f>
        <v>#REF!</v>
      </c>
      <c r="B802" t="e">
        <f>feed!#REF!</f>
        <v>#REF!</v>
      </c>
      <c r="C802" t="e">
        <f>feed!#REF!</f>
        <v>#REF!</v>
      </c>
      <c r="D802" t="e">
        <f>SUMPRODUCT(MID(0&amp;feed!#REF!,LARGE(INDEX(ISNUMBER(--MID(feed!#REF!,ROW($1:$19),1))*
ROW($1:$19),0),ROW($1:$19))+1,1)*10^ROW($1:$19)/10)</f>
        <v>#REF!</v>
      </c>
      <c r="E802" t="e">
        <f>SUMPRODUCT(MID(0&amp;feed!#REF!,LARGE(INDEX(ISNUMBER(--MID(feed!#REF!,ROW($1:$19),1))*
ROW($1:$19),0),ROW($1:$19))+1,1)*10^ROW($1:$19)/10)</f>
        <v>#REF!</v>
      </c>
      <c r="F802" t="e">
        <f>feed!#REF!</f>
        <v>#REF!</v>
      </c>
      <c r="G802" t="e">
        <f>feed!#REF!</f>
        <v>#REF!</v>
      </c>
      <c r="H802" t="e">
        <f>SUMPRODUCT(MID(0&amp;feed!#REF!,LARGE(INDEX(ISNUMBER(--MID(feed!#REF!,ROW($1:$19),1))*
ROW($1:$19),0),ROW($1:$19))+1,1)*10^ROW($1:$19)/10)</f>
        <v>#REF!</v>
      </c>
      <c r="I802" t="e">
        <f>feed!#REF!</f>
        <v>#REF!</v>
      </c>
      <c r="J802" t="e">
        <f>SUMPRODUCT(MID(0&amp;feed!#REF!,LARGE(INDEX(ISNUMBER(--MID(feed!#REF!,ROW($1:$19),1))*
ROW($1:$19),0),ROW($1:$19))+1,1)*10^ROW($1:$19)/10)</f>
        <v>#REF!</v>
      </c>
      <c r="K802" t="e">
        <f>SUMPRODUCT(MID(0&amp;feed!#REF!,LARGE(INDEX(ISNUMBER(--MID(feed!#REF!,ROW($1:$19),1))*
ROW($1:$19),0),ROW($1:$19))+1,1)*10^ROW($1:$19)/10)</f>
        <v>#REF!</v>
      </c>
      <c r="L802" t="e">
        <f>SUMPRODUCT(MID(0&amp;feed!#REF!,LARGE(INDEX(ISNUMBER(--MID(feed!#REF!,ROW($1:$19),1))*
ROW($1:$19),0),ROW($1:$19))+1,1)*10^ROW($1:$19)/10)</f>
        <v>#REF!</v>
      </c>
      <c r="M802" t="e">
        <f>feed!#REF!</f>
        <v>#REF!</v>
      </c>
      <c r="N802" t="e">
        <f>SUMPRODUCT(MID(0&amp;feed!#REF!,LARGE(INDEX(ISNUMBER(--MID(feed!#REF!,ROW($1:$5),1))*
ROW($1:$5),0),ROW($1:$5))+1,1)*10^ROW($1:$5)/10)</f>
        <v>#REF!</v>
      </c>
      <c r="O802" t="e">
        <f>SUMPRODUCT(MID(0&amp;feed!#REF!,LARGE(INDEX(ISNUMBER(--MID(feed!#REF!,ROW($1:$5),1))*
ROW($1:$5),0),ROW($1:$5))+1,1)*10^ROW($1:$5)/10)</f>
        <v>#REF!</v>
      </c>
      <c r="P802" t="e">
        <f>feed!#REF!</f>
        <v>#REF!</v>
      </c>
      <c r="Q802" t="e">
        <f t="shared" si="72"/>
        <v>#REF!</v>
      </c>
      <c r="R802" t="e">
        <f>feed!#REF!</f>
        <v>#REF!</v>
      </c>
      <c r="S802" t="e">
        <f t="shared" si="73"/>
        <v>#REF!</v>
      </c>
      <c r="T802" t="e">
        <f>feed!#REF!</f>
        <v>#REF!</v>
      </c>
      <c r="U802" t="e">
        <f>feed!#REF!</f>
        <v>#REF!</v>
      </c>
      <c r="V80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2" t="e">
        <f>feed!#REF!</f>
        <v>#REF!</v>
      </c>
      <c r="X802" s="4" t="e">
        <f>SUMPRODUCT(MID(0&amp;feed!#REF!,LARGE(INDEX(ISNUMBER(--MID(feed!#REF!,ROW($1:$5),1))*
ROW($1:$5),0),ROW($1:$5))+1,1)*10^ROW($1:$5)/10)</f>
        <v>#REF!</v>
      </c>
      <c r="Y802" t="e">
        <f>feed!#REF!</f>
        <v>#REF!</v>
      </c>
      <c r="Z802" s="4" t="e">
        <f t="shared" si="74"/>
        <v>#REF!</v>
      </c>
      <c r="AA802" s="8" t="e">
        <f t="shared" si="75"/>
        <v>#REF!</v>
      </c>
      <c r="AB802" s="4" t="e">
        <f t="shared" si="76"/>
        <v>#REF!</v>
      </c>
      <c r="AC802" s="4" t="e">
        <f t="shared" si="77"/>
        <v>#REF!</v>
      </c>
    </row>
    <row r="803" spans="1:29" x14ac:dyDescent="0.25">
      <c r="A803" t="e">
        <f>feed!#REF!</f>
        <v>#REF!</v>
      </c>
      <c r="B803" t="e">
        <f>feed!#REF!</f>
        <v>#REF!</v>
      </c>
      <c r="C803" t="e">
        <f>feed!#REF!</f>
        <v>#REF!</v>
      </c>
      <c r="D803" t="e">
        <f>SUMPRODUCT(MID(0&amp;feed!#REF!,LARGE(INDEX(ISNUMBER(--MID(feed!#REF!,ROW($1:$19),1))*
ROW($1:$19),0),ROW($1:$19))+1,1)*10^ROW($1:$19)/10)</f>
        <v>#REF!</v>
      </c>
      <c r="E803" t="e">
        <f>SUMPRODUCT(MID(0&amp;feed!#REF!,LARGE(INDEX(ISNUMBER(--MID(feed!#REF!,ROW($1:$19),1))*
ROW($1:$19),0),ROW($1:$19))+1,1)*10^ROW($1:$19)/10)</f>
        <v>#REF!</v>
      </c>
      <c r="F803" t="e">
        <f>feed!#REF!</f>
        <v>#REF!</v>
      </c>
      <c r="G803" t="e">
        <f>feed!#REF!</f>
        <v>#REF!</v>
      </c>
      <c r="H803" t="e">
        <f>SUMPRODUCT(MID(0&amp;feed!#REF!,LARGE(INDEX(ISNUMBER(--MID(feed!#REF!,ROW($1:$19),1))*
ROW($1:$19),0),ROW($1:$19))+1,1)*10^ROW($1:$19)/10)</f>
        <v>#REF!</v>
      </c>
      <c r="I803" t="e">
        <f>feed!#REF!</f>
        <v>#REF!</v>
      </c>
      <c r="J803" t="e">
        <f>SUMPRODUCT(MID(0&amp;feed!#REF!,LARGE(INDEX(ISNUMBER(--MID(feed!#REF!,ROW($1:$19),1))*
ROW($1:$19),0),ROW($1:$19))+1,1)*10^ROW($1:$19)/10)</f>
        <v>#REF!</v>
      </c>
      <c r="K803" t="e">
        <f>SUMPRODUCT(MID(0&amp;feed!#REF!,LARGE(INDEX(ISNUMBER(--MID(feed!#REF!,ROW($1:$19),1))*
ROW($1:$19),0),ROW($1:$19))+1,1)*10^ROW($1:$19)/10)</f>
        <v>#REF!</v>
      </c>
      <c r="L803" t="e">
        <f>SUMPRODUCT(MID(0&amp;feed!#REF!,LARGE(INDEX(ISNUMBER(--MID(feed!#REF!,ROW($1:$19),1))*
ROW($1:$19),0),ROW($1:$19))+1,1)*10^ROW($1:$19)/10)</f>
        <v>#REF!</v>
      </c>
      <c r="M803" t="e">
        <f>feed!#REF!</f>
        <v>#REF!</v>
      </c>
      <c r="N803" t="e">
        <f>SUMPRODUCT(MID(0&amp;feed!#REF!,LARGE(INDEX(ISNUMBER(--MID(feed!#REF!,ROW($1:$5),1))*
ROW($1:$5),0),ROW($1:$5))+1,1)*10^ROW($1:$5)/10)</f>
        <v>#REF!</v>
      </c>
      <c r="O803" t="e">
        <f>SUMPRODUCT(MID(0&amp;feed!#REF!,LARGE(INDEX(ISNUMBER(--MID(feed!#REF!,ROW($1:$5),1))*
ROW($1:$5),0),ROW($1:$5))+1,1)*10^ROW($1:$5)/10)</f>
        <v>#REF!</v>
      </c>
      <c r="P803" t="e">
        <f>feed!#REF!</f>
        <v>#REF!</v>
      </c>
      <c r="Q803" t="e">
        <f t="shared" si="72"/>
        <v>#REF!</v>
      </c>
      <c r="R803" t="e">
        <f>feed!#REF!</f>
        <v>#REF!</v>
      </c>
      <c r="S803" t="e">
        <f t="shared" si="73"/>
        <v>#REF!</v>
      </c>
      <c r="T803" t="e">
        <f>feed!#REF!</f>
        <v>#REF!</v>
      </c>
      <c r="U803" t="e">
        <f>feed!#REF!</f>
        <v>#REF!</v>
      </c>
      <c r="V80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3" t="e">
        <f>feed!#REF!</f>
        <v>#REF!</v>
      </c>
      <c r="X803" s="4" t="e">
        <f>SUMPRODUCT(MID(0&amp;feed!#REF!,LARGE(INDEX(ISNUMBER(--MID(feed!#REF!,ROW($1:$5),1))*
ROW($1:$5),0),ROW($1:$5))+1,1)*10^ROW($1:$5)/10)</f>
        <v>#REF!</v>
      </c>
      <c r="Y803" t="e">
        <f>feed!#REF!</f>
        <v>#REF!</v>
      </c>
      <c r="Z803" s="4" t="e">
        <f t="shared" si="74"/>
        <v>#REF!</v>
      </c>
      <c r="AA803" s="8" t="e">
        <f t="shared" si="75"/>
        <v>#REF!</v>
      </c>
      <c r="AB803" s="4" t="e">
        <f t="shared" si="76"/>
        <v>#REF!</v>
      </c>
      <c r="AC803" s="4" t="e">
        <f t="shared" si="77"/>
        <v>#REF!</v>
      </c>
    </row>
    <row r="804" spans="1:29" x14ac:dyDescent="0.25">
      <c r="A804" t="str">
        <f>feed!A1030</f>
        <v>Mr. Stalin</v>
      </c>
      <c r="B804" t="str">
        <f>feed!B1030</f>
        <v>Grandfather Mao</v>
      </c>
      <c r="C804">
        <f>feed!C1030</f>
        <v>0</v>
      </c>
      <c r="D804">
        <f>SUMPRODUCT(MID(0&amp;feed!D1030,LARGE(INDEX(ISNUMBER(--MID(feed!D1030,ROW($1:$19),1))*
ROW($1:$19),0),ROW($1:$19))+1,1)*10^ROW($1:$19)/10)</f>
        <v>21</v>
      </c>
      <c r="E804">
        <f>SUMPRODUCT(MID(0&amp;feed!E1030,LARGE(INDEX(ISNUMBER(--MID(feed!E1030,ROW($1:$19),1))*
ROW($1:$19),0),ROW($1:$19))+1,1)*10^ROW($1:$19)/10)</f>
        <v>0</v>
      </c>
      <c r="F804" t="str">
        <f>feed!F1030</f>
        <v>Finest of the 19th century</v>
      </c>
      <c r="G804" t="str">
        <f>feed!G1030</f>
        <v>Angelic</v>
      </c>
      <c r="H804">
        <f>SUMPRODUCT(MID(0&amp;feed!H1029,LARGE(INDEX(ISNUMBER(--MID(feed!H1029,ROW($1:$19),1))*
ROW($1:$19),0),ROW($1:$19))+1,1)*10^ROW($1:$19)/10)</f>
        <v>0</v>
      </c>
      <c r="I804" t="str">
        <f>feed!I1030</f>
        <v>Standard</v>
      </c>
      <c r="J804">
        <f>SUMPRODUCT(MID(0&amp;feed!J1030,LARGE(INDEX(ISNUMBER(--MID(feed!J1030,ROW($1:$19),1))*
ROW($1:$19),0),ROW($1:$19))+1,1)*10^ROW($1:$19)/10)</f>
        <v>4</v>
      </c>
      <c r="K804">
        <f>SUMPRODUCT(MID(0&amp;feed!K1030,LARGE(INDEX(ISNUMBER(--MID(feed!K1030,ROW($1:$19),1))*
ROW($1:$19),0),ROW($1:$19))+1,1)*10^ROW($1:$19)/10)</f>
        <v>0</v>
      </c>
      <c r="L804">
        <f>SUMPRODUCT(MID(0&amp;feed!L1030,LARGE(INDEX(ISNUMBER(--MID(feed!L1030,ROW($1:$19),1))*
ROW($1:$19),0),ROW($1:$19))+1,1)*10^ROW($1:$19)/10)</f>
        <v>0</v>
      </c>
      <c r="M804" t="str">
        <f>feed!M1030</f>
        <v>Mixed Economy</v>
      </c>
      <c r="N804">
        <f>SUMPRODUCT(MID(0&amp;feed!N1030,LARGE(INDEX(ISNUMBER(--MID(feed!N1030,ROW($1:$5),1))*
ROW($1:$5),0),ROW($1:$5))+1,1)*10^ROW($1:$5)/10)</f>
        <v>342</v>
      </c>
      <c r="O804">
        <f>SUMPRODUCT(MID(0&amp;feed!O1030,LARGE(INDEX(ISNUMBER(--MID(feed!O1030,ROW($1:$5),1))*
ROW($1:$5),0),ROW($1:$5))+1,1)*10^ROW($1:$5)/10)</f>
        <v>0</v>
      </c>
      <c r="P804" t="str">
        <f>feed!P1030</f>
        <v>Untapped</v>
      </c>
      <c r="Q804">
        <f t="shared" si="72"/>
        <v>90</v>
      </c>
      <c r="R804" t="str">
        <f>feed!Q1030</f>
        <v>Meagre</v>
      </c>
      <c r="S804">
        <f t="shared" si="73"/>
        <v>1.5</v>
      </c>
      <c r="T804" t="str">
        <f>feed!R1030</f>
        <v>Arabia</v>
      </c>
      <c r="U804" t="str">
        <f>feed!S1030</f>
        <v>Neutral</v>
      </c>
      <c r="V804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19568</v>
      </c>
      <c r="W804" t="str">
        <f>feed!U1030</f>
        <v>http://blocgame.com/stats.php?id=65272</v>
      </c>
      <c r="X804" s="4">
        <f>SUMPRODUCT(MID(0&amp;feed!V1030,LARGE(INDEX(ISNUMBER(--MID(feed!V1030,ROW($1:$5),1))*
ROW($1:$5),0),ROW($1:$5))+1,1)*10^ROW($1:$5)/10)</f>
        <v>0</v>
      </c>
      <c r="Y804">
        <f>feed!W1030</f>
        <v>0</v>
      </c>
      <c r="Z804" s="4">
        <f t="shared" si="74"/>
        <v>19568</v>
      </c>
      <c r="AA804" s="8">
        <f t="shared" si="75"/>
        <v>57.216374269005847</v>
      </c>
      <c r="AB804" s="4">
        <f t="shared" si="76"/>
        <v>57</v>
      </c>
      <c r="AC804" s="4">
        <f t="shared" si="77"/>
        <v>3261.3333333333335</v>
      </c>
    </row>
    <row r="805" spans="1:29" x14ac:dyDescent="0.25">
      <c r="A805" t="e">
        <f>feed!#REF!</f>
        <v>#REF!</v>
      </c>
      <c r="B805" t="e">
        <f>feed!#REF!</f>
        <v>#REF!</v>
      </c>
      <c r="C805" t="e">
        <f>feed!#REF!</f>
        <v>#REF!</v>
      </c>
      <c r="D805" t="e">
        <f>SUMPRODUCT(MID(0&amp;feed!#REF!,LARGE(INDEX(ISNUMBER(--MID(feed!#REF!,ROW($1:$19),1))*
ROW($1:$19),0),ROW($1:$19))+1,1)*10^ROW($1:$19)/10)</f>
        <v>#REF!</v>
      </c>
      <c r="E805" t="e">
        <f>SUMPRODUCT(MID(0&amp;feed!#REF!,LARGE(INDEX(ISNUMBER(--MID(feed!#REF!,ROW($1:$19),1))*
ROW($1:$19),0),ROW($1:$19))+1,1)*10^ROW($1:$19)/10)</f>
        <v>#REF!</v>
      </c>
      <c r="F805" t="e">
        <f>feed!#REF!</f>
        <v>#REF!</v>
      </c>
      <c r="G805" t="e">
        <f>feed!#REF!</f>
        <v>#REF!</v>
      </c>
      <c r="H805" t="e">
        <f>SUMPRODUCT(MID(0&amp;feed!#REF!,LARGE(INDEX(ISNUMBER(--MID(feed!#REF!,ROW($1:$19),1))*
ROW($1:$19),0),ROW($1:$19))+1,1)*10^ROW($1:$19)/10)</f>
        <v>#REF!</v>
      </c>
      <c r="I805" t="e">
        <f>feed!#REF!</f>
        <v>#REF!</v>
      </c>
      <c r="J805" t="e">
        <f>SUMPRODUCT(MID(0&amp;feed!#REF!,LARGE(INDEX(ISNUMBER(--MID(feed!#REF!,ROW($1:$19),1))*
ROW($1:$19),0),ROW($1:$19))+1,1)*10^ROW($1:$19)/10)</f>
        <v>#REF!</v>
      </c>
      <c r="K805" t="e">
        <f>SUMPRODUCT(MID(0&amp;feed!#REF!,LARGE(INDEX(ISNUMBER(--MID(feed!#REF!,ROW($1:$19),1))*
ROW($1:$19),0),ROW($1:$19))+1,1)*10^ROW($1:$19)/10)</f>
        <v>#REF!</v>
      </c>
      <c r="L805" t="e">
        <f>SUMPRODUCT(MID(0&amp;feed!#REF!,LARGE(INDEX(ISNUMBER(--MID(feed!#REF!,ROW($1:$19),1))*
ROW($1:$19),0),ROW($1:$19))+1,1)*10^ROW($1:$19)/10)</f>
        <v>#REF!</v>
      </c>
      <c r="M805" t="e">
        <f>feed!#REF!</f>
        <v>#REF!</v>
      </c>
      <c r="N805" t="e">
        <f>SUMPRODUCT(MID(0&amp;feed!#REF!,LARGE(INDEX(ISNUMBER(--MID(feed!#REF!,ROW($1:$5),1))*
ROW($1:$5),0),ROW($1:$5))+1,1)*10^ROW($1:$5)/10)</f>
        <v>#REF!</v>
      </c>
      <c r="O805" t="e">
        <f>SUMPRODUCT(MID(0&amp;feed!#REF!,LARGE(INDEX(ISNUMBER(--MID(feed!#REF!,ROW($1:$5),1))*
ROW($1:$5),0),ROW($1:$5))+1,1)*10^ROW($1:$5)/10)</f>
        <v>#REF!</v>
      </c>
      <c r="P805" t="e">
        <f>feed!#REF!</f>
        <v>#REF!</v>
      </c>
      <c r="Q805" t="e">
        <f t="shared" si="72"/>
        <v>#REF!</v>
      </c>
      <c r="R805" t="e">
        <f>feed!#REF!</f>
        <v>#REF!</v>
      </c>
      <c r="S805" t="e">
        <f t="shared" si="73"/>
        <v>#REF!</v>
      </c>
      <c r="T805" t="e">
        <f>feed!#REF!</f>
        <v>#REF!</v>
      </c>
      <c r="U805" t="e">
        <f>feed!#REF!</f>
        <v>#REF!</v>
      </c>
      <c r="V80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5" t="e">
        <f>feed!#REF!</f>
        <v>#REF!</v>
      </c>
      <c r="X805" s="4" t="e">
        <f>SUMPRODUCT(MID(0&amp;feed!#REF!,LARGE(INDEX(ISNUMBER(--MID(feed!#REF!,ROW($1:$5),1))*
ROW($1:$5),0),ROW($1:$5))+1,1)*10^ROW($1:$5)/10)</f>
        <v>#REF!</v>
      </c>
      <c r="Y805" t="e">
        <f>feed!#REF!</f>
        <v>#REF!</v>
      </c>
      <c r="Z805" s="4" t="e">
        <f t="shared" si="74"/>
        <v>#REF!</v>
      </c>
      <c r="AA805" s="8" t="e">
        <f t="shared" si="75"/>
        <v>#REF!</v>
      </c>
      <c r="AB805" s="4" t="e">
        <f t="shared" si="76"/>
        <v>#REF!</v>
      </c>
      <c r="AC805" s="4" t="e">
        <f t="shared" si="77"/>
        <v>#REF!</v>
      </c>
    </row>
    <row r="806" spans="1:29" x14ac:dyDescent="0.25">
      <c r="A806" t="e">
        <f>feed!#REF!</f>
        <v>#REF!</v>
      </c>
      <c r="B806" t="e">
        <f>feed!#REF!</f>
        <v>#REF!</v>
      </c>
      <c r="C806" t="e">
        <f>feed!#REF!</f>
        <v>#REF!</v>
      </c>
      <c r="D806" t="e">
        <f>SUMPRODUCT(MID(0&amp;feed!#REF!,LARGE(INDEX(ISNUMBER(--MID(feed!#REF!,ROW($1:$19),1))*
ROW($1:$19),0),ROW($1:$19))+1,1)*10^ROW($1:$19)/10)</f>
        <v>#REF!</v>
      </c>
      <c r="E806" t="e">
        <f>SUMPRODUCT(MID(0&amp;feed!#REF!,LARGE(INDEX(ISNUMBER(--MID(feed!#REF!,ROW($1:$19),1))*
ROW($1:$19),0),ROW($1:$19))+1,1)*10^ROW($1:$19)/10)</f>
        <v>#REF!</v>
      </c>
      <c r="F806" t="e">
        <f>feed!#REF!</f>
        <v>#REF!</v>
      </c>
      <c r="G806" t="e">
        <f>feed!#REF!</f>
        <v>#REF!</v>
      </c>
      <c r="H806" t="e">
        <f>SUMPRODUCT(MID(0&amp;feed!#REF!,LARGE(INDEX(ISNUMBER(--MID(feed!#REF!,ROW($1:$19),1))*
ROW($1:$19),0),ROW($1:$19))+1,1)*10^ROW($1:$19)/10)</f>
        <v>#REF!</v>
      </c>
      <c r="I806" t="e">
        <f>feed!#REF!</f>
        <v>#REF!</v>
      </c>
      <c r="J806" t="e">
        <f>SUMPRODUCT(MID(0&amp;feed!#REF!,LARGE(INDEX(ISNUMBER(--MID(feed!#REF!,ROW($1:$19),1))*
ROW($1:$19),0),ROW($1:$19))+1,1)*10^ROW($1:$19)/10)</f>
        <v>#REF!</v>
      </c>
      <c r="K806" t="e">
        <f>SUMPRODUCT(MID(0&amp;feed!#REF!,LARGE(INDEX(ISNUMBER(--MID(feed!#REF!,ROW($1:$19),1))*
ROW($1:$19),0),ROW($1:$19))+1,1)*10^ROW($1:$19)/10)</f>
        <v>#REF!</v>
      </c>
      <c r="L806" t="e">
        <f>SUMPRODUCT(MID(0&amp;feed!#REF!,LARGE(INDEX(ISNUMBER(--MID(feed!#REF!,ROW($1:$19),1))*
ROW($1:$19),0),ROW($1:$19))+1,1)*10^ROW($1:$19)/10)</f>
        <v>#REF!</v>
      </c>
      <c r="M806" t="e">
        <f>feed!#REF!</f>
        <v>#REF!</v>
      </c>
      <c r="N806" t="e">
        <f>SUMPRODUCT(MID(0&amp;feed!#REF!,LARGE(INDEX(ISNUMBER(--MID(feed!#REF!,ROW($1:$5),1))*
ROW($1:$5),0),ROW($1:$5))+1,1)*10^ROW($1:$5)/10)</f>
        <v>#REF!</v>
      </c>
      <c r="O806" t="e">
        <f>SUMPRODUCT(MID(0&amp;feed!#REF!,LARGE(INDEX(ISNUMBER(--MID(feed!#REF!,ROW($1:$5),1))*
ROW($1:$5),0),ROW($1:$5))+1,1)*10^ROW($1:$5)/10)</f>
        <v>#REF!</v>
      </c>
      <c r="P806" t="e">
        <f>feed!#REF!</f>
        <v>#REF!</v>
      </c>
      <c r="Q806" t="e">
        <f t="shared" si="72"/>
        <v>#REF!</v>
      </c>
      <c r="R806" t="e">
        <f>feed!#REF!</f>
        <v>#REF!</v>
      </c>
      <c r="S806" t="e">
        <f t="shared" si="73"/>
        <v>#REF!</v>
      </c>
      <c r="T806" t="e">
        <f>feed!#REF!</f>
        <v>#REF!</v>
      </c>
      <c r="U806" t="e">
        <f>feed!#REF!</f>
        <v>#REF!</v>
      </c>
      <c r="V80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6" t="e">
        <f>feed!#REF!</f>
        <v>#REF!</v>
      </c>
      <c r="X806" s="4" t="e">
        <f>SUMPRODUCT(MID(0&amp;feed!#REF!,LARGE(INDEX(ISNUMBER(--MID(feed!#REF!,ROW($1:$5),1))*
ROW($1:$5),0),ROW($1:$5))+1,1)*10^ROW($1:$5)/10)</f>
        <v>#REF!</v>
      </c>
      <c r="Y806" t="e">
        <f>feed!#REF!</f>
        <v>#REF!</v>
      </c>
      <c r="Z806" s="4" t="e">
        <f t="shared" si="74"/>
        <v>#REF!</v>
      </c>
      <c r="AA806" s="8" t="e">
        <f t="shared" si="75"/>
        <v>#REF!</v>
      </c>
      <c r="AB806" s="4" t="e">
        <f t="shared" si="76"/>
        <v>#REF!</v>
      </c>
      <c r="AC806" s="4" t="e">
        <f t="shared" si="77"/>
        <v>#REF!</v>
      </c>
    </row>
    <row r="807" spans="1:29" x14ac:dyDescent="0.25">
      <c r="A807" t="e">
        <f>feed!#REF!</f>
        <v>#REF!</v>
      </c>
      <c r="B807" t="e">
        <f>feed!#REF!</f>
        <v>#REF!</v>
      </c>
      <c r="C807" t="e">
        <f>feed!#REF!</f>
        <v>#REF!</v>
      </c>
      <c r="D807" t="e">
        <f>SUMPRODUCT(MID(0&amp;feed!#REF!,LARGE(INDEX(ISNUMBER(--MID(feed!#REF!,ROW($1:$19),1))*
ROW($1:$19),0),ROW($1:$19))+1,1)*10^ROW($1:$19)/10)</f>
        <v>#REF!</v>
      </c>
      <c r="E807" t="e">
        <f>SUMPRODUCT(MID(0&amp;feed!#REF!,LARGE(INDEX(ISNUMBER(--MID(feed!#REF!,ROW($1:$19),1))*
ROW($1:$19),0),ROW($1:$19))+1,1)*10^ROW($1:$19)/10)</f>
        <v>#REF!</v>
      </c>
      <c r="F807" t="e">
        <f>feed!#REF!</f>
        <v>#REF!</v>
      </c>
      <c r="G807" t="e">
        <f>feed!#REF!</f>
        <v>#REF!</v>
      </c>
      <c r="H807" t="e">
        <f>SUMPRODUCT(MID(0&amp;feed!#REF!,LARGE(INDEX(ISNUMBER(--MID(feed!#REF!,ROW($1:$19),1))*
ROW($1:$19),0),ROW($1:$19))+1,1)*10^ROW($1:$19)/10)</f>
        <v>#REF!</v>
      </c>
      <c r="I807" t="e">
        <f>feed!#REF!</f>
        <v>#REF!</v>
      </c>
      <c r="J807" t="e">
        <f>SUMPRODUCT(MID(0&amp;feed!#REF!,LARGE(INDEX(ISNUMBER(--MID(feed!#REF!,ROW($1:$19),1))*
ROW($1:$19),0),ROW($1:$19))+1,1)*10^ROW($1:$19)/10)</f>
        <v>#REF!</v>
      </c>
      <c r="K807" t="e">
        <f>SUMPRODUCT(MID(0&amp;feed!#REF!,LARGE(INDEX(ISNUMBER(--MID(feed!#REF!,ROW($1:$19),1))*
ROW($1:$19),0),ROW($1:$19))+1,1)*10^ROW($1:$19)/10)</f>
        <v>#REF!</v>
      </c>
      <c r="L807" t="e">
        <f>SUMPRODUCT(MID(0&amp;feed!#REF!,LARGE(INDEX(ISNUMBER(--MID(feed!#REF!,ROW($1:$19),1))*
ROW($1:$19),0),ROW($1:$19))+1,1)*10^ROW($1:$19)/10)</f>
        <v>#REF!</v>
      </c>
      <c r="M807" t="e">
        <f>feed!#REF!</f>
        <v>#REF!</v>
      </c>
      <c r="N807" t="e">
        <f>SUMPRODUCT(MID(0&amp;feed!#REF!,LARGE(INDEX(ISNUMBER(--MID(feed!#REF!,ROW($1:$5),1))*
ROW($1:$5),0),ROW($1:$5))+1,1)*10^ROW($1:$5)/10)</f>
        <v>#REF!</v>
      </c>
      <c r="O807" t="e">
        <f>SUMPRODUCT(MID(0&amp;feed!#REF!,LARGE(INDEX(ISNUMBER(--MID(feed!#REF!,ROW($1:$5),1))*
ROW($1:$5),0),ROW($1:$5))+1,1)*10^ROW($1:$5)/10)</f>
        <v>#REF!</v>
      </c>
      <c r="P807" t="e">
        <f>feed!#REF!</f>
        <v>#REF!</v>
      </c>
      <c r="Q807" t="e">
        <f t="shared" si="72"/>
        <v>#REF!</v>
      </c>
      <c r="R807" t="e">
        <f>feed!#REF!</f>
        <v>#REF!</v>
      </c>
      <c r="S807" t="e">
        <f t="shared" si="73"/>
        <v>#REF!</v>
      </c>
      <c r="T807" t="e">
        <f>feed!#REF!</f>
        <v>#REF!</v>
      </c>
      <c r="U807" t="e">
        <f>feed!#REF!</f>
        <v>#REF!</v>
      </c>
      <c r="V80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7" t="e">
        <f>feed!#REF!</f>
        <v>#REF!</v>
      </c>
      <c r="X807" s="4" t="e">
        <f>SUMPRODUCT(MID(0&amp;feed!#REF!,LARGE(INDEX(ISNUMBER(--MID(feed!#REF!,ROW($1:$5),1))*
ROW($1:$5),0),ROW($1:$5))+1,1)*10^ROW($1:$5)/10)</f>
        <v>#REF!</v>
      </c>
      <c r="Y807" t="e">
        <f>feed!#REF!</f>
        <v>#REF!</v>
      </c>
      <c r="Z807" s="4" t="e">
        <f t="shared" si="74"/>
        <v>#REF!</v>
      </c>
      <c r="AA807" s="8" t="e">
        <f t="shared" si="75"/>
        <v>#REF!</v>
      </c>
      <c r="AB807" s="4" t="e">
        <f t="shared" si="76"/>
        <v>#REF!</v>
      </c>
      <c r="AC807" s="4" t="e">
        <f t="shared" si="77"/>
        <v>#REF!</v>
      </c>
    </row>
    <row r="808" spans="1:29" x14ac:dyDescent="0.25">
      <c r="A808" t="e">
        <f>feed!#REF!</f>
        <v>#REF!</v>
      </c>
      <c r="B808" t="e">
        <f>feed!#REF!</f>
        <v>#REF!</v>
      </c>
      <c r="C808" t="e">
        <f>feed!#REF!</f>
        <v>#REF!</v>
      </c>
      <c r="D808" t="e">
        <f>SUMPRODUCT(MID(0&amp;feed!#REF!,LARGE(INDEX(ISNUMBER(--MID(feed!#REF!,ROW($1:$19),1))*
ROW($1:$19),0),ROW($1:$19))+1,1)*10^ROW($1:$19)/10)</f>
        <v>#REF!</v>
      </c>
      <c r="E808" t="e">
        <f>SUMPRODUCT(MID(0&amp;feed!#REF!,LARGE(INDEX(ISNUMBER(--MID(feed!#REF!,ROW($1:$19),1))*
ROW($1:$19),0),ROW($1:$19))+1,1)*10^ROW($1:$19)/10)</f>
        <v>#REF!</v>
      </c>
      <c r="F808" t="e">
        <f>feed!#REF!</f>
        <v>#REF!</v>
      </c>
      <c r="G808" t="e">
        <f>feed!#REF!</f>
        <v>#REF!</v>
      </c>
      <c r="H808" t="e">
        <f>SUMPRODUCT(MID(0&amp;feed!#REF!,LARGE(INDEX(ISNUMBER(--MID(feed!#REF!,ROW($1:$19),1))*
ROW($1:$19),0),ROW($1:$19))+1,1)*10^ROW($1:$19)/10)</f>
        <v>#REF!</v>
      </c>
      <c r="I808" t="e">
        <f>feed!#REF!</f>
        <v>#REF!</v>
      </c>
      <c r="J808" t="e">
        <f>SUMPRODUCT(MID(0&amp;feed!#REF!,LARGE(INDEX(ISNUMBER(--MID(feed!#REF!,ROW($1:$19),1))*
ROW($1:$19),0),ROW($1:$19))+1,1)*10^ROW($1:$19)/10)</f>
        <v>#REF!</v>
      </c>
      <c r="K808" t="e">
        <f>SUMPRODUCT(MID(0&amp;feed!#REF!,LARGE(INDEX(ISNUMBER(--MID(feed!#REF!,ROW($1:$19),1))*
ROW($1:$19),0),ROW($1:$19))+1,1)*10^ROW($1:$19)/10)</f>
        <v>#REF!</v>
      </c>
      <c r="L808" t="e">
        <f>SUMPRODUCT(MID(0&amp;feed!#REF!,LARGE(INDEX(ISNUMBER(--MID(feed!#REF!,ROW($1:$19),1))*
ROW($1:$19),0),ROW($1:$19))+1,1)*10^ROW($1:$19)/10)</f>
        <v>#REF!</v>
      </c>
      <c r="M808" t="e">
        <f>feed!#REF!</f>
        <v>#REF!</v>
      </c>
      <c r="N808" t="e">
        <f>SUMPRODUCT(MID(0&amp;feed!#REF!,LARGE(INDEX(ISNUMBER(--MID(feed!#REF!,ROW($1:$5),1))*
ROW($1:$5),0),ROW($1:$5))+1,1)*10^ROW($1:$5)/10)</f>
        <v>#REF!</v>
      </c>
      <c r="O808" t="e">
        <f>SUMPRODUCT(MID(0&amp;feed!#REF!,LARGE(INDEX(ISNUMBER(--MID(feed!#REF!,ROW($1:$5),1))*
ROW($1:$5),0),ROW($1:$5))+1,1)*10^ROW($1:$5)/10)</f>
        <v>#REF!</v>
      </c>
      <c r="P808" t="e">
        <f>feed!#REF!</f>
        <v>#REF!</v>
      </c>
      <c r="Q808" t="e">
        <f t="shared" si="72"/>
        <v>#REF!</v>
      </c>
      <c r="R808" t="e">
        <f>feed!#REF!</f>
        <v>#REF!</v>
      </c>
      <c r="S808" t="e">
        <f t="shared" si="73"/>
        <v>#REF!</v>
      </c>
      <c r="T808" t="e">
        <f>feed!#REF!</f>
        <v>#REF!</v>
      </c>
      <c r="U808" t="e">
        <f>feed!#REF!</f>
        <v>#REF!</v>
      </c>
      <c r="V80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8" t="e">
        <f>feed!#REF!</f>
        <v>#REF!</v>
      </c>
      <c r="X808" s="4" t="e">
        <f>SUMPRODUCT(MID(0&amp;feed!#REF!,LARGE(INDEX(ISNUMBER(--MID(feed!#REF!,ROW($1:$5),1))*
ROW($1:$5),0),ROW($1:$5))+1,1)*10^ROW($1:$5)/10)</f>
        <v>#REF!</v>
      </c>
      <c r="Y808" t="e">
        <f>feed!#REF!</f>
        <v>#REF!</v>
      </c>
      <c r="Z808" s="4" t="e">
        <f t="shared" si="74"/>
        <v>#REF!</v>
      </c>
      <c r="AA808" s="8" t="e">
        <f t="shared" si="75"/>
        <v>#REF!</v>
      </c>
      <c r="AB808" s="4" t="e">
        <f t="shared" si="76"/>
        <v>#REF!</v>
      </c>
      <c r="AC808" s="4" t="e">
        <f t="shared" si="77"/>
        <v>#REF!</v>
      </c>
    </row>
    <row r="809" spans="1:29" x14ac:dyDescent="0.25">
      <c r="A809" t="e">
        <f>feed!#REF!</f>
        <v>#REF!</v>
      </c>
      <c r="B809" t="e">
        <f>feed!#REF!</f>
        <v>#REF!</v>
      </c>
      <c r="C809" t="e">
        <f>feed!#REF!</f>
        <v>#REF!</v>
      </c>
      <c r="D809" t="e">
        <f>SUMPRODUCT(MID(0&amp;feed!#REF!,LARGE(INDEX(ISNUMBER(--MID(feed!#REF!,ROW($1:$19),1))*
ROW($1:$19),0),ROW($1:$19))+1,1)*10^ROW($1:$19)/10)</f>
        <v>#REF!</v>
      </c>
      <c r="E809" t="e">
        <f>SUMPRODUCT(MID(0&amp;feed!#REF!,LARGE(INDEX(ISNUMBER(--MID(feed!#REF!,ROW($1:$19),1))*
ROW($1:$19),0),ROW($1:$19))+1,1)*10^ROW($1:$19)/10)</f>
        <v>#REF!</v>
      </c>
      <c r="F809" t="e">
        <f>feed!#REF!</f>
        <v>#REF!</v>
      </c>
      <c r="G809" t="e">
        <f>feed!#REF!</f>
        <v>#REF!</v>
      </c>
      <c r="H809" t="e">
        <f>SUMPRODUCT(MID(0&amp;feed!#REF!,LARGE(INDEX(ISNUMBER(--MID(feed!#REF!,ROW($1:$19),1))*
ROW($1:$19),0),ROW($1:$19))+1,1)*10^ROW($1:$19)/10)</f>
        <v>#REF!</v>
      </c>
      <c r="I809" t="e">
        <f>feed!#REF!</f>
        <v>#REF!</v>
      </c>
      <c r="J809" t="e">
        <f>SUMPRODUCT(MID(0&amp;feed!#REF!,LARGE(INDEX(ISNUMBER(--MID(feed!#REF!,ROW($1:$19),1))*
ROW($1:$19),0),ROW($1:$19))+1,1)*10^ROW($1:$19)/10)</f>
        <v>#REF!</v>
      </c>
      <c r="K809" t="e">
        <f>SUMPRODUCT(MID(0&amp;feed!#REF!,LARGE(INDEX(ISNUMBER(--MID(feed!#REF!,ROW($1:$19),1))*
ROW($1:$19),0),ROW($1:$19))+1,1)*10^ROW($1:$19)/10)</f>
        <v>#REF!</v>
      </c>
      <c r="L809" t="e">
        <f>SUMPRODUCT(MID(0&amp;feed!#REF!,LARGE(INDEX(ISNUMBER(--MID(feed!#REF!,ROW($1:$19),1))*
ROW($1:$19),0),ROW($1:$19))+1,1)*10^ROW($1:$19)/10)</f>
        <v>#REF!</v>
      </c>
      <c r="M809" t="e">
        <f>feed!#REF!</f>
        <v>#REF!</v>
      </c>
      <c r="N809" t="e">
        <f>SUMPRODUCT(MID(0&amp;feed!#REF!,LARGE(INDEX(ISNUMBER(--MID(feed!#REF!,ROW($1:$5),1))*
ROW($1:$5),0),ROW($1:$5))+1,1)*10^ROW($1:$5)/10)</f>
        <v>#REF!</v>
      </c>
      <c r="O809" t="e">
        <f>SUMPRODUCT(MID(0&amp;feed!#REF!,LARGE(INDEX(ISNUMBER(--MID(feed!#REF!,ROW($1:$5),1))*
ROW($1:$5),0),ROW($1:$5))+1,1)*10^ROW($1:$5)/10)</f>
        <v>#REF!</v>
      </c>
      <c r="P809" t="e">
        <f>feed!#REF!</f>
        <v>#REF!</v>
      </c>
      <c r="Q809" t="e">
        <f t="shared" si="72"/>
        <v>#REF!</v>
      </c>
      <c r="R809" t="e">
        <f>feed!#REF!</f>
        <v>#REF!</v>
      </c>
      <c r="S809" t="e">
        <f t="shared" si="73"/>
        <v>#REF!</v>
      </c>
      <c r="T809" t="e">
        <f>feed!#REF!</f>
        <v>#REF!</v>
      </c>
      <c r="U809" t="e">
        <f>feed!#REF!</f>
        <v>#REF!</v>
      </c>
      <c r="V80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09" t="e">
        <f>feed!#REF!</f>
        <v>#REF!</v>
      </c>
      <c r="X809" s="4" t="e">
        <f>SUMPRODUCT(MID(0&amp;feed!#REF!,LARGE(INDEX(ISNUMBER(--MID(feed!#REF!,ROW($1:$5),1))*
ROW($1:$5),0),ROW($1:$5))+1,1)*10^ROW($1:$5)/10)</f>
        <v>#REF!</v>
      </c>
      <c r="Y809" t="e">
        <f>feed!#REF!</f>
        <v>#REF!</v>
      </c>
      <c r="Z809" s="4" t="e">
        <f t="shared" si="74"/>
        <v>#REF!</v>
      </c>
      <c r="AA809" s="8" t="e">
        <f t="shared" si="75"/>
        <v>#REF!</v>
      </c>
      <c r="AB809" s="4" t="e">
        <f t="shared" si="76"/>
        <v>#REF!</v>
      </c>
      <c r="AC809" s="4" t="e">
        <f t="shared" si="77"/>
        <v>#REF!</v>
      </c>
    </row>
    <row r="810" spans="1:29" x14ac:dyDescent="0.25">
      <c r="A810" t="str">
        <f>feed!A1091</f>
        <v>Fancera</v>
      </c>
      <c r="B810" t="str">
        <f>feed!B1091</f>
        <v>Herrald</v>
      </c>
      <c r="C810">
        <f>feed!C1091</f>
        <v>0</v>
      </c>
      <c r="D810">
        <f>SUMPRODUCT(MID(0&amp;feed!D1091,LARGE(INDEX(ISNUMBER(--MID(feed!D1091,ROW($1:$19),1))*
ROW($1:$19),0),ROW($1:$19))+1,1)*10^ROW($1:$19)/10)</f>
        <v>0</v>
      </c>
      <c r="E810">
        <f>SUMPRODUCT(MID(0&amp;feed!E1091,LARGE(INDEX(ISNUMBER(--MID(feed!E1091,ROW($1:$19),1))*
ROW($1:$19),0),ROW($1:$19))+1,1)*10^ROW($1:$19)/10)</f>
        <v>0</v>
      </c>
      <c r="F810" t="str">
        <f>feed!F1091</f>
        <v>Finest of the 19th century</v>
      </c>
      <c r="G810" t="str">
        <f>feed!G1091</f>
        <v>Angelic</v>
      </c>
      <c r="H810">
        <f>SUMPRODUCT(MID(0&amp;feed!H1092,LARGE(INDEX(ISNUMBER(--MID(feed!H1092,ROW($1:$19),1))*
ROW($1:$19),0),ROW($1:$19))+1,1)*10^ROW($1:$19)/10)</f>
        <v>0</v>
      </c>
      <c r="I810" t="str">
        <f>feed!I1091</f>
        <v>Undisciplined Rabble</v>
      </c>
      <c r="J810">
        <f>SUMPRODUCT(MID(0&amp;feed!J1091,LARGE(INDEX(ISNUMBER(--MID(feed!J1091,ROW($1:$19),1))*
ROW($1:$19),0),ROW($1:$19))+1,1)*10^ROW($1:$19)/10)</f>
        <v>23</v>
      </c>
      <c r="K810">
        <f>SUMPRODUCT(MID(0&amp;feed!K1091,LARGE(INDEX(ISNUMBER(--MID(feed!K1091,ROW($1:$19),1))*
ROW($1:$19),0),ROW($1:$19))+1,1)*10^ROW($1:$19)/10)</f>
        <v>2</v>
      </c>
      <c r="L810">
        <f>SUMPRODUCT(MID(0&amp;feed!L1091,LARGE(INDEX(ISNUMBER(--MID(feed!L1091,ROW($1:$19),1))*
ROW($1:$19),0),ROW($1:$19))+1,1)*10^ROW($1:$19)/10)</f>
        <v>0</v>
      </c>
      <c r="M810" t="str">
        <f>feed!M1091</f>
        <v>Central Planning</v>
      </c>
      <c r="N810">
        <f>SUMPRODUCT(MID(0&amp;feed!N1091,LARGE(INDEX(ISNUMBER(--MID(feed!N1091,ROW($1:$5),1))*
ROW($1:$5),0),ROW($1:$5))+1,1)*10^ROW($1:$5)/10)</f>
        <v>323</v>
      </c>
      <c r="O810">
        <f>SUMPRODUCT(MID(0&amp;feed!O1091,LARGE(INDEX(ISNUMBER(--MID(feed!O1091,ROW($1:$5),1))*
ROW($1:$5),0),ROW($1:$5))+1,1)*10^ROW($1:$5)/10)</f>
        <v>0</v>
      </c>
      <c r="P810" t="str">
        <f>feed!P1091</f>
        <v>Untapped</v>
      </c>
      <c r="Q810">
        <f t="shared" si="72"/>
        <v>90</v>
      </c>
      <c r="R810" t="str">
        <f>feed!Q1091</f>
        <v>None</v>
      </c>
      <c r="S810">
        <f t="shared" si="73"/>
        <v>0</v>
      </c>
      <c r="T810" t="str">
        <f>feed!R1091</f>
        <v>The Subcontinent</v>
      </c>
      <c r="U810" t="str">
        <f>feed!S1091</f>
        <v>Neutral</v>
      </c>
      <c r="V810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21838</v>
      </c>
      <c r="W810" t="str">
        <f>feed!U1091</f>
        <v>http://blocgame.com/stats.php?id=65372</v>
      </c>
      <c r="X810" s="4">
        <f>SUMPRODUCT(MID(0&amp;feed!V1091,LARGE(INDEX(ISNUMBER(--MID(feed!V1091,ROW($1:$5),1))*
ROW($1:$5),0),ROW($1:$5))+1,1)*10^ROW($1:$5)/10)</f>
        <v>0</v>
      </c>
      <c r="Y810">
        <f>feed!W1091</f>
        <v>0</v>
      </c>
      <c r="Z810" s="4">
        <f t="shared" si="74"/>
        <v>21088</v>
      </c>
      <c r="AA810" s="8">
        <f t="shared" si="75"/>
        <v>67.609907120743031</v>
      </c>
      <c r="AB810" s="4">
        <f t="shared" si="76"/>
        <v>53.833333333333336</v>
      </c>
      <c r="AC810" s="4">
        <f t="shared" si="77"/>
        <v>3639.6666666666665</v>
      </c>
    </row>
    <row r="811" spans="1:29" x14ac:dyDescent="0.25">
      <c r="A811" t="e">
        <f>feed!#REF!</f>
        <v>#REF!</v>
      </c>
      <c r="B811" t="e">
        <f>feed!#REF!</f>
        <v>#REF!</v>
      </c>
      <c r="C811" t="e">
        <f>feed!#REF!</f>
        <v>#REF!</v>
      </c>
      <c r="D811" t="e">
        <f>SUMPRODUCT(MID(0&amp;feed!#REF!,LARGE(INDEX(ISNUMBER(--MID(feed!#REF!,ROW($1:$19),1))*
ROW($1:$19),0),ROW($1:$19))+1,1)*10^ROW($1:$19)/10)</f>
        <v>#REF!</v>
      </c>
      <c r="E811" t="e">
        <f>SUMPRODUCT(MID(0&amp;feed!#REF!,LARGE(INDEX(ISNUMBER(--MID(feed!#REF!,ROW($1:$19),1))*
ROW($1:$19),0),ROW($1:$19))+1,1)*10^ROW($1:$19)/10)</f>
        <v>#REF!</v>
      </c>
      <c r="F811" t="e">
        <f>feed!#REF!</f>
        <v>#REF!</v>
      </c>
      <c r="G811" t="e">
        <f>feed!#REF!</f>
        <v>#REF!</v>
      </c>
      <c r="H811" t="e">
        <f>SUMPRODUCT(MID(0&amp;feed!#REF!,LARGE(INDEX(ISNUMBER(--MID(feed!#REF!,ROW($1:$19),1))*
ROW($1:$19),0),ROW($1:$19))+1,1)*10^ROW($1:$19)/10)</f>
        <v>#REF!</v>
      </c>
      <c r="I811" t="e">
        <f>feed!#REF!</f>
        <v>#REF!</v>
      </c>
      <c r="J811" t="e">
        <f>SUMPRODUCT(MID(0&amp;feed!#REF!,LARGE(INDEX(ISNUMBER(--MID(feed!#REF!,ROW($1:$19),1))*
ROW($1:$19),0),ROW($1:$19))+1,1)*10^ROW($1:$19)/10)</f>
        <v>#REF!</v>
      </c>
      <c r="K811" t="e">
        <f>SUMPRODUCT(MID(0&amp;feed!#REF!,LARGE(INDEX(ISNUMBER(--MID(feed!#REF!,ROW($1:$19),1))*
ROW($1:$19),0),ROW($1:$19))+1,1)*10^ROW($1:$19)/10)</f>
        <v>#REF!</v>
      </c>
      <c r="L811" t="e">
        <f>SUMPRODUCT(MID(0&amp;feed!#REF!,LARGE(INDEX(ISNUMBER(--MID(feed!#REF!,ROW($1:$19),1))*
ROW($1:$19),0),ROW($1:$19))+1,1)*10^ROW($1:$19)/10)</f>
        <v>#REF!</v>
      </c>
      <c r="M811" t="e">
        <f>feed!#REF!</f>
        <v>#REF!</v>
      </c>
      <c r="N811" t="e">
        <f>SUMPRODUCT(MID(0&amp;feed!#REF!,LARGE(INDEX(ISNUMBER(--MID(feed!#REF!,ROW($1:$5),1))*
ROW($1:$5),0),ROW($1:$5))+1,1)*10^ROW($1:$5)/10)</f>
        <v>#REF!</v>
      </c>
      <c r="O811" t="e">
        <f>SUMPRODUCT(MID(0&amp;feed!#REF!,LARGE(INDEX(ISNUMBER(--MID(feed!#REF!,ROW($1:$5),1))*
ROW($1:$5),0),ROW($1:$5))+1,1)*10^ROW($1:$5)/10)</f>
        <v>#REF!</v>
      </c>
      <c r="P811" t="e">
        <f>feed!#REF!</f>
        <v>#REF!</v>
      </c>
      <c r="Q811" t="e">
        <f t="shared" si="72"/>
        <v>#REF!</v>
      </c>
      <c r="R811" t="e">
        <f>feed!#REF!</f>
        <v>#REF!</v>
      </c>
      <c r="S811" t="e">
        <f t="shared" si="73"/>
        <v>#REF!</v>
      </c>
      <c r="T811" t="e">
        <f>feed!#REF!</f>
        <v>#REF!</v>
      </c>
      <c r="U811" t="e">
        <f>feed!#REF!</f>
        <v>#REF!</v>
      </c>
      <c r="V81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1" t="e">
        <f>feed!#REF!</f>
        <v>#REF!</v>
      </c>
      <c r="X811" s="4" t="e">
        <f>SUMPRODUCT(MID(0&amp;feed!#REF!,LARGE(INDEX(ISNUMBER(--MID(feed!#REF!,ROW($1:$5),1))*
ROW($1:$5),0),ROW($1:$5))+1,1)*10^ROW($1:$5)/10)</f>
        <v>#REF!</v>
      </c>
      <c r="Y811" t="e">
        <f>feed!#REF!</f>
        <v>#REF!</v>
      </c>
      <c r="Z811" s="4" t="e">
        <f t="shared" si="74"/>
        <v>#REF!</v>
      </c>
      <c r="AA811" s="8" t="e">
        <f t="shared" si="75"/>
        <v>#REF!</v>
      </c>
      <c r="AB811" s="4" t="e">
        <f t="shared" si="76"/>
        <v>#REF!</v>
      </c>
      <c r="AC811" s="4" t="e">
        <f t="shared" si="77"/>
        <v>#REF!</v>
      </c>
    </row>
    <row r="812" spans="1:29" x14ac:dyDescent="0.25">
      <c r="A812" t="e">
        <f>feed!#REF!</f>
        <v>#REF!</v>
      </c>
      <c r="B812" t="e">
        <f>feed!#REF!</f>
        <v>#REF!</v>
      </c>
      <c r="C812" t="e">
        <f>feed!#REF!</f>
        <v>#REF!</v>
      </c>
      <c r="D812" t="e">
        <f>SUMPRODUCT(MID(0&amp;feed!#REF!,LARGE(INDEX(ISNUMBER(--MID(feed!#REF!,ROW($1:$19),1))*
ROW($1:$19),0),ROW($1:$19))+1,1)*10^ROW($1:$19)/10)</f>
        <v>#REF!</v>
      </c>
      <c r="E812" t="e">
        <f>SUMPRODUCT(MID(0&amp;feed!#REF!,LARGE(INDEX(ISNUMBER(--MID(feed!#REF!,ROW($1:$19),1))*
ROW($1:$19),0),ROW($1:$19))+1,1)*10^ROW($1:$19)/10)</f>
        <v>#REF!</v>
      </c>
      <c r="F812" t="e">
        <f>feed!#REF!</f>
        <v>#REF!</v>
      </c>
      <c r="G812" t="e">
        <f>feed!#REF!</f>
        <v>#REF!</v>
      </c>
      <c r="H812" t="e">
        <f>SUMPRODUCT(MID(0&amp;feed!#REF!,LARGE(INDEX(ISNUMBER(--MID(feed!#REF!,ROW($1:$19),1))*
ROW($1:$19),0),ROW($1:$19))+1,1)*10^ROW($1:$19)/10)</f>
        <v>#REF!</v>
      </c>
      <c r="I812" t="e">
        <f>feed!#REF!</f>
        <v>#REF!</v>
      </c>
      <c r="J812" t="e">
        <f>SUMPRODUCT(MID(0&amp;feed!#REF!,LARGE(INDEX(ISNUMBER(--MID(feed!#REF!,ROW($1:$19),1))*
ROW($1:$19),0),ROW($1:$19))+1,1)*10^ROW($1:$19)/10)</f>
        <v>#REF!</v>
      </c>
      <c r="K812" t="e">
        <f>SUMPRODUCT(MID(0&amp;feed!#REF!,LARGE(INDEX(ISNUMBER(--MID(feed!#REF!,ROW($1:$19),1))*
ROW($1:$19),0),ROW($1:$19))+1,1)*10^ROW($1:$19)/10)</f>
        <v>#REF!</v>
      </c>
      <c r="L812" t="e">
        <f>SUMPRODUCT(MID(0&amp;feed!#REF!,LARGE(INDEX(ISNUMBER(--MID(feed!#REF!,ROW($1:$19),1))*
ROW($1:$19),0),ROW($1:$19))+1,1)*10^ROW($1:$19)/10)</f>
        <v>#REF!</v>
      </c>
      <c r="M812" t="e">
        <f>feed!#REF!</f>
        <v>#REF!</v>
      </c>
      <c r="N812" t="e">
        <f>SUMPRODUCT(MID(0&amp;feed!#REF!,LARGE(INDEX(ISNUMBER(--MID(feed!#REF!,ROW($1:$5),1))*
ROW($1:$5),0),ROW($1:$5))+1,1)*10^ROW($1:$5)/10)</f>
        <v>#REF!</v>
      </c>
      <c r="O812" t="e">
        <f>SUMPRODUCT(MID(0&amp;feed!#REF!,LARGE(INDEX(ISNUMBER(--MID(feed!#REF!,ROW($1:$5),1))*
ROW($1:$5),0),ROW($1:$5))+1,1)*10^ROW($1:$5)/10)</f>
        <v>#REF!</v>
      </c>
      <c r="P812" t="e">
        <f>feed!#REF!</f>
        <v>#REF!</v>
      </c>
      <c r="Q812" t="e">
        <f t="shared" si="72"/>
        <v>#REF!</v>
      </c>
      <c r="R812" t="e">
        <f>feed!#REF!</f>
        <v>#REF!</v>
      </c>
      <c r="S812" t="e">
        <f t="shared" si="73"/>
        <v>#REF!</v>
      </c>
      <c r="T812" t="e">
        <f>feed!#REF!</f>
        <v>#REF!</v>
      </c>
      <c r="U812" t="e">
        <f>feed!#REF!</f>
        <v>#REF!</v>
      </c>
      <c r="V81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2" t="e">
        <f>feed!#REF!</f>
        <v>#REF!</v>
      </c>
      <c r="X812" s="4" t="e">
        <f>SUMPRODUCT(MID(0&amp;feed!#REF!,LARGE(INDEX(ISNUMBER(--MID(feed!#REF!,ROW($1:$5),1))*
ROW($1:$5),0),ROW($1:$5))+1,1)*10^ROW($1:$5)/10)</f>
        <v>#REF!</v>
      </c>
      <c r="Y812" t="e">
        <f>feed!#REF!</f>
        <v>#REF!</v>
      </c>
      <c r="Z812" s="4" t="e">
        <f t="shared" si="74"/>
        <v>#REF!</v>
      </c>
      <c r="AA812" s="8" t="e">
        <f t="shared" si="75"/>
        <v>#REF!</v>
      </c>
      <c r="AB812" s="4" t="e">
        <f t="shared" si="76"/>
        <v>#REF!</v>
      </c>
      <c r="AC812" s="4" t="e">
        <f t="shared" si="77"/>
        <v>#REF!</v>
      </c>
    </row>
    <row r="813" spans="1:29" x14ac:dyDescent="0.25">
      <c r="A813" t="e">
        <f>feed!#REF!</f>
        <v>#REF!</v>
      </c>
      <c r="B813" t="e">
        <f>feed!#REF!</f>
        <v>#REF!</v>
      </c>
      <c r="C813" t="e">
        <f>feed!#REF!</f>
        <v>#REF!</v>
      </c>
      <c r="D813" t="e">
        <f>SUMPRODUCT(MID(0&amp;feed!#REF!,LARGE(INDEX(ISNUMBER(--MID(feed!#REF!,ROW($1:$19),1))*
ROW($1:$19),0),ROW($1:$19))+1,1)*10^ROW($1:$19)/10)</f>
        <v>#REF!</v>
      </c>
      <c r="E813" t="e">
        <f>SUMPRODUCT(MID(0&amp;feed!#REF!,LARGE(INDEX(ISNUMBER(--MID(feed!#REF!,ROW($1:$19),1))*
ROW($1:$19),0),ROW($1:$19))+1,1)*10^ROW($1:$19)/10)</f>
        <v>#REF!</v>
      </c>
      <c r="F813" t="e">
        <f>feed!#REF!</f>
        <v>#REF!</v>
      </c>
      <c r="G813" t="e">
        <f>feed!#REF!</f>
        <v>#REF!</v>
      </c>
      <c r="H813" t="e">
        <f>SUMPRODUCT(MID(0&amp;feed!#REF!,LARGE(INDEX(ISNUMBER(--MID(feed!#REF!,ROW($1:$19),1))*
ROW($1:$19),0),ROW($1:$19))+1,1)*10^ROW($1:$19)/10)</f>
        <v>#REF!</v>
      </c>
      <c r="I813" t="e">
        <f>feed!#REF!</f>
        <v>#REF!</v>
      </c>
      <c r="J813" t="e">
        <f>SUMPRODUCT(MID(0&amp;feed!#REF!,LARGE(INDEX(ISNUMBER(--MID(feed!#REF!,ROW($1:$19),1))*
ROW($1:$19),0),ROW($1:$19))+1,1)*10^ROW($1:$19)/10)</f>
        <v>#REF!</v>
      </c>
      <c r="K813" t="e">
        <f>SUMPRODUCT(MID(0&amp;feed!#REF!,LARGE(INDEX(ISNUMBER(--MID(feed!#REF!,ROW($1:$19),1))*
ROW($1:$19),0),ROW($1:$19))+1,1)*10^ROW($1:$19)/10)</f>
        <v>#REF!</v>
      </c>
      <c r="L813" t="e">
        <f>SUMPRODUCT(MID(0&amp;feed!#REF!,LARGE(INDEX(ISNUMBER(--MID(feed!#REF!,ROW($1:$19),1))*
ROW($1:$19),0),ROW($1:$19))+1,1)*10^ROW($1:$19)/10)</f>
        <v>#REF!</v>
      </c>
      <c r="M813" t="e">
        <f>feed!#REF!</f>
        <v>#REF!</v>
      </c>
      <c r="N813" t="e">
        <f>SUMPRODUCT(MID(0&amp;feed!#REF!,LARGE(INDEX(ISNUMBER(--MID(feed!#REF!,ROW($1:$5),1))*
ROW($1:$5),0),ROW($1:$5))+1,1)*10^ROW($1:$5)/10)</f>
        <v>#REF!</v>
      </c>
      <c r="O813" t="e">
        <f>SUMPRODUCT(MID(0&amp;feed!#REF!,LARGE(INDEX(ISNUMBER(--MID(feed!#REF!,ROW($1:$5),1))*
ROW($1:$5),0),ROW($1:$5))+1,1)*10^ROW($1:$5)/10)</f>
        <v>#REF!</v>
      </c>
      <c r="P813" t="e">
        <f>feed!#REF!</f>
        <v>#REF!</v>
      </c>
      <c r="Q813" t="e">
        <f t="shared" si="72"/>
        <v>#REF!</v>
      </c>
      <c r="R813" t="e">
        <f>feed!#REF!</f>
        <v>#REF!</v>
      </c>
      <c r="S813" t="e">
        <f t="shared" si="73"/>
        <v>#REF!</v>
      </c>
      <c r="T813" t="e">
        <f>feed!#REF!</f>
        <v>#REF!</v>
      </c>
      <c r="U813" t="e">
        <f>feed!#REF!</f>
        <v>#REF!</v>
      </c>
      <c r="V81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3" t="e">
        <f>feed!#REF!</f>
        <v>#REF!</v>
      </c>
      <c r="X813" s="4" t="e">
        <f>SUMPRODUCT(MID(0&amp;feed!#REF!,LARGE(INDEX(ISNUMBER(--MID(feed!#REF!,ROW($1:$5),1))*
ROW($1:$5),0),ROW($1:$5))+1,1)*10^ROW($1:$5)/10)</f>
        <v>#REF!</v>
      </c>
      <c r="Y813" t="e">
        <f>feed!#REF!</f>
        <v>#REF!</v>
      </c>
      <c r="Z813" s="4" t="e">
        <f t="shared" si="74"/>
        <v>#REF!</v>
      </c>
      <c r="AA813" s="8" t="e">
        <f t="shared" si="75"/>
        <v>#REF!</v>
      </c>
      <c r="AB813" s="4" t="e">
        <f t="shared" si="76"/>
        <v>#REF!</v>
      </c>
      <c r="AC813" s="4" t="e">
        <f t="shared" si="77"/>
        <v>#REF!</v>
      </c>
    </row>
    <row r="814" spans="1:29" x14ac:dyDescent="0.25">
      <c r="A814" t="e">
        <f>feed!#REF!</f>
        <v>#REF!</v>
      </c>
      <c r="B814" t="e">
        <f>feed!#REF!</f>
        <v>#REF!</v>
      </c>
      <c r="C814" t="e">
        <f>feed!#REF!</f>
        <v>#REF!</v>
      </c>
      <c r="D814" t="e">
        <f>SUMPRODUCT(MID(0&amp;feed!#REF!,LARGE(INDEX(ISNUMBER(--MID(feed!#REF!,ROW($1:$19),1))*
ROW($1:$19),0),ROW($1:$19))+1,1)*10^ROW($1:$19)/10)</f>
        <v>#REF!</v>
      </c>
      <c r="E814" t="e">
        <f>SUMPRODUCT(MID(0&amp;feed!#REF!,LARGE(INDEX(ISNUMBER(--MID(feed!#REF!,ROW($1:$19),1))*
ROW($1:$19),0),ROW($1:$19))+1,1)*10^ROW($1:$19)/10)</f>
        <v>#REF!</v>
      </c>
      <c r="F814" t="e">
        <f>feed!#REF!</f>
        <v>#REF!</v>
      </c>
      <c r="G814" t="e">
        <f>feed!#REF!</f>
        <v>#REF!</v>
      </c>
      <c r="H814" t="e">
        <f>SUMPRODUCT(MID(0&amp;feed!#REF!,LARGE(INDEX(ISNUMBER(--MID(feed!#REF!,ROW($1:$19),1))*
ROW($1:$19),0),ROW($1:$19))+1,1)*10^ROW($1:$19)/10)</f>
        <v>#REF!</v>
      </c>
      <c r="I814" t="e">
        <f>feed!#REF!</f>
        <v>#REF!</v>
      </c>
      <c r="J814" t="e">
        <f>SUMPRODUCT(MID(0&amp;feed!#REF!,LARGE(INDEX(ISNUMBER(--MID(feed!#REF!,ROW($1:$19),1))*
ROW($1:$19),0),ROW($1:$19))+1,1)*10^ROW($1:$19)/10)</f>
        <v>#REF!</v>
      </c>
      <c r="K814" t="e">
        <f>SUMPRODUCT(MID(0&amp;feed!#REF!,LARGE(INDEX(ISNUMBER(--MID(feed!#REF!,ROW($1:$19),1))*
ROW($1:$19),0),ROW($1:$19))+1,1)*10^ROW($1:$19)/10)</f>
        <v>#REF!</v>
      </c>
      <c r="L814" t="e">
        <f>SUMPRODUCT(MID(0&amp;feed!#REF!,LARGE(INDEX(ISNUMBER(--MID(feed!#REF!,ROW($1:$19),1))*
ROW($1:$19),0),ROW($1:$19))+1,1)*10^ROW($1:$19)/10)</f>
        <v>#REF!</v>
      </c>
      <c r="M814" t="e">
        <f>feed!#REF!</f>
        <v>#REF!</v>
      </c>
      <c r="N814" t="e">
        <f>SUMPRODUCT(MID(0&amp;feed!#REF!,LARGE(INDEX(ISNUMBER(--MID(feed!#REF!,ROW($1:$5),1))*
ROW($1:$5),0),ROW($1:$5))+1,1)*10^ROW($1:$5)/10)</f>
        <v>#REF!</v>
      </c>
      <c r="O814" t="e">
        <f>SUMPRODUCT(MID(0&amp;feed!#REF!,LARGE(INDEX(ISNUMBER(--MID(feed!#REF!,ROW($1:$5),1))*
ROW($1:$5),0),ROW($1:$5))+1,1)*10^ROW($1:$5)/10)</f>
        <v>#REF!</v>
      </c>
      <c r="P814" t="e">
        <f>feed!#REF!</f>
        <v>#REF!</v>
      </c>
      <c r="Q814" t="e">
        <f t="shared" si="72"/>
        <v>#REF!</v>
      </c>
      <c r="R814" t="e">
        <f>feed!#REF!</f>
        <v>#REF!</v>
      </c>
      <c r="S814" t="e">
        <f t="shared" si="73"/>
        <v>#REF!</v>
      </c>
      <c r="T814" t="e">
        <f>feed!#REF!</f>
        <v>#REF!</v>
      </c>
      <c r="U814" t="e">
        <f>feed!#REF!</f>
        <v>#REF!</v>
      </c>
      <c r="V81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4" t="e">
        <f>feed!#REF!</f>
        <v>#REF!</v>
      </c>
      <c r="X814" s="4" t="e">
        <f>SUMPRODUCT(MID(0&amp;feed!#REF!,LARGE(INDEX(ISNUMBER(--MID(feed!#REF!,ROW($1:$5),1))*
ROW($1:$5),0),ROW($1:$5))+1,1)*10^ROW($1:$5)/10)</f>
        <v>#REF!</v>
      </c>
      <c r="Y814" t="e">
        <f>feed!#REF!</f>
        <v>#REF!</v>
      </c>
      <c r="Z814" s="4" t="e">
        <f t="shared" si="74"/>
        <v>#REF!</v>
      </c>
      <c r="AA814" s="8" t="e">
        <f t="shared" si="75"/>
        <v>#REF!</v>
      </c>
      <c r="AB814" s="4" t="e">
        <f t="shared" si="76"/>
        <v>#REF!</v>
      </c>
      <c r="AC814" s="4" t="e">
        <f t="shared" si="77"/>
        <v>#REF!</v>
      </c>
    </row>
    <row r="815" spans="1:29" x14ac:dyDescent="0.25">
      <c r="A815" t="e">
        <f>feed!#REF!</f>
        <v>#REF!</v>
      </c>
      <c r="B815" t="e">
        <f>feed!#REF!</f>
        <v>#REF!</v>
      </c>
      <c r="C815" t="e">
        <f>feed!#REF!</f>
        <v>#REF!</v>
      </c>
      <c r="D815" t="e">
        <f>SUMPRODUCT(MID(0&amp;feed!#REF!,LARGE(INDEX(ISNUMBER(--MID(feed!#REF!,ROW($1:$19),1))*
ROW($1:$19),0),ROW($1:$19))+1,1)*10^ROW($1:$19)/10)</f>
        <v>#REF!</v>
      </c>
      <c r="E815" t="e">
        <f>SUMPRODUCT(MID(0&amp;feed!#REF!,LARGE(INDEX(ISNUMBER(--MID(feed!#REF!,ROW($1:$19),1))*
ROW($1:$19),0),ROW($1:$19))+1,1)*10^ROW($1:$19)/10)</f>
        <v>#REF!</v>
      </c>
      <c r="F815" t="e">
        <f>feed!#REF!</f>
        <v>#REF!</v>
      </c>
      <c r="G815" t="e">
        <f>feed!#REF!</f>
        <v>#REF!</v>
      </c>
      <c r="H815" t="e">
        <f>SUMPRODUCT(MID(0&amp;feed!#REF!,LARGE(INDEX(ISNUMBER(--MID(feed!#REF!,ROW($1:$19),1))*
ROW($1:$19),0),ROW($1:$19))+1,1)*10^ROW($1:$19)/10)</f>
        <v>#REF!</v>
      </c>
      <c r="I815" t="e">
        <f>feed!#REF!</f>
        <v>#REF!</v>
      </c>
      <c r="J815" t="e">
        <f>SUMPRODUCT(MID(0&amp;feed!#REF!,LARGE(INDEX(ISNUMBER(--MID(feed!#REF!,ROW($1:$19),1))*
ROW($1:$19),0),ROW($1:$19))+1,1)*10^ROW($1:$19)/10)</f>
        <v>#REF!</v>
      </c>
      <c r="K815" t="e">
        <f>SUMPRODUCT(MID(0&amp;feed!#REF!,LARGE(INDEX(ISNUMBER(--MID(feed!#REF!,ROW($1:$19),1))*
ROW($1:$19),0),ROW($1:$19))+1,1)*10^ROW($1:$19)/10)</f>
        <v>#REF!</v>
      </c>
      <c r="L815" t="e">
        <f>SUMPRODUCT(MID(0&amp;feed!#REF!,LARGE(INDEX(ISNUMBER(--MID(feed!#REF!,ROW($1:$19),1))*
ROW($1:$19),0),ROW($1:$19))+1,1)*10^ROW($1:$19)/10)</f>
        <v>#REF!</v>
      </c>
      <c r="M815" t="e">
        <f>feed!#REF!</f>
        <v>#REF!</v>
      </c>
      <c r="N815" t="e">
        <f>SUMPRODUCT(MID(0&amp;feed!#REF!,LARGE(INDEX(ISNUMBER(--MID(feed!#REF!,ROW($1:$5),1))*
ROW($1:$5),0),ROW($1:$5))+1,1)*10^ROW($1:$5)/10)</f>
        <v>#REF!</v>
      </c>
      <c r="O815" t="e">
        <f>SUMPRODUCT(MID(0&amp;feed!#REF!,LARGE(INDEX(ISNUMBER(--MID(feed!#REF!,ROW($1:$5),1))*
ROW($1:$5),0),ROW($1:$5))+1,1)*10^ROW($1:$5)/10)</f>
        <v>#REF!</v>
      </c>
      <c r="P815" t="e">
        <f>feed!#REF!</f>
        <v>#REF!</v>
      </c>
      <c r="Q815" t="e">
        <f t="shared" si="72"/>
        <v>#REF!</v>
      </c>
      <c r="R815" t="e">
        <f>feed!#REF!</f>
        <v>#REF!</v>
      </c>
      <c r="S815" t="e">
        <f t="shared" si="73"/>
        <v>#REF!</v>
      </c>
      <c r="T815" t="e">
        <f>feed!#REF!</f>
        <v>#REF!</v>
      </c>
      <c r="U815" t="e">
        <f>feed!#REF!</f>
        <v>#REF!</v>
      </c>
      <c r="V81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5" t="e">
        <f>feed!#REF!</f>
        <v>#REF!</v>
      </c>
      <c r="X815" s="4" t="e">
        <f>SUMPRODUCT(MID(0&amp;feed!#REF!,LARGE(INDEX(ISNUMBER(--MID(feed!#REF!,ROW($1:$5),1))*
ROW($1:$5),0),ROW($1:$5))+1,1)*10^ROW($1:$5)/10)</f>
        <v>#REF!</v>
      </c>
      <c r="Y815" t="e">
        <f>feed!#REF!</f>
        <v>#REF!</v>
      </c>
      <c r="Z815" s="4" t="e">
        <f t="shared" si="74"/>
        <v>#REF!</v>
      </c>
      <c r="AA815" s="8" t="e">
        <f t="shared" si="75"/>
        <v>#REF!</v>
      </c>
      <c r="AB815" s="4" t="e">
        <f t="shared" si="76"/>
        <v>#REF!</v>
      </c>
      <c r="AC815" s="4" t="e">
        <f t="shared" si="77"/>
        <v>#REF!</v>
      </c>
    </row>
    <row r="816" spans="1:29" x14ac:dyDescent="0.25">
      <c r="A816" t="e">
        <f>feed!#REF!</f>
        <v>#REF!</v>
      </c>
      <c r="B816" t="e">
        <f>feed!#REF!</f>
        <v>#REF!</v>
      </c>
      <c r="C816" t="e">
        <f>feed!#REF!</f>
        <v>#REF!</v>
      </c>
      <c r="D816" t="e">
        <f>SUMPRODUCT(MID(0&amp;feed!#REF!,LARGE(INDEX(ISNUMBER(--MID(feed!#REF!,ROW($1:$19),1))*
ROW($1:$19),0),ROW($1:$19))+1,1)*10^ROW($1:$19)/10)</f>
        <v>#REF!</v>
      </c>
      <c r="E816" t="e">
        <f>SUMPRODUCT(MID(0&amp;feed!#REF!,LARGE(INDEX(ISNUMBER(--MID(feed!#REF!,ROW($1:$19),1))*
ROW($1:$19),0),ROW($1:$19))+1,1)*10^ROW($1:$19)/10)</f>
        <v>#REF!</v>
      </c>
      <c r="F816" t="e">
        <f>feed!#REF!</f>
        <v>#REF!</v>
      </c>
      <c r="G816" t="e">
        <f>feed!#REF!</f>
        <v>#REF!</v>
      </c>
      <c r="H816" t="e">
        <f>SUMPRODUCT(MID(0&amp;feed!#REF!,LARGE(INDEX(ISNUMBER(--MID(feed!#REF!,ROW($1:$19),1))*
ROW($1:$19),0),ROW($1:$19))+1,1)*10^ROW($1:$19)/10)</f>
        <v>#REF!</v>
      </c>
      <c r="I816" t="e">
        <f>feed!#REF!</f>
        <v>#REF!</v>
      </c>
      <c r="J816" t="e">
        <f>SUMPRODUCT(MID(0&amp;feed!#REF!,LARGE(INDEX(ISNUMBER(--MID(feed!#REF!,ROW($1:$19),1))*
ROW($1:$19),0),ROW($1:$19))+1,1)*10^ROW($1:$19)/10)</f>
        <v>#REF!</v>
      </c>
      <c r="K816" t="e">
        <f>SUMPRODUCT(MID(0&amp;feed!#REF!,LARGE(INDEX(ISNUMBER(--MID(feed!#REF!,ROW($1:$19),1))*
ROW($1:$19),0),ROW($1:$19))+1,1)*10^ROW($1:$19)/10)</f>
        <v>#REF!</v>
      </c>
      <c r="L816" t="e">
        <f>SUMPRODUCT(MID(0&amp;feed!#REF!,LARGE(INDEX(ISNUMBER(--MID(feed!#REF!,ROW($1:$19),1))*
ROW($1:$19),0),ROW($1:$19))+1,1)*10^ROW($1:$19)/10)</f>
        <v>#REF!</v>
      </c>
      <c r="M816" t="e">
        <f>feed!#REF!</f>
        <v>#REF!</v>
      </c>
      <c r="N816" t="e">
        <f>SUMPRODUCT(MID(0&amp;feed!#REF!,LARGE(INDEX(ISNUMBER(--MID(feed!#REF!,ROW($1:$5),1))*
ROW($1:$5),0),ROW($1:$5))+1,1)*10^ROW($1:$5)/10)</f>
        <v>#REF!</v>
      </c>
      <c r="O816" t="e">
        <f>SUMPRODUCT(MID(0&amp;feed!#REF!,LARGE(INDEX(ISNUMBER(--MID(feed!#REF!,ROW($1:$5),1))*
ROW($1:$5),0),ROW($1:$5))+1,1)*10^ROW($1:$5)/10)</f>
        <v>#REF!</v>
      </c>
      <c r="P816" t="e">
        <f>feed!#REF!</f>
        <v>#REF!</v>
      </c>
      <c r="Q816" t="e">
        <f t="shared" si="72"/>
        <v>#REF!</v>
      </c>
      <c r="R816" t="e">
        <f>feed!#REF!</f>
        <v>#REF!</v>
      </c>
      <c r="S816" t="e">
        <f t="shared" si="73"/>
        <v>#REF!</v>
      </c>
      <c r="T816" t="e">
        <f>feed!#REF!</f>
        <v>#REF!</v>
      </c>
      <c r="U816" t="e">
        <f>feed!#REF!</f>
        <v>#REF!</v>
      </c>
      <c r="V81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6" t="e">
        <f>feed!#REF!</f>
        <v>#REF!</v>
      </c>
      <c r="X816" s="4" t="e">
        <f>SUMPRODUCT(MID(0&amp;feed!#REF!,LARGE(INDEX(ISNUMBER(--MID(feed!#REF!,ROW($1:$5),1))*
ROW($1:$5),0),ROW($1:$5))+1,1)*10^ROW($1:$5)/10)</f>
        <v>#REF!</v>
      </c>
      <c r="Y816" t="e">
        <f>feed!#REF!</f>
        <v>#REF!</v>
      </c>
      <c r="Z816" s="4" t="e">
        <f t="shared" si="74"/>
        <v>#REF!</v>
      </c>
      <c r="AA816" s="8" t="e">
        <f t="shared" si="75"/>
        <v>#REF!</v>
      </c>
      <c r="AB816" s="4" t="e">
        <f t="shared" si="76"/>
        <v>#REF!</v>
      </c>
      <c r="AC816" s="4" t="e">
        <f t="shared" si="77"/>
        <v>#REF!</v>
      </c>
    </row>
    <row r="817" spans="1:29" x14ac:dyDescent="0.25">
      <c r="A817" t="e">
        <f>feed!#REF!</f>
        <v>#REF!</v>
      </c>
      <c r="B817" t="e">
        <f>feed!#REF!</f>
        <v>#REF!</v>
      </c>
      <c r="C817" t="e">
        <f>feed!#REF!</f>
        <v>#REF!</v>
      </c>
      <c r="D817" t="e">
        <f>SUMPRODUCT(MID(0&amp;feed!#REF!,LARGE(INDEX(ISNUMBER(--MID(feed!#REF!,ROW($1:$19),1))*
ROW($1:$19),0),ROW($1:$19))+1,1)*10^ROW($1:$19)/10)</f>
        <v>#REF!</v>
      </c>
      <c r="E817" t="e">
        <f>SUMPRODUCT(MID(0&amp;feed!#REF!,LARGE(INDEX(ISNUMBER(--MID(feed!#REF!,ROW($1:$19),1))*
ROW($1:$19),0),ROW($1:$19))+1,1)*10^ROW($1:$19)/10)</f>
        <v>#REF!</v>
      </c>
      <c r="F817" t="e">
        <f>feed!#REF!</f>
        <v>#REF!</v>
      </c>
      <c r="G817" t="e">
        <f>feed!#REF!</f>
        <v>#REF!</v>
      </c>
      <c r="H817" t="e">
        <f>SUMPRODUCT(MID(0&amp;feed!#REF!,LARGE(INDEX(ISNUMBER(--MID(feed!#REF!,ROW($1:$19),1))*
ROW($1:$19),0),ROW($1:$19))+1,1)*10^ROW($1:$19)/10)</f>
        <v>#REF!</v>
      </c>
      <c r="I817" t="e">
        <f>feed!#REF!</f>
        <v>#REF!</v>
      </c>
      <c r="J817" t="e">
        <f>SUMPRODUCT(MID(0&amp;feed!#REF!,LARGE(INDEX(ISNUMBER(--MID(feed!#REF!,ROW($1:$19),1))*
ROW($1:$19),0),ROW($1:$19))+1,1)*10^ROW($1:$19)/10)</f>
        <v>#REF!</v>
      </c>
      <c r="K817" t="e">
        <f>SUMPRODUCT(MID(0&amp;feed!#REF!,LARGE(INDEX(ISNUMBER(--MID(feed!#REF!,ROW($1:$19),1))*
ROW($1:$19),0),ROW($1:$19))+1,1)*10^ROW($1:$19)/10)</f>
        <v>#REF!</v>
      </c>
      <c r="L817" t="e">
        <f>SUMPRODUCT(MID(0&amp;feed!#REF!,LARGE(INDEX(ISNUMBER(--MID(feed!#REF!,ROW($1:$19),1))*
ROW($1:$19),0),ROW($1:$19))+1,1)*10^ROW($1:$19)/10)</f>
        <v>#REF!</v>
      </c>
      <c r="M817" t="e">
        <f>feed!#REF!</f>
        <v>#REF!</v>
      </c>
      <c r="N817" t="e">
        <f>SUMPRODUCT(MID(0&amp;feed!#REF!,LARGE(INDEX(ISNUMBER(--MID(feed!#REF!,ROW($1:$5),1))*
ROW($1:$5),0),ROW($1:$5))+1,1)*10^ROW($1:$5)/10)</f>
        <v>#REF!</v>
      </c>
      <c r="O817" t="e">
        <f>SUMPRODUCT(MID(0&amp;feed!#REF!,LARGE(INDEX(ISNUMBER(--MID(feed!#REF!,ROW($1:$5),1))*
ROW($1:$5),0),ROW($1:$5))+1,1)*10^ROW($1:$5)/10)</f>
        <v>#REF!</v>
      </c>
      <c r="P817" t="e">
        <f>feed!#REF!</f>
        <v>#REF!</v>
      </c>
      <c r="Q817" t="e">
        <f t="shared" si="72"/>
        <v>#REF!</v>
      </c>
      <c r="R817" t="e">
        <f>feed!#REF!</f>
        <v>#REF!</v>
      </c>
      <c r="S817" t="e">
        <f t="shared" si="73"/>
        <v>#REF!</v>
      </c>
      <c r="T817" t="e">
        <f>feed!#REF!</f>
        <v>#REF!</v>
      </c>
      <c r="U817" t="e">
        <f>feed!#REF!</f>
        <v>#REF!</v>
      </c>
      <c r="V81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7" t="e">
        <f>feed!#REF!</f>
        <v>#REF!</v>
      </c>
      <c r="X817" s="4" t="e">
        <f>SUMPRODUCT(MID(0&amp;feed!#REF!,LARGE(INDEX(ISNUMBER(--MID(feed!#REF!,ROW($1:$5),1))*
ROW($1:$5),0),ROW($1:$5))+1,1)*10^ROW($1:$5)/10)</f>
        <v>#REF!</v>
      </c>
      <c r="Y817" t="e">
        <f>feed!#REF!</f>
        <v>#REF!</v>
      </c>
      <c r="Z817" s="4" t="e">
        <f t="shared" si="74"/>
        <v>#REF!</v>
      </c>
      <c r="AA817" s="8" t="e">
        <f t="shared" si="75"/>
        <v>#REF!</v>
      </c>
      <c r="AB817" s="4" t="e">
        <f t="shared" si="76"/>
        <v>#REF!</v>
      </c>
      <c r="AC817" s="4" t="e">
        <f t="shared" si="77"/>
        <v>#REF!</v>
      </c>
    </row>
    <row r="818" spans="1:29" x14ac:dyDescent="0.25">
      <c r="A818" t="e">
        <f>feed!#REF!</f>
        <v>#REF!</v>
      </c>
      <c r="B818" t="e">
        <f>feed!#REF!</f>
        <v>#REF!</v>
      </c>
      <c r="C818" t="e">
        <f>feed!#REF!</f>
        <v>#REF!</v>
      </c>
      <c r="D818" t="e">
        <f>SUMPRODUCT(MID(0&amp;feed!#REF!,LARGE(INDEX(ISNUMBER(--MID(feed!#REF!,ROW($1:$19),1))*
ROW($1:$19),0),ROW($1:$19))+1,1)*10^ROW($1:$19)/10)</f>
        <v>#REF!</v>
      </c>
      <c r="E818" t="e">
        <f>SUMPRODUCT(MID(0&amp;feed!#REF!,LARGE(INDEX(ISNUMBER(--MID(feed!#REF!,ROW($1:$19),1))*
ROW($1:$19),0),ROW($1:$19))+1,1)*10^ROW($1:$19)/10)</f>
        <v>#REF!</v>
      </c>
      <c r="F818" t="e">
        <f>feed!#REF!</f>
        <v>#REF!</v>
      </c>
      <c r="G818" t="e">
        <f>feed!#REF!</f>
        <v>#REF!</v>
      </c>
      <c r="H818" t="e">
        <f>SUMPRODUCT(MID(0&amp;feed!#REF!,LARGE(INDEX(ISNUMBER(--MID(feed!#REF!,ROW($1:$19),1))*
ROW($1:$19),0),ROW($1:$19))+1,1)*10^ROW($1:$19)/10)</f>
        <v>#REF!</v>
      </c>
      <c r="I818" t="e">
        <f>feed!#REF!</f>
        <v>#REF!</v>
      </c>
      <c r="J818" t="e">
        <f>SUMPRODUCT(MID(0&amp;feed!#REF!,LARGE(INDEX(ISNUMBER(--MID(feed!#REF!,ROW($1:$19),1))*
ROW($1:$19),0),ROW($1:$19))+1,1)*10^ROW($1:$19)/10)</f>
        <v>#REF!</v>
      </c>
      <c r="K818" t="e">
        <f>SUMPRODUCT(MID(0&amp;feed!#REF!,LARGE(INDEX(ISNUMBER(--MID(feed!#REF!,ROW($1:$19),1))*
ROW($1:$19),0),ROW($1:$19))+1,1)*10^ROW($1:$19)/10)</f>
        <v>#REF!</v>
      </c>
      <c r="L818" t="e">
        <f>SUMPRODUCT(MID(0&amp;feed!#REF!,LARGE(INDEX(ISNUMBER(--MID(feed!#REF!,ROW($1:$19),1))*
ROW($1:$19),0),ROW($1:$19))+1,1)*10^ROW($1:$19)/10)</f>
        <v>#REF!</v>
      </c>
      <c r="M818" t="e">
        <f>feed!#REF!</f>
        <v>#REF!</v>
      </c>
      <c r="N818" t="e">
        <f>SUMPRODUCT(MID(0&amp;feed!#REF!,LARGE(INDEX(ISNUMBER(--MID(feed!#REF!,ROW($1:$5),1))*
ROW($1:$5),0),ROW($1:$5))+1,1)*10^ROW($1:$5)/10)</f>
        <v>#REF!</v>
      </c>
      <c r="O818" t="e">
        <f>SUMPRODUCT(MID(0&amp;feed!#REF!,LARGE(INDEX(ISNUMBER(--MID(feed!#REF!,ROW($1:$5),1))*
ROW($1:$5),0),ROW($1:$5))+1,1)*10^ROW($1:$5)/10)</f>
        <v>#REF!</v>
      </c>
      <c r="P818" t="e">
        <f>feed!#REF!</f>
        <v>#REF!</v>
      </c>
      <c r="Q818" t="e">
        <f t="shared" si="72"/>
        <v>#REF!</v>
      </c>
      <c r="R818" t="e">
        <f>feed!#REF!</f>
        <v>#REF!</v>
      </c>
      <c r="S818" t="e">
        <f t="shared" si="73"/>
        <v>#REF!</v>
      </c>
      <c r="T818" t="e">
        <f>feed!#REF!</f>
        <v>#REF!</v>
      </c>
      <c r="U818" t="e">
        <f>feed!#REF!</f>
        <v>#REF!</v>
      </c>
      <c r="V81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8" t="e">
        <f>feed!#REF!</f>
        <v>#REF!</v>
      </c>
      <c r="X818" s="4" t="e">
        <f>SUMPRODUCT(MID(0&amp;feed!#REF!,LARGE(INDEX(ISNUMBER(--MID(feed!#REF!,ROW($1:$5),1))*
ROW($1:$5),0),ROW($1:$5))+1,1)*10^ROW($1:$5)/10)</f>
        <v>#REF!</v>
      </c>
      <c r="Y818" t="e">
        <f>feed!#REF!</f>
        <v>#REF!</v>
      </c>
      <c r="Z818" s="4" t="e">
        <f t="shared" si="74"/>
        <v>#REF!</v>
      </c>
      <c r="AA818" s="8" t="e">
        <f t="shared" si="75"/>
        <v>#REF!</v>
      </c>
      <c r="AB818" s="4" t="e">
        <f t="shared" si="76"/>
        <v>#REF!</v>
      </c>
      <c r="AC818" s="4" t="e">
        <f t="shared" si="77"/>
        <v>#REF!</v>
      </c>
    </row>
    <row r="819" spans="1:29" x14ac:dyDescent="0.25">
      <c r="A819" t="e">
        <f>feed!#REF!</f>
        <v>#REF!</v>
      </c>
      <c r="B819" t="e">
        <f>feed!#REF!</f>
        <v>#REF!</v>
      </c>
      <c r="C819" t="e">
        <f>feed!#REF!</f>
        <v>#REF!</v>
      </c>
      <c r="D819" t="e">
        <f>SUMPRODUCT(MID(0&amp;feed!#REF!,LARGE(INDEX(ISNUMBER(--MID(feed!#REF!,ROW($1:$19),1))*
ROW($1:$19),0),ROW($1:$19))+1,1)*10^ROW($1:$19)/10)</f>
        <v>#REF!</v>
      </c>
      <c r="E819" t="e">
        <f>SUMPRODUCT(MID(0&amp;feed!#REF!,LARGE(INDEX(ISNUMBER(--MID(feed!#REF!,ROW($1:$19),1))*
ROW($1:$19),0),ROW($1:$19))+1,1)*10^ROW($1:$19)/10)</f>
        <v>#REF!</v>
      </c>
      <c r="F819" t="e">
        <f>feed!#REF!</f>
        <v>#REF!</v>
      </c>
      <c r="G819" t="e">
        <f>feed!#REF!</f>
        <v>#REF!</v>
      </c>
      <c r="H819" t="e">
        <f>SUMPRODUCT(MID(0&amp;feed!#REF!,LARGE(INDEX(ISNUMBER(--MID(feed!#REF!,ROW($1:$19),1))*
ROW($1:$19),0),ROW($1:$19))+1,1)*10^ROW($1:$19)/10)</f>
        <v>#REF!</v>
      </c>
      <c r="I819" t="e">
        <f>feed!#REF!</f>
        <v>#REF!</v>
      </c>
      <c r="J819" t="e">
        <f>SUMPRODUCT(MID(0&amp;feed!#REF!,LARGE(INDEX(ISNUMBER(--MID(feed!#REF!,ROW($1:$19),1))*
ROW($1:$19),0),ROW($1:$19))+1,1)*10^ROW($1:$19)/10)</f>
        <v>#REF!</v>
      </c>
      <c r="K819" t="e">
        <f>SUMPRODUCT(MID(0&amp;feed!#REF!,LARGE(INDEX(ISNUMBER(--MID(feed!#REF!,ROW($1:$19),1))*
ROW($1:$19),0),ROW($1:$19))+1,1)*10^ROW($1:$19)/10)</f>
        <v>#REF!</v>
      </c>
      <c r="L819" t="e">
        <f>SUMPRODUCT(MID(0&amp;feed!#REF!,LARGE(INDEX(ISNUMBER(--MID(feed!#REF!,ROW($1:$19),1))*
ROW($1:$19),0),ROW($1:$19))+1,1)*10^ROW($1:$19)/10)</f>
        <v>#REF!</v>
      </c>
      <c r="M819" t="e">
        <f>feed!#REF!</f>
        <v>#REF!</v>
      </c>
      <c r="N819" t="e">
        <f>SUMPRODUCT(MID(0&amp;feed!#REF!,LARGE(INDEX(ISNUMBER(--MID(feed!#REF!,ROW($1:$5),1))*
ROW($1:$5),0),ROW($1:$5))+1,1)*10^ROW($1:$5)/10)</f>
        <v>#REF!</v>
      </c>
      <c r="O819" t="e">
        <f>SUMPRODUCT(MID(0&amp;feed!#REF!,LARGE(INDEX(ISNUMBER(--MID(feed!#REF!,ROW($1:$5),1))*
ROW($1:$5),0),ROW($1:$5))+1,1)*10^ROW($1:$5)/10)</f>
        <v>#REF!</v>
      </c>
      <c r="P819" t="e">
        <f>feed!#REF!</f>
        <v>#REF!</v>
      </c>
      <c r="Q819" t="e">
        <f t="shared" si="72"/>
        <v>#REF!</v>
      </c>
      <c r="R819" t="e">
        <f>feed!#REF!</f>
        <v>#REF!</v>
      </c>
      <c r="S819" t="e">
        <f t="shared" si="73"/>
        <v>#REF!</v>
      </c>
      <c r="T819" t="e">
        <f>feed!#REF!</f>
        <v>#REF!</v>
      </c>
      <c r="U819" t="e">
        <f>feed!#REF!</f>
        <v>#REF!</v>
      </c>
      <c r="V81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19" t="e">
        <f>feed!#REF!</f>
        <v>#REF!</v>
      </c>
      <c r="X819" s="4" t="e">
        <f>SUMPRODUCT(MID(0&amp;feed!#REF!,LARGE(INDEX(ISNUMBER(--MID(feed!#REF!,ROW($1:$5),1))*
ROW($1:$5),0),ROW($1:$5))+1,1)*10^ROW($1:$5)/10)</f>
        <v>#REF!</v>
      </c>
      <c r="Y819" t="e">
        <f>feed!#REF!</f>
        <v>#REF!</v>
      </c>
      <c r="Z819" s="4" t="e">
        <f t="shared" si="74"/>
        <v>#REF!</v>
      </c>
      <c r="AA819" s="8" t="e">
        <f t="shared" si="75"/>
        <v>#REF!</v>
      </c>
      <c r="AB819" s="4" t="e">
        <f t="shared" si="76"/>
        <v>#REF!</v>
      </c>
      <c r="AC819" s="4" t="e">
        <f t="shared" si="77"/>
        <v>#REF!</v>
      </c>
    </row>
    <row r="820" spans="1:29" x14ac:dyDescent="0.25">
      <c r="A820" t="e">
        <f>feed!#REF!</f>
        <v>#REF!</v>
      </c>
      <c r="B820" t="e">
        <f>feed!#REF!</f>
        <v>#REF!</v>
      </c>
      <c r="C820" t="e">
        <f>feed!#REF!</f>
        <v>#REF!</v>
      </c>
      <c r="D820" t="e">
        <f>SUMPRODUCT(MID(0&amp;feed!#REF!,LARGE(INDEX(ISNUMBER(--MID(feed!#REF!,ROW($1:$19),1))*
ROW($1:$19),0),ROW($1:$19))+1,1)*10^ROW($1:$19)/10)</f>
        <v>#REF!</v>
      </c>
      <c r="E820" t="e">
        <f>SUMPRODUCT(MID(0&amp;feed!#REF!,LARGE(INDEX(ISNUMBER(--MID(feed!#REF!,ROW($1:$19),1))*
ROW($1:$19),0),ROW($1:$19))+1,1)*10^ROW($1:$19)/10)</f>
        <v>#REF!</v>
      </c>
      <c r="F820" t="e">
        <f>feed!#REF!</f>
        <v>#REF!</v>
      </c>
      <c r="G820" t="e">
        <f>feed!#REF!</f>
        <v>#REF!</v>
      </c>
      <c r="H820" t="e">
        <f>SUMPRODUCT(MID(0&amp;feed!#REF!,LARGE(INDEX(ISNUMBER(--MID(feed!#REF!,ROW($1:$19),1))*
ROW($1:$19),0),ROW($1:$19))+1,1)*10^ROW($1:$19)/10)</f>
        <v>#REF!</v>
      </c>
      <c r="I820" t="e">
        <f>feed!#REF!</f>
        <v>#REF!</v>
      </c>
      <c r="J820" t="e">
        <f>SUMPRODUCT(MID(0&amp;feed!#REF!,LARGE(INDEX(ISNUMBER(--MID(feed!#REF!,ROW($1:$19),1))*
ROW($1:$19),0),ROW($1:$19))+1,1)*10^ROW($1:$19)/10)</f>
        <v>#REF!</v>
      </c>
      <c r="K820" t="e">
        <f>SUMPRODUCT(MID(0&amp;feed!#REF!,LARGE(INDEX(ISNUMBER(--MID(feed!#REF!,ROW($1:$19),1))*
ROW($1:$19),0),ROW($1:$19))+1,1)*10^ROW($1:$19)/10)</f>
        <v>#REF!</v>
      </c>
      <c r="L820" t="e">
        <f>SUMPRODUCT(MID(0&amp;feed!#REF!,LARGE(INDEX(ISNUMBER(--MID(feed!#REF!,ROW($1:$19),1))*
ROW($1:$19),0),ROW($1:$19))+1,1)*10^ROW($1:$19)/10)</f>
        <v>#REF!</v>
      </c>
      <c r="M820" t="e">
        <f>feed!#REF!</f>
        <v>#REF!</v>
      </c>
      <c r="N820" t="e">
        <f>SUMPRODUCT(MID(0&amp;feed!#REF!,LARGE(INDEX(ISNUMBER(--MID(feed!#REF!,ROW($1:$5),1))*
ROW($1:$5),0),ROW($1:$5))+1,1)*10^ROW($1:$5)/10)</f>
        <v>#REF!</v>
      </c>
      <c r="O820" t="e">
        <f>SUMPRODUCT(MID(0&amp;feed!#REF!,LARGE(INDEX(ISNUMBER(--MID(feed!#REF!,ROW($1:$5),1))*
ROW($1:$5),0),ROW($1:$5))+1,1)*10^ROW($1:$5)/10)</f>
        <v>#REF!</v>
      </c>
      <c r="P820" t="e">
        <f>feed!#REF!</f>
        <v>#REF!</v>
      </c>
      <c r="Q820" t="e">
        <f t="shared" si="72"/>
        <v>#REF!</v>
      </c>
      <c r="R820" t="e">
        <f>feed!#REF!</f>
        <v>#REF!</v>
      </c>
      <c r="S820" t="e">
        <f t="shared" si="73"/>
        <v>#REF!</v>
      </c>
      <c r="T820" t="e">
        <f>feed!#REF!</f>
        <v>#REF!</v>
      </c>
      <c r="U820" t="e">
        <f>feed!#REF!</f>
        <v>#REF!</v>
      </c>
      <c r="V82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0" t="e">
        <f>feed!#REF!</f>
        <v>#REF!</v>
      </c>
      <c r="X820" s="4" t="e">
        <f>SUMPRODUCT(MID(0&amp;feed!#REF!,LARGE(INDEX(ISNUMBER(--MID(feed!#REF!,ROW($1:$5),1))*
ROW($1:$5),0),ROW($1:$5))+1,1)*10^ROW($1:$5)/10)</f>
        <v>#REF!</v>
      </c>
      <c r="Y820" t="e">
        <f>feed!#REF!</f>
        <v>#REF!</v>
      </c>
      <c r="Z820" s="4" t="e">
        <f t="shared" si="74"/>
        <v>#REF!</v>
      </c>
      <c r="AA820" s="8" t="e">
        <f t="shared" si="75"/>
        <v>#REF!</v>
      </c>
      <c r="AB820" s="4" t="e">
        <f t="shared" si="76"/>
        <v>#REF!</v>
      </c>
      <c r="AC820" s="4" t="e">
        <f t="shared" si="77"/>
        <v>#REF!</v>
      </c>
    </row>
    <row r="821" spans="1:29" x14ac:dyDescent="0.25">
      <c r="A821" t="e">
        <f>feed!#REF!</f>
        <v>#REF!</v>
      </c>
      <c r="B821" t="e">
        <f>feed!#REF!</f>
        <v>#REF!</v>
      </c>
      <c r="C821" t="e">
        <f>feed!#REF!</f>
        <v>#REF!</v>
      </c>
      <c r="D821" t="e">
        <f>SUMPRODUCT(MID(0&amp;feed!#REF!,LARGE(INDEX(ISNUMBER(--MID(feed!#REF!,ROW($1:$19),1))*
ROW($1:$19),0),ROW($1:$19))+1,1)*10^ROW($1:$19)/10)</f>
        <v>#REF!</v>
      </c>
      <c r="E821" t="e">
        <f>SUMPRODUCT(MID(0&amp;feed!#REF!,LARGE(INDEX(ISNUMBER(--MID(feed!#REF!,ROW($1:$19),1))*
ROW($1:$19),0),ROW($1:$19))+1,1)*10^ROW($1:$19)/10)</f>
        <v>#REF!</v>
      </c>
      <c r="F821" t="e">
        <f>feed!#REF!</f>
        <v>#REF!</v>
      </c>
      <c r="G821" t="e">
        <f>feed!#REF!</f>
        <v>#REF!</v>
      </c>
      <c r="H821" t="e">
        <f>SUMPRODUCT(MID(0&amp;feed!#REF!,LARGE(INDEX(ISNUMBER(--MID(feed!#REF!,ROW($1:$19),1))*
ROW($1:$19),0),ROW($1:$19))+1,1)*10^ROW($1:$19)/10)</f>
        <v>#REF!</v>
      </c>
      <c r="I821" t="e">
        <f>feed!#REF!</f>
        <v>#REF!</v>
      </c>
      <c r="J821" t="e">
        <f>SUMPRODUCT(MID(0&amp;feed!#REF!,LARGE(INDEX(ISNUMBER(--MID(feed!#REF!,ROW($1:$19),1))*
ROW($1:$19),0),ROW($1:$19))+1,1)*10^ROW($1:$19)/10)</f>
        <v>#REF!</v>
      </c>
      <c r="K821" t="e">
        <f>SUMPRODUCT(MID(0&amp;feed!#REF!,LARGE(INDEX(ISNUMBER(--MID(feed!#REF!,ROW($1:$19),1))*
ROW($1:$19),0),ROW($1:$19))+1,1)*10^ROW($1:$19)/10)</f>
        <v>#REF!</v>
      </c>
      <c r="L821" t="e">
        <f>SUMPRODUCT(MID(0&amp;feed!#REF!,LARGE(INDEX(ISNUMBER(--MID(feed!#REF!,ROW($1:$19),1))*
ROW($1:$19),0),ROW($1:$19))+1,1)*10^ROW($1:$19)/10)</f>
        <v>#REF!</v>
      </c>
      <c r="M821" t="e">
        <f>feed!#REF!</f>
        <v>#REF!</v>
      </c>
      <c r="N821" t="e">
        <f>SUMPRODUCT(MID(0&amp;feed!#REF!,LARGE(INDEX(ISNUMBER(--MID(feed!#REF!,ROW($1:$5),1))*
ROW($1:$5),0),ROW($1:$5))+1,1)*10^ROW($1:$5)/10)</f>
        <v>#REF!</v>
      </c>
      <c r="O821" t="e">
        <f>SUMPRODUCT(MID(0&amp;feed!#REF!,LARGE(INDEX(ISNUMBER(--MID(feed!#REF!,ROW($1:$5),1))*
ROW($1:$5),0),ROW($1:$5))+1,1)*10^ROW($1:$5)/10)</f>
        <v>#REF!</v>
      </c>
      <c r="P821" t="e">
        <f>feed!#REF!</f>
        <v>#REF!</v>
      </c>
      <c r="Q821" t="e">
        <f t="shared" si="72"/>
        <v>#REF!</v>
      </c>
      <c r="R821" t="e">
        <f>feed!#REF!</f>
        <v>#REF!</v>
      </c>
      <c r="S821" t="e">
        <f t="shared" si="73"/>
        <v>#REF!</v>
      </c>
      <c r="T821" t="e">
        <f>feed!#REF!</f>
        <v>#REF!</v>
      </c>
      <c r="U821" t="e">
        <f>feed!#REF!</f>
        <v>#REF!</v>
      </c>
      <c r="V82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1" t="e">
        <f>feed!#REF!</f>
        <v>#REF!</v>
      </c>
      <c r="X821" s="4" t="e">
        <f>SUMPRODUCT(MID(0&amp;feed!#REF!,LARGE(INDEX(ISNUMBER(--MID(feed!#REF!,ROW($1:$5),1))*
ROW($1:$5),0),ROW($1:$5))+1,1)*10^ROW($1:$5)/10)</f>
        <v>#REF!</v>
      </c>
      <c r="Y821" t="e">
        <f>feed!#REF!</f>
        <v>#REF!</v>
      </c>
      <c r="Z821" s="4" t="e">
        <f t="shared" si="74"/>
        <v>#REF!</v>
      </c>
      <c r="AA821" s="8" t="e">
        <f t="shared" si="75"/>
        <v>#REF!</v>
      </c>
      <c r="AB821" s="4" t="e">
        <f t="shared" si="76"/>
        <v>#REF!</v>
      </c>
      <c r="AC821" s="4" t="e">
        <f t="shared" si="77"/>
        <v>#REF!</v>
      </c>
    </row>
    <row r="822" spans="1:29" x14ac:dyDescent="0.25">
      <c r="A822" t="e">
        <f>feed!#REF!</f>
        <v>#REF!</v>
      </c>
      <c r="B822" t="e">
        <f>feed!#REF!</f>
        <v>#REF!</v>
      </c>
      <c r="C822" t="e">
        <f>feed!#REF!</f>
        <v>#REF!</v>
      </c>
      <c r="D822" t="e">
        <f>SUMPRODUCT(MID(0&amp;feed!#REF!,LARGE(INDEX(ISNUMBER(--MID(feed!#REF!,ROW($1:$19),1))*
ROW($1:$19),0),ROW($1:$19))+1,1)*10^ROW($1:$19)/10)</f>
        <v>#REF!</v>
      </c>
      <c r="E822" t="e">
        <f>SUMPRODUCT(MID(0&amp;feed!#REF!,LARGE(INDEX(ISNUMBER(--MID(feed!#REF!,ROW($1:$19),1))*
ROW($1:$19),0),ROW($1:$19))+1,1)*10^ROW($1:$19)/10)</f>
        <v>#REF!</v>
      </c>
      <c r="F822" t="e">
        <f>feed!#REF!</f>
        <v>#REF!</v>
      </c>
      <c r="G822" t="e">
        <f>feed!#REF!</f>
        <v>#REF!</v>
      </c>
      <c r="H822" t="e">
        <f>SUMPRODUCT(MID(0&amp;feed!#REF!,LARGE(INDEX(ISNUMBER(--MID(feed!#REF!,ROW($1:$19),1))*
ROW($1:$19),0),ROW($1:$19))+1,1)*10^ROW($1:$19)/10)</f>
        <v>#REF!</v>
      </c>
      <c r="I822" t="e">
        <f>feed!#REF!</f>
        <v>#REF!</v>
      </c>
      <c r="J822" t="e">
        <f>SUMPRODUCT(MID(0&amp;feed!#REF!,LARGE(INDEX(ISNUMBER(--MID(feed!#REF!,ROW($1:$19),1))*
ROW($1:$19),0),ROW($1:$19))+1,1)*10^ROW($1:$19)/10)</f>
        <v>#REF!</v>
      </c>
      <c r="K822" t="e">
        <f>SUMPRODUCT(MID(0&amp;feed!#REF!,LARGE(INDEX(ISNUMBER(--MID(feed!#REF!,ROW($1:$19),1))*
ROW($1:$19),0),ROW($1:$19))+1,1)*10^ROW($1:$19)/10)</f>
        <v>#REF!</v>
      </c>
      <c r="L822" t="e">
        <f>SUMPRODUCT(MID(0&amp;feed!#REF!,LARGE(INDEX(ISNUMBER(--MID(feed!#REF!,ROW($1:$19),1))*
ROW($1:$19),0),ROW($1:$19))+1,1)*10^ROW($1:$19)/10)</f>
        <v>#REF!</v>
      </c>
      <c r="M822" t="e">
        <f>feed!#REF!</f>
        <v>#REF!</v>
      </c>
      <c r="N822" t="e">
        <f>SUMPRODUCT(MID(0&amp;feed!#REF!,LARGE(INDEX(ISNUMBER(--MID(feed!#REF!,ROW($1:$5),1))*
ROW($1:$5),0),ROW($1:$5))+1,1)*10^ROW($1:$5)/10)</f>
        <v>#REF!</v>
      </c>
      <c r="O822" t="e">
        <f>SUMPRODUCT(MID(0&amp;feed!#REF!,LARGE(INDEX(ISNUMBER(--MID(feed!#REF!,ROW($1:$5),1))*
ROW($1:$5),0),ROW($1:$5))+1,1)*10^ROW($1:$5)/10)</f>
        <v>#REF!</v>
      </c>
      <c r="P822" t="e">
        <f>feed!#REF!</f>
        <v>#REF!</v>
      </c>
      <c r="Q822" t="e">
        <f t="shared" si="72"/>
        <v>#REF!</v>
      </c>
      <c r="R822" t="e">
        <f>feed!#REF!</f>
        <v>#REF!</v>
      </c>
      <c r="S822" t="e">
        <f t="shared" si="73"/>
        <v>#REF!</v>
      </c>
      <c r="T822" t="e">
        <f>feed!#REF!</f>
        <v>#REF!</v>
      </c>
      <c r="U822" t="e">
        <f>feed!#REF!</f>
        <v>#REF!</v>
      </c>
      <c r="V82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2" t="e">
        <f>feed!#REF!</f>
        <v>#REF!</v>
      </c>
      <c r="X822" s="4" t="e">
        <f>SUMPRODUCT(MID(0&amp;feed!#REF!,LARGE(INDEX(ISNUMBER(--MID(feed!#REF!,ROW($1:$5),1))*
ROW($1:$5),0),ROW($1:$5))+1,1)*10^ROW($1:$5)/10)</f>
        <v>#REF!</v>
      </c>
      <c r="Y822" t="e">
        <f>feed!#REF!</f>
        <v>#REF!</v>
      </c>
      <c r="Z822" s="4" t="e">
        <f t="shared" si="74"/>
        <v>#REF!</v>
      </c>
      <c r="AA822" s="8" t="e">
        <f t="shared" si="75"/>
        <v>#REF!</v>
      </c>
      <c r="AB822" s="4" t="e">
        <f t="shared" si="76"/>
        <v>#REF!</v>
      </c>
      <c r="AC822" s="4" t="e">
        <f t="shared" si="77"/>
        <v>#REF!</v>
      </c>
    </row>
    <row r="823" spans="1:29" x14ac:dyDescent="0.25">
      <c r="A823" t="e">
        <f>feed!#REF!</f>
        <v>#REF!</v>
      </c>
      <c r="B823" t="e">
        <f>feed!#REF!</f>
        <v>#REF!</v>
      </c>
      <c r="C823" t="e">
        <f>feed!#REF!</f>
        <v>#REF!</v>
      </c>
      <c r="D823" t="e">
        <f>SUMPRODUCT(MID(0&amp;feed!#REF!,LARGE(INDEX(ISNUMBER(--MID(feed!#REF!,ROW($1:$19),1))*
ROW($1:$19),0),ROW($1:$19))+1,1)*10^ROW($1:$19)/10)</f>
        <v>#REF!</v>
      </c>
      <c r="E823" t="e">
        <f>SUMPRODUCT(MID(0&amp;feed!#REF!,LARGE(INDEX(ISNUMBER(--MID(feed!#REF!,ROW($1:$19),1))*
ROW($1:$19),0),ROW($1:$19))+1,1)*10^ROW($1:$19)/10)</f>
        <v>#REF!</v>
      </c>
      <c r="F823" t="e">
        <f>feed!#REF!</f>
        <v>#REF!</v>
      </c>
      <c r="G823" t="e">
        <f>feed!#REF!</f>
        <v>#REF!</v>
      </c>
      <c r="H823" t="e">
        <f>SUMPRODUCT(MID(0&amp;feed!#REF!,LARGE(INDEX(ISNUMBER(--MID(feed!#REF!,ROW($1:$19),1))*
ROW($1:$19),0),ROW($1:$19))+1,1)*10^ROW($1:$19)/10)</f>
        <v>#REF!</v>
      </c>
      <c r="I823" t="e">
        <f>feed!#REF!</f>
        <v>#REF!</v>
      </c>
      <c r="J823" t="e">
        <f>SUMPRODUCT(MID(0&amp;feed!#REF!,LARGE(INDEX(ISNUMBER(--MID(feed!#REF!,ROW($1:$19),1))*
ROW($1:$19),0),ROW($1:$19))+1,1)*10^ROW($1:$19)/10)</f>
        <v>#REF!</v>
      </c>
      <c r="K823" t="e">
        <f>SUMPRODUCT(MID(0&amp;feed!#REF!,LARGE(INDEX(ISNUMBER(--MID(feed!#REF!,ROW($1:$19),1))*
ROW($1:$19),0),ROW($1:$19))+1,1)*10^ROW($1:$19)/10)</f>
        <v>#REF!</v>
      </c>
      <c r="L823" t="e">
        <f>SUMPRODUCT(MID(0&amp;feed!#REF!,LARGE(INDEX(ISNUMBER(--MID(feed!#REF!,ROW($1:$19),1))*
ROW($1:$19),0),ROW($1:$19))+1,1)*10^ROW($1:$19)/10)</f>
        <v>#REF!</v>
      </c>
      <c r="M823" t="e">
        <f>feed!#REF!</f>
        <v>#REF!</v>
      </c>
      <c r="N823" t="e">
        <f>SUMPRODUCT(MID(0&amp;feed!#REF!,LARGE(INDEX(ISNUMBER(--MID(feed!#REF!,ROW($1:$5),1))*
ROW($1:$5),0),ROW($1:$5))+1,1)*10^ROW($1:$5)/10)</f>
        <v>#REF!</v>
      </c>
      <c r="O823" t="e">
        <f>SUMPRODUCT(MID(0&amp;feed!#REF!,LARGE(INDEX(ISNUMBER(--MID(feed!#REF!,ROW($1:$5),1))*
ROW($1:$5),0),ROW($1:$5))+1,1)*10^ROW($1:$5)/10)</f>
        <v>#REF!</v>
      </c>
      <c r="P823" t="e">
        <f>feed!#REF!</f>
        <v>#REF!</v>
      </c>
      <c r="Q823" t="e">
        <f t="shared" si="72"/>
        <v>#REF!</v>
      </c>
      <c r="R823" t="e">
        <f>feed!#REF!</f>
        <v>#REF!</v>
      </c>
      <c r="S823" t="e">
        <f t="shared" si="73"/>
        <v>#REF!</v>
      </c>
      <c r="T823" t="e">
        <f>feed!#REF!</f>
        <v>#REF!</v>
      </c>
      <c r="U823" t="e">
        <f>feed!#REF!</f>
        <v>#REF!</v>
      </c>
      <c r="V82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3" t="e">
        <f>feed!#REF!</f>
        <v>#REF!</v>
      </c>
      <c r="X823" s="4" t="e">
        <f>SUMPRODUCT(MID(0&amp;feed!#REF!,LARGE(INDEX(ISNUMBER(--MID(feed!#REF!,ROW($1:$5),1))*
ROW($1:$5),0),ROW($1:$5))+1,1)*10^ROW($1:$5)/10)</f>
        <v>#REF!</v>
      </c>
      <c r="Y823" t="e">
        <f>feed!#REF!</f>
        <v>#REF!</v>
      </c>
      <c r="Z823" s="4" t="e">
        <f t="shared" si="74"/>
        <v>#REF!</v>
      </c>
      <c r="AA823" s="8" t="e">
        <f t="shared" si="75"/>
        <v>#REF!</v>
      </c>
      <c r="AB823" s="4" t="e">
        <f t="shared" si="76"/>
        <v>#REF!</v>
      </c>
      <c r="AC823" s="4" t="e">
        <f t="shared" si="77"/>
        <v>#REF!</v>
      </c>
    </row>
    <row r="824" spans="1:29" x14ac:dyDescent="0.25">
      <c r="A824" t="e">
        <f>feed!#REF!</f>
        <v>#REF!</v>
      </c>
      <c r="B824" t="e">
        <f>feed!#REF!</f>
        <v>#REF!</v>
      </c>
      <c r="C824" t="e">
        <f>feed!#REF!</f>
        <v>#REF!</v>
      </c>
      <c r="D824" t="e">
        <f>SUMPRODUCT(MID(0&amp;feed!#REF!,LARGE(INDEX(ISNUMBER(--MID(feed!#REF!,ROW($1:$19),1))*
ROW($1:$19),0),ROW($1:$19))+1,1)*10^ROW($1:$19)/10)</f>
        <v>#REF!</v>
      </c>
      <c r="E824" t="e">
        <f>SUMPRODUCT(MID(0&amp;feed!#REF!,LARGE(INDEX(ISNUMBER(--MID(feed!#REF!,ROW($1:$19),1))*
ROW($1:$19),0),ROW($1:$19))+1,1)*10^ROW($1:$19)/10)</f>
        <v>#REF!</v>
      </c>
      <c r="F824" t="e">
        <f>feed!#REF!</f>
        <v>#REF!</v>
      </c>
      <c r="G824" t="e">
        <f>feed!#REF!</f>
        <v>#REF!</v>
      </c>
      <c r="H824" t="e">
        <f>SUMPRODUCT(MID(0&amp;feed!#REF!,LARGE(INDEX(ISNUMBER(--MID(feed!#REF!,ROW($1:$19),1))*
ROW($1:$19),0),ROW($1:$19))+1,1)*10^ROW($1:$19)/10)</f>
        <v>#REF!</v>
      </c>
      <c r="I824" t="e">
        <f>feed!#REF!</f>
        <v>#REF!</v>
      </c>
      <c r="J824" t="e">
        <f>SUMPRODUCT(MID(0&amp;feed!#REF!,LARGE(INDEX(ISNUMBER(--MID(feed!#REF!,ROW($1:$19),1))*
ROW($1:$19),0),ROW($1:$19))+1,1)*10^ROW($1:$19)/10)</f>
        <v>#REF!</v>
      </c>
      <c r="K824" t="e">
        <f>SUMPRODUCT(MID(0&amp;feed!#REF!,LARGE(INDEX(ISNUMBER(--MID(feed!#REF!,ROW($1:$19),1))*
ROW($1:$19),0),ROW($1:$19))+1,1)*10^ROW($1:$19)/10)</f>
        <v>#REF!</v>
      </c>
      <c r="L824" t="e">
        <f>SUMPRODUCT(MID(0&amp;feed!#REF!,LARGE(INDEX(ISNUMBER(--MID(feed!#REF!,ROW($1:$19),1))*
ROW($1:$19),0),ROW($1:$19))+1,1)*10^ROW($1:$19)/10)</f>
        <v>#REF!</v>
      </c>
      <c r="M824" t="e">
        <f>feed!#REF!</f>
        <v>#REF!</v>
      </c>
      <c r="N824" t="e">
        <f>SUMPRODUCT(MID(0&amp;feed!#REF!,LARGE(INDEX(ISNUMBER(--MID(feed!#REF!,ROW($1:$5),1))*
ROW($1:$5),0),ROW($1:$5))+1,1)*10^ROW($1:$5)/10)</f>
        <v>#REF!</v>
      </c>
      <c r="O824" t="e">
        <f>SUMPRODUCT(MID(0&amp;feed!#REF!,LARGE(INDEX(ISNUMBER(--MID(feed!#REF!,ROW($1:$5),1))*
ROW($1:$5),0),ROW($1:$5))+1,1)*10^ROW($1:$5)/10)</f>
        <v>#REF!</v>
      </c>
      <c r="P824" t="e">
        <f>feed!#REF!</f>
        <v>#REF!</v>
      </c>
      <c r="Q824" t="e">
        <f t="shared" si="72"/>
        <v>#REF!</v>
      </c>
      <c r="R824" t="e">
        <f>feed!#REF!</f>
        <v>#REF!</v>
      </c>
      <c r="S824" t="e">
        <f t="shared" si="73"/>
        <v>#REF!</v>
      </c>
      <c r="T824" t="e">
        <f>feed!#REF!</f>
        <v>#REF!</v>
      </c>
      <c r="U824" t="e">
        <f>feed!#REF!</f>
        <v>#REF!</v>
      </c>
      <c r="V82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4" t="e">
        <f>feed!#REF!</f>
        <v>#REF!</v>
      </c>
      <c r="X824" s="4" t="e">
        <f>SUMPRODUCT(MID(0&amp;feed!#REF!,LARGE(INDEX(ISNUMBER(--MID(feed!#REF!,ROW($1:$5),1))*
ROW($1:$5),0),ROW($1:$5))+1,1)*10^ROW($1:$5)/10)</f>
        <v>#REF!</v>
      </c>
      <c r="Y824" t="e">
        <f>feed!#REF!</f>
        <v>#REF!</v>
      </c>
      <c r="Z824" s="4" t="e">
        <f t="shared" si="74"/>
        <v>#REF!</v>
      </c>
      <c r="AA824" s="8" t="e">
        <f t="shared" si="75"/>
        <v>#REF!</v>
      </c>
      <c r="AB824" s="4" t="e">
        <f t="shared" si="76"/>
        <v>#REF!</v>
      </c>
      <c r="AC824" s="4" t="e">
        <f t="shared" si="77"/>
        <v>#REF!</v>
      </c>
    </row>
    <row r="825" spans="1:29" x14ac:dyDescent="0.25">
      <c r="A825" t="e">
        <f>feed!#REF!</f>
        <v>#REF!</v>
      </c>
      <c r="B825" t="e">
        <f>feed!#REF!</f>
        <v>#REF!</v>
      </c>
      <c r="C825" t="e">
        <f>feed!#REF!</f>
        <v>#REF!</v>
      </c>
      <c r="D825" t="e">
        <f>SUMPRODUCT(MID(0&amp;feed!#REF!,LARGE(INDEX(ISNUMBER(--MID(feed!#REF!,ROW($1:$19),1))*
ROW($1:$19),0),ROW($1:$19))+1,1)*10^ROW($1:$19)/10)</f>
        <v>#REF!</v>
      </c>
      <c r="E825" t="e">
        <f>SUMPRODUCT(MID(0&amp;feed!#REF!,LARGE(INDEX(ISNUMBER(--MID(feed!#REF!,ROW($1:$19),1))*
ROW($1:$19),0),ROW($1:$19))+1,1)*10^ROW($1:$19)/10)</f>
        <v>#REF!</v>
      </c>
      <c r="F825" t="e">
        <f>feed!#REF!</f>
        <v>#REF!</v>
      </c>
      <c r="G825" t="e">
        <f>feed!#REF!</f>
        <v>#REF!</v>
      </c>
      <c r="H825" t="e">
        <f>SUMPRODUCT(MID(0&amp;feed!#REF!,LARGE(INDEX(ISNUMBER(--MID(feed!#REF!,ROW($1:$19),1))*
ROW($1:$19),0),ROW($1:$19))+1,1)*10^ROW($1:$19)/10)</f>
        <v>#REF!</v>
      </c>
      <c r="I825" t="e">
        <f>feed!#REF!</f>
        <v>#REF!</v>
      </c>
      <c r="J825" t="e">
        <f>SUMPRODUCT(MID(0&amp;feed!#REF!,LARGE(INDEX(ISNUMBER(--MID(feed!#REF!,ROW($1:$19),1))*
ROW($1:$19),0),ROW($1:$19))+1,1)*10^ROW($1:$19)/10)</f>
        <v>#REF!</v>
      </c>
      <c r="K825" t="e">
        <f>SUMPRODUCT(MID(0&amp;feed!#REF!,LARGE(INDEX(ISNUMBER(--MID(feed!#REF!,ROW($1:$19),1))*
ROW($1:$19),0),ROW($1:$19))+1,1)*10^ROW($1:$19)/10)</f>
        <v>#REF!</v>
      </c>
      <c r="L825" t="e">
        <f>SUMPRODUCT(MID(0&amp;feed!#REF!,LARGE(INDEX(ISNUMBER(--MID(feed!#REF!,ROW($1:$19),1))*
ROW($1:$19),0),ROW($1:$19))+1,1)*10^ROW($1:$19)/10)</f>
        <v>#REF!</v>
      </c>
      <c r="M825" t="e">
        <f>feed!#REF!</f>
        <v>#REF!</v>
      </c>
      <c r="N825" t="e">
        <f>SUMPRODUCT(MID(0&amp;feed!#REF!,LARGE(INDEX(ISNUMBER(--MID(feed!#REF!,ROW($1:$5),1))*
ROW($1:$5),0),ROW($1:$5))+1,1)*10^ROW($1:$5)/10)</f>
        <v>#REF!</v>
      </c>
      <c r="O825" t="e">
        <f>SUMPRODUCT(MID(0&amp;feed!#REF!,LARGE(INDEX(ISNUMBER(--MID(feed!#REF!,ROW($1:$5),1))*
ROW($1:$5),0),ROW($1:$5))+1,1)*10^ROW($1:$5)/10)</f>
        <v>#REF!</v>
      </c>
      <c r="P825" t="e">
        <f>feed!#REF!</f>
        <v>#REF!</v>
      </c>
      <c r="Q825" t="e">
        <f t="shared" si="72"/>
        <v>#REF!</v>
      </c>
      <c r="R825" t="e">
        <f>feed!#REF!</f>
        <v>#REF!</v>
      </c>
      <c r="S825" t="e">
        <f t="shared" si="73"/>
        <v>#REF!</v>
      </c>
      <c r="T825" t="e">
        <f>feed!#REF!</f>
        <v>#REF!</v>
      </c>
      <c r="U825" t="e">
        <f>feed!#REF!</f>
        <v>#REF!</v>
      </c>
      <c r="V82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5" t="e">
        <f>feed!#REF!</f>
        <v>#REF!</v>
      </c>
      <c r="X825" s="4" t="e">
        <f>SUMPRODUCT(MID(0&amp;feed!#REF!,LARGE(INDEX(ISNUMBER(--MID(feed!#REF!,ROW($1:$5),1))*
ROW($1:$5),0),ROW($1:$5))+1,1)*10^ROW($1:$5)/10)</f>
        <v>#REF!</v>
      </c>
      <c r="Y825" t="e">
        <f>feed!#REF!</f>
        <v>#REF!</v>
      </c>
      <c r="Z825" s="4" t="e">
        <f t="shared" si="74"/>
        <v>#REF!</v>
      </c>
      <c r="AA825" s="8" t="e">
        <f t="shared" si="75"/>
        <v>#REF!</v>
      </c>
      <c r="AB825" s="4" t="e">
        <f t="shared" si="76"/>
        <v>#REF!</v>
      </c>
      <c r="AC825" s="4" t="e">
        <f t="shared" si="77"/>
        <v>#REF!</v>
      </c>
    </row>
    <row r="826" spans="1:29" x14ac:dyDescent="0.25">
      <c r="A826" t="e">
        <f>feed!#REF!</f>
        <v>#REF!</v>
      </c>
      <c r="B826" t="e">
        <f>feed!#REF!</f>
        <v>#REF!</v>
      </c>
      <c r="C826" t="e">
        <f>feed!#REF!</f>
        <v>#REF!</v>
      </c>
      <c r="D826" t="e">
        <f>SUMPRODUCT(MID(0&amp;feed!#REF!,LARGE(INDEX(ISNUMBER(--MID(feed!#REF!,ROW($1:$19),1))*
ROW($1:$19),0),ROW($1:$19))+1,1)*10^ROW($1:$19)/10)</f>
        <v>#REF!</v>
      </c>
      <c r="E826" t="e">
        <f>SUMPRODUCT(MID(0&amp;feed!#REF!,LARGE(INDEX(ISNUMBER(--MID(feed!#REF!,ROW($1:$19),1))*
ROW($1:$19),0),ROW($1:$19))+1,1)*10^ROW($1:$19)/10)</f>
        <v>#REF!</v>
      </c>
      <c r="F826" t="e">
        <f>feed!#REF!</f>
        <v>#REF!</v>
      </c>
      <c r="G826" t="e">
        <f>feed!#REF!</f>
        <v>#REF!</v>
      </c>
      <c r="H826" t="e">
        <f>SUMPRODUCT(MID(0&amp;feed!#REF!,LARGE(INDEX(ISNUMBER(--MID(feed!#REF!,ROW($1:$19),1))*
ROW($1:$19),0),ROW($1:$19))+1,1)*10^ROW($1:$19)/10)</f>
        <v>#REF!</v>
      </c>
      <c r="I826" t="e">
        <f>feed!#REF!</f>
        <v>#REF!</v>
      </c>
      <c r="J826" t="e">
        <f>SUMPRODUCT(MID(0&amp;feed!#REF!,LARGE(INDEX(ISNUMBER(--MID(feed!#REF!,ROW($1:$19),1))*
ROW($1:$19),0),ROW($1:$19))+1,1)*10^ROW($1:$19)/10)</f>
        <v>#REF!</v>
      </c>
      <c r="K826" t="e">
        <f>SUMPRODUCT(MID(0&amp;feed!#REF!,LARGE(INDEX(ISNUMBER(--MID(feed!#REF!,ROW($1:$19),1))*
ROW($1:$19),0),ROW($1:$19))+1,1)*10^ROW($1:$19)/10)</f>
        <v>#REF!</v>
      </c>
      <c r="L826" t="e">
        <f>SUMPRODUCT(MID(0&amp;feed!#REF!,LARGE(INDEX(ISNUMBER(--MID(feed!#REF!,ROW($1:$19),1))*
ROW($1:$19),0),ROW($1:$19))+1,1)*10^ROW($1:$19)/10)</f>
        <v>#REF!</v>
      </c>
      <c r="M826" t="e">
        <f>feed!#REF!</f>
        <v>#REF!</v>
      </c>
      <c r="N826" t="e">
        <f>SUMPRODUCT(MID(0&amp;feed!#REF!,LARGE(INDEX(ISNUMBER(--MID(feed!#REF!,ROW($1:$5),1))*
ROW($1:$5),0),ROW($1:$5))+1,1)*10^ROW($1:$5)/10)</f>
        <v>#REF!</v>
      </c>
      <c r="O826" t="e">
        <f>SUMPRODUCT(MID(0&amp;feed!#REF!,LARGE(INDEX(ISNUMBER(--MID(feed!#REF!,ROW($1:$5),1))*
ROW($1:$5),0),ROW($1:$5))+1,1)*10^ROW($1:$5)/10)</f>
        <v>#REF!</v>
      </c>
      <c r="P826" t="e">
        <f>feed!#REF!</f>
        <v>#REF!</v>
      </c>
      <c r="Q826" t="e">
        <f t="shared" si="72"/>
        <v>#REF!</v>
      </c>
      <c r="R826" t="e">
        <f>feed!#REF!</f>
        <v>#REF!</v>
      </c>
      <c r="S826" t="e">
        <f t="shared" si="73"/>
        <v>#REF!</v>
      </c>
      <c r="T826" t="e">
        <f>feed!#REF!</f>
        <v>#REF!</v>
      </c>
      <c r="U826" t="e">
        <f>feed!#REF!</f>
        <v>#REF!</v>
      </c>
      <c r="V82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6" t="e">
        <f>feed!#REF!</f>
        <v>#REF!</v>
      </c>
      <c r="X826" s="4" t="e">
        <f>SUMPRODUCT(MID(0&amp;feed!#REF!,LARGE(INDEX(ISNUMBER(--MID(feed!#REF!,ROW($1:$5),1))*
ROW($1:$5),0),ROW($1:$5))+1,1)*10^ROW($1:$5)/10)</f>
        <v>#REF!</v>
      </c>
      <c r="Y826" t="e">
        <f>feed!#REF!</f>
        <v>#REF!</v>
      </c>
      <c r="Z826" s="4" t="e">
        <f t="shared" si="74"/>
        <v>#REF!</v>
      </c>
      <c r="AA826" s="8" t="e">
        <f t="shared" si="75"/>
        <v>#REF!</v>
      </c>
      <c r="AB826" s="4" t="e">
        <f t="shared" si="76"/>
        <v>#REF!</v>
      </c>
      <c r="AC826" s="4" t="e">
        <f t="shared" si="77"/>
        <v>#REF!</v>
      </c>
    </row>
    <row r="827" spans="1:29" x14ac:dyDescent="0.25">
      <c r="A827" t="e">
        <f>feed!#REF!</f>
        <v>#REF!</v>
      </c>
      <c r="B827" t="e">
        <f>feed!#REF!</f>
        <v>#REF!</v>
      </c>
      <c r="C827" t="e">
        <f>feed!#REF!</f>
        <v>#REF!</v>
      </c>
      <c r="D827" t="e">
        <f>SUMPRODUCT(MID(0&amp;feed!#REF!,LARGE(INDEX(ISNUMBER(--MID(feed!#REF!,ROW($1:$19),1))*
ROW($1:$19),0),ROW($1:$19))+1,1)*10^ROW($1:$19)/10)</f>
        <v>#REF!</v>
      </c>
      <c r="E827" t="e">
        <f>SUMPRODUCT(MID(0&amp;feed!#REF!,LARGE(INDEX(ISNUMBER(--MID(feed!#REF!,ROW($1:$19),1))*
ROW($1:$19),0),ROW($1:$19))+1,1)*10^ROW($1:$19)/10)</f>
        <v>#REF!</v>
      </c>
      <c r="F827" t="e">
        <f>feed!#REF!</f>
        <v>#REF!</v>
      </c>
      <c r="G827" t="e">
        <f>feed!#REF!</f>
        <v>#REF!</v>
      </c>
      <c r="H827" t="e">
        <f>SUMPRODUCT(MID(0&amp;feed!#REF!,LARGE(INDEX(ISNUMBER(--MID(feed!#REF!,ROW($1:$19),1))*
ROW($1:$19),0),ROW($1:$19))+1,1)*10^ROW($1:$19)/10)</f>
        <v>#REF!</v>
      </c>
      <c r="I827" t="e">
        <f>feed!#REF!</f>
        <v>#REF!</v>
      </c>
      <c r="J827" t="e">
        <f>SUMPRODUCT(MID(0&amp;feed!#REF!,LARGE(INDEX(ISNUMBER(--MID(feed!#REF!,ROW($1:$19),1))*
ROW($1:$19),0),ROW($1:$19))+1,1)*10^ROW($1:$19)/10)</f>
        <v>#REF!</v>
      </c>
      <c r="K827" t="e">
        <f>SUMPRODUCT(MID(0&amp;feed!#REF!,LARGE(INDEX(ISNUMBER(--MID(feed!#REF!,ROW($1:$19),1))*
ROW($1:$19),0),ROW($1:$19))+1,1)*10^ROW($1:$19)/10)</f>
        <v>#REF!</v>
      </c>
      <c r="L827" t="e">
        <f>SUMPRODUCT(MID(0&amp;feed!#REF!,LARGE(INDEX(ISNUMBER(--MID(feed!#REF!,ROW($1:$19),1))*
ROW($1:$19),0),ROW($1:$19))+1,1)*10^ROW($1:$19)/10)</f>
        <v>#REF!</v>
      </c>
      <c r="M827" t="e">
        <f>feed!#REF!</f>
        <v>#REF!</v>
      </c>
      <c r="N827" t="e">
        <f>SUMPRODUCT(MID(0&amp;feed!#REF!,LARGE(INDEX(ISNUMBER(--MID(feed!#REF!,ROW($1:$5),1))*
ROW($1:$5),0),ROW($1:$5))+1,1)*10^ROW($1:$5)/10)</f>
        <v>#REF!</v>
      </c>
      <c r="O827" t="e">
        <f>SUMPRODUCT(MID(0&amp;feed!#REF!,LARGE(INDEX(ISNUMBER(--MID(feed!#REF!,ROW($1:$5),1))*
ROW($1:$5),0),ROW($1:$5))+1,1)*10^ROW($1:$5)/10)</f>
        <v>#REF!</v>
      </c>
      <c r="P827" t="e">
        <f>feed!#REF!</f>
        <v>#REF!</v>
      </c>
      <c r="Q827" t="e">
        <f t="shared" si="72"/>
        <v>#REF!</v>
      </c>
      <c r="R827" t="e">
        <f>feed!#REF!</f>
        <v>#REF!</v>
      </c>
      <c r="S827" t="e">
        <f t="shared" si="73"/>
        <v>#REF!</v>
      </c>
      <c r="T827" t="e">
        <f>feed!#REF!</f>
        <v>#REF!</v>
      </c>
      <c r="U827" t="e">
        <f>feed!#REF!</f>
        <v>#REF!</v>
      </c>
      <c r="V82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7" t="e">
        <f>feed!#REF!</f>
        <v>#REF!</v>
      </c>
      <c r="X827" s="4" t="e">
        <f>SUMPRODUCT(MID(0&amp;feed!#REF!,LARGE(INDEX(ISNUMBER(--MID(feed!#REF!,ROW($1:$5),1))*
ROW($1:$5),0),ROW($1:$5))+1,1)*10^ROW($1:$5)/10)</f>
        <v>#REF!</v>
      </c>
      <c r="Y827" t="e">
        <f>feed!#REF!</f>
        <v>#REF!</v>
      </c>
      <c r="Z827" s="4" t="e">
        <f t="shared" si="74"/>
        <v>#REF!</v>
      </c>
      <c r="AA827" s="8" t="e">
        <f t="shared" si="75"/>
        <v>#REF!</v>
      </c>
      <c r="AB827" s="4" t="e">
        <f t="shared" si="76"/>
        <v>#REF!</v>
      </c>
      <c r="AC827" s="4" t="e">
        <f t="shared" si="77"/>
        <v>#REF!</v>
      </c>
    </row>
    <row r="828" spans="1:29" x14ac:dyDescent="0.25">
      <c r="A828" t="e">
        <f>feed!#REF!</f>
        <v>#REF!</v>
      </c>
      <c r="B828" t="e">
        <f>feed!#REF!</f>
        <v>#REF!</v>
      </c>
      <c r="C828" t="e">
        <f>feed!#REF!</f>
        <v>#REF!</v>
      </c>
      <c r="D828" t="e">
        <f>SUMPRODUCT(MID(0&amp;feed!#REF!,LARGE(INDEX(ISNUMBER(--MID(feed!#REF!,ROW($1:$19),1))*
ROW($1:$19),0),ROW($1:$19))+1,1)*10^ROW($1:$19)/10)</f>
        <v>#REF!</v>
      </c>
      <c r="E828" t="e">
        <f>SUMPRODUCT(MID(0&amp;feed!#REF!,LARGE(INDEX(ISNUMBER(--MID(feed!#REF!,ROW($1:$19),1))*
ROW($1:$19),0),ROW($1:$19))+1,1)*10^ROW($1:$19)/10)</f>
        <v>#REF!</v>
      </c>
      <c r="F828" t="e">
        <f>feed!#REF!</f>
        <v>#REF!</v>
      </c>
      <c r="G828" t="e">
        <f>feed!#REF!</f>
        <v>#REF!</v>
      </c>
      <c r="H828" t="e">
        <f>SUMPRODUCT(MID(0&amp;feed!#REF!,LARGE(INDEX(ISNUMBER(--MID(feed!#REF!,ROW($1:$19),1))*
ROW($1:$19),0),ROW($1:$19))+1,1)*10^ROW($1:$19)/10)</f>
        <v>#REF!</v>
      </c>
      <c r="I828" t="e">
        <f>feed!#REF!</f>
        <v>#REF!</v>
      </c>
      <c r="J828" t="e">
        <f>SUMPRODUCT(MID(0&amp;feed!#REF!,LARGE(INDEX(ISNUMBER(--MID(feed!#REF!,ROW($1:$19),1))*
ROW($1:$19),0),ROW($1:$19))+1,1)*10^ROW($1:$19)/10)</f>
        <v>#REF!</v>
      </c>
      <c r="K828" t="e">
        <f>SUMPRODUCT(MID(0&amp;feed!#REF!,LARGE(INDEX(ISNUMBER(--MID(feed!#REF!,ROW($1:$19),1))*
ROW($1:$19),0),ROW($1:$19))+1,1)*10^ROW($1:$19)/10)</f>
        <v>#REF!</v>
      </c>
      <c r="L828" t="e">
        <f>SUMPRODUCT(MID(0&amp;feed!#REF!,LARGE(INDEX(ISNUMBER(--MID(feed!#REF!,ROW($1:$19),1))*
ROW($1:$19),0),ROW($1:$19))+1,1)*10^ROW($1:$19)/10)</f>
        <v>#REF!</v>
      </c>
      <c r="M828" t="e">
        <f>feed!#REF!</f>
        <v>#REF!</v>
      </c>
      <c r="N828" t="e">
        <f>SUMPRODUCT(MID(0&amp;feed!#REF!,LARGE(INDEX(ISNUMBER(--MID(feed!#REF!,ROW($1:$5),1))*
ROW($1:$5),0),ROW($1:$5))+1,1)*10^ROW($1:$5)/10)</f>
        <v>#REF!</v>
      </c>
      <c r="O828" t="e">
        <f>SUMPRODUCT(MID(0&amp;feed!#REF!,LARGE(INDEX(ISNUMBER(--MID(feed!#REF!,ROW($1:$5),1))*
ROW($1:$5),0),ROW($1:$5))+1,1)*10^ROW($1:$5)/10)</f>
        <v>#REF!</v>
      </c>
      <c r="P828" t="e">
        <f>feed!#REF!</f>
        <v>#REF!</v>
      </c>
      <c r="Q828" t="e">
        <f t="shared" si="72"/>
        <v>#REF!</v>
      </c>
      <c r="R828" t="e">
        <f>feed!#REF!</f>
        <v>#REF!</v>
      </c>
      <c r="S828" t="e">
        <f t="shared" si="73"/>
        <v>#REF!</v>
      </c>
      <c r="T828" t="e">
        <f>feed!#REF!</f>
        <v>#REF!</v>
      </c>
      <c r="U828" t="e">
        <f>feed!#REF!</f>
        <v>#REF!</v>
      </c>
      <c r="V82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8" t="e">
        <f>feed!#REF!</f>
        <v>#REF!</v>
      </c>
      <c r="X828" s="4" t="e">
        <f>SUMPRODUCT(MID(0&amp;feed!#REF!,LARGE(INDEX(ISNUMBER(--MID(feed!#REF!,ROW($1:$5),1))*
ROW($1:$5),0),ROW($1:$5))+1,1)*10^ROW($1:$5)/10)</f>
        <v>#REF!</v>
      </c>
      <c r="Y828" t="e">
        <f>feed!#REF!</f>
        <v>#REF!</v>
      </c>
      <c r="Z828" s="4" t="e">
        <f t="shared" si="74"/>
        <v>#REF!</v>
      </c>
      <c r="AA828" s="8" t="e">
        <f t="shared" si="75"/>
        <v>#REF!</v>
      </c>
      <c r="AB828" s="4" t="e">
        <f t="shared" si="76"/>
        <v>#REF!</v>
      </c>
      <c r="AC828" s="4" t="e">
        <f t="shared" si="77"/>
        <v>#REF!</v>
      </c>
    </row>
    <row r="829" spans="1:29" x14ac:dyDescent="0.25">
      <c r="A829" t="e">
        <f>feed!#REF!</f>
        <v>#REF!</v>
      </c>
      <c r="B829" t="e">
        <f>feed!#REF!</f>
        <v>#REF!</v>
      </c>
      <c r="C829" t="e">
        <f>feed!#REF!</f>
        <v>#REF!</v>
      </c>
      <c r="D829" t="e">
        <f>SUMPRODUCT(MID(0&amp;feed!#REF!,LARGE(INDEX(ISNUMBER(--MID(feed!#REF!,ROW($1:$19),1))*
ROW($1:$19),0),ROW($1:$19))+1,1)*10^ROW($1:$19)/10)</f>
        <v>#REF!</v>
      </c>
      <c r="E829" t="e">
        <f>SUMPRODUCT(MID(0&amp;feed!#REF!,LARGE(INDEX(ISNUMBER(--MID(feed!#REF!,ROW($1:$19),1))*
ROW($1:$19),0),ROW($1:$19))+1,1)*10^ROW($1:$19)/10)</f>
        <v>#REF!</v>
      </c>
      <c r="F829" t="e">
        <f>feed!#REF!</f>
        <v>#REF!</v>
      </c>
      <c r="G829" t="e">
        <f>feed!#REF!</f>
        <v>#REF!</v>
      </c>
      <c r="H829" t="e">
        <f>SUMPRODUCT(MID(0&amp;feed!#REF!,LARGE(INDEX(ISNUMBER(--MID(feed!#REF!,ROW($1:$19),1))*
ROW($1:$19),0),ROW($1:$19))+1,1)*10^ROW($1:$19)/10)</f>
        <v>#REF!</v>
      </c>
      <c r="I829" t="e">
        <f>feed!#REF!</f>
        <v>#REF!</v>
      </c>
      <c r="J829" t="e">
        <f>SUMPRODUCT(MID(0&amp;feed!#REF!,LARGE(INDEX(ISNUMBER(--MID(feed!#REF!,ROW($1:$19),1))*
ROW($1:$19),0),ROW($1:$19))+1,1)*10^ROW($1:$19)/10)</f>
        <v>#REF!</v>
      </c>
      <c r="K829" t="e">
        <f>SUMPRODUCT(MID(0&amp;feed!#REF!,LARGE(INDEX(ISNUMBER(--MID(feed!#REF!,ROW($1:$19),1))*
ROW($1:$19),0),ROW($1:$19))+1,1)*10^ROW($1:$19)/10)</f>
        <v>#REF!</v>
      </c>
      <c r="L829" t="e">
        <f>SUMPRODUCT(MID(0&amp;feed!#REF!,LARGE(INDEX(ISNUMBER(--MID(feed!#REF!,ROW($1:$19),1))*
ROW($1:$19),0),ROW($1:$19))+1,1)*10^ROW($1:$19)/10)</f>
        <v>#REF!</v>
      </c>
      <c r="M829" t="e">
        <f>feed!#REF!</f>
        <v>#REF!</v>
      </c>
      <c r="N829" t="e">
        <f>SUMPRODUCT(MID(0&amp;feed!#REF!,LARGE(INDEX(ISNUMBER(--MID(feed!#REF!,ROW($1:$5),1))*
ROW($1:$5),0),ROW($1:$5))+1,1)*10^ROW($1:$5)/10)</f>
        <v>#REF!</v>
      </c>
      <c r="O829" t="e">
        <f>SUMPRODUCT(MID(0&amp;feed!#REF!,LARGE(INDEX(ISNUMBER(--MID(feed!#REF!,ROW($1:$5),1))*
ROW($1:$5),0),ROW($1:$5))+1,1)*10^ROW($1:$5)/10)</f>
        <v>#REF!</v>
      </c>
      <c r="P829" t="e">
        <f>feed!#REF!</f>
        <v>#REF!</v>
      </c>
      <c r="Q829" t="e">
        <f t="shared" si="72"/>
        <v>#REF!</v>
      </c>
      <c r="R829" t="e">
        <f>feed!#REF!</f>
        <v>#REF!</v>
      </c>
      <c r="S829" t="e">
        <f t="shared" si="73"/>
        <v>#REF!</v>
      </c>
      <c r="T829" t="e">
        <f>feed!#REF!</f>
        <v>#REF!</v>
      </c>
      <c r="U829" t="e">
        <f>feed!#REF!</f>
        <v>#REF!</v>
      </c>
      <c r="V82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29" t="e">
        <f>feed!#REF!</f>
        <v>#REF!</v>
      </c>
      <c r="X829" s="4" t="e">
        <f>SUMPRODUCT(MID(0&amp;feed!#REF!,LARGE(INDEX(ISNUMBER(--MID(feed!#REF!,ROW($1:$5),1))*
ROW($1:$5),0),ROW($1:$5))+1,1)*10^ROW($1:$5)/10)</f>
        <v>#REF!</v>
      </c>
      <c r="Y829" t="e">
        <f>feed!#REF!</f>
        <v>#REF!</v>
      </c>
      <c r="Z829" s="4" t="e">
        <f t="shared" si="74"/>
        <v>#REF!</v>
      </c>
      <c r="AA829" s="8" t="e">
        <f t="shared" si="75"/>
        <v>#REF!</v>
      </c>
      <c r="AB829" s="4" t="e">
        <f t="shared" si="76"/>
        <v>#REF!</v>
      </c>
      <c r="AC829" s="4" t="e">
        <f t="shared" si="77"/>
        <v>#REF!</v>
      </c>
    </row>
    <row r="830" spans="1:29" x14ac:dyDescent="0.25">
      <c r="A830" t="e">
        <f>feed!#REF!</f>
        <v>#REF!</v>
      </c>
      <c r="B830" t="e">
        <f>feed!#REF!</f>
        <v>#REF!</v>
      </c>
      <c r="C830" t="e">
        <f>feed!#REF!</f>
        <v>#REF!</v>
      </c>
      <c r="D830" t="e">
        <f>SUMPRODUCT(MID(0&amp;feed!#REF!,LARGE(INDEX(ISNUMBER(--MID(feed!#REF!,ROW($1:$19),1))*
ROW($1:$19),0),ROW($1:$19))+1,1)*10^ROW($1:$19)/10)</f>
        <v>#REF!</v>
      </c>
      <c r="E830" t="e">
        <f>SUMPRODUCT(MID(0&amp;feed!#REF!,LARGE(INDEX(ISNUMBER(--MID(feed!#REF!,ROW($1:$19),1))*
ROW($1:$19),0),ROW($1:$19))+1,1)*10^ROW($1:$19)/10)</f>
        <v>#REF!</v>
      </c>
      <c r="F830" t="e">
        <f>feed!#REF!</f>
        <v>#REF!</v>
      </c>
      <c r="G830" t="e">
        <f>feed!#REF!</f>
        <v>#REF!</v>
      </c>
      <c r="H830" t="e">
        <f>SUMPRODUCT(MID(0&amp;feed!#REF!,LARGE(INDEX(ISNUMBER(--MID(feed!#REF!,ROW($1:$19),1))*
ROW($1:$19),0),ROW($1:$19))+1,1)*10^ROW($1:$19)/10)</f>
        <v>#REF!</v>
      </c>
      <c r="I830" t="e">
        <f>feed!#REF!</f>
        <v>#REF!</v>
      </c>
      <c r="J830" t="e">
        <f>SUMPRODUCT(MID(0&amp;feed!#REF!,LARGE(INDEX(ISNUMBER(--MID(feed!#REF!,ROW($1:$19),1))*
ROW($1:$19),0),ROW($1:$19))+1,1)*10^ROW($1:$19)/10)</f>
        <v>#REF!</v>
      </c>
      <c r="K830" t="e">
        <f>SUMPRODUCT(MID(0&amp;feed!#REF!,LARGE(INDEX(ISNUMBER(--MID(feed!#REF!,ROW($1:$19),1))*
ROW($1:$19),0),ROW($1:$19))+1,1)*10^ROW($1:$19)/10)</f>
        <v>#REF!</v>
      </c>
      <c r="L830" t="e">
        <f>SUMPRODUCT(MID(0&amp;feed!#REF!,LARGE(INDEX(ISNUMBER(--MID(feed!#REF!,ROW($1:$19),1))*
ROW($1:$19),0),ROW($1:$19))+1,1)*10^ROW($1:$19)/10)</f>
        <v>#REF!</v>
      </c>
      <c r="M830" t="e">
        <f>feed!#REF!</f>
        <v>#REF!</v>
      </c>
      <c r="N830" t="e">
        <f>SUMPRODUCT(MID(0&amp;feed!#REF!,LARGE(INDEX(ISNUMBER(--MID(feed!#REF!,ROW($1:$5),1))*
ROW($1:$5),0),ROW($1:$5))+1,1)*10^ROW($1:$5)/10)</f>
        <v>#REF!</v>
      </c>
      <c r="O830" t="e">
        <f>SUMPRODUCT(MID(0&amp;feed!#REF!,LARGE(INDEX(ISNUMBER(--MID(feed!#REF!,ROW($1:$5),1))*
ROW($1:$5),0),ROW($1:$5))+1,1)*10^ROW($1:$5)/10)</f>
        <v>#REF!</v>
      </c>
      <c r="P830" t="e">
        <f>feed!#REF!</f>
        <v>#REF!</v>
      </c>
      <c r="Q830" t="e">
        <f t="shared" si="72"/>
        <v>#REF!</v>
      </c>
      <c r="R830" t="e">
        <f>feed!#REF!</f>
        <v>#REF!</v>
      </c>
      <c r="S830" t="e">
        <f t="shared" si="73"/>
        <v>#REF!</v>
      </c>
      <c r="T830" t="e">
        <f>feed!#REF!</f>
        <v>#REF!</v>
      </c>
      <c r="U830" t="e">
        <f>feed!#REF!</f>
        <v>#REF!</v>
      </c>
      <c r="V83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0" t="e">
        <f>feed!#REF!</f>
        <v>#REF!</v>
      </c>
      <c r="X830" s="4" t="e">
        <f>SUMPRODUCT(MID(0&amp;feed!#REF!,LARGE(INDEX(ISNUMBER(--MID(feed!#REF!,ROW($1:$5),1))*
ROW($1:$5),0),ROW($1:$5))+1,1)*10^ROW($1:$5)/10)</f>
        <v>#REF!</v>
      </c>
      <c r="Y830" t="e">
        <f>feed!#REF!</f>
        <v>#REF!</v>
      </c>
      <c r="Z830" s="4" t="e">
        <f t="shared" si="74"/>
        <v>#REF!</v>
      </c>
      <c r="AA830" s="8" t="e">
        <f t="shared" si="75"/>
        <v>#REF!</v>
      </c>
      <c r="AB830" s="4" t="e">
        <f t="shared" si="76"/>
        <v>#REF!</v>
      </c>
      <c r="AC830" s="4" t="e">
        <f t="shared" si="77"/>
        <v>#REF!</v>
      </c>
    </row>
    <row r="831" spans="1:29" x14ac:dyDescent="0.25">
      <c r="A831" t="e">
        <f>feed!#REF!</f>
        <v>#REF!</v>
      </c>
      <c r="B831" t="e">
        <f>feed!#REF!</f>
        <v>#REF!</v>
      </c>
      <c r="C831" t="e">
        <f>feed!#REF!</f>
        <v>#REF!</v>
      </c>
      <c r="D831" t="e">
        <f>SUMPRODUCT(MID(0&amp;feed!#REF!,LARGE(INDEX(ISNUMBER(--MID(feed!#REF!,ROW($1:$19),1))*
ROW($1:$19),0),ROW($1:$19))+1,1)*10^ROW($1:$19)/10)</f>
        <v>#REF!</v>
      </c>
      <c r="E831" t="e">
        <f>SUMPRODUCT(MID(0&amp;feed!#REF!,LARGE(INDEX(ISNUMBER(--MID(feed!#REF!,ROW($1:$19),1))*
ROW($1:$19),0),ROW($1:$19))+1,1)*10^ROW($1:$19)/10)</f>
        <v>#REF!</v>
      </c>
      <c r="F831" t="e">
        <f>feed!#REF!</f>
        <v>#REF!</v>
      </c>
      <c r="G831" t="e">
        <f>feed!#REF!</f>
        <v>#REF!</v>
      </c>
      <c r="H831" t="e">
        <f>SUMPRODUCT(MID(0&amp;feed!#REF!,LARGE(INDEX(ISNUMBER(--MID(feed!#REF!,ROW($1:$19),1))*
ROW($1:$19),0),ROW($1:$19))+1,1)*10^ROW($1:$19)/10)</f>
        <v>#REF!</v>
      </c>
      <c r="I831" t="e">
        <f>feed!#REF!</f>
        <v>#REF!</v>
      </c>
      <c r="J831" t="e">
        <f>SUMPRODUCT(MID(0&amp;feed!#REF!,LARGE(INDEX(ISNUMBER(--MID(feed!#REF!,ROW($1:$19),1))*
ROW($1:$19),0),ROW($1:$19))+1,1)*10^ROW($1:$19)/10)</f>
        <v>#REF!</v>
      </c>
      <c r="K831" t="e">
        <f>SUMPRODUCT(MID(0&amp;feed!#REF!,LARGE(INDEX(ISNUMBER(--MID(feed!#REF!,ROW($1:$19),1))*
ROW($1:$19),0),ROW($1:$19))+1,1)*10^ROW($1:$19)/10)</f>
        <v>#REF!</v>
      </c>
      <c r="L831" t="e">
        <f>SUMPRODUCT(MID(0&amp;feed!#REF!,LARGE(INDEX(ISNUMBER(--MID(feed!#REF!,ROW($1:$19),1))*
ROW($1:$19),0),ROW($1:$19))+1,1)*10^ROW($1:$19)/10)</f>
        <v>#REF!</v>
      </c>
      <c r="M831" t="e">
        <f>feed!#REF!</f>
        <v>#REF!</v>
      </c>
      <c r="N831" t="e">
        <f>SUMPRODUCT(MID(0&amp;feed!#REF!,LARGE(INDEX(ISNUMBER(--MID(feed!#REF!,ROW($1:$5),1))*
ROW($1:$5),0),ROW($1:$5))+1,1)*10^ROW($1:$5)/10)</f>
        <v>#REF!</v>
      </c>
      <c r="O831" t="e">
        <f>SUMPRODUCT(MID(0&amp;feed!#REF!,LARGE(INDEX(ISNUMBER(--MID(feed!#REF!,ROW($1:$5),1))*
ROW($1:$5),0),ROW($1:$5))+1,1)*10^ROW($1:$5)/10)</f>
        <v>#REF!</v>
      </c>
      <c r="P831" t="e">
        <f>feed!#REF!</f>
        <v>#REF!</v>
      </c>
      <c r="Q831" t="e">
        <f t="shared" si="72"/>
        <v>#REF!</v>
      </c>
      <c r="R831" t="e">
        <f>feed!#REF!</f>
        <v>#REF!</v>
      </c>
      <c r="S831" t="e">
        <f t="shared" si="73"/>
        <v>#REF!</v>
      </c>
      <c r="T831" t="e">
        <f>feed!#REF!</f>
        <v>#REF!</v>
      </c>
      <c r="U831" t="e">
        <f>feed!#REF!</f>
        <v>#REF!</v>
      </c>
      <c r="V83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1" t="e">
        <f>feed!#REF!</f>
        <v>#REF!</v>
      </c>
      <c r="X831" s="4" t="e">
        <f>SUMPRODUCT(MID(0&amp;feed!#REF!,LARGE(INDEX(ISNUMBER(--MID(feed!#REF!,ROW($1:$5),1))*
ROW($1:$5),0),ROW($1:$5))+1,1)*10^ROW($1:$5)/10)</f>
        <v>#REF!</v>
      </c>
      <c r="Y831" t="e">
        <f>feed!#REF!</f>
        <v>#REF!</v>
      </c>
      <c r="Z831" s="4" t="e">
        <f t="shared" si="74"/>
        <v>#REF!</v>
      </c>
      <c r="AA831" s="8" t="e">
        <f t="shared" si="75"/>
        <v>#REF!</v>
      </c>
      <c r="AB831" s="4" t="e">
        <f t="shared" si="76"/>
        <v>#REF!</v>
      </c>
      <c r="AC831" s="4" t="e">
        <f t="shared" si="77"/>
        <v>#REF!</v>
      </c>
    </row>
    <row r="832" spans="1:29" x14ac:dyDescent="0.25">
      <c r="A832" t="e">
        <f>feed!#REF!</f>
        <v>#REF!</v>
      </c>
      <c r="B832" t="e">
        <f>feed!#REF!</f>
        <v>#REF!</v>
      </c>
      <c r="C832" t="e">
        <f>feed!#REF!</f>
        <v>#REF!</v>
      </c>
      <c r="D832" t="e">
        <f>SUMPRODUCT(MID(0&amp;feed!#REF!,LARGE(INDEX(ISNUMBER(--MID(feed!#REF!,ROW($1:$19),1))*
ROW($1:$19),0),ROW($1:$19))+1,1)*10^ROW($1:$19)/10)</f>
        <v>#REF!</v>
      </c>
      <c r="E832" t="e">
        <f>SUMPRODUCT(MID(0&amp;feed!#REF!,LARGE(INDEX(ISNUMBER(--MID(feed!#REF!,ROW($1:$19),1))*
ROW($1:$19),0),ROW($1:$19))+1,1)*10^ROW($1:$19)/10)</f>
        <v>#REF!</v>
      </c>
      <c r="F832" t="e">
        <f>feed!#REF!</f>
        <v>#REF!</v>
      </c>
      <c r="G832" t="e">
        <f>feed!#REF!</f>
        <v>#REF!</v>
      </c>
      <c r="H832" t="e">
        <f>SUMPRODUCT(MID(0&amp;feed!#REF!,LARGE(INDEX(ISNUMBER(--MID(feed!#REF!,ROW($1:$19),1))*
ROW($1:$19),0),ROW($1:$19))+1,1)*10^ROW($1:$19)/10)</f>
        <v>#REF!</v>
      </c>
      <c r="I832" t="e">
        <f>feed!#REF!</f>
        <v>#REF!</v>
      </c>
      <c r="J832" t="e">
        <f>SUMPRODUCT(MID(0&amp;feed!#REF!,LARGE(INDEX(ISNUMBER(--MID(feed!#REF!,ROW($1:$19),1))*
ROW($1:$19),0),ROW($1:$19))+1,1)*10^ROW($1:$19)/10)</f>
        <v>#REF!</v>
      </c>
      <c r="K832" t="e">
        <f>SUMPRODUCT(MID(0&amp;feed!#REF!,LARGE(INDEX(ISNUMBER(--MID(feed!#REF!,ROW($1:$19),1))*
ROW($1:$19),0),ROW($1:$19))+1,1)*10^ROW($1:$19)/10)</f>
        <v>#REF!</v>
      </c>
      <c r="L832" t="e">
        <f>SUMPRODUCT(MID(0&amp;feed!#REF!,LARGE(INDEX(ISNUMBER(--MID(feed!#REF!,ROW($1:$19),1))*
ROW($1:$19),0),ROW($1:$19))+1,1)*10^ROW($1:$19)/10)</f>
        <v>#REF!</v>
      </c>
      <c r="M832" t="e">
        <f>feed!#REF!</f>
        <v>#REF!</v>
      </c>
      <c r="N832" t="e">
        <f>SUMPRODUCT(MID(0&amp;feed!#REF!,LARGE(INDEX(ISNUMBER(--MID(feed!#REF!,ROW($1:$5),1))*
ROW($1:$5),0),ROW($1:$5))+1,1)*10^ROW($1:$5)/10)</f>
        <v>#REF!</v>
      </c>
      <c r="O832" t="e">
        <f>SUMPRODUCT(MID(0&amp;feed!#REF!,LARGE(INDEX(ISNUMBER(--MID(feed!#REF!,ROW($1:$5),1))*
ROW($1:$5),0),ROW($1:$5))+1,1)*10^ROW($1:$5)/10)</f>
        <v>#REF!</v>
      </c>
      <c r="P832" t="e">
        <f>feed!#REF!</f>
        <v>#REF!</v>
      </c>
      <c r="Q832" t="e">
        <f t="shared" si="72"/>
        <v>#REF!</v>
      </c>
      <c r="R832" t="e">
        <f>feed!#REF!</f>
        <v>#REF!</v>
      </c>
      <c r="S832" t="e">
        <f t="shared" si="73"/>
        <v>#REF!</v>
      </c>
      <c r="T832" t="e">
        <f>feed!#REF!</f>
        <v>#REF!</v>
      </c>
      <c r="U832" t="e">
        <f>feed!#REF!</f>
        <v>#REF!</v>
      </c>
      <c r="V83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2" t="e">
        <f>feed!#REF!</f>
        <v>#REF!</v>
      </c>
      <c r="X832" s="4" t="e">
        <f>SUMPRODUCT(MID(0&amp;feed!#REF!,LARGE(INDEX(ISNUMBER(--MID(feed!#REF!,ROW($1:$5),1))*
ROW($1:$5),0),ROW($1:$5))+1,1)*10^ROW($1:$5)/10)</f>
        <v>#REF!</v>
      </c>
      <c r="Y832" t="e">
        <f>feed!#REF!</f>
        <v>#REF!</v>
      </c>
      <c r="Z832" s="4" t="e">
        <f t="shared" si="74"/>
        <v>#REF!</v>
      </c>
      <c r="AA832" s="8" t="e">
        <f t="shared" si="75"/>
        <v>#REF!</v>
      </c>
      <c r="AB832" s="4" t="e">
        <f t="shared" si="76"/>
        <v>#REF!</v>
      </c>
      <c r="AC832" s="4" t="e">
        <f t="shared" si="77"/>
        <v>#REF!</v>
      </c>
    </row>
    <row r="833" spans="1:29" x14ac:dyDescent="0.25">
      <c r="A833" t="e">
        <f>feed!#REF!</f>
        <v>#REF!</v>
      </c>
      <c r="B833" t="e">
        <f>feed!#REF!</f>
        <v>#REF!</v>
      </c>
      <c r="C833" t="e">
        <f>feed!#REF!</f>
        <v>#REF!</v>
      </c>
      <c r="D833" t="e">
        <f>SUMPRODUCT(MID(0&amp;feed!#REF!,LARGE(INDEX(ISNUMBER(--MID(feed!#REF!,ROW($1:$19),1))*
ROW($1:$19),0),ROW($1:$19))+1,1)*10^ROW($1:$19)/10)</f>
        <v>#REF!</v>
      </c>
      <c r="E833" t="e">
        <f>SUMPRODUCT(MID(0&amp;feed!#REF!,LARGE(INDEX(ISNUMBER(--MID(feed!#REF!,ROW($1:$19),1))*
ROW($1:$19),0),ROW($1:$19))+1,1)*10^ROW($1:$19)/10)</f>
        <v>#REF!</v>
      </c>
      <c r="F833" t="e">
        <f>feed!#REF!</f>
        <v>#REF!</v>
      </c>
      <c r="G833" t="e">
        <f>feed!#REF!</f>
        <v>#REF!</v>
      </c>
      <c r="H833" t="e">
        <f>SUMPRODUCT(MID(0&amp;feed!#REF!,LARGE(INDEX(ISNUMBER(--MID(feed!#REF!,ROW($1:$19),1))*
ROW($1:$19),0),ROW($1:$19))+1,1)*10^ROW($1:$19)/10)</f>
        <v>#REF!</v>
      </c>
      <c r="I833" t="e">
        <f>feed!#REF!</f>
        <v>#REF!</v>
      </c>
      <c r="J833" t="e">
        <f>SUMPRODUCT(MID(0&amp;feed!#REF!,LARGE(INDEX(ISNUMBER(--MID(feed!#REF!,ROW($1:$19),1))*
ROW($1:$19),0),ROW($1:$19))+1,1)*10^ROW($1:$19)/10)</f>
        <v>#REF!</v>
      </c>
      <c r="K833" t="e">
        <f>SUMPRODUCT(MID(0&amp;feed!#REF!,LARGE(INDEX(ISNUMBER(--MID(feed!#REF!,ROW($1:$19),1))*
ROW($1:$19),0),ROW($1:$19))+1,1)*10^ROW($1:$19)/10)</f>
        <v>#REF!</v>
      </c>
      <c r="L833" t="e">
        <f>SUMPRODUCT(MID(0&amp;feed!#REF!,LARGE(INDEX(ISNUMBER(--MID(feed!#REF!,ROW($1:$19),1))*
ROW($1:$19),0),ROW($1:$19))+1,1)*10^ROW($1:$19)/10)</f>
        <v>#REF!</v>
      </c>
      <c r="M833" t="e">
        <f>feed!#REF!</f>
        <v>#REF!</v>
      </c>
      <c r="N833" t="e">
        <f>SUMPRODUCT(MID(0&amp;feed!#REF!,LARGE(INDEX(ISNUMBER(--MID(feed!#REF!,ROW($1:$5),1))*
ROW($1:$5),0),ROW($1:$5))+1,1)*10^ROW($1:$5)/10)</f>
        <v>#REF!</v>
      </c>
      <c r="O833" t="e">
        <f>SUMPRODUCT(MID(0&amp;feed!#REF!,LARGE(INDEX(ISNUMBER(--MID(feed!#REF!,ROW($1:$5),1))*
ROW($1:$5),0),ROW($1:$5))+1,1)*10^ROW($1:$5)/10)</f>
        <v>#REF!</v>
      </c>
      <c r="P833" t="e">
        <f>feed!#REF!</f>
        <v>#REF!</v>
      </c>
      <c r="Q833" t="e">
        <f t="shared" si="72"/>
        <v>#REF!</v>
      </c>
      <c r="R833" t="e">
        <f>feed!#REF!</f>
        <v>#REF!</v>
      </c>
      <c r="S833" t="e">
        <f t="shared" si="73"/>
        <v>#REF!</v>
      </c>
      <c r="T833" t="e">
        <f>feed!#REF!</f>
        <v>#REF!</v>
      </c>
      <c r="U833" t="e">
        <f>feed!#REF!</f>
        <v>#REF!</v>
      </c>
      <c r="V83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3" t="e">
        <f>feed!#REF!</f>
        <v>#REF!</v>
      </c>
      <c r="X833" s="4" t="e">
        <f>SUMPRODUCT(MID(0&amp;feed!#REF!,LARGE(INDEX(ISNUMBER(--MID(feed!#REF!,ROW($1:$5),1))*
ROW($1:$5),0),ROW($1:$5))+1,1)*10^ROW($1:$5)/10)</f>
        <v>#REF!</v>
      </c>
      <c r="Y833" t="e">
        <f>feed!#REF!</f>
        <v>#REF!</v>
      </c>
      <c r="Z833" s="4" t="e">
        <f t="shared" si="74"/>
        <v>#REF!</v>
      </c>
      <c r="AA833" s="8" t="e">
        <f t="shared" si="75"/>
        <v>#REF!</v>
      </c>
      <c r="AB833" s="4" t="e">
        <f t="shared" si="76"/>
        <v>#REF!</v>
      </c>
      <c r="AC833" s="4" t="e">
        <f t="shared" si="77"/>
        <v>#REF!</v>
      </c>
    </row>
    <row r="834" spans="1:29" x14ac:dyDescent="0.25">
      <c r="A834" t="str">
        <f>feed!A943</f>
        <v>Ansari</v>
      </c>
      <c r="B834" t="str">
        <f>feed!B943</f>
        <v>Abad</v>
      </c>
      <c r="C834" t="str">
        <f>feed!C943</f>
        <v>The Khilafah</v>
      </c>
      <c r="D834">
        <f>SUMPRODUCT(MID(0&amp;feed!D943,LARGE(INDEX(ISNUMBER(--MID(feed!D943,ROW($1:$19),1))*
ROW($1:$19),0),ROW($1:$19))+1,1)*10^ROW($1:$19)/10)</f>
        <v>59</v>
      </c>
      <c r="E834">
        <f>SUMPRODUCT(MID(0&amp;feed!E943,LARGE(INDEX(ISNUMBER(--MID(feed!E943,ROW($1:$19),1))*
ROW($1:$19),0),ROW($1:$19))+1,1)*10^ROW($1:$19)/10)</f>
        <v>0</v>
      </c>
      <c r="F834" t="str">
        <f>feed!F943</f>
        <v>First World War surplus</v>
      </c>
      <c r="G834" t="str">
        <f>feed!G943</f>
        <v>Nice</v>
      </c>
      <c r="H834">
        <f>SUMPRODUCT(MID(0&amp;feed!H942,LARGE(INDEX(ISNUMBER(--MID(feed!H942,ROW($1:$19),1))*
ROW($1:$19),0),ROW($1:$19))+1,1)*10^ROW($1:$19)/10)</f>
        <v>1</v>
      </c>
      <c r="I834" t="str">
        <f>feed!I943</f>
        <v>Standard</v>
      </c>
      <c r="J834">
        <f>SUMPRODUCT(MID(0&amp;feed!J943,LARGE(INDEX(ISNUMBER(--MID(feed!J943,ROW($1:$19),1))*
ROW($1:$19),0),ROW($1:$19))+1,1)*10^ROW($1:$19)/10)</f>
        <v>23</v>
      </c>
      <c r="K834">
        <f>SUMPRODUCT(MID(0&amp;feed!K943,LARGE(INDEX(ISNUMBER(--MID(feed!K943,ROW($1:$19),1))*
ROW($1:$19),0),ROW($1:$19))+1,1)*10^ROW($1:$19)/10)</f>
        <v>15</v>
      </c>
      <c r="L834">
        <f>SUMPRODUCT(MID(0&amp;feed!L943,LARGE(INDEX(ISNUMBER(--MID(feed!L943,ROW($1:$19),1))*
ROW($1:$19),0),ROW($1:$19))+1,1)*10^ROW($1:$19)/10)</f>
        <v>2</v>
      </c>
      <c r="M834" t="str">
        <f>feed!M943</f>
        <v>Free Market</v>
      </c>
      <c r="N834">
        <f>SUMPRODUCT(MID(0&amp;feed!N943,LARGE(INDEX(ISNUMBER(--MID(feed!N943,ROW($1:$5),1))*
ROW($1:$5),0),ROW($1:$5))+1,1)*10^ROW($1:$5)/10)</f>
        <v>396</v>
      </c>
      <c r="O834">
        <f>SUMPRODUCT(MID(0&amp;feed!O943,LARGE(INDEX(ISNUMBER(--MID(feed!O943,ROW($1:$5),1))*
ROW($1:$5),0),ROW($1:$5))+1,1)*10^ROW($1:$5)/10)</f>
        <v>26</v>
      </c>
      <c r="P834" t="str">
        <f>feed!P943</f>
        <v>Untapped</v>
      </c>
      <c r="Q834">
        <f t="shared" ref="Q834:Q897" si="78">IF(P834=0,40, IF(P834="Depleted",0, IF(P834="Near Depletion",10, IF(P834="Plentiful",70, IF(P834="Untapped",90,"Error")))))</f>
        <v>90</v>
      </c>
      <c r="R834" t="str">
        <f>feed!Q943</f>
        <v>Small</v>
      </c>
      <c r="S834">
        <f t="shared" ref="S834:S897" si="79">IF(R834="None",0, IF(R834="Meagre",1.5, IF(R834="Small",3, IF(R834="Mediocre",4.5, IF(R834="Somewhat Large",6, IF(R834="Large",7.5, IF(R834="Powerful",9, IF(R834="Very Powerful",10,"Error"))))))))</f>
        <v>3</v>
      </c>
      <c r="T834" t="str">
        <f>feed!R943</f>
        <v>Congo</v>
      </c>
      <c r="U834" t="str">
        <f>feed!S943</f>
        <v>United States</v>
      </c>
      <c r="V834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29071</v>
      </c>
      <c r="W834" t="str">
        <f>feed!U943</f>
        <v>http://blocgame.com/stats.php?id=50625</v>
      </c>
      <c r="X834" s="4">
        <f>SUMPRODUCT(MID(0&amp;feed!V943,LARGE(INDEX(ISNUMBER(--MID(feed!V943,ROW($1:$5),1))*
ROW($1:$5),0),ROW($1:$5))+1,1)*10^ROW($1:$5)/10)</f>
        <v>0</v>
      </c>
      <c r="Y834">
        <f>feed!W943</f>
        <v>0</v>
      </c>
      <c r="Z834" s="4">
        <f t="shared" ref="Z834:Z897" si="80">V834-H834*750-K834*375-L834*375</f>
        <v>21946</v>
      </c>
      <c r="AA834" s="8">
        <f t="shared" ref="AA834:AA897" si="81">V834/N834</f>
        <v>73.411616161616166</v>
      </c>
      <c r="AB834" s="4">
        <f t="shared" ref="AB834:AB897" si="82">N834/6</f>
        <v>66</v>
      </c>
      <c r="AC834" s="4">
        <f t="shared" ref="AC834:AC897" si="83">V834/6</f>
        <v>4845.166666666667</v>
      </c>
    </row>
    <row r="835" spans="1:29" x14ac:dyDescent="0.25">
      <c r="A835" t="e">
        <f>feed!#REF!</f>
        <v>#REF!</v>
      </c>
      <c r="B835" t="e">
        <f>feed!#REF!</f>
        <v>#REF!</v>
      </c>
      <c r="C835" t="e">
        <f>feed!#REF!</f>
        <v>#REF!</v>
      </c>
      <c r="D835" t="e">
        <f>SUMPRODUCT(MID(0&amp;feed!#REF!,LARGE(INDEX(ISNUMBER(--MID(feed!#REF!,ROW($1:$19),1))*
ROW($1:$19),0),ROW($1:$19))+1,1)*10^ROW($1:$19)/10)</f>
        <v>#REF!</v>
      </c>
      <c r="E835" t="e">
        <f>SUMPRODUCT(MID(0&amp;feed!#REF!,LARGE(INDEX(ISNUMBER(--MID(feed!#REF!,ROW($1:$19),1))*
ROW($1:$19),0),ROW($1:$19))+1,1)*10^ROW($1:$19)/10)</f>
        <v>#REF!</v>
      </c>
      <c r="F835" t="e">
        <f>feed!#REF!</f>
        <v>#REF!</v>
      </c>
      <c r="G835" t="e">
        <f>feed!#REF!</f>
        <v>#REF!</v>
      </c>
      <c r="H835" t="e">
        <f>SUMPRODUCT(MID(0&amp;feed!#REF!,LARGE(INDEX(ISNUMBER(--MID(feed!#REF!,ROW($1:$19),1))*
ROW($1:$19),0),ROW($1:$19))+1,1)*10^ROW($1:$19)/10)</f>
        <v>#REF!</v>
      </c>
      <c r="I835" t="e">
        <f>feed!#REF!</f>
        <v>#REF!</v>
      </c>
      <c r="J835" t="e">
        <f>SUMPRODUCT(MID(0&amp;feed!#REF!,LARGE(INDEX(ISNUMBER(--MID(feed!#REF!,ROW($1:$19),1))*
ROW($1:$19),0),ROW($1:$19))+1,1)*10^ROW($1:$19)/10)</f>
        <v>#REF!</v>
      </c>
      <c r="K835" t="e">
        <f>SUMPRODUCT(MID(0&amp;feed!#REF!,LARGE(INDEX(ISNUMBER(--MID(feed!#REF!,ROW($1:$19),1))*
ROW($1:$19),0),ROW($1:$19))+1,1)*10^ROW($1:$19)/10)</f>
        <v>#REF!</v>
      </c>
      <c r="L835" t="e">
        <f>SUMPRODUCT(MID(0&amp;feed!#REF!,LARGE(INDEX(ISNUMBER(--MID(feed!#REF!,ROW($1:$19),1))*
ROW($1:$19),0),ROW($1:$19))+1,1)*10^ROW($1:$19)/10)</f>
        <v>#REF!</v>
      </c>
      <c r="M835" t="e">
        <f>feed!#REF!</f>
        <v>#REF!</v>
      </c>
      <c r="N835" t="e">
        <f>SUMPRODUCT(MID(0&amp;feed!#REF!,LARGE(INDEX(ISNUMBER(--MID(feed!#REF!,ROW($1:$5),1))*
ROW($1:$5),0),ROW($1:$5))+1,1)*10^ROW($1:$5)/10)</f>
        <v>#REF!</v>
      </c>
      <c r="O835" t="e">
        <f>SUMPRODUCT(MID(0&amp;feed!#REF!,LARGE(INDEX(ISNUMBER(--MID(feed!#REF!,ROW($1:$5),1))*
ROW($1:$5),0),ROW($1:$5))+1,1)*10^ROW($1:$5)/10)</f>
        <v>#REF!</v>
      </c>
      <c r="P835" t="e">
        <f>feed!#REF!</f>
        <v>#REF!</v>
      </c>
      <c r="Q835" t="e">
        <f t="shared" si="78"/>
        <v>#REF!</v>
      </c>
      <c r="R835" t="e">
        <f>feed!#REF!</f>
        <v>#REF!</v>
      </c>
      <c r="S835" t="e">
        <f t="shared" si="79"/>
        <v>#REF!</v>
      </c>
      <c r="T835" t="e">
        <f>feed!#REF!</f>
        <v>#REF!</v>
      </c>
      <c r="U835" t="e">
        <f>feed!#REF!</f>
        <v>#REF!</v>
      </c>
      <c r="V83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5" t="e">
        <f>feed!#REF!</f>
        <v>#REF!</v>
      </c>
      <c r="X835" s="4" t="e">
        <f>SUMPRODUCT(MID(0&amp;feed!#REF!,LARGE(INDEX(ISNUMBER(--MID(feed!#REF!,ROW($1:$5),1))*
ROW($1:$5),0),ROW($1:$5))+1,1)*10^ROW($1:$5)/10)</f>
        <v>#REF!</v>
      </c>
      <c r="Y835" t="e">
        <f>feed!#REF!</f>
        <v>#REF!</v>
      </c>
      <c r="Z835" s="4" t="e">
        <f t="shared" si="80"/>
        <v>#REF!</v>
      </c>
      <c r="AA835" s="8" t="e">
        <f t="shared" si="81"/>
        <v>#REF!</v>
      </c>
      <c r="AB835" s="4" t="e">
        <f t="shared" si="82"/>
        <v>#REF!</v>
      </c>
      <c r="AC835" s="4" t="e">
        <f t="shared" si="83"/>
        <v>#REF!</v>
      </c>
    </row>
    <row r="836" spans="1:29" x14ac:dyDescent="0.25">
      <c r="A836" t="str">
        <f>feed!A1226</f>
        <v>Czerz</v>
      </c>
      <c r="B836" t="str">
        <f>feed!B1226</f>
        <v>Czerz</v>
      </c>
      <c r="C836">
        <f>feed!C1226</f>
        <v>0</v>
      </c>
      <c r="D836">
        <f>SUMPRODUCT(MID(0&amp;feed!D1226,LARGE(INDEX(ISNUMBER(--MID(feed!D1226,ROW($1:$19),1))*
ROW($1:$19),0),ROW($1:$19))+1,1)*10^ROW($1:$19)/10)</f>
        <v>7</v>
      </c>
      <c r="E836">
        <f>SUMPRODUCT(MID(0&amp;feed!E1226,LARGE(INDEX(ISNUMBER(--MID(feed!E1226,ROW($1:$19),1))*
ROW($1:$19),0),ROW($1:$19))+1,1)*10^ROW($1:$19)/10)</f>
        <v>0</v>
      </c>
      <c r="F836" t="str">
        <f>feed!F1226</f>
        <v>Finest of the 19th century</v>
      </c>
      <c r="G836" t="str">
        <f>feed!G1226</f>
        <v>Questionable</v>
      </c>
      <c r="H836">
        <f>SUMPRODUCT(MID(0&amp;feed!H1226,LARGE(INDEX(ISNUMBER(--MID(feed!H1226,ROW($1:$19),1))*
ROW($1:$19),0),ROW($1:$19))+1,1)*10^ROW($1:$19)/10)</f>
        <v>0</v>
      </c>
      <c r="I836" t="str">
        <f>feed!I1226</f>
        <v>Standard</v>
      </c>
      <c r="J836">
        <f>SUMPRODUCT(MID(0&amp;feed!J1226,LARGE(INDEX(ISNUMBER(--MID(feed!J1226,ROW($1:$19),1))*
ROW($1:$19),0),ROW($1:$19))+1,1)*10^ROW($1:$19)/10)</f>
        <v>22</v>
      </c>
      <c r="K836">
        <f>SUMPRODUCT(MID(0&amp;feed!K1226,LARGE(INDEX(ISNUMBER(--MID(feed!K1226,ROW($1:$19),1))*
ROW($1:$19),0),ROW($1:$19))+1,1)*10^ROW($1:$19)/10)</f>
        <v>2</v>
      </c>
      <c r="L836">
        <f>SUMPRODUCT(MID(0&amp;feed!L1226,LARGE(INDEX(ISNUMBER(--MID(feed!L1226,ROW($1:$19),1))*
ROW($1:$19),0),ROW($1:$19))+1,1)*10^ROW($1:$19)/10)</f>
        <v>0</v>
      </c>
      <c r="M836" t="str">
        <f>feed!M1226</f>
        <v>Mixed Economy</v>
      </c>
      <c r="N836">
        <f>SUMPRODUCT(MID(0&amp;feed!N1226,LARGE(INDEX(ISNUMBER(--MID(feed!N1226,ROW($1:$5),1))*
ROW($1:$5),0),ROW($1:$5))+1,1)*10^ROW($1:$5)/10)</f>
        <v>258</v>
      </c>
      <c r="O836">
        <f>SUMPRODUCT(MID(0&amp;feed!O1226,LARGE(INDEX(ISNUMBER(--MID(feed!O1226,ROW($1:$5),1))*
ROW($1:$5),0),ROW($1:$5))+1,1)*10^ROW($1:$5)/10)</f>
        <v>0</v>
      </c>
      <c r="P836" t="str">
        <f>feed!P1226</f>
        <v>Untapped</v>
      </c>
      <c r="Q836">
        <f t="shared" si="78"/>
        <v>90</v>
      </c>
      <c r="R836" t="str">
        <f>feed!Q1226</f>
        <v>None</v>
      </c>
      <c r="S836">
        <f t="shared" si="79"/>
        <v>0</v>
      </c>
      <c r="T836" t="str">
        <f>feed!R1226</f>
        <v>Egypt</v>
      </c>
      <c r="U836" t="str">
        <f>feed!S1226</f>
        <v>Neutral</v>
      </c>
      <c r="V83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16367</v>
      </c>
      <c r="W836" t="str">
        <f>feed!U1226</f>
        <v>http://blocgame.com/stats.php?id=65648</v>
      </c>
      <c r="X836" s="4">
        <f>SUMPRODUCT(MID(0&amp;feed!V1226,LARGE(INDEX(ISNUMBER(--MID(feed!V1226,ROW($1:$5),1))*
ROW($1:$5),0),ROW($1:$5))+1,1)*10^ROW($1:$5)/10)</f>
        <v>0</v>
      </c>
      <c r="Y836">
        <f>feed!W1226</f>
        <v>0</v>
      </c>
      <c r="Z836" s="4">
        <f t="shared" si="80"/>
        <v>15617</v>
      </c>
      <c r="AA836" s="8">
        <f t="shared" si="81"/>
        <v>63.437984496124031</v>
      </c>
      <c r="AB836" s="4">
        <f t="shared" si="82"/>
        <v>43</v>
      </c>
      <c r="AC836" s="4">
        <f t="shared" si="83"/>
        <v>2727.8333333333335</v>
      </c>
    </row>
    <row r="837" spans="1:29" x14ac:dyDescent="0.25">
      <c r="A837" t="e">
        <f>feed!#REF!</f>
        <v>#REF!</v>
      </c>
      <c r="B837" t="e">
        <f>feed!#REF!</f>
        <v>#REF!</v>
      </c>
      <c r="C837" t="e">
        <f>feed!#REF!</f>
        <v>#REF!</v>
      </c>
      <c r="D837" t="e">
        <f>SUMPRODUCT(MID(0&amp;feed!#REF!,LARGE(INDEX(ISNUMBER(--MID(feed!#REF!,ROW($1:$19),1))*
ROW($1:$19),0),ROW($1:$19))+1,1)*10^ROW($1:$19)/10)</f>
        <v>#REF!</v>
      </c>
      <c r="E837" t="e">
        <f>SUMPRODUCT(MID(0&amp;feed!#REF!,LARGE(INDEX(ISNUMBER(--MID(feed!#REF!,ROW($1:$19),1))*
ROW($1:$19),0),ROW($1:$19))+1,1)*10^ROW($1:$19)/10)</f>
        <v>#REF!</v>
      </c>
      <c r="F837" t="e">
        <f>feed!#REF!</f>
        <v>#REF!</v>
      </c>
      <c r="G837" t="e">
        <f>feed!#REF!</f>
        <v>#REF!</v>
      </c>
      <c r="H837" t="e">
        <f>SUMPRODUCT(MID(0&amp;feed!#REF!,LARGE(INDEX(ISNUMBER(--MID(feed!#REF!,ROW($1:$19),1))*
ROW($1:$19),0),ROW($1:$19))+1,1)*10^ROW($1:$19)/10)</f>
        <v>#REF!</v>
      </c>
      <c r="I837" t="e">
        <f>feed!#REF!</f>
        <v>#REF!</v>
      </c>
      <c r="J837" t="e">
        <f>SUMPRODUCT(MID(0&amp;feed!#REF!,LARGE(INDEX(ISNUMBER(--MID(feed!#REF!,ROW($1:$19),1))*
ROW($1:$19),0),ROW($1:$19))+1,1)*10^ROW($1:$19)/10)</f>
        <v>#REF!</v>
      </c>
      <c r="K837" t="e">
        <f>SUMPRODUCT(MID(0&amp;feed!#REF!,LARGE(INDEX(ISNUMBER(--MID(feed!#REF!,ROW($1:$19),1))*
ROW($1:$19),0),ROW($1:$19))+1,1)*10^ROW($1:$19)/10)</f>
        <v>#REF!</v>
      </c>
      <c r="L837" t="e">
        <f>SUMPRODUCT(MID(0&amp;feed!#REF!,LARGE(INDEX(ISNUMBER(--MID(feed!#REF!,ROW($1:$19),1))*
ROW($1:$19),0),ROW($1:$19))+1,1)*10^ROW($1:$19)/10)</f>
        <v>#REF!</v>
      </c>
      <c r="M837" t="e">
        <f>feed!#REF!</f>
        <v>#REF!</v>
      </c>
      <c r="N837" t="e">
        <f>SUMPRODUCT(MID(0&amp;feed!#REF!,LARGE(INDEX(ISNUMBER(--MID(feed!#REF!,ROW($1:$5),1))*
ROW($1:$5),0),ROW($1:$5))+1,1)*10^ROW($1:$5)/10)</f>
        <v>#REF!</v>
      </c>
      <c r="O837" t="e">
        <f>SUMPRODUCT(MID(0&amp;feed!#REF!,LARGE(INDEX(ISNUMBER(--MID(feed!#REF!,ROW($1:$5),1))*
ROW($1:$5),0),ROW($1:$5))+1,1)*10^ROW($1:$5)/10)</f>
        <v>#REF!</v>
      </c>
      <c r="P837" t="e">
        <f>feed!#REF!</f>
        <v>#REF!</v>
      </c>
      <c r="Q837" t="e">
        <f t="shared" si="78"/>
        <v>#REF!</v>
      </c>
      <c r="R837" t="e">
        <f>feed!#REF!</f>
        <v>#REF!</v>
      </c>
      <c r="S837" t="e">
        <f t="shared" si="79"/>
        <v>#REF!</v>
      </c>
      <c r="T837" t="e">
        <f>feed!#REF!</f>
        <v>#REF!</v>
      </c>
      <c r="U837" t="e">
        <f>feed!#REF!</f>
        <v>#REF!</v>
      </c>
      <c r="V83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7" t="e">
        <f>feed!#REF!</f>
        <v>#REF!</v>
      </c>
      <c r="X837" s="4" t="e">
        <f>SUMPRODUCT(MID(0&amp;feed!#REF!,LARGE(INDEX(ISNUMBER(--MID(feed!#REF!,ROW($1:$5),1))*
ROW($1:$5),0),ROW($1:$5))+1,1)*10^ROW($1:$5)/10)</f>
        <v>#REF!</v>
      </c>
      <c r="Y837" t="e">
        <f>feed!#REF!</f>
        <v>#REF!</v>
      </c>
      <c r="Z837" s="4" t="e">
        <f t="shared" si="80"/>
        <v>#REF!</v>
      </c>
      <c r="AA837" s="8" t="e">
        <f t="shared" si="81"/>
        <v>#REF!</v>
      </c>
      <c r="AB837" s="4" t="e">
        <f t="shared" si="82"/>
        <v>#REF!</v>
      </c>
      <c r="AC837" s="4" t="e">
        <f t="shared" si="83"/>
        <v>#REF!</v>
      </c>
    </row>
    <row r="838" spans="1:29" x14ac:dyDescent="0.25">
      <c r="A838" t="e">
        <f>feed!#REF!</f>
        <v>#REF!</v>
      </c>
      <c r="B838" t="e">
        <f>feed!#REF!</f>
        <v>#REF!</v>
      </c>
      <c r="C838" t="e">
        <f>feed!#REF!</f>
        <v>#REF!</v>
      </c>
      <c r="D838" t="e">
        <f>SUMPRODUCT(MID(0&amp;feed!#REF!,LARGE(INDEX(ISNUMBER(--MID(feed!#REF!,ROW($1:$19),1))*
ROW($1:$19),0),ROW($1:$19))+1,1)*10^ROW($1:$19)/10)</f>
        <v>#REF!</v>
      </c>
      <c r="E838" t="e">
        <f>SUMPRODUCT(MID(0&amp;feed!#REF!,LARGE(INDEX(ISNUMBER(--MID(feed!#REF!,ROW($1:$19),1))*
ROW($1:$19),0),ROW($1:$19))+1,1)*10^ROW($1:$19)/10)</f>
        <v>#REF!</v>
      </c>
      <c r="F838" t="e">
        <f>feed!#REF!</f>
        <v>#REF!</v>
      </c>
      <c r="G838" t="e">
        <f>feed!#REF!</f>
        <v>#REF!</v>
      </c>
      <c r="H838" t="e">
        <f>SUMPRODUCT(MID(0&amp;feed!#REF!,LARGE(INDEX(ISNUMBER(--MID(feed!#REF!,ROW($1:$19),1))*
ROW($1:$19),0),ROW($1:$19))+1,1)*10^ROW($1:$19)/10)</f>
        <v>#REF!</v>
      </c>
      <c r="I838" t="e">
        <f>feed!#REF!</f>
        <v>#REF!</v>
      </c>
      <c r="J838" t="e">
        <f>SUMPRODUCT(MID(0&amp;feed!#REF!,LARGE(INDEX(ISNUMBER(--MID(feed!#REF!,ROW($1:$19),1))*
ROW($1:$19),0),ROW($1:$19))+1,1)*10^ROW($1:$19)/10)</f>
        <v>#REF!</v>
      </c>
      <c r="K838" t="e">
        <f>SUMPRODUCT(MID(0&amp;feed!#REF!,LARGE(INDEX(ISNUMBER(--MID(feed!#REF!,ROW($1:$19),1))*
ROW($1:$19),0),ROW($1:$19))+1,1)*10^ROW($1:$19)/10)</f>
        <v>#REF!</v>
      </c>
      <c r="L838" t="e">
        <f>SUMPRODUCT(MID(0&amp;feed!#REF!,LARGE(INDEX(ISNUMBER(--MID(feed!#REF!,ROW($1:$19),1))*
ROW($1:$19),0),ROW($1:$19))+1,1)*10^ROW($1:$19)/10)</f>
        <v>#REF!</v>
      </c>
      <c r="M838" t="e">
        <f>feed!#REF!</f>
        <v>#REF!</v>
      </c>
      <c r="N838" t="e">
        <f>SUMPRODUCT(MID(0&amp;feed!#REF!,LARGE(INDEX(ISNUMBER(--MID(feed!#REF!,ROW($1:$5),1))*
ROW($1:$5),0),ROW($1:$5))+1,1)*10^ROW($1:$5)/10)</f>
        <v>#REF!</v>
      </c>
      <c r="O838" t="e">
        <f>SUMPRODUCT(MID(0&amp;feed!#REF!,LARGE(INDEX(ISNUMBER(--MID(feed!#REF!,ROW($1:$5),1))*
ROW($1:$5),0),ROW($1:$5))+1,1)*10^ROW($1:$5)/10)</f>
        <v>#REF!</v>
      </c>
      <c r="P838" t="e">
        <f>feed!#REF!</f>
        <v>#REF!</v>
      </c>
      <c r="Q838" t="e">
        <f t="shared" si="78"/>
        <v>#REF!</v>
      </c>
      <c r="R838" t="e">
        <f>feed!#REF!</f>
        <v>#REF!</v>
      </c>
      <c r="S838" t="e">
        <f t="shared" si="79"/>
        <v>#REF!</v>
      </c>
      <c r="T838" t="e">
        <f>feed!#REF!</f>
        <v>#REF!</v>
      </c>
      <c r="U838" t="e">
        <f>feed!#REF!</f>
        <v>#REF!</v>
      </c>
      <c r="V83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38" t="e">
        <f>feed!#REF!</f>
        <v>#REF!</v>
      </c>
      <c r="X838" s="4" t="e">
        <f>SUMPRODUCT(MID(0&amp;feed!#REF!,LARGE(INDEX(ISNUMBER(--MID(feed!#REF!,ROW($1:$5),1))*
ROW($1:$5),0),ROW($1:$5))+1,1)*10^ROW($1:$5)/10)</f>
        <v>#REF!</v>
      </c>
      <c r="Y838" t="e">
        <f>feed!#REF!</f>
        <v>#REF!</v>
      </c>
      <c r="Z838" s="4" t="e">
        <f t="shared" si="80"/>
        <v>#REF!</v>
      </c>
      <c r="AA838" s="8" t="e">
        <f t="shared" si="81"/>
        <v>#REF!</v>
      </c>
      <c r="AB838" s="4" t="e">
        <f t="shared" si="82"/>
        <v>#REF!</v>
      </c>
      <c r="AC838" s="4" t="e">
        <f t="shared" si="83"/>
        <v>#REF!</v>
      </c>
    </row>
    <row r="839" spans="1:29" x14ac:dyDescent="0.25">
      <c r="A839" t="str">
        <f>feed!A1195</f>
        <v>dramm</v>
      </c>
      <c r="B839" t="str">
        <f>feed!B1195</f>
        <v>dramm</v>
      </c>
      <c r="C839">
        <f>feed!C1195</f>
        <v>0</v>
      </c>
      <c r="D839">
        <f>SUMPRODUCT(MID(0&amp;feed!D1195,LARGE(INDEX(ISNUMBER(--MID(feed!D1195,ROW($1:$19),1))*
ROW($1:$19),0),ROW($1:$19))+1,1)*10^ROW($1:$19)/10)</f>
        <v>2</v>
      </c>
      <c r="E839">
        <f>SUMPRODUCT(MID(0&amp;feed!E1195,LARGE(INDEX(ISNUMBER(--MID(feed!E1195,ROW($1:$19),1))*
ROW($1:$19),0),ROW($1:$19))+1,1)*10^ROW($1:$19)/10)</f>
        <v>0</v>
      </c>
      <c r="F839" t="str">
        <f>feed!F1195</f>
        <v>Finest of the 19th century</v>
      </c>
      <c r="G839" t="str">
        <f>feed!G1195</f>
        <v>Questionable</v>
      </c>
      <c r="H839">
        <f>SUMPRODUCT(MID(0&amp;feed!H1195,LARGE(INDEX(ISNUMBER(--MID(feed!H1195,ROW($1:$19),1))*
ROW($1:$19),0),ROW($1:$19))+1,1)*10^ROW($1:$19)/10)</f>
        <v>0</v>
      </c>
      <c r="I839" t="str">
        <f>feed!I1195</f>
        <v>Undisciplined Rabble</v>
      </c>
      <c r="J839">
        <f>SUMPRODUCT(MID(0&amp;feed!J1195,LARGE(INDEX(ISNUMBER(--MID(feed!J1195,ROW($1:$19),1))*
ROW($1:$19),0),ROW($1:$19))+1,1)*10^ROW($1:$19)/10)</f>
        <v>23</v>
      </c>
      <c r="K839">
        <f>SUMPRODUCT(MID(0&amp;feed!K1195,LARGE(INDEX(ISNUMBER(--MID(feed!K1195,ROW($1:$19),1))*
ROW($1:$19),0),ROW($1:$19))+1,1)*10^ROW($1:$19)/10)</f>
        <v>2</v>
      </c>
      <c r="L839">
        <f>SUMPRODUCT(MID(0&amp;feed!L1195,LARGE(INDEX(ISNUMBER(--MID(feed!L1195,ROW($1:$19),1))*
ROW($1:$19),0),ROW($1:$19))+1,1)*10^ROW($1:$19)/10)</f>
        <v>0</v>
      </c>
      <c r="M839" t="str">
        <f>feed!M1195</f>
        <v>Mixed Economy</v>
      </c>
      <c r="N839">
        <f>SUMPRODUCT(MID(0&amp;feed!N1195,LARGE(INDEX(ISNUMBER(--MID(feed!N1195,ROW($1:$5),1))*
ROW($1:$5),0),ROW($1:$5))+1,1)*10^ROW($1:$5)/10)</f>
        <v>288</v>
      </c>
      <c r="O839">
        <f>SUMPRODUCT(MID(0&amp;feed!O1195,LARGE(INDEX(ISNUMBER(--MID(feed!O1195,ROW($1:$5),1))*
ROW($1:$5),0),ROW($1:$5))+1,1)*10^ROW($1:$5)/10)</f>
        <v>0</v>
      </c>
      <c r="P839" t="str">
        <f>feed!P1195</f>
        <v>Untapped</v>
      </c>
      <c r="Q839">
        <f t="shared" si="78"/>
        <v>90</v>
      </c>
      <c r="R839" t="str">
        <f>feed!Q1195</f>
        <v>None</v>
      </c>
      <c r="S839">
        <f t="shared" si="79"/>
        <v>0</v>
      </c>
      <c r="T839" t="str">
        <f>feed!R1195</f>
        <v>Indochina</v>
      </c>
      <c r="U839" t="str">
        <f>feed!S1195</f>
        <v>Neutral</v>
      </c>
      <c r="V839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18107</v>
      </c>
      <c r="W839" t="str">
        <f>feed!U1195</f>
        <v>http://blocgame.com/stats.php?id=65376</v>
      </c>
      <c r="X839" s="4">
        <f>SUMPRODUCT(MID(0&amp;feed!V1195,LARGE(INDEX(ISNUMBER(--MID(feed!V1195,ROW($1:$5),1))*
ROW($1:$5),0),ROW($1:$5))+1,1)*10^ROW($1:$5)/10)</f>
        <v>0</v>
      </c>
      <c r="Y839">
        <f>feed!W1195</f>
        <v>0</v>
      </c>
      <c r="Z839" s="4">
        <f t="shared" si="80"/>
        <v>17357</v>
      </c>
      <c r="AA839" s="8">
        <f t="shared" si="81"/>
        <v>62.871527777777779</v>
      </c>
      <c r="AB839" s="4">
        <f t="shared" si="82"/>
        <v>48</v>
      </c>
      <c r="AC839" s="4">
        <f t="shared" si="83"/>
        <v>3017.8333333333335</v>
      </c>
    </row>
    <row r="840" spans="1:29" x14ac:dyDescent="0.25">
      <c r="A840" t="str">
        <f>feed!A1240</f>
        <v>Tantillia</v>
      </c>
      <c r="B840" t="str">
        <f>feed!B1240</f>
        <v>Kreig</v>
      </c>
      <c r="C840">
        <f>feed!C1240</f>
        <v>0</v>
      </c>
      <c r="D840">
        <f>SUMPRODUCT(MID(0&amp;feed!D1240,LARGE(INDEX(ISNUMBER(--MID(feed!D1240,ROW($1:$19),1))*
ROW($1:$19),0),ROW($1:$19))+1,1)*10^ROW($1:$19)/10)</f>
        <v>6</v>
      </c>
      <c r="E840">
        <f>SUMPRODUCT(MID(0&amp;feed!E1240,LARGE(INDEX(ISNUMBER(--MID(feed!E1240,ROW($1:$19),1))*
ROW($1:$19),0),ROW($1:$19))+1,1)*10^ROW($1:$19)/10)</f>
        <v>0</v>
      </c>
      <c r="F840" t="str">
        <f>feed!F1240</f>
        <v>Finest of the 19th century</v>
      </c>
      <c r="G840" t="str">
        <f>feed!G1240</f>
        <v>Angelic</v>
      </c>
      <c r="H840">
        <f>SUMPRODUCT(MID(0&amp;feed!H1239,LARGE(INDEX(ISNUMBER(--MID(feed!H1239,ROW($1:$19),1))*
ROW($1:$19),0),ROW($1:$19))+1,1)*10^ROW($1:$19)/10)</f>
        <v>0</v>
      </c>
      <c r="I840" t="str">
        <f>feed!I1240</f>
        <v>Good</v>
      </c>
      <c r="J840">
        <f>SUMPRODUCT(MID(0&amp;feed!J1240,LARGE(INDEX(ISNUMBER(--MID(feed!J1240,ROW($1:$19),1))*
ROW($1:$19),0),ROW($1:$19))+1,1)*10^ROW($1:$19)/10)</f>
        <v>75</v>
      </c>
      <c r="K840">
        <f>SUMPRODUCT(MID(0&amp;feed!K1240,LARGE(INDEX(ISNUMBER(--MID(feed!K1240,ROW($1:$19),1))*
ROW($1:$19),0),ROW($1:$19))+1,1)*10^ROW($1:$19)/10)</f>
        <v>2</v>
      </c>
      <c r="L840">
        <f>SUMPRODUCT(MID(0&amp;feed!L1240,LARGE(INDEX(ISNUMBER(--MID(feed!L1240,ROW($1:$19),1))*
ROW($1:$19),0),ROW($1:$19))+1,1)*10^ROW($1:$19)/10)</f>
        <v>1</v>
      </c>
      <c r="M840" t="str">
        <f>feed!M1240</f>
        <v>Mixed Economy</v>
      </c>
      <c r="N840">
        <f>SUMPRODUCT(MID(0&amp;feed!N1240,LARGE(INDEX(ISNUMBER(--MID(feed!N1240,ROW($1:$5),1))*
ROW($1:$5),0),ROW($1:$5))+1,1)*10^ROW($1:$5)/10)</f>
        <v>222</v>
      </c>
      <c r="O840">
        <f>SUMPRODUCT(MID(0&amp;feed!O1240,LARGE(INDEX(ISNUMBER(--MID(feed!O1240,ROW($1:$5),1))*
ROW($1:$5),0),ROW($1:$5))+1,1)*10^ROW($1:$5)/10)</f>
        <v>0</v>
      </c>
      <c r="P840">
        <f>feed!P1240</f>
        <v>0</v>
      </c>
      <c r="Q840">
        <f t="shared" si="78"/>
        <v>40</v>
      </c>
      <c r="R840" t="str">
        <f>feed!Q1240</f>
        <v>None</v>
      </c>
      <c r="S840">
        <f t="shared" si="79"/>
        <v>0</v>
      </c>
      <c r="T840" t="str">
        <f>feed!R1240</f>
        <v>Mesoamerica</v>
      </c>
      <c r="U840" t="str">
        <f>feed!S1240</f>
        <v>United States</v>
      </c>
      <c r="V8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16335</v>
      </c>
      <c r="W840" t="str">
        <f>feed!U1240</f>
        <v>http://blocgame.com/stats.php?id=65488</v>
      </c>
      <c r="X840" s="4">
        <f>SUMPRODUCT(MID(0&amp;feed!V1240,LARGE(INDEX(ISNUMBER(--MID(feed!V1240,ROW($1:$5),1))*
ROW($1:$5),0),ROW($1:$5))+1,1)*10^ROW($1:$5)/10)</f>
        <v>0</v>
      </c>
      <c r="Y840">
        <f>feed!W1240</f>
        <v>0</v>
      </c>
      <c r="Z840" s="4">
        <f t="shared" si="80"/>
        <v>15210</v>
      </c>
      <c r="AA840" s="8">
        <f t="shared" si="81"/>
        <v>73.581081081081081</v>
      </c>
      <c r="AB840" s="4">
        <f t="shared" si="82"/>
        <v>37</v>
      </c>
      <c r="AC840" s="4">
        <f t="shared" si="83"/>
        <v>2722.5</v>
      </c>
    </row>
    <row r="841" spans="1:29" x14ac:dyDescent="0.25">
      <c r="A841" t="str">
        <f>feed!A1239</f>
        <v>Npole</v>
      </c>
      <c r="B841" t="str">
        <f>feed!B1239</f>
        <v>Sunder Claws</v>
      </c>
      <c r="C841">
        <f>feed!C1239</f>
        <v>0</v>
      </c>
      <c r="D841">
        <f>SUMPRODUCT(MID(0&amp;feed!D1239,LARGE(INDEX(ISNUMBER(--MID(feed!D1239,ROW($1:$19),1))*
ROW($1:$19),0),ROW($1:$19))+1,1)*10^ROW($1:$19)/10)</f>
        <v>4</v>
      </c>
      <c r="E841">
        <f>SUMPRODUCT(MID(0&amp;feed!E1239,LARGE(INDEX(ISNUMBER(--MID(feed!E1239,ROW($1:$19),1))*
ROW($1:$19),0),ROW($1:$19))+1,1)*10^ROW($1:$19)/10)</f>
        <v>0</v>
      </c>
      <c r="F841" t="str">
        <f>feed!F1239</f>
        <v>First World War surplus</v>
      </c>
      <c r="G841" t="str">
        <f>feed!G1239</f>
        <v>Isolated</v>
      </c>
      <c r="H841">
        <f>SUMPRODUCT(MID(0&amp;feed!H1241,LARGE(INDEX(ISNUMBER(--MID(feed!H1241,ROW($1:$19),1))*
ROW($1:$19),0),ROW($1:$19))+1,1)*10^ROW($1:$19)/10)</f>
        <v>0</v>
      </c>
      <c r="I841" t="str">
        <f>feed!I1239</f>
        <v>Standard</v>
      </c>
      <c r="J841">
        <f>SUMPRODUCT(MID(0&amp;feed!J1239,LARGE(INDEX(ISNUMBER(--MID(feed!J1239,ROW($1:$19),1))*
ROW($1:$19),0),ROW($1:$19))+1,1)*10^ROW($1:$19)/10)</f>
        <v>26</v>
      </c>
      <c r="K841">
        <f>SUMPRODUCT(MID(0&amp;feed!K1239,LARGE(INDEX(ISNUMBER(--MID(feed!K1239,ROW($1:$19),1))*
ROW($1:$19),0),ROW($1:$19))+1,1)*10^ROW($1:$19)/10)</f>
        <v>2</v>
      </c>
      <c r="L841">
        <f>SUMPRODUCT(MID(0&amp;feed!L1239,LARGE(INDEX(ISNUMBER(--MID(feed!L1239,ROW($1:$19),1))*
ROW($1:$19),0),ROW($1:$19))+1,1)*10^ROW($1:$19)/10)</f>
        <v>2</v>
      </c>
      <c r="M841" t="str">
        <f>feed!M1239</f>
        <v>Mixed Economy</v>
      </c>
      <c r="N841">
        <f>SUMPRODUCT(MID(0&amp;feed!N1239,LARGE(INDEX(ISNUMBER(--MID(feed!N1239,ROW($1:$5),1))*
ROW($1:$5),0),ROW($1:$5))+1,1)*10^ROW($1:$5)/10)</f>
        <v>229</v>
      </c>
      <c r="O841">
        <f>SUMPRODUCT(MID(0&amp;feed!O1239,LARGE(INDEX(ISNUMBER(--MID(feed!O1239,ROW($1:$5),1))*
ROW($1:$5),0),ROW($1:$5))+1,1)*10^ROW($1:$5)/10)</f>
        <v>2208</v>
      </c>
      <c r="P841" t="str">
        <f>feed!P1239</f>
        <v>Untapped</v>
      </c>
      <c r="Q841">
        <f t="shared" si="78"/>
        <v>90</v>
      </c>
      <c r="R841" t="str">
        <f>feed!Q1239</f>
        <v>None</v>
      </c>
      <c r="S841">
        <f t="shared" si="79"/>
        <v>0</v>
      </c>
      <c r="T841" t="str">
        <f>feed!R1239</f>
        <v>Arabia</v>
      </c>
      <c r="U841" t="str">
        <f>feed!S1239</f>
        <v>Soviet Union</v>
      </c>
      <c r="V841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16004</v>
      </c>
      <c r="W841" t="str">
        <f>feed!U1239</f>
        <v>http://blocgame.com/stats.php?id=65586</v>
      </c>
      <c r="X841" s="4">
        <f>SUMPRODUCT(MID(0&amp;feed!V1239,LARGE(INDEX(ISNUMBER(--MID(feed!V1239,ROW($1:$5),1))*
ROW($1:$5),0),ROW($1:$5))+1,1)*10^ROW($1:$5)/10)</f>
        <v>0</v>
      </c>
      <c r="Y841">
        <f>feed!W1239</f>
        <v>0</v>
      </c>
      <c r="Z841" s="4">
        <f t="shared" si="80"/>
        <v>14504</v>
      </c>
      <c r="AA841" s="8">
        <f t="shared" si="81"/>
        <v>69.886462882096069</v>
      </c>
      <c r="AB841" s="4">
        <f t="shared" si="82"/>
        <v>38.166666666666664</v>
      </c>
      <c r="AC841" s="4">
        <f t="shared" si="83"/>
        <v>2667.3333333333335</v>
      </c>
    </row>
    <row r="842" spans="1:29" x14ac:dyDescent="0.25">
      <c r="A842" t="str">
        <f>feed!A1241</f>
        <v>cverg</v>
      </c>
      <c r="B842" t="str">
        <f>feed!B1241</f>
        <v>cverg</v>
      </c>
      <c r="C842">
        <f>feed!C1241</f>
        <v>0</v>
      </c>
      <c r="D842">
        <f>SUMPRODUCT(MID(0&amp;feed!D1241,LARGE(INDEX(ISNUMBER(--MID(feed!D1241,ROW($1:$19),1))*
ROW($1:$19),0),ROW($1:$19))+1,1)*10^ROW($1:$19)/10)</f>
        <v>7</v>
      </c>
      <c r="E842">
        <f>SUMPRODUCT(MID(0&amp;feed!E1241,LARGE(INDEX(ISNUMBER(--MID(feed!E1241,ROW($1:$19),1))*
ROW($1:$19),0),ROW($1:$19))+1,1)*10^ROW($1:$19)/10)</f>
        <v>0</v>
      </c>
      <c r="F842" t="str">
        <f>feed!F1241</f>
        <v>Finest of the 19th century</v>
      </c>
      <c r="G842" t="str">
        <f>feed!G1241</f>
        <v>Questionable</v>
      </c>
      <c r="H842" t="e">
        <f>SUMPRODUCT(MID(0&amp;feed!#REF!,LARGE(INDEX(ISNUMBER(--MID(feed!#REF!,ROW($1:$19),1))*
ROW($1:$19),0),ROW($1:$19))+1,1)*10^ROW($1:$19)/10)</f>
        <v>#REF!</v>
      </c>
      <c r="I842" t="str">
        <f>feed!I1241</f>
        <v>Poor</v>
      </c>
      <c r="J842">
        <f>SUMPRODUCT(MID(0&amp;feed!J1241,LARGE(INDEX(ISNUMBER(--MID(feed!J1241,ROW($1:$19),1))*
ROW($1:$19),0),ROW($1:$19))+1,1)*10^ROW($1:$19)/10)</f>
        <v>23</v>
      </c>
      <c r="K842">
        <f>SUMPRODUCT(MID(0&amp;feed!K1241,LARGE(INDEX(ISNUMBER(--MID(feed!K1241,ROW($1:$19),1))*
ROW($1:$19),0),ROW($1:$19))+1,1)*10^ROW($1:$19)/10)</f>
        <v>4</v>
      </c>
      <c r="L842">
        <f>SUMPRODUCT(MID(0&amp;feed!L1241,LARGE(INDEX(ISNUMBER(--MID(feed!L1241,ROW($1:$19),1))*
ROW($1:$19),0),ROW($1:$19))+1,1)*10^ROW($1:$19)/10)</f>
        <v>0</v>
      </c>
      <c r="M842" t="str">
        <f>feed!M1241</f>
        <v>Mixed Economy</v>
      </c>
      <c r="N842">
        <f>SUMPRODUCT(MID(0&amp;feed!N1241,LARGE(INDEX(ISNUMBER(--MID(feed!N1241,ROW($1:$5),1))*
ROW($1:$5),0),ROW($1:$5))+1,1)*10^ROW($1:$5)/10)</f>
        <v>200</v>
      </c>
      <c r="O842">
        <f>SUMPRODUCT(MID(0&amp;feed!O1241,LARGE(INDEX(ISNUMBER(--MID(feed!O1241,ROW($1:$5),1))*
ROW($1:$5),0),ROW($1:$5))+1,1)*10^ROW($1:$5)/10)</f>
        <v>0</v>
      </c>
      <c r="P842" t="str">
        <f>feed!P1241</f>
        <v>Untapped</v>
      </c>
      <c r="Q842">
        <f t="shared" si="78"/>
        <v>90</v>
      </c>
      <c r="R842" t="str">
        <f>feed!Q1241</f>
        <v>None</v>
      </c>
      <c r="S842">
        <f t="shared" si="79"/>
        <v>0</v>
      </c>
      <c r="T842" t="str">
        <f>feed!R1241</f>
        <v>China</v>
      </c>
      <c r="U842" t="str">
        <f>feed!S1241</f>
        <v>Neutral</v>
      </c>
      <c r="V842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12390</v>
      </c>
      <c r="W842" t="str">
        <f>feed!U1241</f>
        <v>http://blocgame.com/stats.php?id=65374</v>
      </c>
      <c r="X842" s="4">
        <f>SUMPRODUCT(MID(0&amp;feed!V1241,LARGE(INDEX(ISNUMBER(--MID(feed!V1241,ROW($1:$5),1))*
ROW($1:$5),0),ROW($1:$5))+1,1)*10^ROW($1:$5)/10)</f>
        <v>0</v>
      </c>
      <c r="Y842">
        <f>feed!W1241</f>
        <v>0</v>
      </c>
      <c r="Z842" s="4" t="e">
        <f t="shared" si="80"/>
        <v>#REF!</v>
      </c>
      <c r="AA842" s="8">
        <f t="shared" si="81"/>
        <v>61.95</v>
      </c>
      <c r="AB842" s="4">
        <f t="shared" si="82"/>
        <v>33.333333333333336</v>
      </c>
      <c r="AC842" s="4">
        <f t="shared" si="83"/>
        <v>2065</v>
      </c>
    </row>
    <row r="843" spans="1:29" x14ac:dyDescent="0.25">
      <c r="A843" t="e">
        <f>feed!#REF!</f>
        <v>#REF!</v>
      </c>
      <c r="B843" t="e">
        <f>feed!#REF!</f>
        <v>#REF!</v>
      </c>
      <c r="C843" t="e">
        <f>feed!#REF!</f>
        <v>#REF!</v>
      </c>
      <c r="D843" t="e">
        <f>SUMPRODUCT(MID(0&amp;feed!#REF!,LARGE(INDEX(ISNUMBER(--MID(feed!#REF!,ROW($1:$19),1))*
ROW($1:$19),0),ROW($1:$19))+1,1)*10^ROW($1:$19)/10)</f>
        <v>#REF!</v>
      </c>
      <c r="E843" t="e">
        <f>SUMPRODUCT(MID(0&amp;feed!#REF!,LARGE(INDEX(ISNUMBER(--MID(feed!#REF!,ROW($1:$19),1))*
ROW($1:$19),0),ROW($1:$19))+1,1)*10^ROW($1:$19)/10)</f>
        <v>#REF!</v>
      </c>
      <c r="F843" t="e">
        <f>feed!#REF!</f>
        <v>#REF!</v>
      </c>
      <c r="G843" t="e">
        <f>feed!#REF!</f>
        <v>#REF!</v>
      </c>
      <c r="H843" t="e">
        <f>SUMPRODUCT(MID(0&amp;feed!#REF!,LARGE(INDEX(ISNUMBER(--MID(feed!#REF!,ROW($1:$19),1))*
ROW($1:$19),0),ROW($1:$19))+1,1)*10^ROW($1:$19)/10)</f>
        <v>#REF!</v>
      </c>
      <c r="I843" t="e">
        <f>feed!#REF!</f>
        <v>#REF!</v>
      </c>
      <c r="J843" t="e">
        <f>SUMPRODUCT(MID(0&amp;feed!#REF!,LARGE(INDEX(ISNUMBER(--MID(feed!#REF!,ROW($1:$19),1))*
ROW($1:$19),0),ROW($1:$19))+1,1)*10^ROW($1:$19)/10)</f>
        <v>#REF!</v>
      </c>
      <c r="K843" t="e">
        <f>SUMPRODUCT(MID(0&amp;feed!#REF!,LARGE(INDEX(ISNUMBER(--MID(feed!#REF!,ROW($1:$19),1))*
ROW($1:$19),0),ROW($1:$19))+1,1)*10^ROW($1:$19)/10)</f>
        <v>#REF!</v>
      </c>
      <c r="L843" t="e">
        <f>SUMPRODUCT(MID(0&amp;feed!#REF!,LARGE(INDEX(ISNUMBER(--MID(feed!#REF!,ROW($1:$19),1))*
ROW($1:$19),0),ROW($1:$19))+1,1)*10^ROW($1:$19)/10)</f>
        <v>#REF!</v>
      </c>
      <c r="M843" t="e">
        <f>feed!#REF!</f>
        <v>#REF!</v>
      </c>
      <c r="N843" t="e">
        <f>SUMPRODUCT(MID(0&amp;feed!#REF!,LARGE(INDEX(ISNUMBER(--MID(feed!#REF!,ROW($1:$5),1))*
ROW($1:$5),0),ROW($1:$5))+1,1)*10^ROW($1:$5)/10)</f>
        <v>#REF!</v>
      </c>
      <c r="O843" t="e">
        <f>SUMPRODUCT(MID(0&amp;feed!#REF!,LARGE(INDEX(ISNUMBER(--MID(feed!#REF!,ROW($1:$5),1))*
ROW($1:$5),0),ROW($1:$5))+1,1)*10^ROW($1:$5)/10)</f>
        <v>#REF!</v>
      </c>
      <c r="P843" t="e">
        <f>feed!#REF!</f>
        <v>#REF!</v>
      </c>
      <c r="Q843" t="e">
        <f t="shared" si="78"/>
        <v>#REF!</v>
      </c>
      <c r="R843" t="e">
        <f>feed!#REF!</f>
        <v>#REF!</v>
      </c>
      <c r="S843" t="e">
        <f t="shared" si="79"/>
        <v>#REF!</v>
      </c>
      <c r="T843" t="e">
        <f>feed!#REF!</f>
        <v>#REF!</v>
      </c>
      <c r="U843" t="e">
        <f>feed!#REF!</f>
        <v>#REF!</v>
      </c>
      <c r="V84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3" t="e">
        <f>feed!#REF!</f>
        <v>#REF!</v>
      </c>
      <c r="X843" s="4" t="e">
        <f>SUMPRODUCT(MID(0&amp;feed!#REF!,LARGE(INDEX(ISNUMBER(--MID(feed!#REF!,ROW($1:$5),1))*
ROW($1:$5),0),ROW($1:$5))+1,1)*10^ROW($1:$5)/10)</f>
        <v>#REF!</v>
      </c>
      <c r="Y843" t="e">
        <f>feed!#REF!</f>
        <v>#REF!</v>
      </c>
      <c r="Z843" s="4" t="e">
        <f t="shared" si="80"/>
        <v>#REF!</v>
      </c>
      <c r="AA843" s="8" t="e">
        <f t="shared" si="81"/>
        <v>#REF!</v>
      </c>
      <c r="AB843" s="4" t="e">
        <f t="shared" si="82"/>
        <v>#REF!</v>
      </c>
      <c r="AC843" s="4" t="e">
        <f t="shared" si="83"/>
        <v>#REF!</v>
      </c>
    </row>
    <row r="844" spans="1:29" x14ac:dyDescent="0.25">
      <c r="A844" t="e">
        <f>feed!#REF!</f>
        <v>#REF!</v>
      </c>
      <c r="B844" t="e">
        <f>feed!#REF!</f>
        <v>#REF!</v>
      </c>
      <c r="C844" t="e">
        <f>feed!#REF!</f>
        <v>#REF!</v>
      </c>
      <c r="D844" t="e">
        <f>SUMPRODUCT(MID(0&amp;feed!#REF!,LARGE(INDEX(ISNUMBER(--MID(feed!#REF!,ROW($1:$19),1))*
ROW($1:$19),0),ROW($1:$19))+1,1)*10^ROW($1:$19)/10)</f>
        <v>#REF!</v>
      </c>
      <c r="E844" t="e">
        <f>SUMPRODUCT(MID(0&amp;feed!#REF!,LARGE(INDEX(ISNUMBER(--MID(feed!#REF!,ROW($1:$19),1))*
ROW($1:$19),0),ROW($1:$19))+1,1)*10^ROW($1:$19)/10)</f>
        <v>#REF!</v>
      </c>
      <c r="F844" t="e">
        <f>feed!#REF!</f>
        <v>#REF!</v>
      </c>
      <c r="G844" t="e">
        <f>feed!#REF!</f>
        <v>#REF!</v>
      </c>
      <c r="H844" t="e">
        <f>SUMPRODUCT(MID(0&amp;feed!#REF!,LARGE(INDEX(ISNUMBER(--MID(feed!#REF!,ROW($1:$19),1))*
ROW($1:$19),0),ROW($1:$19))+1,1)*10^ROW($1:$19)/10)</f>
        <v>#REF!</v>
      </c>
      <c r="I844" t="e">
        <f>feed!#REF!</f>
        <v>#REF!</v>
      </c>
      <c r="J844" t="e">
        <f>SUMPRODUCT(MID(0&amp;feed!#REF!,LARGE(INDEX(ISNUMBER(--MID(feed!#REF!,ROW($1:$19),1))*
ROW($1:$19),0),ROW($1:$19))+1,1)*10^ROW($1:$19)/10)</f>
        <v>#REF!</v>
      </c>
      <c r="K844" t="e">
        <f>SUMPRODUCT(MID(0&amp;feed!#REF!,LARGE(INDEX(ISNUMBER(--MID(feed!#REF!,ROW($1:$19),1))*
ROW($1:$19),0),ROW($1:$19))+1,1)*10^ROW($1:$19)/10)</f>
        <v>#REF!</v>
      </c>
      <c r="L844" t="e">
        <f>SUMPRODUCT(MID(0&amp;feed!#REF!,LARGE(INDEX(ISNUMBER(--MID(feed!#REF!,ROW($1:$19),1))*
ROW($1:$19),0),ROW($1:$19))+1,1)*10^ROW($1:$19)/10)</f>
        <v>#REF!</v>
      </c>
      <c r="M844" t="e">
        <f>feed!#REF!</f>
        <v>#REF!</v>
      </c>
      <c r="N844" t="e">
        <f>SUMPRODUCT(MID(0&amp;feed!#REF!,LARGE(INDEX(ISNUMBER(--MID(feed!#REF!,ROW($1:$5),1))*
ROW($1:$5),0),ROW($1:$5))+1,1)*10^ROW($1:$5)/10)</f>
        <v>#REF!</v>
      </c>
      <c r="O844" t="e">
        <f>SUMPRODUCT(MID(0&amp;feed!#REF!,LARGE(INDEX(ISNUMBER(--MID(feed!#REF!,ROW($1:$5),1))*
ROW($1:$5),0),ROW($1:$5))+1,1)*10^ROW($1:$5)/10)</f>
        <v>#REF!</v>
      </c>
      <c r="P844" t="e">
        <f>feed!#REF!</f>
        <v>#REF!</v>
      </c>
      <c r="Q844" t="e">
        <f t="shared" si="78"/>
        <v>#REF!</v>
      </c>
      <c r="R844" t="e">
        <f>feed!#REF!</f>
        <v>#REF!</v>
      </c>
      <c r="S844" t="e">
        <f t="shared" si="79"/>
        <v>#REF!</v>
      </c>
      <c r="T844" t="e">
        <f>feed!#REF!</f>
        <v>#REF!</v>
      </c>
      <c r="U844" t="e">
        <f>feed!#REF!</f>
        <v>#REF!</v>
      </c>
      <c r="V84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4" t="e">
        <f>feed!#REF!</f>
        <v>#REF!</v>
      </c>
      <c r="X844" s="4" t="e">
        <f>SUMPRODUCT(MID(0&amp;feed!#REF!,LARGE(INDEX(ISNUMBER(--MID(feed!#REF!,ROW($1:$5),1))*
ROW($1:$5),0),ROW($1:$5))+1,1)*10^ROW($1:$5)/10)</f>
        <v>#REF!</v>
      </c>
      <c r="Y844" t="e">
        <f>feed!#REF!</f>
        <v>#REF!</v>
      </c>
      <c r="Z844" s="4" t="e">
        <f t="shared" si="80"/>
        <v>#REF!</v>
      </c>
      <c r="AA844" s="8" t="e">
        <f t="shared" si="81"/>
        <v>#REF!</v>
      </c>
      <c r="AB844" s="4" t="e">
        <f t="shared" si="82"/>
        <v>#REF!</v>
      </c>
      <c r="AC844" s="4" t="e">
        <f t="shared" si="83"/>
        <v>#REF!</v>
      </c>
    </row>
    <row r="845" spans="1:29" x14ac:dyDescent="0.25">
      <c r="A845" t="e">
        <f>feed!#REF!</f>
        <v>#REF!</v>
      </c>
      <c r="B845" t="e">
        <f>feed!#REF!</f>
        <v>#REF!</v>
      </c>
      <c r="C845" t="e">
        <f>feed!#REF!</f>
        <v>#REF!</v>
      </c>
      <c r="D845" t="e">
        <f>SUMPRODUCT(MID(0&amp;feed!#REF!,LARGE(INDEX(ISNUMBER(--MID(feed!#REF!,ROW($1:$19),1))*
ROW($1:$19),0),ROW($1:$19))+1,1)*10^ROW($1:$19)/10)</f>
        <v>#REF!</v>
      </c>
      <c r="E845" t="e">
        <f>SUMPRODUCT(MID(0&amp;feed!#REF!,LARGE(INDEX(ISNUMBER(--MID(feed!#REF!,ROW($1:$19),1))*
ROW($1:$19),0),ROW($1:$19))+1,1)*10^ROW($1:$19)/10)</f>
        <v>#REF!</v>
      </c>
      <c r="F845" t="e">
        <f>feed!#REF!</f>
        <v>#REF!</v>
      </c>
      <c r="G845" t="e">
        <f>feed!#REF!</f>
        <v>#REF!</v>
      </c>
      <c r="H845" t="e">
        <f>SUMPRODUCT(MID(0&amp;feed!#REF!,LARGE(INDEX(ISNUMBER(--MID(feed!#REF!,ROW($1:$19),1))*
ROW($1:$19),0),ROW($1:$19))+1,1)*10^ROW($1:$19)/10)</f>
        <v>#REF!</v>
      </c>
      <c r="I845" t="e">
        <f>feed!#REF!</f>
        <v>#REF!</v>
      </c>
      <c r="J845" t="e">
        <f>SUMPRODUCT(MID(0&amp;feed!#REF!,LARGE(INDEX(ISNUMBER(--MID(feed!#REF!,ROW($1:$19),1))*
ROW($1:$19),0),ROW($1:$19))+1,1)*10^ROW($1:$19)/10)</f>
        <v>#REF!</v>
      </c>
      <c r="K845" t="e">
        <f>SUMPRODUCT(MID(0&amp;feed!#REF!,LARGE(INDEX(ISNUMBER(--MID(feed!#REF!,ROW($1:$19),1))*
ROW($1:$19),0),ROW($1:$19))+1,1)*10^ROW($1:$19)/10)</f>
        <v>#REF!</v>
      </c>
      <c r="L845" t="e">
        <f>SUMPRODUCT(MID(0&amp;feed!#REF!,LARGE(INDEX(ISNUMBER(--MID(feed!#REF!,ROW($1:$19),1))*
ROW($1:$19),0),ROW($1:$19))+1,1)*10^ROW($1:$19)/10)</f>
        <v>#REF!</v>
      </c>
      <c r="M845" t="e">
        <f>feed!#REF!</f>
        <v>#REF!</v>
      </c>
      <c r="N845" t="e">
        <f>SUMPRODUCT(MID(0&amp;feed!#REF!,LARGE(INDEX(ISNUMBER(--MID(feed!#REF!,ROW($1:$5),1))*
ROW($1:$5),0),ROW($1:$5))+1,1)*10^ROW($1:$5)/10)</f>
        <v>#REF!</v>
      </c>
      <c r="O845" t="e">
        <f>SUMPRODUCT(MID(0&amp;feed!#REF!,LARGE(INDEX(ISNUMBER(--MID(feed!#REF!,ROW($1:$5),1))*
ROW($1:$5),0),ROW($1:$5))+1,1)*10^ROW($1:$5)/10)</f>
        <v>#REF!</v>
      </c>
      <c r="P845" t="e">
        <f>feed!#REF!</f>
        <v>#REF!</v>
      </c>
      <c r="Q845" t="e">
        <f t="shared" si="78"/>
        <v>#REF!</v>
      </c>
      <c r="R845" t="e">
        <f>feed!#REF!</f>
        <v>#REF!</v>
      </c>
      <c r="S845" t="e">
        <f t="shared" si="79"/>
        <v>#REF!</v>
      </c>
      <c r="T845" t="e">
        <f>feed!#REF!</f>
        <v>#REF!</v>
      </c>
      <c r="U845" t="e">
        <f>feed!#REF!</f>
        <v>#REF!</v>
      </c>
      <c r="V84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5" t="e">
        <f>feed!#REF!</f>
        <v>#REF!</v>
      </c>
      <c r="X845" s="4" t="e">
        <f>SUMPRODUCT(MID(0&amp;feed!#REF!,LARGE(INDEX(ISNUMBER(--MID(feed!#REF!,ROW($1:$5),1))*
ROW($1:$5),0),ROW($1:$5))+1,1)*10^ROW($1:$5)/10)</f>
        <v>#REF!</v>
      </c>
      <c r="Y845" t="e">
        <f>feed!#REF!</f>
        <v>#REF!</v>
      </c>
      <c r="Z845" s="4" t="e">
        <f t="shared" si="80"/>
        <v>#REF!</v>
      </c>
      <c r="AA845" s="8" t="e">
        <f t="shared" si="81"/>
        <v>#REF!</v>
      </c>
      <c r="AB845" s="4" t="e">
        <f t="shared" si="82"/>
        <v>#REF!</v>
      </c>
      <c r="AC845" s="4" t="e">
        <f t="shared" si="83"/>
        <v>#REF!</v>
      </c>
    </row>
    <row r="846" spans="1:29" x14ac:dyDescent="0.25">
      <c r="A846" t="e">
        <f>feed!#REF!</f>
        <v>#REF!</v>
      </c>
      <c r="B846" t="e">
        <f>feed!#REF!</f>
        <v>#REF!</v>
      </c>
      <c r="C846" t="e">
        <f>feed!#REF!</f>
        <v>#REF!</v>
      </c>
      <c r="D846" t="e">
        <f>SUMPRODUCT(MID(0&amp;feed!#REF!,LARGE(INDEX(ISNUMBER(--MID(feed!#REF!,ROW($1:$19),1))*
ROW($1:$19),0),ROW($1:$19))+1,1)*10^ROW($1:$19)/10)</f>
        <v>#REF!</v>
      </c>
      <c r="E846" t="e">
        <f>SUMPRODUCT(MID(0&amp;feed!#REF!,LARGE(INDEX(ISNUMBER(--MID(feed!#REF!,ROW($1:$19),1))*
ROW($1:$19),0),ROW($1:$19))+1,1)*10^ROW($1:$19)/10)</f>
        <v>#REF!</v>
      </c>
      <c r="F846" t="e">
        <f>feed!#REF!</f>
        <v>#REF!</v>
      </c>
      <c r="G846" t="e">
        <f>feed!#REF!</f>
        <v>#REF!</v>
      </c>
      <c r="H846" t="e">
        <f>SUMPRODUCT(MID(0&amp;feed!#REF!,LARGE(INDEX(ISNUMBER(--MID(feed!#REF!,ROW($1:$19),1))*
ROW($1:$19),0),ROW($1:$19))+1,1)*10^ROW($1:$19)/10)</f>
        <v>#REF!</v>
      </c>
      <c r="I846" t="e">
        <f>feed!#REF!</f>
        <v>#REF!</v>
      </c>
      <c r="J846" t="e">
        <f>SUMPRODUCT(MID(0&amp;feed!#REF!,LARGE(INDEX(ISNUMBER(--MID(feed!#REF!,ROW($1:$19),1))*
ROW($1:$19),0),ROW($1:$19))+1,1)*10^ROW($1:$19)/10)</f>
        <v>#REF!</v>
      </c>
      <c r="K846" t="e">
        <f>SUMPRODUCT(MID(0&amp;feed!#REF!,LARGE(INDEX(ISNUMBER(--MID(feed!#REF!,ROW($1:$19),1))*
ROW($1:$19),0),ROW($1:$19))+1,1)*10^ROW($1:$19)/10)</f>
        <v>#REF!</v>
      </c>
      <c r="L846" t="e">
        <f>SUMPRODUCT(MID(0&amp;feed!#REF!,LARGE(INDEX(ISNUMBER(--MID(feed!#REF!,ROW($1:$19),1))*
ROW($1:$19),0),ROW($1:$19))+1,1)*10^ROW($1:$19)/10)</f>
        <v>#REF!</v>
      </c>
      <c r="M846" t="e">
        <f>feed!#REF!</f>
        <v>#REF!</v>
      </c>
      <c r="N846" t="e">
        <f>SUMPRODUCT(MID(0&amp;feed!#REF!,LARGE(INDEX(ISNUMBER(--MID(feed!#REF!,ROW($1:$5),1))*
ROW($1:$5),0),ROW($1:$5))+1,1)*10^ROW($1:$5)/10)</f>
        <v>#REF!</v>
      </c>
      <c r="O846" t="e">
        <f>SUMPRODUCT(MID(0&amp;feed!#REF!,LARGE(INDEX(ISNUMBER(--MID(feed!#REF!,ROW($1:$5),1))*
ROW($1:$5),0),ROW($1:$5))+1,1)*10^ROW($1:$5)/10)</f>
        <v>#REF!</v>
      </c>
      <c r="P846" t="e">
        <f>feed!#REF!</f>
        <v>#REF!</v>
      </c>
      <c r="Q846" t="e">
        <f t="shared" si="78"/>
        <v>#REF!</v>
      </c>
      <c r="R846" t="e">
        <f>feed!#REF!</f>
        <v>#REF!</v>
      </c>
      <c r="S846" t="e">
        <f t="shared" si="79"/>
        <v>#REF!</v>
      </c>
      <c r="T846" t="e">
        <f>feed!#REF!</f>
        <v>#REF!</v>
      </c>
      <c r="U846" t="e">
        <f>feed!#REF!</f>
        <v>#REF!</v>
      </c>
      <c r="V84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6" t="e">
        <f>feed!#REF!</f>
        <v>#REF!</v>
      </c>
      <c r="X846" s="4" t="e">
        <f>SUMPRODUCT(MID(0&amp;feed!#REF!,LARGE(INDEX(ISNUMBER(--MID(feed!#REF!,ROW($1:$5),1))*
ROW($1:$5),0),ROW($1:$5))+1,1)*10^ROW($1:$5)/10)</f>
        <v>#REF!</v>
      </c>
      <c r="Y846" t="e">
        <f>feed!#REF!</f>
        <v>#REF!</v>
      </c>
      <c r="Z846" s="4" t="e">
        <f t="shared" si="80"/>
        <v>#REF!</v>
      </c>
      <c r="AA846" s="8" t="e">
        <f t="shared" si="81"/>
        <v>#REF!</v>
      </c>
      <c r="AB846" s="4" t="e">
        <f t="shared" si="82"/>
        <v>#REF!</v>
      </c>
      <c r="AC846" s="4" t="e">
        <f t="shared" si="83"/>
        <v>#REF!</v>
      </c>
    </row>
    <row r="847" spans="1:29" x14ac:dyDescent="0.25">
      <c r="A847" t="e">
        <f>feed!#REF!</f>
        <v>#REF!</v>
      </c>
      <c r="B847" t="e">
        <f>feed!#REF!</f>
        <v>#REF!</v>
      </c>
      <c r="C847" t="e">
        <f>feed!#REF!</f>
        <v>#REF!</v>
      </c>
      <c r="D847" t="e">
        <f>SUMPRODUCT(MID(0&amp;feed!#REF!,LARGE(INDEX(ISNUMBER(--MID(feed!#REF!,ROW($1:$19),1))*
ROW($1:$19),0),ROW($1:$19))+1,1)*10^ROW($1:$19)/10)</f>
        <v>#REF!</v>
      </c>
      <c r="E847" t="e">
        <f>SUMPRODUCT(MID(0&amp;feed!#REF!,LARGE(INDEX(ISNUMBER(--MID(feed!#REF!,ROW($1:$19),1))*
ROW($1:$19),0),ROW($1:$19))+1,1)*10^ROW($1:$19)/10)</f>
        <v>#REF!</v>
      </c>
      <c r="F847" t="e">
        <f>feed!#REF!</f>
        <v>#REF!</v>
      </c>
      <c r="G847" t="e">
        <f>feed!#REF!</f>
        <v>#REF!</v>
      </c>
      <c r="H847" t="e">
        <f>SUMPRODUCT(MID(0&amp;feed!#REF!,LARGE(INDEX(ISNUMBER(--MID(feed!#REF!,ROW($1:$19),1))*
ROW($1:$19),0),ROW($1:$19))+1,1)*10^ROW($1:$19)/10)</f>
        <v>#REF!</v>
      </c>
      <c r="I847" t="e">
        <f>feed!#REF!</f>
        <v>#REF!</v>
      </c>
      <c r="J847" t="e">
        <f>SUMPRODUCT(MID(0&amp;feed!#REF!,LARGE(INDEX(ISNUMBER(--MID(feed!#REF!,ROW($1:$19),1))*
ROW($1:$19),0),ROW($1:$19))+1,1)*10^ROW($1:$19)/10)</f>
        <v>#REF!</v>
      </c>
      <c r="K847" t="e">
        <f>SUMPRODUCT(MID(0&amp;feed!#REF!,LARGE(INDEX(ISNUMBER(--MID(feed!#REF!,ROW($1:$19),1))*
ROW($1:$19),0),ROW($1:$19))+1,1)*10^ROW($1:$19)/10)</f>
        <v>#REF!</v>
      </c>
      <c r="L847" t="e">
        <f>SUMPRODUCT(MID(0&amp;feed!#REF!,LARGE(INDEX(ISNUMBER(--MID(feed!#REF!,ROW($1:$19),1))*
ROW($1:$19),0),ROW($1:$19))+1,1)*10^ROW($1:$19)/10)</f>
        <v>#REF!</v>
      </c>
      <c r="M847" t="e">
        <f>feed!#REF!</f>
        <v>#REF!</v>
      </c>
      <c r="N847" t="e">
        <f>SUMPRODUCT(MID(0&amp;feed!#REF!,LARGE(INDEX(ISNUMBER(--MID(feed!#REF!,ROW($1:$5),1))*
ROW($1:$5),0),ROW($1:$5))+1,1)*10^ROW($1:$5)/10)</f>
        <v>#REF!</v>
      </c>
      <c r="O847" t="e">
        <f>SUMPRODUCT(MID(0&amp;feed!#REF!,LARGE(INDEX(ISNUMBER(--MID(feed!#REF!,ROW($1:$5),1))*
ROW($1:$5),0),ROW($1:$5))+1,1)*10^ROW($1:$5)/10)</f>
        <v>#REF!</v>
      </c>
      <c r="P847" t="e">
        <f>feed!#REF!</f>
        <v>#REF!</v>
      </c>
      <c r="Q847" t="e">
        <f t="shared" si="78"/>
        <v>#REF!</v>
      </c>
      <c r="R847" t="e">
        <f>feed!#REF!</f>
        <v>#REF!</v>
      </c>
      <c r="S847" t="e">
        <f t="shared" si="79"/>
        <v>#REF!</v>
      </c>
      <c r="T847" t="e">
        <f>feed!#REF!</f>
        <v>#REF!</v>
      </c>
      <c r="U847" t="e">
        <f>feed!#REF!</f>
        <v>#REF!</v>
      </c>
      <c r="V84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7" t="e">
        <f>feed!#REF!</f>
        <v>#REF!</v>
      </c>
      <c r="X847" s="4" t="e">
        <f>SUMPRODUCT(MID(0&amp;feed!#REF!,LARGE(INDEX(ISNUMBER(--MID(feed!#REF!,ROW($1:$5),1))*
ROW($1:$5),0),ROW($1:$5))+1,1)*10^ROW($1:$5)/10)</f>
        <v>#REF!</v>
      </c>
      <c r="Y847" t="e">
        <f>feed!#REF!</f>
        <v>#REF!</v>
      </c>
      <c r="Z847" s="4" t="e">
        <f t="shared" si="80"/>
        <v>#REF!</v>
      </c>
      <c r="AA847" s="8" t="e">
        <f t="shared" si="81"/>
        <v>#REF!</v>
      </c>
      <c r="AB847" s="4" t="e">
        <f t="shared" si="82"/>
        <v>#REF!</v>
      </c>
      <c r="AC847" s="4" t="e">
        <f t="shared" si="83"/>
        <v>#REF!</v>
      </c>
    </row>
    <row r="848" spans="1:29" x14ac:dyDescent="0.25">
      <c r="A848" t="e">
        <f>feed!#REF!</f>
        <v>#REF!</v>
      </c>
      <c r="B848" t="e">
        <f>feed!#REF!</f>
        <v>#REF!</v>
      </c>
      <c r="C848" t="e">
        <f>feed!#REF!</f>
        <v>#REF!</v>
      </c>
      <c r="D848" t="e">
        <f>SUMPRODUCT(MID(0&amp;feed!#REF!,LARGE(INDEX(ISNUMBER(--MID(feed!#REF!,ROW($1:$19),1))*
ROW($1:$19),0),ROW($1:$19))+1,1)*10^ROW($1:$19)/10)</f>
        <v>#REF!</v>
      </c>
      <c r="E848" t="e">
        <f>SUMPRODUCT(MID(0&amp;feed!#REF!,LARGE(INDEX(ISNUMBER(--MID(feed!#REF!,ROW($1:$19),1))*
ROW($1:$19),0),ROW($1:$19))+1,1)*10^ROW($1:$19)/10)</f>
        <v>#REF!</v>
      </c>
      <c r="F848" t="e">
        <f>feed!#REF!</f>
        <v>#REF!</v>
      </c>
      <c r="G848" t="e">
        <f>feed!#REF!</f>
        <v>#REF!</v>
      </c>
      <c r="H848" t="e">
        <f>SUMPRODUCT(MID(0&amp;feed!#REF!,LARGE(INDEX(ISNUMBER(--MID(feed!#REF!,ROW($1:$19),1))*
ROW($1:$19),0),ROW($1:$19))+1,1)*10^ROW($1:$19)/10)</f>
        <v>#REF!</v>
      </c>
      <c r="I848" t="e">
        <f>feed!#REF!</f>
        <v>#REF!</v>
      </c>
      <c r="J848" t="e">
        <f>SUMPRODUCT(MID(0&amp;feed!#REF!,LARGE(INDEX(ISNUMBER(--MID(feed!#REF!,ROW($1:$19),1))*
ROW($1:$19),0),ROW($1:$19))+1,1)*10^ROW($1:$19)/10)</f>
        <v>#REF!</v>
      </c>
      <c r="K848" t="e">
        <f>SUMPRODUCT(MID(0&amp;feed!#REF!,LARGE(INDEX(ISNUMBER(--MID(feed!#REF!,ROW($1:$19),1))*
ROW($1:$19),0),ROW($1:$19))+1,1)*10^ROW($1:$19)/10)</f>
        <v>#REF!</v>
      </c>
      <c r="L848" t="e">
        <f>SUMPRODUCT(MID(0&amp;feed!#REF!,LARGE(INDEX(ISNUMBER(--MID(feed!#REF!,ROW($1:$19),1))*
ROW($1:$19),0),ROW($1:$19))+1,1)*10^ROW($1:$19)/10)</f>
        <v>#REF!</v>
      </c>
      <c r="M848" t="e">
        <f>feed!#REF!</f>
        <v>#REF!</v>
      </c>
      <c r="N848" t="e">
        <f>SUMPRODUCT(MID(0&amp;feed!#REF!,LARGE(INDEX(ISNUMBER(--MID(feed!#REF!,ROW($1:$5),1))*
ROW($1:$5),0),ROW($1:$5))+1,1)*10^ROW($1:$5)/10)</f>
        <v>#REF!</v>
      </c>
      <c r="O848" t="e">
        <f>SUMPRODUCT(MID(0&amp;feed!#REF!,LARGE(INDEX(ISNUMBER(--MID(feed!#REF!,ROW($1:$5),1))*
ROW($1:$5),0),ROW($1:$5))+1,1)*10^ROW($1:$5)/10)</f>
        <v>#REF!</v>
      </c>
      <c r="P848" t="e">
        <f>feed!#REF!</f>
        <v>#REF!</v>
      </c>
      <c r="Q848" t="e">
        <f t="shared" si="78"/>
        <v>#REF!</v>
      </c>
      <c r="R848" t="e">
        <f>feed!#REF!</f>
        <v>#REF!</v>
      </c>
      <c r="S848" t="e">
        <f t="shared" si="79"/>
        <v>#REF!</v>
      </c>
      <c r="T848" t="e">
        <f>feed!#REF!</f>
        <v>#REF!</v>
      </c>
      <c r="U848" t="e">
        <f>feed!#REF!</f>
        <v>#REF!</v>
      </c>
      <c r="V848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8" t="e">
        <f>feed!#REF!</f>
        <v>#REF!</v>
      </c>
      <c r="X848" s="4" t="e">
        <f>SUMPRODUCT(MID(0&amp;feed!#REF!,LARGE(INDEX(ISNUMBER(--MID(feed!#REF!,ROW($1:$5),1))*
ROW($1:$5),0),ROW($1:$5))+1,1)*10^ROW($1:$5)/10)</f>
        <v>#REF!</v>
      </c>
      <c r="Y848" t="e">
        <f>feed!#REF!</f>
        <v>#REF!</v>
      </c>
      <c r="Z848" s="4" t="e">
        <f t="shared" si="80"/>
        <v>#REF!</v>
      </c>
      <c r="AA848" s="8" t="e">
        <f t="shared" si="81"/>
        <v>#REF!</v>
      </c>
      <c r="AB848" s="4" t="e">
        <f t="shared" si="82"/>
        <v>#REF!</v>
      </c>
      <c r="AC848" s="4" t="e">
        <f t="shared" si="83"/>
        <v>#REF!</v>
      </c>
    </row>
    <row r="849" spans="1:29" x14ac:dyDescent="0.25">
      <c r="A849" t="e">
        <f>feed!#REF!</f>
        <v>#REF!</v>
      </c>
      <c r="B849" t="e">
        <f>feed!#REF!</f>
        <v>#REF!</v>
      </c>
      <c r="C849" t="e">
        <f>feed!#REF!</f>
        <v>#REF!</v>
      </c>
      <c r="D849" t="e">
        <f>SUMPRODUCT(MID(0&amp;feed!#REF!,LARGE(INDEX(ISNUMBER(--MID(feed!#REF!,ROW($1:$19),1))*
ROW($1:$19),0),ROW($1:$19))+1,1)*10^ROW($1:$19)/10)</f>
        <v>#REF!</v>
      </c>
      <c r="E849" t="e">
        <f>SUMPRODUCT(MID(0&amp;feed!#REF!,LARGE(INDEX(ISNUMBER(--MID(feed!#REF!,ROW($1:$19),1))*
ROW($1:$19),0),ROW($1:$19))+1,1)*10^ROW($1:$19)/10)</f>
        <v>#REF!</v>
      </c>
      <c r="F849" t="e">
        <f>feed!#REF!</f>
        <v>#REF!</v>
      </c>
      <c r="G849" t="e">
        <f>feed!#REF!</f>
        <v>#REF!</v>
      </c>
      <c r="H849">
        <f>SUMPRODUCT(MID(0&amp;feed!H1240,LARGE(INDEX(ISNUMBER(--MID(feed!H1240,ROW($1:$19),1))*
ROW($1:$19),0),ROW($1:$19))+1,1)*10^ROW($1:$19)/10)</f>
        <v>0</v>
      </c>
      <c r="I849" t="e">
        <f>feed!#REF!</f>
        <v>#REF!</v>
      </c>
      <c r="J849" t="e">
        <f>SUMPRODUCT(MID(0&amp;feed!#REF!,LARGE(INDEX(ISNUMBER(--MID(feed!#REF!,ROW($1:$19),1))*
ROW($1:$19),0),ROW($1:$19))+1,1)*10^ROW($1:$19)/10)</f>
        <v>#REF!</v>
      </c>
      <c r="K849" t="e">
        <f>SUMPRODUCT(MID(0&amp;feed!#REF!,LARGE(INDEX(ISNUMBER(--MID(feed!#REF!,ROW($1:$19),1))*
ROW($1:$19),0),ROW($1:$19))+1,1)*10^ROW($1:$19)/10)</f>
        <v>#REF!</v>
      </c>
      <c r="L849" t="e">
        <f>SUMPRODUCT(MID(0&amp;feed!#REF!,LARGE(INDEX(ISNUMBER(--MID(feed!#REF!,ROW($1:$19),1))*
ROW($1:$19),0),ROW($1:$19))+1,1)*10^ROW($1:$19)/10)</f>
        <v>#REF!</v>
      </c>
      <c r="M849" t="e">
        <f>feed!#REF!</f>
        <v>#REF!</v>
      </c>
      <c r="N849" t="e">
        <f>SUMPRODUCT(MID(0&amp;feed!#REF!,LARGE(INDEX(ISNUMBER(--MID(feed!#REF!,ROW($1:$5),1))*
ROW($1:$5),0),ROW($1:$5))+1,1)*10^ROW($1:$5)/10)</f>
        <v>#REF!</v>
      </c>
      <c r="O849" t="e">
        <f>SUMPRODUCT(MID(0&amp;feed!#REF!,LARGE(INDEX(ISNUMBER(--MID(feed!#REF!,ROW($1:$5),1))*
ROW($1:$5),0),ROW($1:$5))+1,1)*10^ROW($1:$5)/10)</f>
        <v>#REF!</v>
      </c>
      <c r="P849" t="e">
        <f>feed!#REF!</f>
        <v>#REF!</v>
      </c>
      <c r="Q849" t="e">
        <f t="shared" si="78"/>
        <v>#REF!</v>
      </c>
      <c r="R849" t="e">
        <f>feed!#REF!</f>
        <v>#REF!</v>
      </c>
      <c r="S849" t="e">
        <f t="shared" si="79"/>
        <v>#REF!</v>
      </c>
      <c r="T849" t="e">
        <f>feed!#REF!</f>
        <v>#REF!</v>
      </c>
      <c r="U849" t="e">
        <f>feed!#REF!</f>
        <v>#REF!</v>
      </c>
      <c r="V84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49" t="e">
        <f>feed!#REF!</f>
        <v>#REF!</v>
      </c>
      <c r="X849" s="4" t="e">
        <f>SUMPRODUCT(MID(0&amp;feed!#REF!,LARGE(INDEX(ISNUMBER(--MID(feed!#REF!,ROW($1:$5),1))*
ROW($1:$5),0),ROW($1:$5))+1,1)*10^ROW($1:$5)/10)</f>
        <v>#REF!</v>
      </c>
      <c r="Y849" t="e">
        <f>feed!#REF!</f>
        <v>#REF!</v>
      </c>
      <c r="Z849" s="4" t="e">
        <f t="shared" si="80"/>
        <v>#REF!</v>
      </c>
      <c r="AA849" s="8" t="e">
        <f t="shared" si="81"/>
        <v>#REF!</v>
      </c>
      <c r="AB849" s="4" t="e">
        <f t="shared" si="82"/>
        <v>#REF!</v>
      </c>
      <c r="AC849" s="4" t="e">
        <f t="shared" si="83"/>
        <v>#REF!</v>
      </c>
    </row>
    <row r="850" spans="1:29" x14ac:dyDescent="0.25">
      <c r="A850" t="str">
        <f>feed!A1233</f>
        <v>Cledram</v>
      </c>
      <c r="B850" t="str">
        <f>feed!B1233</f>
        <v>Cledo</v>
      </c>
      <c r="C850">
        <f>feed!C1233</f>
        <v>0</v>
      </c>
      <c r="D850">
        <f>SUMPRODUCT(MID(0&amp;feed!D1233,LARGE(INDEX(ISNUMBER(--MID(feed!D1233,ROW($1:$19),1))*
ROW($1:$19),0),ROW($1:$19))+1,1)*10^ROW($1:$19)/10)</f>
        <v>4</v>
      </c>
      <c r="E850">
        <f>SUMPRODUCT(MID(0&amp;feed!E1233,LARGE(INDEX(ISNUMBER(--MID(feed!E1233,ROW($1:$19),1))*
ROW($1:$19),0),ROW($1:$19))+1,1)*10^ROW($1:$19)/10)</f>
        <v>0</v>
      </c>
      <c r="F850" t="str">
        <f>feed!F1233</f>
        <v>Finest of the 19th century</v>
      </c>
      <c r="G850" t="str">
        <f>feed!G1233</f>
        <v>Questionable</v>
      </c>
      <c r="H850">
        <f>SUMPRODUCT(MID(0&amp;feed!H1230,LARGE(INDEX(ISNUMBER(--MID(feed!H1230,ROW($1:$19),1))*
ROW($1:$19),0),ROW($1:$19))+1,1)*10^ROW($1:$19)/10)</f>
        <v>0</v>
      </c>
      <c r="I850" t="str">
        <f>feed!I1233</f>
        <v>Poor</v>
      </c>
      <c r="J850">
        <f>SUMPRODUCT(MID(0&amp;feed!J1233,LARGE(INDEX(ISNUMBER(--MID(feed!J1233,ROW($1:$19),1))*
ROW($1:$19),0),ROW($1:$19))+1,1)*10^ROW($1:$19)/10)</f>
        <v>24</v>
      </c>
      <c r="K850">
        <f>SUMPRODUCT(MID(0&amp;feed!K1233,LARGE(INDEX(ISNUMBER(--MID(feed!K1233,ROW($1:$19),1))*
ROW($1:$19),0),ROW($1:$19))+1,1)*10^ROW($1:$19)/10)</f>
        <v>2</v>
      </c>
      <c r="L850">
        <f>SUMPRODUCT(MID(0&amp;feed!L1233,LARGE(INDEX(ISNUMBER(--MID(feed!L1233,ROW($1:$19),1))*
ROW($1:$19),0),ROW($1:$19))+1,1)*10^ROW($1:$19)/10)</f>
        <v>0</v>
      </c>
      <c r="M850" t="str">
        <f>feed!M1233</f>
        <v>Mixed Economy</v>
      </c>
      <c r="N850">
        <f>SUMPRODUCT(MID(0&amp;feed!N1233,LARGE(INDEX(ISNUMBER(--MID(feed!N1233,ROW($1:$5),1))*
ROW($1:$5),0),ROW($1:$5))+1,1)*10^ROW($1:$5)/10)</f>
        <v>244</v>
      </c>
      <c r="O850">
        <f>SUMPRODUCT(MID(0&amp;feed!O1233,LARGE(INDEX(ISNUMBER(--MID(feed!O1233,ROW($1:$5),1))*
ROW($1:$5),0),ROW($1:$5))+1,1)*10^ROW($1:$5)/10)</f>
        <v>0</v>
      </c>
      <c r="P850" t="str">
        <f>feed!P1233</f>
        <v>Untapped</v>
      </c>
      <c r="Q850">
        <f t="shared" si="78"/>
        <v>90</v>
      </c>
      <c r="R850" t="str">
        <f>feed!Q1233</f>
        <v>None</v>
      </c>
      <c r="S850">
        <f t="shared" si="79"/>
        <v>0</v>
      </c>
      <c r="T850" t="str">
        <f>feed!R1233</f>
        <v>Congo</v>
      </c>
      <c r="U850" t="str">
        <f>feed!S1233</f>
        <v>Neutral</v>
      </c>
      <c r="V850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15467</v>
      </c>
      <c r="W850" t="str">
        <f>feed!U1233</f>
        <v>http://blocgame.com/stats.php?id=65410</v>
      </c>
      <c r="X850" s="4">
        <f>SUMPRODUCT(MID(0&amp;feed!V1233,LARGE(INDEX(ISNUMBER(--MID(feed!V1233,ROW($1:$5),1))*
ROW($1:$5),0),ROW($1:$5))+1,1)*10^ROW($1:$5)/10)</f>
        <v>0</v>
      </c>
      <c r="Y850">
        <f>feed!W1233</f>
        <v>0</v>
      </c>
      <c r="Z850" s="4">
        <f t="shared" si="80"/>
        <v>14717</v>
      </c>
      <c r="AA850" s="8">
        <f t="shared" si="81"/>
        <v>63.389344262295083</v>
      </c>
      <c r="AB850" s="4">
        <f t="shared" si="82"/>
        <v>40.666666666666664</v>
      </c>
      <c r="AC850" s="4">
        <f t="shared" si="83"/>
        <v>2577.8333333333335</v>
      </c>
    </row>
    <row r="851" spans="1:29" x14ac:dyDescent="0.25">
      <c r="A851" t="str">
        <f>feed!A1234</f>
        <v>Dwergond</v>
      </c>
      <c r="B851" t="str">
        <f>feed!B1234</f>
        <v>owim</v>
      </c>
      <c r="C851">
        <f>feed!C1234</f>
        <v>0</v>
      </c>
      <c r="D851">
        <f>SUMPRODUCT(MID(0&amp;feed!D1234,LARGE(INDEX(ISNUMBER(--MID(feed!D1234,ROW($1:$19),1))*
ROW($1:$19),0),ROW($1:$19))+1,1)*10^ROW($1:$19)/10)</f>
        <v>7</v>
      </c>
      <c r="E851">
        <f>SUMPRODUCT(MID(0&amp;feed!E1234,LARGE(INDEX(ISNUMBER(--MID(feed!E1234,ROW($1:$19),1))*
ROW($1:$19),0),ROW($1:$19))+1,1)*10^ROW($1:$19)/10)</f>
        <v>0</v>
      </c>
      <c r="F851" t="str">
        <f>feed!F1234</f>
        <v>Finest of the 19th century</v>
      </c>
      <c r="G851" t="str">
        <f>feed!G1234</f>
        <v>Angelic</v>
      </c>
      <c r="H851">
        <f>SUMPRODUCT(MID(0&amp;feed!H1231,LARGE(INDEX(ISNUMBER(--MID(feed!H1231,ROW($1:$19),1))*
ROW($1:$19),0),ROW($1:$19))+1,1)*10^ROW($1:$19)/10)</f>
        <v>0</v>
      </c>
      <c r="I851" t="str">
        <f>feed!I1234</f>
        <v>Poor</v>
      </c>
      <c r="J851">
        <f>SUMPRODUCT(MID(0&amp;feed!J1234,LARGE(INDEX(ISNUMBER(--MID(feed!J1234,ROW($1:$19),1))*
ROW($1:$19),0),ROW($1:$19))+1,1)*10^ROW($1:$19)/10)</f>
        <v>146</v>
      </c>
      <c r="K851">
        <f>SUMPRODUCT(MID(0&amp;feed!K1234,LARGE(INDEX(ISNUMBER(--MID(feed!K1234,ROW($1:$19),1))*
ROW($1:$19),0),ROW($1:$19))+1,1)*10^ROW($1:$19)/10)</f>
        <v>2</v>
      </c>
      <c r="L851">
        <f>SUMPRODUCT(MID(0&amp;feed!L1234,LARGE(INDEX(ISNUMBER(--MID(feed!L1234,ROW($1:$19),1))*
ROW($1:$19),0),ROW($1:$19))+1,1)*10^ROW($1:$19)/10)</f>
        <v>0</v>
      </c>
      <c r="M851" t="str">
        <f>feed!M1234</f>
        <v>Mixed Economy</v>
      </c>
      <c r="N851">
        <f>SUMPRODUCT(MID(0&amp;feed!N1234,LARGE(INDEX(ISNUMBER(--MID(feed!N1234,ROW($1:$5),1))*
ROW($1:$5),0),ROW($1:$5))+1,1)*10^ROW($1:$5)/10)</f>
        <v>244</v>
      </c>
      <c r="O851">
        <f>SUMPRODUCT(MID(0&amp;feed!O1234,LARGE(INDEX(ISNUMBER(--MID(feed!O1234,ROW($1:$5),1))*
ROW($1:$5),0),ROW($1:$5))+1,1)*10^ROW($1:$5)/10)</f>
        <v>4675</v>
      </c>
      <c r="P851" t="str">
        <f>feed!P1234</f>
        <v>Untapped</v>
      </c>
      <c r="Q851">
        <f t="shared" si="78"/>
        <v>90</v>
      </c>
      <c r="R851" t="str">
        <f>feed!Q1234</f>
        <v>None</v>
      </c>
      <c r="S851">
        <f t="shared" si="79"/>
        <v>0</v>
      </c>
      <c r="T851" t="str">
        <f>feed!R1234</f>
        <v>Atlas</v>
      </c>
      <c r="U851" t="str">
        <f>feed!S1234</f>
        <v>Neutral</v>
      </c>
      <c r="V851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16367</v>
      </c>
      <c r="W851" t="str">
        <f>feed!U1234</f>
        <v>http://blocgame.com/stats.php?id=65483</v>
      </c>
      <c r="X851" s="4">
        <f>SUMPRODUCT(MID(0&amp;feed!V1234,LARGE(INDEX(ISNUMBER(--MID(feed!V1234,ROW($1:$5),1))*
ROW($1:$5),0),ROW($1:$5))+1,1)*10^ROW($1:$5)/10)</f>
        <v>0</v>
      </c>
      <c r="Y851">
        <f>feed!W1234</f>
        <v>0</v>
      </c>
      <c r="Z851" s="4">
        <f t="shared" si="80"/>
        <v>15617</v>
      </c>
      <c r="AA851" s="8">
        <f t="shared" si="81"/>
        <v>67.077868852459019</v>
      </c>
      <c r="AB851" s="4">
        <f t="shared" si="82"/>
        <v>40.666666666666664</v>
      </c>
      <c r="AC851" s="4">
        <f t="shared" si="83"/>
        <v>2727.8333333333335</v>
      </c>
    </row>
    <row r="852" spans="1:29" x14ac:dyDescent="0.25">
      <c r="A852" t="str">
        <f>feed!A1230</f>
        <v>Melons</v>
      </c>
      <c r="B852" t="str">
        <f>feed!B1230</f>
        <v>Melly</v>
      </c>
      <c r="C852">
        <f>feed!C1230</f>
        <v>0</v>
      </c>
      <c r="D852">
        <f>SUMPRODUCT(MID(0&amp;feed!D1230,LARGE(INDEX(ISNUMBER(--MID(feed!D1230,ROW($1:$19),1))*
ROW($1:$19),0),ROW($1:$19))+1,1)*10^ROW($1:$19)/10)</f>
        <v>25</v>
      </c>
      <c r="E852">
        <f>SUMPRODUCT(MID(0&amp;feed!E1230,LARGE(INDEX(ISNUMBER(--MID(feed!E1230,ROW($1:$19),1))*
ROW($1:$19),0),ROW($1:$19))+1,1)*10^ROW($1:$19)/10)</f>
        <v>0</v>
      </c>
      <c r="F852" t="str">
        <f>feed!F1230</f>
        <v>First World War surplus</v>
      </c>
      <c r="G852" t="str">
        <f>feed!G1230</f>
        <v>Gandhi-like</v>
      </c>
      <c r="H852">
        <f>SUMPRODUCT(MID(0&amp;feed!H1234,LARGE(INDEX(ISNUMBER(--MID(feed!H1234,ROW($1:$19),1))*
ROW($1:$19),0),ROW($1:$19))+1,1)*10^ROW($1:$19)/10)</f>
        <v>0</v>
      </c>
      <c r="I852" t="str">
        <f>feed!I1230</f>
        <v>Elite</v>
      </c>
      <c r="J852">
        <f>SUMPRODUCT(MID(0&amp;feed!J1230,LARGE(INDEX(ISNUMBER(--MID(feed!J1230,ROW($1:$19),1))*
ROW($1:$19),0),ROW($1:$19))+1,1)*10^ROW($1:$19)/10)</f>
        <v>128</v>
      </c>
      <c r="K852">
        <f>SUMPRODUCT(MID(0&amp;feed!K1230,LARGE(INDEX(ISNUMBER(--MID(feed!K1230,ROW($1:$19),1))*
ROW($1:$19),0),ROW($1:$19))+1,1)*10^ROW($1:$19)/10)</f>
        <v>3</v>
      </c>
      <c r="L852">
        <f>SUMPRODUCT(MID(0&amp;feed!L1230,LARGE(INDEX(ISNUMBER(--MID(feed!L1230,ROW($1:$19),1))*
ROW($1:$19),0),ROW($1:$19))+1,1)*10^ROW($1:$19)/10)</f>
        <v>0</v>
      </c>
      <c r="M852" t="str">
        <f>feed!M1230</f>
        <v>Central Planning</v>
      </c>
      <c r="N852">
        <f>SUMPRODUCT(MID(0&amp;feed!N1230,LARGE(INDEX(ISNUMBER(--MID(feed!N1230,ROW($1:$5),1))*
ROW($1:$5),0),ROW($1:$5))+1,1)*10^ROW($1:$5)/10)</f>
        <v>249</v>
      </c>
      <c r="O852">
        <f>SUMPRODUCT(MID(0&amp;feed!O1230,LARGE(INDEX(ISNUMBER(--MID(feed!O1230,ROW($1:$5),1))*
ROW($1:$5),0),ROW($1:$5))+1,1)*10^ROW($1:$5)/10)</f>
        <v>0</v>
      </c>
      <c r="P852" t="str">
        <f>feed!P1230</f>
        <v>Untapped</v>
      </c>
      <c r="Q852">
        <f t="shared" si="78"/>
        <v>90</v>
      </c>
      <c r="R852" t="str">
        <f>feed!Q1230</f>
        <v>None</v>
      </c>
      <c r="S852">
        <f t="shared" si="79"/>
        <v>0</v>
      </c>
      <c r="T852" t="str">
        <f>feed!R1230</f>
        <v>Congo</v>
      </c>
      <c r="U852" t="str">
        <f>feed!S1230</f>
        <v>Soviet Union</v>
      </c>
      <c r="V852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852" t="str">
        <f>feed!U1230</f>
        <v>http://blocgame.com/stats.php?id=65452</v>
      </c>
      <c r="X852" s="4">
        <f>SUMPRODUCT(MID(0&amp;feed!V1230,LARGE(INDEX(ISNUMBER(--MID(feed!V1230,ROW($1:$5),1))*
ROW($1:$5),0),ROW($1:$5))+1,1)*10^ROW($1:$5)/10)</f>
        <v>0</v>
      </c>
      <c r="Y852">
        <f>feed!W1230</f>
        <v>0</v>
      </c>
      <c r="Z852" s="4">
        <f t="shared" si="80"/>
        <v>18875</v>
      </c>
      <c r="AA852" s="8">
        <f t="shared" si="81"/>
        <v>80.321285140562253</v>
      </c>
      <c r="AB852" s="4">
        <f t="shared" si="82"/>
        <v>41.5</v>
      </c>
      <c r="AC852" s="4">
        <f t="shared" si="83"/>
        <v>3333.3333333333335</v>
      </c>
    </row>
    <row r="853" spans="1:29" x14ac:dyDescent="0.25">
      <c r="A853" t="str">
        <f>feed!A1231</f>
        <v>Clotho</v>
      </c>
      <c r="B853" t="str">
        <f>feed!B1231</f>
        <v>TheSlav</v>
      </c>
      <c r="C853">
        <f>feed!C1231</f>
        <v>0</v>
      </c>
      <c r="D853">
        <f>SUMPRODUCT(MID(0&amp;feed!D1231,LARGE(INDEX(ISNUMBER(--MID(feed!D1231,ROW($1:$19),1))*
ROW($1:$19),0),ROW($1:$19))+1,1)*10^ROW($1:$19)/10)</f>
        <v>20</v>
      </c>
      <c r="E853">
        <f>SUMPRODUCT(MID(0&amp;feed!E1231,LARGE(INDEX(ISNUMBER(--MID(feed!E1231,ROW($1:$19),1))*
ROW($1:$19),0),ROW($1:$19))+1,1)*10^ROW($1:$19)/10)</f>
        <v>0</v>
      </c>
      <c r="F853" t="str">
        <f>feed!F1231</f>
        <v>Finest of the 19th century</v>
      </c>
      <c r="G853" t="str">
        <f>feed!G1231</f>
        <v>Gandhi-like</v>
      </c>
      <c r="H853">
        <f>SUMPRODUCT(MID(0&amp;feed!H1235,LARGE(INDEX(ISNUMBER(--MID(feed!H1235,ROW($1:$19),1))*
ROW($1:$19),0),ROW($1:$19))+1,1)*10^ROW($1:$19)/10)</f>
        <v>0</v>
      </c>
      <c r="I853" t="str">
        <f>feed!I1231</f>
        <v>Standard</v>
      </c>
      <c r="J853">
        <f>SUMPRODUCT(MID(0&amp;feed!J1231,LARGE(INDEX(ISNUMBER(--MID(feed!J1231,ROW($1:$19),1))*
ROW($1:$19),0),ROW($1:$19))+1,1)*10^ROW($1:$19)/10)</f>
        <v>156</v>
      </c>
      <c r="K853">
        <f>SUMPRODUCT(MID(0&amp;feed!K1231,LARGE(INDEX(ISNUMBER(--MID(feed!K1231,ROW($1:$19),1))*
ROW($1:$19),0),ROW($1:$19))+1,1)*10^ROW($1:$19)/10)</f>
        <v>3</v>
      </c>
      <c r="L853">
        <f>SUMPRODUCT(MID(0&amp;feed!L1231,LARGE(INDEX(ISNUMBER(--MID(feed!L1231,ROW($1:$19),1))*
ROW($1:$19),0),ROW($1:$19))+1,1)*10^ROW($1:$19)/10)</f>
        <v>0</v>
      </c>
      <c r="M853" t="str">
        <f>feed!M1231</f>
        <v>Free Market</v>
      </c>
      <c r="N853">
        <f>SUMPRODUCT(MID(0&amp;feed!N1231,LARGE(INDEX(ISNUMBER(--MID(feed!N1231,ROW($1:$5),1))*
ROW($1:$5),0),ROW($1:$5))+1,1)*10^ROW($1:$5)/10)</f>
        <v>249</v>
      </c>
      <c r="O853">
        <f>SUMPRODUCT(MID(0&amp;feed!O1231,LARGE(INDEX(ISNUMBER(--MID(feed!O1231,ROW($1:$5),1))*
ROW($1:$5),0),ROW($1:$5))+1,1)*10^ROW($1:$5)/10)</f>
        <v>0</v>
      </c>
      <c r="P853" t="str">
        <f>feed!P1231</f>
        <v>Untapped</v>
      </c>
      <c r="Q853">
        <f t="shared" si="78"/>
        <v>90</v>
      </c>
      <c r="R853" t="str">
        <f>feed!Q1231</f>
        <v>None</v>
      </c>
      <c r="S853">
        <f t="shared" si="79"/>
        <v>0</v>
      </c>
      <c r="T853" t="str">
        <f>feed!R1231</f>
        <v>Pacific Rim</v>
      </c>
      <c r="U853" t="str">
        <f>feed!S1231</f>
        <v>United States</v>
      </c>
      <c r="V853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20000</v>
      </c>
      <c r="W853" t="str">
        <f>feed!U1231</f>
        <v>http://blocgame.com/stats.php?id=65470</v>
      </c>
      <c r="X853" s="4">
        <f>SUMPRODUCT(MID(0&amp;feed!V1231,LARGE(INDEX(ISNUMBER(--MID(feed!V1231,ROW($1:$5),1))*
ROW($1:$5),0),ROW($1:$5))+1,1)*10^ROW($1:$5)/10)</f>
        <v>0</v>
      </c>
      <c r="Y853">
        <f>feed!W1231</f>
        <v>0</v>
      </c>
      <c r="Z853" s="4">
        <f t="shared" si="80"/>
        <v>18875</v>
      </c>
      <c r="AA853" s="8">
        <f t="shared" si="81"/>
        <v>80.321285140562253</v>
      </c>
      <c r="AB853" s="4">
        <f t="shared" si="82"/>
        <v>41.5</v>
      </c>
      <c r="AC853" s="4">
        <f t="shared" si="83"/>
        <v>3333.3333333333335</v>
      </c>
    </row>
    <row r="854" spans="1:29" x14ac:dyDescent="0.25">
      <c r="A854" t="str">
        <f>feed!A1232</f>
        <v>cumsod004</v>
      </c>
      <c r="B854" t="str">
        <f>feed!B1232</f>
        <v>cumsod004</v>
      </c>
      <c r="C854">
        <f>feed!C1232</f>
        <v>0</v>
      </c>
      <c r="D854">
        <f>SUMPRODUCT(MID(0&amp;feed!D1232,LARGE(INDEX(ISNUMBER(--MID(feed!D1232,ROW($1:$19),1))*
ROW($1:$19),0),ROW($1:$19))+1,1)*10^ROW($1:$19)/10)</f>
        <v>20</v>
      </c>
      <c r="E854">
        <f>SUMPRODUCT(MID(0&amp;feed!E1232,LARGE(INDEX(ISNUMBER(--MID(feed!E1232,ROW($1:$19),1))*
ROW($1:$19),0),ROW($1:$19))+1,1)*10^ROW($1:$19)/10)</f>
        <v>0</v>
      </c>
      <c r="F854" t="str">
        <f>feed!F1232</f>
        <v>Finest of the 19th century</v>
      </c>
      <c r="G854" t="str">
        <f>feed!G1232</f>
        <v>Gandhi-like</v>
      </c>
      <c r="H854">
        <f>SUMPRODUCT(MID(0&amp;feed!H1236,LARGE(INDEX(ISNUMBER(--MID(feed!H1236,ROW($1:$19),1))*
ROW($1:$19),0),ROW($1:$19))+1,1)*10^ROW($1:$19)/10)</f>
        <v>0</v>
      </c>
      <c r="I854" t="str">
        <f>feed!I1232</f>
        <v>Poor</v>
      </c>
      <c r="J854">
        <f>SUMPRODUCT(MID(0&amp;feed!J1232,LARGE(INDEX(ISNUMBER(--MID(feed!J1232,ROW($1:$19),1))*
ROW($1:$19),0),ROW($1:$19))+1,1)*10^ROW($1:$19)/10)</f>
        <v>4</v>
      </c>
      <c r="K854">
        <f>SUMPRODUCT(MID(0&amp;feed!K1232,LARGE(INDEX(ISNUMBER(--MID(feed!K1232,ROW($1:$19),1))*
ROW($1:$19),0),ROW($1:$19))+1,1)*10^ROW($1:$19)/10)</f>
        <v>2</v>
      </c>
      <c r="L854">
        <f>SUMPRODUCT(MID(0&amp;feed!L1232,LARGE(INDEX(ISNUMBER(--MID(feed!L1232,ROW($1:$19),1))*
ROW($1:$19),0),ROW($1:$19))+1,1)*10^ROW($1:$19)/10)</f>
        <v>3</v>
      </c>
      <c r="M854" t="str">
        <f>feed!M1232</f>
        <v>Free Market</v>
      </c>
      <c r="N854">
        <f>SUMPRODUCT(MID(0&amp;feed!N1232,LARGE(INDEX(ISNUMBER(--MID(feed!N1232,ROW($1:$5),1))*
ROW($1:$5),0),ROW($1:$5))+1,1)*10^ROW($1:$5)/10)</f>
        <v>245</v>
      </c>
      <c r="O854">
        <f>SUMPRODUCT(MID(0&amp;feed!O1232,LARGE(INDEX(ISNUMBER(--MID(feed!O1232,ROW($1:$5),1))*
ROW($1:$5),0),ROW($1:$5))+1,1)*10^ROW($1:$5)/10)</f>
        <v>4407</v>
      </c>
      <c r="P854" t="str">
        <f>feed!P1232</f>
        <v>Untapped</v>
      </c>
      <c r="Q854">
        <f t="shared" si="78"/>
        <v>90</v>
      </c>
      <c r="R854" t="str">
        <f>feed!Q1232</f>
        <v>None</v>
      </c>
      <c r="S854">
        <f t="shared" si="79"/>
        <v>0</v>
      </c>
      <c r="T854" t="str">
        <f>feed!R1232</f>
        <v>Atlas</v>
      </c>
      <c r="U854" t="str">
        <f>feed!S1232</f>
        <v>Neutral</v>
      </c>
      <c r="V854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20000</v>
      </c>
      <c r="W854" t="str">
        <f>feed!U1232</f>
        <v>http://blocgame.com/stats.php?id=65320</v>
      </c>
      <c r="X854" s="4">
        <f>SUMPRODUCT(MID(0&amp;feed!V1232,LARGE(INDEX(ISNUMBER(--MID(feed!V1232,ROW($1:$5),1))*
ROW($1:$5),0),ROW($1:$5))+1,1)*10^ROW($1:$5)/10)</f>
        <v>0</v>
      </c>
      <c r="Y854">
        <f>feed!W1232</f>
        <v>0</v>
      </c>
      <c r="Z854" s="4">
        <f t="shared" si="80"/>
        <v>18125</v>
      </c>
      <c r="AA854" s="8">
        <f t="shared" si="81"/>
        <v>81.632653061224488</v>
      </c>
      <c r="AB854" s="4">
        <f t="shared" si="82"/>
        <v>40.833333333333336</v>
      </c>
      <c r="AC854" s="4">
        <f t="shared" si="83"/>
        <v>3333.3333333333335</v>
      </c>
    </row>
    <row r="855" spans="1:29" x14ac:dyDescent="0.25">
      <c r="A855" t="str">
        <f>feed!A1235</f>
        <v>Cergon</v>
      </c>
      <c r="B855" t="str">
        <f>feed!B1235</f>
        <v>Dabram</v>
      </c>
      <c r="C855">
        <f>feed!C1235</f>
        <v>0</v>
      </c>
      <c r="D855">
        <f>SUMPRODUCT(MID(0&amp;feed!D1235,LARGE(INDEX(ISNUMBER(--MID(feed!D1235,ROW($1:$19),1))*
ROW($1:$19),0),ROW($1:$19))+1,1)*10^ROW($1:$19)/10)</f>
        <v>3</v>
      </c>
      <c r="E855">
        <f>SUMPRODUCT(MID(0&amp;feed!E1235,LARGE(INDEX(ISNUMBER(--MID(feed!E1235,ROW($1:$19),1))*
ROW($1:$19),0),ROW($1:$19))+1,1)*10^ROW($1:$19)/10)</f>
        <v>0</v>
      </c>
      <c r="F855" t="str">
        <f>feed!F1235</f>
        <v>Finest of the 19th century</v>
      </c>
      <c r="G855" t="str">
        <f>feed!G1235</f>
        <v>Questionable</v>
      </c>
      <c r="H855">
        <f>SUMPRODUCT(MID(0&amp;feed!H1232,LARGE(INDEX(ISNUMBER(--MID(feed!H1232,ROW($1:$19),1))*
ROW($1:$19),0),ROW($1:$19))+1,1)*10^ROW($1:$19)/10)</f>
        <v>0</v>
      </c>
      <c r="I855" t="str">
        <f>feed!I1235</f>
        <v>Undisciplined Rabble</v>
      </c>
      <c r="J855">
        <f>SUMPRODUCT(MID(0&amp;feed!J1235,LARGE(INDEX(ISNUMBER(--MID(feed!J1235,ROW($1:$19),1))*
ROW($1:$19),0),ROW($1:$19))+1,1)*10^ROW($1:$19)/10)</f>
        <v>23</v>
      </c>
      <c r="K855">
        <f>SUMPRODUCT(MID(0&amp;feed!K1235,LARGE(INDEX(ISNUMBER(--MID(feed!K1235,ROW($1:$19),1))*
ROW($1:$19),0),ROW($1:$19))+1,1)*10^ROW($1:$19)/10)</f>
        <v>2</v>
      </c>
      <c r="L855">
        <f>SUMPRODUCT(MID(0&amp;feed!L1235,LARGE(INDEX(ISNUMBER(--MID(feed!L1235,ROW($1:$19),1))*
ROW($1:$19),0),ROW($1:$19))+1,1)*10^ROW($1:$19)/10)</f>
        <v>0</v>
      </c>
      <c r="M855" t="str">
        <f>feed!M1235</f>
        <v>Mixed Economy</v>
      </c>
      <c r="N855">
        <f>SUMPRODUCT(MID(0&amp;feed!N1235,LARGE(INDEX(ISNUMBER(--MID(feed!N1235,ROW($1:$5),1))*
ROW($1:$5),0),ROW($1:$5))+1,1)*10^ROW($1:$5)/10)</f>
        <v>242</v>
      </c>
      <c r="O855">
        <f>SUMPRODUCT(MID(0&amp;feed!O1235,LARGE(INDEX(ISNUMBER(--MID(feed!O1235,ROW($1:$5),1))*
ROW($1:$5),0),ROW($1:$5))+1,1)*10^ROW($1:$5)/10)</f>
        <v>0</v>
      </c>
      <c r="P855" t="str">
        <f>feed!P1235</f>
        <v>Untapped</v>
      </c>
      <c r="Q855">
        <f t="shared" si="78"/>
        <v>90</v>
      </c>
      <c r="R855" t="str">
        <f>feed!Q1235</f>
        <v>None</v>
      </c>
      <c r="S855">
        <f t="shared" si="79"/>
        <v>0</v>
      </c>
      <c r="T855" t="str">
        <f>feed!R1235</f>
        <v>China</v>
      </c>
      <c r="U855" t="str">
        <f>feed!S1235</f>
        <v>Neutral</v>
      </c>
      <c r="V85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15167</v>
      </c>
      <c r="W855" t="str">
        <f>feed!U1235</f>
        <v>http://blocgame.com/stats.php?id=65406</v>
      </c>
      <c r="X855" s="4">
        <f>SUMPRODUCT(MID(0&amp;feed!V1235,LARGE(INDEX(ISNUMBER(--MID(feed!V1235,ROW($1:$5),1))*
ROW($1:$5),0),ROW($1:$5))+1,1)*10^ROW($1:$5)/10)</f>
        <v>0</v>
      </c>
      <c r="Y855">
        <f>feed!W1235</f>
        <v>0</v>
      </c>
      <c r="Z855" s="4">
        <f t="shared" si="80"/>
        <v>14417</v>
      </c>
      <c r="AA855" s="8">
        <f t="shared" si="81"/>
        <v>62.673553719008261</v>
      </c>
      <c r="AB855" s="4">
        <f t="shared" si="82"/>
        <v>40.333333333333336</v>
      </c>
      <c r="AC855" s="4">
        <f t="shared" si="83"/>
        <v>2527.8333333333335</v>
      </c>
    </row>
    <row r="856" spans="1:29" x14ac:dyDescent="0.25">
      <c r="A856" t="e">
        <f>feed!#REF!</f>
        <v>#REF!</v>
      </c>
      <c r="B856" t="e">
        <f>feed!#REF!</f>
        <v>#REF!</v>
      </c>
      <c r="C856" t="e">
        <f>feed!#REF!</f>
        <v>#REF!</v>
      </c>
      <c r="D856" t="e">
        <f>SUMPRODUCT(MID(0&amp;feed!#REF!,LARGE(INDEX(ISNUMBER(--MID(feed!#REF!,ROW($1:$19),1))*
ROW($1:$19),0),ROW($1:$19))+1,1)*10^ROW($1:$19)/10)</f>
        <v>#REF!</v>
      </c>
      <c r="E856" t="e">
        <f>SUMPRODUCT(MID(0&amp;feed!#REF!,LARGE(INDEX(ISNUMBER(--MID(feed!#REF!,ROW($1:$19),1))*
ROW($1:$19),0),ROW($1:$19))+1,1)*10^ROW($1:$19)/10)</f>
        <v>#REF!</v>
      </c>
      <c r="F856" t="e">
        <f>feed!#REF!</f>
        <v>#REF!</v>
      </c>
      <c r="G856" t="e">
        <f>feed!#REF!</f>
        <v>#REF!</v>
      </c>
      <c r="H856" t="e">
        <f>SUMPRODUCT(MID(0&amp;feed!#REF!,LARGE(INDEX(ISNUMBER(--MID(feed!#REF!,ROW($1:$19),1))*
ROW($1:$19),0),ROW($1:$19))+1,1)*10^ROW($1:$19)/10)</f>
        <v>#REF!</v>
      </c>
      <c r="I856" t="e">
        <f>feed!#REF!</f>
        <v>#REF!</v>
      </c>
      <c r="J856" t="e">
        <f>SUMPRODUCT(MID(0&amp;feed!#REF!,LARGE(INDEX(ISNUMBER(--MID(feed!#REF!,ROW($1:$19),1))*
ROW($1:$19),0),ROW($1:$19))+1,1)*10^ROW($1:$19)/10)</f>
        <v>#REF!</v>
      </c>
      <c r="K856" t="e">
        <f>SUMPRODUCT(MID(0&amp;feed!#REF!,LARGE(INDEX(ISNUMBER(--MID(feed!#REF!,ROW($1:$19),1))*
ROW($1:$19),0),ROW($1:$19))+1,1)*10^ROW($1:$19)/10)</f>
        <v>#REF!</v>
      </c>
      <c r="L856" t="e">
        <f>SUMPRODUCT(MID(0&amp;feed!#REF!,LARGE(INDEX(ISNUMBER(--MID(feed!#REF!,ROW($1:$19),1))*
ROW($1:$19),0),ROW($1:$19))+1,1)*10^ROW($1:$19)/10)</f>
        <v>#REF!</v>
      </c>
      <c r="M856" t="e">
        <f>feed!#REF!</f>
        <v>#REF!</v>
      </c>
      <c r="N856" t="e">
        <f>SUMPRODUCT(MID(0&amp;feed!#REF!,LARGE(INDEX(ISNUMBER(--MID(feed!#REF!,ROW($1:$5),1))*
ROW($1:$5),0),ROW($1:$5))+1,1)*10^ROW($1:$5)/10)</f>
        <v>#REF!</v>
      </c>
      <c r="O856" t="e">
        <f>SUMPRODUCT(MID(0&amp;feed!#REF!,LARGE(INDEX(ISNUMBER(--MID(feed!#REF!,ROW($1:$5),1))*
ROW($1:$5),0),ROW($1:$5))+1,1)*10^ROW($1:$5)/10)</f>
        <v>#REF!</v>
      </c>
      <c r="P856" t="e">
        <f>feed!#REF!</f>
        <v>#REF!</v>
      </c>
      <c r="Q856" t="e">
        <f t="shared" si="78"/>
        <v>#REF!</v>
      </c>
      <c r="R856" t="e">
        <f>feed!#REF!</f>
        <v>#REF!</v>
      </c>
      <c r="S856" t="e">
        <f t="shared" si="79"/>
        <v>#REF!</v>
      </c>
      <c r="T856" t="e">
        <f>feed!#REF!</f>
        <v>#REF!</v>
      </c>
      <c r="U856" t="e">
        <f>feed!#REF!</f>
        <v>#REF!</v>
      </c>
      <c r="V856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56" t="e">
        <f>feed!#REF!</f>
        <v>#REF!</v>
      </c>
      <c r="X856" s="4" t="e">
        <f>SUMPRODUCT(MID(0&amp;feed!#REF!,LARGE(INDEX(ISNUMBER(--MID(feed!#REF!,ROW($1:$5),1))*
ROW($1:$5),0),ROW($1:$5))+1,1)*10^ROW($1:$5)/10)</f>
        <v>#REF!</v>
      </c>
      <c r="Y856" t="e">
        <f>feed!#REF!</f>
        <v>#REF!</v>
      </c>
      <c r="Z856" s="4" t="e">
        <f t="shared" si="80"/>
        <v>#REF!</v>
      </c>
      <c r="AA856" s="8" t="e">
        <f t="shared" si="81"/>
        <v>#REF!</v>
      </c>
      <c r="AB856" s="4" t="e">
        <f t="shared" si="82"/>
        <v>#REF!</v>
      </c>
      <c r="AC856" s="4" t="e">
        <f t="shared" si="83"/>
        <v>#REF!</v>
      </c>
    </row>
    <row r="857" spans="1:29" x14ac:dyDescent="0.25">
      <c r="A857" t="str">
        <f>feed!A1207</f>
        <v>cumsod000</v>
      </c>
      <c r="B857" t="str">
        <f>feed!B1207</f>
        <v>cumsod000</v>
      </c>
      <c r="C857">
        <f>feed!C1207</f>
        <v>0</v>
      </c>
      <c r="D857">
        <f>SUMPRODUCT(MID(0&amp;feed!D1207,LARGE(INDEX(ISNUMBER(--MID(feed!D1207,ROW($1:$19),1))*
ROW($1:$19),0),ROW($1:$19))+1,1)*10^ROW($1:$19)/10)</f>
        <v>10</v>
      </c>
      <c r="E857">
        <f>SUMPRODUCT(MID(0&amp;feed!E1207,LARGE(INDEX(ISNUMBER(--MID(feed!E1207,ROW($1:$19),1))*
ROW($1:$19),0),ROW($1:$19))+1,1)*10^ROW($1:$19)/10)</f>
        <v>0</v>
      </c>
      <c r="F857" t="str">
        <f>feed!F1207</f>
        <v>Finest of the 19th century</v>
      </c>
      <c r="G857" t="str">
        <f>feed!G1207</f>
        <v>Angelic</v>
      </c>
      <c r="H857">
        <f>SUMPRODUCT(MID(0&amp;feed!H1202,LARGE(INDEX(ISNUMBER(--MID(feed!H1202,ROW($1:$19),1))*
ROW($1:$19),0),ROW($1:$19))+1,1)*10^ROW($1:$19)/10)</f>
        <v>0</v>
      </c>
      <c r="I857" t="str">
        <f>feed!I1207</f>
        <v>Poor</v>
      </c>
      <c r="J857">
        <f>SUMPRODUCT(MID(0&amp;feed!J1207,LARGE(INDEX(ISNUMBER(--MID(feed!J1207,ROW($1:$19),1))*
ROW($1:$19),0),ROW($1:$19))+1,1)*10^ROW($1:$19)/10)</f>
        <v>4</v>
      </c>
      <c r="K857">
        <f>SUMPRODUCT(MID(0&amp;feed!K1207,LARGE(INDEX(ISNUMBER(--MID(feed!K1207,ROW($1:$19),1))*
ROW($1:$19),0),ROW($1:$19))+1,1)*10^ROW($1:$19)/10)</f>
        <v>2</v>
      </c>
      <c r="L857">
        <f>SUMPRODUCT(MID(0&amp;feed!L1207,LARGE(INDEX(ISNUMBER(--MID(feed!L1207,ROW($1:$19),1))*
ROW($1:$19),0),ROW($1:$19))+1,1)*10^ROW($1:$19)/10)</f>
        <v>5</v>
      </c>
      <c r="M857" t="str">
        <f>feed!M1207</f>
        <v>Mixed Economy</v>
      </c>
      <c r="N857">
        <f>SUMPRODUCT(MID(0&amp;feed!N1207,LARGE(INDEX(ISNUMBER(--MID(feed!N1207,ROW($1:$5),1))*
ROW($1:$5),0),ROW($1:$5))+1,1)*10^ROW($1:$5)/10)</f>
        <v>281</v>
      </c>
      <c r="O857">
        <f>SUMPRODUCT(MID(0&amp;feed!O1207,LARGE(INDEX(ISNUMBER(--MID(feed!O1207,ROW($1:$5),1))*
ROW($1:$5),0),ROW($1:$5))+1,1)*10^ROW($1:$5)/10)</f>
        <v>4129</v>
      </c>
      <c r="P857" t="str">
        <f>feed!P1207</f>
        <v>Untapped</v>
      </c>
      <c r="Q857">
        <f t="shared" si="78"/>
        <v>90</v>
      </c>
      <c r="R857" t="str">
        <f>feed!Q1207</f>
        <v>None</v>
      </c>
      <c r="S857">
        <f t="shared" si="79"/>
        <v>0</v>
      </c>
      <c r="T857" t="str">
        <f>feed!R1207</f>
        <v>Atlas</v>
      </c>
      <c r="U857" t="str">
        <f>feed!S1207</f>
        <v>Neutral</v>
      </c>
      <c r="V85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857" t="str">
        <f>feed!U1207</f>
        <v>http://blocgame.com/stats.php?id=65316</v>
      </c>
      <c r="X857" s="4">
        <f>SUMPRODUCT(MID(0&amp;feed!V1207,LARGE(INDEX(ISNUMBER(--MID(feed!V1207,ROW($1:$5),1))*
ROW($1:$5),0),ROW($1:$5))+1,1)*10^ROW($1:$5)/10)</f>
        <v>0</v>
      </c>
      <c r="Y857">
        <f>feed!W1207</f>
        <v>0</v>
      </c>
      <c r="Z857" s="4">
        <f t="shared" si="80"/>
        <v>17375</v>
      </c>
      <c r="AA857" s="8">
        <f t="shared" si="81"/>
        <v>71.17437722419929</v>
      </c>
      <c r="AB857" s="4">
        <f t="shared" si="82"/>
        <v>46.833333333333336</v>
      </c>
      <c r="AC857" s="4">
        <f t="shared" si="83"/>
        <v>3333.3333333333335</v>
      </c>
    </row>
    <row r="858" spans="1:29" x14ac:dyDescent="0.25">
      <c r="A858" t="str">
        <f>feed!A1228</f>
        <v>Yeannetworld</v>
      </c>
      <c r="B858" t="str">
        <f>feed!B1228</f>
        <v>Yeannet ruiz</v>
      </c>
      <c r="C858">
        <f>feed!C1228</f>
        <v>0</v>
      </c>
      <c r="D858">
        <f>SUMPRODUCT(MID(0&amp;feed!D1228,LARGE(INDEX(ISNUMBER(--MID(feed!D1228,ROW($1:$19),1))*
ROW($1:$19),0),ROW($1:$19))+1,1)*10^ROW($1:$19)/10)</f>
        <v>25</v>
      </c>
      <c r="E858">
        <f>SUMPRODUCT(MID(0&amp;feed!E1228,LARGE(INDEX(ISNUMBER(--MID(feed!E1228,ROW($1:$19),1))*
ROW($1:$19),0),ROW($1:$19))+1,1)*10^ROW($1:$19)/10)</f>
        <v>0</v>
      </c>
      <c r="F858" t="str">
        <f>feed!F1228</f>
        <v>First World War surplus</v>
      </c>
      <c r="G858" t="str">
        <f>feed!G1228</f>
        <v>Gandhi-like</v>
      </c>
      <c r="H858">
        <f>SUMPRODUCT(MID(0&amp;feed!H1227,LARGE(INDEX(ISNUMBER(--MID(feed!H1227,ROW($1:$19),1))*
ROW($1:$19),0),ROW($1:$19))+1,1)*10^ROW($1:$19)/10)</f>
        <v>0</v>
      </c>
      <c r="I858" t="str">
        <f>feed!I1228</f>
        <v>Elite</v>
      </c>
      <c r="J858">
        <f>SUMPRODUCT(MID(0&amp;feed!J1228,LARGE(INDEX(ISNUMBER(--MID(feed!J1228,ROW($1:$19),1))*
ROW($1:$19),0),ROW($1:$19))+1,1)*10^ROW($1:$19)/10)</f>
        <v>126</v>
      </c>
      <c r="K858">
        <f>SUMPRODUCT(MID(0&amp;feed!K1228,LARGE(INDEX(ISNUMBER(--MID(feed!K1228,ROW($1:$19),1))*
ROW($1:$19),0),ROW($1:$19))+1,1)*10^ROW($1:$19)/10)</f>
        <v>3</v>
      </c>
      <c r="L858">
        <f>SUMPRODUCT(MID(0&amp;feed!L1228,LARGE(INDEX(ISNUMBER(--MID(feed!L1228,ROW($1:$19),1))*
ROW($1:$19),0),ROW($1:$19))+1,1)*10^ROW($1:$19)/10)</f>
        <v>1</v>
      </c>
      <c r="M858" t="str">
        <f>feed!M1228</f>
        <v>Free Market</v>
      </c>
      <c r="N858">
        <f>SUMPRODUCT(MID(0&amp;feed!N1228,LARGE(INDEX(ISNUMBER(--MID(feed!N1228,ROW($1:$5),1))*
ROW($1:$5),0),ROW($1:$5))+1,1)*10^ROW($1:$5)/10)</f>
        <v>251</v>
      </c>
      <c r="O858">
        <f>SUMPRODUCT(MID(0&amp;feed!O1228,LARGE(INDEX(ISNUMBER(--MID(feed!O1228,ROW($1:$5),1))*
ROW($1:$5),0),ROW($1:$5))+1,1)*10^ROW($1:$5)/10)</f>
        <v>397</v>
      </c>
      <c r="P858" t="str">
        <f>feed!P1228</f>
        <v>Untapped</v>
      </c>
      <c r="Q858">
        <f t="shared" si="78"/>
        <v>90</v>
      </c>
      <c r="R858" t="str">
        <f>feed!Q1228</f>
        <v>None</v>
      </c>
      <c r="S858">
        <f t="shared" si="79"/>
        <v>0</v>
      </c>
      <c r="T858" t="str">
        <f>feed!R1228</f>
        <v>West Africa</v>
      </c>
      <c r="U858" t="str">
        <f>feed!S1228</f>
        <v>United States</v>
      </c>
      <c r="V85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858" t="str">
        <f>feed!U1228</f>
        <v>http://blocgame.com/stats.php?id=52449</v>
      </c>
      <c r="X858" s="4">
        <f>SUMPRODUCT(MID(0&amp;feed!V1228,LARGE(INDEX(ISNUMBER(--MID(feed!V1228,ROW($1:$5),1))*
ROW($1:$5),0),ROW($1:$5))+1,1)*10^ROW($1:$5)/10)</f>
        <v>0</v>
      </c>
      <c r="Y858">
        <f>feed!W1228</f>
        <v>0</v>
      </c>
      <c r="Z858" s="4">
        <f t="shared" si="80"/>
        <v>18500</v>
      </c>
      <c r="AA858" s="8">
        <f t="shared" si="81"/>
        <v>79.681274900398407</v>
      </c>
      <c r="AB858" s="4">
        <f t="shared" si="82"/>
        <v>41.833333333333336</v>
      </c>
      <c r="AC858" s="4">
        <f t="shared" si="83"/>
        <v>3333.3333333333335</v>
      </c>
    </row>
    <row r="859" spans="1:29" x14ac:dyDescent="0.25">
      <c r="A859" t="str">
        <f>feed!A1229</f>
        <v>Firestar</v>
      </c>
      <c r="B859" t="str">
        <f>feed!B1229</f>
        <v>koll1987</v>
      </c>
      <c r="C859">
        <f>feed!C1229</f>
        <v>0</v>
      </c>
      <c r="D859">
        <f>SUMPRODUCT(MID(0&amp;feed!D1229,LARGE(INDEX(ISNUMBER(--MID(feed!D1229,ROW($1:$19),1))*
ROW($1:$19),0),ROW($1:$19))+1,1)*10^ROW($1:$19)/10)</f>
        <v>5</v>
      </c>
      <c r="E859">
        <f>SUMPRODUCT(MID(0&amp;feed!E1229,LARGE(INDEX(ISNUMBER(--MID(feed!E1229,ROW($1:$19),1))*
ROW($1:$19),0),ROW($1:$19))+1,1)*10^ROW($1:$19)/10)</f>
        <v>0</v>
      </c>
      <c r="F859" t="str">
        <f>feed!F1229</f>
        <v>Finest of the 19th century</v>
      </c>
      <c r="G859" t="str">
        <f>feed!G1229</f>
        <v>Questionable</v>
      </c>
      <c r="H859">
        <f>SUMPRODUCT(MID(0&amp;feed!H1229,LARGE(INDEX(ISNUMBER(--MID(feed!H1229,ROW($1:$19),1))*
ROW($1:$19),0),ROW($1:$19))+1,1)*10^ROW($1:$19)/10)</f>
        <v>0</v>
      </c>
      <c r="I859" t="str">
        <f>feed!I1229</f>
        <v>Elite</v>
      </c>
      <c r="J859">
        <f>SUMPRODUCT(MID(0&amp;feed!J1229,LARGE(INDEX(ISNUMBER(--MID(feed!J1229,ROW($1:$19),1))*
ROW($1:$19),0),ROW($1:$19))+1,1)*10^ROW($1:$19)/10)</f>
        <v>3</v>
      </c>
      <c r="K859">
        <f>SUMPRODUCT(MID(0&amp;feed!K1229,LARGE(INDEX(ISNUMBER(--MID(feed!K1229,ROW($1:$19),1))*
ROW($1:$19),0),ROW($1:$19))+1,1)*10^ROW($1:$19)/10)</f>
        <v>1</v>
      </c>
      <c r="L859">
        <f>SUMPRODUCT(MID(0&amp;feed!L1229,LARGE(INDEX(ISNUMBER(--MID(feed!L1229,ROW($1:$19),1))*
ROW($1:$19),0),ROW($1:$19))+1,1)*10^ROW($1:$19)/10)</f>
        <v>1</v>
      </c>
      <c r="M859" t="str">
        <f>feed!M1229</f>
        <v>Mixed Economy</v>
      </c>
      <c r="N859">
        <f>SUMPRODUCT(MID(0&amp;feed!N1229,LARGE(INDEX(ISNUMBER(--MID(feed!N1229,ROW($1:$5),1))*
ROW($1:$5),0),ROW($1:$5))+1,1)*10^ROW($1:$5)/10)</f>
        <v>249</v>
      </c>
      <c r="O859">
        <f>SUMPRODUCT(MID(0&amp;feed!O1229,LARGE(INDEX(ISNUMBER(--MID(feed!O1229,ROW($1:$5),1))*
ROW($1:$5),0),ROW($1:$5))+1,1)*10^ROW($1:$5)/10)</f>
        <v>1</v>
      </c>
      <c r="P859" t="str">
        <f>feed!P1229</f>
        <v>Untapped</v>
      </c>
      <c r="Q859">
        <f t="shared" si="78"/>
        <v>90</v>
      </c>
      <c r="R859" t="str">
        <f>feed!Q1229</f>
        <v>None</v>
      </c>
      <c r="S859">
        <f t="shared" si="79"/>
        <v>0</v>
      </c>
      <c r="T859" t="str">
        <f>feed!R1229</f>
        <v>East Indies</v>
      </c>
      <c r="U859" t="str">
        <f>feed!S1229</f>
        <v>Neutral</v>
      </c>
      <c r="V85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1118</v>
      </c>
      <c r="W859" t="str">
        <f>feed!U1229</f>
        <v>http://blocgame.com/stats.php?id=64695</v>
      </c>
      <c r="X859" s="4">
        <f>SUMPRODUCT(MID(0&amp;feed!V1229,LARGE(INDEX(ISNUMBER(--MID(feed!V1229,ROW($1:$5),1))*
ROW($1:$5),0),ROW($1:$5))+1,1)*10^ROW($1:$5)/10)</f>
        <v>0</v>
      </c>
      <c r="Y859">
        <f>feed!W1229</f>
        <v>0</v>
      </c>
      <c r="Z859" s="4">
        <f t="shared" si="80"/>
        <v>368</v>
      </c>
      <c r="AA859" s="8">
        <f t="shared" si="81"/>
        <v>4.4899598393574296</v>
      </c>
      <c r="AB859" s="4">
        <f t="shared" si="82"/>
        <v>41.5</v>
      </c>
      <c r="AC859" s="4">
        <f t="shared" si="83"/>
        <v>186.33333333333334</v>
      </c>
    </row>
    <row r="860" spans="1:29" x14ac:dyDescent="0.25">
      <c r="A860" t="str">
        <f>feed!A1107</f>
        <v>Buddyland</v>
      </c>
      <c r="B860" t="str">
        <f>feed!B1107</f>
        <v>favouritemonkey</v>
      </c>
      <c r="C860">
        <f>feed!C1107</f>
        <v>0</v>
      </c>
      <c r="D860">
        <f>SUMPRODUCT(MID(0&amp;feed!D1107,LARGE(INDEX(ISNUMBER(--MID(feed!D1107,ROW($1:$19),1))*
ROW($1:$19),0),ROW($1:$19))+1,1)*10^ROW($1:$19)/10)</f>
        <v>20</v>
      </c>
      <c r="E860">
        <f>SUMPRODUCT(MID(0&amp;feed!E1107,LARGE(INDEX(ISNUMBER(--MID(feed!E1107,ROW($1:$19),1))*
ROW($1:$19),0),ROW($1:$19))+1,1)*10^ROW($1:$19)/10)</f>
        <v>0</v>
      </c>
      <c r="F860" t="str">
        <f>feed!F1107</f>
        <v>Finest of the 19th century</v>
      </c>
      <c r="G860" t="str">
        <f>feed!G1107</f>
        <v>Gandhi-like</v>
      </c>
      <c r="H860">
        <f>SUMPRODUCT(MID(0&amp;feed!H1109,LARGE(INDEX(ISNUMBER(--MID(feed!H1109,ROW($1:$19),1))*
ROW($1:$19),0),ROW($1:$19))+1,1)*10^ROW($1:$19)/10)</f>
        <v>0</v>
      </c>
      <c r="I860" t="str">
        <f>feed!I1107</f>
        <v>Poor</v>
      </c>
      <c r="J860">
        <f>SUMPRODUCT(MID(0&amp;feed!J1107,LARGE(INDEX(ISNUMBER(--MID(feed!J1107,ROW($1:$19),1))*
ROW($1:$19),0),ROW($1:$19))+1,1)*10^ROW($1:$19)/10)</f>
        <v>142</v>
      </c>
      <c r="K860">
        <f>SUMPRODUCT(MID(0&amp;feed!K1107,LARGE(INDEX(ISNUMBER(--MID(feed!K1107,ROW($1:$19),1))*
ROW($1:$19),0),ROW($1:$19))+1,1)*10^ROW($1:$19)/10)</f>
        <v>3</v>
      </c>
      <c r="L860">
        <f>SUMPRODUCT(MID(0&amp;feed!L1107,LARGE(INDEX(ISNUMBER(--MID(feed!L1107,ROW($1:$19),1))*
ROW($1:$19),0),ROW($1:$19))+1,1)*10^ROW($1:$19)/10)</f>
        <v>0</v>
      </c>
      <c r="M860" t="str">
        <f>feed!M1107</f>
        <v>Free Market</v>
      </c>
      <c r="N860">
        <f>SUMPRODUCT(MID(0&amp;feed!N1107,LARGE(INDEX(ISNUMBER(--MID(feed!N1107,ROW($1:$5),1))*
ROW($1:$5),0),ROW($1:$5))+1,1)*10^ROW($1:$5)/10)</f>
        <v>318</v>
      </c>
      <c r="O860">
        <f>SUMPRODUCT(MID(0&amp;feed!O1107,LARGE(INDEX(ISNUMBER(--MID(feed!O1107,ROW($1:$5),1))*
ROW($1:$5),0),ROW($1:$5))+1,1)*10^ROW($1:$5)/10)</f>
        <v>0</v>
      </c>
      <c r="P860" t="str">
        <f>feed!P1107</f>
        <v>Untapped</v>
      </c>
      <c r="Q860">
        <f t="shared" si="78"/>
        <v>90</v>
      </c>
      <c r="R860" t="str">
        <f>feed!Q1107</f>
        <v>None</v>
      </c>
      <c r="S860">
        <f t="shared" si="79"/>
        <v>0</v>
      </c>
      <c r="T860" t="str">
        <f>feed!R1107</f>
        <v>Pacific Rim</v>
      </c>
      <c r="U860" t="str">
        <f>feed!S1107</f>
        <v>Neutral</v>
      </c>
      <c r="V860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20000</v>
      </c>
      <c r="W860" t="str">
        <f>feed!U1107</f>
        <v>http://blocgame.com/stats.php?id=65493</v>
      </c>
      <c r="X860" s="4">
        <f>SUMPRODUCT(MID(0&amp;feed!V1107,LARGE(INDEX(ISNUMBER(--MID(feed!V1107,ROW($1:$5),1))*
ROW($1:$5),0),ROW($1:$5))+1,1)*10^ROW($1:$5)/10)</f>
        <v>0</v>
      </c>
      <c r="Y860">
        <f>feed!W1107</f>
        <v>0</v>
      </c>
      <c r="Z860" s="4">
        <f t="shared" si="80"/>
        <v>18875</v>
      </c>
      <c r="AA860" s="8">
        <f t="shared" si="81"/>
        <v>62.893081761006286</v>
      </c>
      <c r="AB860" s="4">
        <f t="shared" si="82"/>
        <v>53</v>
      </c>
      <c r="AC860" s="4">
        <f t="shared" si="83"/>
        <v>3333.3333333333335</v>
      </c>
    </row>
    <row r="861" spans="1:29" x14ac:dyDescent="0.25">
      <c r="A861" t="str">
        <f>feed!A1224</f>
        <v>Uberdeutschland</v>
      </c>
      <c r="B861" t="str">
        <f>feed!B1224</f>
        <v>Matthaus hetzneuer</v>
      </c>
      <c r="C861" t="str">
        <f>feed!C1224</f>
        <v>Deutsch descendent</v>
      </c>
      <c r="D861">
        <f>SUMPRODUCT(MID(0&amp;feed!D1224,LARGE(INDEX(ISNUMBER(--MID(feed!D1224,ROW($1:$19),1))*
ROW($1:$19),0),ROW($1:$19))+1,1)*10^ROW($1:$19)/10)</f>
        <v>25</v>
      </c>
      <c r="E861">
        <f>SUMPRODUCT(MID(0&amp;feed!E1224,LARGE(INDEX(ISNUMBER(--MID(feed!E1224,ROW($1:$19),1))*
ROW($1:$19),0),ROW($1:$19))+1,1)*10^ROW($1:$19)/10)</f>
        <v>0</v>
      </c>
      <c r="F861" t="str">
        <f>feed!F1224</f>
        <v>First World War surplus</v>
      </c>
      <c r="G861" t="str">
        <f>feed!G1224</f>
        <v>Gandhi-like</v>
      </c>
      <c r="H861">
        <f>SUMPRODUCT(MID(0&amp;feed!H1223,LARGE(INDEX(ISNUMBER(--MID(feed!H1223,ROW($1:$19),1))*
ROW($1:$19),0),ROW($1:$19))+1,1)*10^ROW($1:$19)/10)</f>
        <v>0</v>
      </c>
      <c r="I861" t="str">
        <f>feed!I1224</f>
        <v>Elite</v>
      </c>
      <c r="J861">
        <f>SUMPRODUCT(MID(0&amp;feed!J1224,LARGE(INDEX(ISNUMBER(--MID(feed!J1224,ROW($1:$19),1))*
ROW($1:$19),0),ROW($1:$19))+1,1)*10^ROW($1:$19)/10)</f>
        <v>68</v>
      </c>
      <c r="K861">
        <f>SUMPRODUCT(MID(0&amp;feed!K1224,LARGE(INDEX(ISNUMBER(--MID(feed!K1224,ROW($1:$19),1))*
ROW($1:$19),0),ROW($1:$19))+1,1)*10^ROW($1:$19)/10)</f>
        <v>3</v>
      </c>
      <c r="L861">
        <f>SUMPRODUCT(MID(0&amp;feed!L1224,LARGE(INDEX(ISNUMBER(--MID(feed!L1224,ROW($1:$19),1))*
ROW($1:$19),0),ROW($1:$19))+1,1)*10^ROW($1:$19)/10)</f>
        <v>0</v>
      </c>
      <c r="M861" t="str">
        <f>feed!M1224</f>
        <v>Central Planning</v>
      </c>
      <c r="N861">
        <f>SUMPRODUCT(MID(0&amp;feed!N1224,LARGE(INDEX(ISNUMBER(--MID(feed!N1224,ROW($1:$5),1))*
ROW($1:$5),0),ROW($1:$5))+1,1)*10^ROW($1:$5)/10)</f>
        <v>263</v>
      </c>
      <c r="O861">
        <f>SUMPRODUCT(MID(0&amp;feed!O1224,LARGE(INDEX(ISNUMBER(--MID(feed!O1224,ROW($1:$5),1))*
ROW($1:$5),0),ROW($1:$5))+1,1)*10^ROW($1:$5)/10)</f>
        <v>88</v>
      </c>
      <c r="P861" t="str">
        <f>feed!P1224</f>
        <v>Untapped</v>
      </c>
      <c r="Q861">
        <f t="shared" si="78"/>
        <v>90</v>
      </c>
      <c r="R861" t="str">
        <f>feed!Q1224</f>
        <v>Meagre</v>
      </c>
      <c r="S861">
        <f t="shared" si="79"/>
        <v>1.5</v>
      </c>
      <c r="T861" t="str">
        <f>feed!R1224</f>
        <v>Pacific Rim</v>
      </c>
      <c r="U861" t="str">
        <f>feed!S1224</f>
        <v>United States</v>
      </c>
      <c r="V861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861" t="str">
        <f>feed!U1224</f>
        <v>http://blocgame.com/stats.php?id=65492</v>
      </c>
      <c r="X861" s="4">
        <f>SUMPRODUCT(MID(0&amp;feed!V1224,LARGE(INDEX(ISNUMBER(--MID(feed!V1224,ROW($1:$5),1))*
ROW($1:$5),0),ROW($1:$5))+1,1)*10^ROW($1:$5)/10)</f>
        <v>0</v>
      </c>
      <c r="Y861">
        <f>feed!W1224</f>
        <v>0</v>
      </c>
      <c r="Z861" s="4">
        <f t="shared" si="80"/>
        <v>18875</v>
      </c>
      <c r="AA861" s="8">
        <f t="shared" si="81"/>
        <v>76.045627376425855</v>
      </c>
      <c r="AB861" s="4">
        <f t="shared" si="82"/>
        <v>43.833333333333336</v>
      </c>
      <c r="AC861" s="4">
        <f t="shared" si="83"/>
        <v>3333.3333333333335</v>
      </c>
    </row>
    <row r="862" spans="1:29" x14ac:dyDescent="0.25">
      <c r="A862" t="str">
        <f>feed!A1225</f>
        <v>Tampf</v>
      </c>
      <c r="B862" t="str">
        <f>feed!B1225</f>
        <v>dglixxxy</v>
      </c>
      <c r="C862">
        <f>feed!C1225</f>
        <v>0</v>
      </c>
      <c r="D862">
        <f>SUMPRODUCT(MID(0&amp;feed!D1225,LARGE(INDEX(ISNUMBER(--MID(feed!D1225,ROW($1:$19),1))*
ROW($1:$19),0),ROW($1:$19))+1,1)*10^ROW($1:$19)/10)</f>
        <v>7</v>
      </c>
      <c r="E862">
        <f>SUMPRODUCT(MID(0&amp;feed!E1225,LARGE(INDEX(ISNUMBER(--MID(feed!E1225,ROW($1:$19),1))*
ROW($1:$19),0),ROW($1:$19))+1,1)*10^ROW($1:$19)/10)</f>
        <v>0</v>
      </c>
      <c r="F862" t="str">
        <f>feed!F1225</f>
        <v>Finest of the 19th century</v>
      </c>
      <c r="G862" t="str">
        <f>feed!G1225</f>
        <v>Questionable</v>
      </c>
      <c r="H862">
        <f>SUMPRODUCT(MID(0&amp;feed!H1224,LARGE(INDEX(ISNUMBER(--MID(feed!H1224,ROW($1:$19),1))*
ROW($1:$19),0),ROW($1:$19))+1,1)*10^ROW($1:$19)/10)</f>
        <v>0</v>
      </c>
      <c r="I862" t="str">
        <f>feed!I1225</f>
        <v>Standard</v>
      </c>
      <c r="J862">
        <f>SUMPRODUCT(MID(0&amp;feed!J1225,LARGE(INDEX(ISNUMBER(--MID(feed!J1225,ROW($1:$19),1))*
ROW($1:$19),0),ROW($1:$19))+1,1)*10^ROW($1:$19)/10)</f>
        <v>23</v>
      </c>
      <c r="K862">
        <f>SUMPRODUCT(MID(0&amp;feed!K1225,LARGE(INDEX(ISNUMBER(--MID(feed!K1225,ROW($1:$19),1))*
ROW($1:$19),0),ROW($1:$19))+1,1)*10^ROW($1:$19)/10)</f>
        <v>2</v>
      </c>
      <c r="L862">
        <f>SUMPRODUCT(MID(0&amp;feed!L1225,LARGE(INDEX(ISNUMBER(--MID(feed!L1225,ROW($1:$19),1))*
ROW($1:$19),0),ROW($1:$19))+1,1)*10^ROW($1:$19)/10)</f>
        <v>0</v>
      </c>
      <c r="M862" t="str">
        <f>feed!M1225</f>
        <v>Mixed Economy</v>
      </c>
      <c r="N862">
        <f>SUMPRODUCT(MID(0&amp;feed!N1225,LARGE(INDEX(ISNUMBER(--MID(feed!N1225,ROW($1:$5),1))*
ROW($1:$5),0),ROW($1:$5))+1,1)*10^ROW($1:$5)/10)</f>
        <v>263</v>
      </c>
      <c r="O862">
        <f>SUMPRODUCT(MID(0&amp;feed!O1225,LARGE(INDEX(ISNUMBER(--MID(feed!O1225,ROW($1:$5),1))*
ROW($1:$5),0),ROW($1:$5))+1,1)*10^ROW($1:$5)/10)</f>
        <v>0</v>
      </c>
      <c r="P862" t="str">
        <f>feed!P1225</f>
        <v>Untapped</v>
      </c>
      <c r="Q862">
        <f t="shared" si="78"/>
        <v>90</v>
      </c>
      <c r="R862" t="str">
        <f>feed!Q1225</f>
        <v>None</v>
      </c>
      <c r="S862">
        <f t="shared" si="79"/>
        <v>0</v>
      </c>
      <c r="T862" t="str">
        <f>feed!R1225</f>
        <v>Atlas</v>
      </c>
      <c r="U862" t="str">
        <f>feed!S1225</f>
        <v>Neutral</v>
      </c>
      <c r="V862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16367</v>
      </c>
      <c r="W862" t="str">
        <f>feed!U1225</f>
        <v>http://blocgame.com/stats.php?id=65631</v>
      </c>
      <c r="X862" s="4">
        <f>SUMPRODUCT(MID(0&amp;feed!V1225,LARGE(INDEX(ISNUMBER(--MID(feed!V1225,ROW($1:$5),1))*
ROW($1:$5),0),ROW($1:$5))+1,1)*10^ROW($1:$5)/10)</f>
        <v>0</v>
      </c>
      <c r="Y862">
        <f>feed!W1225</f>
        <v>0</v>
      </c>
      <c r="Z862" s="4">
        <f t="shared" si="80"/>
        <v>15617</v>
      </c>
      <c r="AA862" s="8">
        <f t="shared" si="81"/>
        <v>62.231939163498097</v>
      </c>
      <c r="AB862" s="4">
        <f t="shared" si="82"/>
        <v>43.833333333333336</v>
      </c>
      <c r="AC862" s="4">
        <f t="shared" si="83"/>
        <v>2727.8333333333335</v>
      </c>
    </row>
    <row r="863" spans="1:29" x14ac:dyDescent="0.25">
      <c r="A863" t="str">
        <f>feed!A1220</f>
        <v>Guardianship</v>
      </c>
      <c r="B863" t="str">
        <f>feed!B1220</f>
        <v>The Protector</v>
      </c>
      <c r="C863">
        <f>feed!C1220</f>
        <v>0</v>
      </c>
      <c r="D863">
        <f>SUMPRODUCT(MID(0&amp;feed!D1220,LARGE(INDEX(ISNUMBER(--MID(feed!D1220,ROW($1:$19),1))*
ROW($1:$19),0),ROW($1:$19))+1,1)*10^ROW($1:$19)/10)</f>
        <v>3</v>
      </c>
      <c r="E863">
        <f>SUMPRODUCT(MID(0&amp;feed!E1220,LARGE(INDEX(ISNUMBER(--MID(feed!E1220,ROW($1:$19),1))*
ROW($1:$19),0),ROW($1:$19))+1,1)*10^ROW($1:$19)/10)</f>
        <v>0</v>
      </c>
      <c r="F863" t="str">
        <f>feed!F1220</f>
        <v>Finest of the 19th century</v>
      </c>
      <c r="G863" t="str">
        <f>feed!G1220</f>
        <v>Normal</v>
      </c>
      <c r="H863">
        <f>SUMPRODUCT(MID(0&amp;feed!H1217,LARGE(INDEX(ISNUMBER(--MID(feed!H1217,ROW($1:$19),1))*
ROW($1:$19),0),ROW($1:$19))+1,1)*10^ROW($1:$19)/10)</f>
        <v>1</v>
      </c>
      <c r="I863" t="str">
        <f>feed!I1220</f>
        <v>Poor</v>
      </c>
      <c r="J863">
        <f>SUMPRODUCT(MID(0&amp;feed!J1220,LARGE(INDEX(ISNUMBER(--MID(feed!J1220,ROW($1:$19),1))*
ROW($1:$19),0),ROW($1:$19))+1,1)*10^ROW($1:$19)/10)</f>
        <v>3</v>
      </c>
      <c r="K863">
        <f>SUMPRODUCT(MID(0&amp;feed!K1220,LARGE(INDEX(ISNUMBER(--MID(feed!K1220,ROW($1:$19),1))*
ROW($1:$19),0),ROW($1:$19))+1,1)*10^ROW($1:$19)/10)</f>
        <v>3</v>
      </c>
      <c r="L863">
        <f>SUMPRODUCT(MID(0&amp;feed!L1220,LARGE(INDEX(ISNUMBER(--MID(feed!L1220,ROW($1:$19),1))*
ROW($1:$19),0),ROW($1:$19))+1,1)*10^ROW($1:$19)/10)</f>
        <v>1</v>
      </c>
      <c r="M863" t="str">
        <f>feed!M1220</f>
        <v>Mixed Economy</v>
      </c>
      <c r="N863">
        <f>SUMPRODUCT(MID(0&amp;feed!N1220,LARGE(INDEX(ISNUMBER(--MID(feed!N1220,ROW($1:$5),1))*
ROW($1:$5),0),ROW($1:$5))+1,1)*10^ROW($1:$5)/10)</f>
        <v>265</v>
      </c>
      <c r="O863">
        <f>SUMPRODUCT(MID(0&amp;feed!O1220,LARGE(INDEX(ISNUMBER(--MID(feed!O1220,ROW($1:$5),1))*
ROW($1:$5),0),ROW($1:$5))+1,1)*10^ROW($1:$5)/10)</f>
        <v>2525</v>
      </c>
      <c r="P863" t="str">
        <f>feed!P1220</f>
        <v>Untapped</v>
      </c>
      <c r="Q863">
        <f t="shared" si="78"/>
        <v>90</v>
      </c>
      <c r="R863" t="str">
        <f>feed!Q1220</f>
        <v>Meagre</v>
      </c>
      <c r="S863">
        <f t="shared" si="79"/>
        <v>1.5</v>
      </c>
      <c r="T863" t="str">
        <f>feed!R1220</f>
        <v>Arabia</v>
      </c>
      <c r="U863" t="str">
        <f>feed!S1220</f>
        <v>Neutral</v>
      </c>
      <c r="V863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8801</v>
      </c>
      <c r="W863" t="str">
        <f>feed!U1220</f>
        <v>http://blocgame.com/stats.php?id=65314</v>
      </c>
      <c r="X863" s="4">
        <f>SUMPRODUCT(MID(0&amp;feed!V1220,LARGE(INDEX(ISNUMBER(--MID(feed!V1220,ROW($1:$5),1))*
ROW($1:$5),0),ROW($1:$5))+1,1)*10^ROW($1:$5)/10)</f>
        <v>0</v>
      </c>
      <c r="Y863">
        <f>feed!W1220</f>
        <v>0</v>
      </c>
      <c r="Z863" s="4">
        <f t="shared" si="80"/>
        <v>6551</v>
      </c>
      <c r="AA863" s="8">
        <f t="shared" si="81"/>
        <v>33.211320754716979</v>
      </c>
      <c r="AB863" s="4">
        <f t="shared" si="82"/>
        <v>44.166666666666664</v>
      </c>
      <c r="AC863" s="4">
        <f t="shared" si="83"/>
        <v>1466.8333333333333</v>
      </c>
    </row>
    <row r="864" spans="1:29" x14ac:dyDescent="0.25">
      <c r="A864" t="str">
        <f>feed!A1219</f>
        <v>hidupmumati</v>
      </c>
      <c r="B864" t="str">
        <f>feed!B1219</f>
        <v>killerh</v>
      </c>
      <c r="C864">
        <f>feed!C1219</f>
        <v>0</v>
      </c>
      <c r="D864">
        <f>SUMPRODUCT(MID(0&amp;feed!D1219,LARGE(INDEX(ISNUMBER(--MID(feed!D1219,ROW($1:$19),1))*
ROW($1:$19),0),ROW($1:$19))+1,1)*10^ROW($1:$19)/10)</f>
        <v>5</v>
      </c>
      <c r="E864">
        <f>SUMPRODUCT(MID(0&amp;feed!E1219,LARGE(INDEX(ISNUMBER(--MID(feed!E1219,ROW($1:$19),1))*
ROW($1:$19),0),ROW($1:$19))+1,1)*10^ROW($1:$19)/10)</f>
        <v>0</v>
      </c>
      <c r="F864" t="str">
        <f>feed!F1219</f>
        <v>Finest of the 19th century</v>
      </c>
      <c r="G864" t="str">
        <f>feed!G1219</f>
        <v>Good</v>
      </c>
      <c r="H864">
        <f>SUMPRODUCT(MID(0&amp;feed!H1220,LARGE(INDEX(ISNUMBER(--MID(feed!H1220,ROW($1:$19),1))*
ROW($1:$19),0),ROW($1:$19))+1,1)*10^ROW($1:$19)/10)</f>
        <v>0</v>
      </c>
      <c r="I864" t="str">
        <f>feed!I1219</f>
        <v>Standard</v>
      </c>
      <c r="J864">
        <f>SUMPRODUCT(MID(0&amp;feed!J1219,LARGE(INDEX(ISNUMBER(--MID(feed!J1219,ROW($1:$19),1))*
ROW($1:$19),0),ROW($1:$19))+1,1)*10^ROW($1:$19)/10)</f>
        <v>36</v>
      </c>
      <c r="K864">
        <f>SUMPRODUCT(MID(0&amp;feed!K1219,LARGE(INDEX(ISNUMBER(--MID(feed!K1219,ROW($1:$19),1))*
ROW($1:$19),0),ROW($1:$19))+1,1)*10^ROW($1:$19)/10)</f>
        <v>3</v>
      </c>
      <c r="L864">
        <f>SUMPRODUCT(MID(0&amp;feed!L1219,LARGE(INDEX(ISNUMBER(--MID(feed!L1219,ROW($1:$19),1))*
ROW($1:$19),0),ROW($1:$19))+1,1)*10^ROW($1:$19)/10)</f>
        <v>0</v>
      </c>
      <c r="M864" t="str">
        <f>feed!M1219</f>
        <v>Mixed Economy</v>
      </c>
      <c r="N864">
        <f>SUMPRODUCT(MID(0&amp;feed!N1219,LARGE(INDEX(ISNUMBER(--MID(feed!N1219,ROW($1:$5),1))*
ROW($1:$5),0),ROW($1:$5))+1,1)*10^ROW($1:$5)/10)</f>
        <v>266</v>
      </c>
      <c r="O864">
        <f>SUMPRODUCT(MID(0&amp;feed!O1219,LARGE(INDEX(ISNUMBER(--MID(feed!O1219,ROW($1:$5),1))*
ROW($1:$5),0),ROW($1:$5))+1,1)*10^ROW($1:$5)/10)</f>
        <v>0</v>
      </c>
      <c r="P864" t="str">
        <f>feed!P1219</f>
        <v>Untapped</v>
      </c>
      <c r="Q864">
        <f t="shared" si="78"/>
        <v>90</v>
      </c>
      <c r="R864" t="str">
        <f>feed!Q1219</f>
        <v>None</v>
      </c>
      <c r="S864">
        <f t="shared" si="79"/>
        <v>0</v>
      </c>
      <c r="T864" t="str">
        <f>feed!R1219</f>
        <v>Indochina</v>
      </c>
      <c r="U864" t="str">
        <f>feed!S1219</f>
        <v>Neutral</v>
      </c>
      <c r="V864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16317</v>
      </c>
      <c r="W864" t="str">
        <f>feed!U1219</f>
        <v>http://blocgame.com/stats.php?id=65574</v>
      </c>
      <c r="X864" s="4">
        <f>SUMPRODUCT(MID(0&amp;feed!V1219,LARGE(INDEX(ISNUMBER(--MID(feed!V1219,ROW($1:$5),1))*
ROW($1:$5),0),ROW($1:$5))+1,1)*10^ROW($1:$5)/10)</f>
        <v>0</v>
      </c>
      <c r="Y864">
        <f>feed!W1219</f>
        <v>0</v>
      </c>
      <c r="Z864" s="4">
        <f t="shared" si="80"/>
        <v>15192</v>
      </c>
      <c r="AA864" s="8">
        <f t="shared" si="81"/>
        <v>61.342105263157897</v>
      </c>
      <c r="AB864" s="4">
        <f t="shared" si="82"/>
        <v>44.333333333333336</v>
      </c>
      <c r="AC864" s="4">
        <f t="shared" si="83"/>
        <v>2719.5</v>
      </c>
    </row>
    <row r="865" spans="1:29" x14ac:dyDescent="0.25">
      <c r="A865" t="str">
        <f>feed!A1221</f>
        <v>operun</v>
      </c>
      <c r="B865" t="str">
        <f>feed!B1221</f>
        <v>vertmon</v>
      </c>
      <c r="C865">
        <f>feed!C1221</f>
        <v>0</v>
      </c>
      <c r="D865">
        <f>SUMPRODUCT(MID(0&amp;feed!D1221,LARGE(INDEX(ISNUMBER(--MID(feed!D1221,ROW($1:$19),1))*
ROW($1:$19),0),ROW($1:$19))+1,1)*10^ROW($1:$19)/10)</f>
        <v>8</v>
      </c>
      <c r="E865">
        <f>SUMPRODUCT(MID(0&amp;feed!E1221,LARGE(INDEX(ISNUMBER(--MID(feed!E1221,ROW($1:$19),1))*
ROW($1:$19),0),ROW($1:$19))+1,1)*10^ROW($1:$19)/10)</f>
        <v>0</v>
      </c>
      <c r="F865" t="str">
        <f>feed!F1221</f>
        <v>Finest of the 19th century</v>
      </c>
      <c r="G865" t="str">
        <f>feed!G1221</f>
        <v>Questionable</v>
      </c>
      <c r="H865">
        <f>SUMPRODUCT(MID(0&amp;feed!H1221,LARGE(INDEX(ISNUMBER(--MID(feed!H1221,ROW($1:$19),1))*
ROW($1:$19),0),ROW($1:$19))+1,1)*10^ROW($1:$19)/10)</f>
        <v>0</v>
      </c>
      <c r="I865" t="str">
        <f>feed!I1221</f>
        <v>Undisciplined Rabble</v>
      </c>
      <c r="J865">
        <f>SUMPRODUCT(MID(0&amp;feed!J1221,LARGE(INDEX(ISNUMBER(--MID(feed!J1221,ROW($1:$19),1))*
ROW($1:$19),0),ROW($1:$19))+1,1)*10^ROW($1:$19)/10)</f>
        <v>23</v>
      </c>
      <c r="K865">
        <f>SUMPRODUCT(MID(0&amp;feed!K1221,LARGE(INDEX(ISNUMBER(--MID(feed!K1221,ROW($1:$19),1))*
ROW($1:$19),0),ROW($1:$19))+1,1)*10^ROW($1:$19)/10)</f>
        <v>2</v>
      </c>
      <c r="L865">
        <f>SUMPRODUCT(MID(0&amp;feed!L1221,LARGE(INDEX(ISNUMBER(--MID(feed!L1221,ROW($1:$19),1))*
ROW($1:$19),0),ROW($1:$19))+1,1)*10^ROW($1:$19)/10)</f>
        <v>0</v>
      </c>
      <c r="M865" t="str">
        <f>feed!M1221</f>
        <v>Mixed Economy</v>
      </c>
      <c r="N865">
        <f>SUMPRODUCT(MID(0&amp;feed!N1221,LARGE(INDEX(ISNUMBER(--MID(feed!N1221,ROW($1:$5),1))*
ROW($1:$5),0),ROW($1:$5))+1,1)*10^ROW($1:$5)/10)</f>
        <v>264</v>
      </c>
      <c r="O865">
        <f>SUMPRODUCT(MID(0&amp;feed!O1221,LARGE(INDEX(ISNUMBER(--MID(feed!O1221,ROW($1:$5),1))*
ROW($1:$5),0),ROW($1:$5))+1,1)*10^ROW($1:$5)/10)</f>
        <v>0</v>
      </c>
      <c r="P865" t="str">
        <f>feed!P1221</f>
        <v>Untapped</v>
      </c>
      <c r="Q865">
        <f t="shared" si="78"/>
        <v>90</v>
      </c>
      <c r="R865" t="str">
        <f>feed!Q1221</f>
        <v>None</v>
      </c>
      <c r="S865">
        <f t="shared" si="79"/>
        <v>0</v>
      </c>
      <c r="T865" t="str">
        <f>feed!R1221</f>
        <v>China</v>
      </c>
      <c r="U865" t="str">
        <f>feed!S1221</f>
        <v>Neutral</v>
      </c>
      <c r="V865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14506</v>
      </c>
      <c r="W865" t="str">
        <f>feed!U1221</f>
        <v>http://blocgame.com/stats.php?id=65375</v>
      </c>
      <c r="X865" s="4">
        <f>SUMPRODUCT(MID(0&amp;feed!V1221,LARGE(INDEX(ISNUMBER(--MID(feed!V1221,ROW($1:$5),1))*
ROW($1:$5),0),ROW($1:$5))+1,1)*10^ROW($1:$5)/10)</f>
        <v>0</v>
      </c>
      <c r="Y865">
        <f>feed!W1221</f>
        <v>0</v>
      </c>
      <c r="Z865" s="4">
        <f t="shared" si="80"/>
        <v>13756</v>
      </c>
      <c r="AA865" s="8">
        <f t="shared" si="81"/>
        <v>54.946969696969695</v>
      </c>
      <c r="AB865" s="4">
        <f t="shared" si="82"/>
        <v>44</v>
      </c>
      <c r="AC865" s="4">
        <f t="shared" si="83"/>
        <v>2417.6666666666665</v>
      </c>
    </row>
    <row r="866" spans="1:29" x14ac:dyDescent="0.25">
      <c r="A866" t="str">
        <f>feed!A1218</f>
        <v>persmon</v>
      </c>
      <c r="B866" t="str">
        <f>feed!B1218</f>
        <v>persmon</v>
      </c>
      <c r="C866">
        <f>feed!C1218</f>
        <v>0</v>
      </c>
      <c r="D866">
        <f>SUMPRODUCT(MID(0&amp;feed!D1218,LARGE(INDEX(ISNUMBER(--MID(feed!D1218,ROW($1:$19),1))*
ROW($1:$19),0),ROW($1:$19))+1,1)*10^ROW($1:$19)/10)</f>
        <v>6</v>
      </c>
      <c r="E866">
        <f>SUMPRODUCT(MID(0&amp;feed!E1218,LARGE(INDEX(ISNUMBER(--MID(feed!E1218,ROW($1:$19),1))*
ROW($1:$19),0),ROW($1:$19))+1,1)*10^ROW($1:$19)/10)</f>
        <v>0</v>
      </c>
      <c r="F866" t="str">
        <f>feed!F1218</f>
        <v>Finest of the 19th century</v>
      </c>
      <c r="G866" t="str">
        <f>feed!G1218</f>
        <v>Questionable</v>
      </c>
      <c r="H866">
        <f>SUMPRODUCT(MID(0&amp;feed!H1219,LARGE(INDEX(ISNUMBER(--MID(feed!H1219,ROW($1:$19),1))*
ROW($1:$19),0),ROW($1:$19))+1,1)*10^ROW($1:$19)/10)</f>
        <v>0</v>
      </c>
      <c r="I866" t="str">
        <f>feed!I1218</f>
        <v>Poor</v>
      </c>
      <c r="J866">
        <f>SUMPRODUCT(MID(0&amp;feed!J1218,LARGE(INDEX(ISNUMBER(--MID(feed!J1218,ROW($1:$19),1))*
ROW($1:$19),0),ROW($1:$19))+1,1)*10^ROW($1:$19)/10)</f>
        <v>23</v>
      </c>
      <c r="K866">
        <f>SUMPRODUCT(MID(0&amp;feed!K1218,LARGE(INDEX(ISNUMBER(--MID(feed!K1218,ROW($1:$19),1))*
ROW($1:$19),0),ROW($1:$19))+1,1)*10^ROW($1:$19)/10)</f>
        <v>2</v>
      </c>
      <c r="L866">
        <f>SUMPRODUCT(MID(0&amp;feed!L1218,LARGE(INDEX(ISNUMBER(--MID(feed!L1218,ROW($1:$19),1))*
ROW($1:$19),0),ROW($1:$19))+1,1)*10^ROW($1:$19)/10)</f>
        <v>0</v>
      </c>
      <c r="M866" t="str">
        <f>feed!M1218</f>
        <v>Mixed Economy</v>
      </c>
      <c r="N866">
        <f>SUMPRODUCT(MID(0&amp;feed!N1218,LARGE(INDEX(ISNUMBER(--MID(feed!N1218,ROW($1:$5),1))*
ROW($1:$5),0),ROW($1:$5))+1,1)*10^ROW($1:$5)/10)</f>
        <v>267</v>
      </c>
      <c r="O866">
        <f>SUMPRODUCT(MID(0&amp;feed!O1218,LARGE(INDEX(ISNUMBER(--MID(feed!O1218,ROW($1:$5),1))*
ROW($1:$5),0),ROW($1:$5))+1,1)*10^ROW($1:$5)/10)</f>
        <v>0</v>
      </c>
      <c r="P866" t="str">
        <f>feed!P1218</f>
        <v>Untapped</v>
      </c>
      <c r="Q866">
        <f t="shared" si="78"/>
        <v>90</v>
      </c>
      <c r="R866" t="str">
        <f>feed!Q1218</f>
        <v>None</v>
      </c>
      <c r="S866">
        <f t="shared" si="79"/>
        <v>0</v>
      </c>
      <c r="T866" t="str">
        <f>feed!R1218</f>
        <v>Egypt</v>
      </c>
      <c r="U866" t="str">
        <f>feed!S1218</f>
        <v>Neutral</v>
      </c>
      <c r="V866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14905</v>
      </c>
      <c r="W866" t="str">
        <f>feed!U1218</f>
        <v>http://blocgame.com/stats.php?id=65414</v>
      </c>
      <c r="X866" s="4">
        <f>SUMPRODUCT(MID(0&amp;feed!V1218,LARGE(INDEX(ISNUMBER(--MID(feed!V1218,ROW($1:$5),1))*
ROW($1:$5),0),ROW($1:$5))+1,1)*10^ROW($1:$5)/10)</f>
        <v>0</v>
      </c>
      <c r="Y866">
        <f>feed!W1218</f>
        <v>0</v>
      </c>
      <c r="Z866" s="4">
        <f t="shared" si="80"/>
        <v>14155</v>
      </c>
      <c r="AA866" s="8">
        <f t="shared" si="81"/>
        <v>55.823970037453186</v>
      </c>
      <c r="AB866" s="4">
        <f t="shared" si="82"/>
        <v>44.5</v>
      </c>
      <c r="AC866" s="4">
        <f t="shared" si="83"/>
        <v>2484.1666666666665</v>
      </c>
    </row>
    <row r="867" spans="1:29" x14ac:dyDescent="0.25">
      <c r="A867" t="str">
        <f>feed!A1223</f>
        <v>Artic Tusk</v>
      </c>
      <c r="B867" t="str">
        <f>feed!B1223</f>
        <v>Nochi</v>
      </c>
      <c r="C867">
        <f>feed!C1223</f>
        <v>0</v>
      </c>
      <c r="D867">
        <f>SUMPRODUCT(MID(0&amp;feed!D1223,LARGE(INDEX(ISNUMBER(--MID(feed!D1223,ROW($1:$19),1))*
ROW($1:$19),0),ROW($1:$19))+1,1)*10^ROW($1:$19)/10)</f>
        <v>9</v>
      </c>
      <c r="E867">
        <f>SUMPRODUCT(MID(0&amp;feed!E1223,LARGE(INDEX(ISNUMBER(--MID(feed!E1223,ROW($1:$19),1))*
ROW($1:$19),0),ROW($1:$19))+1,1)*10^ROW($1:$19)/10)</f>
        <v>0</v>
      </c>
      <c r="F867" t="str">
        <f>feed!F1223</f>
        <v>First World War surplus</v>
      </c>
      <c r="G867" t="str">
        <f>feed!G1223</f>
        <v>Angelic</v>
      </c>
      <c r="H867">
        <f>SUMPRODUCT(MID(0&amp;feed!H1225,LARGE(INDEX(ISNUMBER(--MID(feed!H1225,ROW($1:$19),1))*
ROW($1:$19),0),ROW($1:$19))+1,1)*10^ROW($1:$19)/10)</f>
        <v>0</v>
      </c>
      <c r="I867" t="str">
        <f>feed!I1223</f>
        <v>Elite</v>
      </c>
      <c r="J867">
        <f>SUMPRODUCT(MID(0&amp;feed!J1223,LARGE(INDEX(ISNUMBER(--MID(feed!J1223,ROW($1:$19),1))*
ROW($1:$19),0),ROW($1:$19))+1,1)*10^ROW($1:$19)/10)</f>
        <v>9</v>
      </c>
      <c r="K867">
        <f>SUMPRODUCT(MID(0&amp;feed!K1223,LARGE(INDEX(ISNUMBER(--MID(feed!K1223,ROW($1:$19),1))*
ROW($1:$19),0),ROW($1:$19))+1,1)*10^ROW($1:$19)/10)</f>
        <v>5</v>
      </c>
      <c r="L867">
        <f>SUMPRODUCT(MID(0&amp;feed!L1223,LARGE(INDEX(ISNUMBER(--MID(feed!L1223,ROW($1:$19),1))*
ROW($1:$19),0),ROW($1:$19))+1,1)*10^ROW($1:$19)/10)</f>
        <v>0</v>
      </c>
      <c r="M867" t="str">
        <f>feed!M1223</f>
        <v>Mixed Economy</v>
      </c>
      <c r="N867">
        <f>SUMPRODUCT(MID(0&amp;feed!N1223,LARGE(INDEX(ISNUMBER(--MID(feed!N1223,ROW($1:$5),1))*
ROW($1:$5),0),ROW($1:$5))+1,1)*10^ROW($1:$5)/10)</f>
        <v>263</v>
      </c>
      <c r="O867">
        <f>SUMPRODUCT(MID(0&amp;feed!O1223,LARGE(INDEX(ISNUMBER(--MID(feed!O1223,ROW($1:$5),1))*
ROW($1:$5),0),ROW($1:$5))+1,1)*10^ROW($1:$5)/10)</f>
        <v>0</v>
      </c>
      <c r="P867" t="str">
        <f>feed!P1223</f>
        <v>Untapped</v>
      </c>
      <c r="Q867">
        <f t="shared" si="78"/>
        <v>90</v>
      </c>
      <c r="R867" t="str">
        <f>feed!Q1223</f>
        <v>Meagre</v>
      </c>
      <c r="S867">
        <f t="shared" si="79"/>
        <v>1.5</v>
      </c>
      <c r="T867" t="str">
        <f>feed!R1223</f>
        <v>Pacific Rim</v>
      </c>
      <c r="U867" t="str">
        <f>feed!S1223</f>
        <v>United States</v>
      </c>
      <c r="V867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16172</v>
      </c>
      <c r="W867" t="str">
        <f>feed!U1223</f>
        <v>http://blocgame.com/stats.php?id=50455</v>
      </c>
      <c r="X867" s="4">
        <f>SUMPRODUCT(MID(0&amp;feed!V1223,LARGE(INDEX(ISNUMBER(--MID(feed!V1223,ROW($1:$5),1))*
ROW($1:$5),0),ROW($1:$5))+1,1)*10^ROW($1:$5)/10)</f>
        <v>0</v>
      </c>
      <c r="Y867">
        <f>feed!W1223</f>
        <v>0</v>
      </c>
      <c r="Z867" s="4">
        <f t="shared" si="80"/>
        <v>14297</v>
      </c>
      <c r="AA867" s="8">
        <f t="shared" si="81"/>
        <v>61.49049429657795</v>
      </c>
      <c r="AB867" s="4">
        <f t="shared" si="82"/>
        <v>43.833333333333336</v>
      </c>
      <c r="AC867" s="4">
        <f t="shared" si="83"/>
        <v>2695.3333333333335</v>
      </c>
    </row>
    <row r="868" spans="1:29" x14ac:dyDescent="0.25">
      <c r="A868" t="str">
        <f>feed!A1205</f>
        <v>Caral</v>
      </c>
      <c r="B868" t="str">
        <f>feed!B1205</f>
        <v>rhaums</v>
      </c>
      <c r="C868">
        <f>feed!C1205</f>
        <v>0</v>
      </c>
      <c r="D868">
        <f>SUMPRODUCT(MID(0&amp;feed!D1205,LARGE(INDEX(ISNUMBER(--MID(feed!D1205,ROW($1:$19),1))*
ROW($1:$19),0),ROW($1:$19))+1,1)*10^ROW($1:$19)/10)</f>
        <v>27</v>
      </c>
      <c r="E868">
        <f>SUMPRODUCT(MID(0&amp;feed!E1205,LARGE(INDEX(ISNUMBER(--MID(feed!E1205,ROW($1:$19),1))*
ROW($1:$19),0),ROW($1:$19))+1,1)*10^ROW($1:$19)/10)</f>
        <v>0</v>
      </c>
      <c r="F868" t="str">
        <f>feed!F1205</f>
        <v>First World War surplus</v>
      </c>
      <c r="G868" t="str">
        <f>feed!G1205</f>
        <v>Gandhi-like</v>
      </c>
      <c r="H868">
        <f>SUMPRODUCT(MID(0&amp;feed!H1203,LARGE(INDEX(ISNUMBER(--MID(feed!H1203,ROW($1:$19),1))*
ROW($1:$19),0),ROW($1:$19))+1,1)*10^ROW($1:$19)/10)</f>
        <v>0</v>
      </c>
      <c r="I868" t="str">
        <f>feed!I1205</f>
        <v>Good</v>
      </c>
      <c r="J868">
        <f>SUMPRODUCT(MID(0&amp;feed!J1205,LARGE(INDEX(ISNUMBER(--MID(feed!J1205,ROW($1:$19),1))*
ROW($1:$19),0),ROW($1:$19))+1,1)*10^ROW($1:$19)/10)</f>
        <v>163</v>
      </c>
      <c r="K868">
        <f>SUMPRODUCT(MID(0&amp;feed!K1205,LARGE(INDEX(ISNUMBER(--MID(feed!K1205,ROW($1:$19),1))*
ROW($1:$19),0),ROW($1:$19))+1,1)*10^ROW($1:$19)/10)</f>
        <v>2</v>
      </c>
      <c r="L868">
        <f>SUMPRODUCT(MID(0&amp;feed!L1205,LARGE(INDEX(ISNUMBER(--MID(feed!L1205,ROW($1:$19),1))*
ROW($1:$19),0),ROW($1:$19))+1,1)*10^ROW($1:$19)/10)</f>
        <v>0</v>
      </c>
      <c r="M868" t="str">
        <f>feed!M1205</f>
        <v>Central Planning</v>
      </c>
      <c r="N868">
        <f>SUMPRODUCT(MID(0&amp;feed!N1205,LARGE(INDEX(ISNUMBER(--MID(feed!N1205,ROW($1:$5),1))*
ROW($1:$5),0),ROW($1:$5))+1,1)*10^ROW($1:$5)/10)</f>
        <v>284</v>
      </c>
      <c r="O868">
        <f>SUMPRODUCT(MID(0&amp;feed!O1205,LARGE(INDEX(ISNUMBER(--MID(feed!O1205,ROW($1:$5),1))*
ROW($1:$5),0),ROW($1:$5))+1,1)*10^ROW($1:$5)/10)</f>
        <v>0</v>
      </c>
      <c r="P868" t="str">
        <f>feed!P1205</f>
        <v>Untapped</v>
      </c>
      <c r="Q868">
        <f t="shared" si="78"/>
        <v>90</v>
      </c>
      <c r="R868" t="str">
        <f>feed!Q1205</f>
        <v>None</v>
      </c>
      <c r="S868">
        <f t="shared" si="79"/>
        <v>0</v>
      </c>
      <c r="T868" t="str">
        <f>feed!R1205</f>
        <v>Mesopotamia</v>
      </c>
      <c r="U868" t="str">
        <f>feed!S1205</f>
        <v>Neutral</v>
      </c>
      <c r="V868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868" t="str">
        <f>feed!U1205</f>
        <v>http://blocgame.com/stats.php?id=65458</v>
      </c>
      <c r="X868" s="4">
        <f>SUMPRODUCT(MID(0&amp;feed!V1205,LARGE(INDEX(ISNUMBER(--MID(feed!V1205,ROW($1:$5),1))*
ROW($1:$5),0),ROW($1:$5))+1,1)*10^ROW($1:$5)/10)</f>
        <v>0</v>
      </c>
      <c r="Y868">
        <f>feed!W1205</f>
        <v>0</v>
      </c>
      <c r="Z868" s="4">
        <f t="shared" si="80"/>
        <v>19250</v>
      </c>
      <c r="AA868" s="8">
        <f t="shared" si="81"/>
        <v>70.422535211267601</v>
      </c>
      <c r="AB868" s="4">
        <f t="shared" si="82"/>
        <v>47.333333333333336</v>
      </c>
      <c r="AC868" s="4">
        <f t="shared" si="83"/>
        <v>3333.3333333333335</v>
      </c>
    </row>
    <row r="869" spans="1:29" x14ac:dyDescent="0.25">
      <c r="A869" t="str">
        <f>feed!A1206</f>
        <v>g00dstuff</v>
      </c>
      <c r="B869" t="str">
        <f>feed!B1206</f>
        <v>g00dstuff</v>
      </c>
      <c r="C869">
        <f>feed!C1206</f>
        <v>0</v>
      </c>
      <c r="D869">
        <f>SUMPRODUCT(MID(0&amp;feed!D1206,LARGE(INDEX(ISNUMBER(--MID(feed!D1206,ROW($1:$19),1))*
ROW($1:$19),0),ROW($1:$19))+1,1)*10^ROW($1:$19)/10)</f>
        <v>20</v>
      </c>
      <c r="E869">
        <f>SUMPRODUCT(MID(0&amp;feed!E1206,LARGE(INDEX(ISNUMBER(--MID(feed!E1206,ROW($1:$19),1))*
ROW($1:$19),0),ROW($1:$19))+1,1)*10^ROW($1:$19)/10)</f>
        <v>0</v>
      </c>
      <c r="F869" t="str">
        <f>feed!F1206</f>
        <v>Finest of the 19th century</v>
      </c>
      <c r="G869" t="str">
        <f>feed!G1206</f>
        <v>Gandhi-like</v>
      </c>
      <c r="H869">
        <f>SUMPRODUCT(MID(0&amp;feed!H1204,LARGE(INDEX(ISNUMBER(--MID(feed!H1204,ROW($1:$19),1))*
ROW($1:$19),0),ROW($1:$19))+1,1)*10^ROW($1:$19)/10)</f>
        <v>0</v>
      </c>
      <c r="I869" t="str">
        <f>feed!I1206</f>
        <v>Poor</v>
      </c>
      <c r="J869">
        <f>SUMPRODUCT(MID(0&amp;feed!J1206,LARGE(INDEX(ISNUMBER(--MID(feed!J1206,ROW($1:$19),1))*
ROW($1:$19),0),ROW($1:$19))+1,1)*10^ROW($1:$19)/10)</f>
        <v>4</v>
      </c>
      <c r="K869">
        <f>SUMPRODUCT(MID(0&amp;feed!K1206,LARGE(INDEX(ISNUMBER(--MID(feed!K1206,ROW($1:$19),1))*
ROW($1:$19),0),ROW($1:$19))+1,1)*10^ROW($1:$19)/10)</f>
        <v>2</v>
      </c>
      <c r="L869">
        <f>SUMPRODUCT(MID(0&amp;feed!L1206,LARGE(INDEX(ISNUMBER(--MID(feed!L1206,ROW($1:$19),1))*
ROW($1:$19),0),ROW($1:$19))+1,1)*10^ROW($1:$19)/10)</f>
        <v>7</v>
      </c>
      <c r="M869" t="str">
        <f>feed!M1206</f>
        <v>Free Market</v>
      </c>
      <c r="N869">
        <f>SUMPRODUCT(MID(0&amp;feed!N1206,LARGE(INDEX(ISNUMBER(--MID(feed!N1206,ROW($1:$5),1))*
ROW($1:$5),0),ROW($1:$5))+1,1)*10^ROW($1:$5)/10)</f>
        <v>282</v>
      </c>
      <c r="O869">
        <f>SUMPRODUCT(MID(0&amp;feed!O1206,LARGE(INDEX(ISNUMBER(--MID(feed!O1206,ROW($1:$5),1))*
ROW($1:$5),0),ROW($1:$5))+1,1)*10^ROW($1:$5)/10)</f>
        <v>4182</v>
      </c>
      <c r="P869" t="str">
        <f>feed!P1206</f>
        <v>Untapped</v>
      </c>
      <c r="Q869">
        <f t="shared" si="78"/>
        <v>90</v>
      </c>
      <c r="R869" t="str">
        <f>feed!Q1206</f>
        <v>None</v>
      </c>
      <c r="S869">
        <f t="shared" si="79"/>
        <v>0</v>
      </c>
      <c r="T869" t="str">
        <f>feed!R1206</f>
        <v>Atlas</v>
      </c>
      <c r="U869" t="str">
        <f>feed!S1206</f>
        <v>Neutral</v>
      </c>
      <c r="V869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869" t="str">
        <f>feed!U1206</f>
        <v>http://blocgame.com/stats.php?id=65315</v>
      </c>
      <c r="X869" s="4">
        <f>SUMPRODUCT(MID(0&amp;feed!V1206,LARGE(INDEX(ISNUMBER(--MID(feed!V1206,ROW($1:$5),1))*
ROW($1:$5),0),ROW($1:$5))+1,1)*10^ROW($1:$5)/10)</f>
        <v>0</v>
      </c>
      <c r="Y869">
        <f>feed!W1206</f>
        <v>0</v>
      </c>
      <c r="Z869" s="4">
        <f t="shared" si="80"/>
        <v>16625</v>
      </c>
      <c r="AA869" s="8">
        <f t="shared" si="81"/>
        <v>70.921985815602838</v>
      </c>
      <c r="AB869" s="4">
        <f t="shared" si="82"/>
        <v>47</v>
      </c>
      <c r="AC869" s="4">
        <f t="shared" si="83"/>
        <v>3333.3333333333335</v>
      </c>
    </row>
    <row r="870" spans="1:29" x14ac:dyDescent="0.25">
      <c r="A870" t="str">
        <f>feed!A1211</f>
        <v>North Koreastan</v>
      </c>
      <c r="B870" t="str">
        <f>feed!B1211</f>
        <v>Kim Jong X</v>
      </c>
      <c r="C870">
        <f>feed!C1211</f>
        <v>0</v>
      </c>
      <c r="D870">
        <f>SUMPRODUCT(MID(0&amp;feed!D1211,LARGE(INDEX(ISNUMBER(--MID(feed!D1211,ROW($1:$19),1))*
ROW($1:$19),0),ROW($1:$19))+1,1)*10^ROW($1:$19)/10)</f>
        <v>6</v>
      </c>
      <c r="E870">
        <f>SUMPRODUCT(MID(0&amp;feed!E1211,LARGE(INDEX(ISNUMBER(--MID(feed!E1211,ROW($1:$19),1))*
ROW($1:$19),0),ROW($1:$19))+1,1)*10^ROW($1:$19)/10)</f>
        <v>0</v>
      </c>
      <c r="F870" t="str">
        <f>feed!F1211</f>
        <v>Finest of the 19th century</v>
      </c>
      <c r="G870" t="str">
        <f>feed!G1211</f>
        <v>Gandhi-like</v>
      </c>
      <c r="H870">
        <f>SUMPRODUCT(MID(0&amp;feed!H1205,LARGE(INDEX(ISNUMBER(--MID(feed!H1205,ROW($1:$19),1))*
ROW($1:$19),0),ROW($1:$19))+1,1)*10^ROW($1:$19)/10)</f>
        <v>0</v>
      </c>
      <c r="I870" t="str">
        <f>feed!I1211</f>
        <v>Poor</v>
      </c>
      <c r="J870">
        <f>SUMPRODUCT(MID(0&amp;feed!J1211,LARGE(INDEX(ISNUMBER(--MID(feed!J1211,ROW($1:$19),1))*
ROW($1:$19),0),ROW($1:$19))+1,1)*10^ROW($1:$19)/10)</f>
        <v>11</v>
      </c>
      <c r="K870">
        <f>SUMPRODUCT(MID(0&amp;feed!K1211,LARGE(INDEX(ISNUMBER(--MID(feed!K1211,ROW($1:$19),1))*
ROW($1:$19),0),ROW($1:$19))+1,1)*10^ROW($1:$19)/10)</f>
        <v>2</v>
      </c>
      <c r="L870">
        <f>SUMPRODUCT(MID(0&amp;feed!L1211,LARGE(INDEX(ISNUMBER(--MID(feed!L1211,ROW($1:$19),1))*
ROW($1:$19),0),ROW($1:$19))+1,1)*10^ROW($1:$19)/10)</f>
        <v>0</v>
      </c>
      <c r="M870" t="str">
        <f>feed!M1211</f>
        <v>Mixed Economy</v>
      </c>
      <c r="N870">
        <f>SUMPRODUCT(MID(0&amp;feed!N1211,LARGE(INDEX(ISNUMBER(--MID(feed!N1211,ROW($1:$5),1))*
ROW($1:$5),0),ROW($1:$5))+1,1)*10^ROW($1:$5)/10)</f>
        <v>276</v>
      </c>
      <c r="O870">
        <f>SUMPRODUCT(MID(0&amp;feed!O1211,LARGE(INDEX(ISNUMBER(--MID(feed!O1211,ROW($1:$5),1))*
ROW($1:$5),0),ROW($1:$5))+1,1)*10^ROW($1:$5)/10)</f>
        <v>0</v>
      </c>
      <c r="P870" t="str">
        <f>feed!P1211</f>
        <v>Untapped</v>
      </c>
      <c r="Q870">
        <f t="shared" si="78"/>
        <v>90</v>
      </c>
      <c r="R870" t="str">
        <f>feed!Q1211</f>
        <v>None</v>
      </c>
      <c r="S870">
        <f t="shared" si="79"/>
        <v>0</v>
      </c>
      <c r="T870" t="str">
        <f>feed!R1211</f>
        <v>Arabia</v>
      </c>
      <c r="U870" t="str">
        <f>feed!S1211</f>
        <v>Neutral</v>
      </c>
      <c r="V870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19602</v>
      </c>
      <c r="W870" t="str">
        <f>feed!U1211</f>
        <v>http://blocgame.com/stats.php?id=39034</v>
      </c>
      <c r="X870" s="4">
        <f>SUMPRODUCT(MID(0&amp;feed!V1211,LARGE(INDEX(ISNUMBER(--MID(feed!V1211,ROW($1:$5),1))*
ROW($1:$5),0),ROW($1:$5))+1,1)*10^ROW($1:$5)/10)</f>
        <v>0</v>
      </c>
      <c r="Y870">
        <f>feed!W1211</f>
        <v>0</v>
      </c>
      <c r="Z870" s="4">
        <f t="shared" si="80"/>
        <v>18852</v>
      </c>
      <c r="AA870" s="8">
        <f t="shared" si="81"/>
        <v>71.021739130434781</v>
      </c>
      <c r="AB870" s="4">
        <f t="shared" si="82"/>
        <v>46</v>
      </c>
      <c r="AC870" s="4">
        <f t="shared" si="83"/>
        <v>3267</v>
      </c>
    </row>
    <row r="871" spans="1:29" x14ac:dyDescent="0.25">
      <c r="A871" t="str">
        <f>feed!A1212</f>
        <v>UK</v>
      </c>
      <c r="B871" t="str">
        <f>feed!B1212</f>
        <v>TRUMPTH</v>
      </c>
      <c r="C871">
        <f>feed!C1212</f>
        <v>0</v>
      </c>
      <c r="D871">
        <f>SUMPRODUCT(MID(0&amp;feed!D1212,LARGE(INDEX(ISNUMBER(--MID(feed!D1212,ROW($1:$19),1))*
ROW($1:$19),0),ROW($1:$19))+1,1)*10^ROW($1:$19)/10)</f>
        <v>20</v>
      </c>
      <c r="E871">
        <f>SUMPRODUCT(MID(0&amp;feed!E1212,LARGE(INDEX(ISNUMBER(--MID(feed!E1212,ROW($1:$19),1))*
ROW($1:$19),0),ROW($1:$19))+1,1)*10^ROW($1:$19)/10)</f>
        <v>0</v>
      </c>
      <c r="F871" t="str">
        <f>feed!F1212</f>
        <v>Finest of the 19th century</v>
      </c>
      <c r="G871" t="str">
        <f>feed!G1212</f>
        <v>Gandhi-like</v>
      </c>
      <c r="H871">
        <f>SUMPRODUCT(MID(0&amp;feed!H1206,LARGE(INDEX(ISNUMBER(--MID(feed!H1206,ROW($1:$19),1))*
ROW($1:$19),0),ROW($1:$19))+1,1)*10^ROW($1:$19)/10)</f>
        <v>0</v>
      </c>
      <c r="I871" t="str">
        <f>feed!I1212</f>
        <v>Poor</v>
      </c>
      <c r="J871">
        <f>SUMPRODUCT(MID(0&amp;feed!J1212,LARGE(INDEX(ISNUMBER(--MID(feed!J1212,ROW($1:$19),1))*
ROW($1:$19),0),ROW($1:$19))+1,1)*10^ROW($1:$19)/10)</f>
        <v>175</v>
      </c>
      <c r="K871">
        <f>SUMPRODUCT(MID(0&amp;feed!K1212,LARGE(INDEX(ISNUMBER(--MID(feed!K1212,ROW($1:$19),1))*
ROW($1:$19),0),ROW($1:$19))+1,1)*10^ROW($1:$19)/10)</f>
        <v>2</v>
      </c>
      <c r="L871">
        <f>SUMPRODUCT(MID(0&amp;feed!L1212,LARGE(INDEX(ISNUMBER(--MID(feed!L1212,ROW($1:$19),1))*
ROW($1:$19),0),ROW($1:$19))+1,1)*10^ROW($1:$19)/10)</f>
        <v>0</v>
      </c>
      <c r="M871" t="str">
        <f>feed!M1212</f>
        <v>Free Market</v>
      </c>
      <c r="N871">
        <f>SUMPRODUCT(MID(0&amp;feed!N1212,LARGE(INDEX(ISNUMBER(--MID(feed!N1212,ROW($1:$5),1))*
ROW($1:$5),0),ROW($1:$5))+1,1)*10^ROW($1:$5)/10)</f>
        <v>276</v>
      </c>
      <c r="O871">
        <f>SUMPRODUCT(MID(0&amp;feed!O1212,LARGE(INDEX(ISNUMBER(--MID(feed!O1212,ROW($1:$5),1))*
ROW($1:$5),0),ROW($1:$5))+1,1)*10^ROW($1:$5)/10)</f>
        <v>0</v>
      </c>
      <c r="P871" t="str">
        <f>feed!P1212</f>
        <v>Untapped</v>
      </c>
      <c r="Q871">
        <f t="shared" si="78"/>
        <v>90</v>
      </c>
      <c r="R871" t="str">
        <f>feed!Q1212</f>
        <v>None</v>
      </c>
      <c r="S871">
        <f t="shared" si="79"/>
        <v>0</v>
      </c>
      <c r="T871" t="str">
        <f>feed!R1212</f>
        <v>China</v>
      </c>
      <c r="U871" t="str">
        <f>feed!S1212</f>
        <v>Neutral</v>
      </c>
      <c r="V871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871" t="str">
        <f>feed!U1212</f>
        <v>http://blocgame.com/stats.php?id=65365</v>
      </c>
      <c r="X871" s="4">
        <f>SUMPRODUCT(MID(0&amp;feed!V1212,LARGE(INDEX(ISNUMBER(--MID(feed!V1212,ROW($1:$5),1))*
ROW($1:$5),0),ROW($1:$5))+1,1)*10^ROW($1:$5)/10)</f>
        <v>0</v>
      </c>
      <c r="Y871">
        <f>feed!W1212</f>
        <v>0</v>
      </c>
      <c r="Z871" s="4">
        <f t="shared" si="80"/>
        <v>19250</v>
      </c>
      <c r="AA871" s="8">
        <f t="shared" si="81"/>
        <v>72.463768115942031</v>
      </c>
      <c r="AB871" s="4">
        <f t="shared" si="82"/>
        <v>46</v>
      </c>
      <c r="AC871" s="4">
        <f t="shared" si="83"/>
        <v>3333.3333333333335</v>
      </c>
    </row>
    <row r="872" spans="1:29" x14ac:dyDescent="0.25">
      <c r="A872" t="str">
        <f>feed!A1203</f>
        <v>Leon United</v>
      </c>
      <c r="B872" t="str">
        <f>feed!B1203</f>
        <v>LopezRKO</v>
      </c>
      <c r="C872">
        <f>feed!C1203</f>
        <v>0</v>
      </c>
      <c r="D872">
        <f>SUMPRODUCT(MID(0&amp;feed!D1203,LARGE(INDEX(ISNUMBER(--MID(feed!D1203,ROW($1:$19),1))*
ROW($1:$19),0),ROW($1:$19))+1,1)*10^ROW($1:$19)/10)</f>
        <v>22</v>
      </c>
      <c r="E872">
        <f>SUMPRODUCT(MID(0&amp;feed!E1203,LARGE(INDEX(ISNUMBER(--MID(feed!E1203,ROW($1:$19),1))*
ROW($1:$19),0),ROW($1:$19))+1,1)*10^ROW($1:$19)/10)</f>
        <v>0</v>
      </c>
      <c r="F872" t="str">
        <f>feed!F1203</f>
        <v>Finest of the 19th century</v>
      </c>
      <c r="G872" t="str">
        <f>feed!G1203</f>
        <v>Questionable</v>
      </c>
      <c r="H872">
        <f>SUMPRODUCT(MID(0&amp;feed!H1208,LARGE(INDEX(ISNUMBER(--MID(feed!H1208,ROW($1:$19),1))*
ROW($1:$19),0),ROW($1:$19))+1,1)*10^ROW($1:$19)/10)</f>
        <v>0</v>
      </c>
      <c r="I872" t="str">
        <f>feed!I1203</f>
        <v>Poor</v>
      </c>
      <c r="J872">
        <f>SUMPRODUCT(MID(0&amp;feed!J1203,LARGE(INDEX(ISNUMBER(--MID(feed!J1203,ROW($1:$19),1))*
ROW($1:$19),0),ROW($1:$19))+1,1)*10^ROW($1:$19)/10)</f>
        <v>76</v>
      </c>
      <c r="K872">
        <f>SUMPRODUCT(MID(0&amp;feed!K1203,LARGE(INDEX(ISNUMBER(--MID(feed!K1203,ROW($1:$19),1))*
ROW($1:$19),0),ROW($1:$19))+1,1)*10^ROW($1:$19)/10)</f>
        <v>2</v>
      </c>
      <c r="L872">
        <f>SUMPRODUCT(MID(0&amp;feed!L1203,LARGE(INDEX(ISNUMBER(--MID(feed!L1203,ROW($1:$19),1))*
ROW($1:$19),0),ROW($1:$19))+1,1)*10^ROW($1:$19)/10)</f>
        <v>0</v>
      </c>
      <c r="M872" t="str">
        <f>feed!M1203</f>
        <v>Mixed Economy</v>
      </c>
      <c r="N872">
        <f>SUMPRODUCT(MID(0&amp;feed!N1203,LARGE(INDEX(ISNUMBER(--MID(feed!N1203,ROW($1:$5),1))*
ROW($1:$5),0),ROW($1:$5))+1,1)*10^ROW($1:$5)/10)</f>
        <v>285</v>
      </c>
      <c r="O872">
        <f>SUMPRODUCT(MID(0&amp;feed!O1203,LARGE(INDEX(ISNUMBER(--MID(feed!O1203,ROW($1:$5),1))*
ROW($1:$5),0),ROW($1:$5))+1,1)*10^ROW($1:$5)/10)</f>
        <v>0</v>
      </c>
      <c r="P872" t="str">
        <f>feed!P1203</f>
        <v>Untapped</v>
      </c>
      <c r="Q872">
        <f t="shared" si="78"/>
        <v>90</v>
      </c>
      <c r="R872" t="str">
        <f>feed!Q1203</f>
        <v>None</v>
      </c>
      <c r="S872">
        <f t="shared" si="79"/>
        <v>0</v>
      </c>
      <c r="T872" t="str">
        <f>feed!R1203</f>
        <v>Mesoamerica</v>
      </c>
      <c r="U872" t="str">
        <f>feed!S1203</f>
        <v>Neutral</v>
      </c>
      <c r="V872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872" t="str">
        <f>feed!U1203</f>
        <v>http://blocgame.com/stats.php?id=65584</v>
      </c>
      <c r="X872" s="4">
        <f>SUMPRODUCT(MID(0&amp;feed!V1203,LARGE(INDEX(ISNUMBER(--MID(feed!V1203,ROW($1:$5),1))*
ROW($1:$5),0),ROW($1:$5))+1,1)*10^ROW($1:$5)/10)</f>
        <v>0</v>
      </c>
      <c r="Y872">
        <f>feed!W1203</f>
        <v>0</v>
      </c>
      <c r="Z872" s="4">
        <f t="shared" si="80"/>
        <v>19250</v>
      </c>
      <c r="AA872" s="8">
        <f t="shared" si="81"/>
        <v>70.175438596491233</v>
      </c>
      <c r="AB872" s="4">
        <f t="shared" si="82"/>
        <v>47.5</v>
      </c>
      <c r="AC872" s="4">
        <f t="shared" si="83"/>
        <v>3333.3333333333335</v>
      </c>
    </row>
    <row r="873" spans="1:29" x14ac:dyDescent="0.25">
      <c r="A873" t="str">
        <f>feed!A1204</f>
        <v>Farmont</v>
      </c>
      <c r="B873" t="str">
        <f>feed!B1204</f>
        <v>Glep</v>
      </c>
      <c r="C873">
        <f>feed!C1204</f>
        <v>0</v>
      </c>
      <c r="D873">
        <f>SUMPRODUCT(MID(0&amp;feed!D1204,LARGE(INDEX(ISNUMBER(--MID(feed!D1204,ROW($1:$19),1))*
ROW($1:$19),0),ROW($1:$19))+1,1)*10^ROW($1:$19)/10)</f>
        <v>5</v>
      </c>
      <c r="E873">
        <f>SUMPRODUCT(MID(0&amp;feed!E1204,LARGE(INDEX(ISNUMBER(--MID(feed!E1204,ROW($1:$19),1))*
ROW($1:$19),0),ROW($1:$19))+1,1)*10^ROW($1:$19)/10)</f>
        <v>0</v>
      </c>
      <c r="F873" t="str">
        <f>feed!F1204</f>
        <v>Finest of the 19th century</v>
      </c>
      <c r="G873" t="str">
        <f>feed!G1204</f>
        <v>Nice</v>
      </c>
      <c r="H873">
        <f>SUMPRODUCT(MID(0&amp;feed!H1209,LARGE(INDEX(ISNUMBER(--MID(feed!H1209,ROW($1:$19),1))*
ROW($1:$19),0),ROW($1:$19))+1,1)*10^ROW($1:$19)/10)</f>
        <v>0</v>
      </c>
      <c r="I873" t="str">
        <f>feed!I1204</f>
        <v>Poor</v>
      </c>
      <c r="J873">
        <f>SUMPRODUCT(MID(0&amp;feed!J1204,LARGE(INDEX(ISNUMBER(--MID(feed!J1204,ROW($1:$19),1))*
ROW($1:$19),0),ROW($1:$19))+1,1)*10^ROW($1:$19)/10)</f>
        <v>22</v>
      </c>
      <c r="K873">
        <f>SUMPRODUCT(MID(0&amp;feed!K1204,LARGE(INDEX(ISNUMBER(--MID(feed!K1204,ROW($1:$19),1))*
ROW($1:$19),0),ROW($1:$19))+1,1)*10^ROW($1:$19)/10)</f>
        <v>2</v>
      </c>
      <c r="L873">
        <f>SUMPRODUCT(MID(0&amp;feed!L1204,LARGE(INDEX(ISNUMBER(--MID(feed!L1204,ROW($1:$19),1))*
ROW($1:$19),0),ROW($1:$19))+1,1)*10^ROW($1:$19)/10)</f>
        <v>0</v>
      </c>
      <c r="M873" t="str">
        <f>feed!M1204</f>
        <v>Mixed Economy</v>
      </c>
      <c r="N873">
        <f>SUMPRODUCT(MID(0&amp;feed!N1204,LARGE(INDEX(ISNUMBER(--MID(feed!N1204,ROW($1:$5),1))*
ROW($1:$5),0),ROW($1:$5))+1,1)*10^ROW($1:$5)/10)</f>
        <v>284</v>
      </c>
      <c r="O873">
        <f>SUMPRODUCT(MID(0&amp;feed!O1204,LARGE(INDEX(ISNUMBER(--MID(feed!O1204,ROW($1:$5),1))*
ROW($1:$5),0),ROW($1:$5))+1,1)*10^ROW($1:$5)/10)</f>
        <v>0</v>
      </c>
      <c r="P873" t="str">
        <f>feed!P1204</f>
        <v>Untapped</v>
      </c>
      <c r="Q873">
        <f t="shared" si="78"/>
        <v>90</v>
      </c>
      <c r="R873" t="str">
        <f>feed!Q1204</f>
        <v>None</v>
      </c>
      <c r="S873">
        <f t="shared" si="79"/>
        <v>0</v>
      </c>
      <c r="T873" t="str">
        <f>feed!R1204</f>
        <v>China</v>
      </c>
      <c r="U873" t="str">
        <f>feed!S1204</f>
        <v>Neutral</v>
      </c>
      <c r="V873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16067</v>
      </c>
      <c r="W873" t="str">
        <f>feed!U1204</f>
        <v>http://blocgame.com/stats.php?id=65412</v>
      </c>
      <c r="X873" s="4">
        <f>SUMPRODUCT(MID(0&amp;feed!V1204,LARGE(INDEX(ISNUMBER(--MID(feed!V1204,ROW($1:$5),1))*
ROW($1:$5),0),ROW($1:$5))+1,1)*10^ROW($1:$5)/10)</f>
        <v>0</v>
      </c>
      <c r="Y873">
        <f>feed!W1204</f>
        <v>0</v>
      </c>
      <c r="Z873" s="4">
        <f t="shared" si="80"/>
        <v>15317</v>
      </c>
      <c r="AA873" s="8">
        <f t="shared" si="81"/>
        <v>56.573943661971832</v>
      </c>
      <c r="AB873" s="4">
        <f t="shared" si="82"/>
        <v>47.333333333333336</v>
      </c>
      <c r="AC873" s="4">
        <f t="shared" si="83"/>
        <v>2677.8333333333335</v>
      </c>
    </row>
    <row r="874" spans="1:29" x14ac:dyDescent="0.25">
      <c r="A874" t="str">
        <f>feed!A1208</f>
        <v>Von</v>
      </c>
      <c r="B874" t="str">
        <f>feed!B1208</f>
        <v>leslaare</v>
      </c>
      <c r="C874">
        <f>feed!C1208</f>
        <v>0</v>
      </c>
      <c r="D874">
        <f>SUMPRODUCT(MID(0&amp;feed!D1208,LARGE(INDEX(ISNUMBER(--MID(feed!D1208,ROW($1:$19),1))*
ROW($1:$19),0),ROW($1:$19))+1,1)*10^ROW($1:$19)/10)</f>
        <v>20</v>
      </c>
      <c r="E874">
        <f>SUMPRODUCT(MID(0&amp;feed!E1208,LARGE(INDEX(ISNUMBER(--MID(feed!E1208,ROW($1:$19),1))*
ROW($1:$19),0),ROW($1:$19))+1,1)*10^ROW($1:$19)/10)</f>
        <v>0</v>
      </c>
      <c r="F874" t="str">
        <f>feed!F1208</f>
        <v>First World War surplus</v>
      </c>
      <c r="G874" t="str">
        <f>feed!G1208</f>
        <v>Gandhi-like</v>
      </c>
      <c r="H874">
        <f>SUMPRODUCT(MID(0&amp;feed!H1210,LARGE(INDEX(ISNUMBER(--MID(feed!H1210,ROW($1:$19),1))*
ROW($1:$19),0),ROW($1:$19))+1,1)*10^ROW($1:$19)/10)</f>
        <v>0</v>
      </c>
      <c r="I874" t="str">
        <f>feed!I1208</f>
        <v>Poor</v>
      </c>
      <c r="J874">
        <f>SUMPRODUCT(MID(0&amp;feed!J1208,LARGE(INDEX(ISNUMBER(--MID(feed!J1208,ROW($1:$19),1))*
ROW($1:$19),0),ROW($1:$19))+1,1)*10^ROW($1:$19)/10)</f>
        <v>100</v>
      </c>
      <c r="K874">
        <f>SUMPRODUCT(MID(0&amp;feed!K1208,LARGE(INDEX(ISNUMBER(--MID(feed!K1208,ROW($1:$19),1))*
ROW($1:$19),0),ROW($1:$19))+1,1)*10^ROW($1:$19)/10)</f>
        <v>2</v>
      </c>
      <c r="L874">
        <f>SUMPRODUCT(MID(0&amp;feed!L1208,LARGE(INDEX(ISNUMBER(--MID(feed!L1208,ROW($1:$19),1))*
ROW($1:$19),0),ROW($1:$19))+1,1)*10^ROW($1:$19)/10)</f>
        <v>0</v>
      </c>
      <c r="M874" t="str">
        <f>feed!M1208</f>
        <v>Mixed Economy</v>
      </c>
      <c r="N874">
        <f>SUMPRODUCT(MID(0&amp;feed!N1208,LARGE(INDEX(ISNUMBER(--MID(feed!N1208,ROW($1:$5),1))*
ROW($1:$5),0),ROW($1:$5))+1,1)*10^ROW($1:$5)/10)</f>
        <v>279</v>
      </c>
      <c r="O874">
        <f>SUMPRODUCT(MID(0&amp;feed!O1208,LARGE(INDEX(ISNUMBER(--MID(feed!O1208,ROW($1:$5),1))*
ROW($1:$5),0),ROW($1:$5))+1,1)*10^ROW($1:$5)/10)</f>
        <v>0</v>
      </c>
      <c r="P874" t="str">
        <f>feed!P1208</f>
        <v>Untapped</v>
      </c>
      <c r="Q874">
        <f t="shared" si="78"/>
        <v>90</v>
      </c>
      <c r="R874" t="str">
        <f>feed!Q1208</f>
        <v>None</v>
      </c>
      <c r="S874">
        <f t="shared" si="79"/>
        <v>0</v>
      </c>
      <c r="T874" t="str">
        <f>feed!R1208</f>
        <v>Pacific Rim</v>
      </c>
      <c r="U874" t="str">
        <f>feed!S1208</f>
        <v>United States</v>
      </c>
      <c r="V874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874" t="str">
        <f>feed!U1208</f>
        <v>http://blocgame.com/stats.php?id=65475</v>
      </c>
      <c r="X874" s="4">
        <f>SUMPRODUCT(MID(0&amp;feed!V1208,LARGE(INDEX(ISNUMBER(--MID(feed!V1208,ROW($1:$5),1))*
ROW($1:$5),0),ROW($1:$5))+1,1)*10^ROW($1:$5)/10)</f>
        <v>0</v>
      </c>
      <c r="Y874">
        <f>feed!W1208</f>
        <v>0</v>
      </c>
      <c r="Z874" s="4">
        <f t="shared" si="80"/>
        <v>19250</v>
      </c>
      <c r="AA874" s="8">
        <f t="shared" si="81"/>
        <v>71.68458781362007</v>
      </c>
      <c r="AB874" s="4">
        <f t="shared" si="82"/>
        <v>46.5</v>
      </c>
      <c r="AC874" s="4">
        <f t="shared" si="83"/>
        <v>3333.3333333333335</v>
      </c>
    </row>
    <row r="875" spans="1:29" x14ac:dyDescent="0.25">
      <c r="A875" t="str">
        <f>feed!A1209</f>
        <v>Flarintia</v>
      </c>
      <c r="B875" t="str">
        <f>feed!B1209</f>
        <v>Master Alex</v>
      </c>
      <c r="C875">
        <f>feed!C1209</f>
        <v>0</v>
      </c>
      <c r="D875">
        <f>SUMPRODUCT(MID(0&amp;feed!D1209,LARGE(INDEX(ISNUMBER(--MID(feed!D1209,ROW($1:$19),1))*
ROW($1:$19),0),ROW($1:$19))+1,1)*10^ROW($1:$19)/10)</f>
        <v>9</v>
      </c>
      <c r="E875">
        <f>SUMPRODUCT(MID(0&amp;feed!E1209,LARGE(INDEX(ISNUMBER(--MID(feed!E1209,ROW($1:$19),1))*
ROW($1:$19),0),ROW($1:$19))+1,1)*10^ROW($1:$19)/10)</f>
        <v>0</v>
      </c>
      <c r="F875" t="str">
        <f>feed!F1209</f>
        <v>First World War surplus</v>
      </c>
      <c r="G875" t="str">
        <f>feed!G1209</f>
        <v>Gandhi-like</v>
      </c>
      <c r="H875">
        <f>SUMPRODUCT(MID(0&amp;feed!H1211,LARGE(INDEX(ISNUMBER(--MID(feed!H1211,ROW($1:$19),1))*
ROW($1:$19),0),ROW($1:$19))+1,1)*10^ROW($1:$19)/10)</f>
        <v>0</v>
      </c>
      <c r="I875" t="str">
        <f>feed!I1209</f>
        <v>Elite</v>
      </c>
      <c r="J875">
        <f>SUMPRODUCT(MID(0&amp;feed!J1209,LARGE(INDEX(ISNUMBER(--MID(feed!J1209,ROW($1:$19),1))*
ROW($1:$19),0),ROW($1:$19))+1,1)*10^ROW($1:$19)/10)</f>
        <v>55</v>
      </c>
      <c r="K875">
        <f>SUMPRODUCT(MID(0&amp;feed!K1209,LARGE(INDEX(ISNUMBER(--MID(feed!K1209,ROW($1:$19),1))*
ROW($1:$19),0),ROW($1:$19))+1,1)*10^ROW($1:$19)/10)</f>
        <v>3</v>
      </c>
      <c r="L875">
        <f>SUMPRODUCT(MID(0&amp;feed!L1209,LARGE(INDEX(ISNUMBER(--MID(feed!L1209,ROW($1:$19),1))*
ROW($1:$19),0),ROW($1:$19))+1,1)*10^ROW($1:$19)/10)</f>
        <v>0</v>
      </c>
      <c r="M875" t="str">
        <f>feed!M1209</f>
        <v>Free Market</v>
      </c>
      <c r="N875">
        <f>SUMPRODUCT(MID(0&amp;feed!N1209,LARGE(INDEX(ISNUMBER(--MID(feed!N1209,ROW($1:$5),1))*
ROW($1:$5),0),ROW($1:$5))+1,1)*10^ROW($1:$5)/10)</f>
        <v>277</v>
      </c>
      <c r="O875">
        <f>SUMPRODUCT(MID(0&amp;feed!O1209,LARGE(INDEX(ISNUMBER(--MID(feed!O1209,ROW($1:$5),1))*
ROW($1:$5),0),ROW($1:$5))+1,1)*10^ROW($1:$5)/10)</f>
        <v>0</v>
      </c>
      <c r="P875" t="str">
        <f>feed!P1209</f>
        <v>Untapped</v>
      </c>
      <c r="Q875">
        <f t="shared" si="78"/>
        <v>90</v>
      </c>
      <c r="R875" t="str">
        <f>feed!Q1209</f>
        <v>Meagre</v>
      </c>
      <c r="S875">
        <f t="shared" si="79"/>
        <v>1.5</v>
      </c>
      <c r="T875" t="str">
        <f>feed!R1209</f>
        <v>China</v>
      </c>
      <c r="U875" t="str">
        <f>feed!S1209</f>
        <v>Neutral</v>
      </c>
      <c r="V875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16500</v>
      </c>
      <c r="W875" t="str">
        <f>feed!U1209</f>
        <v>http://blocgame.com/stats.php?id=65440</v>
      </c>
      <c r="X875" s="4">
        <f>SUMPRODUCT(MID(0&amp;feed!V1209,LARGE(INDEX(ISNUMBER(--MID(feed!V1209,ROW($1:$5),1))*
ROW($1:$5),0),ROW($1:$5))+1,1)*10^ROW($1:$5)/10)</f>
        <v>0</v>
      </c>
      <c r="Y875">
        <f>feed!W1209</f>
        <v>0</v>
      </c>
      <c r="Z875" s="4">
        <f t="shared" si="80"/>
        <v>15375</v>
      </c>
      <c r="AA875" s="8">
        <f t="shared" si="81"/>
        <v>59.566787003610109</v>
      </c>
      <c r="AB875" s="4">
        <f t="shared" si="82"/>
        <v>46.166666666666664</v>
      </c>
      <c r="AC875" s="4">
        <f t="shared" si="83"/>
        <v>2750</v>
      </c>
    </row>
    <row r="876" spans="1:29" x14ac:dyDescent="0.25">
      <c r="A876" t="str">
        <f>feed!A1210</f>
        <v>Nothingland</v>
      </c>
      <c r="B876" t="str">
        <f>feed!B1210</f>
        <v>Arisak</v>
      </c>
      <c r="C876">
        <f>feed!C1210</f>
        <v>0</v>
      </c>
      <c r="D876">
        <f>SUMPRODUCT(MID(0&amp;feed!D1210,LARGE(INDEX(ISNUMBER(--MID(feed!D1210,ROW($1:$19),1))*
ROW($1:$19),0),ROW($1:$19))+1,1)*10^ROW($1:$19)/10)</f>
        <v>7</v>
      </c>
      <c r="E876">
        <f>SUMPRODUCT(MID(0&amp;feed!E1210,LARGE(INDEX(ISNUMBER(--MID(feed!E1210,ROW($1:$19),1))*
ROW($1:$19),0),ROW($1:$19))+1,1)*10^ROW($1:$19)/10)</f>
        <v>0</v>
      </c>
      <c r="F876" t="str">
        <f>feed!F1210</f>
        <v>Finest of the 19th century</v>
      </c>
      <c r="G876" t="str">
        <f>feed!G1210</f>
        <v>Gandhi-like</v>
      </c>
      <c r="H876">
        <f>SUMPRODUCT(MID(0&amp;feed!H1212,LARGE(INDEX(ISNUMBER(--MID(feed!H1212,ROW($1:$19),1))*
ROW($1:$19),0),ROW($1:$19))+1,1)*10^ROW($1:$19)/10)</f>
        <v>0</v>
      </c>
      <c r="I876" t="str">
        <f>feed!I1210</f>
        <v>Poor</v>
      </c>
      <c r="J876">
        <f>SUMPRODUCT(MID(0&amp;feed!J1210,LARGE(INDEX(ISNUMBER(--MID(feed!J1210,ROW($1:$19),1))*
ROW($1:$19),0),ROW($1:$19))+1,1)*10^ROW($1:$19)/10)</f>
        <v>129</v>
      </c>
      <c r="K876">
        <f>SUMPRODUCT(MID(0&amp;feed!K1210,LARGE(INDEX(ISNUMBER(--MID(feed!K1210,ROW($1:$19),1))*
ROW($1:$19),0),ROW($1:$19))+1,1)*10^ROW($1:$19)/10)</f>
        <v>2</v>
      </c>
      <c r="L876">
        <f>SUMPRODUCT(MID(0&amp;feed!L1210,LARGE(INDEX(ISNUMBER(--MID(feed!L1210,ROW($1:$19),1))*
ROW($1:$19),0),ROW($1:$19))+1,1)*10^ROW($1:$19)/10)</f>
        <v>0</v>
      </c>
      <c r="M876" t="str">
        <f>feed!M1210</f>
        <v>Free Market</v>
      </c>
      <c r="N876">
        <f>SUMPRODUCT(MID(0&amp;feed!N1210,LARGE(INDEX(ISNUMBER(--MID(feed!N1210,ROW($1:$5),1))*
ROW($1:$5),0),ROW($1:$5))+1,1)*10^ROW($1:$5)/10)</f>
        <v>277</v>
      </c>
      <c r="O876">
        <f>SUMPRODUCT(MID(0&amp;feed!O1210,LARGE(INDEX(ISNUMBER(--MID(feed!O1210,ROW($1:$5),1))*
ROW($1:$5),0),ROW($1:$5))+1,1)*10^ROW($1:$5)/10)</f>
        <v>0</v>
      </c>
      <c r="P876" t="str">
        <f>feed!P1210</f>
        <v>Untapped</v>
      </c>
      <c r="Q876">
        <f t="shared" si="78"/>
        <v>90</v>
      </c>
      <c r="R876" t="str">
        <f>feed!Q1210</f>
        <v>None</v>
      </c>
      <c r="S876">
        <f t="shared" si="79"/>
        <v>0</v>
      </c>
      <c r="T876" t="str">
        <f>feed!R1210</f>
        <v>West Africa</v>
      </c>
      <c r="U876" t="str">
        <f>feed!S1210</f>
        <v>Neutral</v>
      </c>
      <c r="V876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16172</v>
      </c>
      <c r="W876" t="str">
        <f>feed!U1210</f>
        <v>http://blocgame.com/stats.php?id=65509</v>
      </c>
      <c r="X876" s="4">
        <f>SUMPRODUCT(MID(0&amp;feed!V1210,LARGE(INDEX(ISNUMBER(--MID(feed!V1210,ROW($1:$5),1))*
ROW($1:$5),0),ROW($1:$5))+1,1)*10^ROW($1:$5)/10)</f>
        <v>0</v>
      </c>
      <c r="Y876">
        <f>feed!W1210</f>
        <v>0</v>
      </c>
      <c r="Z876" s="4">
        <f t="shared" si="80"/>
        <v>15422</v>
      </c>
      <c r="AA876" s="8">
        <f t="shared" si="81"/>
        <v>58.382671480144403</v>
      </c>
      <c r="AB876" s="4">
        <f t="shared" si="82"/>
        <v>46.166666666666664</v>
      </c>
      <c r="AC876" s="4">
        <f t="shared" si="83"/>
        <v>2695.3333333333335</v>
      </c>
    </row>
    <row r="877" spans="1:29" x14ac:dyDescent="0.25">
      <c r="A877" t="str">
        <f>feed!A1213</f>
        <v>Urena</v>
      </c>
      <c r="B877" t="str">
        <f>feed!B1213</f>
        <v>Ablam</v>
      </c>
      <c r="C877">
        <f>feed!C1213</f>
        <v>0</v>
      </c>
      <c r="D877">
        <f>SUMPRODUCT(MID(0&amp;feed!D1213,LARGE(INDEX(ISNUMBER(--MID(feed!D1213,ROW($1:$19),1))*
ROW($1:$19),0),ROW($1:$19))+1,1)*10^ROW($1:$19)/10)</f>
        <v>5</v>
      </c>
      <c r="E877">
        <f>SUMPRODUCT(MID(0&amp;feed!E1213,LARGE(INDEX(ISNUMBER(--MID(feed!E1213,ROW($1:$19),1))*
ROW($1:$19),0),ROW($1:$19))+1,1)*10^ROW($1:$19)/10)</f>
        <v>0</v>
      </c>
      <c r="F877" t="str">
        <f>feed!F1213</f>
        <v>Finest of the 19th century</v>
      </c>
      <c r="G877" t="str">
        <f>feed!G1213</f>
        <v>Questionable</v>
      </c>
      <c r="H877">
        <f>SUMPRODUCT(MID(0&amp;feed!H1213,LARGE(INDEX(ISNUMBER(--MID(feed!H1213,ROW($1:$19),1))*
ROW($1:$19),0),ROW($1:$19))+1,1)*10^ROW($1:$19)/10)</f>
        <v>0</v>
      </c>
      <c r="I877" t="str">
        <f>feed!I1213</f>
        <v>Poor</v>
      </c>
      <c r="J877">
        <f>SUMPRODUCT(MID(0&amp;feed!J1213,LARGE(INDEX(ISNUMBER(--MID(feed!J1213,ROW($1:$19),1))*
ROW($1:$19),0),ROW($1:$19))+1,1)*10^ROW($1:$19)/10)</f>
        <v>24</v>
      </c>
      <c r="K877">
        <f>SUMPRODUCT(MID(0&amp;feed!K1213,LARGE(INDEX(ISNUMBER(--MID(feed!K1213,ROW($1:$19),1))*
ROW($1:$19),0),ROW($1:$19))+1,1)*10^ROW($1:$19)/10)</f>
        <v>2</v>
      </c>
      <c r="L877">
        <f>SUMPRODUCT(MID(0&amp;feed!L1213,LARGE(INDEX(ISNUMBER(--MID(feed!L1213,ROW($1:$19),1))*
ROW($1:$19),0),ROW($1:$19))+1,1)*10^ROW($1:$19)/10)</f>
        <v>0</v>
      </c>
      <c r="M877" t="str">
        <f>feed!M1213</f>
        <v>Mixed Economy</v>
      </c>
      <c r="N877">
        <f>SUMPRODUCT(MID(0&amp;feed!N1213,LARGE(INDEX(ISNUMBER(--MID(feed!N1213,ROW($1:$5),1))*
ROW($1:$5),0),ROW($1:$5))+1,1)*10^ROW($1:$5)/10)</f>
        <v>276</v>
      </c>
      <c r="O877">
        <f>SUMPRODUCT(MID(0&amp;feed!O1213,LARGE(INDEX(ISNUMBER(--MID(feed!O1213,ROW($1:$5),1))*
ROW($1:$5),0),ROW($1:$5))+1,1)*10^ROW($1:$5)/10)</f>
        <v>0</v>
      </c>
      <c r="P877" t="str">
        <f>feed!P1213</f>
        <v>Untapped</v>
      </c>
      <c r="Q877">
        <f t="shared" si="78"/>
        <v>90</v>
      </c>
      <c r="R877" t="str">
        <f>feed!Q1213</f>
        <v>None</v>
      </c>
      <c r="S877">
        <f t="shared" si="79"/>
        <v>0</v>
      </c>
      <c r="T877" t="str">
        <f>feed!R1213</f>
        <v>Southern Cone</v>
      </c>
      <c r="U877" t="str">
        <f>feed!S1213</f>
        <v>Neutral</v>
      </c>
      <c r="V877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16067</v>
      </c>
      <c r="W877" t="str">
        <f>feed!U1213</f>
        <v>http://blocgame.com/stats.php?id=65526</v>
      </c>
      <c r="X877" s="4">
        <f>SUMPRODUCT(MID(0&amp;feed!V1213,LARGE(INDEX(ISNUMBER(--MID(feed!V1213,ROW($1:$5),1))*
ROW($1:$5),0),ROW($1:$5))+1,1)*10^ROW($1:$5)/10)</f>
        <v>0</v>
      </c>
      <c r="Y877">
        <f>feed!W1213</f>
        <v>0</v>
      </c>
      <c r="Z877" s="4">
        <f t="shared" si="80"/>
        <v>15317</v>
      </c>
      <c r="AA877" s="8">
        <f t="shared" si="81"/>
        <v>58.213768115942031</v>
      </c>
      <c r="AB877" s="4">
        <f t="shared" si="82"/>
        <v>46</v>
      </c>
      <c r="AC877" s="4">
        <f t="shared" si="83"/>
        <v>2677.8333333333335</v>
      </c>
    </row>
    <row r="878" spans="1:29" x14ac:dyDescent="0.25">
      <c r="A878" t="str">
        <f>feed!A1214</f>
        <v>Azares</v>
      </c>
      <c r="B878" t="str">
        <f>feed!B1214</f>
        <v>Polaris13427</v>
      </c>
      <c r="C878">
        <f>feed!C1214</f>
        <v>0</v>
      </c>
      <c r="D878">
        <f>SUMPRODUCT(MID(0&amp;feed!D1214,LARGE(INDEX(ISNUMBER(--MID(feed!D1214,ROW($1:$19),1))*
ROW($1:$19),0),ROW($1:$19))+1,1)*10^ROW($1:$19)/10)</f>
        <v>9</v>
      </c>
      <c r="E878">
        <f>SUMPRODUCT(MID(0&amp;feed!E1214,LARGE(INDEX(ISNUMBER(--MID(feed!E1214,ROW($1:$19),1))*
ROW($1:$19),0),ROW($1:$19))+1,1)*10^ROW($1:$19)/10)</f>
        <v>0</v>
      </c>
      <c r="F878" t="str">
        <f>feed!F1214</f>
        <v>Finest of the 19th century</v>
      </c>
      <c r="G878" t="str">
        <f>feed!G1214</f>
        <v>Good</v>
      </c>
      <c r="H878">
        <f>SUMPRODUCT(MID(0&amp;feed!H1214,LARGE(INDEX(ISNUMBER(--MID(feed!H1214,ROW($1:$19),1))*
ROW($1:$19),0),ROW($1:$19))+1,1)*10^ROW($1:$19)/10)</f>
        <v>0</v>
      </c>
      <c r="I878" t="str">
        <f>feed!I1214</f>
        <v>Standard</v>
      </c>
      <c r="J878">
        <f>SUMPRODUCT(MID(0&amp;feed!J1214,LARGE(INDEX(ISNUMBER(--MID(feed!J1214,ROW($1:$19),1))*
ROW($1:$19),0),ROW($1:$19))+1,1)*10^ROW($1:$19)/10)</f>
        <v>8</v>
      </c>
      <c r="K878">
        <f>SUMPRODUCT(MID(0&amp;feed!K1214,LARGE(INDEX(ISNUMBER(--MID(feed!K1214,ROW($1:$19),1))*
ROW($1:$19),0),ROW($1:$19))+1,1)*10^ROW($1:$19)/10)</f>
        <v>3</v>
      </c>
      <c r="L878">
        <f>SUMPRODUCT(MID(0&amp;feed!L1214,LARGE(INDEX(ISNUMBER(--MID(feed!L1214,ROW($1:$19),1))*
ROW($1:$19),0),ROW($1:$19))+1,1)*10^ROW($1:$19)/10)</f>
        <v>0</v>
      </c>
      <c r="M878" t="str">
        <f>feed!M1214</f>
        <v>Mixed Economy</v>
      </c>
      <c r="N878">
        <f>SUMPRODUCT(MID(0&amp;feed!N1214,LARGE(INDEX(ISNUMBER(--MID(feed!N1214,ROW($1:$5),1))*
ROW($1:$5),0),ROW($1:$5))+1,1)*10^ROW($1:$5)/10)</f>
        <v>272</v>
      </c>
      <c r="O878">
        <f>SUMPRODUCT(MID(0&amp;feed!O1214,LARGE(INDEX(ISNUMBER(--MID(feed!O1214,ROW($1:$5),1))*
ROW($1:$5),0),ROW($1:$5))+1,1)*10^ROW($1:$5)/10)</f>
        <v>0</v>
      </c>
      <c r="P878" t="str">
        <f>feed!P1214</f>
        <v>Untapped</v>
      </c>
      <c r="Q878">
        <f t="shared" si="78"/>
        <v>90</v>
      </c>
      <c r="R878" t="str">
        <f>feed!Q1214</f>
        <v>None</v>
      </c>
      <c r="S878">
        <f t="shared" si="79"/>
        <v>0</v>
      </c>
      <c r="T878" t="str">
        <f>feed!R1214</f>
        <v>Caribbean</v>
      </c>
      <c r="U878" t="str">
        <f>feed!S1214</f>
        <v>Neutral</v>
      </c>
      <c r="V878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16667</v>
      </c>
      <c r="W878" t="str">
        <f>feed!U1214</f>
        <v>http://blocgame.com/stats.php?id=65636</v>
      </c>
      <c r="X878" s="4">
        <f>SUMPRODUCT(MID(0&amp;feed!V1214,LARGE(INDEX(ISNUMBER(--MID(feed!V1214,ROW($1:$5),1))*
ROW($1:$5),0),ROW($1:$5))+1,1)*10^ROW($1:$5)/10)</f>
        <v>0</v>
      </c>
      <c r="Y878">
        <f>feed!W1214</f>
        <v>0</v>
      </c>
      <c r="Z878" s="4">
        <f t="shared" si="80"/>
        <v>15542</v>
      </c>
      <c r="AA878" s="8">
        <f t="shared" si="81"/>
        <v>61.275735294117645</v>
      </c>
      <c r="AB878" s="4">
        <f t="shared" si="82"/>
        <v>45.333333333333336</v>
      </c>
      <c r="AC878" s="4">
        <f t="shared" si="83"/>
        <v>2777.8333333333335</v>
      </c>
    </row>
    <row r="879" spans="1:29" x14ac:dyDescent="0.25">
      <c r="A879" t="str">
        <f>feed!A1215</f>
        <v>cumsod001</v>
      </c>
      <c r="B879" t="str">
        <f>feed!B1215</f>
        <v>cumsod001</v>
      </c>
      <c r="C879">
        <f>feed!C1215</f>
        <v>0</v>
      </c>
      <c r="D879">
        <f>SUMPRODUCT(MID(0&amp;feed!D1215,LARGE(INDEX(ISNUMBER(--MID(feed!D1215,ROW($1:$19),1))*
ROW($1:$19),0),ROW($1:$19))+1,1)*10^ROW($1:$19)/10)</f>
        <v>24</v>
      </c>
      <c r="E879">
        <f>SUMPRODUCT(MID(0&amp;feed!E1215,LARGE(INDEX(ISNUMBER(--MID(feed!E1215,ROW($1:$19),1))*
ROW($1:$19),0),ROW($1:$19))+1,1)*10^ROW($1:$19)/10)</f>
        <v>0</v>
      </c>
      <c r="F879" t="str">
        <f>feed!F1215</f>
        <v>First World War surplus</v>
      </c>
      <c r="G879" t="str">
        <f>feed!G1215</f>
        <v>Gandhi-like</v>
      </c>
      <c r="H879">
        <f>SUMPRODUCT(MID(0&amp;feed!H1215,LARGE(INDEX(ISNUMBER(--MID(feed!H1215,ROW($1:$19),1))*
ROW($1:$19),0),ROW($1:$19))+1,1)*10^ROW($1:$19)/10)</f>
        <v>0</v>
      </c>
      <c r="I879" t="str">
        <f>feed!I1215</f>
        <v>Elite</v>
      </c>
      <c r="J879">
        <f>SUMPRODUCT(MID(0&amp;feed!J1215,LARGE(INDEX(ISNUMBER(--MID(feed!J1215,ROW($1:$19),1))*
ROW($1:$19),0),ROW($1:$19))+1,1)*10^ROW($1:$19)/10)</f>
        <v>4</v>
      </c>
      <c r="K879">
        <f>SUMPRODUCT(MID(0&amp;feed!K1215,LARGE(INDEX(ISNUMBER(--MID(feed!K1215,ROW($1:$19),1))*
ROW($1:$19),0),ROW($1:$19))+1,1)*10^ROW($1:$19)/10)</f>
        <v>2</v>
      </c>
      <c r="L879">
        <f>SUMPRODUCT(MID(0&amp;feed!L1215,LARGE(INDEX(ISNUMBER(--MID(feed!L1215,ROW($1:$19),1))*
ROW($1:$19),0),ROW($1:$19))+1,1)*10^ROW($1:$19)/10)</f>
        <v>7</v>
      </c>
      <c r="M879" t="str">
        <f>feed!M1215</f>
        <v>Mixed Economy</v>
      </c>
      <c r="N879">
        <f>SUMPRODUCT(MID(0&amp;feed!N1215,LARGE(INDEX(ISNUMBER(--MID(feed!N1215,ROW($1:$5),1))*
ROW($1:$5),0),ROW($1:$5))+1,1)*10^ROW($1:$5)/10)</f>
        <v>270</v>
      </c>
      <c r="O879">
        <f>SUMPRODUCT(MID(0&amp;feed!O1215,LARGE(INDEX(ISNUMBER(--MID(feed!O1215,ROW($1:$5),1))*
ROW($1:$5),0),ROW($1:$5))+1,1)*10^ROW($1:$5)/10)</f>
        <v>4657</v>
      </c>
      <c r="P879" t="str">
        <f>feed!P1215</f>
        <v>Plentiful</v>
      </c>
      <c r="Q879">
        <f t="shared" si="78"/>
        <v>70</v>
      </c>
      <c r="R879" t="str">
        <f>feed!Q1215</f>
        <v>None</v>
      </c>
      <c r="S879">
        <f t="shared" si="79"/>
        <v>0</v>
      </c>
      <c r="T879" t="str">
        <f>feed!R1215</f>
        <v>Atlas</v>
      </c>
      <c r="U879" t="str">
        <f>feed!S1215</f>
        <v>Neutral</v>
      </c>
      <c r="V879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19805</v>
      </c>
      <c r="W879" t="str">
        <f>feed!U1215</f>
        <v>http://blocgame.com/stats.php?id=65317</v>
      </c>
      <c r="X879" s="4">
        <f>SUMPRODUCT(MID(0&amp;feed!V1215,LARGE(INDEX(ISNUMBER(--MID(feed!V1215,ROW($1:$5),1))*
ROW($1:$5),0),ROW($1:$5))+1,1)*10^ROW($1:$5)/10)</f>
        <v>0</v>
      </c>
      <c r="Y879">
        <f>feed!W1215</f>
        <v>0</v>
      </c>
      <c r="Z879" s="4">
        <f t="shared" si="80"/>
        <v>16430</v>
      </c>
      <c r="AA879" s="8">
        <f t="shared" si="81"/>
        <v>73.351851851851848</v>
      </c>
      <c r="AB879" s="4">
        <f t="shared" si="82"/>
        <v>45</v>
      </c>
      <c r="AC879" s="4">
        <f t="shared" si="83"/>
        <v>3300.8333333333335</v>
      </c>
    </row>
    <row r="880" spans="1:29" x14ac:dyDescent="0.25">
      <c r="A880" t="str">
        <f>feed!A1216</f>
        <v>akwira</v>
      </c>
      <c r="B880" t="str">
        <f>feed!B1216</f>
        <v>Hidayah</v>
      </c>
      <c r="C880">
        <f>feed!C1216</f>
        <v>0</v>
      </c>
      <c r="D880">
        <f>SUMPRODUCT(MID(0&amp;feed!D1216,LARGE(INDEX(ISNUMBER(--MID(feed!D1216,ROW($1:$19),1))*
ROW($1:$19),0),ROW($1:$19))+1,1)*10^ROW($1:$19)/10)</f>
        <v>7</v>
      </c>
      <c r="E880">
        <f>SUMPRODUCT(MID(0&amp;feed!E1216,LARGE(INDEX(ISNUMBER(--MID(feed!E1216,ROW($1:$19),1))*
ROW($1:$19),0),ROW($1:$19))+1,1)*10^ROW($1:$19)/10)</f>
        <v>0</v>
      </c>
      <c r="F880" t="str">
        <f>feed!F1216</f>
        <v>First World War surplus</v>
      </c>
      <c r="G880" t="str">
        <f>feed!G1216</f>
        <v>Angelic</v>
      </c>
      <c r="H880">
        <f>SUMPRODUCT(MID(0&amp;feed!H1216,LARGE(INDEX(ISNUMBER(--MID(feed!H1216,ROW($1:$19),1))*
ROW($1:$19),0),ROW($1:$19))+1,1)*10^ROW($1:$19)/10)</f>
        <v>0</v>
      </c>
      <c r="I880" t="str">
        <f>feed!I1216</f>
        <v>Undisciplined Rabble</v>
      </c>
      <c r="J880">
        <f>SUMPRODUCT(MID(0&amp;feed!J1216,LARGE(INDEX(ISNUMBER(--MID(feed!J1216,ROW($1:$19),1))*
ROW($1:$19),0),ROW($1:$19))+1,1)*10^ROW($1:$19)/10)</f>
        <v>19</v>
      </c>
      <c r="K880">
        <f>SUMPRODUCT(MID(0&amp;feed!K1216,LARGE(INDEX(ISNUMBER(--MID(feed!K1216,ROW($1:$19),1))*
ROW($1:$19),0),ROW($1:$19))+1,1)*10^ROW($1:$19)/10)</f>
        <v>3</v>
      </c>
      <c r="L880">
        <f>SUMPRODUCT(MID(0&amp;feed!L1216,LARGE(INDEX(ISNUMBER(--MID(feed!L1216,ROW($1:$19),1))*
ROW($1:$19),0),ROW($1:$19))+1,1)*10^ROW($1:$19)/10)</f>
        <v>1</v>
      </c>
      <c r="M880" t="str">
        <f>feed!M1216</f>
        <v>Mixed Economy</v>
      </c>
      <c r="N880">
        <f>SUMPRODUCT(MID(0&amp;feed!N1216,LARGE(INDEX(ISNUMBER(--MID(feed!N1216,ROW($1:$5),1))*
ROW($1:$5),0),ROW($1:$5))+1,1)*10^ROW($1:$5)/10)</f>
        <v>269</v>
      </c>
      <c r="O880">
        <f>SUMPRODUCT(MID(0&amp;feed!O1216,LARGE(INDEX(ISNUMBER(--MID(feed!O1216,ROW($1:$5),1))*
ROW($1:$5),0),ROW($1:$5))+1,1)*10^ROW($1:$5)/10)</f>
        <v>1</v>
      </c>
      <c r="P880" t="str">
        <f>feed!P1216</f>
        <v>Untapped</v>
      </c>
      <c r="Q880">
        <f t="shared" si="78"/>
        <v>90</v>
      </c>
      <c r="R880" t="str">
        <f>feed!Q1216</f>
        <v>Meagre</v>
      </c>
      <c r="S880">
        <f t="shared" si="79"/>
        <v>1.5</v>
      </c>
      <c r="T880" t="str">
        <f>feed!R1216</f>
        <v>Indochina</v>
      </c>
      <c r="U880" t="str">
        <f>feed!S1216</f>
        <v>Soviet Union</v>
      </c>
      <c r="V880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16667</v>
      </c>
      <c r="W880" t="str">
        <f>feed!U1216</f>
        <v>http://blocgame.com/stats.php?id=65508</v>
      </c>
      <c r="X880" s="4">
        <f>SUMPRODUCT(MID(0&amp;feed!V1216,LARGE(INDEX(ISNUMBER(--MID(feed!V1216,ROW($1:$5),1))*
ROW($1:$5),0),ROW($1:$5))+1,1)*10^ROW($1:$5)/10)</f>
        <v>0</v>
      </c>
      <c r="Y880">
        <f>feed!W1216</f>
        <v>0</v>
      </c>
      <c r="Z880" s="4">
        <f t="shared" si="80"/>
        <v>15167</v>
      </c>
      <c r="AA880" s="8">
        <f t="shared" si="81"/>
        <v>61.959107806691449</v>
      </c>
      <c r="AB880" s="4">
        <f t="shared" si="82"/>
        <v>44.833333333333336</v>
      </c>
      <c r="AC880" s="4">
        <f t="shared" si="83"/>
        <v>2777.8333333333335</v>
      </c>
    </row>
    <row r="881" spans="1:29" x14ac:dyDescent="0.25">
      <c r="A881" t="e">
        <f>feed!#REF!</f>
        <v>#REF!</v>
      </c>
      <c r="B881" t="e">
        <f>feed!#REF!</f>
        <v>#REF!</v>
      </c>
      <c r="C881" t="e">
        <f>feed!#REF!</f>
        <v>#REF!</v>
      </c>
      <c r="D881" t="e">
        <f>SUMPRODUCT(MID(0&amp;feed!#REF!,LARGE(INDEX(ISNUMBER(--MID(feed!#REF!,ROW($1:$19),1))*
ROW($1:$19),0),ROW($1:$19))+1,1)*10^ROW($1:$19)/10)</f>
        <v>#REF!</v>
      </c>
      <c r="E881" t="e">
        <f>SUMPRODUCT(MID(0&amp;feed!#REF!,LARGE(INDEX(ISNUMBER(--MID(feed!#REF!,ROW($1:$19),1))*
ROW($1:$19),0),ROW($1:$19))+1,1)*10^ROW($1:$19)/10)</f>
        <v>#REF!</v>
      </c>
      <c r="F881" t="e">
        <f>feed!#REF!</f>
        <v>#REF!</v>
      </c>
      <c r="G881" t="e">
        <f>feed!#REF!</f>
        <v>#REF!</v>
      </c>
      <c r="H881" t="e">
        <f>SUMPRODUCT(MID(0&amp;feed!#REF!,LARGE(INDEX(ISNUMBER(--MID(feed!#REF!,ROW($1:$19),1))*
ROW($1:$19),0),ROW($1:$19))+1,1)*10^ROW($1:$19)/10)</f>
        <v>#REF!</v>
      </c>
      <c r="I881" t="e">
        <f>feed!#REF!</f>
        <v>#REF!</v>
      </c>
      <c r="J881" t="e">
        <f>SUMPRODUCT(MID(0&amp;feed!#REF!,LARGE(INDEX(ISNUMBER(--MID(feed!#REF!,ROW($1:$19),1))*
ROW($1:$19),0),ROW($1:$19))+1,1)*10^ROW($1:$19)/10)</f>
        <v>#REF!</v>
      </c>
      <c r="K881" t="e">
        <f>SUMPRODUCT(MID(0&amp;feed!#REF!,LARGE(INDEX(ISNUMBER(--MID(feed!#REF!,ROW($1:$19),1))*
ROW($1:$19),0),ROW($1:$19))+1,1)*10^ROW($1:$19)/10)</f>
        <v>#REF!</v>
      </c>
      <c r="L881" t="e">
        <f>SUMPRODUCT(MID(0&amp;feed!#REF!,LARGE(INDEX(ISNUMBER(--MID(feed!#REF!,ROW($1:$19),1))*
ROW($1:$19),0),ROW($1:$19))+1,1)*10^ROW($1:$19)/10)</f>
        <v>#REF!</v>
      </c>
      <c r="M881" t="e">
        <f>feed!#REF!</f>
        <v>#REF!</v>
      </c>
      <c r="N881" t="e">
        <f>SUMPRODUCT(MID(0&amp;feed!#REF!,LARGE(INDEX(ISNUMBER(--MID(feed!#REF!,ROW($1:$5),1))*
ROW($1:$5),0),ROW($1:$5))+1,1)*10^ROW($1:$5)/10)</f>
        <v>#REF!</v>
      </c>
      <c r="O881" t="e">
        <f>SUMPRODUCT(MID(0&amp;feed!#REF!,LARGE(INDEX(ISNUMBER(--MID(feed!#REF!,ROW($1:$5),1))*
ROW($1:$5),0),ROW($1:$5))+1,1)*10^ROW($1:$5)/10)</f>
        <v>#REF!</v>
      </c>
      <c r="P881" t="e">
        <f>feed!#REF!</f>
        <v>#REF!</v>
      </c>
      <c r="Q881" t="e">
        <f t="shared" si="78"/>
        <v>#REF!</v>
      </c>
      <c r="R881" t="e">
        <f>feed!#REF!</f>
        <v>#REF!</v>
      </c>
      <c r="S881" t="e">
        <f t="shared" si="79"/>
        <v>#REF!</v>
      </c>
      <c r="T881" t="e">
        <f>feed!#REF!</f>
        <v>#REF!</v>
      </c>
      <c r="U881" t="e">
        <f>feed!#REF!</f>
        <v>#REF!</v>
      </c>
      <c r="V88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81" t="e">
        <f>feed!#REF!</f>
        <v>#REF!</v>
      </c>
      <c r="X881" s="4" t="e">
        <f>SUMPRODUCT(MID(0&amp;feed!#REF!,LARGE(INDEX(ISNUMBER(--MID(feed!#REF!,ROW($1:$5),1))*
ROW($1:$5),0),ROW($1:$5))+1,1)*10^ROW($1:$5)/10)</f>
        <v>#REF!</v>
      </c>
      <c r="Y881" t="e">
        <f>feed!#REF!</f>
        <v>#REF!</v>
      </c>
      <c r="Z881" s="4" t="e">
        <f t="shared" si="80"/>
        <v>#REF!</v>
      </c>
      <c r="AA881" s="8" t="e">
        <f t="shared" si="81"/>
        <v>#REF!</v>
      </c>
      <c r="AB881" s="4" t="e">
        <f t="shared" si="82"/>
        <v>#REF!</v>
      </c>
      <c r="AC881" s="4" t="e">
        <f t="shared" si="83"/>
        <v>#REF!</v>
      </c>
    </row>
    <row r="882" spans="1:29" x14ac:dyDescent="0.25">
      <c r="A882" t="e">
        <f>feed!#REF!</f>
        <v>#REF!</v>
      </c>
      <c r="B882" t="e">
        <f>feed!#REF!</f>
        <v>#REF!</v>
      </c>
      <c r="C882" t="e">
        <f>feed!#REF!</f>
        <v>#REF!</v>
      </c>
      <c r="D882" t="e">
        <f>SUMPRODUCT(MID(0&amp;feed!#REF!,LARGE(INDEX(ISNUMBER(--MID(feed!#REF!,ROW($1:$19),1))*
ROW($1:$19),0),ROW($1:$19))+1,1)*10^ROW($1:$19)/10)</f>
        <v>#REF!</v>
      </c>
      <c r="E882" t="e">
        <f>SUMPRODUCT(MID(0&amp;feed!#REF!,LARGE(INDEX(ISNUMBER(--MID(feed!#REF!,ROW($1:$19),1))*
ROW($1:$19),0),ROW($1:$19))+1,1)*10^ROW($1:$19)/10)</f>
        <v>#REF!</v>
      </c>
      <c r="F882" t="e">
        <f>feed!#REF!</f>
        <v>#REF!</v>
      </c>
      <c r="G882" t="e">
        <f>feed!#REF!</f>
        <v>#REF!</v>
      </c>
      <c r="H882" t="e">
        <f>SUMPRODUCT(MID(0&amp;feed!#REF!,LARGE(INDEX(ISNUMBER(--MID(feed!#REF!,ROW($1:$19),1))*
ROW($1:$19),0),ROW($1:$19))+1,1)*10^ROW($1:$19)/10)</f>
        <v>#REF!</v>
      </c>
      <c r="I882" t="e">
        <f>feed!#REF!</f>
        <v>#REF!</v>
      </c>
      <c r="J882" t="e">
        <f>SUMPRODUCT(MID(0&amp;feed!#REF!,LARGE(INDEX(ISNUMBER(--MID(feed!#REF!,ROW($1:$19),1))*
ROW($1:$19),0),ROW($1:$19))+1,1)*10^ROW($1:$19)/10)</f>
        <v>#REF!</v>
      </c>
      <c r="K882" t="e">
        <f>SUMPRODUCT(MID(0&amp;feed!#REF!,LARGE(INDEX(ISNUMBER(--MID(feed!#REF!,ROW($1:$19),1))*
ROW($1:$19),0),ROW($1:$19))+1,1)*10^ROW($1:$19)/10)</f>
        <v>#REF!</v>
      </c>
      <c r="L882" t="e">
        <f>SUMPRODUCT(MID(0&amp;feed!#REF!,LARGE(INDEX(ISNUMBER(--MID(feed!#REF!,ROW($1:$19),1))*
ROW($1:$19),0),ROW($1:$19))+1,1)*10^ROW($1:$19)/10)</f>
        <v>#REF!</v>
      </c>
      <c r="M882" t="e">
        <f>feed!#REF!</f>
        <v>#REF!</v>
      </c>
      <c r="N882" t="e">
        <f>SUMPRODUCT(MID(0&amp;feed!#REF!,LARGE(INDEX(ISNUMBER(--MID(feed!#REF!,ROW($1:$5),1))*
ROW($1:$5),0),ROW($1:$5))+1,1)*10^ROW($1:$5)/10)</f>
        <v>#REF!</v>
      </c>
      <c r="O882" t="e">
        <f>SUMPRODUCT(MID(0&amp;feed!#REF!,LARGE(INDEX(ISNUMBER(--MID(feed!#REF!,ROW($1:$5),1))*
ROW($1:$5),0),ROW($1:$5))+1,1)*10^ROW($1:$5)/10)</f>
        <v>#REF!</v>
      </c>
      <c r="P882" t="e">
        <f>feed!#REF!</f>
        <v>#REF!</v>
      </c>
      <c r="Q882" t="e">
        <f t="shared" si="78"/>
        <v>#REF!</v>
      </c>
      <c r="R882" t="e">
        <f>feed!#REF!</f>
        <v>#REF!</v>
      </c>
      <c r="S882" t="e">
        <f t="shared" si="79"/>
        <v>#REF!</v>
      </c>
      <c r="T882" t="e">
        <f>feed!#REF!</f>
        <v>#REF!</v>
      </c>
      <c r="U882" t="e">
        <f>feed!#REF!</f>
        <v>#REF!</v>
      </c>
      <c r="V88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82" t="e">
        <f>feed!#REF!</f>
        <v>#REF!</v>
      </c>
      <c r="X882" s="4" t="e">
        <f>SUMPRODUCT(MID(0&amp;feed!#REF!,LARGE(INDEX(ISNUMBER(--MID(feed!#REF!,ROW($1:$5),1))*
ROW($1:$5),0),ROW($1:$5))+1,1)*10^ROW($1:$5)/10)</f>
        <v>#REF!</v>
      </c>
      <c r="Y882" t="e">
        <f>feed!#REF!</f>
        <v>#REF!</v>
      </c>
      <c r="Z882" s="4" t="e">
        <f t="shared" si="80"/>
        <v>#REF!</v>
      </c>
      <c r="AA882" s="8" t="e">
        <f t="shared" si="81"/>
        <v>#REF!</v>
      </c>
      <c r="AB882" s="4" t="e">
        <f t="shared" si="82"/>
        <v>#REF!</v>
      </c>
      <c r="AC882" s="4" t="e">
        <f t="shared" si="83"/>
        <v>#REF!</v>
      </c>
    </row>
    <row r="883" spans="1:29" x14ac:dyDescent="0.25">
      <c r="A883" t="str">
        <f>feed!A1236</f>
        <v>Armsland</v>
      </c>
      <c r="B883" t="str">
        <f>feed!B1236</f>
        <v>WilfredII</v>
      </c>
      <c r="C883" t="str">
        <f>feed!C1236</f>
        <v>Caribbean Alliance</v>
      </c>
      <c r="D883">
        <f>SUMPRODUCT(MID(0&amp;feed!D1236,LARGE(INDEX(ISNUMBER(--MID(feed!D1236,ROW($1:$19),1))*
ROW($1:$19),0),ROW($1:$19))+1,1)*10^ROW($1:$19)/10)</f>
        <v>27</v>
      </c>
      <c r="E883">
        <f>SUMPRODUCT(MID(0&amp;feed!E1236,LARGE(INDEX(ISNUMBER(--MID(feed!E1236,ROW($1:$19),1))*
ROW($1:$19),0),ROW($1:$19))+1,1)*10^ROW($1:$19)/10)</f>
        <v>0</v>
      </c>
      <c r="F883" t="str">
        <f>feed!F1236</f>
        <v>First World War surplus</v>
      </c>
      <c r="G883" t="str">
        <f>feed!G1236</f>
        <v>Gandhi-like</v>
      </c>
      <c r="H883">
        <f>SUMPRODUCT(MID(0&amp;feed!H1233,LARGE(INDEX(ISNUMBER(--MID(feed!H1233,ROW($1:$19),1))*
ROW($1:$19),0),ROW($1:$19))+1,1)*10^ROW($1:$19)/10)</f>
        <v>0</v>
      </c>
      <c r="I883" t="str">
        <f>feed!I1236</f>
        <v>Elite</v>
      </c>
      <c r="J883">
        <f>SUMPRODUCT(MID(0&amp;feed!J1236,LARGE(INDEX(ISNUMBER(--MID(feed!J1236,ROW($1:$19),1))*
ROW($1:$19),0),ROW($1:$19))+1,1)*10^ROW($1:$19)/10)</f>
        <v>118</v>
      </c>
      <c r="K883">
        <f>SUMPRODUCT(MID(0&amp;feed!K1236,LARGE(INDEX(ISNUMBER(--MID(feed!K1236,ROW($1:$19),1))*
ROW($1:$19),0),ROW($1:$19))+1,1)*10^ROW($1:$19)/10)</f>
        <v>3</v>
      </c>
      <c r="L883">
        <f>SUMPRODUCT(MID(0&amp;feed!L1236,LARGE(INDEX(ISNUMBER(--MID(feed!L1236,ROW($1:$19),1))*
ROW($1:$19),0),ROW($1:$19))+1,1)*10^ROW($1:$19)/10)</f>
        <v>0</v>
      </c>
      <c r="M883" t="str">
        <f>feed!M1236</f>
        <v>Free Market</v>
      </c>
      <c r="N883">
        <f>SUMPRODUCT(MID(0&amp;feed!N1236,LARGE(INDEX(ISNUMBER(--MID(feed!N1236,ROW($1:$5),1))*
ROW($1:$5),0),ROW($1:$5))+1,1)*10^ROW($1:$5)/10)</f>
        <v>240</v>
      </c>
      <c r="O883">
        <f>SUMPRODUCT(MID(0&amp;feed!O1236,LARGE(INDEX(ISNUMBER(--MID(feed!O1236,ROW($1:$5),1))*
ROW($1:$5),0),ROW($1:$5))+1,1)*10^ROW($1:$5)/10)</f>
        <v>0</v>
      </c>
      <c r="P883" t="str">
        <f>feed!P1236</f>
        <v>Untapped</v>
      </c>
      <c r="Q883">
        <f t="shared" si="78"/>
        <v>90</v>
      </c>
      <c r="R883" t="str">
        <f>feed!Q1236</f>
        <v>None</v>
      </c>
      <c r="S883">
        <f t="shared" si="79"/>
        <v>0</v>
      </c>
      <c r="T883" t="str">
        <f>feed!R1236</f>
        <v>Caribbean</v>
      </c>
      <c r="U883" t="str">
        <f>feed!S1236</f>
        <v>Neutral</v>
      </c>
      <c r="V883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883" t="str">
        <f>feed!U1236</f>
        <v>http://blocgame.com/stats.php?id=65531</v>
      </c>
      <c r="X883" s="4">
        <f>SUMPRODUCT(MID(0&amp;feed!V1236,LARGE(INDEX(ISNUMBER(--MID(feed!V1236,ROW($1:$5),1))*
ROW($1:$5),0),ROW($1:$5))+1,1)*10^ROW($1:$5)/10)</f>
        <v>0</v>
      </c>
      <c r="Y883">
        <f>feed!W1236</f>
        <v>0</v>
      </c>
      <c r="Z883" s="4">
        <f t="shared" si="80"/>
        <v>18875</v>
      </c>
      <c r="AA883" s="8">
        <f t="shared" si="81"/>
        <v>83.333333333333329</v>
      </c>
      <c r="AB883" s="4">
        <f t="shared" si="82"/>
        <v>40</v>
      </c>
      <c r="AC883" s="4">
        <f t="shared" si="83"/>
        <v>3333.3333333333335</v>
      </c>
    </row>
    <row r="884" spans="1:29" x14ac:dyDescent="0.25">
      <c r="A884" t="str">
        <f>feed!A1199</f>
        <v>Boerevolkstaat</v>
      </c>
      <c r="B884" t="str">
        <f>feed!B1199</f>
        <v>Constand Viljoen</v>
      </c>
      <c r="C884">
        <f>feed!C1199</f>
        <v>0</v>
      </c>
      <c r="D884">
        <f>SUMPRODUCT(MID(0&amp;feed!D1199,LARGE(INDEX(ISNUMBER(--MID(feed!D1199,ROW($1:$19),1))*
ROW($1:$19),0),ROW($1:$19))+1,1)*10^ROW($1:$19)/10)</f>
        <v>25</v>
      </c>
      <c r="E884">
        <f>SUMPRODUCT(MID(0&amp;feed!E1199,LARGE(INDEX(ISNUMBER(--MID(feed!E1199,ROW($1:$19),1))*
ROW($1:$19),0),ROW($1:$19))+1,1)*10^ROW($1:$19)/10)</f>
        <v>0</v>
      </c>
      <c r="F884" t="str">
        <f>feed!F1199</f>
        <v>First World War surplus</v>
      </c>
      <c r="G884" t="str">
        <f>feed!G1199</f>
        <v>Gandhi-like</v>
      </c>
      <c r="H884">
        <f>SUMPRODUCT(MID(0&amp;feed!H1198,LARGE(INDEX(ISNUMBER(--MID(feed!H1198,ROW($1:$19),1))*
ROW($1:$19),0),ROW($1:$19))+1,1)*10^ROW($1:$19)/10)</f>
        <v>0</v>
      </c>
      <c r="I884" t="str">
        <f>feed!I1199</f>
        <v>Elite</v>
      </c>
      <c r="J884">
        <f>SUMPRODUCT(MID(0&amp;feed!J1199,LARGE(INDEX(ISNUMBER(--MID(feed!J1199,ROW($1:$19),1))*
ROW($1:$19),0),ROW($1:$19))+1,1)*10^ROW($1:$19)/10)</f>
        <v>123</v>
      </c>
      <c r="K884">
        <f>SUMPRODUCT(MID(0&amp;feed!K1199,LARGE(INDEX(ISNUMBER(--MID(feed!K1199,ROW($1:$19),1))*
ROW($1:$19),0),ROW($1:$19))+1,1)*10^ROW($1:$19)/10)</f>
        <v>3</v>
      </c>
      <c r="L884">
        <f>SUMPRODUCT(MID(0&amp;feed!L1199,LARGE(INDEX(ISNUMBER(--MID(feed!L1199,ROW($1:$19),1))*
ROW($1:$19),0),ROW($1:$19))+1,1)*10^ROW($1:$19)/10)</f>
        <v>0</v>
      </c>
      <c r="M884" t="str">
        <f>feed!M1199</f>
        <v>Free Market</v>
      </c>
      <c r="N884">
        <f>SUMPRODUCT(MID(0&amp;feed!N1199,LARGE(INDEX(ISNUMBER(--MID(feed!N1199,ROW($1:$5),1))*
ROW($1:$5),0),ROW($1:$5))+1,1)*10^ROW($1:$5)/10)</f>
        <v>286</v>
      </c>
      <c r="O884">
        <f>SUMPRODUCT(MID(0&amp;feed!O1199,LARGE(INDEX(ISNUMBER(--MID(feed!O1199,ROW($1:$5),1))*
ROW($1:$5),0),ROW($1:$5))+1,1)*10^ROW($1:$5)/10)</f>
        <v>0</v>
      </c>
      <c r="P884" t="str">
        <f>feed!P1199</f>
        <v>Untapped</v>
      </c>
      <c r="Q884">
        <f t="shared" si="78"/>
        <v>90</v>
      </c>
      <c r="R884" t="str">
        <f>feed!Q1199</f>
        <v>None</v>
      </c>
      <c r="S884">
        <f t="shared" si="79"/>
        <v>0</v>
      </c>
      <c r="T884" t="str">
        <f>feed!R1199</f>
        <v>Southern Africa</v>
      </c>
      <c r="U884" t="str">
        <f>feed!S1199</f>
        <v>United States</v>
      </c>
      <c r="V884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884" t="str">
        <f>feed!U1199</f>
        <v>http://blocgame.com/stats.php?id=65513</v>
      </c>
      <c r="X884" s="4">
        <f>SUMPRODUCT(MID(0&amp;feed!V1199,LARGE(INDEX(ISNUMBER(--MID(feed!V1199,ROW($1:$5),1))*
ROW($1:$5),0),ROW($1:$5))+1,1)*10^ROW($1:$5)/10)</f>
        <v>0</v>
      </c>
      <c r="Y884">
        <f>feed!W1199</f>
        <v>0</v>
      </c>
      <c r="Z884" s="4">
        <f t="shared" si="80"/>
        <v>18875</v>
      </c>
      <c r="AA884" s="8">
        <f t="shared" si="81"/>
        <v>69.930069930069934</v>
      </c>
      <c r="AB884" s="4">
        <f t="shared" si="82"/>
        <v>47.666666666666664</v>
      </c>
      <c r="AC884" s="4">
        <f t="shared" si="83"/>
        <v>3333.3333333333335</v>
      </c>
    </row>
    <row r="885" spans="1:29" x14ac:dyDescent="0.25">
      <c r="A885" t="str">
        <f>feed!A1200</f>
        <v>medoci</v>
      </c>
      <c r="B885" t="str">
        <f>feed!B1200</f>
        <v>soyclay</v>
      </c>
      <c r="C885">
        <f>feed!C1200</f>
        <v>0</v>
      </c>
      <c r="D885">
        <f>SUMPRODUCT(MID(0&amp;feed!D1200,LARGE(INDEX(ISNUMBER(--MID(feed!D1200,ROW($1:$19),1))*
ROW($1:$19),0),ROW($1:$19))+1,1)*10^ROW($1:$19)/10)</f>
        <v>21</v>
      </c>
      <c r="E885">
        <f>SUMPRODUCT(MID(0&amp;feed!E1200,LARGE(INDEX(ISNUMBER(--MID(feed!E1200,ROW($1:$19),1))*
ROW($1:$19),0),ROW($1:$19))+1,1)*10^ROW($1:$19)/10)</f>
        <v>0</v>
      </c>
      <c r="F885" t="str">
        <f>feed!F1200</f>
        <v>First World War surplus</v>
      </c>
      <c r="G885" t="str">
        <f>feed!G1200</f>
        <v>Gandhi-like</v>
      </c>
      <c r="H885">
        <f>SUMPRODUCT(MID(0&amp;feed!H1199,LARGE(INDEX(ISNUMBER(--MID(feed!H1199,ROW($1:$19),1))*
ROW($1:$19),0),ROW($1:$19))+1,1)*10^ROW($1:$19)/10)</f>
        <v>0</v>
      </c>
      <c r="I885" t="str">
        <f>feed!I1200</f>
        <v>Elite</v>
      </c>
      <c r="J885">
        <f>SUMPRODUCT(MID(0&amp;feed!J1200,LARGE(INDEX(ISNUMBER(--MID(feed!J1200,ROW($1:$19),1))*
ROW($1:$19),0),ROW($1:$19))+1,1)*10^ROW($1:$19)/10)</f>
        <v>182</v>
      </c>
      <c r="K885">
        <f>SUMPRODUCT(MID(0&amp;feed!K1200,LARGE(INDEX(ISNUMBER(--MID(feed!K1200,ROW($1:$19),1))*
ROW($1:$19),0),ROW($1:$19))+1,1)*10^ROW($1:$19)/10)</f>
        <v>2</v>
      </c>
      <c r="L885">
        <f>SUMPRODUCT(MID(0&amp;feed!L1200,LARGE(INDEX(ISNUMBER(--MID(feed!L1200,ROW($1:$19),1))*
ROW($1:$19),0),ROW($1:$19))+1,1)*10^ROW($1:$19)/10)</f>
        <v>0</v>
      </c>
      <c r="M885" t="str">
        <f>feed!M1200</f>
        <v>Mixed Economy</v>
      </c>
      <c r="N885">
        <f>SUMPRODUCT(MID(0&amp;feed!N1200,LARGE(INDEX(ISNUMBER(--MID(feed!N1200,ROW($1:$5),1))*
ROW($1:$5),0),ROW($1:$5))+1,1)*10^ROW($1:$5)/10)</f>
        <v>285</v>
      </c>
      <c r="O885">
        <f>SUMPRODUCT(MID(0&amp;feed!O1200,LARGE(INDEX(ISNUMBER(--MID(feed!O1200,ROW($1:$5),1))*
ROW($1:$5),0),ROW($1:$5))+1,1)*10^ROW($1:$5)/10)</f>
        <v>0</v>
      </c>
      <c r="P885" t="str">
        <f>feed!P1200</f>
        <v>Untapped</v>
      </c>
      <c r="Q885">
        <f t="shared" si="78"/>
        <v>90</v>
      </c>
      <c r="R885" t="str">
        <f>feed!Q1200</f>
        <v>None</v>
      </c>
      <c r="S885">
        <f t="shared" si="79"/>
        <v>0</v>
      </c>
      <c r="T885" t="str">
        <f>feed!R1200</f>
        <v>Caribbean</v>
      </c>
      <c r="U885" t="str">
        <f>feed!S1200</f>
        <v>Neutral</v>
      </c>
      <c r="V885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19602</v>
      </c>
      <c r="W885" t="str">
        <f>feed!U1200</f>
        <v>http://blocgame.com/stats.php?id=65405</v>
      </c>
      <c r="X885" s="4">
        <f>SUMPRODUCT(MID(0&amp;feed!V1200,LARGE(INDEX(ISNUMBER(--MID(feed!V1200,ROW($1:$5),1))*
ROW($1:$5),0),ROW($1:$5))+1,1)*10^ROW($1:$5)/10)</f>
        <v>0</v>
      </c>
      <c r="Y885">
        <f>feed!W1200</f>
        <v>0</v>
      </c>
      <c r="Z885" s="4">
        <f t="shared" si="80"/>
        <v>18852</v>
      </c>
      <c r="AA885" s="8">
        <f t="shared" si="81"/>
        <v>68.778947368421058</v>
      </c>
      <c r="AB885" s="4">
        <f t="shared" si="82"/>
        <v>47.5</v>
      </c>
      <c r="AC885" s="4">
        <f t="shared" si="83"/>
        <v>3267</v>
      </c>
    </row>
    <row r="886" spans="1:29" x14ac:dyDescent="0.25">
      <c r="A886" t="str">
        <f>feed!A1201</f>
        <v>Manuria</v>
      </c>
      <c r="B886" t="str">
        <f>feed!B1201</f>
        <v>kivyvlog</v>
      </c>
      <c r="C886">
        <f>feed!C1201</f>
        <v>0</v>
      </c>
      <c r="D886">
        <f>SUMPRODUCT(MID(0&amp;feed!D1201,LARGE(INDEX(ISNUMBER(--MID(feed!D1201,ROW($1:$19),1))*
ROW($1:$19),0),ROW($1:$19))+1,1)*10^ROW($1:$19)/10)</f>
        <v>20</v>
      </c>
      <c r="E886">
        <f>SUMPRODUCT(MID(0&amp;feed!E1201,LARGE(INDEX(ISNUMBER(--MID(feed!E1201,ROW($1:$19),1))*
ROW($1:$19),0),ROW($1:$19))+1,1)*10^ROW($1:$19)/10)</f>
        <v>0</v>
      </c>
      <c r="F886" t="str">
        <f>feed!F1201</f>
        <v>Finest of the 19th century</v>
      </c>
      <c r="G886" t="str">
        <f>feed!G1201</f>
        <v>Gandhi-like</v>
      </c>
      <c r="H886">
        <f>SUMPRODUCT(MID(0&amp;feed!H1200,LARGE(INDEX(ISNUMBER(--MID(feed!H1200,ROW($1:$19),1))*
ROW($1:$19),0),ROW($1:$19))+1,1)*10^ROW($1:$19)/10)</f>
        <v>0</v>
      </c>
      <c r="I886" t="str">
        <f>feed!I1201</f>
        <v>Poor</v>
      </c>
      <c r="J886">
        <f>SUMPRODUCT(MID(0&amp;feed!J1201,LARGE(INDEX(ISNUMBER(--MID(feed!J1201,ROW($1:$19),1))*
ROW($1:$19),0),ROW($1:$19))+1,1)*10^ROW($1:$19)/10)</f>
        <v>178</v>
      </c>
      <c r="K886">
        <f>SUMPRODUCT(MID(0&amp;feed!K1201,LARGE(INDEX(ISNUMBER(--MID(feed!K1201,ROW($1:$19),1))*
ROW($1:$19),0),ROW($1:$19))+1,1)*10^ROW($1:$19)/10)</f>
        <v>2</v>
      </c>
      <c r="L886">
        <f>SUMPRODUCT(MID(0&amp;feed!L1201,LARGE(INDEX(ISNUMBER(--MID(feed!L1201,ROW($1:$19),1))*
ROW($1:$19),0),ROW($1:$19))+1,1)*10^ROW($1:$19)/10)</f>
        <v>0</v>
      </c>
      <c r="M886" t="str">
        <f>feed!M1201</f>
        <v>Central Planning</v>
      </c>
      <c r="N886">
        <f>SUMPRODUCT(MID(0&amp;feed!N1201,LARGE(INDEX(ISNUMBER(--MID(feed!N1201,ROW($1:$5),1))*
ROW($1:$5),0),ROW($1:$5))+1,1)*10^ROW($1:$5)/10)</f>
        <v>285</v>
      </c>
      <c r="O886">
        <f>SUMPRODUCT(MID(0&amp;feed!O1201,LARGE(INDEX(ISNUMBER(--MID(feed!O1201,ROW($1:$5),1))*
ROW($1:$5),0),ROW($1:$5))+1,1)*10^ROW($1:$5)/10)</f>
        <v>0</v>
      </c>
      <c r="P886" t="str">
        <f>feed!P1201</f>
        <v>Untapped</v>
      </c>
      <c r="Q886">
        <f t="shared" si="78"/>
        <v>90</v>
      </c>
      <c r="R886" t="str">
        <f>feed!Q1201</f>
        <v>None</v>
      </c>
      <c r="S886">
        <f t="shared" si="79"/>
        <v>0</v>
      </c>
      <c r="T886" t="str">
        <f>feed!R1201</f>
        <v>China</v>
      </c>
      <c r="U886" t="str">
        <f>feed!S1201</f>
        <v>Neutral</v>
      </c>
      <c r="V886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886" t="str">
        <f>feed!U1201</f>
        <v>http://blocgame.com/stats.php?id=65420</v>
      </c>
      <c r="X886" s="4">
        <f>SUMPRODUCT(MID(0&amp;feed!V1201,LARGE(INDEX(ISNUMBER(--MID(feed!V1201,ROW($1:$5),1))*
ROW($1:$5),0),ROW($1:$5))+1,1)*10^ROW($1:$5)/10)</f>
        <v>0</v>
      </c>
      <c r="Y886">
        <f>feed!W1201</f>
        <v>0</v>
      </c>
      <c r="Z886" s="4">
        <f t="shared" si="80"/>
        <v>19250</v>
      </c>
      <c r="AA886" s="8">
        <f t="shared" si="81"/>
        <v>70.175438596491233</v>
      </c>
      <c r="AB886" s="4">
        <f t="shared" si="82"/>
        <v>47.5</v>
      </c>
      <c r="AC886" s="4">
        <f t="shared" si="83"/>
        <v>3333.3333333333335</v>
      </c>
    </row>
    <row r="887" spans="1:29" x14ac:dyDescent="0.25">
      <c r="A887" t="str">
        <f>feed!A1198</f>
        <v>Aresia</v>
      </c>
      <c r="B887" t="str">
        <f>feed!B1198</f>
        <v>Herro Galas</v>
      </c>
      <c r="C887">
        <f>feed!C1198</f>
        <v>0</v>
      </c>
      <c r="D887">
        <f>SUMPRODUCT(MID(0&amp;feed!D1198,LARGE(INDEX(ISNUMBER(--MID(feed!D1198,ROW($1:$19),1))*
ROW($1:$19),0),ROW($1:$19))+1,1)*10^ROW($1:$19)/10)</f>
        <v>20</v>
      </c>
      <c r="E887">
        <f>SUMPRODUCT(MID(0&amp;feed!E1198,LARGE(INDEX(ISNUMBER(--MID(feed!E1198,ROW($1:$19),1))*
ROW($1:$19),0),ROW($1:$19))+1,1)*10^ROW($1:$19)/10)</f>
        <v>0</v>
      </c>
      <c r="F887" t="str">
        <f>feed!F1198</f>
        <v>Finest of the 19th century</v>
      </c>
      <c r="G887" t="str">
        <f>feed!G1198</f>
        <v>Gandhi-like</v>
      </c>
      <c r="H887">
        <f>SUMPRODUCT(MID(0&amp;feed!H1197,LARGE(INDEX(ISNUMBER(--MID(feed!H1197,ROW($1:$19),1))*
ROW($1:$19),0),ROW($1:$19))+1,1)*10^ROW($1:$19)/10)</f>
        <v>0</v>
      </c>
      <c r="I887" t="str">
        <f>feed!I1198</f>
        <v>Poor</v>
      </c>
      <c r="J887">
        <f>SUMPRODUCT(MID(0&amp;feed!J1198,LARGE(INDEX(ISNUMBER(--MID(feed!J1198,ROW($1:$19),1))*
ROW($1:$19),0),ROW($1:$19))+1,1)*10^ROW($1:$19)/10)</f>
        <v>69</v>
      </c>
      <c r="K887">
        <f>SUMPRODUCT(MID(0&amp;feed!K1198,LARGE(INDEX(ISNUMBER(--MID(feed!K1198,ROW($1:$19),1))*
ROW($1:$19),0),ROW($1:$19))+1,1)*10^ROW($1:$19)/10)</f>
        <v>2</v>
      </c>
      <c r="L887">
        <f>SUMPRODUCT(MID(0&amp;feed!L1198,LARGE(INDEX(ISNUMBER(--MID(feed!L1198,ROW($1:$19),1))*
ROW($1:$19),0),ROW($1:$19))+1,1)*10^ROW($1:$19)/10)</f>
        <v>1</v>
      </c>
      <c r="M887" t="str">
        <f>feed!M1198</f>
        <v>Mixed Economy</v>
      </c>
      <c r="N887">
        <f>SUMPRODUCT(MID(0&amp;feed!N1198,LARGE(INDEX(ISNUMBER(--MID(feed!N1198,ROW($1:$5),1))*
ROW($1:$5),0),ROW($1:$5))+1,1)*10^ROW($1:$5)/10)</f>
        <v>286</v>
      </c>
      <c r="O887">
        <f>SUMPRODUCT(MID(0&amp;feed!O1198,LARGE(INDEX(ISNUMBER(--MID(feed!O1198,ROW($1:$5),1))*
ROW($1:$5),0),ROW($1:$5))+1,1)*10^ROW($1:$5)/10)</f>
        <v>1</v>
      </c>
      <c r="P887" t="str">
        <f>feed!P1198</f>
        <v>Untapped</v>
      </c>
      <c r="Q887">
        <f t="shared" si="78"/>
        <v>90</v>
      </c>
      <c r="R887" t="str">
        <f>feed!Q1198</f>
        <v>None</v>
      </c>
      <c r="S887">
        <f t="shared" si="79"/>
        <v>0</v>
      </c>
      <c r="T887" t="str">
        <f>feed!R1198</f>
        <v>Mesoamerica</v>
      </c>
      <c r="U887" t="str">
        <f>feed!S1198</f>
        <v>United States</v>
      </c>
      <c r="V887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887" t="str">
        <f>feed!U1198</f>
        <v>http://blocgame.com/stats.php?id=65388</v>
      </c>
      <c r="X887" s="4">
        <f>SUMPRODUCT(MID(0&amp;feed!V1198,LARGE(INDEX(ISNUMBER(--MID(feed!V1198,ROW($1:$5),1))*
ROW($1:$5),0),ROW($1:$5))+1,1)*10^ROW($1:$5)/10)</f>
        <v>0</v>
      </c>
      <c r="Y887">
        <f>feed!W1198</f>
        <v>0</v>
      </c>
      <c r="Z887" s="4">
        <f t="shared" si="80"/>
        <v>18875</v>
      </c>
      <c r="AA887" s="8">
        <f t="shared" si="81"/>
        <v>69.930069930069934</v>
      </c>
      <c r="AB887" s="4">
        <f t="shared" si="82"/>
        <v>47.666666666666664</v>
      </c>
      <c r="AC887" s="4">
        <f t="shared" si="83"/>
        <v>3333.3333333333335</v>
      </c>
    </row>
    <row r="888" spans="1:29" x14ac:dyDescent="0.25">
      <c r="A888" t="str">
        <f>feed!A1196</f>
        <v>Bize</v>
      </c>
      <c r="B888" t="str">
        <f>feed!B1196</f>
        <v>Bize</v>
      </c>
      <c r="C888">
        <f>feed!C1196</f>
        <v>0</v>
      </c>
      <c r="D888">
        <f>SUMPRODUCT(MID(0&amp;feed!D1196,LARGE(INDEX(ISNUMBER(--MID(feed!D1196,ROW($1:$19),1))*
ROW($1:$19),0),ROW($1:$19))+1,1)*10^ROW($1:$19)/10)</f>
        <v>7</v>
      </c>
      <c r="E888">
        <f>SUMPRODUCT(MID(0&amp;feed!E1196,LARGE(INDEX(ISNUMBER(--MID(feed!E1196,ROW($1:$19),1))*
ROW($1:$19),0),ROW($1:$19))+1,1)*10^ROW($1:$19)/10)</f>
        <v>0</v>
      </c>
      <c r="F888" t="str">
        <f>feed!F1196</f>
        <v>Finest of the 19th century</v>
      </c>
      <c r="G888" t="str">
        <f>feed!G1196</f>
        <v>Questionable</v>
      </c>
      <c r="H888">
        <f>SUMPRODUCT(MID(0&amp;feed!H1194,LARGE(INDEX(ISNUMBER(--MID(feed!H1194,ROW($1:$19),1))*
ROW($1:$19),0),ROW($1:$19))+1,1)*10^ROW($1:$19)/10)</f>
        <v>1</v>
      </c>
      <c r="I888" t="str">
        <f>feed!I1196</f>
        <v>Standard</v>
      </c>
      <c r="J888">
        <f>SUMPRODUCT(MID(0&amp;feed!J1196,LARGE(INDEX(ISNUMBER(--MID(feed!J1196,ROW($1:$19),1))*
ROW($1:$19),0),ROW($1:$19))+1,1)*10^ROW($1:$19)/10)</f>
        <v>24</v>
      </c>
      <c r="K888">
        <f>SUMPRODUCT(MID(0&amp;feed!K1196,LARGE(INDEX(ISNUMBER(--MID(feed!K1196,ROW($1:$19),1))*
ROW($1:$19),0),ROW($1:$19))+1,1)*10^ROW($1:$19)/10)</f>
        <v>2</v>
      </c>
      <c r="L888">
        <f>SUMPRODUCT(MID(0&amp;feed!L1196,LARGE(INDEX(ISNUMBER(--MID(feed!L1196,ROW($1:$19),1))*
ROW($1:$19),0),ROW($1:$19))+1,1)*10^ROW($1:$19)/10)</f>
        <v>0</v>
      </c>
      <c r="M888" t="str">
        <f>feed!M1196</f>
        <v>Mixed Economy</v>
      </c>
      <c r="N888">
        <f>SUMPRODUCT(MID(0&amp;feed!N1196,LARGE(INDEX(ISNUMBER(--MID(feed!N1196,ROW($1:$5),1))*
ROW($1:$5),0),ROW($1:$5))+1,1)*10^ROW($1:$5)/10)</f>
        <v>288</v>
      </c>
      <c r="O888">
        <f>SUMPRODUCT(MID(0&amp;feed!O1196,LARGE(INDEX(ISNUMBER(--MID(feed!O1196,ROW($1:$5),1))*
ROW($1:$5),0),ROW($1:$5))+1,1)*10^ROW($1:$5)/10)</f>
        <v>0</v>
      </c>
      <c r="P888" t="str">
        <f>feed!P1196</f>
        <v>Untapped</v>
      </c>
      <c r="Q888">
        <f t="shared" si="78"/>
        <v>90</v>
      </c>
      <c r="R888" t="str">
        <f>feed!Q1196</f>
        <v>None</v>
      </c>
      <c r="S888">
        <f t="shared" si="79"/>
        <v>0</v>
      </c>
      <c r="T888" t="str">
        <f>feed!R1196</f>
        <v>Egypt</v>
      </c>
      <c r="U888" t="str">
        <f>feed!S1196</f>
        <v>Neutral</v>
      </c>
      <c r="V888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16367</v>
      </c>
      <c r="W888" t="str">
        <f>feed!U1196</f>
        <v>http://blocgame.com/stats.php?id=65633</v>
      </c>
      <c r="X888" s="4">
        <f>SUMPRODUCT(MID(0&amp;feed!V1196,LARGE(INDEX(ISNUMBER(--MID(feed!V1196,ROW($1:$5),1))*
ROW($1:$5),0),ROW($1:$5))+1,1)*10^ROW($1:$5)/10)</f>
        <v>0</v>
      </c>
      <c r="Y888">
        <f>feed!W1196</f>
        <v>0</v>
      </c>
      <c r="Z888" s="4">
        <f t="shared" si="80"/>
        <v>14867</v>
      </c>
      <c r="AA888" s="8">
        <f t="shared" si="81"/>
        <v>56.829861111111114</v>
      </c>
      <c r="AB888" s="4">
        <f t="shared" si="82"/>
        <v>48</v>
      </c>
      <c r="AC888" s="4">
        <f t="shared" si="83"/>
        <v>2727.8333333333335</v>
      </c>
    </row>
    <row r="889" spans="1:29" x14ac:dyDescent="0.25">
      <c r="A889" t="str">
        <f>feed!A1194</f>
        <v>Unslusch</v>
      </c>
      <c r="B889" t="str">
        <f>feed!B1194</f>
        <v>Kehr</v>
      </c>
      <c r="C889">
        <f>feed!C1194</f>
        <v>0</v>
      </c>
      <c r="D889">
        <f>SUMPRODUCT(MID(0&amp;feed!D1194,LARGE(INDEX(ISNUMBER(--MID(feed!D1194,ROW($1:$19),1))*
ROW($1:$19),0),ROW($1:$19))+1,1)*10^ROW($1:$19)/10)</f>
        <v>7</v>
      </c>
      <c r="E889">
        <f>SUMPRODUCT(MID(0&amp;feed!E1194,LARGE(INDEX(ISNUMBER(--MID(feed!E1194,ROW($1:$19),1))*
ROW($1:$19),0),ROW($1:$19))+1,1)*10^ROW($1:$19)/10)</f>
        <v>0</v>
      </c>
      <c r="F889" t="str">
        <f>feed!F1194</f>
        <v>First World War surplus</v>
      </c>
      <c r="G889" t="str">
        <f>feed!G1194</f>
        <v>Questionable</v>
      </c>
      <c r="H889">
        <f>SUMPRODUCT(MID(0&amp;feed!H1196,LARGE(INDEX(ISNUMBER(--MID(feed!H1196,ROW($1:$19),1))*
ROW($1:$19),0),ROW($1:$19))+1,1)*10^ROW($1:$19)/10)</f>
        <v>0</v>
      </c>
      <c r="I889" t="str">
        <f>feed!I1194</f>
        <v>Good</v>
      </c>
      <c r="J889">
        <f>SUMPRODUCT(MID(0&amp;feed!J1194,LARGE(INDEX(ISNUMBER(--MID(feed!J1194,ROW($1:$19),1))*
ROW($1:$19),0),ROW($1:$19))+1,1)*10^ROW($1:$19)/10)</f>
        <v>75</v>
      </c>
      <c r="K889">
        <f>SUMPRODUCT(MID(0&amp;feed!K1194,LARGE(INDEX(ISNUMBER(--MID(feed!K1194,ROW($1:$19),1))*
ROW($1:$19),0),ROW($1:$19))+1,1)*10^ROW($1:$19)/10)</f>
        <v>6</v>
      </c>
      <c r="L889">
        <f>SUMPRODUCT(MID(0&amp;feed!L1194,LARGE(INDEX(ISNUMBER(--MID(feed!L1194,ROW($1:$19),1))*
ROW($1:$19),0),ROW($1:$19))+1,1)*10^ROW($1:$19)/10)</f>
        <v>4</v>
      </c>
      <c r="M889" t="str">
        <f>feed!M1194</f>
        <v>Mixed Economy</v>
      </c>
      <c r="N889">
        <f>SUMPRODUCT(MID(0&amp;feed!N1194,LARGE(INDEX(ISNUMBER(--MID(feed!N1194,ROW($1:$5),1))*
ROW($1:$5),0),ROW($1:$5))+1,1)*10^ROW($1:$5)/10)</f>
        <v>288</v>
      </c>
      <c r="O889">
        <f>SUMPRODUCT(MID(0&amp;feed!O1194,LARGE(INDEX(ISNUMBER(--MID(feed!O1194,ROW($1:$5),1))*
ROW($1:$5),0),ROW($1:$5))+1,1)*10^ROW($1:$5)/10)</f>
        <v>129</v>
      </c>
      <c r="P889">
        <f>feed!P1194</f>
        <v>0</v>
      </c>
      <c r="Q889">
        <f t="shared" si="78"/>
        <v>40</v>
      </c>
      <c r="R889" t="str">
        <f>feed!Q1194</f>
        <v>None</v>
      </c>
      <c r="S889">
        <f t="shared" si="79"/>
        <v>0</v>
      </c>
      <c r="T889" t="str">
        <f>feed!R1194</f>
        <v>Caribbean</v>
      </c>
      <c r="U889" t="str">
        <f>feed!S1194</f>
        <v>Soviet Union</v>
      </c>
      <c r="V889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16665</v>
      </c>
      <c r="W889" t="str">
        <f>feed!U1194</f>
        <v>http://blocgame.com/stats.php?id=65307</v>
      </c>
      <c r="X889" s="4">
        <f>SUMPRODUCT(MID(0&amp;feed!V1194,LARGE(INDEX(ISNUMBER(--MID(feed!V1194,ROW($1:$5),1))*
ROW($1:$5),0),ROW($1:$5))+1,1)*10^ROW($1:$5)/10)</f>
        <v>0</v>
      </c>
      <c r="Y889">
        <f>feed!W1194</f>
        <v>0</v>
      </c>
      <c r="Z889" s="4">
        <f t="shared" si="80"/>
        <v>12915</v>
      </c>
      <c r="AA889" s="8">
        <f t="shared" si="81"/>
        <v>57.864583333333336</v>
      </c>
      <c r="AB889" s="4">
        <f t="shared" si="82"/>
        <v>48</v>
      </c>
      <c r="AC889" s="4">
        <f t="shared" si="83"/>
        <v>2777.5</v>
      </c>
    </row>
    <row r="890" spans="1:29" x14ac:dyDescent="0.25">
      <c r="A890" t="str">
        <f>feed!A1192</f>
        <v>hatikuoo</v>
      </c>
      <c r="B890" t="str">
        <f>feed!B1192</f>
        <v>hatikuki</v>
      </c>
      <c r="C890">
        <f>feed!C1192</f>
        <v>0</v>
      </c>
      <c r="D890">
        <f>SUMPRODUCT(MID(0&amp;feed!D1192,LARGE(INDEX(ISNUMBER(--MID(feed!D1192,ROW($1:$19),1))*
ROW($1:$19),0),ROW($1:$19))+1,1)*10^ROW($1:$19)/10)</f>
        <v>5</v>
      </c>
      <c r="E890">
        <f>SUMPRODUCT(MID(0&amp;feed!E1192,LARGE(INDEX(ISNUMBER(--MID(feed!E1192,ROW($1:$19),1))*
ROW($1:$19),0),ROW($1:$19))+1,1)*10^ROW($1:$19)/10)</f>
        <v>0</v>
      </c>
      <c r="F890" t="str">
        <f>feed!F1192</f>
        <v>Finest of the 19th century</v>
      </c>
      <c r="G890" t="str">
        <f>feed!G1192</f>
        <v>Good</v>
      </c>
      <c r="H890">
        <f>SUMPRODUCT(MID(0&amp;feed!H1190,LARGE(INDEX(ISNUMBER(--MID(feed!H1190,ROW($1:$19),1))*
ROW($1:$19),0),ROW($1:$19))+1,1)*10^ROW($1:$19)/10)</f>
        <v>0</v>
      </c>
      <c r="I890" t="str">
        <f>feed!I1192</f>
        <v>Undisciplined Rabble</v>
      </c>
      <c r="J890">
        <f>SUMPRODUCT(MID(0&amp;feed!J1192,LARGE(INDEX(ISNUMBER(--MID(feed!J1192,ROW($1:$19),1))*
ROW($1:$19),0),ROW($1:$19))+1,1)*10^ROW($1:$19)/10)</f>
        <v>19</v>
      </c>
      <c r="K890">
        <f>SUMPRODUCT(MID(0&amp;feed!K1192,LARGE(INDEX(ISNUMBER(--MID(feed!K1192,ROW($1:$19),1))*
ROW($1:$19),0),ROW($1:$19))+1,1)*10^ROW($1:$19)/10)</f>
        <v>2</v>
      </c>
      <c r="L890">
        <f>SUMPRODUCT(MID(0&amp;feed!L1192,LARGE(INDEX(ISNUMBER(--MID(feed!L1192,ROW($1:$19),1))*
ROW($1:$19),0),ROW($1:$19))+1,1)*10^ROW($1:$19)/10)</f>
        <v>0</v>
      </c>
      <c r="M890" t="str">
        <f>feed!M1192</f>
        <v>Mixed Economy</v>
      </c>
      <c r="N890">
        <f>SUMPRODUCT(MID(0&amp;feed!N1192,LARGE(INDEX(ISNUMBER(--MID(feed!N1192,ROW($1:$5),1))*
ROW($1:$5),0),ROW($1:$5))+1,1)*10^ROW($1:$5)/10)</f>
        <v>290</v>
      </c>
      <c r="O890">
        <f>SUMPRODUCT(MID(0&amp;feed!O1192,LARGE(INDEX(ISNUMBER(--MID(feed!O1192,ROW($1:$5),1))*
ROW($1:$5),0),ROW($1:$5))+1,1)*10^ROW($1:$5)/10)</f>
        <v>0</v>
      </c>
      <c r="P890" t="str">
        <f>feed!P1192</f>
        <v>Untapped</v>
      </c>
      <c r="Q890">
        <f t="shared" si="78"/>
        <v>90</v>
      </c>
      <c r="R890" t="str">
        <f>feed!Q1192</f>
        <v>None</v>
      </c>
      <c r="S890">
        <f t="shared" si="79"/>
        <v>0</v>
      </c>
      <c r="T890" t="str">
        <f>feed!R1192</f>
        <v>Indochina</v>
      </c>
      <c r="U890" t="str">
        <f>feed!S1192</f>
        <v>Neutral</v>
      </c>
      <c r="V890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13159</v>
      </c>
      <c r="W890" t="str">
        <f>feed!U1192</f>
        <v>http://blocgame.com/stats.php?id=65575</v>
      </c>
      <c r="X890" s="4">
        <f>SUMPRODUCT(MID(0&amp;feed!V1192,LARGE(INDEX(ISNUMBER(--MID(feed!V1192,ROW($1:$5),1))*
ROW($1:$5),0),ROW($1:$5))+1,1)*10^ROW($1:$5)/10)</f>
        <v>0</v>
      </c>
      <c r="Y890">
        <f>feed!W1192</f>
        <v>0</v>
      </c>
      <c r="Z890" s="4">
        <f t="shared" si="80"/>
        <v>12409</v>
      </c>
      <c r="AA890" s="8">
        <f t="shared" si="81"/>
        <v>45.375862068965517</v>
      </c>
      <c r="AB890" s="4">
        <f t="shared" si="82"/>
        <v>48.333333333333336</v>
      </c>
      <c r="AC890" s="4">
        <f t="shared" si="83"/>
        <v>2193.1666666666665</v>
      </c>
    </row>
    <row r="891" spans="1:29" x14ac:dyDescent="0.25">
      <c r="A891" t="str">
        <f>feed!A1193</f>
        <v>bovian</v>
      </c>
      <c r="B891" t="str">
        <f>feed!B1193</f>
        <v>bos21</v>
      </c>
      <c r="C891">
        <f>feed!C1193</f>
        <v>0</v>
      </c>
      <c r="D891">
        <f>SUMPRODUCT(MID(0&amp;feed!D1193,LARGE(INDEX(ISNUMBER(--MID(feed!D1193,ROW($1:$19),1))*
ROW($1:$19),0),ROW($1:$19))+1,1)*10^ROW($1:$19)/10)</f>
        <v>3</v>
      </c>
      <c r="E891">
        <f>SUMPRODUCT(MID(0&amp;feed!E1193,LARGE(INDEX(ISNUMBER(--MID(feed!E1193,ROW($1:$19),1))*
ROW($1:$19),0),ROW($1:$19))+1,1)*10^ROW($1:$19)/10)</f>
        <v>0</v>
      </c>
      <c r="F891" t="str">
        <f>feed!F1193</f>
        <v>First World War surplus</v>
      </c>
      <c r="G891" t="str">
        <f>feed!G1193</f>
        <v>Questionable</v>
      </c>
      <c r="H891">
        <f>SUMPRODUCT(MID(0&amp;feed!H1191,LARGE(INDEX(ISNUMBER(--MID(feed!H1191,ROW($1:$19),1))*
ROW($1:$19),0),ROW($1:$19))+1,1)*10^ROW($1:$19)/10)</f>
        <v>1</v>
      </c>
      <c r="I891" t="str">
        <f>feed!I1193</f>
        <v>Poor</v>
      </c>
      <c r="J891">
        <f>SUMPRODUCT(MID(0&amp;feed!J1193,LARGE(INDEX(ISNUMBER(--MID(feed!J1193,ROW($1:$19),1))*
ROW($1:$19),0),ROW($1:$19))+1,1)*10^ROW($1:$19)/10)</f>
        <v>2</v>
      </c>
      <c r="K891">
        <f>SUMPRODUCT(MID(0&amp;feed!K1193,LARGE(INDEX(ISNUMBER(--MID(feed!K1193,ROW($1:$19),1))*
ROW($1:$19),0),ROW($1:$19))+1,1)*10^ROW($1:$19)/10)</f>
        <v>3</v>
      </c>
      <c r="L891">
        <f>SUMPRODUCT(MID(0&amp;feed!L1193,LARGE(INDEX(ISNUMBER(--MID(feed!L1193,ROW($1:$19),1))*
ROW($1:$19),0),ROW($1:$19))+1,1)*10^ROW($1:$19)/10)</f>
        <v>1</v>
      </c>
      <c r="M891" t="str">
        <f>feed!M1193</f>
        <v>Mixed Economy</v>
      </c>
      <c r="N891">
        <f>SUMPRODUCT(MID(0&amp;feed!N1193,LARGE(INDEX(ISNUMBER(--MID(feed!N1193,ROW($1:$5),1))*
ROW($1:$5),0),ROW($1:$5))+1,1)*10^ROW($1:$5)/10)</f>
        <v>288</v>
      </c>
      <c r="O891">
        <f>SUMPRODUCT(MID(0&amp;feed!O1193,LARGE(INDEX(ISNUMBER(--MID(feed!O1193,ROW($1:$5),1))*
ROW($1:$5),0),ROW($1:$5))+1,1)*10^ROW($1:$5)/10)</f>
        <v>1802</v>
      </c>
      <c r="P891" t="str">
        <f>feed!P1193</f>
        <v>Untapped</v>
      </c>
      <c r="Q891">
        <f t="shared" si="78"/>
        <v>90</v>
      </c>
      <c r="R891" t="str">
        <f>feed!Q1193</f>
        <v>None</v>
      </c>
      <c r="S891">
        <f t="shared" si="79"/>
        <v>0</v>
      </c>
      <c r="T891" t="str">
        <f>feed!R1193</f>
        <v>Atlas</v>
      </c>
      <c r="U891" t="str">
        <f>feed!S1193</f>
        <v>Neutral</v>
      </c>
      <c r="V891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10013</v>
      </c>
      <c r="W891" t="str">
        <f>feed!U1193</f>
        <v>http://blocgame.com/stats.php?id=65151</v>
      </c>
      <c r="X891" s="4">
        <f>SUMPRODUCT(MID(0&amp;feed!V1193,LARGE(INDEX(ISNUMBER(--MID(feed!V1193,ROW($1:$5),1))*
ROW($1:$5),0),ROW($1:$5))+1,1)*10^ROW($1:$5)/10)</f>
        <v>0</v>
      </c>
      <c r="Y891">
        <f>feed!W1193</f>
        <v>0</v>
      </c>
      <c r="Z891" s="4">
        <f t="shared" si="80"/>
        <v>7763</v>
      </c>
      <c r="AA891" s="8">
        <f t="shared" si="81"/>
        <v>34.767361111111114</v>
      </c>
      <c r="AB891" s="4">
        <f t="shared" si="82"/>
        <v>48</v>
      </c>
      <c r="AC891" s="4">
        <f t="shared" si="83"/>
        <v>1668.8333333333333</v>
      </c>
    </row>
    <row r="892" spans="1:29" x14ac:dyDescent="0.25">
      <c r="A892" t="str">
        <f>feed!A1191</f>
        <v>duvel3</v>
      </c>
      <c r="B892" t="str">
        <f>feed!B1191</f>
        <v>duvel3</v>
      </c>
      <c r="C892">
        <f>feed!C1191</f>
        <v>0</v>
      </c>
      <c r="D892">
        <f>SUMPRODUCT(MID(0&amp;feed!D1191,LARGE(INDEX(ISNUMBER(--MID(feed!D1191,ROW($1:$19),1))*
ROW($1:$19),0),ROW($1:$19))+1,1)*10^ROW($1:$19)/10)</f>
        <v>20</v>
      </c>
      <c r="E892">
        <f>SUMPRODUCT(MID(0&amp;feed!E1191,LARGE(INDEX(ISNUMBER(--MID(feed!E1191,ROW($1:$19),1))*
ROW($1:$19),0),ROW($1:$19))+1,1)*10^ROW($1:$19)/10)</f>
        <v>0</v>
      </c>
      <c r="F892" t="str">
        <f>feed!F1191</f>
        <v>Finest of the 19th century</v>
      </c>
      <c r="G892" t="str">
        <f>feed!G1191</f>
        <v>Gandhi-like</v>
      </c>
      <c r="H892">
        <f>SUMPRODUCT(MID(0&amp;feed!H1193,LARGE(INDEX(ISNUMBER(--MID(feed!H1193,ROW($1:$19),1))*
ROW($1:$19),0),ROW($1:$19))+1,1)*10^ROW($1:$19)/10)</f>
        <v>0</v>
      </c>
      <c r="I892" t="str">
        <f>feed!I1191</f>
        <v>Poor</v>
      </c>
      <c r="J892">
        <f>SUMPRODUCT(MID(0&amp;feed!J1191,LARGE(INDEX(ISNUMBER(--MID(feed!J1191,ROW($1:$19),1))*
ROW($1:$19),0),ROW($1:$19))+1,1)*10^ROW($1:$19)/10)</f>
        <v>0</v>
      </c>
      <c r="K892">
        <f>SUMPRODUCT(MID(0&amp;feed!K1191,LARGE(INDEX(ISNUMBER(--MID(feed!K1191,ROW($1:$19),1))*
ROW($1:$19),0),ROW($1:$19))+1,1)*10^ROW($1:$19)/10)</f>
        <v>2</v>
      </c>
      <c r="L892">
        <f>SUMPRODUCT(MID(0&amp;feed!L1191,LARGE(INDEX(ISNUMBER(--MID(feed!L1191,ROW($1:$19),1))*
ROW($1:$19),0),ROW($1:$19))+1,1)*10^ROW($1:$19)/10)</f>
        <v>1</v>
      </c>
      <c r="M892" t="str">
        <f>feed!M1191</f>
        <v>Central Planning</v>
      </c>
      <c r="N892">
        <f>SUMPRODUCT(MID(0&amp;feed!N1191,LARGE(INDEX(ISNUMBER(--MID(feed!N1191,ROW($1:$5),1))*
ROW($1:$5),0),ROW($1:$5))+1,1)*10^ROW($1:$5)/10)</f>
        <v>292</v>
      </c>
      <c r="O892">
        <f>SUMPRODUCT(MID(0&amp;feed!O1191,LARGE(INDEX(ISNUMBER(--MID(feed!O1191,ROW($1:$5),1))*
ROW($1:$5),0),ROW($1:$5))+1,1)*10^ROW($1:$5)/10)</f>
        <v>304</v>
      </c>
      <c r="P892" t="str">
        <f>feed!P1191</f>
        <v>Untapped</v>
      </c>
      <c r="Q892">
        <f t="shared" si="78"/>
        <v>90</v>
      </c>
      <c r="R892" t="str">
        <f>feed!Q1191</f>
        <v>None</v>
      </c>
      <c r="S892">
        <f t="shared" si="79"/>
        <v>0</v>
      </c>
      <c r="T892" t="str">
        <f>feed!R1191</f>
        <v>West Africa</v>
      </c>
      <c r="U892" t="str">
        <f>feed!S1191</f>
        <v>Soviet Union</v>
      </c>
      <c r="V892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892" t="str">
        <f>feed!U1191</f>
        <v>http://blocgame.com/stats.php?id=64522</v>
      </c>
      <c r="X892" s="4">
        <f>SUMPRODUCT(MID(0&amp;feed!V1191,LARGE(INDEX(ISNUMBER(--MID(feed!V1191,ROW($1:$5),1))*
ROW($1:$5),0),ROW($1:$5))+1,1)*10^ROW($1:$5)/10)</f>
        <v>0</v>
      </c>
      <c r="Y892">
        <f>feed!W1191</f>
        <v>0</v>
      </c>
      <c r="Z892" s="4">
        <f t="shared" si="80"/>
        <v>18875</v>
      </c>
      <c r="AA892" s="8">
        <f t="shared" si="81"/>
        <v>68.493150684931507</v>
      </c>
      <c r="AB892" s="4">
        <f t="shared" si="82"/>
        <v>48.666666666666664</v>
      </c>
      <c r="AC892" s="4">
        <f t="shared" si="83"/>
        <v>3333.3333333333335</v>
      </c>
    </row>
    <row r="893" spans="1:29" x14ac:dyDescent="0.25">
      <c r="A893" t="str">
        <f>feed!A1217</f>
        <v>awam</v>
      </c>
      <c r="B893" t="str">
        <f>feed!B1217</f>
        <v>perumahan</v>
      </c>
      <c r="C893">
        <f>feed!C1217</f>
        <v>0</v>
      </c>
      <c r="D893">
        <f>SUMPRODUCT(MID(0&amp;feed!D1217,LARGE(INDEX(ISNUMBER(--MID(feed!D1217,ROW($1:$19),1))*
ROW($1:$19),0),ROW($1:$19))+1,1)*10^ROW($1:$19)/10)</f>
        <v>32</v>
      </c>
      <c r="E893">
        <f>SUMPRODUCT(MID(0&amp;feed!E1217,LARGE(INDEX(ISNUMBER(--MID(feed!E1217,ROW($1:$19),1))*
ROW($1:$19),0),ROW($1:$19))+1,1)*10^ROW($1:$19)/10)</f>
        <v>0</v>
      </c>
      <c r="F893" t="str">
        <f>feed!F1217</f>
        <v>Finest of the 19th century</v>
      </c>
      <c r="G893" t="str">
        <f>feed!G1217</f>
        <v>Pariah</v>
      </c>
      <c r="H893">
        <f>SUMPRODUCT(MID(0&amp;feed!H1218,LARGE(INDEX(ISNUMBER(--MID(feed!H1218,ROW($1:$19),1))*
ROW($1:$19),0),ROW($1:$19))+1,1)*10^ROW($1:$19)/10)</f>
        <v>0</v>
      </c>
      <c r="I893" t="str">
        <f>feed!I1217</f>
        <v>Undisciplined Rabble</v>
      </c>
      <c r="J893">
        <f>SUMPRODUCT(MID(0&amp;feed!J1217,LARGE(INDEX(ISNUMBER(--MID(feed!J1217,ROW($1:$19),1))*
ROW($1:$19),0),ROW($1:$19))+1,1)*10^ROW($1:$19)/10)</f>
        <v>2</v>
      </c>
      <c r="K893">
        <f>SUMPRODUCT(MID(0&amp;feed!K1217,LARGE(INDEX(ISNUMBER(--MID(feed!K1217,ROW($1:$19),1))*
ROW($1:$19),0),ROW($1:$19))+1,1)*10^ROW($1:$19)/10)</f>
        <v>5</v>
      </c>
      <c r="L893">
        <f>SUMPRODUCT(MID(0&amp;feed!L1217,LARGE(INDEX(ISNUMBER(--MID(feed!L1217,ROW($1:$19),1))*
ROW($1:$19),0),ROW($1:$19))+1,1)*10^ROW($1:$19)/10)</f>
        <v>0</v>
      </c>
      <c r="M893" t="str">
        <f>feed!M1217</f>
        <v>Mixed Economy</v>
      </c>
      <c r="N893">
        <f>SUMPRODUCT(MID(0&amp;feed!N1217,LARGE(INDEX(ISNUMBER(--MID(feed!N1217,ROW($1:$5),1))*
ROW($1:$5),0),ROW($1:$5))+1,1)*10^ROW($1:$5)/10)</f>
        <v>268</v>
      </c>
      <c r="O893">
        <f>SUMPRODUCT(MID(0&amp;feed!O1217,LARGE(INDEX(ISNUMBER(--MID(feed!O1217,ROW($1:$5),1))*
ROW($1:$5),0),ROW($1:$5))+1,1)*10^ROW($1:$5)/10)</f>
        <v>0</v>
      </c>
      <c r="P893" t="str">
        <f>feed!P1217</f>
        <v>Plentiful</v>
      </c>
      <c r="Q893">
        <f t="shared" si="78"/>
        <v>70</v>
      </c>
      <c r="R893" t="str">
        <f>feed!Q1217</f>
        <v>Meagre</v>
      </c>
      <c r="S893">
        <f t="shared" si="79"/>
        <v>1.5</v>
      </c>
      <c r="T893" t="str">
        <f>feed!R1217</f>
        <v>East Indies</v>
      </c>
      <c r="U893" t="str">
        <f>feed!S1217</f>
        <v>United States</v>
      </c>
      <c r="V893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17900</v>
      </c>
      <c r="W893" t="str">
        <f>feed!U1217</f>
        <v>http://blocgame.com/stats.php?id=65579</v>
      </c>
      <c r="X893" s="4">
        <f>SUMPRODUCT(MID(0&amp;feed!V1217,LARGE(INDEX(ISNUMBER(--MID(feed!V1217,ROW($1:$5),1))*
ROW($1:$5),0),ROW($1:$5))+1,1)*10^ROW($1:$5)/10)</f>
        <v>0</v>
      </c>
      <c r="Y893">
        <f>feed!W1217</f>
        <v>0</v>
      </c>
      <c r="Z893" s="4">
        <f t="shared" si="80"/>
        <v>16025</v>
      </c>
      <c r="AA893" s="8">
        <f t="shared" si="81"/>
        <v>66.791044776119406</v>
      </c>
      <c r="AB893" s="4">
        <f t="shared" si="82"/>
        <v>44.666666666666664</v>
      </c>
      <c r="AC893" s="4">
        <f t="shared" si="83"/>
        <v>2983.3333333333335</v>
      </c>
    </row>
    <row r="894" spans="1:29" x14ac:dyDescent="0.25">
      <c r="A894" t="str">
        <f>feed!A1188</f>
        <v>Bullington</v>
      </c>
      <c r="B894" t="str">
        <f>feed!B1188</f>
        <v>mnbull</v>
      </c>
      <c r="C894">
        <f>feed!C1188</f>
        <v>0</v>
      </c>
      <c r="D894">
        <f>SUMPRODUCT(MID(0&amp;feed!D1188,LARGE(INDEX(ISNUMBER(--MID(feed!D1188,ROW($1:$19),1))*
ROW($1:$19),0),ROW($1:$19))+1,1)*10^ROW($1:$19)/10)</f>
        <v>7</v>
      </c>
      <c r="E894">
        <f>SUMPRODUCT(MID(0&amp;feed!E1188,LARGE(INDEX(ISNUMBER(--MID(feed!E1188,ROW($1:$19),1))*
ROW($1:$19),0),ROW($1:$19))+1,1)*10^ROW($1:$19)/10)</f>
        <v>0</v>
      </c>
      <c r="F894" t="str">
        <f>feed!F1188</f>
        <v>Finest of the 19th century</v>
      </c>
      <c r="G894" t="str">
        <f>feed!G1188</f>
        <v>Questionable</v>
      </c>
      <c r="H894">
        <f>SUMPRODUCT(MID(0&amp;feed!H1184,LARGE(INDEX(ISNUMBER(--MID(feed!H1184,ROW($1:$19),1))*
ROW($1:$19),0),ROW($1:$19))+1,1)*10^ROW($1:$19)/10)</f>
        <v>0</v>
      </c>
      <c r="I894" t="str">
        <f>feed!I1188</f>
        <v>Standard</v>
      </c>
      <c r="J894">
        <f>SUMPRODUCT(MID(0&amp;feed!J1188,LARGE(INDEX(ISNUMBER(--MID(feed!J1188,ROW($1:$19),1))*
ROW($1:$19),0),ROW($1:$19))+1,1)*10^ROW($1:$19)/10)</f>
        <v>23</v>
      </c>
      <c r="K894">
        <f>SUMPRODUCT(MID(0&amp;feed!K1188,LARGE(INDEX(ISNUMBER(--MID(feed!K1188,ROW($1:$19),1))*
ROW($1:$19),0),ROW($1:$19))+1,1)*10^ROW($1:$19)/10)</f>
        <v>2</v>
      </c>
      <c r="L894">
        <f>SUMPRODUCT(MID(0&amp;feed!L1188,LARGE(INDEX(ISNUMBER(--MID(feed!L1188,ROW($1:$19),1))*
ROW($1:$19),0),ROW($1:$19))+1,1)*10^ROW($1:$19)/10)</f>
        <v>0</v>
      </c>
      <c r="M894" t="str">
        <f>feed!M1188</f>
        <v>Mixed Economy</v>
      </c>
      <c r="N894">
        <f>SUMPRODUCT(MID(0&amp;feed!N1188,LARGE(INDEX(ISNUMBER(--MID(feed!N1188,ROW($1:$5),1))*
ROW($1:$5),0),ROW($1:$5))+1,1)*10^ROW($1:$5)/10)</f>
        <v>295</v>
      </c>
      <c r="O894">
        <f>SUMPRODUCT(MID(0&amp;feed!O1188,LARGE(INDEX(ISNUMBER(--MID(feed!O1188,ROW($1:$5),1))*
ROW($1:$5),0),ROW($1:$5))+1,1)*10^ROW($1:$5)/10)</f>
        <v>0</v>
      </c>
      <c r="P894" t="str">
        <f>feed!P1188</f>
        <v>Untapped</v>
      </c>
      <c r="Q894">
        <f t="shared" si="78"/>
        <v>90</v>
      </c>
      <c r="R894" t="str">
        <f>feed!Q1188</f>
        <v>None</v>
      </c>
      <c r="S894">
        <f t="shared" si="79"/>
        <v>0</v>
      </c>
      <c r="T894" t="str">
        <f>feed!R1188</f>
        <v>Guinea</v>
      </c>
      <c r="U894" t="str">
        <f>feed!S1188</f>
        <v>Neutral</v>
      </c>
      <c r="V894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16367</v>
      </c>
      <c r="W894" t="str">
        <f>feed!U1188</f>
        <v>http://blocgame.com/stats.php?id=65600</v>
      </c>
      <c r="X894" s="4">
        <f>SUMPRODUCT(MID(0&amp;feed!V1188,LARGE(INDEX(ISNUMBER(--MID(feed!V1188,ROW($1:$5),1))*
ROW($1:$5),0),ROW($1:$5))+1,1)*10^ROW($1:$5)/10)</f>
        <v>0</v>
      </c>
      <c r="Y894">
        <f>feed!W1188</f>
        <v>0</v>
      </c>
      <c r="Z894" s="4">
        <f t="shared" si="80"/>
        <v>15617</v>
      </c>
      <c r="AA894" s="8">
        <f t="shared" si="81"/>
        <v>55.481355932203392</v>
      </c>
      <c r="AB894" s="4">
        <f t="shared" si="82"/>
        <v>49.166666666666664</v>
      </c>
      <c r="AC894" s="4">
        <f t="shared" si="83"/>
        <v>2727.8333333333335</v>
      </c>
    </row>
    <row r="895" spans="1:29" x14ac:dyDescent="0.25">
      <c r="A895" t="str">
        <f>feed!A1189</f>
        <v>strotia</v>
      </c>
      <c r="B895" t="str">
        <f>feed!B1189</f>
        <v>cyprus</v>
      </c>
      <c r="C895">
        <f>feed!C1189</f>
        <v>0</v>
      </c>
      <c r="D895">
        <f>SUMPRODUCT(MID(0&amp;feed!D1189,LARGE(INDEX(ISNUMBER(--MID(feed!D1189,ROW($1:$19),1))*
ROW($1:$19),0),ROW($1:$19))+1,1)*10^ROW($1:$19)/10)</f>
        <v>25</v>
      </c>
      <c r="E895">
        <f>SUMPRODUCT(MID(0&amp;feed!E1189,LARGE(INDEX(ISNUMBER(--MID(feed!E1189,ROW($1:$19),1))*
ROW($1:$19),0),ROW($1:$19))+1,1)*10^ROW($1:$19)/10)</f>
        <v>0</v>
      </c>
      <c r="F895" t="str">
        <f>feed!F1189</f>
        <v>First World War surplus</v>
      </c>
      <c r="G895" t="str">
        <f>feed!G1189</f>
        <v>Good</v>
      </c>
      <c r="H895">
        <f>SUMPRODUCT(MID(0&amp;feed!H1186,LARGE(INDEX(ISNUMBER(--MID(feed!H1186,ROW($1:$19),1))*
ROW($1:$19),0),ROW($1:$19))+1,1)*10^ROW($1:$19)/10)</f>
        <v>0</v>
      </c>
      <c r="I895" t="str">
        <f>feed!I1189</f>
        <v>Elite</v>
      </c>
      <c r="J895">
        <f>SUMPRODUCT(MID(0&amp;feed!J1189,LARGE(INDEX(ISNUMBER(--MID(feed!J1189,ROW($1:$19),1))*
ROW($1:$19),0),ROW($1:$19))+1,1)*10^ROW($1:$19)/10)</f>
        <v>30</v>
      </c>
      <c r="K895">
        <f>SUMPRODUCT(MID(0&amp;feed!K1189,LARGE(INDEX(ISNUMBER(--MID(feed!K1189,ROW($1:$19),1))*
ROW($1:$19),0),ROW($1:$19))+1,1)*10^ROW($1:$19)/10)</f>
        <v>2</v>
      </c>
      <c r="L895">
        <f>SUMPRODUCT(MID(0&amp;feed!L1189,LARGE(INDEX(ISNUMBER(--MID(feed!L1189,ROW($1:$19),1))*
ROW($1:$19),0),ROW($1:$19))+1,1)*10^ROW($1:$19)/10)</f>
        <v>0</v>
      </c>
      <c r="M895" t="str">
        <f>feed!M1189</f>
        <v>Mixed Economy</v>
      </c>
      <c r="N895">
        <f>SUMPRODUCT(MID(0&amp;feed!N1189,LARGE(INDEX(ISNUMBER(--MID(feed!N1189,ROW($1:$5),1))*
ROW($1:$5),0),ROW($1:$5))+1,1)*10^ROW($1:$5)/10)</f>
        <v>294</v>
      </c>
      <c r="O895">
        <f>SUMPRODUCT(MID(0&amp;feed!O1189,LARGE(INDEX(ISNUMBER(--MID(feed!O1189,ROW($1:$5),1))*
ROW($1:$5),0),ROW($1:$5))+1,1)*10^ROW($1:$5)/10)</f>
        <v>0</v>
      </c>
      <c r="P895" t="str">
        <f>feed!P1189</f>
        <v>Untapped</v>
      </c>
      <c r="Q895">
        <f t="shared" si="78"/>
        <v>90</v>
      </c>
      <c r="R895" t="str">
        <f>feed!Q1189</f>
        <v>None</v>
      </c>
      <c r="S895">
        <f t="shared" si="79"/>
        <v>0</v>
      </c>
      <c r="T895" t="str">
        <f>feed!R1189</f>
        <v>Atlas</v>
      </c>
      <c r="U895" t="str">
        <f>feed!S1189</f>
        <v>Neutral</v>
      </c>
      <c r="V895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20000</v>
      </c>
      <c r="W895" t="str">
        <f>feed!U1189</f>
        <v>http://blocgame.com/stats.php?id=65637</v>
      </c>
      <c r="X895" s="4">
        <f>SUMPRODUCT(MID(0&amp;feed!V1189,LARGE(INDEX(ISNUMBER(--MID(feed!V1189,ROW($1:$5),1))*
ROW($1:$5),0),ROW($1:$5))+1,1)*10^ROW($1:$5)/10)</f>
        <v>0</v>
      </c>
      <c r="Y895">
        <f>feed!W1189</f>
        <v>0</v>
      </c>
      <c r="Z895" s="4">
        <f t="shared" si="80"/>
        <v>19250</v>
      </c>
      <c r="AA895" s="8">
        <f t="shared" si="81"/>
        <v>68.027210884353735</v>
      </c>
      <c r="AB895" s="4">
        <f t="shared" si="82"/>
        <v>49</v>
      </c>
      <c r="AC895" s="4">
        <f t="shared" si="83"/>
        <v>3333.3333333333335</v>
      </c>
    </row>
    <row r="896" spans="1:29" x14ac:dyDescent="0.25">
      <c r="A896" t="str">
        <f>feed!A1187</f>
        <v>vikingmarines</v>
      </c>
      <c r="B896" t="str">
        <f>feed!B1187</f>
        <v>blitzstalin</v>
      </c>
      <c r="C896">
        <f>feed!C1187</f>
        <v>0</v>
      </c>
      <c r="D896">
        <f>SUMPRODUCT(MID(0&amp;feed!D1187,LARGE(INDEX(ISNUMBER(--MID(feed!D1187,ROW($1:$19),1))*
ROW($1:$19),0),ROW($1:$19))+1,1)*10^ROW($1:$19)/10)</f>
        <v>25</v>
      </c>
      <c r="E896">
        <f>SUMPRODUCT(MID(0&amp;feed!E1187,LARGE(INDEX(ISNUMBER(--MID(feed!E1187,ROW($1:$19),1))*
ROW($1:$19),0),ROW($1:$19))+1,1)*10^ROW($1:$19)/10)</f>
        <v>0</v>
      </c>
      <c r="F896" t="str">
        <f>feed!F1187</f>
        <v>First World War surplus</v>
      </c>
      <c r="G896" t="str">
        <f>feed!G1187</f>
        <v>Gandhi-like</v>
      </c>
      <c r="H896">
        <f>SUMPRODUCT(MID(0&amp;feed!H1185,LARGE(INDEX(ISNUMBER(--MID(feed!H1185,ROW($1:$19),1))*
ROW($1:$19),0),ROW($1:$19))+1,1)*10^ROW($1:$19)/10)</f>
        <v>0</v>
      </c>
      <c r="I896" t="str">
        <f>feed!I1187</f>
        <v>Elite</v>
      </c>
      <c r="J896">
        <f>SUMPRODUCT(MID(0&amp;feed!J1187,LARGE(INDEX(ISNUMBER(--MID(feed!J1187,ROW($1:$19),1))*
ROW($1:$19),0),ROW($1:$19))+1,1)*10^ROW($1:$19)/10)</f>
        <v>123</v>
      </c>
      <c r="K896">
        <f>SUMPRODUCT(MID(0&amp;feed!K1187,LARGE(INDEX(ISNUMBER(--MID(feed!K1187,ROW($1:$19),1))*
ROW($1:$19),0),ROW($1:$19))+1,1)*10^ROW($1:$19)/10)</f>
        <v>3</v>
      </c>
      <c r="L896">
        <f>SUMPRODUCT(MID(0&amp;feed!L1187,LARGE(INDEX(ISNUMBER(--MID(feed!L1187,ROW($1:$19),1))*
ROW($1:$19),0),ROW($1:$19))+1,1)*10^ROW($1:$19)/10)</f>
        <v>0</v>
      </c>
      <c r="M896" t="str">
        <f>feed!M1187</f>
        <v>Mixed Economy</v>
      </c>
      <c r="N896">
        <f>SUMPRODUCT(MID(0&amp;feed!N1187,LARGE(INDEX(ISNUMBER(--MID(feed!N1187,ROW($1:$5),1))*
ROW($1:$5),0),ROW($1:$5))+1,1)*10^ROW($1:$5)/10)</f>
        <v>296</v>
      </c>
      <c r="O896">
        <f>SUMPRODUCT(MID(0&amp;feed!O1187,LARGE(INDEX(ISNUMBER(--MID(feed!O1187,ROW($1:$5),1))*
ROW($1:$5),0),ROW($1:$5))+1,1)*10^ROW($1:$5)/10)</f>
        <v>0</v>
      </c>
      <c r="P896" t="str">
        <f>feed!P1187</f>
        <v>Untapped</v>
      </c>
      <c r="Q896">
        <f t="shared" si="78"/>
        <v>90</v>
      </c>
      <c r="R896" t="str">
        <f>feed!Q1187</f>
        <v>None</v>
      </c>
      <c r="S896">
        <f t="shared" si="79"/>
        <v>0</v>
      </c>
      <c r="T896" t="str">
        <f>feed!R1187</f>
        <v>Caribbean</v>
      </c>
      <c r="U896" t="str">
        <f>feed!S1187</f>
        <v>United States</v>
      </c>
      <c r="V896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896" t="str">
        <f>feed!U1187</f>
        <v>http://blocgame.com/stats.php?id=65514</v>
      </c>
      <c r="X896" s="4">
        <f>SUMPRODUCT(MID(0&amp;feed!V1187,LARGE(INDEX(ISNUMBER(--MID(feed!V1187,ROW($1:$5),1))*
ROW($1:$5),0),ROW($1:$5))+1,1)*10^ROW($1:$5)/10)</f>
        <v>0</v>
      </c>
      <c r="Y896">
        <f>feed!W1187</f>
        <v>0</v>
      </c>
      <c r="Z896" s="4">
        <f t="shared" si="80"/>
        <v>18875</v>
      </c>
      <c r="AA896" s="8">
        <f t="shared" si="81"/>
        <v>67.567567567567565</v>
      </c>
      <c r="AB896" s="4">
        <f t="shared" si="82"/>
        <v>49.333333333333336</v>
      </c>
      <c r="AC896" s="4">
        <f t="shared" si="83"/>
        <v>3333.3333333333335</v>
      </c>
    </row>
    <row r="897" spans="1:29" x14ac:dyDescent="0.25">
      <c r="A897" t="e">
        <f>feed!#REF!</f>
        <v>#REF!</v>
      </c>
      <c r="B897" t="e">
        <f>feed!#REF!</f>
        <v>#REF!</v>
      </c>
      <c r="C897" t="e">
        <f>feed!#REF!</f>
        <v>#REF!</v>
      </c>
      <c r="D897" t="e">
        <f>SUMPRODUCT(MID(0&amp;feed!#REF!,LARGE(INDEX(ISNUMBER(--MID(feed!#REF!,ROW($1:$19),1))*
ROW($1:$19),0),ROW($1:$19))+1,1)*10^ROW($1:$19)/10)</f>
        <v>#REF!</v>
      </c>
      <c r="E897" t="e">
        <f>SUMPRODUCT(MID(0&amp;feed!#REF!,LARGE(INDEX(ISNUMBER(--MID(feed!#REF!,ROW($1:$19),1))*
ROW($1:$19),0),ROW($1:$19))+1,1)*10^ROW($1:$19)/10)</f>
        <v>#REF!</v>
      </c>
      <c r="F897" t="e">
        <f>feed!#REF!</f>
        <v>#REF!</v>
      </c>
      <c r="G897" t="e">
        <f>feed!#REF!</f>
        <v>#REF!</v>
      </c>
      <c r="H897" t="e">
        <f>SUMPRODUCT(MID(0&amp;feed!#REF!,LARGE(INDEX(ISNUMBER(--MID(feed!#REF!,ROW($1:$19),1))*
ROW($1:$19),0),ROW($1:$19))+1,1)*10^ROW($1:$19)/10)</f>
        <v>#REF!</v>
      </c>
      <c r="I897" t="e">
        <f>feed!#REF!</f>
        <v>#REF!</v>
      </c>
      <c r="J897" t="e">
        <f>SUMPRODUCT(MID(0&amp;feed!#REF!,LARGE(INDEX(ISNUMBER(--MID(feed!#REF!,ROW($1:$19),1))*
ROW($1:$19),0),ROW($1:$19))+1,1)*10^ROW($1:$19)/10)</f>
        <v>#REF!</v>
      </c>
      <c r="K897" t="e">
        <f>SUMPRODUCT(MID(0&amp;feed!#REF!,LARGE(INDEX(ISNUMBER(--MID(feed!#REF!,ROW($1:$19),1))*
ROW($1:$19),0),ROW($1:$19))+1,1)*10^ROW($1:$19)/10)</f>
        <v>#REF!</v>
      </c>
      <c r="L897" t="e">
        <f>SUMPRODUCT(MID(0&amp;feed!#REF!,LARGE(INDEX(ISNUMBER(--MID(feed!#REF!,ROW($1:$19),1))*
ROW($1:$19),0),ROW($1:$19))+1,1)*10^ROW($1:$19)/10)</f>
        <v>#REF!</v>
      </c>
      <c r="M897" t="e">
        <f>feed!#REF!</f>
        <v>#REF!</v>
      </c>
      <c r="N897" t="e">
        <f>SUMPRODUCT(MID(0&amp;feed!#REF!,LARGE(INDEX(ISNUMBER(--MID(feed!#REF!,ROW($1:$5),1))*
ROW($1:$5),0),ROW($1:$5))+1,1)*10^ROW($1:$5)/10)</f>
        <v>#REF!</v>
      </c>
      <c r="O897" t="e">
        <f>SUMPRODUCT(MID(0&amp;feed!#REF!,LARGE(INDEX(ISNUMBER(--MID(feed!#REF!,ROW($1:$5),1))*
ROW($1:$5),0),ROW($1:$5))+1,1)*10^ROW($1:$5)/10)</f>
        <v>#REF!</v>
      </c>
      <c r="P897" t="e">
        <f>feed!#REF!</f>
        <v>#REF!</v>
      </c>
      <c r="Q897" t="e">
        <f t="shared" si="78"/>
        <v>#REF!</v>
      </c>
      <c r="R897" t="e">
        <f>feed!#REF!</f>
        <v>#REF!</v>
      </c>
      <c r="S897" t="e">
        <f t="shared" si="79"/>
        <v>#REF!</v>
      </c>
      <c r="T897" t="e">
        <f>feed!#REF!</f>
        <v>#REF!</v>
      </c>
      <c r="U897" t="e">
        <f>feed!#REF!</f>
        <v>#REF!</v>
      </c>
      <c r="V89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897" t="e">
        <f>feed!#REF!</f>
        <v>#REF!</v>
      </c>
      <c r="X897" s="4" t="e">
        <f>SUMPRODUCT(MID(0&amp;feed!#REF!,LARGE(INDEX(ISNUMBER(--MID(feed!#REF!,ROW($1:$5),1))*
ROW($1:$5),0),ROW($1:$5))+1,1)*10^ROW($1:$5)/10)</f>
        <v>#REF!</v>
      </c>
      <c r="Y897" t="e">
        <f>feed!#REF!</f>
        <v>#REF!</v>
      </c>
      <c r="Z897" s="4" t="e">
        <f t="shared" si="80"/>
        <v>#REF!</v>
      </c>
      <c r="AA897" s="8" t="e">
        <f t="shared" si="81"/>
        <v>#REF!</v>
      </c>
      <c r="AB897" s="4" t="e">
        <f t="shared" si="82"/>
        <v>#REF!</v>
      </c>
      <c r="AC897" s="4" t="e">
        <f t="shared" si="83"/>
        <v>#REF!</v>
      </c>
    </row>
    <row r="898" spans="1:29" x14ac:dyDescent="0.25">
      <c r="A898" t="str">
        <f>feed!A1227</f>
        <v>Low brass</v>
      </c>
      <c r="B898" t="str">
        <f>feed!B1227</f>
        <v>Johnathon.paul</v>
      </c>
      <c r="C898">
        <f>feed!C1227</f>
        <v>0</v>
      </c>
      <c r="D898">
        <f>SUMPRODUCT(MID(0&amp;feed!D1227,LARGE(INDEX(ISNUMBER(--MID(feed!D1227,ROW($1:$19),1))*
ROW($1:$19),0),ROW($1:$19))+1,1)*10^ROW($1:$19)/10)</f>
        <v>24</v>
      </c>
      <c r="E898">
        <f>SUMPRODUCT(MID(0&amp;feed!E1227,LARGE(INDEX(ISNUMBER(--MID(feed!E1227,ROW($1:$19),1))*
ROW($1:$19),0),ROW($1:$19))+1,1)*10^ROW($1:$19)/10)</f>
        <v>0</v>
      </c>
      <c r="F898" t="str">
        <f>feed!F1227</f>
        <v>Finest of the 19th century</v>
      </c>
      <c r="G898" t="str">
        <f>feed!G1227</f>
        <v>Gandhi-like</v>
      </c>
      <c r="H898">
        <f>SUMPRODUCT(MID(0&amp;feed!H1228,LARGE(INDEX(ISNUMBER(--MID(feed!H1228,ROW($1:$19),1))*
ROW($1:$19),0),ROW($1:$19))+1,1)*10^ROW($1:$19)/10)</f>
        <v>0</v>
      </c>
      <c r="I898" t="str">
        <f>feed!I1227</f>
        <v>Poor</v>
      </c>
      <c r="J898">
        <f>SUMPRODUCT(MID(0&amp;feed!J1227,LARGE(INDEX(ISNUMBER(--MID(feed!J1227,ROW($1:$19),1))*
ROW($1:$19),0),ROW($1:$19))+1,1)*10^ROW($1:$19)/10)</f>
        <v>173</v>
      </c>
      <c r="K898">
        <f>SUMPRODUCT(MID(0&amp;feed!K1227,LARGE(INDEX(ISNUMBER(--MID(feed!K1227,ROW($1:$19),1))*
ROW($1:$19),0),ROW($1:$19))+1,1)*10^ROW($1:$19)/10)</f>
        <v>3</v>
      </c>
      <c r="L898">
        <f>SUMPRODUCT(MID(0&amp;feed!L1227,LARGE(INDEX(ISNUMBER(--MID(feed!L1227,ROW($1:$19),1))*
ROW($1:$19),0),ROW($1:$19))+1,1)*10^ROW($1:$19)/10)</f>
        <v>1</v>
      </c>
      <c r="M898" t="str">
        <f>feed!M1227</f>
        <v>Central Planning</v>
      </c>
      <c r="N898">
        <f>SUMPRODUCT(MID(0&amp;feed!N1227,LARGE(INDEX(ISNUMBER(--MID(feed!N1227,ROW($1:$5),1))*
ROW($1:$5),0),ROW($1:$5))+1,1)*10^ROW($1:$5)/10)</f>
        <v>256</v>
      </c>
      <c r="O898">
        <f>SUMPRODUCT(MID(0&amp;feed!O1227,LARGE(INDEX(ISNUMBER(--MID(feed!O1227,ROW($1:$5),1))*
ROW($1:$5),0),ROW($1:$5))+1,1)*10^ROW($1:$5)/10)</f>
        <v>1</v>
      </c>
      <c r="P898" t="str">
        <f>feed!P1227</f>
        <v>Untapped</v>
      </c>
      <c r="Q898">
        <f t="shared" ref="Q898:Q961" si="84">IF(P898=0,40, IF(P898="Depleted",0, IF(P898="Near Depletion",10, IF(P898="Plentiful",70, IF(P898="Untapped",90,"Error")))))</f>
        <v>90</v>
      </c>
      <c r="R898" t="str">
        <f>feed!Q1227</f>
        <v>None</v>
      </c>
      <c r="S898">
        <f t="shared" ref="S898:S961" si="85">IF(R898="None",0, IF(R898="Meagre",1.5, IF(R898="Small",3, IF(R898="Mediocre",4.5, IF(R898="Somewhat Large",6, IF(R898="Large",7.5, IF(R898="Powerful",9, IF(R898="Very Powerful",10,"Error"))))))))</f>
        <v>0</v>
      </c>
      <c r="T898" t="str">
        <f>feed!R1227</f>
        <v>Mesopotamia</v>
      </c>
      <c r="U898" t="str">
        <f>feed!S1227</f>
        <v>Soviet Union</v>
      </c>
      <c r="V898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898" t="str">
        <f>feed!U1227</f>
        <v>http://blocgame.com/stats.php?id=48308</v>
      </c>
      <c r="X898" s="4">
        <f>SUMPRODUCT(MID(0&amp;feed!V1227,LARGE(INDEX(ISNUMBER(--MID(feed!V1227,ROW($1:$5),1))*
ROW($1:$5),0),ROW($1:$5))+1,1)*10^ROW($1:$5)/10)</f>
        <v>0</v>
      </c>
      <c r="Y898">
        <f>feed!W1227</f>
        <v>0</v>
      </c>
      <c r="Z898" s="4">
        <f t="shared" ref="Z898:Z961" si="86">V898-H898*750-K898*375-L898*375</f>
        <v>18500</v>
      </c>
      <c r="AA898" s="8">
        <f t="shared" ref="AA898:AA961" si="87">V898/N898</f>
        <v>78.125</v>
      </c>
      <c r="AB898" s="4">
        <f t="shared" ref="AB898:AB961" si="88">N898/6</f>
        <v>42.666666666666664</v>
      </c>
      <c r="AC898" s="4">
        <f t="shared" ref="AC898:AC961" si="89">V898/6</f>
        <v>3333.3333333333335</v>
      </c>
    </row>
    <row r="899" spans="1:29" x14ac:dyDescent="0.25">
      <c r="A899" t="str">
        <f>feed!A1122</f>
        <v>Mulan</v>
      </c>
      <c r="B899" t="str">
        <f>feed!B1122</f>
        <v>star</v>
      </c>
      <c r="C899">
        <f>feed!C1122</f>
        <v>0</v>
      </c>
      <c r="D899">
        <f>SUMPRODUCT(MID(0&amp;feed!D1122,LARGE(INDEX(ISNUMBER(--MID(feed!D1122,ROW($1:$19),1))*
ROW($1:$19),0),ROW($1:$19))+1,1)*10^ROW($1:$19)/10)</f>
        <v>7</v>
      </c>
      <c r="E899">
        <f>SUMPRODUCT(MID(0&amp;feed!E1122,LARGE(INDEX(ISNUMBER(--MID(feed!E1122,ROW($1:$19),1))*
ROW($1:$19),0),ROW($1:$19))+1,1)*10^ROW($1:$19)/10)</f>
        <v>0</v>
      </c>
      <c r="F899" t="str">
        <f>feed!F1122</f>
        <v>First World War surplus</v>
      </c>
      <c r="G899" t="str">
        <f>feed!G1122</f>
        <v>Good</v>
      </c>
      <c r="H899">
        <f>SUMPRODUCT(MID(0&amp;feed!H1128,LARGE(INDEX(ISNUMBER(--MID(feed!H1128,ROW($1:$19),1))*
ROW($1:$19),0),ROW($1:$19))+1,1)*10^ROW($1:$19)/10)</f>
        <v>0</v>
      </c>
      <c r="I899" t="str">
        <f>feed!I1122</f>
        <v>Poor</v>
      </c>
      <c r="J899">
        <f>SUMPRODUCT(MID(0&amp;feed!J1122,LARGE(INDEX(ISNUMBER(--MID(feed!J1122,ROW($1:$19),1))*
ROW($1:$19),0),ROW($1:$19))+1,1)*10^ROW($1:$19)/10)</f>
        <v>24</v>
      </c>
      <c r="K899">
        <f>SUMPRODUCT(MID(0&amp;feed!K1122,LARGE(INDEX(ISNUMBER(--MID(feed!K1122,ROW($1:$19),1))*
ROW($1:$19),0),ROW($1:$19))+1,1)*10^ROW($1:$19)/10)</f>
        <v>5</v>
      </c>
      <c r="L899">
        <f>SUMPRODUCT(MID(0&amp;feed!L1122,LARGE(INDEX(ISNUMBER(--MID(feed!L1122,ROW($1:$19),1))*
ROW($1:$19),0),ROW($1:$19))+1,1)*10^ROW($1:$19)/10)</f>
        <v>6</v>
      </c>
      <c r="M899" t="str">
        <f>feed!M1122</f>
        <v>Mixed Economy</v>
      </c>
      <c r="N899">
        <f>SUMPRODUCT(MID(0&amp;feed!N1122,LARGE(INDEX(ISNUMBER(--MID(feed!N1122,ROW($1:$5),1))*
ROW($1:$5),0),ROW($1:$5))+1,1)*10^ROW($1:$5)/10)</f>
        <v>314</v>
      </c>
      <c r="O899">
        <f>SUMPRODUCT(MID(0&amp;feed!O1122,LARGE(INDEX(ISNUMBER(--MID(feed!O1122,ROW($1:$5),1))*
ROW($1:$5),0),ROW($1:$5))+1,1)*10^ROW($1:$5)/10)</f>
        <v>3182</v>
      </c>
      <c r="P899" t="str">
        <f>feed!P1122</f>
        <v>Untapped</v>
      </c>
      <c r="Q899">
        <f t="shared" si="84"/>
        <v>90</v>
      </c>
      <c r="R899" t="str">
        <f>feed!Q1122</f>
        <v>Mediocre</v>
      </c>
      <c r="S899">
        <f t="shared" si="85"/>
        <v>4.5</v>
      </c>
      <c r="T899" t="str">
        <f>feed!R1122</f>
        <v>Atlas</v>
      </c>
      <c r="U899" t="str">
        <f>feed!S1122</f>
        <v>Neutral</v>
      </c>
      <c r="V899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15062</v>
      </c>
      <c r="W899" t="str">
        <f>feed!U1122</f>
        <v>http://blocgame.com/stats.php?id=64956</v>
      </c>
      <c r="X899" s="4">
        <f>SUMPRODUCT(MID(0&amp;feed!V1122,LARGE(INDEX(ISNUMBER(--MID(feed!V1122,ROW($1:$5),1))*
ROW($1:$5),0),ROW($1:$5))+1,1)*10^ROW($1:$5)/10)</f>
        <v>0</v>
      </c>
      <c r="Y899">
        <f>feed!W1122</f>
        <v>0</v>
      </c>
      <c r="Z899" s="4">
        <f t="shared" si="86"/>
        <v>10937</v>
      </c>
      <c r="AA899" s="8">
        <f t="shared" si="87"/>
        <v>47.968152866242036</v>
      </c>
      <c r="AB899" s="4">
        <f t="shared" si="88"/>
        <v>52.333333333333336</v>
      </c>
      <c r="AC899" s="4">
        <f t="shared" si="89"/>
        <v>2510.3333333333335</v>
      </c>
    </row>
    <row r="900" spans="1:29" x14ac:dyDescent="0.25">
      <c r="A900" t="str">
        <f>feed!A1161</f>
        <v>40163w</v>
      </c>
      <c r="B900" t="str">
        <f>feed!B1161</f>
        <v>Jordan Mehta</v>
      </c>
      <c r="C900">
        <f>feed!C1161</f>
        <v>0</v>
      </c>
      <c r="D900">
        <f>SUMPRODUCT(MID(0&amp;feed!D1161,LARGE(INDEX(ISNUMBER(--MID(feed!D1161,ROW($1:$19),1))*
ROW($1:$19),0),ROW($1:$19))+1,1)*10^ROW($1:$19)/10)</f>
        <v>20</v>
      </c>
      <c r="E900">
        <f>SUMPRODUCT(MID(0&amp;feed!E1161,LARGE(INDEX(ISNUMBER(--MID(feed!E1161,ROW($1:$19),1))*
ROW($1:$19),0),ROW($1:$19))+1,1)*10^ROW($1:$19)/10)</f>
        <v>0</v>
      </c>
      <c r="F900" t="str">
        <f>feed!F1161</f>
        <v>Finest of the 19th century</v>
      </c>
      <c r="G900" t="str">
        <f>feed!G1161</f>
        <v>Normal</v>
      </c>
      <c r="H900">
        <f>SUMPRODUCT(MID(0&amp;feed!H1162,LARGE(INDEX(ISNUMBER(--MID(feed!H1162,ROW($1:$19),1))*
ROW($1:$19),0),ROW($1:$19))+1,1)*10^ROW($1:$19)/10)</f>
        <v>0</v>
      </c>
      <c r="I900" t="str">
        <f>feed!I1161</f>
        <v>Standard</v>
      </c>
      <c r="J900">
        <f>SUMPRODUCT(MID(0&amp;feed!J1161,LARGE(INDEX(ISNUMBER(--MID(feed!J1161,ROW($1:$19),1))*
ROW($1:$19),0),ROW($1:$19))+1,1)*10^ROW($1:$19)/10)</f>
        <v>405141</v>
      </c>
      <c r="K900">
        <f>SUMPRODUCT(MID(0&amp;feed!K1161,LARGE(INDEX(ISNUMBER(--MID(feed!K1161,ROW($1:$19),1))*
ROW($1:$19),0),ROW($1:$19))+1,1)*10^ROW($1:$19)/10)</f>
        <v>2</v>
      </c>
      <c r="L900">
        <f>SUMPRODUCT(MID(0&amp;feed!L1161,LARGE(INDEX(ISNUMBER(--MID(feed!L1161,ROW($1:$19),1))*
ROW($1:$19),0),ROW($1:$19))+1,1)*10^ROW($1:$19)/10)</f>
        <v>0</v>
      </c>
      <c r="M900" t="str">
        <f>feed!M1161</f>
        <v>Mixed Economy</v>
      </c>
      <c r="N900">
        <f>SUMPRODUCT(MID(0&amp;feed!N1161,LARGE(INDEX(ISNUMBER(--MID(feed!N1161,ROW($1:$5),1))*
ROW($1:$5),0),ROW($1:$5))+1,1)*10^ROW($1:$5)/10)</f>
        <v>305</v>
      </c>
      <c r="O900">
        <f>SUMPRODUCT(MID(0&amp;feed!O1161,LARGE(INDEX(ISNUMBER(--MID(feed!O1161,ROW($1:$5),1))*
ROW($1:$5),0),ROW($1:$5))+1,1)*10^ROW($1:$5)/10)</f>
        <v>0</v>
      </c>
      <c r="P900" t="str">
        <f>feed!P1161</f>
        <v>Untapped</v>
      </c>
      <c r="Q900">
        <f t="shared" si="84"/>
        <v>90</v>
      </c>
      <c r="R900" t="str">
        <f>feed!Q1161</f>
        <v>None</v>
      </c>
      <c r="S900">
        <f t="shared" si="85"/>
        <v>0</v>
      </c>
      <c r="T900" t="str">
        <f>feed!R1161</f>
        <v>Arabia</v>
      </c>
      <c r="U900" t="str">
        <f>feed!S1161</f>
        <v>Neutral</v>
      </c>
      <c r="V900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20000</v>
      </c>
      <c r="W900" t="str">
        <f>feed!U1161</f>
        <v>http://blocgame.com/stats.php?id=65663</v>
      </c>
      <c r="X900" s="4">
        <f>SUMPRODUCT(MID(0&amp;feed!V1161,LARGE(INDEX(ISNUMBER(--MID(feed!V1161,ROW($1:$5),1))*
ROW($1:$5),0),ROW($1:$5))+1,1)*10^ROW($1:$5)/10)</f>
        <v>0</v>
      </c>
      <c r="Y900">
        <f>feed!W1161</f>
        <v>0</v>
      </c>
      <c r="Z900" s="4">
        <f t="shared" si="86"/>
        <v>19250</v>
      </c>
      <c r="AA900" s="8">
        <f t="shared" si="87"/>
        <v>65.573770491803273</v>
      </c>
      <c r="AB900" s="4">
        <f t="shared" si="88"/>
        <v>50.833333333333336</v>
      </c>
      <c r="AC900" s="4">
        <f t="shared" si="89"/>
        <v>3333.3333333333335</v>
      </c>
    </row>
    <row r="901" spans="1:29" x14ac:dyDescent="0.25">
      <c r="A901" t="str">
        <f>feed!A1182</f>
        <v>Vogega</v>
      </c>
      <c r="B901" t="str">
        <f>feed!B1182</f>
        <v>Alek Morningstar</v>
      </c>
      <c r="C901">
        <f>feed!C1182</f>
        <v>0</v>
      </c>
      <c r="D901">
        <f>SUMPRODUCT(MID(0&amp;feed!D1182,LARGE(INDEX(ISNUMBER(--MID(feed!D1182,ROW($1:$19),1))*
ROW($1:$19),0),ROW($1:$19))+1,1)*10^ROW($1:$19)/10)</f>
        <v>25</v>
      </c>
      <c r="E901">
        <f>SUMPRODUCT(MID(0&amp;feed!E1182,LARGE(INDEX(ISNUMBER(--MID(feed!E1182,ROW($1:$19),1))*
ROW($1:$19),0),ROW($1:$19))+1,1)*10^ROW($1:$19)/10)</f>
        <v>0</v>
      </c>
      <c r="F901" t="str">
        <f>feed!F1182</f>
        <v>First World War surplus</v>
      </c>
      <c r="G901" t="str">
        <f>feed!G1182</f>
        <v>Nice</v>
      </c>
      <c r="H901">
        <f>SUMPRODUCT(MID(0&amp;feed!H1175,LARGE(INDEX(ISNUMBER(--MID(feed!H1175,ROW($1:$19),1))*
ROW($1:$19),0),ROW($1:$19))+1,1)*10^ROW($1:$19)/10)</f>
        <v>0</v>
      </c>
      <c r="I901" t="str">
        <f>feed!I1182</f>
        <v>Elite</v>
      </c>
      <c r="J901">
        <f>SUMPRODUCT(MID(0&amp;feed!J1182,LARGE(INDEX(ISNUMBER(--MID(feed!J1182,ROW($1:$19),1))*
ROW($1:$19),0),ROW($1:$19))+1,1)*10^ROW($1:$19)/10)</f>
        <v>71</v>
      </c>
      <c r="K901">
        <f>SUMPRODUCT(MID(0&amp;feed!K1182,LARGE(INDEX(ISNUMBER(--MID(feed!K1182,ROW($1:$19),1))*
ROW($1:$19),0),ROW($1:$19))+1,1)*10^ROW($1:$19)/10)</f>
        <v>4</v>
      </c>
      <c r="L901">
        <f>SUMPRODUCT(MID(0&amp;feed!L1182,LARGE(INDEX(ISNUMBER(--MID(feed!L1182,ROW($1:$19),1))*
ROW($1:$19),0),ROW($1:$19))+1,1)*10^ROW($1:$19)/10)</f>
        <v>0</v>
      </c>
      <c r="M901" t="str">
        <f>feed!M1182</f>
        <v>Mixed Economy</v>
      </c>
      <c r="N901">
        <f>SUMPRODUCT(MID(0&amp;feed!N1182,LARGE(INDEX(ISNUMBER(--MID(feed!N1182,ROW($1:$5),1))*
ROW($1:$5),0),ROW($1:$5))+1,1)*10^ROW($1:$5)/10)</f>
        <v>298</v>
      </c>
      <c r="O901">
        <f>SUMPRODUCT(MID(0&amp;feed!O1182,LARGE(INDEX(ISNUMBER(--MID(feed!O1182,ROW($1:$5),1))*
ROW($1:$5),0),ROW($1:$5))+1,1)*10^ROW($1:$5)/10)</f>
        <v>0</v>
      </c>
      <c r="P901" t="str">
        <f>feed!P1182</f>
        <v>Untapped</v>
      </c>
      <c r="Q901">
        <f t="shared" si="84"/>
        <v>90</v>
      </c>
      <c r="R901" t="str">
        <f>feed!Q1182</f>
        <v>None</v>
      </c>
      <c r="S901">
        <f t="shared" si="85"/>
        <v>0</v>
      </c>
      <c r="T901" t="str">
        <f>feed!R1182</f>
        <v>Pacific Rim</v>
      </c>
      <c r="U901" t="str">
        <f>feed!S1182</f>
        <v>United States</v>
      </c>
      <c r="V901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901" t="str">
        <f>feed!U1182</f>
        <v>http://blocgame.com/stats.php?id=65591</v>
      </c>
      <c r="X901" s="4">
        <f>SUMPRODUCT(MID(0&amp;feed!V1182,LARGE(INDEX(ISNUMBER(--MID(feed!V1182,ROW($1:$5),1))*
ROW($1:$5),0),ROW($1:$5))+1,1)*10^ROW($1:$5)/10)</f>
        <v>0</v>
      </c>
      <c r="Y901">
        <f>feed!W1182</f>
        <v>0</v>
      </c>
      <c r="Z901" s="4">
        <f t="shared" si="86"/>
        <v>18500</v>
      </c>
      <c r="AA901" s="8">
        <f t="shared" si="87"/>
        <v>67.114093959731548</v>
      </c>
      <c r="AB901" s="4">
        <f t="shared" si="88"/>
        <v>49.666666666666664</v>
      </c>
      <c r="AC901" s="4">
        <f t="shared" si="89"/>
        <v>3333.3333333333335</v>
      </c>
    </row>
    <row r="902" spans="1:29" x14ac:dyDescent="0.25">
      <c r="A902" t="str">
        <f>feed!A1179</f>
        <v>Southonia</v>
      </c>
      <c r="B902" t="str">
        <f>feed!B1179</f>
        <v>Enceladus</v>
      </c>
      <c r="C902">
        <f>feed!C1179</f>
        <v>0</v>
      </c>
      <c r="D902">
        <f>SUMPRODUCT(MID(0&amp;feed!D1179,LARGE(INDEX(ISNUMBER(--MID(feed!D1179,ROW($1:$19),1))*
ROW($1:$19),0),ROW($1:$19))+1,1)*10^ROW($1:$19)/10)</f>
        <v>20</v>
      </c>
      <c r="E902">
        <f>SUMPRODUCT(MID(0&amp;feed!E1179,LARGE(INDEX(ISNUMBER(--MID(feed!E1179,ROW($1:$19),1))*
ROW($1:$19),0),ROW($1:$19))+1,1)*10^ROW($1:$19)/10)</f>
        <v>0</v>
      </c>
      <c r="F902" t="str">
        <f>feed!F1179</f>
        <v>Finest of the 19th century</v>
      </c>
      <c r="G902" t="str">
        <f>feed!G1179</f>
        <v>Gandhi-like</v>
      </c>
      <c r="H902">
        <f>SUMPRODUCT(MID(0&amp;feed!H1176,LARGE(INDEX(ISNUMBER(--MID(feed!H1176,ROW($1:$19),1))*
ROW($1:$19),0),ROW($1:$19))+1,1)*10^ROW($1:$19)/10)</f>
        <v>0</v>
      </c>
      <c r="I902" t="str">
        <f>feed!I1179</f>
        <v>Poor</v>
      </c>
      <c r="J902">
        <f>SUMPRODUCT(MID(0&amp;feed!J1179,LARGE(INDEX(ISNUMBER(--MID(feed!J1179,ROW($1:$19),1))*
ROW($1:$19),0),ROW($1:$19))+1,1)*10^ROW($1:$19)/10)</f>
        <v>163</v>
      </c>
      <c r="K902">
        <f>SUMPRODUCT(MID(0&amp;feed!K1179,LARGE(INDEX(ISNUMBER(--MID(feed!K1179,ROW($1:$19),1))*
ROW($1:$19),0),ROW($1:$19))+1,1)*10^ROW($1:$19)/10)</f>
        <v>2</v>
      </c>
      <c r="L902">
        <f>SUMPRODUCT(MID(0&amp;feed!L1179,LARGE(INDEX(ISNUMBER(--MID(feed!L1179,ROW($1:$19),1))*
ROW($1:$19),0),ROW($1:$19))+1,1)*10^ROW($1:$19)/10)</f>
        <v>0</v>
      </c>
      <c r="M902" t="str">
        <f>feed!M1179</f>
        <v>Mixed Economy</v>
      </c>
      <c r="N902">
        <f>SUMPRODUCT(MID(0&amp;feed!N1179,LARGE(INDEX(ISNUMBER(--MID(feed!N1179,ROW($1:$5),1))*
ROW($1:$5),0),ROW($1:$5))+1,1)*10^ROW($1:$5)/10)</f>
        <v>298</v>
      </c>
      <c r="O902">
        <f>SUMPRODUCT(MID(0&amp;feed!O1179,LARGE(INDEX(ISNUMBER(--MID(feed!O1179,ROW($1:$5),1))*
ROW($1:$5),0),ROW($1:$5))+1,1)*10^ROW($1:$5)/10)</f>
        <v>0</v>
      </c>
      <c r="P902" t="str">
        <f>feed!P1179</f>
        <v>Untapped</v>
      </c>
      <c r="Q902">
        <f t="shared" si="84"/>
        <v>90</v>
      </c>
      <c r="R902" t="str">
        <f>feed!Q1179</f>
        <v>None</v>
      </c>
      <c r="S902">
        <f t="shared" si="85"/>
        <v>0</v>
      </c>
      <c r="T902" t="str">
        <f>feed!R1179</f>
        <v>Southern Cone</v>
      </c>
      <c r="U902" t="str">
        <f>feed!S1179</f>
        <v>Neutral</v>
      </c>
      <c r="V902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20000</v>
      </c>
      <c r="W902" t="str">
        <f>feed!U1179</f>
        <v>http://blocgame.com/stats.php?id=65455</v>
      </c>
      <c r="X902" s="4">
        <f>SUMPRODUCT(MID(0&amp;feed!V1179,LARGE(INDEX(ISNUMBER(--MID(feed!V1179,ROW($1:$5),1))*
ROW($1:$5),0),ROW($1:$5))+1,1)*10^ROW($1:$5)/10)</f>
        <v>0</v>
      </c>
      <c r="Y902">
        <f>feed!W1179</f>
        <v>0</v>
      </c>
      <c r="Z902" s="4">
        <f t="shared" si="86"/>
        <v>19250</v>
      </c>
      <c r="AA902" s="8">
        <f t="shared" si="87"/>
        <v>67.114093959731548</v>
      </c>
      <c r="AB902" s="4">
        <f t="shared" si="88"/>
        <v>49.666666666666664</v>
      </c>
      <c r="AC902" s="4">
        <f t="shared" si="89"/>
        <v>3333.3333333333335</v>
      </c>
    </row>
    <row r="903" spans="1:29" x14ac:dyDescent="0.25">
      <c r="A903" t="str">
        <f>feed!A1175</f>
        <v>Rope</v>
      </c>
      <c r="B903" t="str">
        <f>feed!B1175</f>
        <v>Rough Bondage</v>
      </c>
      <c r="C903">
        <f>feed!C1175</f>
        <v>0</v>
      </c>
      <c r="D903">
        <f>SUMPRODUCT(MID(0&amp;feed!D1175,LARGE(INDEX(ISNUMBER(--MID(feed!D1175,ROW($1:$19),1))*
ROW($1:$19),0),ROW($1:$19))+1,1)*10^ROW($1:$19)/10)</f>
        <v>20</v>
      </c>
      <c r="E903">
        <f>SUMPRODUCT(MID(0&amp;feed!E1175,LARGE(INDEX(ISNUMBER(--MID(feed!E1175,ROW($1:$19),1))*
ROW($1:$19),0),ROW($1:$19))+1,1)*10^ROW($1:$19)/10)</f>
        <v>0</v>
      </c>
      <c r="F903" t="str">
        <f>feed!F1175</f>
        <v>Finest of the 19th century</v>
      </c>
      <c r="G903" t="str">
        <f>feed!G1175</f>
        <v>Gandhi-like</v>
      </c>
      <c r="H903">
        <f>SUMPRODUCT(MID(0&amp;feed!H1177,LARGE(INDEX(ISNUMBER(--MID(feed!H1177,ROW($1:$19),1))*
ROW($1:$19),0),ROW($1:$19))+1,1)*10^ROW($1:$19)/10)</f>
        <v>0</v>
      </c>
      <c r="I903" t="str">
        <f>feed!I1175</f>
        <v>Poor</v>
      </c>
      <c r="J903">
        <f>SUMPRODUCT(MID(0&amp;feed!J1175,LARGE(INDEX(ISNUMBER(--MID(feed!J1175,ROW($1:$19),1))*
ROW($1:$19),0),ROW($1:$19))+1,1)*10^ROW($1:$19)/10)</f>
        <v>162</v>
      </c>
      <c r="K903">
        <f>SUMPRODUCT(MID(0&amp;feed!K1175,LARGE(INDEX(ISNUMBER(--MID(feed!K1175,ROW($1:$19),1))*
ROW($1:$19),0),ROW($1:$19))+1,1)*10^ROW($1:$19)/10)</f>
        <v>2</v>
      </c>
      <c r="L903">
        <f>SUMPRODUCT(MID(0&amp;feed!L1175,LARGE(INDEX(ISNUMBER(--MID(feed!L1175,ROW($1:$19),1))*
ROW($1:$19),0),ROW($1:$19))+1,1)*10^ROW($1:$19)/10)</f>
        <v>0</v>
      </c>
      <c r="M903" t="str">
        <f>feed!M1175</f>
        <v>Mixed Economy</v>
      </c>
      <c r="N903">
        <f>SUMPRODUCT(MID(0&amp;feed!N1175,LARGE(INDEX(ISNUMBER(--MID(feed!N1175,ROW($1:$5),1))*
ROW($1:$5),0),ROW($1:$5))+1,1)*10^ROW($1:$5)/10)</f>
        <v>298</v>
      </c>
      <c r="O903">
        <f>SUMPRODUCT(MID(0&amp;feed!O1175,LARGE(INDEX(ISNUMBER(--MID(feed!O1175,ROW($1:$5),1))*
ROW($1:$5),0),ROW($1:$5))+1,1)*10^ROW($1:$5)/10)</f>
        <v>0</v>
      </c>
      <c r="P903" t="str">
        <f>feed!P1175</f>
        <v>Untapped</v>
      </c>
      <c r="Q903">
        <f t="shared" si="84"/>
        <v>90</v>
      </c>
      <c r="R903" t="str">
        <f>feed!Q1175</f>
        <v>None</v>
      </c>
      <c r="S903">
        <f t="shared" si="85"/>
        <v>0</v>
      </c>
      <c r="T903" t="str">
        <f>feed!R1175</f>
        <v>Guinea</v>
      </c>
      <c r="U903" t="str">
        <f>feed!S1175</f>
        <v>Neutral</v>
      </c>
      <c r="V903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903" t="str">
        <f>feed!U1175</f>
        <v>http://blocgame.com/stats.php?id=59114</v>
      </c>
      <c r="X903" s="4">
        <f>SUMPRODUCT(MID(0&amp;feed!V1175,LARGE(INDEX(ISNUMBER(--MID(feed!V1175,ROW($1:$5),1))*
ROW($1:$5),0),ROW($1:$5))+1,1)*10^ROW($1:$5)/10)</f>
        <v>0</v>
      </c>
      <c r="Y903">
        <f>feed!W1175</f>
        <v>0</v>
      </c>
      <c r="Z903" s="4">
        <f t="shared" si="86"/>
        <v>19250</v>
      </c>
      <c r="AA903" s="8">
        <f t="shared" si="87"/>
        <v>67.114093959731548</v>
      </c>
      <c r="AB903" s="4">
        <f t="shared" si="88"/>
        <v>49.666666666666664</v>
      </c>
      <c r="AC903" s="4">
        <f t="shared" si="89"/>
        <v>3333.3333333333335</v>
      </c>
    </row>
    <row r="904" spans="1:29" x14ac:dyDescent="0.25">
      <c r="A904" t="str">
        <f>feed!A1177</f>
        <v>Randkind</v>
      </c>
      <c r="B904" t="str">
        <f>feed!B1177</f>
        <v>RandKind</v>
      </c>
      <c r="C904">
        <f>feed!C1177</f>
        <v>0</v>
      </c>
      <c r="D904">
        <f>SUMPRODUCT(MID(0&amp;feed!D1177,LARGE(INDEX(ISNUMBER(--MID(feed!D1177,ROW($1:$19),1))*
ROW($1:$19),0),ROW($1:$19))+1,1)*10^ROW($1:$19)/10)</f>
        <v>20</v>
      </c>
      <c r="E904">
        <f>SUMPRODUCT(MID(0&amp;feed!E1177,LARGE(INDEX(ISNUMBER(--MID(feed!E1177,ROW($1:$19),1))*
ROW($1:$19),0),ROW($1:$19))+1,1)*10^ROW($1:$19)/10)</f>
        <v>0</v>
      </c>
      <c r="F904" t="str">
        <f>feed!F1177</f>
        <v>Finest of the 19th century</v>
      </c>
      <c r="G904" t="str">
        <f>feed!G1177</f>
        <v>Gandhi-like</v>
      </c>
      <c r="H904">
        <f>SUMPRODUCT(MID(0&amp;feed!H1178,LARGE(INDEX(ISNUMBER(--MID(feed!H1178,ROW($1:$19),1))*
ROW($1:$19),0),ROW($1:$19))+1,1)*10^ROW($1:$19)/10)</f>
        <v>0</v>
      </c>
      <c r="I904" t="str">
        <f>feed!I1177</f>
        <v>Poor</v>
      </c>
      <c r="J904">
        <f>SUMPRODUCT(MID(0&amp;feed!J1177,LARGE(INDEX(ISNUMBER(--MID(feed!J1177,ROW($1:$19),1))*
ROW($1:$19),0),ROW($1:$19))+1,1)*10^ROW($1:$19)/10)</f>
        <v>168</v>
      </c>
      <c r="K904">
        <f>SUMPRODUCT(MID(0&amp;feed!K1177,LARGE(INDEX(ISNUMBER(--MID(feed!K1177,ROW($1:$19),1))*
ROW($1:$19),0),ROW($1:$19))+1,1)*10^ROW($1:$19)/10)</f>
        <v>2</v>
      </c>
      <c r="L904">
        <f>SUMPRODUCT(MID(0&amp;feed!L1177,LARGE(INDEX(ISNUMBER(--MID(feed!L1177,ROW($1:$19),1))*
ROW($1:$19),0),ROW($1:$19))+1,1)*10^ROW($1:$19)/10)</f>
        <v>0</v>
      </c>
      <c r="M904" t="str">
        <f>feed!M1177</f>
        <v>Free Market</v>
      </c>
      <c r="N904">
        <f>SUMPRODUCT(MID(0&amp;feed!N1177,LARGE(INDEX(ISNUMBER(--MID(feed!N1177,ROW($1:$5),1))*
ROW($1:$5),0),ROW($1:$5))+1,1)*10^ROW($1:$5)/10)</f>
        <v>298</v>
      </c>
      <c r="O904">
        <f>SUMPRODUCT(MID(0&amp;feed!O1177,LARGE(INDEX(ISNUMBER(--MID(feed!O1177,ROW($1:$5),1))*
ROW($1:$5),0),ROW($1:$5))+1,1)*10^ROW($1:$5)/10)</f>
        <v>0</v>
      </c>
      <c r="P904" t="str">
        <f>feed!P1177</f>
        <v>Untapped</v>
      </c>
      <c r="Q904">
        <f t="shared" si="84"/>
        <v>90</v>
      </c>
      <c r="R904" t="str">
        <f>feed!Q1177</f>
        <v>None</v>
      </c>
      <c r="S904">
        <f t="shared" si="85"/>
        <v>0</v>
      </c>
      <c r="T904" t="str">
        <f>feed!R1177</f>
        <v>Caribbean</v>
      </c>
      <c r="U904" t="str">
        <f>feed!S1177</f>
        <v>Neutral</v>
      </c>
      <c r="V904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904" t="str">
        <f>feed!U1177</f>
        <v>http://blocgame.com/stats.php?id=65448</v>
      </c>
      <c r="X904" s="4">
        <f>SUMPRODUCT(MID(0&amp;feed!V1177,LARGE(INDEX(ISNUMBER(--MID(feed!V1177,ROW($1:$5),1))*
ROW($1:$5),0),ROW($1:$5))+1,1)*10^ROW($1:$5)/10)</f>
        <v>0</v>
      </c>
      <c r="Y904">
        <f>feed!W1177</f>
        <v>0</v>
      </c>
      <c r="Z904" s="4">
        <f t="shared" si="86"/>
        <v>19250</v>
      </c>
      <c r="AA904" s="8">
        <f t="shared" si="87"/>
        <v>67.114093959731548</v>
      </c>
      <c r="AB904" s="4">
        <f t="shared" si="88"/>
        <v>49.666666666666664</v>
      </c>
      <c r="AC904" s="4">
        <f t="shared" si="89"/>
        <v>3333.3333333333335</v>
      </c>
    </row>
    <row r="905" spans="1:29" x14ac:dyDescent="0.25">
      <c r="A905" t="str">
        <f>feed!A1178</f>
        <v>Komosalo</v>
      </c>
      <c r="B905" t="str">
        <f>feed!B1178</f>
        <v>Jonsa Kola</v>
      </c>
      <c r="C905">
        <f>feed!C1178</f>
        <v>0</v>
      </c>
      <c r="D905">
        <f>SUMPRODUCT(MID(0&amp;feed!D1178,LARGE(INDEX(ISNUMBER(--MID(feed!D1178,ROW($1:$19),1))*
ROW($1:$19),0),ROW($1:$19))+1,1)*10^ROW($1:$19)/10)</f>
        <v>25</v>
      </c>
      <c r="E905">
        <f>SUMPRODUCT(MID(0&amp;feed!E1178,LARGE(INDEX(ISNUMBER(--MID(feed!E1178,ROW($1:$19),1))*
ROW($1:$19),0),ROW($1:$19))+1,1)*10^ROW($1:$19)/10)</f>
        <v>0</v>
      </c>
      <c r="F905" t="str">
        <f>feed!F1178</f>
        <v>First World War surplus</v>
      </c>
      <c r="G905" t="str">
        <f>feed!G1178</f>
        <v>Gandhi-like</v>
      </c>
      <c r="H905">
        <f>SUMPRODUCT(MID(0&amp;feed!H1179,LARGE(INDEX(ISNUMBER(--MID(feed!H1179,ROW($1:$19),1))*
ROW($1:$19),0),ROW($1:$19))+1,1)*10^ROW($1:$19)/10)</f>
        <v>0</v>
      </c>
      <c r="I905" t="str">
        <f>feed!I1178</f>
        <v>Elite</v>
      </c>
      <c r="J905">
        <f>SUMPRODUCT(MID(0&amp;feed!J1178,LARGE(INDEX(ISNUMBER(--MID(feed!J1178,ROW($1:$19),1))*
ROW($1:$19),0),ROW($1:$19))+1,1)*10^ROW($1:$19)/10)</f>
        <v>163</v>
      </c>
      <c r="K905">
        <f>SUMPRODUCT(MID(0&amp;feed!K1178,LARGE(INDEX(ISNUMBER(--MID(feed!K1178,ROW($1:$19),1))*
ROW($1:$19),0),ROW($1:$19))+1,1)*10^ROW($1:$19)/10)</f>
        <v>2</v>
      </c>
      <c r="L905">
        <f>SUMPRODUCT(MID(0&amp;feed!L1178,LARGE(INDEX(ISNUMBER(--MID(feed!L1178,ROW($1:$19),1))*
ROW($1:$19),0),ROW($1:$19))+1,1)*10^ROW($1:$19)/10)</f>
        <v>0</v>
      </c>
      <c r="M905" t="str">
        <f>feed!M1178</f>
        <v>Central Planning</v>
      </c>
      <c r="N905">
        <f>SUMPRODUCT(MID(0&amp;feed!N1178,LARGE(INDEX(ISNUMBER(--MID(feed!N1178,ROW($1:$5),1))*
ROW($1:$5),0),ROW($1:$5))+1,1)*10^ROW($1:$5)/10)</f>
        <v>298</v>
      </c>
      <c r="O905">
        <f>SUMPRODUCT(MID(0&amp;feed!O1178,LARGE(INDEX(ISNUMBER(--MID(feed!O1178,ROW($1:$5),1))*
ROW($1:$5),0),ROW($1:$5))+1,1)*10^ROW($1:$5)/10)</f>
        <v>0</v>
      </c>
      <c r="P905" t="str">
        <f>feed!P1178</f>
        <v>Untapped</v>
      </c>
      <c r="Q905">
        <f t="shared" si="84"/>
        <v>90</v>
      </c>
      <c r="R905" t="str">
        <f>feed!Q1178</f>
        <v>None</v>
      </c>
      <c r="S905">
        <f t="shared" si="85"/>
        <v>0</v>
      </c>
      <c r="T905" t="str">
        <f>feed!R1178</f>
        <v>East Indies</v>
      </c>
      <c r="U905" t="str">
        <f>feed!S1178</f>
        <v>Neutral</v>
      </c>
      <c r="V905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905" t="str">
        <f>feed!U1178</f>
        <v>http://blocgame.com/stats.php?id=65454</v>
      </c>
      <c r="X905" s="4">
        <f>SUMPRODUCT(MID(0&amp;feed!V1178,LARGE(INDEX(ISNUMBER(--MID(feed!V1178,ROW($1:$5),1))*
ROW($1:$5),0),ROW($1:$5))+1,1)*10^ROW($1:$5)/10)</f>
        <v>0</v>
      </c>
      <c r="Y905">
        <f>feed!W1178</f>
        <v>0</v>
      </c>
      <c r="Z905" s="4">
        <f t="shared" si="86"/>
        <v>19250</v>
      </c>
      <c r="AA905" s="8">
        <f t="shared" si="87"/>
        <v>67.114093959731548</v>
      </c>
      <c r="AB905" s="4">
        <f t="shared" si="88"/>
        <v>49.666666666666664</v>
      </c>
      <c r="AC905" s="4">
        <f t="shared" si="89"/>
        <v>3333.3333333333335</v>
      </c>
    </row>
    <row r="906" spans="1:29" x14ac:dyDescent="0.25">
      <c r="A906" t="str">
        <f>feed!A1180</f>
        <v>Leugian</v>
      </c>
      <c r="B906" t="str">
        <f>feed!B1180</f>
        <v>LordIsaac</v>
      </c>
      <c r="C906">
        <f>feed!C1180</f>
        <v>0</v>
      </c>
      <c r="D906">
        <f>SUMPRODUCT(MID(0&amp;feed!D1180,LARGE(INDEX(ISNUMBER(--MID(feed!D1180,ROW($1:$19),1))*
ROW($1:$19),0),ROW($1:$19))+1,1)*10^ROW($1:$19)/10)</f>
        <v>20</v>
      </c>
      <c r="E906">
        <f>SUMPRODUCT(MID(0&amp;feed!E1180,LARGE(INDEX(ISNUMBER(--MID(feed!E1180,ROW($1:$19),1))*
ROW($1:$19),0),ROW($1:$19))+1,1)*10^ROW($1:$19)/10)</f>
        <v>0</v>
      </c>
      <c r="F906" t="str">
        <f>feed!F1180</f>
        <v>Finest of the 19th century</v>
      </c>
      <c r="G906" t="str">
        <f>feed!G1180</f>
        <v>Gandhi-like</v>
      </c>
      <c r="H906">
        <f>SUMPRODUCT(MID(0&amp;feed!H1180,LARGE(INDEX(ISNUMBER(--MID(feed!H1180,ROW($1:$19),1))*
ROW($1:$19),0),ROW($1:$19))+1,1)*10^ROW($1:$19)/10)</f>
        <v>0</v>
      </c>
      <c r="I906" t="str">
        <f>feed!I1180</f>
        <v>Poor</v>
      </c>
      <c r="J906">
        <f>SUMPRODUCT(MID(0&amp;feed!J1180,LARGE(INDEX(ISNUMBER(--MID(feed!J1180,ROW($1:$19),1))*
ROW($1:$19),0),ROW($1:$19))+1,1)*10^ROW($1:$19)/10)</f>
        <v>163</v>
      </c>
      <c r="K906">
        <f>SUMPRODUCT(MID(0&amp;feed!K1180,LARGE(INDEX(ISNUMBER(--MID(feed!K1180,ROW($1:$19),1))*
ROW($1:$19),0),ROW($1:$19))+1,1)*10^ROW($1:$19)/10)</f>
        <v>2</v>
      </c>
      <c r="L906">
        <f>SUMPRODUCT(MID(0&amp;feed!L1180,LARGE(INDEX(ISNUMBER(--MID(feed!L1180,ROW($1:$19),1))*
ROW($1:$19),0),ROW($1:$19))+1,1)*10^ROW($1:$19)/10)</f>
        <v>0</v>
      </c>
      <c r="M906" t="str">
        <f>feed!M1180</f>
        <v>Mixed Economy</v>
      </c>
      <c r="N906">
        <f>SUMPRODUCT(MID(0&amp;feed!N1180,LARGE(INDEX(ISNUMBER(--MID(feed!N1180,ROW($1:$5),1))*
ROW($1:$5),0),ROW($1:$5))+1,1)*10^ROW($1:$5)/10)</f>
        <v>298</v>
      </c>
      <c r="O906">
        <f>SUMPRODUCT(MID(0&amp;feed!O1180,LARGE(INDEX(ISNUMBER(--MID(feed!O1180,ROW($1:$5),1))*
ROW($1:$5),0),ROW($1:$5))+1,1)*10^ROW($1:$5)/10)</f>
        <v>0</v>
      </c>
      <c r="P906" t="str">
        <f>feed!P1180</f>
        <v>Untapped</v>
      </c>
      <c r="Q906">
        <f t="shared" si="84"/>
        <v>90</v>
      </c>
      <c r="R906" t="str">
        <f>feed!Q1180</f>
        <v>None</v>
      </c>
      <c r="S906">
        <f t="shared" si="85"/>
        <v>0</v>
      </c>
      <c r="T906" t="str">
        <f>feed!R1180</f>
        <v>Congo</v>
      </c>
      <c r="U906" t="str">
        <f>feed!S1180</f>
        <v>Neutral</v>
      </c>
      <c r="V906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906" t="str">
        <f>feed!U1180</f>
        <v>http://blocgame.com/stats.php?id=65456</v>
      </c>
      <c r="X906" s="4">
        <f>SUMPRODUCT(MID(0&amp;feed!V1180,LARGE(INDEX(ISNUMBER(--MID(feed!V1180,ROW($1:$5),1))*
ROW($1:$5),0),ROW($1:$5))+1,1)*10^ROW($1:$5)/10)</f>
        <v>0</v>
      </c>
      <c r="Y906">
        <f>feed!W1180</f>
        <v>0</v>
      </c>
      <c r="Z906" s="4">
        <f t="shared" si="86"/>
        <v>19250</v>
      </c>
      <c r="AA906" s="8">
        <f t="shared" si="87"/>
        <v>67.114093959731548</v>
      </c>
      <c r="AB906" s="4">
        <f t="shared" si="88"/>
        <v>49.666666666666664</v>
      </c>
      <c r="AC906" s="4">
        <f t="shared" si="89"/>
        <v>3333.3333333333335</v>
      </c>
    </row>
    <row r="907" spans="1:29" x14ac:dyDescent="0.25">
      <c r="A907" t="str">
        <f>feed!A1181</f>
        <v>Bernington</v>
      </c>
      <c r="B907" t="str">
        <f>feed!B1181</f>
        <v>DylanBucey</v>
      </c>
      <c r="C907">
        <f>feed!C1181</f>
        <v>0</v>
      </c>
      <c r="D907">
        <f>SUMPRODUCT(MID(0&amp;feed!D1181,LARGE(INDEX(ISNUMBER(--MID(feed!D1181,ROW($1:$19),1))*
ROW($1:$19),0),ROW($1:$19))+1,1)*10^ROW($1:$19)/10)</f>
        <v>6</v>
      </c>
      <c r="E907">
        <f>SUMPRODUCT(MID(0&amp;feed!E1181,LARGE(INDEX(ISNUMBER(--MID(feed!E1181,ROW($1:$19),1))*
ROW($1:$19),0),ROW($1:$19))+1,1)*10^ROW($1:$19)/10)</f>
        <v>0</v>
      </c>
      <c r="F907" t="str">
        <f>feed!F1181</f>
        <v>Finest of the 19th century</v>
      </c>
      <c r="G907" t="str">
        <f>feed!G1181</f>
        <v>Gandhi-like</v>
      </c>
      <c r="H907">
        <f>SUMPRODUCT(MID(0&amp;feed!H1181,LARGE(INDEX(ISNUMBER(--MID(feed!H1181,ROW($1:$19),1))*
ROW($1:$19),0),ROW($1:$19))+1,1)*10^ROW($1:$19)/10)</f>
        <v>0</v>
      </c>
      <c r="I907" t="str">
        <f>feed!I1181</f>
        <v>Poor</v>
      </c>
      <c r="J907">
        <f>SUMPRODUCT(MID(0&amp;feed!J1181,LARGE(INDEX(ISNUMBER(--MID(feed!J1181,ROW($1:$19),1))*
ROW($1:$19),0),ROW($1:$19))+1,1)*10^ROW($1:$19)/10)</f>
        <v>139</v>
      </c>
      <c r="K907">
        <f>SUMPRODUCT(MID(0&amp;feed!K1181,LARGE(INDEX(ISNUMBER(--MID(feed!K1181,ROW($1:$19),1))*
ROW($1:$19),0),ROW($1:$19))+1,1)*10^ROW($1:$19)/10)</f>
        <v>2</v>
      </c>
      <c r="L907">
        <f>SUMPRODUCT(MID(0&amp;feed!L1181,LARGE(INDEX(ISNUMBER(--MID(feed!L1181,ROW($1:$19),1))*
ROW($1:$19),0),ROW($1:$19))+1,1)*10^ROW($1:$19)/10)</f>
        <v>0</v>
      </c>
      <c r="M907" t="str">
        <f>feed!M1181</f>
        <v>Mixed Economy</v>
      </c>
      <c r="N907">
        <f>SUMPRODUCT(MID(0&amp;feed!N1181,LARGE(INDEX(ISNUMBER(--MID(feed!N1181,ROW($1:$5),1))*
ROW($1:$5),0),ROW($1:$5))+1,1)*10^ROW($1:$5)/10)</f>
        <v>298</v>
      </c>
      <c r="O907">
        <f>SUMPRODUCT(MID(0&amp;feed!O1181,LARGE(INDEX(ISNUMBER(--MID(feed!O1181,ROW($1:$5),1))*
ROW($1:$5),0),ROW($1:$5))+1,1)*10^ROW($1:$5)/10)</f>
        <v>0</v>
      </c>
      <c r="P907" t="str">
        <f>feed!P1181</f>
        <v>Untapped</v>
      </c>
      <c r="Q907">
        <f t="shared" si="84"/>
        <v>90</v>
      </c>
      <c r="R907" t="str">
        <f>feed!Q1181</f>
        <v>None</v>
      </c>
      <c r="S907">
        <f t="shared" si="85"/>
        <v>0</v>
      </c>
      <c r="T907" t="str">
        <f>feed!R1181</f>
        <v>Caribbean</v>
      </c>
      <c r="U907" t="str">
        <f>feed!S1181</f>
        <v>Neutral</v>
      </c>
      <c r="V907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16335</v>
      </c>
      <c r="W907" t="str">
        <f>feed!U1181</f>
        <v>http://blocgame.com/stats.php?id=65501</v>
      </c>
      <c r="X907" s="4">
        <f>SUMPRODUCT(MID(0&amp;feed!V1181,LARGE(INDEX(ISNUMBER(--MID(feed!V1181,ROW($1:$5),1))*
ROW($1:$5),0),ROW($1:$5))+1,1)*10^ROW($1:$5)/10)</f>
        <v>0</v>
      </c>
      <c r="Y907">
        <f>feed!W1181</f>
        <v>0</v>
      </c>
      <c r="Z907" s="4">
        <f t="shared" si="86"/>
        <v>15585</v>
      </c>
      <c r="AA907" s="8">
        <f t="shared" si="87"/>
        <v>54.81543624161074</v>
      </c>
      <c r="AB907" s="4">
        <f t="shared" si="88"/>
        <v>49.666666666666664</v>
      </c>
      <c r="AC907" s="4">
        <f t="shared" si="89"/>
        <v>2722.5</v>
      </c>
    </row>
    <row r="908" spans="1:29" x14ac:dyDescent="0.25">
      <c r="A908" t="str">
        <f>feed!A1176</f>
        <v>Lefkas</v>
      </c>
      <c r="B908" t="str">
        <f>feed!B1176</f>
        <v>Aurelio01</v>
      </c>
      <c r="C908">
        <f>feed!C1176</f>
        <v>0</v>
      </c>
      <c r="D908">
        <f>SUMPRODUCT(MID(0&amp;feed!D1176,LARGE(INDEX(ISNUMBER(--MID(feed!D1176,ROW($1:$19),1))*
ROW($1:$19),0),ROW($1:$19))+1,1)*10^ROW($1:$19)/10)</f>
        <v>20</v>
      </c>
      <c r="E908">
        <f>SUMPRODUCT(MID(0&amp;feed!E1176,LARGE(INDEX(ISNUMBER(--MID(feed!E1176,ROW($1:$19),1))*
ROW($1:$19),0),ROW($1:$19))+1,1)*10^ROW($1:$19)/10)</f>
        <v>0</v>
      </c>
      <c r="F908" t="str">
        <f>feed!F1176</f>
        <v>Finest of the 19th century</v>
      </c>
      <c r="G908" t="str">
        <f>feed!G1176</f>
        <v>Gandhi-like</v>
      </c>
      <c r="H908">
        <f>SUMPRODUCT(MID(0&amp;feed!H1182,LARGE(INDEX(ISNUMBER(--MID(feed!H1182,ROW($1:$19),1))*
ROW($1:$19),0),ROW($1:$19))+1,1)*10^ROW($1:$19)/10)</f>
        <v>0</v>
      </c>
      <c r="I908" t="str">
        <f>feed!I1176</f>
        <v>Poor</v>
      </c>
      <c r="J908">
        <f>SUMPRODUCT(MID(0&amp;feed!J1176,LARGE(INDEX(ISNUMBER(--MID(feed!J1176,ROW($1:$19),1))*
ROW($1:$19),0),ROW($1:$19))+1,1)*10^ROW($1:$19)/10)</f>
        <v>169</v>
      </c>
      <c r="K908">
        <f>SUMPRODUCT(MID(0&amp;feed!K1176,LARGE(INDEX(ISNUMBER(--MID(feed!K1176,ROW($1:$19),1))*
ROW($1:$19),0),ROW($1:$19))+1,1)*10^ROW($1:$19)/10)</f>
        <v>2</v>
      </c>
      <c r="L908">
        <f>SUMPRODUCT(MID(0&amp;feed!L1176,LARGE(INDEX(ISNUMBER(--MID(feed!L1176,ROW($1:$19),1))*
ROW($1:$19),0),ROW($1:$19))+1,1)*10^ROW($1:$19)/10)</f>
        <v>0</v>
      </c>
      <c r="M908" t="str">
        <f>feed!M1176</f>
        <v>Free Market</v>
      </c>
      <c r="N908">
        <f>SUMPRODUCT(MID(0&amp;feed!N1176,LARGE(INDEX(ISNUMBER(--MID(feed!N1176,ROW($1:$5),1))*
ROW($1:$5),0),ROW($1:$5))+1,1)*10^ROW($1:$5)/10)</f>
        <v>298</v>
      </c>
      <c r="O908">
        <f>SUMPRODUCT(MID(0&amp;feed!O1176,LARGE(INDEX(ISNUMBER(--MID(feed!O1176,ROW($1:$5),1))*
ROW($1:$5),0),ROW($1:$5))+1,1)*10^ROW($1:$5)/10)</f>
        <v>0</v>
      </c>
      <c r="P908" t="str">
        <f>feed!P1176</f>
        <v>Untapped</v>
      </c>
      <c r="Q908">
        <f t="shared" si="84"/>
        <v>90</v>
      </c>
      <c r="R908" t="str">
        <f>feed!Q1176</f>
        <v>None</v>
      </c>
      <c r="S908">
        <f t="shared" si="85"/>
        <v>0</v>
      </c>
      <c r="T908" t="str">
        <f>feed!R1176</f>
        <v>West Africa</v>
      </c>
      <c r="U908" t="str">
        <f>feed!S1176</f>
        <v>Neutral</v>
      </c>
      <c r="V908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908" t="str">
        <f>feed!U1176</f>
        <v>http://blocgame.com/stats.php?id=65446</v>
      </c>
      <c r="X908" s="4">
        <f>SUMPRODUCT(MID(0&amp;feed!V1176,LARGE(INDEX(ISNUMBER(--MID(feed!V1176,ROW($1:$5),1))*
ROW($1:$5),0),ROW($1:$5))+1,1)*10^ROW($1:$5)/10)</f>
        <v>0</v>
      </c>
      <c r="Y908">
        <f>feed!W1176</f>
        <v>0</v>
      </c>
      <c r="Z908" s="4">
        <f t="shared" si="86"/>
        <v>19250</v>
      </c>
      <c r="AA908" s="8">
        <f t="shared" si="87"/>
        <v>67.114093959731548</v>
      </c>
      <c r="AB908" s="4">
        <f t="shared" si="88"/>
        <v>49.666666666666664</v>
      </c>
      <c r="AC908" s="4">
        <f t="shared" si="89"/>
        <v>3333.3333333333335</v>
      </c>
    </row>
    <row r="909" spans="1:29" x14ac:dyDescent="0.25">
      <c r="A909" t="e">
        <f>feed!#REF!</f>
        <v>#REF!</v>
      </c>
      <c r="B909" t="e">
        <f>feed!#REF!</f>
        <v>#REF!</v>
      </c>
      <c r="C909" t="e">
        <f>feed!#REF!</f>
        <v>#REF!</v>
      </c>
      <c r="D909" t="e">
        <f>SUMPRODUCT(MID(0&amp;feed!#REF!,LARGE(INDEX(ISNUMBER(--MID(feed!#REF!,ROW($1:$19),1))*
ROW($1:$19),0),ROW($1:$19))+1,1)*10^ROW($1:$19)/10)</f>
        <v>#REF!</v>
      </c>
      <c r="E909" t="e">
        <f>SUMPRODUCT(MID(0&amp;feed!#REF!,LARGE(INDEX(ISNUMBER(--MID(feed!#REF!,ROW($1:$19),1))*
ROW($1:$19),0),ROW($1:$19))+1,1)*10^ROW($1:$19)/10)</f>
        <v>#REF!</v>
      </c>
      <c r="F909" t="e">
        <f>feed!#REF!</f>
        <v>#REF!</v>
      </c>
      <c r="G909" t="e">
        <f>feed!#REF!</f>
        <v>#REF!</v>
      </c>
      <c r="H909" t="e">
        <f>SUMPRODUCT(MID(0&amp;feed!#REF!,LARGE(INDEX(ISNUMBER(--MID(feed!#REF!,ROW($1:$19),1))*
ROW($1:$19),0),ROW($1:$19))+1,1)*10^ROW($1:$19)/10)</f>
        <v>#REF!</v>
      </c>
      <c r="I909" t="e">
        <f>feed!#REF!</f>
        <v>#REF!</v>
      </c>
      <c r="J909" t="e">
        <f>SUMPRODUCT(MID(0&amp;feed!#REF!,LARGE(INDEX(ISNUMBER(--MID(feed!#REF!,ROW($1:$19),1))*
ROW($1:$19),0),ROW($1:$19))+1,1)*10^ROW($1:$19)/10)</f>
        <v>#REF!</v>
      </c>
      <c r="K909" t="e">
        <f>SUMPRODUCT(MID(0&amp;feed!#REF!,LARGE(INDEX(ISNUMBER(--MID(feed!#REF!,ROW($1:$19),1))*
ROW($1:$19),0),ROW($1:$19))+1,1)*10^ROW($1:$19)/10)</f>
        <v>#REF!</v>
      </c>
      <c r="L909" t="e">
        <f>SUMPRODUCT(MID(0&amp;feed!#REF!,LARGE(INDEX(ISNUMBER(--MID(feed!#REF!,ROW($1:$19),1))*
ROW($1:$19),0),ROW($1:$19))+1,1)*10^ROW($1:$19)/10)</f>
        <v>#REF!</v>
      </c>
      <c r="M909" t="e">
        <f>feed!#REF!</f>
        <v>#REF!</v>
      </c>
      <c r="N909" t="e">
        <f>SUMPRODUCT(MID(0&amp;feed!#REF!,LARGE(INDEX(ISNUMBER(--MID(feed!#REF!,ROW($1:$5),1))*
ROW($1:$5),0),ROW($1:$5))+1,1)*10^ROW($1:$5)/10)</f>
        <v>#REF!</v>
      </c>
      <c r="O909" t="e">
        <f>SUMPRODUCT(MID(0&amp;feed!#REF!,LARGE(INDEX(ISNUMBER(--MID(feed!#REF!,ROW($1:$5),1))*
ROW($1:$5),0),ROW($1:$5))+1,1)*10^ROW($1:$5)/10)</f>
        <v>#REF!</v>
      </c>
      <c r="P909" t="e">
        <f>feed!#REF!</f>
        <v>#REF!</v>
      </c>
      <c r="Q909" t="e">
        <f t="shared" si="84"/>
        <v>#REF!</v>
      </c>
      <c r="R909" t="e">
        <f>feed!#REF!</f>
        <v>#REF!</v>
      </c>
      <c r="S909" t="e">
        <f t="shared" si="85"/>
        <v>#REF!</v>
      </c>
      <c r="T909" t="e">
        <f>feed!#REF!</f>
        <v>#REF!</v>
      </c>
      <c r="U909" t="e">
        <f>feed!#REF!</f>
        <v>#REF!</v>
      </c>
      <c r="V90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09" t="e">
        <f>feed!#REF!</f>
        <v>#REF!</v>
      </c>
      <c r="X909" s="4" t="e">
        <f>SUMPRODUCT(MID(0&amp;feed!#REF!,LARGE(INDEX(ISNUMBER(--MID(feed!#REF!,ROW($1:$5),1))*
ROW($1:$5),0),ROW($1:$5))+1,1)*10^ROW($1:$5)/10)</f>
        <v>#REF!</v>
      </c>
      <c r="Y909" t="e">
        <f>feed!#REF!</f>
        <v>#REF!</v>
      </c>
      <c r="Z909" s="4" t="e">
        <f t="shared" si="86"/>
        <v>#REF!</v>
      </c>
      <c r="AA909" s="8" t="e">
        <f t="shared" si="87"/>
        <v>#REF!</v>
      </c>
      <c r="AB909" s="4" t="e">
        <f t="shared" si="88"/>
        <v>#REF!</v>
      </c>
      <c r="AC909" s="4" t="e">
        <f t="shared" si="89"/>
        <v>#REF!</v>
      </c>
    </row>
    <row r="910" spans="1:29" x14ac:dyDescent="0.25">
      <c r="A910" t="e">
        <f>feed!#REF!</f>
        <v>#REF!</v>
      </c>
      <c r="B910" t="e">
        <f>feed!#REF!</f>
        <v>#REF!</v>
      </c>
      <c r="C910" t="e">
        <f>feed!#REF!</f>
        <v>#REF!</v>
      </c>
      <c r="D910" t="e">
        <f>SUMPRODUCT(MID(0&amp;feed!#REF!,LARGE(INDEX(ISNUMBER(--MID(feed!#REF!,ROW($1:$19),1))*
ROW($1:$19),0),ROW($1:$19))+1,1)*10^ROW($1:$19)/10)</f>
        <v>#REF!</v>
      </c>
      <c r="E910" t="e">
        <f>SUMPRODUCT(MID(0&amp;feed!#REF!,LARGE(INDEX(ISNUMBER(--MID(feed!#REF!,ROW($1:$19),1))*
ROW($1:$19),0),ROW($1:$19))+1,1)*10^ROW($1:$19)/10)</f>
        <v>#REF!</v>
      </c>
      <c r="F910" t="e">
        <f>feed!#REF!</f>
        <v>#REF!</v>
      </c>
      <c r="G910" t="e">
        <f>feed!#REF!</f>
        <v>#REF!</v>
      </c>
      <c r="H910" t="e">
        <f>SUMPRODUCT(MID(0&amp;feed!#REF!,LARGE(INDEX(ISNUMBER(--MID(feed!#REF!,ROW($1:$19),1))*
ROW($1:$19),0),ROW($1:$19))+1,1)*10^ROW($1:$19)/10)</f>
        <v>#REF!</v>
      </c>
      <c r="I910" t="e">
        <f>feed!#REF!</f>
        <v>#REF!</v>
      </c>
      <c r="J910" t="e">
        <f>SUMPRODUCT(MID(0&amp;feed!#REF!,LARGE(INDEX(ISNUMBER(--MID(feed!#REF!,ROW($1:$19),1))*
ROW($1:$19),0),ROW($1:$19))+1,1)*10^ROW($1:$19)/10)</f>
        <v>#REF!</v>
      </c>
      <c r="K910" t="e">
        <f>SUMPRODUCT(MID(0&amp;feed!#REF!,LARGE(INDEX(ISNUMBER(--MID(feed!#REF!,ROW($1:$19),1))*
ROW($1:$19),0),ROW($1:$19))+1,1)*10^ROW($1:$19)/10)</f>
        <v>#REF!</v>
      </c>
      <c r="L910" t="e">
        <f>SUMPRODUCT(MID(0&amp;feed!#REF!,LARGE(INDEX(ISNUMBER(--MID(feed!#REF!,ROW($1:$19),1))*
ROW($1:$19),0),ROW($1:$19))+1,1)*10^ROW($1:$19)/10)</f>
        <v>#REF!</v>
      </c>
      <c r="M910" t="e">
        <f>feed!#REF!</f>
        <v>#REF!</v>
      </c>
      <c r="N910" t="e">
        <f>SUMPRODUCT(MID(0&amp;feed!#REF!,LARGE(INDEX(ISNUMBER(--MID(feed!#REF!,ROW($1:$5),1))*
ROW($1:$5),0),ROW($1:$5))+1,1)*10^ROW($1:$5)/10)</f>
        <v>#REF!</v>
      </c>
      <c r="O910" t="e">
        <f>SUMPRODUCT(MID(0&amp;feed!#REF!,LARGE(INDEX(ISNUMBER(--MID(feed!#REF!,ROW($1:$5),1))*
ROW($1:$5),0),ROW($1:$5))+1,1)*10^ROW($1:$5)/10)</f>
        <v>#REF!</v>
      </c>
      <c r="P910" t="e">
        <f>feed!#REF!</f>
        <v>#REF!</v>
      </c>
      <c r="Q910" t="e">
        <f t="shared" si="84"/>
        <v>#REF!</v>
      </c>
      <c r="R910" t="e">
        <f>feed!#REF!</f>
        <v>#REF!</v>
      </c>
      <c r="S910" t="e">
        <f t="shared" si="85"/>
        <v>#REF!</v>
      </c>
      <c r="T910" t="e">
        <f>feed!#REF!</f>
        <v>#REF!</v>
      </c>
      <c r="U910" t="e">
        <f>feed!#REF!</f>
        <v>#REF!</v>
      </c>
      <c r="V91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10" t="e">
        <f>feed!#REF!</f>
        <v>#REF!</v>
      </c>
      <c r="X910" s="4" t="e">
        <f>SUMPRODUCT(MID(0&amp;feed!#REF!,LARGE(INDEX(ISNUMBER(--MID(feed!#REF!,ROW($1:$5),1))*
ROW($1:$5),0),ROW($1:$5))+1,1)*10^ROW($1:$5)/10)</f>
        <v>#REF!</v>
      </c>
      <c r="Y910" t="e">
        <f>feed!#REF!</f>
        <v>#REF!</v>
      </c>
      <c r="Z910" s="4" t="e">
        <f t="shared" si="86"/>
        <v>#REF!</v>
      </c>
      <c r="AA910" s="8" t="e">
        <f t="shared" si="87"/>
        <v>#REF!</v>
      </c>
      <c r="AB910" s="4" t="e">
        <f t="shared" si="88"/>
        <v>#REF!</v>
      </c>
      <c r="AC910" s="4" t="e">
        <f t="shared" si="89"/>
        <v>#REF!</v>
      </c>
    </row>
    <row r="911" spans="1:29" x14ac:dyDescent="0.25">
      <c r="A911" t="str">
        <f>feed!A1173</f>
        <v>Atheinia</v>
      </c>
      <c r="B911" t="str">
        <f>feed!B1173</f>
        <v>jcourt6</v>
      </c>
      <c r="C911">
        <f>feed!C1173</f>
        <v>0</v>
      </c>
      <c r="D911">
        <f>SUMPRODUCT(MID(0&amp;feed!D1173,LARGE(INDEX(ISNUMBER(--MID(feed!D1173,ROW($1:$19),1))*
ROW($1:$19),0),ROW($1:$19))+1,1)*10^ROW($1:$19)/10)</f>
        <v>20</v>
      </c>
      <c r="E911">
        <f>SUMPRODUCT(MID(0&amp;feed!E1173,LARGE(INDEX(ISNUMBER(--MID(feed!E1173,ROW($1:$19),1))*
ROW($1:$19),0),ROW($1:$19))+1,1)*10^ROW($1:$19)/10)</f>
        <v>0</v>
      </c>
      <c r="F911" t="str">
        <f>feed!F1173</f>
        <v>Finest of the 19th century</v>
      </c>
      <c r="G911" t="str">
        <f>feed!G1173</f>
        <v>Normal</v>
      </c>
      <c r="H911">
        <f>SUMPRODUCT(MID(0&amp;feed!H1173,LARGE(INDEX(ISNUMBER(--MID(feed!H1173,ROW($1:$19),1))*
ROW($1:$19),0),ROW($1:$19))+1,1)*10^ROW($1:$19)/10)</f>
        <v>0</v>
      </c>
      <c r="I911" t="str">
        <f>feed!I1173</f>
        <v>Standard</v>
      </c>
      <c r="J911">
        <f>SUMPRODUCT(MID(0&amp;feed!J1173,LARGE(INDEX(ISNUMBER(--MID(feed!J1173,ROW($1:$19),1))*
ROW($1:$19),0),ROW($1:$19))+1,1)*10^ROW($1:$19)/10)</f>
        <v>405141</v>
      </c>
      <c r="K911">
        <f>SUMPRODUCT(MID(0&amp;feed!K1173,LARGE(INDEX(ISNUMBER(--MID(feed!K1173,ROW($1:$19),1))*
ROW($1:$19),0),ROW($1:$19))+1,1)*10^ROW($1:$19)/10)</f>
        <v>2</v>
      </c>
      <c r="L911">
        <f>SUMPRODUCT(MID(0&amp;feed!L1173,LARGE(INDEX(ISNUMBER(--MID(feed!L1173,ROW($1:$19),1))*
ROW($1:$19),0),ROW($1:$19))+1,1)*10^ROW($1:$19)/10)</f>
        <v>0</v>
      </c>
      <c r="M911" t="str">
        <f>feed!M1173</f>
        <v>Mixed Economy</v>
      </c>
      <c r="N911">
        <f>SUMPRODUCT(MID(0&amp;feed!N1173,LARGE(INDEX(ISNUMBER(--MID(feed!N1173,ROW($1:$5),1))*
ROW($1:$5),0),ROW($1:$5))+1,1)*10^ROW($1:$5)/10)</f>
        <v>300</v>
      </c>
      <c r="O911">
        <f>SUMPRODUCT(MID(0&amp;feed!O1173,LARGE(INDEX(ISNUMBER(--MID(feed!O1173,ROW($1:$5),1))*
ROW($1:$5),0),ROW($1:$5))+1,1)*10^ROW($1:$5)/10)</f>
        <v>0</v>
      </c>
      <c r="P911" t="str">
        <f>feed!P1173</f>
        <v>Untapped</v>
      </c>
      <c r="Q911">
        <f t="shared" si="84"/>
        <v>90</v>
      </c>
      <c r="R911" t="str">
        <f>feed!Q1173</f>
        <v>None</v>
      </c>
      <c r="S911">
        <f t="shared" si="85"/>
        <v>0</v>
      </c>
      <c r="T911" t="str">
        <f>feed!R1173</f>
        <v>Caribbean</v>
      </c>
      <c r="U911" t="str">
        <f>feed!S1173</f>
        <v>Neutral</v>
      </c>
      <c r="V911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20000</v>
      </c>
      <c r="W911" t="str">
        <f>feed!U1173</f>
        <v>http://blocgame.com/stats.php?id=65667</v>
      </c>
      <c r="X911" s="4">
        <f>SUMPRODUCT(MID(0&amp;feed!V1173,LARGE(INDEX(ISNUMBER(--MID(feed!V1173,ROW($1:$5),1))*
ROW($1:$5),0),ROW($1:$5))+1,1)*10^ROW($1:$5)/10)</f>
        <v>0</v>
      </c>
      <c r="Y911">
        <f>feed!W1173</f>
        <v>0</v>
      </c>
      <c r="Z911" s="4">
        <f t="shared" si="86"/>
        <v>19250</v>
      </c>
      <c r="AA911" s="8">
        <f t="shared" si="87"/>
        <v>66.666666666666671</v>
      </c>
      <c r="AB911" s="4">
        <f t="shared" si="88"/>
        <v>50</v>
      </c>
      <c r="AC911" s="4">
        <f t="shared" si="89"/>
        <v>3333.3333333333335</v>
      </c>
    </row>
    <row r="912" spans="1:29" x14ac:dyDescent="0.25">
      <c r="A912" t="str">
        <f>feed!A1174</f>
        <v>Novabona</v>
      </c>
      <c r="B912" t="str">
        <f>feed!B1174</f>
        <v>Mark H. Aurelius</v>
      </c>
      <c r="C912">
        <f>feed!C1174</f>
        <v>0</v>
      </c>
      <c r="D912">
        <f>SUMPRODUCT(MID(0&amp;feed!D1174,LARGE(INDEX(ISNUMBER(--MID(feed!D1174,ROW($1:$19),1))*
ROW($1:$19),0),ROW($1:$19))+1,1)*10^ROW($1:$19)/10)</f>
        <v>20</v>
      </c>
      <c r="E912">
        <f>SUMPRODUCT(MID(0&amp;feed!E1174,LARGE(INDEX(ISNUMBER(--MID(feed!E1174,ROW($1:$19),1))*
ROW($1:$19),0),ROW($1:$19))+1,1)*10^ROW($1:$19)/10)</f>
        <v>0</v>
      </c>
      <c r="F912" t="str">
        <f>feed!F1174</f>
        <v>Finest of the 19th century</v>
      </c>
      <c r="G912" t="str">
        <f>feed!G1174</f>
        <v>Gandhi-like</v>
      </c>
      <c r="H912">
        <f>SUMPRODUCT(MID(0&amp;feed!H1174,LARGE(INDEX(ISNUMBER(--MID(feed!H1174,ROW($1:$19),1))*
ROW($1:$19),0),ROW($1:$19))+1,1)*10^ROW($1:$19)/10)</f>
        <v>0</v>
      </c>
      <c r="I912" t="str">
        <f>feed!I1174</f>
        <v>Poor</v>
      </c>
      <c r="J912">
        <f>SUMPRODUCT(MID(0&amp;feed!J1174,LARGE(INDEX(ISNUMBER(--MID(feed!J1174,ROW($1:$19),1))*
ROW($1:$19),0),ROW($1:$19))+1,1)*10^ROW($1:$19)/10)</f>
        <v>73</v>
      </c>
      <c r="K912">
        <f>SUMPRODUCT(MID(0&amp;feed!K1174,LARGE(INDEX(ISNUMBER(--MID(feed!K1174,ROW($1:$19),1))*
ROW($1:$19),0),ROW($1:$19))+1,1)*10^ROW($1:$19)/10)</f>
        <v>2</v>
      </c>
      <c r="L912">
        <f>SUMPRODUCT(MID(0&amp;feed!L1174,LARGE(INDEX(ISNUMBER(--MID(feed!L1174,ROW($1:$19),1))*
ROW($1:$19),0),ROW($1:$19))+1,1)*10^ROW($1:$19)/10)</f>
        <v>0</v>
      </c>
      <c r="M912" t="str">
        <f>feed!M1174</f>
        <v>Mixed Economy</v>
      </c>
      <c r="N912">
        <f>SUMPRODUCT(MID(0&amp;feed!N1174,LARGE(INDEX(ISNUMBER(--MID(feed!N1174,ROW($1:$5),1))*
ROW($1:$5),0),ROW($1:$5))+1,1)*10^ROW($1:$5)/10)</f>
        <v>299</v>
      </c>
      <c r="O912">
        <f>SUMPRODUCT(MID(0&amp;feed!O1174,LARGE(INDEX(ISNUMBER(--MID(feed!O1174,ROW($1:$5),1))*
ROW($1:$5),0),ROW($1:$5))+1,1)*10^ROW($1:$5)/10)</f>
        <v>0</v>
      </c>
      <c r="P912" t="str">
        <f>feed!P1174</f>
        <v>Untapped</v>
      </c>
      <c r="Q912">
        <f t="shared" si="84"/>
        <v>90</v>
      </c>
      <c r="R912" t="str">
        <f>feed!Q1174</f>
        <v>None</v>
      </c>
      <c r="S912">
        <f t="shared" si="85"/>
        <v>0</v>
      </c>
      <c r="T912" t="str">
        <f>feed!R1174</f>
        <v>Southern Cone</v>
      </c>
      <c r="U912" t="str">
        <f>feed!S1174</f>
        <v>Neutral</v>
      </c>
      <c r="V912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912" t="str">
        <f>feed!U1174</f>
        <v>http://blocgame.com/stats.php?id=62263</v>
      </c>
      <c r="X912" s="4">
        <f>SUMPRODUCT(MID(0&amp;feed!V1174,LARGE(INDEX(ISNUMBER(--MID(feed!V1174,ROW($1:$5),1))*
ROW($1:$5),0),ROW($1:$5))+1,1)*10^ROW($1:$5)/10)</f>
        <v>0</v>
      </c>
      <c r="Y912">
        <f>feed!W1174</f>
        <v>0</v>
      </c>
      <c r="Z912" s="4">
        <f t="shared" si="86"/>
        <v>19250</v>
      </c>
      <c r="AA912" s="8">
        <f t="shared" si="87"/>
        <v>66.889632107023417</v>
      </c>
      <c r="AB912" s="4">
        <f t="shared" si="88"/>
        <v>49.833333333333336</v>
      </c>
      <c r="AC912" s="4">
        <f t="shared" si="89"/>
        <v>3333.3333333333335</v>
      </c>
    </row>
    <row r="913" spans="1:29" x14ac:dyDescent="0.25">
      <c r="A913" t="e">
        <f>feed!#REF!</f>
        <v>#REF!</v>
      </c>
      <c r="B913" t="e">
        <f>feed!#REF!</f>
        <v>#REF!</v>
      </c>
      <c r="C913" t="e">
        <f>feed!#REF!</f>
        <v>#REF!</v>
      </c>
      <c r="D913" t="e">
        <f>SUMPRODUCT(MID(0&amp;feed!#REF!,LARGE(INDEX(ISNUMBER(--MID(feed!#REF!,ROW($1:$19),1))*
ROW($1:$19),0),ROW($1:$19))+1,1)*10^ROW($1:$19)/10)</f>
        <v>#REF!</v>
      </c>
      <c r="E913" t="e">
        <f>SUMPRODUCT(MID(0&amp;feed!#REF!,LARGE(INDEX(ISNUMBER(--MID(feed!#REF!,ROW($1:$19),1))*
ROW($1:$19),0),ROW($1:$19))+1,1)*10^ROW($1:$19)/10)</f>
        <v>#REF!</v>
      </c>
      <c r="F913" t="e">
        <f>feed!#REF!</f>
        <v>#REF!</v>
      </c>
      <c r="G913" t="e">
        <f>feed!#REF!</f>
        <v>#REF!</v>
      </c>
      <c r="H913" t="e">
        <f>SUMPRODUCT(MID(0&amp;feed!#REF!,LARGE(INDEX(ISNUMBER(--MID(feed!#REF!,ROW($1:$19),1))*
ROW($1:$19),0),ROW($1:$19))+1,1)*10^ROW($1:$19)/10)</f>
        <v>#REF!</v>
      </c>
      <c r="I913" t="e">
        <f>feed!#REF!</f>
        <v>#REF!</v>
      </c>
      <c r="J913" t="e">
        <f>SUMPRODUCT(MID(0&amp;feed!#REF!,LARGE(INDEX(ISNUMBER(--MID(feed!#REF!,ROW($1:$19),1))*
ROW($1:$19),0),ROW($1:$19))+1,1)*10^ROW($1:$19)/10)</f>
        <v>#REF!</v>
      </c>
      <c r="K913" t="e">
        <f>SUMPRODUCT(MID(0&amp;feed!#REF!,LARGE(INDEX(ISNUMBER(--MID(feed!#REF!,ROW($1:$19),1))*
ROW($1:$19),0),ROW($1:$19))+1,1)*10^ROW($1:$19)/10)</f>
        <v>#REF!</v>
      </c>
      <c r="L913" t="e">
        <f>SUMPRODUCT(MID(0&amp;feed!#REF!,LARGE(INDEX(ISNUMBER(--MID(feed!#REF!,ROW($1:$19),1))*
ROW($1:$19),0),ROW($1:$19))+1,1)*10^ROW($1:$19)/10)</f>
        <v>#REF!</v>
      </c>
      <c r="M913" t="e">
        <f>feed!#REF!</f>
        <v>#REF!</v>
      </c>
      <c r="N913" t="e">
        <f>SUMPRODUCT(MID(0&amp;feed!#REF!,LARGE(INDEX(ISNUMBER(--MID(feed!#REF!,ROW($1:$5),1))*
ROW($1:$5),0),ROW($1:$5))+1,1)*10^ROW($1:$5)/10)</f>
        <v>#REF!</v>
      </c>
      <c r="O913" t="e">
        <f>SUMPRODUCT(MID(0&amp;feed!#REF!,LARGE(INDEX(ISNUMBER(--MID(feed!#REF!,ROW($1:$5),1))*
ROW($1:$5),0),ROW($1:$5))+1,1)*10^ROW($1:$5)/10)</f>
        <v>#REF!</v>
      </c>
      <c r="P913" t="e">
        <f>feed!#REF!</f>
        <v>#REF!</v>
      </c>
      <c r="Q913" t="e">
        <f t="shared" si="84"/>
        <v>#REF!</v>
      </c>
      <c r="R913" t="e">
        <f>feed!#REF!</f>
        <v>#REF!</v>
      </c>
      <c r="S913" t="e">
        <f t="shared" si="85"/>
        <v>#REF!</v>
      </c>
      <c r="T913" t="e">
        <f>feed!#REF!</f>
        <v>#REF!</v>
      </c>
      <c r="U913" t="e">
        <f>feed!#REF!</f>
        <v>#REF!</v>
      </c>
      <c r="V91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13" t="e">
        <f>feed!#REF!</f>
        <v>#REF!</v>
      </c>
      <c r="X913" s="4" t="e">
        <f>SUMPRODUCT(MID(0&amp;feed!#REF!,LARGE(INDEX(ISNUMBER(--MID(feed!#REF!,ROW($1:$5),1))*
ROW($1:$5),0),ROW($1:$5))+1,1)*10^ROW($1:$5)/10)</f>
        <v>#REF!</v>
      </c>
      <c r="Y913" t="e">
        <f>feed!#REF!</f>
        <v>#REF!</v>
      </c>
      <c r="Z913" s="4" t="e">
        <f t="shared" si="86"/>
        <v>#REF!</v>
      </c>
      <c r="AA913" s="8" t="e">
        <f t="shared" si="87"/>
        <v>#REF!</v>
      </c>
      <c r="AB913" s="4" t="e">
        <f t="shared" si="88"/>
        <v>#REF!</v>
      </c>
      <c r="AC913" s="4" t="e">
        <f t="shared" si="89"/>
        <v>#REF!</v>
      </c>
    </row>
    <row r="914" spans="1:29" x14ac:dyDescent="0.25">
      <c r="A914" t="str">
        <f>feed!A1164</f>
        <v>Fleek Bitches</v>
      </c>
      <c r="B914" t="str">
        <f>feed!B1164</f>
        <v>Cornileous Fleek</v>
      </c>
      <c r="C914" t="str">
        <f>feed!C1164</f>
        <v>Fleek Bitches</v>
      </c>
      <c r="D914">
        <f>SUMPRODUCT(MID(0&amp;feed!D1164,LARGE(INDEX(ISNUMBER(--MID(feed!D1164,ROW($1:$19),1))*
ROW($1:$19),0),ROW($1:$19))+1,1)*10^ROW($1:$19)/10)</f>
        <v>4</v>
      </c>
      <c r="E914">
        <f>SUMPRODUCT(MID(0&amp;feed!E1164,LARGE(INDEX(ISNUMBER(--MID(feed!E1164,ROW($1:$19),1))*
ROW($1:$19),0),ROW($1:$19))+1,1)*10^ROW($1:$19)/10)</f>
        <v>0</v>
      </c>
      <c r="F914" t="str">
        <f>feed!F1164</f>
        <v>Finest of the 19th century</v>
      </c>
      <c r="G914" t="str">
        <f>feed!G1164</f>
        <v>Gandhi-like</v>
      </c>
      <c r="H914">
        <f>SUMPRODUCT(MID(0&amp;feed!H1164,LARGE(INDEX(ISNUMBER(--MID(feed!H1164,ROW($1:$19),1))*
ROW($1:$19),0),ROW($1:$19))+1,1)*10^ROW($1:$19)/10)</f>
        <v>0</v>
      </c>
      <c r="I914" t="str">
        <f>feed!I1164</f>
        <v>Undisciplined Rabble</v>
      </c>
      <c r="J914">
        <f>SUMPRODUCT(MID(0&amp;feed!J1164,LARGE(INDEX(ISNUMBER(--MID(feed!J1164,ROW($1:$19),1))*
ROW($1:$19),0),ROW($1:$19))+1,1)*10^ROW($1:$19)/10)</f>
        <v>172</v>
      </c>
      <c r="K914">
        <f>SUMPRODUCT(MID(0&amp;feed!K1164,LARGE(INDEX(ISNUMBER(--MID(feed!K1164,ROW($1:$19),1))*
ROW($1:$19),0),ROW($1:$19))+1,1)*10^ROW($1:$19)/10)</f>
        <v>3</v>
      </c>
      <c r="L914">
        <f>SUMPRODUCT(MID(0&amp;feed!L1164,LARGE(INDEX(ISNUMBER(--MID(feed!L1164,ROW($1:$19),1))*
ROW($1:$19),0),ROW($1:$19))+1,1)*10^ROW($1:$19)/10)</f>
        <v>0</v>
      </c>
      <c r="M914" t="str">
        <f>feed!M1164</f>
        <v>Mixed Economy</v>
      </c>
      <c r="N914">
        <f>SUMPRODUCT(MID(0&amp;feed!N1164,LARGE(INDEX(ISNUMBER(--MID(feed!N1164,ROW($1:$5),1))*
ROW($1:$5),0),ROW($1:$5))+1,1)*10^ROW($1:$5)/10)</f>
        <v>303</v>
      </c>
      <c r="O914">
        <f>SUMPRODUCT(MID(0&amp;feed!O1164,LARGE(INDEX(ISNUMBER(--MID(feed!O1164,ROW($1:$5),1))*
ROW($1:$5),0),ROW($1:$5))+1,1)*10^ROW($1:$5)/10)</f>
        <v>0</v>
      </c>
      <c r="P914" t="str">
        <f>feed!P1164</f>
        <v>Untapped</v>
      </c>
      <c r="Q914">
        <f t="shared" si="84"/>
        <v>90</v>
      </c>
      <c r="R914" t="str">
        <f>feed!Q1164</f>
        <v>None</v>
      </c>
      <c r="S914">
        <f t="shared" si="85"/>
        <v>0</v>
      </c>
      <c r="T914" t="str">
        <f>feed!R1164</f>
        <v>Southern Cone</v>
      </c>
      <c r="U914" t="str">
        <f>feed!S1164</f>
        <v>United States</v>
      </c>
      <c r="V91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19212</v>
      </c>
      <c r="W914" t="str">
        <f>feed!U1164</f>
        <v>http://blocgame.com/stats.php?id=65360</v>
      </c>
      <c r="X914" s="4">
        <f>SUMPRODUCT(MID(0&amp;feed!V1164,LARGE(INDEX(ISNUMBER(--MID(feed!V1164,ROW($1:$5),1))*
ROW($1:$5),0),ROW($1:$5))+1,1)*10^ROW($1:$5)/10)</f>
        <v>0</v>
      </c>
      <c r="Y914">
        <f>feed!W1164</f>
        <v>0</v>
      </c>
      <c r="Z914" s="4">
        <f t="shared" si="86"/>
        <v>18087</v>
      </c>
      <c r="AA914" s="8">
        <f t="shared" si="87"/>
        <v>63.405940594059409</v>
      </c>
      <c r="AB914" s="4">
        <f t="shared" si="88"/>
        <v>50.5</v>
      </c>
      <c r="AC914" s="4">
        <f t="shared" si="89"/>
        <v>3202</v>
      </c>
    </row>
    <row r="915" spans="1:29" x14ac:dyDescent="0.25">
      <c r="A915" t="str">
        <f>feed!A1165</f>
        <v>Gothlife</v>
      </c>
      <c r="B915" t="str">
        <f>feed!B1165</f>
        <v>MisaAmane</v>
      </c>
      <c r="C915">
        <f>feed!C1165</f>
        <v>0</v>
      </c>
      <c r="D915">
        <f>SUMPRODUCT(MID(0&amp;feed!D1165,LARGE(INDEX(ISNUMBER(--MID(feed!D1165,ROW($1:$19),1))*
ROW($1:$19),0),ROW($1:$19))+1,1)*10^ROW($1:$19)/10)</f>
        <v>38</v>
      </c>
      <c r="E915">
        <f>SUMPRODUCT(MID(0&amp;feed!E1165,LARGE(INDEX(ISNUMBER(--MID(feed!E1165,ROW($1:$19),1))*
ROW($1:$19),0),ROW($1:$19))+1,1)*10^ROW($1:$19)/10)</f>
        <v>0</v>
      </c>
      <c r="F915" t="str">
        <f>feed!F1165</f>
        <v>Finest of the 19th century</v>
      </c>
      <c r="G915" t="str">
        <f>feed!G1165</f>
        <v>Gandhi-like</v>
      </c>
      <c r="H915">
        <f>SUMPRODUCT(MID(0&amp;feed!H1165,LARGE(INDEX(ISNUMBER(--MID(feed!H1165,ROW($1:$19),1))*
ROW($1:$19),0),ROW($1:$19))+1,1)*10^ROW($1:$19)/10)</f>
        <v>0</v>
      </c>
      <c r="I915" t="str">
        <f>feed!I1165</f>
        <v>Undisciplined Rabble</v>
      </c>
      <c r="J915">
        <f>SUMPRODUCT(MID(0&amp;feed!J1165,LARGE(INDEX(ISNUMBER(--MID(feed!J1165,ROW($1:$19),1))*
ROW($1:$19),0),ROW($1:$19))+1,1)*10^ROW($1:$19)/10)</f>
        <v>9</v>
      </c>
      <c r="K915">
        <f>SUMPRODUCT(MID(0&amp;feed!K1165,LARGE(INDEX(ISNUMBER(--MID(feed!K1165,ROW($1:$19),1))*
ROW($1:$19),0),ROW($1:$19))+1,1)*10^ROW($1:$19)/10)</f>
        <v>5</v>
      </c>
      <c r="L915">
        <f>SUMPRODUCT(MID(0&amp;feed!L1165,LARGE(INDEX(ISNUMBER(--MID(feed!L1165,ROW($1:$19),1))*
ROW($1:$19),0),ROW($1:$19))+1,1)*10^ROW($1:$19)/10)</f>
        <v>0</v>
      </c>
      <c r="M915" t="str">
        <f>feed!M1165</f>
        <v>Free Market</v>
      </c>
      <c r="N915">
        <f>SUMPRODUCT(MID(0&amp;feed!N1165,LARGE(INDEX(ISNUMBER(--MID(feed!N1165,ROW($1:$5),1))*
ROW($1:$5),0),ROW($1:$5))+1,1)*10^ROW($1:$5)/10)</f>
        <v>302</v>
      </c>
      <c r="O915">
        <f>SUMPRODUCT(MID(0&amp;feed!O1165,LARGE(INDEX(ISNUMBER(--MID(feed!O1165,ROW($1:$5),1))*
ROW($1:$5),0),ROW($1:$5))+1,1)*10^ROW($1:$5)/10)</f>
        <v>0</v>
      </c>
      <c r="P915" t="str">
        <f>feed!P1165</f>
        <v>Untapped</v>
      </c>
      <c r="Q915">
        <f t="shared" si="84"/>
        <v>90</v>
      </c>
      <c r="R915" t="str">
        <f>feed!Q1165</f>
        <v>None</v>
      </c>
      <c r="S915">
        <f t="shared" si="85"/>
        <v>0</v>
      </c>
      <c r="T915" t="str">
        <f>feed!R1165</f>
        <v>East Indies</v>
      </c>
      <c r="U915" t="str">
        <f>feed!S1165</f>
        <v>Neutral</v>
      </c>
      <c r="V91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915" t="str">
        <f>feed!U1165</f>
        <v>http://blocgame.com/stats.php?id=65433</v>
      </c>
      <c r="X915" s="4">
        <f>SUMPRODUCT(MID(0&amp;feed!V1165,LARGE(INDEX(ISNUMBER(--MID(feed!V1165,ROW($1:$5),1))*
ROW($1:$5),0),ROW($1:$5))+1,1)*10^ROW($1:$5)/10)</f>
        <v>0</v>
      </c>
      <c r="Y915">
        <f>feed!W1165</f>
        <v>0</v>
      </c>
      <c r="Z915" s="4">
        <f t="shared" si="86"/>
        <v>18125</v>
      </c>
      <c r="AA915" s="8">
        <f t="shared" si="87"/>
        <v>66.225165562913901</v>
      </c>
      <c r="AB915" s="4">
        <f t="shared" si="88"/>
        <v>50.333333333333336</v>
      </c>
      <c r="AC915" s="4">
        <f t="shared" si="89"/>
        <v>3333.3333333333335</v>
      </c>
    </row>
    <row r="916" spans="1:29" x14ac:dyDescent="0.25">
      <c r="A916" t="str">
        <f>feed!A1168</f>
        <v>Newnewzeland</v>
      </c>
      <c r="B916" t="str">
        <f>feed!B1168</f>
        <v>Fanman237</v>
      </c>
      <c r="C916">
        <f>feed!C1168</f>
        <v>0</v>
      </c>
      <c r="D916">
        <f>SUMPRODUCT(MID(0&amp;feed!D1168,LARGE(INDEX(ISNUMBER(--MID(feed!D1168,ROW($1:$19),1))*
ROW($1:$19),0),ROW($1:$19))+1,1)*10^ROW($1:$19)/10)</f>
        <v>25</v>
      </c>
      <c r="E916">
        <f>SUMPRODUCT(MID(0&amp;feed!E1168,LARGE(INDEX(ISNUMBER(--MID(feed!E1168,ROW($1:$19),1))*
ROW($1:$19),0),ROW($1:$19))+1,1)*10^ROW($1:$19)/10)</f>
        <v>0</v>
      </c>
      <c r="F916" t="str">
        <f>feed!F1168</f>
        <v>First World War surplus</v>
      </c>
      <c r="G916" t="str">
        <f>feed!G1168</f>
        <v>Questionable</v>
      </c>
      <c r="H916">
        <f>SUMPRODUCT(MID(0&amp;feed!H1167,LARGE(INDEX(ISNUMBER(--MID(feed!H1167,ROW($1:$19),1))*
ROW($1:$19),0),ROW($1:$19))+1,1)*10^ROW($1:$19)/10)</f>
        <v>0</v>
      </c>
      <c r="I916" t="str">
        <f>feed!I1168</f>
        <v>Elite</v>
      </c>
      <c r="J916">
        <f>SUMPRODUCT(MID(0&amp;feed!J1168,LARGE(INDEX(ISNUMBER(--MID(feed!J1168,ROW($1:$19),1))*
ROW($1:$19),0),ROW($1:$19))+1,1)*10^ROW($1:$19)/10)</f>
        <v>2</v>
      </c>
      <c r="K916">
        <f>SUMPRODUCT(MID(0&amp;feed!K1168,LARGE(INDEX(ISNUMBER(--MID(feed!K1168,ROW($1:$19),1))*
ROW($1:$19),0),ROW($1:$19))+1,1)*10^ROW($1:$19)/10)</f>
        <v>5</v>
      </c>
      <c r="L916">
        <f>SUMPRODUCT(MID(0&amp;feed!L1168,LARGE(INDEX(ISNUMBER(--MID(feed!L1168,ROW($1:$19),1))*
ROW($1:$19),0),ROW($1:$19))+1,1)*10^ROW($1:$19)/10)</f>
        <v>2</v>
      </c>
      <c r="M916" t="str">
        <f>feed!M1168</f>
        <v>Free Market</v>
      </c>
      <c r="N916">
        <f>SUMPRODUCT(MID(0&amp;feed!N1168,LARGE(INDEX(ISNUMBER(--MID(feed!N1168,ROW($1:$5),1))*
ROW($1:$5),0),ROW($1:$5))+1,1)*10^ROW($1:$5)/10)</f>
        <v>301</v>
      </c>
      <c r="O916">
        <f>SUMPRODUCT(MID(0&amp;feed!O1168,LARGE(INDEX(ISNUMBER(--MID(feed!O1168,ROW($1:$5),1))*
ROW($1:$5),0),ROW($1:$5))+1,1)*10^ROW($1:$5)/10)</f>
        <v>2412</v>
      </c>
      <c r="P916" t="str">
        <f>feed!P1168</f>
        <v>Untapped</v>
      </c>
      <c r="Q916">
        <f t="shared" si="84"/>
        <v>90</v>
      </c>
      <c r="R916" t="str">
        <f>feed!Q1168</f>
        <v>None</v>
      </c>
      <c r="S916">
        <f t="shared" si="85"/>
        <v>0</v>
      </c>
      <c r="T916" t="str">
        <f>feed!R1168</f>
        <v>Atlas</v>
      </c>
      <c r="U916" t="str">
        <f>feed!S1168</f>
        <v>United States</v>
      </c>
      <c r="V916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20594</v>
      </c>
      <c r="W916" t="str">
        <f>feed!U1168</f>
        <v>http://blocgame.com/stats.php?id=65521</v>
      </c>
      <c r="X916" s="4">
        <f>SUMPRODUCT(MID(0&amp;feed!V1168,LARGE(INDEX(ISNUMBER(--MID(feed!V1168,ROW($1:$5),1))*
ROW($1:$5),0),ROW($1:$5))+1,1)*10^ROW($1:$5)/10)</f>
        <v>0</v>
      </c>
      <c r="Y916">
        <f>feed!W1168</f>
        <v>0</v>
      </c>
      <c r="Z916" s="4">
        <f t="shared" si="86"/>
        <v>17969</v>
      </c>
      <c r="AA916" s="8">
        <f t="shared" si="87"/>
        <v>68.418604651162795</v>
      </c>
      <c r="AB916" s="4">
        <f t="shared" si="88"/>
        <v>50.166666666666664</v>
      </c>
      <c r="AC916" s="4">
        <f t="shared" si="89"/>
        <v>3432.3333333333335</v>
      </c>
    </row>
    <row r="917" spans="1:29" x14ac:dyDescent="0.25">
      <c r="A917" t="str">
        <f>feed!A1170</f>
        <v>Haqq</v>
      </c>
      <c r="B917" t="str">
        <f>feed!B1170</f>
        <v>Haqq</v>
      </c>
      <c r="C917" t="str">
        <f>feed!C1170</f>
        <v>PIRATES</v>
      </c>
      <c r="D917">
        <f>SUMPRODUCT(MID(0&amp;feed!D1170,LARGE(INDEX(ISNUMBER(--MID(feed!D1170,ROW($1:$19),1))*
ROW($1:$19),0),ROW($1:$19))+1,1)*10^ROW($1:$19)/10)</f>
        <v>33</v>
      </c>
      <c r="E917">
        <f>SUMPRODUCT(MID(0&amp;feed!E1170,LARGE(INDEX(ISNUMBER(--MID(feed!E1170,ROW($1:$19),1))*
ROW($1:$19),0),ROW($1:$19))+1,1)*10^ROW($1:$19)/10)</f>
        <v>0</v>
      </c>
      <c r="F917" t="str">
        <f>feed!F1170</f>
        <v>Finest of the 19th century</v>
      </c>
      <c r="G917" t="str">
        <f>feed!G1170</f>
        <v>Questionable</v>
      </c>
      <c r="H917">
        <f>SUMPRODUCT(MID(0&amp;feed!H1169,LARGE(INDEX(ISNUMBER(--MID(feed!H1169,ROW($1:$19),1))*
ROW($1:$19),0),ROW($1:$19))+1,1)*10^ROW($1:$19)/10)</f>
        <v>0</v>
      </c>
      <c r="I917" t="str">
        <f>feed!I1170</f>
        <v>Good</v>
      </c>
      <c r="J917">
        <f>SUMPRODUCT(MID(0&amp;feed!J1170,LARGE(INDEX(ISNUMBER(--MID(feed!J1170,ROW($1:$19),1))*
ROW($1:$19),0),ROW($1:$19))+1,1)*10^ROW($1:$19)/10)</f>
        <v>1</v>
      </c>
      <c r="K917">
        <f>SUMPRODUCT(MID(0&amp;feed!K1170,LARGE(INDEX(ISNUMBER(--MID(feed!K1170,ROW($1:$19),1))*
ROW($1:$19),0),ROW($1:$19))+1,1)*10^ROW($1:$19)/10)</f>
        <v>2</v>
      </c>
      <c r="L917">
        <f>SUMPRODUCT(MID(0&amp;feed!L1170,LARGE(INDEX(ISNUMBER(--MID(feed!L1170,ROW($1:$19),1))*
ROW($1:$19),0),ROW($1:$19))+1,1)*10^ROW($1:$19)/10)</f>
        <v>2</v>
      </c>
      <c r="M917" t="str">
        <f>feed!M1170</f>
        <v>Central Planning</v>
      </c>
      <c r="N917">
        <f>SUMPRODUCT(MID(0&amp;feed!N1170,LARGE(INDEX(ISNUMBER(--MID(feed!N1170,ROW($1:$5),1))*
ROW($1:$5),0),ROW($1:$5))+1,1)*10^ROW($1:$5)/10)</f>
        <v>301</v>
      </c>
      <c r="O917">
        <f>SUMPRODUCT(MID(0&amp;feed!O1170,LARGE(INDEX(ISNUMBER(--MID(feed!O1170,ROW($1:$5),1))*
ROW($1:$5),0),ROW($1:$5))+1,1)*10^ROW($1:$5)/10)</f>
        <v>269</v>
      </c>
      <c r="P917" t="str">
        <f>feed!P1170</f>
        <v>Untapped</v>
      </c>
      <c r="Q917">
        <f t="shared" si="84"/>
        <v>90</v>
      </c>
      <c r="R917" t="str">
        <f>feed!Q1170</f>
        <v>Meagre</v>
      </c>
      <c r="S917">
        <f t="shared" si="85"/>
        <v>1.5</v>
      </c>
      <c r="T917" t="str">
        <f>feed!R1170</f>
        <v>The Subcontinent</v>
      </c>
      <c r="U917" t="str">
        <f>feed!S1170</f>
        <v>Soviet Union</v>
      </c>
      <c r="V917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20398</v>
      </c>
      <c r="W917" t="str">
        <f>feed!U1170</f>
        <v>http://blocgame.com/stats.php?id=65660</v>
      </c>
      <c r="X917" s="4">
        <f>SUMPRODUCT(MID(0&amp;feed!V1170,LARGE(INDEX(ISNUMBER(--MID(feed!V1170,ROW($1:$5),1))*
ROW($1:$5),0),ROW($1:$5))+1,1)*10^ROW($1:$5)/10)</f>
        <v>0</v>
      </c>
      <c r="Y917">
        <f>feed!W1170</f>
        <v>0</v>
      </c>
      <c r="Z917" s="4">
        <f t="shared" si="86"/>
        <v>18898</v>
      </c>
      <c r="AA917" s="8">
        <f t="shared" si="87"/>
        <v>67.767441860465112</v>
      </c>
      <c r="AB917" s="4">
        <f t="shared" si="88"/>
        <v>50.166666666666664</v>
      </c>
      <c r="AC917" s="4">
        <f t="shared" si="89"/>
        <v>3399.6666666666665</v>
      </c>
    </row>
    <row r="918" spans="1:29" x14ac:dyDescent="0.25">
      <c r="A918" t="str">
        <f>feed!A1171</f>
        <v>Propont</v>
      </c>
      <c r="B918" t="str">
        <f>feed!B1171</f>
        <v>pier</v>
      </c>
      <c r="C918">
        <f>feed!C1171</f>
        <v>0</v>
      </c>
      <c r="D918">
        <f>SUMPRODUCT(MID(0&amp;feed!D1171,LARGE(INDEX(ISNUMBER(--MID(feed!D1171,ROW($1:$19),1))*
ROW($1:$19),0),ROW($1:$19))+1,1)*10^ROW($1:$19)/10)</f>
        <v>5</v>
      </c>
      <c r="E918">
        <f>SUMPRODUCT(MID(0&amp;feed!E1171,LARGE(INDEX(ISNUMBER(--MID(feed!E1171,ROW($1:$19),1))*
ROW($1:$19),0),ROW($1:$19))+1,1)*10^ROW($1:$19)/10)</f>
        <v>0</v>
      </c>
      <c r="F918" t="str">
        <f>feed!F1171</f>
        <v>Finest of the 19th century</v>
      </c>
      <c r="G918" t="str">
        <f>feed!G1171</f>
        <v>Questionable</v>
      </c>
      <c r="H918">
        <f>SUMPRODUCT(MID(0&amp;feed!H1170,LARGE(INDEX(ISNUMBER(--MID(feed!H1170,ROW($1:$19),1))*
ROW($1:$19),0),ROW($1:$19))+1,1)*10^ROW($1:$19)/10)</f>
        <v>1</v>
      </c>
      <c r="I918" t="str">
        <f>feed!I1171</f>
        <v>Poor</v>
      </c>
      <c r="J918">
        <f>SUMPRODUCT(MID(0&amp;feed!J1171,LARGE(INDEX(ISNUMBER(--MID(feed!J1171,ROW($1:$19),1))*
ROW($1:$19),0),ROW($1:$19))+1,1)*10^ROW($1:$19)/10)</f>
        <v>23</v>
      </c>
      <c r="K918">
        <f>SUMPRODUCT(MID(0&amp;feed!K1171,LARGE(INDEX(ISNUMBER(--MID(feed!K1171,ROW($1:$19),1))*
ROW($1:$19),0),ROW($1:$19))+1,1)*10^ROW($1:$19)/10)</f>
        <v>2</v>
      </c>
      <c r="L918">
        <f>SUMPRODUCT(MID(0&amp;feed!L1171,LARGE(INDEX(ISNUMBER(--MID(feed!L1171,ROW($1:$19),1))*
ROW($1:$19),0),ROW($1:$19))+1,1)*10^ROW($1:$19)/10)</f>
        <v>0</v>
      </c>
      <c r="M918" t="str">
        <f>feed!M1171</f>
        <v>Mixed Economy</v>
      </c>
      <c r="N918">
        <f>SUMPRODUCT(MID(0&amp;feed!N1171,LARGE(INDEX(ISNUMBER(--MID(feed!N1171,ROW($1:$5),1))*
ROW($1:$5),0),ROW($1:$5))+1,1)*10^ROW($1:$5)/10)</f>
        <v>300</v>
      </c>
      <c r="O918">
        <f>SUMPRODUCT(MID(0&amp;feed!O1171,LARGE(INDEX(ISNUMBER(--MID(feed!O1171,ROW($1:$5),1))*
ROW($1:$5),0),ROW($1:$5))+1,1)*10^ROW($1:$5)/10)</f>
        <v>0</v>
      </c>
      <c r="P918" t="str">
        <f>feed!P1171</f>
        <v>Untapped</v>
      </c>
      <c r="Q918">
        <f t="shared" si="84"/>
        <v>90</v>
      </c>
      <c r="R918" t="str">
        <f>feed!Q1171</f>
        <v>None</v>
      </c>
      <c r="S918">
        <f t="shared" si="85"/>
        <v>0</v>
      </c>
      <c r="T918" t="str">
        <f>feed!R1171</f>
        <v>Atlas</v>
      </c>
      <c r="U918" t="str">
        <f>feed!S1171</f>
        <v>Neutral</v>
      </c>
      <c r="V918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16067</v>
      </c>
      <c r="W918" t="str">
        <f>feed!U1171</f>
        <v>http://blocgame.com/stats.php?id=65525</v>
      </c>
      <c r="X918" s="4">
        <f>SUMPRODUCT(MID(0&amp;feed!V1171,LARGE(INDEX(ISNUMBER(--MID(feed!V1171,ROW($1:$5),1))*
ROW($1:$5),0),ROW($1:$5))+1,1)*10^ROW($1:$5)/10)</f>
        <v>0</v>
      </c>
      <c r="Y918">
        <f>feed!W1171</f>
        <v>0</v>
      </c>
      <c r="Z918" s="4">
        <f t="shared" si="86"/>
        <v>14567</v>
      </c>
      <c r="AA918" s="8">
        <f t="shared" si="87"/>
        <v>53.556666666666665</v>
      </c>
      <c r="AB918" s="4">
        <f t="shared" si="88"/>
        <v>50</v>
      </c>
      <c r="AC918" s="4">
        <f t="shared" si="89"/>
        <v>2677.8333333333335</v>
      </c>
    </row>
    <row r="919" spans="1:29" x14ac:dyDescent="0.25">
      <c r="A919" t="str">
        <f>feed!A1167</f>
        <v>briton</v>
      </c>
      <c r="B919" t="str">
        <f>feed!B1167</f>
        <v>bres</v>
      </c>
      <c r="C919">
        <f>feed!C1167</f>
        <v>0</v>
      </c>
      <c r="D919">
        <f>SUMPRODUCT(MID(0&amp;feed!D1167,LARGE(INDEX(ISNUMBER(--MID(feed!D1167,ROW($1:$19),1))*
ROW($1:$19),0),ROW($1:$19))+1,1)*10^ROW($1:$19)/10)</f>
        <v>8</v>
      </c>
      <c r="E919">
        <f>SUMPRODUCT(MID(0&amp;feed!E1167,LARGE(INDEX(ISNUMBER(--MID(feed!E1167,ROW($1:$19),1))*
ROW($1:$19),0),ROW($1:$19))+1,1)*10^ROW($1:$19)/10)</f>
        <v>0</v>
      </c>
      <c r="F919" t="str">
        <f>feed!F1167</f>
        <v>Finest of the 19th century</v>
      </c>
      <c r="G919" t="str">
        <f>feed!G1167</f>
        <v>Questionable</v>
      </c>
      <c r="H919">
        <f>SUMPRODUCT(MID(0&amp;feed!H1166,LARGE(INDEX(ISNUMBER(--MID(feed!H1166,ROW($1:$19),1))*
ROW($1:$19),0),ROW($1:$19))+1,1)*10^ROW($1:$19)/10)</f>
        <v>0</v>
      </c>
      <c r="I919" t="str">
        <f>feed!I1167</f>
        <v>Poor</v>
      </c>
      <c r="J919">
        <f>SUMPRODUCT(MID(0&amp;feed!J1167,LARGE(INDEX(ISNUMBER(--MID(feed!J1167,ROW($1:$19),1))*
ROW($1:$19),0),ROW($1:$19))+1,1)*10^ROW($1:$19)/10)</f>
        <v>23</v>
      </c>
      <c r="K919">
        <f>SUMPRODUCT(MID(0&amp;feed!K1167,LARGE(INDEX(ISNUMBER(--MID(feed!K1167,ROW($1:$19),1))*
ROW($1:$19),0),ROW($1:$19))+1,1)*10^ROW($1:$19)/10)</f>
        <v>2</v>
      </c>
      <c r="L919">
        <f>SUMPRODUCT(MID(0&amp;feed!L1167,LARGE(INDEX(ISNUMBER(--MID(feed!L1167,ROW($1:$19),1))*
ROW($1:$19),0),ROW($1:$19))+1,1)*10^ROW($1:$19)/10)</f>
        <v>0</v>
      </c>
      <c r="M919" t="str">
        <f>feed!M1167</f>
        <v>Mixed Economy</v>
      </c>
      <c r="N919">
        <f>SUMPRODUCT(MID(0&amp;feed!N1167,LARGE(INDEX(ISNUMBER(--MID(feed!N1167,ROW($1:$5),1))*
ROW($1:$5),0),ROW($1:$5))+1,1)*10^ROW($1:$5)/10)</f>
        <v>301</v>
      </c>
      <c r="O919">
        <f>SUMPRODUCT(MID(0&amp;feed!O1167,LARGE(INDEX(ISNUMBER(--MID(feed!O1167,ROW($1:$5),1))*
ROW($1:$5),0),ROW($1:$5))+1,1)*10^ROW($1:$5)/10)</f>
        <v>0</v>
      </c>
      <c r="P919" t="str">
        <f>feed!P1167</f>
        <v>Untapped</v>
      </c>
      <c r="Q919">
        <f t="shared" si="84"/>
        <v>90</v>
      </c>
      <c r="R919" t="str">
        <f>feed!Q1167</f>
        <v>None</v>
      </c>
      <c r="S919">
        <f t="shared" si="85"/>
        <v>0</v>
      </c>
      <c r="T919" t="str">
        <f>feed!R1167</f>
        <v>Guinea</v>
      </c>
      <c r="U919" t="str">
        <f>feed!S1167</f>
        <v>Neutral</v>
      </c>
      <c r="V919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13256</v>
      </c>
      <c r="W919" t="str">
        <f>feed!U1167</f>
        <v>http://blocgame.com/stats.php?id=65480</v>
      </c>
      <c r="X919" s="4">
        <f>SUMPRODUCT(MID(0&amp;feed!V1167,LARGE(INDEX(ISNUMBER(--MID(feed!V1167,ROW($1:$5),1))*
ROW($1:$5),0),ROW($1:$5))+1,1)*10^ROW($1:$5)/10)</f>
        <v>0</v>
      </c>
      <c r="Y919">
        <f>feed!W1167</f>
        <v>0</v>
      </c>
      <c r="Z919" s="4">
        <f t="shared" si="86"/>
        <v>12506</v>
      </c>
      <c r="AA919" s="8">
        <f t="shared" si="87"/>
        <v>44.03986710963455</v>
      </c>
      <c r="AB919" s="4">
        <f t="shared" si="88"/>
        <v>50.166666666666664</v>
      </c>
      <c r="AC919" s="4">
        <f t="shared" si="89"/>
        <v>2209.3333333333335</v>
      </c>
    </row>
    <row r="920" spans="1:29" x14ac:dyDescent="0.25">
      <c r="A920" t="str">
        <f>feed!A1169</f>
        <v>Saxtony</v>
      </c>
      <c r="B920" t="str">
        <f>feed!B1169</f>
        <v>Churchill II</v>
      </c>
      <c r="C920">
        <f>feed!C1169</f>
        <v>0</v>
      </c>
      <c r="D920">
        <f>SUMPRODUCT(MID(0&amp;feed!D1169,LARGE(INDEX(ISNUMBER(--MID(feed!D1169,ROW($1:$19),1))*
ROW($1:$19),0),ROW($1:$19))+1,1)*10^ROW($1:$19)/10)</f>
        <v>20</v>
      </c>
      <c r="E920">
        <f>SUMPRODUCT(MID(0&amp;feed!E1169,LARGE(INDEX(ISNUMBER(--MID(feed!E1169,ROW($1:$19),1))*
ROW($1:$19),0),ROW($1:$19))+1,1)*10^ROW($1:$19)/10)</f>
        <v>0</v>
      </c>
      <c r="F920" t="str">
        <f>feed!F1169</f>
        <v>Finest of the 19th century</v>
      </c>
      <c r="G920" t="str">
        <f>feed!G1169</f>
        <v>Normal</v>
      </c>
      <c r="H920">
        <f>SUMPRODUCT(MID(0&amp;feed!H1168,LARGE(INDEX(ISNUMBER(--MID(feed!H1168,ROW($1:$19),1))*
ROW($1:$19),0),ROW($1:$19))+1,1)*10^ROW($1:$19)/10)</f>
        <v>0</v>
      </c>
      <c r="I920" t="str">
        <f>feed!I1169</f>
        <v>Standard</v>
      </c>
      <c r="J920">
        <f>SUMPRODUCT(MID(0&amp;feed!J1169,LARGE(INDEX(ISNUMBER(--MID(feed!J1169,ROW($1:$19),1))*
ROW($1:$19),0),ROW($1:$19))+1,1)*10^ROW($1:$19)/10)</f>
        <v>95</v>
      </c>
      <c r="K920">
        <f>SUMPRODUCT(MID(0&amp;feed!K1169,LARGE(INDEX(ISNUMBER(--MID(feed!K1169,ROW($1:$19),1))*
ROW($1:$19),0),ROW($1:$19))+1,1)*10^ROW($1:$19)/10)</f>
        <v>2</v>
      </c>
      <c r="L920">
        <f>SUMPRODUCT(MID(0&amp;feed!L1169,LARGE(INDEX(ISNUMBER(--MID(feed!L1169,ROW($1:$19),1))*
ROW($1:$19),0),ROW($1:$19))+1,1)*10^ROW($1:$19)/10)</f>
        <v>0</v>
      </c>
      <c r="M920" t="str">
        <f>feed!M1169</f>
        <v>Mixed Economy</v>
      </c>
      <c r="N920">
        <f>SUMPRODUCT(MID(0&amp;feed!N1169,LARGE(INDEX(ISNUMBER(--MID(feed!N1169,ROW($1:$5),1))*
ROW($1:$5),0),ROW($1:$5))+1,1)*10^ROW($1:$5)/10)</f>
        <v>301</v>
      </c>
      <c r="O920">
        <f>SUMPRODUCT(MID(0&amp;feed!O1169,LARGE(INDEX(ISNUMBER(--MID(feed!O1169,ROW($1:$5),1))*
ROW($1:$5),0),ROW($1:$5))+1,1)*10^ROW($1:$5)/10)</f>
        <v>0</v>
      </c>
      <c r="P920" t="str">
        <f>feed!P1169</f>
        <v>Untapped</v>
      </c>
      <c r="Q920">
        <f t="shared" si="84"/>
        <v>90</v>
      </c>
      <c r="R920" t="str">
        <f>feed!Q1169</f>
        <v>None</v>
      </c>
      <c r="S920">
        <f t="shared" si="85"/>
        <v>0</v>
      </c>
      <c r="T920" t="str">
        <f>feed!R1169</f>
        <v>Caribbean</v>
      </c>
      <c r="U920" t="str">
        <f>feed!S1169</f>
        <v>Soviet Union</v>
      </c>
      <c r="V920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20000</v>
      </c>
      <c r="W920" t="str">
        <f>feed!U1169</f>
        <v>http://blocgame.com/stats.php?id=65558</v>
      </c>
      <c r="X920" s="4">
        <f>SUMPRODUCT(MID(0&amp;feed!V1169,LARGE(INDEX(ISNUMBER(--MID(feed!V1169,ROW($1:$5),1))*
ROW($1:$5),0),ROW($1:$5))+1,1)*10^ROW($1:$5)/10)</f>
        <v>0</v>
      </c>
      <c r="Y920">
        <f>feed!W1169</f>
        <v>0</v>
      </c>
      <c r="Z920" s="4">
        <f t="shared" si="86"/>
        <v>19250</v>
      </c>
      <c r="AA920" s="8">
        <f t="shared" si="87"/>
        <v>66.44518272425249</v>
      </c>
      <c r="AB920" s="4">
        <f t="shared" si="88"/>
        <v>50.166666666666664</v>
      </c>
      <c r="AC920" s="4">
        <f t="shared" si="89"/>
        <v>3333.3333333333335</v>
      </c>
    </row>
    <row r="921" spans="1:29" x14ac:dyDescent="0.25">
      <c r="A921" t="str">
        <f>feed!A1163</f>
        <v>Burjkhaifa</v>
      </c>
      <c r="B921" t="str">
        <f>feed!B1163</f>
        <v>Khaifades</v>
      </c>
      <c r="C921">
        <f>feed!C1163</f>
        <v>0</v>
      </c>
      <c r="D921">
        <f>SUMPRODUCT(MID(0&amp;feed!D1163,LARGE(INDEX(ISNUMBER(--MID(feed!D1163,ROW($1:$19),1))*
ROW($1:$19),0),ROW($1:$19))+1,1)*10^ROW($1:$19)/10)</f>
        <v>27</v>
      </c>
      <c r="E921">
        <f>SUMPRODUCT(MID(0&amp;feed!E1163,LARGE(INDEX(ISNUMBER(--MID(feed!E1163,ROW($1:$19),1))*
ROW($1:$19),0),ROW($1:$19))+1,1)*10^ROW($1:$19)/10)</f>
        <v>0</v>
      </c>
      <c r="F921" t="str">
        <f>feed!F1163</f>
        <v>Finest of the 19th century</v>
      </c>
      <c r="G921" t="str">
        <f>feed!G1163</f>
        <v>Questionable</v>
      </c>
      <c r="H921">
        <f>SUMPRODUCT(MID(0&amp;feed!H1161,LARGE(INDEX(ISNUMBER(--MID(feed!H1161,ROW($1:$19),1))*
ROW($1:$19),0),ROW($1:$19))+1,1)*10^ROW($1:$19)/10)</f>
        <v>0</v>
      </c>
      <c r="I921" t="str">
        <f>feed!I1163</f>
        <v>Elite</v>
      </c>
      <c r="J921">
        <f>SUMPRODUCT(MID(0&amp;feed!J1163,LARGE(INDEX(ISNUMBER(--MID(feed!J1163,ROW($1:$19),1))*
ROW($1:$19),0),ROW($1:$19))+1,1)*10^ROW($1:$19)/10)</f>
        <v>0</v>
      </c>
      <c r="K921">
        <f>SUMPRODUCT(MID(0&amp;feed!K1163,LARGE(INDEX(ISNUMBER(--MID(feed!K1163,ROW($1:$19),1))*
ROW($1:$19),0),ROW($1:$19))+1,1)*10^ROW($1:$19)/10)</f>
        <v>3</v>
      </c>
      <c r="L921">
        <f>SUMPRODUCT(MID(0&amp;feed!L1163,LARGE(INDEX(ISNUMBER(--MID(feed!L1163,ROW($1:$19),1))*
ROW($1:$19),0),ROW($1:$19))+1,1)*10^ROW($1:$19)/10)</f>
        <v>1</v>
      </c>
      <c r="M921" t="str">
        <f>feed!M1163</f>
        <v>Central Planning</v>
      </c>
      <c r="N921">
        <f>SUMPRODUCT(MID(0&amp;feed!N1163,LARGE(INDEX(ISNUMBER(--MID(feed!N1163,ROW($1:$5),1))*
ROW($1:$5),0),ROW($1:$5))+1,1)*10^ROW($1:$5)/10)</f>
        <v>304</v>
      </c>
      <c r="O921">
        <f>SUMPRODUCT(MID(0&amp;feed!O1163,LARGE(INDEX(ISNUMBER(--MID(feed!O1163,ROW($1:$5),1))*
ROW($1:$5),0),ROW($1:$5))+1,1)*10^ROW($1:$5)/10)</f>
        <v>3584</v>
      </c>
      <c r="P921" t="str">
        <f>feed!P1163</f>
        <v>Untapped</v>
      </c>
      <c r="Q921">
        <f t="shared" si="84"/>
        <v>90</v>
      </c>
      <c r="R921" t="str">
        <f>feed!Q1163</f>
        <v>Meagre</v>
      </c>
      <c r="S921">
        <f t="shared" si="85"/>
        <v>1.5</v>
      </c>
      <c r="T921" t="str">
        <f>feed!R1163</f>
        <v>Mesopotamia</v>
      </c>
      <c r="U921" t="str">
        <f>feed!S1163</f>
        <v>Neutral</v>
      </c>
      <c r="V921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20398</v>
      </c>
      <c r="W921" t="str">
        <f>feed!U1163</f>
        <v>http://blocgame.com/stats.php?id=65664</v>
      </c>
      <c r="X921" s="4">
        <f>SUMPRODUCT(MID(0&amp;feed!V1163,LARGE(INDEX(ISNUMBER(--MID(feed!V1163,ROW($1:$5),1))*
ROW($1:$5),0),ROW($1:$5))+1,1)*10^ROW($1:$5)/10)</f>
        <v>0</v>
      </c>
      <c r="Y921">
        <f>feed!W1163</f>
        <v>0</v>
      </c>
      <c r="Z921" s="4">
        <f t="shared" si="86"/>
        <v>18898</v>
      </c>
      <c r="AA921" s="8">
        <f t="shared" si="87"/>
        <v>67.098684210526315</v>
      </c>
      <c r="AB921" s="4">
        <f t="shared" si="88"/>
        <v>50.666666666666664</v>
      </c>
      <c r="AC921" s="4">
        <f t="shared" si="89"/>
        <v>3399.6666666666665</v>
      </c>
    </row>
    <row r="922" spans="1:29" x14ac:dyDescent="0.25">
      <c r="A922" t="str">
        <f>feed!A1197</f>
        <v>xexexex</v>
      </c>
      <c r="B922" t="str">
        <f>feed!B1197</f>
        <v>xexpox</v>
      </c>
      <c r="C922">
        <f>feed!C1197</f>
        <v>0</v>
      </c>
      <c r="D922">
        <f>SUMPRODUCT(MID(0&amp;feed!D1197,LARGE(INDEX(ISNUMBER(--MID(feed!D1197,ROW($1:$19),1))*
ROW($1:$19),0),ROW($1:$19))+1,1)*10^ROW($1:$19)/10)</f>
        <v>0</v>
      </c>
      <c r="E922">
        <f>SUMPRODUCT(MID(0&amp;feed!E1197,LARGE(INDEX(ISNUMBER(--MID(feed!E1197,ROW($1:$19),1))*
ROW($1:$19),0),ROW($1:$19))+1,1)*10^ROW($1:$19)/10)</f>
        <v>0</v>
      </c>
      <c r="F922" t="str">
        <f>feed!F1197</f>
        <v>Finest of the 19th century</v>
      </c>
      <c r="G922" t="str">
        <f>feed!G1197</f>
        <v>Angelic</v>
      </c>
      <c r="H922">
        <f>SUMPRODUCT(MID(0&amp;feed!H1201,LARGE(INDEX(ISNUMBER(--MID(feed!H1201,ROW($1:$19),1))*
ROW($1:$19),0),ROW($1:$19))+1,1)*10^ROW($1:$19)/10)</f>
        <v>0</v>
      </c>
      <c r="I922" t="str">
        <f>feed!I1197</f>
        <v>Undisciplined Rabble</v>
      </c>
      <c r="J922">
        <f>SUMPRODUCT(MID(0&amp;feed!J1197,LARGE(INDEX(ISNUMBER(--MID(feed!J1197,ROW($1:$19),1))*
ROW($1:$19),0),ROW($1:$19))+1,1)*10^ROW($1:$19)/10)</f>
        <v>23</v>
      </c>
      <c r="K922">
        <f>SUMPRODUCT(MID(0&amp;feed!K1197,LARGE(INDEX(ISNUMBER(--MID(feed!K1197,ROW($1:$19),1))*
ROW($1:$19),0),ROW($1:$19))+1,1)*10^ROW($1:$19)/10)</f>
        <v>2</v>
      </c>
      <c r="L922">
        <f>SUMPRODUCT(MID(0&amp;feed!L1197,LARGE(INDEX(ISNUMBER(--MID(feed!L1197,ROW($1:$19),1))*
ROW($1:$19),0),ROW($1:$19))+1,1)*10^ROW($1:$19)/10)</f>
        <v>0</v>
      </c>
      <c r="M922" t="str">
        <f>feed!M1197</f>
        <v>Central Planning</v>
      </c>
      <c r="N922">
        <f>SUMPRODUCT(MID(0&amp;feed!N1197,LARGE(INDEX(ISNUMBER(--MID(feed!N1197,ROW($1:$5),1))*
ROW($1:$5),0),ROW($1:$5))+1,1)*10^ROW($1:$5)/10)</f>
        <v>286</v>
      </c>
      <c r="O922">
        <f>SUMPRODUCT(MID(0&amp;feed!O1197,LARGE(INDEX(ISNUMBER(--MID(feed!O1197,ROW($1:$5),1))*
ROW($1:$5),0),ROW($1:$5))+1,1)*10^ROW($1:$5)/10)</f>
        <v>0</v>
      </c>
      <c r="P922" t="str">
        <f>feed!P1197</f>
        <v>Untapped</v>
      </c>
      <c r="Q922">
        <f t="shared" si="84"/>
        <v>90</v>
      </c>
      <c r="R922" t="str">
        <f>feed!Q1197</f>
        <v>None</v>
      </c>
      <c r="S922">
        <f t="shared" si="85"/>
        <v>0</v>
      </c>
      <c r="T922" t="str">
        <f>feed!R1197</f>
        <v>The Subcontinent</v>
      </c>
      <c r="U922" t="str">
        <f>feed!S1197</f>
        <v>Neutral</v>
      </c>
      <c r="V922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18247</v>
      </c>
      <c r="W922" t="str">
        <f>feed!U1197</f>
        <v>http://blocgame.com/stats.php?id=65378</v>
      </c>
      <c r="X922" s="4">
        <f>SUMPRODUCT(MID(0&amp;feed!V1197,LARGE(INDEX(ISNUMBER(--MID(feed!V1197,ROW($1:$5),1))*
ROW($1:$5),0),ROW($1:$5))+1,1)*10^ROW($1:$5)/10)</f>
        <v>0</v>
      </c>
      <c r="Y922">
        <f>feed!W1197</f>
        <v>0</v>
      </c>
      <c r="Z922" s="4">
        <f t="shared" si="86"/>
        <v>17497</v>
      </c>
      <c r="AA922" s="8">
        <f t="shared" si="87"/>
        <v>63.8006993006993</v>
      </c>
      <c r="AB922" s="4">
        <f t="shared" si="88"/>
        <v>47.666666666666664</v>
      </c>
      <c r="AC922" s="4">
        <f t="shared" si="89"/>
        <v>3041.1666666666665</v>
      </c>
    </row>
    <row r="923" spans="1:29" x14ac:dyDescent="0.25">
      <c r="A923" t="str">
        <f>feed!A1160</f>
        <v>Iron City</v>
      </c>
      <c r="B923" t="str">
        <f>feed!B1160</f>
        <v>Iron Man</v>
      </c>
      <c r="C923">
        <f>feed!C1160</f>
        <v>0</v>
      </c>
      <c r="D923">
        <f>SUMPRODUCT(MID(0&amp;feed!D1160,LARGE(INDEX(ISNUMBER(--MID(feed!D1160,ROW($1:$19),1))*
ROW($1:$19),0),ROW($1:$19))+1,1)*10^ROW($1:$19)/10)</f>
        <v>20</v>
      </c>
      <c r="E923">
        <f>SUMPRODUCT(MID(0&amp;feed!E1160,LARGE(INDEX(ISNUMBER(--MID(feed!E1160,ROW($1:$19),1))*
ROW($1:$19),0),ROW($1:$19))+1,1)*10^ROW($1:$19)/10)</f>
        <v>0</v>
      </c>
      <c r="F923" t="str">
        <f>feed!F1160</f>
        <v>Finest of the 19th century</v>
      </c>
      <c r="G923" t="str">
        <f>feed!G1160</f>
        <v>Normal</v>
      </c>
      <c r="H923">
        <f>SUMPRODUCT(MID(0&amp;feed!H1160,LARGE(INDEX(ISNUMBER(--MID(feed!H1160,ROW($1:$19),1))*
ROW($1:$19),0),ROW($1:$19))+1,1)*10^ROW($1:$19)/10)</f>
        <v>0</v>
      </c>
      <c r="I923" t="str">
        <f>feed!I1160</f>
        <v>Standard</v>
      </c>
      <c r="J923">
        <f>SUMPRODUCT(MID(0&amp;feed!J1160,LARGE(INDEX(ISNUMBER(--MID(feed!J1160,ROW($1:$19),1))*
ROW($1:$19),0),ROW($1:$19))+1,1)*10^ROW($1:$19)/10)</f>
        <v>9</v>
      </c>
      <c r="K923">
        <f>SUMPRODUCT(MID(0&amp;feed!K1160,LARGE(INDEX(ISNUMBER(--MID(feed!K1160,ROW($1:$19),1))*
ROW($1:$19),0),ROW($1:$19))+1,1)*10^ROW($1:$19)/10)</f>
        <v>2</v>
      </c>
      <c r="L923">
        <f>SUMPRODUCT(MID(0&amp;feed!L1160,LARGE(INDEX(ISNUMBER(--MID(feed!L1160,ROW($1:$19),1))*
ROW($1:$19),0),ROW($1:$19))+1,1)*10^ROW($1:$19)/10)</f>
        <v>0</v>
      </c>
      <c r="M923" t="str">
        <f>feed!M1160</f>
        <v>Free Market</v>
      </c>
      <c r="N923">
        <f>SUMPRODUCT(MID(0&amp;feed!N1160,LARGE(INDEX(ISNUMBER(--MID(feed!N1160,ROW($1:$5),1))*
ROW($1:$5),0),ROW($1:$5))+1,1)*10^ROW($1:$5)/10)</f>
        <v>305</v>
      </c>
      <c r="O923">
        <f>SUMPRODUCT(MID(0&amp;feed!O1160,LARGE(INDEX(ISNUMBER(--MID(feed!O1160,ROW($1:$5),1))*
ROW($1:$5),0),ROW($1:$5))+1,1)*10^ROW($1:$5)/10)</f>
        <v>0</v>
      </c>
      <c r="P923" t="str">
        <f>feed!P1160</f>
        <v>Untapped</v>
      </c>
      <c r="Q923">
        <f t="shared" si="84"/>
        <v>90</v>
      </c>
      <c r="R923" t="str">
        <f>feed!Q1160</f>
        <v>None</v>
      </c>
      <c r="S923">
        <f t="shared" si="85"/>
        <v>0</v>
      </c>
      <c r="T923" t="str">
        <f>feed!R1160</f>
        <v>Egypt</v>
      </c>
      <c r="U923" t="str">
        <f>feed!S1160</f>
        <v>Neutral</v>
      </c>
      <c r="V923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20000</v>
      </c>
      <c r="W923" t="str">
        <f>feed!U1160</f>
        <v>http://blocgame.com/stats.php?id=65662</v>
      </c>
      <c r="X923" s="4">
        <f>SUMPRODUCT(MID(0&amp;feed!V1160,LARGE(INDEX(ISNUMBER(--MID(feed!V1160,ROW($1:$5),1))*
ROW($1:$5),0),ROW($1:$5))+1,1)*10^ROW($1:$5)/10)</f>
        <v>0</v>
      </c>
      <c r="Y923">
        <f>feed!W1160</f>
        <v>0</v>
      </c>
      <c r="Z923" s="4">
        <f t="shared" si="86"/>
        <v>19250</v>
      </c>
      <c r="AA923" s="8">
        <f t="shared" si="87"/>
        <v>65.573770491803273</v>
      </c>
      <c r="AB923" s="4">
        <f t="shared" si="88"/>
        <v>50.833333333333336</v>
      </c>
      <c r="AC923" s="4">
        <f t="shared" si="89"/>
        <v>3333.3333333333335</v>
      </c>
    </row>
    <row r="924" spans="1:29" x14ac:dyDescent="0.25">
      <c r="A924" t="str">
        <f>feed!A1158</f>
        <v>Xiangwu</v>
      </c>
      <c r="B924" t="str">
        <f>feed!B1158</f>
        <v>Mao Wing</v>
      </c>
      <c r="C924">
        <f>feed!C1158</f>
        <v>0</v>
      </c>
      <c r="D924">
        <f>SUMPRODUCT(MID(0&amp;feed!D1158,LARGE(INDEX(ISNUMBER(--MID(feed!D1158,ROW($1:$19),1))*
ROW($1:$19),0),ROW($1:$19))+1,1)*10^ROW($1:$19)/10)</f>
        <v>20</v>
      </c>
      <c r="E924">
        <f>SUMPRODUCT(MID(0&amp;feed!E1158,LARGE(INDEX(ISNUMBER(--MID(feed!E1158,ROW($1:$19),1))*
ROW($1:$19),0),ROW($1:$19))+1,1)*10^ROW($1:$19)/10)</f>
        <v>0</v>
      </c>
      <c r="F924" t="str">
        <f>feed!F1158</f>
        <v>Finest of the 19th century</v>
      </c>
      <c r="G924" t="str">
        <f>feed!G1158</f>
        <v>Normal</v>
      </c>
      <c r="H924">
        <f>SUMPRODUCT(MID(0&amp;feed!H1157,LARGE(INDEX(ISNUMBER(--MID(feed!H1157,ROW($1:$19),1))*
ROW($1:$19),0),ROW($1:$19))+1,1)*10^ROW($1:$19)/10)</f>
        <v>1</v>
      </c>
      <c r="I924" t="str">
        <f>feed!I1158</f>
        <v>Standard</v>
      </c>
      <c r="J924">
        <f>SUMPRODUCT(MID(0&amp;feed!J1158,LARGE(INDEX(ISNUMBER(--MID(feed!J1158,ROW($1:$19),1))*
ROW($1:$19),0),ROW($1:$19))+1,1)*10^ROW($1:$19)/10)</f>
        <v>16</v>
      </c>
      <c r="K924">
        <f>SUMPRODUCT(MID(0&amp;feed!K1158,LARGE(INDEX(ISNUMBER(--MID(feed!K1158,ROW($1:$19),1))*
ROW($1:$19),0),ROW($1:$19))+1,1)*10^ROW($1:$19)/10)</f>
        <v>2</v>
      </c>
      <c r="L924">
        <f>SUMPRODUCT(MID(0&amp;feed!L1158,LARGE(INDEX(ISNUMBER(--MID(feed!L1158,ROW($1:$19),1))*
ROW($1:$19),0),ROW($1:$19))+1,1)*10^ROW($1:$19)/10)</f>
        <v>0</v>
      </c>
      <c r="M924" t="str">
        <f>feed!M1158</f>
        <v>Mixed Economy</v>
      </c>
      <c r="N924">
        <f>SUMPRODUCT(MID(0&amp;feed!N1158,LARGE(INDEX(ISNUMBER(--MID(feed!N1158,ROW($1:$5),1))*
ROW($1:$5),0),ROW($1:$5))+1,1)*10^ROW($1:$5)/10)</f>
        <v>305</v>
      </c>
      <c r="O924">
        <f>SUMPRODUCT(MID(0&amp;feed!O1158,LARGE(INDEX(ISNUMBER(--MID(feed!O1158,ROW($1:$5),1))*
ROW($1:$5),0),ROW($1:$5))+1,1)*10^ROW($1:$5)/10)</f>
        <v>0</v>
      </c>
      <c r="P924" t="str">
        <f>feed!P1158</f>
        <v>Untapped</v>
      </c>
      <c r="Q924">
        <f t="shared" si="84"/>
        <v>90</v>
      </c>
      <c r="R924" t="str">
        <f>feed!Q1158</f>
        <v>None</v>
      </c>
      <c r="S924">
        <f t="shared" si="85"/>
        <v>0</v>
      </c>
      <c r="T924" t="str">
        <f>feed!R1158</f>
        <v>China</v>
      </c>
      <c r="U924" t="str">
        <f>feed!S1158</f>
        <v>Neutral</v>
      </c>
      <c r="V924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924" t="str">
        <f>feed!U1158</f>
        <v>http://blocgame.com/stats.php?id=65659</v>
      </c>
      <c r="X924" s="4">
        <f>SUMPRODUCT(MID(0&amp;feed!V1158,LARGE(INDEX(ISNUMBER(--MID(feed!V1158,ROW($1:$5),1))*
ROW($1:$5),0),ROW($1:$5))+1,1)*10^ROW($1:$5)/10)</f>
        <v>0</v>
      </c>
      <c r="Y924">
        <f>feed!W1158</f>
        <v>0</v>
      </c>
      <c r="Z924" s="4">
        <f t="shared" si="86"/>
        <v>18500</v>
      </c>
      <c r="AA924" s="8">
        <f t="shared" si="87"/>
        <v>65.573770491803273</v>
      </c>
      <c r="AB924" s="4">
        <f t="shared" si="88"/>
        <v>50.833333333333336</v>
      </c>
      <c r="AC924" s="4">
        <f t="shared" si="89"/>
        <v>3333.3333333333335</v>
      </c>
    </row>
    <row r="925" spans="1:29" x14ac:dyDescent="0.25">
      <c r="A925" t="str">
        <f>feed!A1166</f>
        <v>Fortland</v>
      </c>
      <c r="B925" t="str">
        <f>feed!B1166</f>
        <v>amps60023</v>
      </c>
      <c r="C925">
        <f>feed!C1166</f>
        <v>0</v>
      </c>
      <c r="D925">
        <f>SUMPRODUCT(MID(0&amp;feed!D1166,LARGE(INDEX(ISNUMBER(--MID(feed!D1166,ROW($1:$19),1))*
ROW($1:$19),0),ROW($1:$19))+1,1)*10^ROW($1:$19)/10)</f>
        <v>24</v>
      </c>
      <c r="E925">
        <f>SUMPRODUCT(MID(0&amp;feed!E1166,LARGE(INDEX(ISNUMBER(--MID(feed!E1166,ROW($1:$19),1))*
ROW($1:$19),0),ROW($1:$19))+1,1)*10^ROW($1:$19)/10)</f>
        <v>0</v>
      </c>
      <c r="F925" t="str">
        <f>feed!F1166</f>
        <v>First World War surplus</v>
      </c>
      <c r="G925" t="str">
        <f>feed!G1166</f>
        <v>Nice</v>
      </c>
      <c r="H925">
        <f>SUMPRODUCT(MID(0&amp;feed!H1171,LARGE(INDEX(ISNUMBER(--MID(feed!H1171,ROW($1:$19),1))*
ROW($1:$19),0),ROW($1:$19))+1,1)*10^ROW($1:$19)/10)</f>
        <v>0</v>
      </c>
      <c r="I925" t="str">
        <f>feed!I1166</f>
        <v>Poor</v>
      </c>
      <c r="J925">
        <f>SUMPRODUCT(MID(0&amp;feed!J1166,LARGE(INDEX(ISNUMBER(--MID(feed!J1166,ROW($1:$19),1))*
ROW($1:$19),0),ROW($1:$19))+1,1)*10^ROW($1:$19)/10)</f>
        <v>69</v>
      </c>
      <c r="K925">
        <f>SUMPRODUCT(MID(0&amp;feed!K1166,LARGE(INDEX(ISNUMBER(--MID(feed!K1166,ROW($1:$19),1))*
ROW($1:$19),0),ROW($1:$19))+1,1)*10^ROW($1:$19)/10)</f>
        <v>3</v>
      </c>
      <c r="L925">
        <f>SUMPRODUCT(MID(0&amp;feed!L1166,LARGE(INDEX(ISNUMBER(--MID(feed!L1166,ROW($1:$19),1))*
ROW($1:$19),0),ROW($1:$19))+1,1)*10^ROW($1:$19)/10)</f>
        <v>0</v>
      </c>
      <c r="M925" t="str">
        <f>feed!M1166</f>
        <v>Free Market</v>
      </c>
      <c r="N925">
        <f>SUMPRODUCT(MID(0&amp;feed!N1166,LARGE(INDEX(ISNUMBER(--MID(feed!N1166,ROW($1:$5),1))*
ROW($1:$5),0),ROW($1:$5))+1,1)*10^ROW($1:$5)/10)</f>
        <v>302</v>
      </c>
      <c r="O925">
        <f>SUMPRODUCT(MID(0&amp;feed!O1166,LARGE(INDEX(ISNUMBER(--MID(feed!O1166,ROW($1:$5),1))*
ROW($1:$5),0),ROW($1:$5))+1,1)*10^ROW($1:$5)/10)</f>
        <v>376</v>
      </c>
      <c r="P925" t="str">
        <f>feed!P1166</f>
        <v>Untapped</v>
      </c>
      <c r="Q925">
        <f t="shared" si="84"/>
        <v>90</v>
      </c>
      <c r="R925" t="str">
        <f>feed!Q1166</f>
        <v>Meagre</v>
      </c>
      <c r="S925">
        <f t="shared" si="85"/>
        <v>1.5</v>
      </c>
      <c r="T925" t="str">
        <f>feed!R1166</f>
        <v>China</v>
      </c>
      <c r="U925" t="str">
        <f>feed!S1166</f>
        <v>United States</v>
      </c>
      <c r="V925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925" t="str">
        <f>feed!U1166</f>
        <v>http://blocgame.com/stats.php?id=65570</v>
      </c>
      <c r="X925" s="4">
        <f>SUMPRODUCT(MID(0&amp;feed!V1166,LARGE(INDEX(ISNUMBER(--MID(feed!V1166,ROW($1:$5),1))*
ROW($1:$5),0),ROW($1:$5))+1,1)*10^ROW($1:$5)/10)</f>
        <v>0</v>
      </c>
      <c r="Y925">
        <f>feed!W1166</f>
        <v>0</v>
      </c>
      <c r="Z925" s="4">
        <f t="shared" si="86"/>
        <v>18875</v>
      </c>
      <c r="AA925" s="8">
        <f t="shared" si="87"/>
        <v>66.225165562913901</v>
      </c>
      <c r="AB925" s="4">
        <f t="shared" si="88"/>
        <v>50.333333333333336</v>
      </c>
      <c r="AC925" s="4">
        <f t="shared" si="89"/>
        <v>3333.3333333333335</v>
      </c>
    </row>
    <row r="926" spans="1:29" x14ac:dyDescent="0.25">
      <c r="A926" t="str">
        <f>feed!A1154</f>
        <v>Rasputin</v>
      </c>
      <c r="B926" t="str">
        <f>feed!B1154</f>
        <v>DiogoCosta</v>
      </c>
      <c r="C926">
        <f>feed!C1154</f>
        <v>0</v>
      </c>
      <c r="D926">
        <f>SUMPRODUCT(MID(0&amp;feed!D1154,LARGE(INDEX(ISNUMBER(--MID(feed!D1154,ROW($1:$19),1))*
ROW($1:$19),0),ROW($1:$19))+1,1)*10^ROW($1:$19)/10)</f>
        <v>22</v>
      </c>
      <c r="E926">
        <f>SUMPRODUCT(MID(0&amp;feed!E1154,LARGE(INDEX(ISNUMBER(--MID(feed!E1154,ROW($1:$19),1))*
ROW($1:$19),0),ROW($1:$19))+1,1)*10^ROW($1:$19)/10)</f>
        <v>0</v>
      </c>
      <c r="F926" t="str">
        <f>feed!F1154</f>
        <v>Finest of the 19th century</v>
      </c>
      <c r="G926" t="str">
        <f>feed!G1154</f>
        <v>Gandhi-like</v>
      </c>
      <c r="H926">
        <f>SUMPRODUCT(MID(0&amp;feed!H1153,LARGE(INDEX(ISNUMBER(--MID(feed!H1153,ROW($1:$19),1))*
ROW($1:$19),0),ROW($1:$19))+1,1)*10^ROW($1:$19)/10)</f>
        <v>0</v>
      </c>
      <c r="I926" t="str">
        <f>feed!I1154</f>
        <v>Poor</v>
      </c>
      <c r="J926">
        <f>SUMPRODUCT(MID(0&amp;feed!J1154,LARGE(INDEX(ISNUMBER(--MID(feed!J1154,ROW($1:$19),1))*
ROW($1:$19),0),ROW($1:$19))+1,1)*10^ROW($1:$19)/10)</f>
        <v>121</v>
      </c>
      <c r="K926">
        <f>SUMPRODUCT(MID(0&amp;feed!K1154,LARGE(INDEX(ISNUMBER(--MID(feed!K1154,ROW($1:$19),1))*
ROW($1:$19),0),ROW($1:$19))+1,1)*10^ROW($1:$19)/10)</f>
        <v>2</v>
      </c>
      <c r="L926">
        <f>SUMPRODUCT(MID(0&amp;feed!L1154,LARGE(INDEX(ISNUMBER(--MID(feed!L1154,ROW($1:$19),1))*
ROW($1:$19),0),ROW($1:$19))+1,1)*10^ROW($1:$19)/10)</f>
        <v>0</v>
      </c>
      <c r="M926" t="str">
        <f>feed!M1154</f>
        <v>Mixed Economy</v>
      </c>
      <c r="N926">
        <f>SUMPRODUCT(MID(0&amp;feed!N1154,LARGE(INDEX(ISNUMBER(--MID(feed!N1154,ROW($1:$5),1))*
ROW($1:$5),0),ROW($1:$5))+1,1)*10^ROW($1:$5)/10)</f>
        <v>306</v>
      </c>
      <c r="O926">
        <f>SUMPRODUCT(MID(0&amp;feed!O1154,LARGE(INDEX(ISNUMBER(--MID(feed!O1154,ROW($1:$5),1))*
ROW($1:$5),0),ROW($1:$5))+1,1)*10^ROW($1:$5)/10)</f>
        <v>0</v>
      </c>
      <c r="P926" t="str">
        <f>feed!P1154</f>
        <v>Untapped</v>
      </c>
      <c r="Q926">
        <f t="shared" si="84"/>
        <v>90</v>
      </c>
      <c r="R926" t="str">
        <f>feed!Q1154</f>
        <v>None</v>
      </c>
      <c r="S926">
        <f t="shared" si="85"/>
        <v>0</v>
      </c>
      <c r="T926" t="str">
        <f>feed!R1154</f>
        <v>China</v>
      </c>
      <c r="U926" t="str">
        <f>feed!S1154</f>
        <v>Soviet Union</v>
      </c>
      <c r="V926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926" t="str">
        <f>feed!U1154</f>
        <v>http://blocgame.com/stats.php?id=65522</v>
      </c>
      <c r="X926" s="4">
        <f>SUMPRODUCT(MID(0&amp;feed!V1154,LARGE(INDEX(ISNUMBER(--MID(feed!V1154,ROW($1:$5),1))*
ROW($1:$5),0),ROW($1:$5))+1,1)*10^ROW($1:$5)/10)</f>
        <v>0</v>
      </c>
      <c r="Y926">
        <f>feed!W1154</f>
        <v>0</v>
      </c>
      <c r="Z926" s="4">
        <f t="shared" si="86"/>
        <v>19250</v>
      </c>
      <c r="AA926" s="8">
        <f t="shared" si="87"/>
        <v>65.359477124183002</v>
      </c>
      <c r="AB926" s="4">
        <f t="shared" si="88"/>
        <v>51</v>
      </c>
      <c r="AC926" s="4">
        <f t="shared" si="89"/>
        <v>3333.3333333333335</v>
      </c>
    </row>
    <row r="927" spans="1:29" x14ac:dyDescent="0.25">
      <c r="A927" t="str">
        <f>feed!A1156</f>
        <v>Auria</v>
      </c>
      <c r="B927" t="str">
        <f>feed!B1156</f>
        <v>SuperKamiGuru</v>
      </c>
      <c r="C927">
        <f>feed!C1156</f>
        <v>0</v>
      </c>
      <c r="D927">
        <f>SUMPRODUCT(MID(0&amp;feed!D1156,LARGE(INDEX(ISNUMBER(--MID(feed!D1156,ROW($1:$19),1))*
ROW($1:$19),0),ROW($1:$19))+1,1)*10^ROW($1:$19)/10)</f>
        <v>17</v>
      </c>
      <c r="E927">
        <f>SUMPRODUCT(MID(0&amp;feed!E1156,LARGE(INDEX(ISNUMBER(--MID(feed!E1156,ROW($1:$19),1))*
ROW($1:$19),0),ROW($1:$19))+1,1)*10^ROW($1:$19)/10)</f>
        <v>0</v>
      </c>
      <c r="F927" t="str">
        <f>feed!F1156</f>
        <v>First World War surplus</v>
      </c>
      <c r="G927" t="str">
        <f>feed!G1156</f>
        <v>Normal</v>
      </c>
      <c r="H927">
        <f>SUMPRODUCT(MID(0&amp;feed!H1155,LARGE(INDEX(ISNUMBER(--MID(feed!H1155,ROW($1:$19),1))*
ROW($1:$19),0),ROW($1:$19))+1,1)*10^ROW($1:$19)/10)</f>
        <v>0</v>
      </c>
      <c r="I927" t="str">
        <f>feed!I1156</f>
        <v>Standard</v>
      </c>
      <c r="J927">
        <f>SUMPRODUCT(MID(0&amp;feed!J1156,LARGE(INDEX(ISNUMBER(--MID(feed!J1156,ROW($1:$19),1))*
ROW($1:$19),0),ROW($1:$19))+1,1)*10^ROW($1:$19)/10)</f>
        <v>1</v>
      </c>
      <c r="K927">
        <f>SUMPRODUCT(MID(0&amp;feed!K1156,LARGE(INDEX(ISNUMBER(--MID(feed!K1156,ROW($1:$19),1))*
ROW($1:$19),0),ROW($1:$19))+1,1)*10^ROW($1:$19)/10)</f>
        <v>3</v>
      </c>
      <c r="L927">
        <f>SUMPRODUCT(MID(0&amp;feed!L1156,LARGE(INDEX(ISNUMBER(--MID(feed!L1156,ROW($1:$19),1))*
ROW($1:$19),0),ROW($1:$19))+1,1)*10^ROW($1:$19)/10)</f>
        <v>1</v>
      </c>
      <c r="M927" t="str">
        <f>feed!M1156</f>
        <v>Free Market</v>
      </c>
      <c r="N927">
        <f>SUMPRODUCT(MID(0&amp;feed!N1156,LARGE(INDEX(ISNUMBER(--MID(feed!N1156,ROW($1:$5),1))*
ROW($1:$5),0),ROW($1:$5))+1,1)*10^ROW($1:$5)/10)</f>
        <v>306</v>
      </c>
      <c r="O927">
        <f>SUMPRODUCT(MID(0&amp;feed!O1156,LARGE(INDEX(ISNUMBER(--MID(feed!O1156,ROW($1:$5),1))*
ROW($1:$5),0),ROW($1:$5))+1,1)*10^ROW($1:$5)/10)</f>
        <v>0</v>
      </c>
      <c r="P927" t="str">
        <f>feed!P1156</f>
        <v>Untapped</v>
      </c>
      <c r="Q927">
        <f t="shared" si="84"/>
        <v>90</v>
      </c>
      <c r="R927" t="str">
        <f>feed!Q1156</f>
        <v>None</v>
      </c>
      <c r="S927">
        <f t="shared" si="85"/>
        <v>0</v>
      </c>
      <c r="T927" t="str">
        <f>feed!R1156</f>
        <v>China</v>
      </c>
      <c r="U927" t="str">
        <f>feed!S1156</f>
        <v>United States</v>
      </c>
      <c r="V927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927" t="str">
        <f>feed!U1156</f>
        <v>http://blocgame.com/stats.php?id=65658</v>
      </c>
      <c r="X927" s="4">
        <f>SUMPRODUCT(MID(0&amp;feed!V1156,LARGE(INDEX(ISNUMBER(--MID(feed!V1156,ROW($1:$5),1))*
ROW($1:$5),0),ROW($1:$5))+1,1)*10^ROW($1:$5)/10)</f>
        <v>0</v>
      </c>
      <c r="Y927">
        <f>feed!W1156</f>
        <v>0</v>
      </c>
      <c r="Z927" s="4">
        <f t="shared" si="86"/>
        <v>18500</v>
      </c>
      <c r="AA927" s="8">
        <f t="shared" si="87"/>
        <v>65.359477124183002</v>
      </c>
      <c r="AB927" s="4">
        <f t="shared" si="88"/>
        <v>51</v>
      </c>
      <c r="AC927" s="4">
        <f t="shared" si="89"/>
        <v>3333.3333333333335</v>
      </c>
    </row>
    <row r="928" spans="1:29" x14ac:dyDescent="0.25">
      <c r="A928" t="str">
        <f>feed!A1148</f>
        <v>Bombania</v>
      </c>
      <c r="B928" t="str">
        <f>feed!B1148</f>
        <v>227bomber</v>
      </c>
      <c r="C928">
        <f>feed!C1148</f>
        <v>0</v>
      </c>
      <c r="D928">
        <f>SUMPRODUCT(MID(0&amp;feed!D1148,LARGE(INDEX(ISNUMBER(--MID(feed!D1148,ROW($1:$19),1))*
ROW($1:$19),0),ROW($1:$19))+1,1)*10^ROW($1:$19)/10)</f>
        <v>29</v>
      </c>
      <c r="E928">
        <f>SUMPRODUCT(MID(0&amp;feed!E1148,LARGE(INDEX(ISNUMBER(--MID(feed!E1148,ROW($1:$19),1))*
ROW($1:$19),0),ROW($1:$19))+1,1)*10^ROW($1:$19)/10)</f>
        <v>0</v>
      </c>
      <c r="F928" t="str">
        <f>feed!F1148</f>
        <v>First World War surplus</v>
      </c>
      <c r="G928" t="str">
        <f>feed!G1148</f>
        <v>Angelic</v>
      </c>
      <c r="H928">
        <f>SUMPRODUCT(MID(0&amp;feed!H1148,LARGE(INDEX(ISNUMBER(--MID(feed!H1148,ROW($1:$19),1))*
ROW($1:$19),0),ROW($1:$19))+1,1)*10^ROW($1:$19)/10)</f>
        <v>0</v>
      </c>
      <c r="I928" t="str">
        <f>feed!I1148</f>
        <v>Good</v>
      </c>
      <c r="J928">
        <f>SUMPRODUCT(MID(0&amp;feed!J1148,LARGE(INDEX(ISNUMBER(--MID(feed!J1148,ROW($1:$19),1))*
ROW($1:$19),0),ROW($1:$19))+1,1)*10^ROW($1:$19)/10)</f>
        <v>54</v>
      </c>
      <c r="K928">
        <f>SUMPRODUCT(MID(0&amp;feed!K1148,LARGE(INDEX(ISNUMBER(--MID(feed!K1148,ROW($1:$19),1))*
ROW($1:$19),0),ROW($1:$19))+1,1)*10^ROW($1:$19)/10)</f>
        <v>2</v>
      </c>
      <c r="L928">
        <f>SUMPRODUCT(MID(0&amp;feed!L1148,LARGE(INDEX(ISNUMBER(--MID(feed!L1148,ROW($1:$19),1))*
ROW($1:$19),0),ROW($1:$19))+1,1)*10^ROW($1:$19)/10)</f>
        <v>2</v>
      </c>
      <c r="M928" t="str">
        <f>feed!M1148</f>
        <v>Free Market</v>
      </c>
      <c r="N928">
        <f>SUMPRODUCT(MID(0&amp;feed!N1148,LARGE(INDEX(ISNUMBER(--MID(feed!N1148,ROW($1:$5),1))*
ROW($1:$5),0),ROW($1:$5))+1,1)*10^ROW($1:$5)/10)</f>
        <v>307</v>
      </c>
      <c r="O928">
        <f>SUMPRODUCT(MID(0&amp;feed!O1148,LARGE(INDEX(ISNUMBER(--MID(feed!O1148,ROW($1:$5),1))*
ROW($1:$5),0),ROW($1:$5))+1,1)*10^ROW($1:$5)/10)</f>
        <v>2</v>
      </c>
      <c r="P928" t="str">
        <f>feed!P1148</f>
        <v>Untapped</v>
      </c>
      <c r="Q928">
        <f t="shared" si="84"/>
        <v>90</v>
      </c>
      <c r="R928" t="str">
        <f>feed!Q1148</f>
        <v>Meagre</v>
      </c>
      <c r="S928">
        <f t="shared" si="85"/>
        <v>1.5</v>
      </c>
      <c r="T928" t="str">
        <f>feed!R1148</f>
        <v>Pacific Rim</v>
      </c>
      <c r="U928" t="str">
        <f>feed!S1148</f>
        <v>United States</v>
      </c>
      <c r="V92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928" t="str">
        <f>feed!U1148</f>
        <v>http://blocgame.com/stats.php?id=65546</v>
      </c>
      <c r="X928" s="4">
        <f>SUMPRODUCT(MID(0&amp;feed!V1148,LARGE(INDEX(ISNUMBER(--MID(feed!V1148,ROW($1:$5),1))*
ROW($1:$5),0),ROW($1:$5))+1,1)*10^ROW($1:$5)/10)</f>
        <v>0</v>
      </c>
      <c r="Y928">
        <f>feed!W1148</f>
        <v>0</v>
      </c>
      <c r="Z928" s="4">
        <f t="shared" si="86"/>
        <v>18500</v>
      </c>
      <c r="AA928" s="8">
        <f t="shared" si="87"/>
        <v>65.146579804560261</v>
      </c>
      <c r="AB928" s="4">
        <f t="shared" si="88"/>
        <v>51.166666666666664</v>
      </c>
      <c r="AC928" s="4">
        <f t="shared" si="89"/>
        <v>3333.3333333333335</v>
      </c>
    </row>
    <row r="929" spans="1:29" x14ac:dyDescent="0.25">
      <c r="A929" t="str">
        <f>feed!A1149</f>
        <v>Bank1</v>
      </c>
      <c r="B929" t="str">
        <f>feed!B1149</f>
        <v>Banker1</v>
      </c>
      <c r="C929">
        <f>feed!C1149</f>
        <v>0</v>
      </c>
      <c r="D929">
        <f>SUMPRODUCT(MID(0&amp;feed!D1149,LARGE(INDEX(ISNUMBER(--MID(feed!D1149,ROW($1:$19),1))*
ROW($1:$19),0),ROW($1:$19))+1,1)*10^ROW($1:$19)/10)</f>
        <v>40</v>
      </c>
      <c r="E929">
        <f>SUMPRODUCT(MID(0&amp;feed!E1149,LARGE(INDEX(ISNUMBER(--MID(feed!E1149,ROW($1:$19),1))*
ROW($1:$19),0),ROW($1:$19))+1,1)*10^ROW($1:$19)/10)</f>
        <v>0</v>
      </c>
      <c r="F929" t="str">
        <f>feed!F1149</f>
        <v>First World War surplus</v>
      </c>
      <c r="G929" t="str">
        <f>feed!G1149</f>
        <v>Gandhi-like</v>
      </c>
      <c r="H929">
        <f>SUMPRODUCT(MID(0&amp;feed!H1150,LARGE(INDEX(ISNUMBER(--MID(feed!H1150,ROW($1:$19),1))*
ROW($1:$19),0),ROW($1:$19))+1,1)*10^ROW($1:$19)/10)</f>
        <v>0</v>
      </c>
      <c r="I929" t="str">
        <f>feed!I1149</f>
        <v>Standard</v>
      </c>
      <c r="J929">
        <f>SUMPRODUCT(MID(0&amp;feed!J1149,LARGE(INDEX(ISNUMBER(--MID(feed!J1149,ROW($1:$19),1))*
ROW($1:$19),0),ROW($1:$19))+1,1)*10^ROW($1:$19)/10)</f>
        <v>8</v>
      </c>
      <c r="K929">
        <f>SUMPRODUCT(MID(0&amp;feed!K1149,LARGE(INDEX(ISNUMBER(--MID(feed!K1149,ROW($1:$19),1))*
ROW($1:$19),0),ROW($1:$19))+1,1)*10^ROW($1:$19)/10)</f>
        <v>2</v>
      </c>
      <c r="L929">
        <f>SUMPRODUCT(MID(0&amp;feed!L1149,LARGE(INDEX(ISNUMBER(--MID(feed!L1149,ROW($1:$19),1))*
ROW($1:$19),0),ROW($1:$19))+1,1)*10^ROW($1:$19)/10)</f>
        <v>13</v>
      </c>
      <c r="M929" t="str">
        <f>feed!M1149</f>
        <v>Free Market</v>
      </c>
      <c r="N929">
        <f>SUMPRODUCT(MID(0&amp;feed!N1149,LARGE(INDEX(ISNUMBER(--MID(feed!N1149,ROW($1:$5),1))*
ROW($1:$5),0),ROW($1:$5))+1,1)*10^ROW($1:$5)/10)</f>
        <v>306</v>
      </c>
      <c r="O929">
        <f>SUMPRODUCT(MID(0&amp;feed!O1149,LARGE(INDEX(ISNUMBER(--MID(feed!O1149,ROW($1:$5),1))*
ROW($1:$5),0),ROW($1:$5))+1,1)*10^ROW($1:$5)/10)</f>
        <v>1638</v>
      </c>
      <c r="P929" t="str">
        <f>feed!P1149</f>
        <v>Untapped</v>
      </c>
      <c r="Q929">
        <f t="shared" si="84"/>
        <v>90</v>
      </c>
      <c r="R929" t="str">
        <f>feed!Q1149</f>
        <v>None</v>
      </c>
      <c r="S929">
        <f t="shared" si="85"/>
        <v>0</v>
      </c>
      <c r="T929" t="str">
        <f>feed!R1149</f>
        <v>Mesopotamia</v>
      </c>
      <c r="U929" t="str">
        <f>feed!S1149</f>
        <v>Neutral</v>
      </c>
      <c r="V92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929" t="str">
        <f>feed!U1149</f>
        <v>http://blocgame.com/stats.php?id=65300</v>
      </c>
      <c r="X929" s="4">
        <f>SUMPRODUCT(MID(0&amp;feed!V1149,LARGE(INDEX(ISNUMBER(--MID(feed!V1149,ROW($1:$5),1))*
ROW($1:$5),0),ROW($1:$5))+1,1)*10^ROW($1:$5)/10)</f>
        <v>0</v>
      </c>
      <c r="Y929">
        <f>feed!W1149</f>
        <v>0</v>
      </c>
      <c r="Z929" s="4">
        <f t="shared" si="86"/>
        <v>14375</v>
      </c>
      <c r="AA929" s="8">
        <f t="shared" si="87"/>
        <v>65.359477124183002</v>
      </c>
      <c r="AB929" s="4">
        <f t="shared" si="88"/>
        <v>51</v>
      </c>
      <c r="AC929" s="4">
        <f t="shared" si="89"/>
        <v>3333.3333333333335</v>
      </c>
    </row>
    <row r="930" spans="1:29" x14ac:dyDescent="0.25">
      <c r="A930" t="str">
        <f>feed!A1151</f>
        <v>Xelegor</v>
      </c>
      <c r="B930" t="str">
        <f>feed!B1151</f>
        <v>Steph</v>
      </c>
      <c r="C930" t="str">
        <f>feed!C1151</f>
        <v>The Order</v>
      </c>
      <c r="D930">
        <f>SUMPRODUCT(MID(0&amp;feed!D1151,LARGE(INDEX(ISNUMBER(--MID(feed!D1151,ROW($1:$19),1))*
ROW($1:$19),0),ROW($1:$19))+1,1)*10^ROW($1:$19)/10)</f>
        <v>39</v>
      </c>
      <c r="E930">
        <f>SUMPRODUCT(MID(0&amp;feed!E1151,LARGE(INDEX(ISNUMBER(--MID(feed!E1151,ROW($1:$19),1))*
ROW($1:$19),0),ROW($1:$19))+1,1)*10^ROW($1:$19)/10)</f>
        <v>0</v>
      </c>
      <c r="F930" t="str">
        <f>feed!F1151</f>
        <v>First World War surplus</v>
      </c>
      <c r="G930" t="str">
        <f>feed!G1151</f>
        <v>Gandhi-like</v>
      </c>
      <c r="H930">
        <f>SUMPRODUCT(MID(0&amp;feed!H1152,LARGE(INDEX(ISNUMBER(--MID(feed!H1152,ROW($1:$19),1))*
ROW($1:$19),0),ROW($1:$19))+1,1)*10^ROW($1:$19)/10)</f>
        <v>0</v>
      </c>
      <c r="I930" t="str">
        <f>feed!I1151</f>
        <v>Elite</v>
      </c>
      <c r="J930">
        <f>SUMPRODUCT(MID(0&amp;feed!J1151,LARGE(INDEX(ISNUMBER(--MID(feed!J1151,ROW($1:$19),1))*
ROW($1:$19),0),ROW($1:$19))+1,1)*10^ROW($1:$19)/10)</f>
        <v>35</v>
      </c>
      <c r="K930">
        <f>SUMPRODUCT(MID(0&amp;feed!K1151,LARGE(INDEX(ISNUMBER(--MID(feed!K1151,ROW($1:$19),1))*
ROW($1:$19),0),ROW($1:$19))+1,1)*10^ROW($1:$19)/10)</f>
        <v>12</v>
      </c>
      <c r="L930">
        <f>SUMPRODUCT(MID(0&amp;feed!L1151,LARGE(INDEX(ISNUMBER(--MID(feed!L1151,ROW($1:$19),1))*
ROW($1:$19),0),ROW($1:$19))+1,1)*10^ROW($1:$19)/10)</f>
        <v>2</v>
      </c>
      <c r="M930" t="str">
        <f>feed!M1151</f>
        <v>Free Market</v>
      </c>
      <c r="N930">
        <f>SUMPRODUCT(MID(0&amp;feed!N1151,LARGE(INDEX(ISNUMBER(--MID(feed!N1151,ROW($1:$5),1))*
ROW($1:$5),0),ROW($1:$5))+1,1)*10^ROW($1:$5)/10)</f>
        <v>306</v>
      </c>
      <c r="O930">
        <f>SUMPRODUCT(MID(0&amp;feed!O1151,LARGE(INDEX(ISNUMBER(--MID(feed!O1151,ROW($1:$5),1))*
ROW($1:$5),0),ROW($1:$5))+1,1)*10^ROW($1:$5)/10)</f>
        <v>493</v>
      </c>
      <c r="P930" t="str">
        <f>feed!P1151</f>
        <v>Untapped</v>
      </c>
      <c r="Q930">
        <f t="shared" si="84"/>
        <v>90</v>
      </c>
      <c r="R930" t="str">
        <f>feed!Q1151</f>
        <v>Meagre</v>
      </c>
      <c r="S930">
        <f t="shared" si="85"/>
        <v>1.5</v>
      </c>
      <c r="T930" t="str">
        <f>feed!R1151</f>
        <v>Amazonia</v>
      </c>
      <c r="U930" t="str">
        <f>feed!S1151</f>
        <v>United States</v>
      </c>
      <c r="V930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35310</v>
      </c>
      <c r="W930" t="str">
        <f>feed!U1151</f>
        <v>http://blocgame.com/stats.php?id=65347</v>
      </c>
      <c r="X930" s="4">
        <f>SUMPRODUCT(MID(0&amp;feed!V1151,LARGE(INDEX(ISNUMBER(--MID(feed!V1151,ROW($1:$5),1))*
ROW($1:$5),0),ROW($1:$5))+1,1)*10^ROW($1:$5)/10)</f>
        <v>0</v>
      </c>
      <c r="Y930">
        <f>feed!W1151</f>
        <v>0</v>
      </c>
      <c r="Z930" s="4">
        <f t="shared" si="86"/>
        <v>30060</v>
      </c>
      <c r="AA930" s="8">
        <f t="shared" si="87"/>
        <v>115.3921568627451</v>
      </c>
      <c r="AB930" s="4">
        <f t="shared" si="88"/>
        <v>51</v>
      </c>
      <c r="AC930" s="4">
        <f t="shared" si="89"/>
        <v>5885</v>
      </c>
    </row>
    <row r="931" spans="1:29" x14ac:dyDescent="0.25">
      <c r="A931" t="str">
        <f>feed!A1152</f>
        <v>trempon</v>
      </c>
      <c r="B931" t="str">
        <f>feed!B1152</f>
        <v>tramptop</v>
      </c>
      <c r="C931">
        <f>feed!C1152</f>
        <v>0</v>
      </c>
      <c r="D931">
        <f>SUMPRODUCT(MID(0&amp;feed!D1152,LARGE(INDEX(ISNUMBER(--MID(feed!D1152,ROW($1:$19),1))*
ROW($1:$19),0),ROW($1:$19))+1,1)*10^ROW($1:$19)/10)</f>
        <v>4</v>
      </c>
      <c r="E931">
        <f>SUMPRODUCT(MID(0&amp;feed!E1152,LARGE(INDEX(ISNUMBER(--MID(feed!E1152,ROW($1:$19),1))*
ROW($1:$19),0),ROW($1:$19))+1,1)*10^ROW($1:$19)/10)</f>
        <v>0</v>
      </c>
      <c r="F931" t="str">
        <f>feed!F1152</f>
        <v>Finest of the 19th century</v>
      </c>
      <c r="G931" t="str">
        <f>feed!G1152</f>
        <v>Questionable</v>
      </c>
      <c r="H931">
        <f>SUMPRODUCT(MID(0&amp;feed!H1149,LARGE(INDEX(ISNUMBER(--MID(feed!H1149,ROW($1:$19),1))*
ROW($1:$19),0),ROW($1:$19))+1,1)*10^ROW($1:$19)/10)</f>
        <v>0</v>
      </c>
      <c r="I931" t="str">
        <f>feed!I1152</f>
        <v>Undisciplined Rabble</v>
      </c>
      <c r="J931">
        <f>SUMPRODUCT(MID(0&amp;feed!J1152,LARGE(INDEX(ISNUMBER(--MID(feed!J1152,ROW($1:$19),1))*
ROW($1:$19),0),ROW($1:$19))+1,1)*10^ROW($1:$19)/10)</f>
        <v>23</v>
      </c>
      <c r="K931">
        <f>SUMPRODUCT(MID(0&amp;feed!K1152,LARGE(INDEX(ISNUMBER(--MID(feed!K1152,ROW($1:$19),1))*
ROW($1:$19),0),ROW($1:$19))+1,1)*10^ROW($1:$19)/10)</f>
        <v>2</v>
      </c>
      <c r="L931">
        <f>SUMPRODUCT(MID(0&amp;feed!L1152,LARGE(INDEX(ISNUMBER(--MID(feed!L1152,ROW($1:$19),1))*
ROW($1:$19),0),ROW($1:$19))+1,1)*10^ROW($1:$19)/10)</f>
        <v>0</v>
      </c>
      <c r="M931" t="str">
        <f>feed!M1152</f>
        <v>Mixed Economy</v>
      </c>
      <c r="N931">
        <f>SUMPRODUCT(MID(0&amp;feed!N1152,LARGE(INDEX(ISNUMBER(--MID(feed!N1152,ROW($1:$5),1))*
ROW($1:$5),0),ROW($1:$5))+1,1)*10^ROW($1:$5)/10)</f>
        <v>306</v>
      </c>
      <c r="O931">
        <f>SUMPRODUCT(MID(0&amp;feed!O1152,LARGE(INDEX(ISNUMBER(--MID(feed!O1152,ROW($1:$5),1))*
ROW($1:$5),0),ROW($1:$5))+1,1)*10^ROW($1:$5)/10)</f>
        <v>0</v>
      </c>
      <c r="P931" t="str">
        <f>feed!P1152</f>
        <v>Untapped</v>
      </c>
      <c r="Q931">
        <f t="shared" si="84"/>
        <v>90</v>
      </c>
      <c r="R931" t="str">
        <f>feed!Q1152</f>
        <v>None</v>
      </c>
      <c r="S931">
        <f t="shared" si="85"/>
        <v>0</v>
      </c>
      <c r="T931" t="str">
        <f>feed!R1152</f>
        <v>Indochina</v>
      </c>
      <c r="U931" t="str">
        <f>feed!S1152</f>
        <v>Neutral</v>
      </c>
      <c r="V931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15124</v>
      </c>
      <c r="W931" t="str">
        <f>feed!U1152</f>
        <v>http://blocgame.com/stats.php?id=65379</v>
      </c>
      <c r="X931" s="4">
        <f>SUMPRODUCT(MID(0&amp;feed!V1152,LARGE(INDEX(ISNUMBER(--MID(feed!V1152,ROW($1:$5),1))*
ROW($1:$5),0),ROW($1:$5))+1,1)*10^ROW($1:$5)/10)</f>
        <v>0</v>
      </c>
      <c r="Y931">
        <f>feed!W1152</f>
        <v>0</v>
      </c>
      <c r="Z931" s="4">
        <f t="shared" si="86"/>
        <v>14374</v>
      </c>
      <c r="AA931" s="8">
        <f t="shared" si="87"/>
        <v>49.424836601307192</v>
      </c>
      <c r="AB931" s="4">
        <f t="shared" si="88"/>
        <v>51</v>
      </c>
      <c r="AC931" s="4">
        <f t="shared" si="89"/>
        <v>2520.6666666666665</v>
      </c>
    </row>
    <row r="932" spans="1:29" x14ac:dyDescent="0.25">
      <c r="A932" t="str">
        <f>feed!A1150</f>
        <v>Delconas</v>
      </c>
      <c r="B932" t="str">
        <f>feed!B1150</f>
        <v>Sumit_Ali</v>
      </c>
      <c r="C932" t="str">
        <f>feed!C1150</f>
        <v>Allied Asia</v>
      </c>
      <c r="D932">
        <f>SUMPRODUCT(MID(0&amp;feed!D1150,LARGE(INDEX(ISNUMBER(--MID(feed!D1150,ROW($1:$19),1))*
ROW($1:$19),0),ROW($1:$19))+1,1)*10^ROW($1:$19)/10)</f>
        <v>20</v>
      </c>
      <c r="E932">
        <f>SUMPRODUCT(MID(0&amp;feed!E1150,LARGE(INDEX(ISNUMBER(--MID(feed!E1150,ROW($1:$19),1))*
ROW($1:$19),0),ROW($1:$19))+1,1)*10^ROW($1:$19)/10)</f>
        <v>0</v>
      </c>
      <c r="F932" t="str">
        <f>feed!F1150</f>
        <v>First World War surplus</v>
      </c>
      <c r="G932" t="str">
        <f>feed!G1150</f>
        <v>Gandhi-like</v>
      </c>
      <c r="H932">
        <f>SUMPRODUCT(MID(0&amp;feed!H1151,LARGE(INDEX(ISNUMBER(--MID(feed!H1151,ROW($1:$19),1))*
ROW($1:$19),0),ROW($1:$19))+1,1)*10^ROW($1:$19)/10)</f>
        <v>1</v>
      </c>
      <c r="I932" t="str">
        <f>feed!I1150</f>
        <v>Good</v>
      </c>
      <c r="J932">
        <f>SUMPRODUCT(MID(0&amp;feed!J1150,LARGE(INDEX(ISNUMBER(--MID(feed!J1150,ROW($1:$19),1))*
ROW($1:$19),0),ROW($1:$19))+1,1)*10^ROW($1:$19)/10)</f>
        <v>52</v>
      </c>
      <c r="K932">
        <f>SUMPRODUCT(MID(0&amp;feed!K1150,LARGE(INDEX(ISNUMBER(--MID(feed!K1150,ROW($1:$19),1))*
ROW($1:$19),0),ROW($1:$19))+1,1)*10^ROW($1:$19)/10)</f>
        <v>2</v>
      </c>
      <c r="L932">
        <f>SUMPRODUCT(MID(0&amp;feed!L1150,LARGE(INDEX(ISNUMBER(--MID(feed!L1150,ROW($1:$19),1))*
ROW($1:$19),0),ROW($1:$19))+1,1)*10^ROW($1:$19)/10)</f>
        <v>1</v>
      </c>
      <c r="M932" t="str">
        <f>feed!M1150</f>
        <v>Central Planning</v>
      </c>
      <c r="N932">
        <f>SUMPRODUCT(MID(0&amp;feed!N1150,LARGE(INDEX(ISNUMBER(--MID(feed!N1150,ROW($1:$5),1))*
ROW($1:$5),0),ROW($1:$5))+1,1)*10^ROW($1:$5)/10)</f>
        <v>306</v>
      </c>
      <c r="O932">
        <f>SUMPRODUCT(MID(0&amp;feed!O1150,LARGE(INDEX(ISNUMBER(--MID(feed!O1150,ROW($1:$5),1))*
ROW($1:$5),0),ROW($1:$5))+1,1)*10^ROW($1:$5)/10)</f>
        <v>4707</v>
      </c>
      <c r="P932" t="str">
        <f>feed!P1150</f>
        <v>Untapped</v>
      </c>
      <c r="Q932">
        <f t="shared" si="84"/>
        <v>90</v>
      </c>
      <c r="R932" t="str">
        <f>feed!Q1150</f>
        <v>Small</v>
      </c>
      <c r="S932">
        <f t="shared" si="85"/>
        <v>3</v>
      </c>
      <c r="T932" t="str">
        <f>feed!R1150</f>
        <v>Arabia</v>
      </c>
      <c r="U932" t="str">
        <f>feed!S1150</f>
        <v>United States</v>
      </c>
      <c r="V932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20000</v>
      </c>
      <c r="W932" t="str">
        <f>feed!U1150</f>
        <v>http://blocgame.com/stats.php?id=65329</v>
      </c>
      <c r="X932" s="4">
        <f>SUMPRODUCT(MID(0&amp;feed!V1150,LARGE(INDEX(ISNUMBER(--MID(feed!V1150,ROW($1:$5),1))*
ROW($1:$5),0),ROW($1:$5))+1,1)*10^ROW($1:$5)/10)</f>
        <v>0</v>
      </c>
      <c r="Y932">
        <f>feed!W1150</f>
        <v>0</v>
      </c>
      <c r="Z932" s="4">
        <f t="shared" si="86"/>
        <v>18125</v>
      </c>
      <c r="AA932" s="8">
        <f t="shared" si="87"/>
        <v>65.359477124183002</v>
      </c>
      <c r="AB932" s="4">
        <f t="shared" si="88"/>
        <v>51</v>
      </c>
      <c r="AC932" s="4">
        <f t="shared" si="89"/>
        <v>3333.3333333333335</v>
      </c>
    </row>
    <row r="933" spans="1:29" x14ac:dyDescent="0.25">
      <c r="A933" t="e">
        <f>feed!#REF!</f>
        <v>#REF!</v>
      </c>
      <c r="B933" t="e">
        <f>feed!#REF!</f>
        <v>#REF!</v>
      </c>
      <c r="C933" t="e">
        <f>feed!#REF!</f>
        <v>#REF!</v>
      </c>
      <c r="D933" t="e">
        <f>SUMPRODUCT(MID(0&amp;feed!#REF!,LARGE(INDEX(ISNUMBER(--MID(feed!#REF!,ROW($1:$19),1))*
ROW($1:$19),0),ROW($1:$19))+1,1)*10^ROW($1:$19)/10)</f>
        <v>#REF!</v>
      </c>
      <c r="E933" t="e">
        <f>SUMPRODUCT(MID(0&amp;feed!#REF!,LARGE(INDEX(ISNUMBER(--MID(feed!#REF!,ROW($1:$19),1))*
ROW($1:$19),0),ROW($1:$19))+1,1)*10^ROW($1:$19)/10)</f>
        <v>#REF!</v>
      </c>
      <c r="F933" t="e">
        <f>feed!#REF!</f>
        <v>#REF!</v>
      </c>
      <c r="G933" t="e">
        <f>feed!#REF!</f>
        <v>#REF!</v>
      </c>
      <c r="H933" t="e">
        <f>SUMPRODUCT(MID(0&amp;feed!#REF!,LARGE(INDEX(ISNUMBER(--MID(feed!#REF!,ROW($1:$19),1))*
ROW($1:$19),0),ROW($1:$19))+1,1)*10^ROW($1:$19)/10)</f>
        <v>#REF!</v>
      </c>
      <c r="I933" t="e">
        <f>feed!#REF!</f>
        <v>#REF!</v>
      </c>
      <c r="J933" t="e">
        <f>SUMPRODUCT(MID(0&amp;feed!#REF!,LARGE(INDEX(ISNUMBER(--MID(feed!#REF!,ROW($1:$19),1))*
ROW($1:$19),0),ROW($1:$19))+1,1)*10^ROW($1:$19)/10)</f>
        <v>#REF!</v>
      </c>
      <c r="K933" t="e">
        <f>SUMPRODUCT(MID(0&amp;feed!#REF!,LARGE(INDEX(ISNUMBER(--MID(feed!#REF!,ROW($1:$19),1))*
ROW($1:$19),0),ROW($1:$19))+1,1)*10^ROW($1:$19)/10)</f>
        <v>#REF!</v>
      </c>
      <c r="L933" t="e">
        <f>SUMPRODUCT(MID(0&amp;feed!#REF!,LARGE(INDEX(ISNUMBER(--MID(feed!#REF!,ROW($1:$19),1))*
ROW($1:$19),0),ROW($1:$19))+1,1)*10^ROW($1:$19)/10)</f>
        <v>#REF!</v>
      </c>
      <c r="M933" t="e">
        <f>feed!#REF!</f>
        <v>#REF!</v>
      </c>
      <c r="N933" t="e">
        <f>SUMPRODUCT(MID(0&amp;feed!#REF!,LARGE(INDEX(ISNUMBER(--MID(feed!#REF!,ROW($1:$5),1))*
ROW($1:$5),0),ROW($1:$5))+1,1)*10^ROW($1:$5)/10)</f>
        <v>#REF!</v>
      </c>
      <c r="O933" t="e">
        <f>SUMPRODUCT(MID(0&amp;feed!#REF!,LARGE(INDEX(ISNUMBER(--MID(feed!#REF!,ROW($1:$5),1))*
ROW($1:$5),0),ROW($1:$5))+1,1)*10^ROW($1:$5)/10)</f>
        <v>#REF!</v>
      </c>
      <c r="P933" t="e">
        <f>feed!#REF!</f>
        <v>#REF!</v>
      </c>
      <c r="Q933" t="e">
        <f t="shared" si="84"/>
        <v>#REF!</v>
      </c>
      <c r="R933" t="e">
        <f>feed!#REF!</f>
        <v>#REF!</v>
      </c>
      <c r="S933" t="e">
        <f t="shared" si="85"/>
        <v>#REF!</v>
      </c>
      <c r="T933" t="e">
        <f>feed!#REF!</f>
        <v>#REF!</v>
      </c>
      <c r="U933" t="e">
        <f>feed!#REF!</f>
        <v>#REF!</v>
      </c>
      <c r="V93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33" t="e">
        <f>feed!#REF!</f>
        <v>#REF!</v>
      </c>
      <c r="X933" s="4" t="e">
        <f>SUMPRODUCT(MID(0&amp;feed!#REF!,LARGE(INDEX(ISNUMBER(--MID(feed!#REF!,ROW($1:$5),1))*
ROW($1:$5),0),ROW($1:$5))+1,1)*10^ROW($1:$5)/10)</f>
        <v>#REF!</v>
      </c>
      <c r="Y933" t="e">
        <f>feed!#REF!</f>
        <v>#REF!</v>
      </c>
      <c r="Z933" s="4" t="e">
        <f t="shared" si="86"/>
        <v>#REF!</v>
      </c>
      <c r="AA933" s="8" t="e">
        <f t="shared" si="87"/>
        <v>#REF!</v>
      </c>
      <c r="AB933" s="4" t="e">
        <f t="shared" si="88"/>
        <v>#REF!</v>
      </c>
      <c r="AC933" s="4" t="e">
        <f t="shared" si="89"/>
        <v>#REF!</v>
      </c>
    </row>
    <row r="934" spans="1:29" x14ac:dyDescent="0.25">
      <c r="A934" t="str">
        <f>feed!A1017</f>
        <v>Whiltshire</v>
      </c>
      <c r="B934" t="str">
        <f>feed!B1017</f>
        <v>Wishywish</v>
      </c>
      <c r="C934" t="str">
        <f>feed!C1017</f>
        <v>Socialist Arab Union</v>
      </c>
      <c r="D934">
        <f>SUMPRODUCT(MID(0&amp;feed!D1017,LARGE(INDEX(ISNUMBER(--MID(feed!D1017,ROW($1:$19),1))*
ROW($1:$19),0),ROW($1:$19))+1,1)*10^ROW($1:$19)/10)</f>
        <v>19</v>
      </c>
      <c r="E934">
        <f>SUMPRODUCT(MID(0&amp;feed!E1017,LARGE(INDEX(ISNUMBER(--MID(feed!E1017,ROW($1:$19),1))*
ROW($1:$19),0),ROW($1:$19))+1,1)*10^ROW($1:$19)/10)</f>
        <v>0</v>
      </c>
      <c r="F934" t="str">
        <f>feed!F1017</f>
        <v>First World War surplus</v>
      </c>
      <c r="G934" t="str">
        <f>feed!G1017</f>
        <v>Nice</v>
      </c>
      <c r="H934">
        <f>SUMPRODUCT(MID(0&amp;feed!H1017,LARGE(INDEX(ISNUMBER(--MID(feed!H1017,ROW($1:$19),1))*
ROW($1:$19),0),ROW($1:$19))+1,1)*10^ROW($1:$19)/10)</f>
        <v>0</v>
      </c>
      <c r="I934" t="str">
        <f>feed!I1017</f>
        <v>Good</v>
      </c>
      <c r="J934">
        <f>SUMPRODUCT(MID(0&amp;feed!J1017,LARGE(INDEX(ISNUMBER(--MID(feed!J1017,ROW($1:$19),1))*
ROW($1:$19),0),ROW($1:$19))+1,1)*10^ROW($1:$19)/10)</f>
        <v>3</v>
      </c>
      <c r="K934">
        <f>SUMPRODUCT(MID(0&amp;feed!K1017,LARGE(INDEX(ISNUMBER(--MID(feed!K1017,ROW($1:$19),1))*
ROW($1:$19),0),ROW($1:$19))+1,1)*10^ROW($1:$19)/10)</f>
        <v>6</v>
      </c>
      <c r="L934">
        <f>SUMPRODUCT(MID(0&amp;feed!L1017,LARGE(INDEX(ISNUMBER(--MID(feed!L1017,ROW($1:$19),1))*
ROW($1:$19),0),ROW($1:$19))+1,1)*10^ROW($1:$19)/10)</f>
        <v>4</v>
      </c>
      <c r="M934" t="str">
        <f>feed!M1017</f>
        <v>Central Planning</v>
      </c>
      <c r="N934">
        <f>SUMPRODUCT(MID(0&amp;feed!N1017,LARGE(INDEX(ISNUMBER(--MID(feed!N1017,ROW($1:$5),1))*
ROW($1:$5),0),ROW($1:$5))+1,1)*10^ROW($1:$5)/10)</f>
        <v>349</v>
      </c>
      <c r="O934">
        <f>SUMPRODUCT(MID(0&amp;feed!O1017,LARGE(INDEX(ISNUMBER(--MID(feed!O1017,ROW($1:$5),1))*
ROW($1:$5),0),ROW($1:$5))+1,1)*10^ROW($1:$5)/10)</f>
        <v>2803</v>
      </c>
      <c r="P934" t="str">
        <f>feed!P1017</f>
        <v>Untapped</v>
      </c>
      <c r="Q934">
        <f t="shared" si="84"/>
        <v>90</v>
      </c>
      <c r="R934" t="str">
        <f>feed!Q1017</f>
        <v>None</v>
      </c>
      <c r="S934">
        <f t="shared" si="85"/>
        <v>0</v>
      </c>
      <c r="T934" t="str">
        <f>feed!R1017</f>
        <v>Persia</v>
      </c>
      <c r="U934" t="str">
        <f>feed!S1017</f>
        <v>Soviet Union</v>
      </c>
      <c r="V934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934" t="str">
        <f>feed!U1017</f>
        <v>http://blocgame.com/stats.php?id=65582</v>
      </c>
      <c r="X934" s="4">
        <f>SUMPRODUCT(MID(0&amp;feed!V1017,LARGE(INDEX(ISNUMBER(--MID(feed!V1017,ROW($1:$5),1))*
ROW($1:$5),0),ROW($1:$5))+1,1)*10^ROW($1:$5)/10)</f>
        <v>0</v>
      </c>
      <c r="Y934">
        <f>feed!W1017</f>
        <v>0</v>
      </c>
      <c r="Z934" s="4">
        <f t="shared" si="86"/>
        <v>16250</v>
      </c>
      <c r="AA934" s="8">
        <f t="shared" si="87"/>
        <v>57.306590257879655</v>
      </c>
      <c r="AB934" s="4">
        <f t="shared" si="88"/>
        <v>58.166666666666664</v>
      </c>
      <c r="AC934" s="4">
        <f t="shared" si="89"/>
        <v>3333.3333333333335</v>
      </c>
    </row>
    <row r="935" spans="1:29" x14ac:dyDescent="0.25">
      <c r="A935" t="str">
        <f>feed!A1184</f>
        <v>Custadia</v>
      </c>
      <c r="B935" t="str">
        <f>feed!B1184</f>
        <v>Great Emperor Kenjii</v>
      </c>
      <c r="C935" t="str">
        <f>feed!C1184</f>
        <v>USRGC</v>
      </c>
      <c r="D935">
        <f>SUMPRODUCT(MID(0&amp;feed!D1184,LARGE(INDEX(ISNUMBER(--MID(feed!D1184,ROW($1:$19),1))*
ROW($1:$19),0),ROW($1:$19))+1,1)*10^ROW($1:$19)/10)</f>
        <v>4</v>
      </c>
      <c r="E935">
        <f>SUMPRODUCT(MID(0&amp;feed!E1184,LARGE(INDEX(ISNUMBER(--MID(feed!E1184,ROW($1:$19),1))*
ROW($1:$19),0),ROW($1:$19))+1,1)*10^ROW($1:$19)/10)</f>
        <v>0</v>
      </c>
      <c r="F935" t="str">
        <f>feed!F1184</f>
        <v>Finest of the 19th century</v>
      </c>
      <c r="G935" t="str">
        <f>feed!G1184</f>
        <v>Questionable</v>
      </c>
      <c r="H935">
        <f>SUMPRODUCT(MID(0&amp;feed!H1187,LARGE(INDEX(ISNUMBER(--MID(feed!H1187,ROW($1:$19),1))*
ROW($1:$19),0),ROW($1:$19))+1,1)*10^ROW($1:$19)/10)</f>
        <v>0</v>
      </c>
      <c r="I935" t="str">
        <f>feed!I1184</f>
        <v>Undisciplined Rabble</v>
      </c>
      <c r="J935">
        <f>SUMPRODUCT(MID(0&amp;feed!J1184,LARGE(INDEX(ISNUMBER(--MID(feed!J1184,ROW($1:$19),1))*
ROW($1:$19),0),ROW($1:$19))+1,1)*10^ROW($1:$19)/10)</f>
        <v>20</v>
      </c>
      <c r="K935">
        <f>SUMPRODUCT(MID(0&amp;feed!K1184,LARGE(INDEX(ISNUMBER(--MID(feed!K1184,ROW($1:$19),1))*
ROW($1:$19),0),ROW($1:$19))+1,1)*10^ROW($1:$19)/10)</f>
        <v>4</v>
      </c>
      <c r="L935">
        <f>SUMPRODUCT(MID(0&amp;feed!L1184,LARGE(INDEX(ISNUMBER(--MID(feed!L1184,ROW($1:$19),1))*
ROW($1:$19),0),ROW($1:$19))+1,1)*10^ROW($1:$19)/10)</f>
        <v>1</v>
      </c>
      <c r="M935" t="str">
        <f>feed!M1184</f>
        <v>Central Planning</v>
      </c>
      <c r="N935">
        <f>SUMPRODUCT(MID(0&amp;feed!N1184,LARGE(INDEX(ISNUMBER(--MID(feed!N1184,ROW($1:$5),1))*
ROW($1:$5),0),ROW($1:$5))+1,1)*10^ROW($1:$5)/10)</f>
        <v>297</v>
      </c>
      <c r="O935">
        <f>SUMPRODUCT(MID(0&amp;feed!O1184,LARGE(INDEX(ISNUMBER(--MID(feed!O1184,ROW($1:$5),1))*
ROW($1:$5),0),ROW($1:$5))+1,1)*10^ROW($1:$5)/10)</f>
        <v>307</v>
      </c>
      <c r="P935" t="str">
        <f>feed!P1184</f>
        <v>Near Depletion</v>
      </c>
      <c r="Q935">
        <f t="shared" si="84"/>
        <v>10</v>
      </c>
      <c r="R935" t="str">
        <f>feed!Q1184</f>
        <v>None</v>
      </c>
      <c r="S935">
        <f t="shared" si="85"/>
        <v>0</v>
      </c>
      <c r="T935" t="str">
        <f>feed!R1184</f>
        <v>Gran Colombia</v>
      </c>
      <c r="U935" t="str">
        <f>feed!S1184</f>
        <v>Soviet Union</v>
      </c>
      <c r="V935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19700</v>
      </c>
      <c r="W935" t="str">
        <f>feed!U1184</f>
        <v>http://blocgame.com/stats.php?id=65461</v>
      </c>
      <c r="X935" s="4">
        <f>SUMPRODUCT(MID(0&amp;feed!V1184,LARGE(INDEX(ISNUMBER(--MID(feed!V1184,ROW($1:$5),1))*
ROW($1:$5),0),ROW($1:$5))+1,1)*10^ROW($1:$5)/10)</f>
        <v>0</v>
      </c>
      <c r="Y935">
        <f>feed!W1184</f>
        <v>0</v>
      </c>
      <c r="Z935" s="4">
        <f t="shared" si="86"/>
        <v>17825</v>
      </c>
      <c r="AA935" s="8">
        <f t="shared" si="87"/>
        <v>66.329966329966325</v>
      </c>
      <c r="AB935" s="4">
        <f t="shared" si="88"/>
        <v>49.5</v>
      </c>
      <c r="AC935" s="4">
        <f t="shared" si="89"/>
        <v>3283.3333333333335</v>
      </c>
    </row>
    <row r="936" spans="1:29" x14ac:dyDescent="0.25">
      <c r="A936" t="str">
        <f>feed!A1147</f>
        <v>moondontexist</v>
      </c>
      <c r="B936" t="str">
        <f>feed!B1147</f>
        <v>wickywickywicked</v>
      </c>
      <c r="C936">
        <f>feed!C1147</f>
        <v>0</v>
      </c>
      <c r="D936">
        <f>SUMPRODUCT(MID(0&amp;feed!D1147,LARGE(INDEX(ISNUMBER(--MID(feed!D1147,ROW($1:$19),1))*
ROW($1:$19),0),ROW($1:$19))+1,1)*10^ROW($1:$19)/10)</f>
        <v>16</v>
      </c>
      <c r="E936">
        <f>SUMPRODUCT(MID(0&amp;feed!E1147,LARGE(INDEX(ISNUMBER(--MID(feed!E1147,ROW($1:$19),1))*
ROW($1:$19),0),ROW($1:$19))+1,1)*10^ROW($1:$19)/10)</f>
        <v>0</v>
      </c>
      <c r="F936" t="str">
        <f>feed!F1147</f>
        <v>Finest of the 19th century</v>
      </c>
      <c r="G936" t="str">
        <f>feed!G1147</f>
        <v>Isolated</v>
      </c>
      <c r="H936">
        <f>SUMPRODUCT(MID(0&amp;feed!H1146,LARGE(INDEX(ISNUMBER(--MID(feed!H1146,ROW($1:$19),1))*
ROW($1:$19),0),ROW($1:$19))+1,1)*10^ROW($1:$19)/10)</f>
        <v>0</v>
      </c>
      <c r="I936" t="str">
        <f>feed!I1147</f>
        <v>Undisciplined Rabble</v>
      </c>
      <c r="J936">
        <f>SUMPRODUCT(MID(0&amp;feed!J1147,LARGE(INDEX(ISNUMBER(--MID(feed!J1147,ROW($1:$19),1))*
ROW($1:$19),0),ROW($1:$19))+1,1)*10^ROW($1:$19)/10)</f>
        <v>11</v>
      </c>
      <c r="K936">
        <f>SUMPRODUCT(MID(0&amp;feed!K1147,LARGE(INDEX(ISNUMBER(--MID(feed!K1147,ROW($1:$19),1))*
ROW($1:$19),0),ROW($1:$19))+1,1)*10^ROW($1:$19)/10)</f>
        <v>2</v>
      </c>
      <c r="L936">
        <f>SUMPRODUCT(MID(0&amp;feed!L1147,LARGE(INDEX(ISNUMBER(--MID(feed!L1147,ROW($1:$19),1))*
ROW($1:$19),0),ROW($1:$19))+1,1)*10^ROW($1:$19)/10)</f>
        <v>1</v>
      </c>
      <c r="M936" t="str">
        <f>feed!M1147</f>
        <v>Mixed Economy</v>
      </c>
      <c r="N936">
        <f>SUMPRODUCT(MID(0&amp;feed!N1147,LARGE(INDEX(ISNUMBER(--MID(feed!N1147,ROW($1:$5),1))*
ROW($1:$5),0),ROW($1:$5))+1,1)*10^ROW($1:$5)/10)</f>
        <v>309</v>
      </c>
      <c r="O936">
        <f>SUMPRODUCT(MID(0&amp;feed!O1147,LARGE(INDEX(ISNUMBER(--MID(feed!O1147,ROW($1:$5),1))*
ROW($1:$5),0),ROW($1:$5))+1,1)*10^ROW($1:$5)/10)</f>
        <v>1</v>
      </c>
      <c r="P936" t="str">
        <f>feed!P1147</f>
        <v>Untapped</v>
      </c>
      <c r="Q936">
        <f t="shared" si="84"/>
        <v>90</v>
      </c>
      <c r="R936" t="str">
        <f>feed!Q1147</f>
        <v>None</v>
      </c>
      <c r="S936">
        <f t="shared" si="85"/>
        <v>0</v>
      </c>
      <c r="T936" t="str">
        <f>feed!R1147</f>
        <v>East Africa</v>
      </c>
      <c r="U936" t="str">
        <f>feed!S1147</f>
        <v>Neutral</v>
      </c>
      <c r="V936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19700</v>
      </c>
      <c r="W936" t="str">
        <f>feed!U1147</f>
        <v>http://blocgame.com/stats.php?id=65628</v>
      </c>
      <c r="X936" s="4">
        <f>SUMPRODUCT(MID(0&amp;feed!V1147,LARGE(INDEX(ISNUMBER(--MID(feed!V1147,ROW($1:$5),1))*
ROW($1:$5),0),ROW($1:$5))+1,1)*10^ROW($1:$5)/10)</f>
        <v>0</v>
      </c>
      <c r="Y936">
        <f>feed!W1147</f>
        <v>0</v>
      </c>
      <c r="Z936" s="4">
        <f t="shared" si="86"/>
        <v>18575</v>
      </c>
      <c r="AA936" s="8">
        <f t="shared" si="87"/>
        <v>63.754045307443363</v>
      </c>
      <c r="AB936" s="4">
        <f t="shared" si="88"/>
        <v>51.5</v>
      </c>
      <c r="AC936" s="4">
        <f t="shared" si="89"/>
        <v>3283.3333333333335</v>
      </c>
    </row>
    <row r="937" spans="1:29" x14ac:dyDescent="0.25">
      <c r="A937" t="e">
        <f>feed!#REF!</f>
        <v>#REF!</v>
      </c>
      <c r="B937" t="e">
        <f>feed!#REF!</f>
        <v>#REF!</v>
      </c>
      <c r="C937" t="e">
        <f>feed!#REF!</f>
        <v>#REF!</v>
      </c>
      <c r="D937" t="e">
        <f>SUMPRODUCT(MID(0&amp;feed!#REF!,LARGE(INDEX(ISNUMBER(--MID(feed!#REF!,ROW($1:$19),1))*
ROW($1:$19),0),ROW($1:$19))+1,1)*10^ROW($1:$19)/10)</f>
        <v>#REF!</v>
      </c>
      <c r="E937" t="e">
        <f>SUMPRODUCT(MID(0&amp;feed!#REF!,LARGE(INDEX(ISNUMBER(--MID(feed!#REF!,ROW($1:$19),1))*
ROW($1:$19),0),ROW($1:$19))+1,1)*10^ROW($1:$19)/10)</f>
        <v>#REF!</v>
      </c>
      <c r="F937" t="e">
        <f>feed!#REF!</f>
        <v>#REF!</v>
      </c>
      <c r="G937" t="e">
        <f>feed!#REF!</f>
        <v>#REF!</v>
      </c>
      <c r="H937" t="e">
        <f>SUMPRODUCT(MID(0&amp;feed!#REF!,LARGE(INDEX(ISNUMBER(--MID(feed!#REF!,ROW($1:$19),1))*
ROW($1:$19),0),ROW($1:$19))+1,1)*10^ROW($1:$19)/10)</f>
        <v>#REF!</v>
      </c>
      <c r="I937" t="e">
        <f>feed!#REF!</f>
        <v>#REF!</v>
      </c>
      <c r="J937" t="e">
        <f>SUMPRODUCT(MID(0&amp;feed!#REF!,LARGE(INDEX(ISNUMBER(--MID(feed!#REF!,ROW($1:$19),1))*
ROW($1:$19),0),ROW($1:$19))+1,1)*10^ROW($1:$19)/10)</f>
        <v>#REF!</v>
      </c>
      <c r="K937" t="e">
        <f>SUMPRODUCT(MID(0&amp;feed!#REF!,LARGE(INDEX(ISNUMBER(--MID(feed!#REF!,ROW($1:$19),1))*
ROW($1:$19),0),ROW($1:$19))+1,1)*10^ROW($1:$19)/10)</f>
        <v>#REF!</v>
      </c>
      <c r="L937" t="e">
        <f>SUMPRODUCT(MID(0&amp;feed!#REF!,LARGE(INDEX(ISNUMBER(--MID(feed!#REF!,ROW($1:$19),1))*
ROW($1:$19),0),ROW($1:$19))+1,1)*10^ROW($1:$19)/10)</f>
        <v>#REF!</v>
      </c>
      <c r="M937" t="e">
        <f>feed!#REF!</f>
        <v>#REF!</v>
      </c>
      <c r="N937" t="e">
        <f>SUMPRODUCT(MID(0&amp;feed!#REF!,LARGE(INDEX(ISNUMBER(--MID(feed!#REF!,ROW($1:$5),1))*
ROW($1:$5),0),ROW($1:$5))+1,1)*10^ROW($1:$5)/10)</f>
        <v>#REF!</v>
      </c>
      <c r="O937" t="e">
        <f>SUMPRODUCT(MID(0&amp;feed!#REF!,LARGE(INDEX(ISNUMBER(--MID(feed!#REF!,ROW($1:$5),1))*
ROW($1:$5),0),ROW($1:$5))+1,1)*10^ROW($1:$5)/10)</f>
        <v>#REF!</v>
      </c>
      <c r="P937" t="e">
        <f>feed!#REF!</f>
        <v>#REF!</v>
      </c>
      <c r="Q937" t="e">
        <f t="shared" si="84"/>
        <v>#REF!</v>
      </c>
      <c r="R937" t="e">
        <f>feed!#REF!</f>
        <v>#REF!</v>
      </c>
      <c r="S937" t="e">
        <f t="shared" si="85"/>
        <v>#REF!</v>
      </c>
      <c r="T937" t="e">
        <f>feed!#REF!</f>
        <v>#REF!</v>
      </c>
      <c r="U937" t="e">
        <f>feed!#REF!</f>
        <v>#REF!</v>
      </c>
      <c r="V93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37" t="e">
        <f>feed!#REF!</f>
        <v>#REF!</v>
      </c>
      <c r="X937" s="4" t="e">
        <f>SUMPRODUCT(MID(0&amp;feed!#REF!,LARGE(INDEX(ISNUMBER(--MID(feed!#REF!,ROW($1:$5),1))*
ROW($1:$5),0),ROW($1:$5))+1,1)*10^ROW($1:$5)/10)</f>
        <v>#REF!</v>
      </c>
      <c r="Y937" t="e">
        <f>feed!#REF!</f>
        <v>#REF!</v>
      </c>
      <c r="Z937" s="4" t="e">
        <f t="shared" si="86"/>
        <v>#REF!</v>
      </c>
      <c r="AA937" s="8" t="e">
        <f t="shared" si="87"/>
        <v>#REF!</v>
      </c>
      <c r="AB937" s="4" t="e">
        <f t="shared" si="88"/>
        <v>#REF!</v>
      </c>
      <c r="AC937" s="4" t="e">
        <f t="shared" si="89"/>
        <v>#REF!</v>
      </c>
    </row>
    <row r="938" spans="1:29" x14ac:dyDescent="0.25">
      <c r="A938" t="str">
        <f>feed!A1140</f>
        <v>DirtBlock</v>
      </c>
      <c r="B938" t="str">
        <f>feed!B1140</f>
        <v>TurnerTDB</v>
      </c>
      <c r="C938">
        <f>feed!C1140</f>
        <v>0</v>
      </c>
      <c r="D938">
        <f>SUMPRODUCT(MID(0&amp;feed!D1140,LARGE(INDEX(ISNUMBER(--MID(feed!D1140,ROW($1:$19),1))*
ROW($1:$19),0),ROW($1:$19))+1,1)*10^ROW($1:$19)/10)</f>
        <v>20</v>
      </c>
      <c r="E938">
        <f>SUMPRODUCT(MID(0&amp;feed!E1140,LARGE(INDEX(ISNUMBER(--MID(feed!E1140,ROW($1:$19),1))*
ROW($1:$19),0),ROW($1:$19))+1,1)*10^ROW($1:$19)/10)</f>
        <v>0</v>
      </c>
      <c r="F938" t="str">
        <f>feed!F1140</f>
        <v>Finest of the 19th century</v>
      </c>
      <c r="G938" t="str">
        <f>feed!G1140</f>
        <v>Normal</v>
      </c>
      <c r="H938">
        <f>SUMPRODUCT(MID(0&amp;feed!H1136,LARGE(INDEX(ISNUMBER(--MID(feed!H1136,ROW($1:$19),1))*
ROW($1:$19),0),ROW($1:$19))+1,1)*10^ROW($1:$19)/10)</f>
        <v>0</v>
      </c>
      <c r="I938" t="str">
        <f>feed!I1140</f>
        <v>Standard</v>
      </c>
      <c r="J938">
        <f>SUMPRODUCT(MID(0&amp;feed!J1140,LARGE(INDEX(ISNUMBER(--MID(feed!J1140,ROW($1:$19),1))*
ROW($1:$19),0),ROW($1:$19))+1,1)*10^ROW($1:$19)/10)</f>
        <v>23</v>
      </c>
      <c r="K938">
        <f>SUMPRODUCT(MID(0&amp;feed!K1140,LARGE(INDEX(ISNUMBER(--MID(feed!K1140,ROW($1:$19),1))*
ROW($1:$19),0),ROW($1:$19))+1,1)*10^ROW($1:$19)/10)</f>
        <v>2</v>
      </c>
      <c r="L938">
        <f>SUMPRODUCT(MID(0&amp;feed!L1140,LARGE(INDEX(ISNUMBER(--MID(feed!L1140,ROW($1:$19),1))*
ROW($1:$19),0),ROW($1:$19))+1,1)*10^ROW($1:$19)/10)</f>
        <v>0</v>
      </c>
      <c r="M938" t="str">
        <f>feed!M1140</f>
        <v>Central Planning</v>
      </c>
      <c r="N938">
        <f>SUMPRODUCT(MID(0&amp;feed!N1140,LARGE(INDEX(ISNUMBER(--MID(feed!N1140,ROW($1:$5),1))*
ROW($1:$5),0),ROW($1:$5))+1,1)*10^ROW($1:$5)/10)</f>
        <v>310</v>
      </c>
      <c r="O938">
        <f>SUMPRODUCT(MID(0&amp;feed!O1140,LARGE(INDEX(ISNUMBER(--MID(feed!O1140,ROW($1:$5),1))*
ROW($1:$5),0),ROW($1:$5))+1,1)*10^ROW($1:$5)/10)</f>
        <v>0</v>
      </c>
      <c r="P938" t="str">
        <f>feed!P1140</f>
        <v>Untapped</v>
      </c>
      <c r="Q938">
        <f t="shared" si="84"/>
        <v>90</v>
      </c>
      <c r="R938" t="str">
        <f>feed!Q1140</f>
        <v>None</v>
      </c>
      <c r="S938">
        <f t="shared" si="85"/>
        <v>0</v>
      </c>
      <c r="T938" t="str">
        <f>feed!R1140</f>
        <v>Atlas</v>
      </c>
      <c r="U938" t="str">
        <f>feed!S1140</f>
        <v>Neutral</v>
      </c>
      <c r="V938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938" t="str">
        <f>feed!U1140</f>
        <v>http://blocgame.com/stats.php?id=65647</v>
      </c>
      <c r="X938" s="4">
        <f>SUMPRODUCT(MID(0&amp;feed!V1140,LARGE(INDEX(ISNUMBER(--MID(feed!V1140,ROW($1:$5),1))*
ROW($1:$5),0),ROW($1:$5))+1,1)*10^ROW($1:$5)/10)</f>
        <v>0</v>
      </c>
      <c r="Y938">
        <f>feed!W1140</f>
        <v>0</v>
      </c>
      <c r="Z938" s="4">
        <f t="shared" si="86"/>
        <v>19250</v>
      </c>
      <c r="AA938" s="8">
        <f t="shared" si="87"/>
        <v>64.516129032258064</v>
      </c>
      <c r="AB938" s="4">
        <f t="shared" si="88"/>
        <v>51.666666666666664</v>
      </c>
      <c r="AC938" s="4">
        <f t="shared" si="89"/>
        <v>3333.3333333333335</v>
      </c>
    </row>
    <row r="939" spans="1:29" x14ac:dyDescent="0.25">
      <c r="A939" t="str">
        <f>feed!A1137</f>
        <v>OBclarks</v>
      </c>
      <c r="B939" t="str">
        <f>feed!B1137</f>
        <v>ob2231</v>
      </c>
      <c r="C939">
        <f>feed!C1137</f>
        <v>0</v>
      </c>
      <c r="D939">
        <f>SUMPRODUCT(MID(0&amp;feed!D1137,LARGE(INDEX(ISNUMBER(--MID(feed!D1137,ROW($1:$19),1))*
ROW($1:$19),0),ROW($1:$19))+1,1)*10^ROW($1:$19)/10)</f>
        <v>25</v>
      </c>
      <c r="E939">
        <f>SUMPRODUCT(MID(0&amp;feed!E1137,LARGE(INDEX(ISNUMBER(--MID(feed!E1137,ROW($1:$19),1))*
ROW($1:$19),0),ROW($1:$19))+1,1)*10^ROW($1:$19)/10)</f>
        <v>0</v>
      </c>
      <c r="F939" t="str">
        <f>feed!F1137</f>
        <v>First World War surplus</v>
      </c>
      <c r="G939" t="str">
        <f>feed!G1137</f>
        <v>Good</v>
      </c>
      <c r="H939">
        <f>SUMPRODUCT(MID(0&amp;feed!H1137,LARGE(INDEX(ISNUMBER(--MID(feed!H1137,ROW($1:$19),1))*
ROW($1:$19),0),ROW($1:$19))+1,1)*10^ROW($1:$19)/10)</f>
        <v>0</v>
      </c>
      <c r="I939" t="str">
        <f>feed!I1137</f>
        <v>Elite</v>
      </c>
      <c r="J939">
        <f>SUMPRODUCT(MID(0&amp;feed!J1137,LARGE(INDEX(ISNUMBER(--MID(feed!J1137,ROW($1:$19),1))*
ROW($1:$19),0),ROW($1:$19))+1,1)*10^ROW($1:$19)/10)</f>
        <v>47</v>
      </c>
      <c r="K939">
        <f>SUMPRODUCT(MID(0&amp;feed!K1137,LARGE(INDEX(ISNUMBER(--MID(feed!K1137,ROW($1:$19),1))*
ROW($1:$19),0),ROW($1:$19))+1,1)*10^ROW($1:$19)/10)</f>
        <v>3</v>
      </c>
      <c r="L939">
        <f>SUMPRODUCT(MID(0&amp;feed!L1137,LARGE(INDEX(ISNUMBER(--MID(feed!L1137,ROW($1:$19),1))*
ROW($1:$19),0),ROW($1:$19))+1,1)*10^ROW($1:$19)/10)</f>
        <v>0</v>
      </c>
      <c r="M939" t="str">
        <f>feed!M1137</f>
        <v>Mixed Economy</v>
      </c>
      <c r="N939">
        <f>SUMPRODUCT(MID(0&amp;feed!N1137,LARGE(INDEX(ISNUMBER(--MID(feed!N1137,ROW($1:$5),1))*
ROW($1:$5),0),ROW($1:$5))+1,1)*10^ROW($1:$5)/10)</f>
        <v>310</v>
      </c>
      <c r="O939">
        <f>SUMPRODUCT(MID(0&amp;feed!O1137,LARGE(INDEX(ISNUMBER(--MID(feed!O1137,ROW($1:$5),1))*
ROW($1:$5),0),ROW($1:$5))+1,1)*10^ROW($1:$5)/10)</f>
        <v>0</v>
      </c>
      <c r="P939" t="str">
        <f>feed!P1137</f>
        <v>Untapped</v>
      </c>
      <c r="Q939">
        <f t="shared" si="84"/>
        <v>90</v>
      </c>
      <c r="R939" t="str">
        <f>feed!Q1137</f>
        <v>None</v>
      </c>
      <c r="S939">
        <f t="shared" si="85"/>
        <v>0</v>
      </c>
      <c r="T939" t="str">
        <f>feed!R1137</f>
        <v>East Indies</v>
      </c>
      <c r="U939" t="str">
        <f>feed!S1137</f>
        <v>United States</v>
      </c>
      <c r="V939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20000</v>
      </c>
      <c r="W939" t="str">
        <f>feed!U1137</f>
        <v>http://blocgame.com/stats.php?id=65618</v>
      </c>
      <c r="X939" s="4">
        <f>SUMPRODUCT(MID(0&amp;feed!V1137,LARGE(INDEX(ISNUMBER(--MID(feed!V1137,ROW($1:$5),1))*
ROW($1:$5),0),ROW($1:$5))+1,1)*10^ROW($1:$5)/10)</f>
        <v>0</v>
      </c>
      <c r="Y939">
        <f>feed!W1137</f>
        <v>0</v>
      </c>
      <c r="Z939" s="4">
        <f t="shared" si="86"/>
        <v>18875</v>
      </c>
      <c r="AA939" s="8">
        <f t="shared" si="87"/>
        <v>64.516129032258064</v>
      </c>
      <c r="AB939" s="4">
        <f t="shared" si="88"/>
        <v>51.666666666666664</v>
      </c>
      <c r="AC939" s="4">
        <f t="shared" si="89"/>
        <v>3333.3333333333335</v>
      </c>
    </row>
    <row r="940" spans="1:29" x14ac:dyDescent="0.25">
      <c r="A940" t="str">
        <f>feed!A1138</f>
        <v>Parthian Empire</v>
      </c>
      <c r="B940" t="str">
        <f>feed!B1138</f>
        <v>noodlehats</v>
      </c>
      <c r="C940">
        <f>feed!C1138</f>
        <v>0</v>
      </c>
      <c r="D940">
        <f>SUMPRODUCT(MID(0&amp;feed!D1138,LARGE(INDEX(ISNUMBER(--MID(feed!D1138,ROW($1:$19),1))*
ROW($1:$19),0),ROW($1:$19))+1,1)*10^ROW($1:$19)/10)</f>
        <v>20</v>
      </c>
      <c r="E940">
        <f>SUMPRODUCT(MID(0&amp;feed!E1138,LARGE(INDEX(ISNUMBER(--MID(feed!E1138,ROW($1:$19),1))*
ROW($1:$19),0),ROW($1:$19))+1,1)*10^ROW($1:$19)/10)</f>
        <v>0</v>
      </c>
      <c r="F940" t="str">
        <f>feed!F1138</f>
        <v>Finest of the 19th century</v>
      </c>
      <c r="G940" t="str">
        <f>feed!G1138</f>
        <v>Normal</v>
      </c>
      <c r="H940">
        <f>SUMPRODUCT(MID(0&amp;feed!H1138,LARGE(INDEX(ISNUMBER(--MID(feed!H1138,ROW($1:$19),1))*
ROW($1:$19),0),ROW($1:$19))+1,1)*10^ROW($1:$19)/10)</f>
        <v>0</v>
      </c>
      <c r="I940" t="str">
        <f>feed!I1138</f>
        <v>Standard</v>
      </c>
      <c r="J940">
        <f>SUMPRODUCT(MID(0&amp;feed!J1138,LARGE(INDEX(ISNUMBER(--MID(feed!J1138,ROW($1:$19),1))*
ROW($1:$19),0),ROW($1:$19))+1,1)*10^ROW($1:$19)/10)</f>
        <v>26</v>
      </c>
      <c r="K940">
        <f>SUMPRODUCT(MID(0&amp;feed!K1138,LARGE(INDEX(ISNUMBER(--MID(feed!K1138,ROW($1:$19),1))*
ROW($1:$19),0),ROW($1:$19))+1,1)*10^ROW($1:$19)/10)</f>
        <v>2</v>
      </c>
      <c r="L940">
        <f>SUMPRODUCT(MID(0&amp;feed!L1138,LARGE(INDEX(ISNUMBER(--MID(feed!L1138,ROW($1:$19),1))*
ROW($1:$19),0),ROW($1:$19))+1,1)*10^ROW($1:$19)/10)</f>
        <v>0</v>
      </c>
      <c r="M940" t="str">
        <f>feed!M1138</f>
        <v>Mixed Economy</v>
      </c>
      <c r="N940">
        <f>SUMPRODUCT(MID(0&amp;feed!N1138,LARGE(INDEX(ISNUMBER(--MID(feed!N1138,ROW($1:$5),1))*
ROW($1:$5),0),ROW($1:$5))+1,1)*10^ROW($1:$5)/10)</f>
        <v>310</v>
      </c>
      <c r="O940">
        <f>SUMPRODUCT(MID(0&amp;feed!O1138,LARGE(INDEX(ISNUMBER(--MID(feed!O1138,ROW($1:$5),1))*
ROW($1:$5),0),ROW($1:$5))+1,1)*10^ROW($1:$5)/10)</f>
        <v>0</v>
      </c>
      <c r="P940" t="str">
        <f>feed!P1138</f>
        <v>Untapped</v>
      </c>
      <c r="Q940">
        <f t="shared" si="84"/>
        <v>90</v>
      </c>
      <c r="R940" t="str">
        <f>feed!Q1138</f>
        <v>None</v>
      </c>
      <c r="S940">
        <f t="shared" si="85"/>
        <v>0</v>
      </c>
      <c r="T940" t="str">
        <f>feed!R1138</f>
        <v>Persia</v>
      </c>
      <c r="U940" t="str">
        <f>feed!S1138</f>
        <v>Neutral</v>
      </c>
      <c r="V940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20000</v>
      </c>
      <c r="W940" t="str">
        <f>feed!U1138</f>
        <v>http://blocgame.com/stats.php?id=65644</v>
      </c>
      <c r="X940" s="4">
        <f>SUMPRODUCT(MID(0&amp;feed!V1138,LARGE(INDEX(ISNUMBER(--MID(feed!V1138,ROW($1:$5),1))*
ROW($1:$5),0),ROW($1:$5))+1,1)*10^ROW($1:$5)/10)</f>
        <v>0</v>
      </c>
      <c r="Y940">
        <f>feed!W1138</f>
        <v>0</v>
      </c>
      <c r="Z940" s="4">
        <f t="shared" si="86"/>
        <v>19250</v>
      </c>
      <c r="AA940" s="8">
        <f t="shared" si="87"/>
        <v>64.516129032258064</v>
      </c>
      <c r="AB940" s="4">
        <f t="shared" si="88"/>
        <v>51.666666666666664</v>
      </c>
      <c r="AC940" s="4">
        <f t="shared" si="89"/>
        <v>3333.3333333333335</v>
      </c>
    </row>
    <row r="941" spans="1:29" x14ac:dyDescent="0.25">
      <c r="A941" t="str">
        <f>feed!A1141</f>
        <v>Aceh</v>
      </c>
      <c r="B941" t="str">
        <f>feed!B1141</f>
        <v>Zeb El-Aziz</v>
      </c>
      <c r="C941">
        <f>feed!C1141</f>
        <v>0</v>
      </c>
      <c r="D941">
        <f>SUMPRODUCT(MID(0&amp;feed!D1141,LARGE(INDEX(ISNUMBER(--MID(feed!D1141,ROW($1:$19),1))*
ROW($1:$19),0),ROW($1:$19))+1,1)*10^ROW($1:$19)/10)</f>
        <v>20</v>
      </c>
      <c r="E941">
        <f>SUMPRODUCT(MID(0&amp;feed!E1141,LARGE(INDEX(ISNUMBER(--MID(feed!E1141,ROW($1:$19),1))*
ROW($1:$19),0),ROW($1:$19))+1,1)*10^ROW($1:$19)/10)</f>
        <v>0</v>
      </c>
      <c r="F941" t="str">
        <f>feed!F1141</f>
        <v>Finest of the 19th century</v>
      </c>
      <c r="G941" t="str">
        <f>feed!G1141</f>
        <v>Normal</v>
      </c>
      <c r="H941">
        <f>SUMPRODUCT(MID(0&amp;feed!H1140,LARGE(INDEX(ISNUMBER(--MID(feed!H1140,ROW($1:$19),1))*
ROW($1:$19),0),ROW($1:$19))+1,1)*10^ROW($1:$19)/10)</f>
        <v>0</v>
      </c>
      <c r="I941" t="str">
        <f>feed!I1141</f>
        <v>Standard</v>
      </c>
      <c r="J941">
        <f>SUMPRODUCT(MID(0&amp;feed!J1141,LARGE(INDEX(ISNUMBER(--MID(feed!J1141,ROW($1:$19),1))*
ROW($1:$19),0),ROW($1:$19))+1,1)*10^ROW($1:$19)/10)</f>
        <v>5</v>
      </c>
      <c r="K941">
        <f>SUMPRODUCT(MID(0&amp;feed!K1141,LARGE(INDEX(ISNUMBER(--MID(feed!K1141,ROW($1:$19),1))*
ROW($1:$19),0),ROW($1:$19))+1,1)*10^ROW($1:$19)/10)</f>
        <v>2</v>
      </c>
      <c r="L941">
        <f>SUMPRODUCT(MID(0&amp;feed!L1141,LARGE(INDEX(ISNUMBER(--MID(feed!L1141,ROW($1:$19),1))*
ROW($1:$19),0),ROW($1:$19))+1,1)*10^ROW($1:$19)/10)</f>
        <v>0</v>
      </c>
      <c r="M941" t="str">
        <f>feed!M1141</f>
        <v>Central Planning</v>
      </c>
      <c r="N941">
        <f>SUMPRODUCT(MID(0&amp;feed!N1141,LARGE(INDEX(ISNUMBER(--MID(feed!N1141,ROW($1:$5),1))*
ROW($1:$5),0),ROW($1:$5))+1,1)*10^ROW($1:$5)/10)</f>
        <v>310</v>
      </c>
      <c r="O941">
        <f>SUMPRODUCT(MID(0&amp;feed!O1141,LARGE(INDEX(ISNUMBER(--MID(feed!O1141,ROW($1:$5),1))*
ROW($1:$5),0),ROW($1:$5))+1,1)*10^ROW($1:$5)/10)</f>
        <v>0</v>
      </c>
      <c r="P941" t="str">
        <f>feed!P1141</f>
        <v>Untapped</v>
      </c>
      <c r="Q941">
        <f t="shared" si="84"/>
        <v>90</v>
      </c>
      <c r="R941" t="str">
        <f>feed!Q1141</f>
        <v>None</v>
      </c>
      <c r="S941">
        <f t="shared" si="85"/>
        <v>0</v>
      </c>
      <c r="T941" t="str">
        <f>feed!R1141</f>
        <v>East Indies</v>
      </c>
      <c r="U941" t="str">
        <f>feed!S1141</f>
        <v>Neutral</v>
      </c>
      <c r="V9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941" t="str">
        <f>feed!U1141</f>
        <v>http://blocgame.com/stats.php?id=65654</v>
      </c>
      <c r="X941" s="4">
        <f>SUMPRODUCT(MID(0&amp;feed!V1141,LARGE(INDEX(ISNUMBER(--MID(feed!V1141,ROW($1:$5),1))*
ROW($1:$5),0),ROW($1:$5))+1,1)*10^ROW($1:$5)/10)</f>
        <v>0</v>
      </c>
      <c r="Y941">
        <f>feed!W1141</f>
        <v>0</v>
      </c>
      <c r="Z941" s="4">
        <f t="shared" si="86"/>
        <v>19250</v>
      </c>
      <c r="AA941" s="8">
        <f t="shared" si="87"/>
        <v>64.516129032258064</v>
      </c>
      <c r="AB941" s="4">
        <f t="shared" si="88"/>
        <v>51.666666666666664</v>
      </c>
      <c r="AC941" s="4">
        <f t="shared" si="89"/>
        <v>3333.3333333333335</v>
      </c>
    </row>
    <row r="942" spans="1:29" x14ac:dyDescent="0.25">
      <c r="A942" t="str">
        <f>feed!A1142</f>
        <v>Coontown</v>
      </c>
      <c r="B942" t="str">
        <f>feed!B1142</f>
        <v>NiggerJim</v>
      </c>
      <c r="C942">
        <f>feed!C1142</f>
        <v>0</v>
      </c>
      <c r="D942">
        <f>SUMPRODUCT(MID(0&amp;feed!D1142,LARGE(INDEX(ISNUMBER(--MID(feed!D1142,ROW($1:$19),1))*
ROW($1:$19),0),ROW($1:$19))+1,1)*10^ROW($1:$19)/10)</f>
        <v>25</v>
      </c>
      <c r="E942">
        <f>SUMPRODUCT(MID(0&amp;feed!E1142,LARGE(INDEX(ISNUMBER(--MID(feed!E1142,ROW($1:$19),1))*
ROW($1:$19),0),ROW($1:$19))+1,1)*10^ROW($1:$19)/10)</f>
        <v>0</v>
      </c>
      <c r="F942" t="str">
        <f>feed!F1142</f>
        <v>First World War surplus</v>
      </c>
      <c r="G942" t="str">
        <f>feed!G1142</f>
        <v>Normal</v>
      </c>
      <c r="H942">
        <f>SUMPRODUCT(MID(0&amp;feed!H1141,LARGE(INDEX(ISNUMBER(--MID(feed!H1141,ROW($1:$19),1))*
ROW($1:$19),0),ROW($1:$19))+1,1)*10^ROW($1:$19)/10)</f>
        <v>0</v>
      </c>
      <c r="I942" t="str">
        <f>feed!I1142</f>
        <v>Elite</v>
      </c>
      <c r="J942">
        <f>SUMPRODUCT(MID(0&amp;feed!J1142,LARGE(INDEX(ISNUMBER(--MID(feed!J1142,ROW($1:$19),1))*
ROW($1:$19),0),ROW($1:$19))+1,1)*10^ROW($1:$19)/10)</f>
        <v>17</v>
      </c>
      <c r="K942">
        <f>SUMPRODUCT(MID(0&amp;feed!K1142,LARGE(INDEX(ISNUMBER(--MID(feed!K1142,ROW($1:$19),1))*
ROW($1:$19),0),ROW($1:$19))+1,1)*10^ROW($1:$19)/10)</f>
        <v>2</v>
      </c>
      <c r="L942">
        <f>SUMPRODUCT(MID(0&amp;feed!L1142,LARGE(INDEX(ISNUMBER(--MID(feed!L1142,ROW($1:$19),1))*
ROW($1:$19),0),ROW($1:$19))+1,1)*10^ROW($1:$19)/10)</f>
        <v>0</v>
      </c>
      <c r="M942" t="str">
        <f>feed!M1142</f>
        <v>Free Market</v>
      </c>
      <c r="N942">
        <f>SUMPRODUCT(MID(0&amp;feed!N1142,LARGE(INDEX(ISNUMBER(--MID(feed!N1142,ROW($1:$5),1))*
ROW($1:$5),0),ROW($1:$5))+1,1)*10^ROW($1:$5)/10)</f>
        <v>310</v>
      </c>
      <c r="O942">
        <f>SUMPRODUCT(MID(0&amp;feed!O1142,LARGE(INDEX(ISNUMBER(--MID(feed!O1142,ROW($1:$5),1))*
ROW($1:$5),0),ROW($1:$5))+1,1)*10^ROW($1:$5)/10)</f>
        <v>0</v>
      </c>
      <c r="P942" t="str">
        <f>feed!P1142</f>
        <v>Untapped</v>
      </c>
      <c r="Q942">
        <f t="shared" si="84"/>
        <v>90</v>
      </c>
      <c r="R942" t="str">
        <f>feed!Q1142</f>
        <v>None</v>
      </c>
      <c r="S942">
        <f t="shared" si="85"/>
        <v>0</v>
      </c>
      <c r="T942" t="str">
        <f>feed!R1142</f>
        <v>Egypt</v>
      </c>
      <c r="U942" t="str">
        <f>feed!S1142</f>
        <v>Neutral</v>
      </c>
      <c r="V9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942" t="str">
        <f>feed!U1142</f>
        <v>http://blocgame.com/stats.php?id=65655</v>
      </c>
      <c r="X942" s="4">
        <f>SUMPRODUCT(MID(0&amp;feed!V1142,LARGE(INDEX(ISNUMBER(--MID(feed!V1142,ROW($1:$5),1))*
ROW($1:$5),0),ROW($1:$5))+1,1)*10^ROW($1:$5)/10)</f>
        <v>0</v>
      </c>
      <c r="Y942">
        <f>feed!W1142</f>
        <v>0</v>
      </c>
      <c r="Z942" s="4">
        <f t="shared" si="86"/>
        <v>19250</v>
      </c>
      <c r="AA942" s="8">
        <f t="shared" si="87"/>
        <v>64.516129032258064</v>
      </c>
      <c r="AB942" s="4">
        <f t="shared" si="88"/>
        <v>51.666666666666664</v>
      </c>
      <c r="AC942" s="4">
        <f t="shared" si="89"/>
        <v>3333.3333333333335</v>
      </c>
    </row>
    <row r="943" spans="1:29" x14ac:dyDescent="0.25">
      <c r="A943" t="str">
        <f>feed!A1143</f>
        <v>Orania</v>
      </c>
      <c r="B943" t="str">
        <f>feed!B1143</f>
        <v>Wilheim</v>
      </c>
      <c r="C943">
        <f>feed!C1143</f>
        <v>0</v>
      </c>
      <c r="D943">
        <f>SUMPRODUCT(MID(0&amp;feed!D1143,LARGE(INDEX(ISNUMBER(--MID(feed!D1143,ROW($1:$19),1))*
ROW($1:$19),0),ROW($1:$19))+1,1)*10^ROW($1:$19)/10)</f>
        <v>25</v>
      </c>
      <c r="E943">
        <f>SUMPRODUCT(MID(0&amp;feed!E1143,LARGE(INDEX(ISNUMBER(--MID(feed!E1143,ROW($1:$19),1))*
ROW($1:$19),0),ROW($1:$19))+1,1)*10^ROW($1:$19)/10)</f>
        <v>0</v>
      </c>
      <c r="F943" t="str">
        <f>feed!F1143</f>
        <v>First World War surplus</v>
      </c>
      <c r="G943" t="str">
        <f>feed!G1143</f>
        <v>Gandhi-like</v>
      </c>
      <c r="H943">
        <f>SUMPRODUCT(MID(0&amp;feed!H1142,LARGE(INDEX(ISNUMBER(--MID(feed!H1142,ROW($1:$19),1))*
ROW($1:$19),0),ROW($1:$19))+1,1)*10^ROW($1:$19)/10)</f>
        <v>0</v>
      </c>
      <c r="I943" t="str">
        <f>feed!I1143</f>
        <v>Elite</v>
      </c>
      <c r="J943">
        <f>SUMPRODUCT(MID(0&amp;feed!J1143,LARGE(INDEX(ISNUMBER(--MID(feed!J1143,ROW($1:$19),1))*
ROW($1:$19),0),ROW($1:$19))+1,1)*10^ROW($1:$19)/10)</f>
        <v>152</v>
      </c>
      <c r="K943">
        <f>SUMPRODUCT(MID(0&amp;feed!K1143,LARGE(INDEX(ISNUMBER(--MID(feed!K1143,ROW($1:$19),1))*
ROW($1:$19),0),ROW($1:$19))+1,1)*10^ROW($1:$19)/10)</f>
        <v>2</v>
      </c>
      <c r="L943">
        <f>SUMPRODUCT(MID(0&amp;feed!L1143,LARGE(INDEX(ISNUMBER(--MID(feed!L1143,ROW($1:$19),1))*
ROW($1:$19),0),ROW($1:$19))+1,1)*10^ROW($1:$19)/10)</f>
        <v>0</v>
      </c>
      <c r="M943" t="str">
        <f>feed!M1143</f>
        <v>Mixed Economy</v>
      </c>
      <c r="N943">
        <f>SUMPRODUCT(MID(0&amp;feed!N1143,LARGE(INDEX(ISNUMBER(--MID(feed!N1143,ROW($1:$5),1))*
ROW($1:$5),0),ROW($1:$5))+1,1)*10^ROW($1:$5)/10)</f>
        <v>309</v>
      </c>
      <c r="O943">
        <f>SUMPRODUCT(MID(0&amp;feed!O1143,LARGE(INDEX(ISNUMBER(--MID(feed!O1143,ROW($1:$5),1))*
ROW($1:$5),0),ROW($1:$5))+1,1)*10^ROW($1:$5)/10)</f>
        <v>0</v>
      </c>
      <c r="P943" t="str">
        <f>feed!P1143</f>
        <v>Untapped</v>
      </c>
      <c r="Q943">
        <f t="shared" si="84"/>
        <v>90</v>
      </c>
      <c r="R943" t="str">
        <f>feed!Q1143</f>
        <v>None</v>
      </c>
      <c r="S943">
        <f t="shared" si="85"/>
        <v>0</v>
      </c>
      <c r="T943" t="str">
        <f>feed!R1143</f>
        <v>Southern Africa</v>
      </c>
      <c r="U943" t="str">
        <f>feed!S1143</f>
        <v>Neutral</v>
      </c>
      <c r="V9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20000</v>
      </c>
      <c r="W943" t="str">
        <f>feed!U1143</f>
        <v>http://blocgame.com/stats.php?id=51306</v>
      </c>
      <c r="X943" s="4">
        <f>SUMPRODUCT(MID(0&amp;feed!V1143,LARGE(INDEX(ISNUMBER(--MID(feed!V1143,ROW($1:$5),1))*
ROW($1:$5),0),ROW($1:$5))+1,1)*10^ROW($1:$5)/10)</f>
        <v>0</v>
      </c>
      <c r="Y943">
        <f>feed!W1143</f>
        <v>0</v>
      </c>
      <c r="Z943" s="4">
        <f t="shared" si="86"/>
        <v>19250</v>
      </c>
      <c r="AA943" s="8">
        <f t="shared" si="87"/>
        <v>64.724919093851128</v>
      </c>
      <c r="AB943" s="4">
        <f t="shared" si="88"/>
        <v>51.5</v>
      </c>
      <c r="AC943" s="4">
        <f t="shared" si="89"/>
        <v>3333.3333333333335</v>
      </c>
    </row>
    <row r="944" spans="1:29" x14ac:dyDescent="0.25">
      <c r="A944" t="str">
        <f>feed!A1136</f>
        <v>Wikonia</v>
      </c>
      <c r="B944" t="str">
        <f>feed!B1136</f>
        <v>BurningKnight</v>
      </c>
      <c r="C944">
        <f>feed!C1136</f>
        <v>0</v>
      </c>
      <c r="D944">
        <f>SUMPRODUCT(MID(0&amp;feed!D1136,LARGE(INDEX(ISNUMBER(--MID(feed!D1136,ROW($1:$19),1))*
ROW($1:$19),0),ROW($1:$19))+1,1)*10^ROW($1:$19)/10)</f>
        <v>25</v>
      </c>
      <c r="E944">
        <f>SUMPRODUCT(MID(0&amp;feed!E1136,LARGE(INDEX(ISNUMBER(--MID(feed!E1136,ROW($1:$19),1))*
ROW($1:$19),0),ROW($1:$19))+1,1)*10^ROW($1:$19)/10)</f>
        <v>0</v>
      </c>
      <c r="F944" t="str">
        <f>feed!F1136</f>
        <v>First World War surplus</v>
      </c>
      <c r="G944" t="str">
        <f>feed!G1136</f>
        <v>Good</v>
      </c>
      <c r="H944">
        <f>SUMPRODUCT(MID(0&amp;feed!H1143,LARGE(INDEX(ISNUMBER(--MID(feed!H1143,ROW($1:$19),1))*
ROW($1:$19),0),ROW($1:$19))+1,1)*10^ROW($1:$19)/10)</f>
        <v>0</v>
      </c>
      <c r="I944" t="str">
        <f>feed!I1136</f>
        <v>Elite</v>
      </c>
      <c r="J944">
        <f>SUMPRODUCT(MID(0&amp;feed!J1136,LARGE(INDEX(ISNUMBER(--MID(feed!J1136,ROW($1:$19),1))*
ROW($1:$19),0),ROW($1:$19))+1,1)*10^ROW($1:$19)/10)</f>
        <v>51</v>
      </c>
      <c r="K944">
        <f>SUMPRODUCT(MID(0&amp;feed!K1136,LARGE(INDEX(ISNUMBER(--MID(feed!K1136,ROW($1:$19),1))*
ROW($1:$19),0),ROW($1:$19))+1,1)*10^ROW($1:$19)/10)</f>
        <v>2</v>
      </c>
      <c r="L944">
        <f>SUMPRODUCT(MID(0&amp;feed!L1136,LARGE(INDEX(ISNUMBER(--MID(feed!L1136,ROW($1:$19),1))*
ROW($1:$19),0),ROW($1:$19))+1,1)*10^ROW($1:$19)/10)</f>
        <v>0</v>
      </c>
      <c r="M944" t="str">
        <f>feed!M1136</f>
        <v>Free Market</v>
      </c>
      <c r="N944">
        <f>SUMPRODUCT(MID(0&amp;feed!N1136,LARGE(INDEX(ISNUMBER(--MID(feed!N1136,ROW($1:$5),1))*
ROW($1:$5),0),ROW($1:$5))+1,1)*10^ROW($1:$5)/10)</f>
        <v>310</v>
      </c>
      <c r="O944">
        <f>SUMPRODUCT(MID(0&amp;feed!O1136,LARGE(INDEX(ISNUMBER(--MID(feed!O1136,ROW($1:$5),1))*
ROW($1:$5),0),ROW($1:$5))+1,1)*10^ROW($1:$5)/10)</f>
        <v>0</v>
      </c>
      <c r="P944" t="str">
        <f>feed!P1136</f>
        <v>Untapped</v>
      </c>
      <c r="Q944">
        <f t="shared" si="84"/>
        <v>90</v>
      </c>
      <c r="R944" t="str">
        <f>feed!Q1136</f>
        <v>None</v>
      </c>
      <c r="S944">
        <f t="shared" si="85"/>
        <v>0</v>
      </c>
      <c r="T944" t="str">
        <f>feed!R1136</f>
        <v>Atlas</v>
      </c>
      <c r="U944" t="str">
        <f>feed!S1136</f>
        <v>United States</v>
      </c>
      <c r="V944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944" t="str">
        <f>feed!U1136</f>
        <v>http://blocgame.com/stats.php?id=65610</v>
      </c>
      <c r="X944" s="4">
        <f>SUMPRODUCT(MID(0&amp;feed!V1136,LARGE(INDEX(ISNUMBER(--MID(feed!V1136,ROW($1:$5),1))*
ROW($1:$5),0),ROW($1:$5))+1,1)*10^ROW($1:$5)/10)</f>
        <v>0</v>
      </c>
      <c r="Y944">
        <f>feed!W1136</f>
        <v>0</v>
      </c>
      <c r="Z944" s="4">
        <f t="shared" si="86"/>
        <v>19250</v>
      </c>
      <c r="AA944" s="8">
        <f t="shared" si="87"/>
        <v>64.516129032258064</v>
      </c>
      <c r="AB944" s="4">
        <f t="shared" si="88"/>
        <v>51.666666666666664</v>
      </c>
      <c r="AC944" s="4">
        <f t="shared" si="89"/>
        <v>3333.3333333333335</v>
      </c>
    </row>
    <row r="945" spans="1:29" x14ac:dyDescent="0.25">
      <c r="A945" t="str">
        <f>feed!A1139</f>
        <v>Breezeland</v>
      </c>
      <c r="B945" t="str">
        <f>feed!B1139</f>
        <v>President McBreeze</v>
      </c>
      <c r="C945">
        <f>feed!C1139</f>
        <v>0</v>
      </c>
      <c r="D945">
        <f>SUMPRODUCT(MID(0&amp;feed!D1139,LARGE(INDEX(ISNUMBER(--MID(feed!D1139,ROW($1:$19),1))*
ROW($1:$19),0),ROW($1:$19))+1,1)*10^ROW($1:$19)/10)</f>
        <v>20</v>
      </c>
      <c r="E945">
        <f>SUMPRODUCT(MID(0&amp;feed!E1139,LARGE(INDEX(ISNUMBER(--MID(feed!E1139,ROW($1:$19),1))*
ROW($1:$19),0),ROW($1:$19))+1,1)*10^ROW($1:$19)/10)</f>
        <v>0</v>
      </c>
      <c r="F945" t="str">
        <f>feed!F1139</f>
        <v>Finest of the 19th century</v>
      </c>
      <c r="G945" t="str">
        <f>feed!G1139</f>
        <v>Normal</v>
      </c>
      <c r="H945">
        <f>SUMPRODUCT(MID(0&amp;feed!H1139,LARGE(INDEX(ISNUMBER(--MID(feed!H1139,ROW($1:$19),1))*
ROW($1:$19),0),ROW($1:$19))+1,1)*10^ROW($1:$19)/10)</f>
        <v>0</v>
      </c>
      <c r="I945" t="str">
        <f>feed!I1139</f>
        <v>Standard</v>
      </c>
      <c r="J945">
        <f>SUMPRODUCT(MID(0&amp;feed!J1139,LARGE(INDEX(ISNUMBER(--MID(feed!J1139,ROW($1:$19),1))*
ROW($1:$19),0),ROW($1:$19))+1,1)*10^ROW($1:$19)/10)</f>
        <v>23</v>
      </c>
      <c r="K945">
        <f>SUMPRODUCT(MID(0&amp;feed!K1139,LARGE(INDEX(ISNUMBER(--MID(feed!K1139,ROW($1:$19),1))*
ROW($1:$19),0),ROW($1:$19))+1,1)*10^ROW($1:$19)/10)</f>
        <v>3</v>
      </c>
      <c r="L945">
        <f>SUMPRODUCT(MID(0&amp;feed!L1139,LARGE(INDEX(ISNUMBER(--MID(feed!L1139,ROW($1:$19),1))*
ROW($1:$19),0),ROW($1:$19))+1,1)*10^ROW($1:$19)/10)</f>
        <v>1</v>
      </c>
      <c r="M945" t="str">
        <f>feed!M1139</f>
        <v>Mixed Economy</v>
      </c>
      <c r="N945">
        <f>SUMPRODUCT(MID(0&amp;feed!N1139,LARGE(INDEX(ISNUMBER(--MID(feed!N1139,ROW($1:$5),1))*
ROW($1:$5),0),ROW($1:$5))+1,1)*10^ROW($1:$5)/10)</f>
        <v>310</v>
      </c>
      <c r="O945">
        <f>SUMPRODUCT(MID(0&amp;feed!O1139,LARGE(INDEX(ISNUMBER(--MID(feed!O1139,ROW($1:$5),1))*
ROW($1:$5),0),ROW($1:$5))+1,1)*10^ROW($1:$5)/10)</f>
        <v>1</v>
      </c>
      <c r="P945" t="str">
        <f>feed!P1139</f>
        <v>Untapped</v>
      </c>
      <c r="Q945">
        <f t="shared" si="84"/>
        <v>90</v>
      </c>
      <c r="R945" t="str">
        <f>feed!Q1139</f>
        <v>None</v>
      </c>
      <c r="S945">
        <f t="shared" si="85"/>
        <v>0</v>
      </c>
      <c r="T945" t="str">
        <f>feed!R1139</f>
        <v>Gran Colombia</v>
      </c>
      <c r="U945" t="str">
        <f>feed!S1139</f>
        <v>Neutral</v>
      </c>
      <c r="V945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20000</v>
      </c>
      <c r="W945" t="str">
        <f>feed!U1139</f>
        <v>http://blocgame.com/stats.php?id=65646</v>
      </c>
      <c r="X945" s="4">
        <f>SUMPRODUCT(MID(0&amp;feed!V1139,LARGE(INDEX(ISNUMBER(--MID(feed!V1139,ROW($1:$5),1))*
ROW($1:$5),0),ROW($1:$5))+1,1)*10^ROW($1:$5)/10)</f>
        <v>0</v>
      </c>
      <c r="Y945">
        <f>feed!W1139</f>
        <v>0</v>
      </c>
      <c r="Z945" s="4">
        <f t="shared" si="86"/>
        <v>18500</v>
      </c>
      <c r="AA945" s="8">
        <f t="shared" si="87"/>
        <v>64.516129032258064</v>
      </c>
      <c r="AB945" s="4">
        <f t="shared" si="88"/>
        <v>51.666666666666664</v>
      </c>
      <c r="AC945" s="4">
        <f t="shared" si="89"/>
        <v>3333.3333333333335</v>
      </c>
    </row>
    <row r="946" spans="1:29" x14ac:dyDescent="0.25">
      <c r="A946" t="str">
        <f>feed!A937</f>
        <v>Origanium</v>
      </c>
      <c r="B946" t="str">
        <f>feed!B937</f>
        <v>Kallima</v>
      </c>
      <c r="C946" t="str">
        <f>feed!C937</f>
        <v>The Order</v>
      </c>
      <c r="D946">
        <f>SUMPRODUCT(MID(0&amp;feed!D937,LARGE(INDEX(ISNUMBER(--MID(feed!D937,ROW($1:$19),1))*
ROW($1:$19),0),ROW($1:$19))+1,1)*10^ROW($1:$19)/10)</f>
        <v>68</v>
      </c>
      <c r="E946">
        <f>SUMPRODUCT(MID(0&amp;feed!E937,LARGE(INDEX(ISNUMBER(--MID(feed!E937,ROW($1:$19),1))*
ROW($1:$19),0),ROW($1:$19))+1,1)*10^ROW($1:$19)/10)</f>
        <v>0</v>
      </c>
      <c r="F946" t="str">
        <f>feed!F937</f>
        <v>First World War surplus</v>
      </c>
      <c r="G946" t="str">
        <f>feed!G937</f>
        <v>Gandhi-like</v>
      </c>
      <c r="H946">
        <f>SUMPRODUCT(MID(0&amp;feed!H937,LARGE(INDEX(ISNUMBER(--MID(feed!H937,ROW($1:$19),1))*
ROW($1:$19),0),ROW($1:$19))+1,1)*10^ROW($1:$19)/10)</f>
        <v>1</v>
      </c>
      <c r="I946" t="str">
        <f>feed!I937</f>
        <v>Standard</v>
      </c>
      <c r="J946">
        <f>SUMPRODUCT(MID(0&amp;feed!J937,LARGE(INDEX(ISNUMBER(--MID(feed!J937,ROW($1:$19),1))*
ROW($1:$19),0),ROW($1:$19))+1,1)*10^ROW($1:$19)/10)</f>
        <v>21</v>
      </c>
      <c r="K946">
        <f>SUMPRODUCT(MID(0&amp;feed!K937,LARGE(INDEX(ISNUMBER(--MID(feed!K937,ROW($1:$19),1))*
ROW($1:$19),0),ROW($1:$19))+1,1)*10^ROW($1:$19)/10)</f>
        <v>10</v>
      </c>
      <c r="L946">
        <f>SUMPRODUCT(MID(0&amp;feed!L937,LARGE(INDEX(ISNUMBER(--MID(feed!L937,ROW($1:$19),1))*
ROW($1:$19),0),ROW($1:$19))+1,1)*10^ROW($1:$19)/10)</f>
        <v>4</v>
      </c>
      <c r="M946" t="str">
        <f>feed!M937</f>
        <v>Central Planning</v>
      </c>
      <c r="N946">
        <f>SUMPRODUCT(MID(0&amp;feed!N937,LARGE(INDEX(ISNUMBER(--MID(feed!N937,ROW($1:$5),1))*
ROW($1:$5),0),ROW($1:$5))+1,1)*10^ROW($1:$5)/10)</f>
        <v>398</v>
      </c>
      <c r="O946">
        <f>SUMPRODUCT(MID(0&amp;feed!O937,LARGE(INDEX(ISNUMBER(--MID(feed!O937,ROW($1:$5),1))*
ROW($1:$5),0),ROW($1:$5))+1,1)*10^ROW($1:$5)/10)</f>
        <v>379</v>
      </c>
      <c r="P946" t="str">
        <f>feed!P937</f>
        <v>Untapped</v>
      </c>
      <c r="Q946">
        <f t="shared" si="84"/>
        <v>90</v>
      </c>
      <c r="R946" t="str">
        <f>feed!Q937</f>
        <v>Meagre</v>
      </c>
      <c r="S946">
        <f t="shared" si="85"/>
        <v>1.5</v>
      </c>
      <c r="T946" t="str">
        <f>feed!R937</f>
        <v>The Subcontinent</v>
      </c>
      <c r="U946" t="str">
        <f>feed!S937</f>
        <v>Soviet Union</v>
      </c>
      <c r="V946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21890</v>
      </c>
      <c r="W946" t="str">
        <f>feed!U937</f>
        <v>http://blocgame.com/stats.php?id=65399</v>
      </c>
      <c r="X946" s="4">
        <f>SUMPRODUCT(MID(0&amp;feed!V937,LARGE(INDEX(ISNUMBER(--MID(feed!V937,ROW($1:$5),1))*
ROW($1:$5),0),ROW($1:$5))+1,1)*10^ROW($1:$5)/10)</f>
        <v>0</v>
      </c>
      <c r="Y946">
        <f>feed!W937</f>
        <v>0</v>
      </c>
      <c r="Z946" s="4">
        <f t="shared" si="86"/>
        <v>15890</v>
      </c>
      <c r="AA946" s="8">
        <f t="shared" si="87"/>
        <v>55</v>
      </c>
      <c r="AB946" s="4">
        <f t="shared" si="88"/>
        <v>66.333333333333329</v>
      </c>
      <c r="AC946" s="4">
        <f t="shared" si="89"/>
        <v>3648.3333333333335</v>
      </c>
    </row>
    <row r="947" spans="1:29" x14ac:dyDescent="0.25">
      <c r="A947" t="str">
        <f>feed!A1132</f>
        <v>Geinrema</v>
      </c>
      <c r="B947" t="str">
        <f>feed!B1132</f>
        <v>Tahujoe</v>
      </c>
      <c r="C947">
        <f>feed!C1132</f>
        <v>0</v>
      </c>
      <c r="D947">
        <f>SUMPRODUCT(MID(0&amp;feed!D1132,LARGE(INDEX(ISNUMBER(--MID(feed!D1132,ROW($1:$19),1))*
ROW($1:$19),0),ROW($1:$19))+1,1)*10^ROW($1:$19)/10)</f>
        <v>20</v>
      </c>
      <c r="E947">
        <f>SUMPRODUCT(MID(0&amp;feed!E1132,LARGE(INDEX(ISNUMBER(--MID(feed!E1132,ROW($1:$19),1))*
ROW($1:$19),0),ROW($1:$19))+1,1)*10^ROW($1:$19)/10)</f>
        <v>0</v>
      </c>
      <c r="F947" t="str">
        <f>feed!F1132</f>
        <v>Finest of the 19th century</v>
      </c>
      <c r="G947" t="str">
        <f>feed!G1132</f>
        <v>Normal</v>
      </c>
      <c r="H947">
        <f>SUMPRODUCT(MID(0&amp;feed!H1129,LARGE(INDEX(ISNUMBER(--MID(feed!H1129,ROW($1:$19),1))*
ROW($1:$19),0),ROW($1:$19))+1,1)*10^ROW($1:$19)/10)</f>
        <v>0</v>
      </c>
      <c r="I947" t="str">
        <f>feed!I1132</f>
        <v>Standard</v>
      </c>
      <c r="J947">
        <f>SUMPRODUCT(MID(0&amp;feed!J1132,LARGE(INDEX(ISNUMBER(--MID(feed!J1132,ROW($1:$19),1))*
ROW($1:$19),0),ROW($1:$19))+1,1)*10^ROW($1:$19)/10)</f>
        <v>21</v>
      </c>
      <c r="K947">
        <f>SUMPRODUCT(MID(0&amp;feed!K1132,LARGE(INDEX(ISNUMBER(--MID(feed!K1132,ROW($1:$19),1))*
ROW($1:$19),0),ROW($1:$19))+1,1)*10^ROW($1:$19)/10)</f>
        <v>2</v>
      </c>
      <c r="L947">
        <f>SUMPRODUCT(MID(0&amp;feed!L1132,LARGE(INDEX(ISNUMBER(--MID(feed!L1132,ROW($1:$19),1))*
ROW($1:$19),0),ROW($1:$19))+1,1)*10^ROW($1:$19)/10)</f>
        <v>1</v>
      </c>
      <c r="M947" t="str">
        <f>feed!M1132</f>
        <v>Mixed Economy</v>
      </c>
      <c r="N947">
        <f>SUMPRODUCT(MID(0&amp;feed!N1132,LARGE(INDEX(ISNUMBER(--MID(feed!N1132,ROW($1:$5),1))*
ROW($1:$5),0),ROW($1:$5))+1,1)*10^ROW($1:$5)/10)</f>
        <v>311</v>
      </c>
      <c r="O947">
        <f>SUMPRODUCT(MID(0&amp;feed!O1132,LARGE(INDEX(ISNUMBER(--MID(feed!O1132,ROW($1:$5),1))*
ROW($1:$5),0),ROW($1:$5))+1,1)*10^ROW($1:$5)/10)</f>
        <v>197</v>
      </c>
      <c r="P947" t="str">
        <f>feed!P1132</f>
        <v>Untapped</v>
      </c>
      <c r="Q947">
        <f t="shared" si="84"/>
        <v>90</v>
      </c>
      <c r="R947" t="str">
        <f>feed!Q1132</f>
        <v>None</v>
      </c>
      <c r="S947">
        <f t="shared" si="85"/>
        <v>0</v>
      </c>
      <c r="T947" t="str">
        <f>feed!R1132</f>
        <v>West Africa</v>
      </c>
      <c r="U947" t="str">
        <f>feed!S1132</f>
        <v>Neutral</v>
      </c>
      <c r="V947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947" t="str">
        <f>feed!U1132</f>
        <v>http://blocgame.com/stats.php?id=65643</v>
      </c>
      <c r="X947" s="4">
        <f>SUMPRODUCT(MID(0&amp;feed!V1132,LARGE(INDEX(ISNUMBER(--MID(feed!V1132,ROW($1:$5),1))*
ROW($1:$5),0),ROW($1:$5))+1,1)*10^ROW($1:$5)/10)</f>
        <v>0</v>
      </c>
      <c r="Y947">
        <f>feed!W1132</f>
        <v>0</v>
      </c>
      <c r="Z947" s="4">
        <f t="shared" si="86"/>
        <v>18875</v>
      </c>
      <c r="AA947" s="8">
        <f t="shared" si="87"/>
        <v>64.308681672025727</v>
      </c>
      <c r="AB947" s="4">
        <f t="shared" si="88"/>
        <v>51.833333333333336</v>
      </c>
      <c r="AC947" s="4">
        <f t="shared" si="89"/>
        <v>3333.3333333333335</v>
      </c>
    </row>
    <row r="948" spans="1:29" x14ac:dyDescent="0.25">
      <c r="A948" t="str">
        <f>feed!A1130</f>
        <v>Snoram</v>
      </c>
      <c r="B948" t="str">
        <f>feed!B1130</f>
        <v>Uvanov</v>
      </c>
      <c r="C948">
        <f>feed!C1130</f>
        <v>0</v>
      </c>
      <c r="D948">
        <f>SUMPRODUCT(MID(0&amp;feed!D1130,LARGE(INDEX(ISNUMBER(--MID(feed!D1130,ROW($1:$19),1))*
ROW($1:$19),0),ROW($1:$19))+1,1)*10^ROW($1:$19)/10)</f>
        <v>3</v>
      </c>
      <c r="E948">
        <f>SUMPRODUCT(MID(0&amp;feed!E1130,LARGE(INDEX(ISNUMBER(--MID(feed!E1130,ROW($1:$19),1))*
ROW($1:$19),0),ROW($1:$19))+1,1)*10^ROW($1:$19)/10)</f>
        <v>0</v>
      </c>
      <c r="F948" t="str">
        <f>feed!F1130</f>
        <v>Finest of the 19th century</v>
      </c>
      <c r="G948" t="str">
        <f>feed!G1130</f>
        <v>Questionable</v>
      </c>
      <c r="H948">
        <f>SUMPRODUCT(MID(0&amp;feed!H1130,LARGE(INDEX(ISNUMBER(--MID(feed!H1130,ROW($1:$19),1))*
ROW($1:$19),0),ROW($1:$19))+1,1)*10^ROW($1:$19)/10)</f>
        <v>0</v>
      </c>
      <c r="I948" t="str">
        <f>feed!I1130</f>
        <v>Undisciplined Rabble</v>
      </c>
      <c r="J948">
        <f>SUMPRODUCT(MID(0&amp;feed!J1130,LARGE(INDEX(ISNUMBER(--MID(feed!J1130,ROW($1:$19),1))*
ROW($1:$19),0),ROW($1:$19))+1,1)*10^ROW($1:$19)/10)</f>
        <v>23</v>
      </c>
      <c r="K948">
        <f>SUMPRODUCT(MID(0&amp;feed!K1130,LARGE(INDEX(ISNUMBER(--MID(feed!K1130,ROW($1:$19),1))*
ROW($1:$19),0),ROW($1:$19))+1,1)*10^ROW($1:$19)/10)</f>
        <v>2</v>
      </c>
      <c r="L948">
        <f>SUMPRODUCT(MID(0&amp;feed!L1130,LARGE(INDEX(ISNUMBER(--MID(feed!L1130,ROW($1:$19),1))*
ROW($1:$19),0),ROW($1:$19))+1,1)*10^ROW($1:$19)/10)</f>
        <v>0</v>
      </c>
      <c r="M948" t="str">
        <f>feed!M1130</f>
        <v>Mixed Economy</v>
      </c>
      <c r="N948">
        <f>SUMPRODUCT(MID(0&amp;feed!N1130,LARGE(INDEX(ISNUMBER(--MID(feed!N1130,ROW($1:$5),1))*
ROW($1:$5),0),ROW($1:$5))+1,1)*10^ROW($1:$5)/10)</f>
        <v>311</v>
      </c>
      <c r="O948">
        <f>SUMPRODUCT(MID(0&amp;feed!O1130,LARGE(INDEX(ISNUMBER(--MID(feed!O1130,ROW($1:$5),1))*
ROW($1:$5),0),ROW($1:$5))+1,1)*10^ROW($1:$5)/10)</f>
        <v>0</v>
      </c>
      <c r="P948" t="str">
        <f>feed!P1130</f>
        <v>Untapped</v>
      </c>
      <c r="Q948">
        <f t="shared" si="84"/>
        <v>90</v>
      </c>
      <c r="R948" t="str">
        <f>feed!Q1130</f>
        <v>None</v>
      </c>
      <c r="S948">
        <f t="shared" si="85"/>
        <v>0</v>
      </c>
      <c r="T948" t="str">
        <f>feed!R1130</f>
        <v>Congo</v>
      </c>
      <c r="U948" t="str">
        <f>feed!S1130</f>
        <v>Neutral</v>
      </c>
      <c r="V948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12590</v>
      </c>
      <c r="W948" t="str">
        <f>feed!U1130</f>
        <v>http://blocgame.com/stats.php?id=65409</v>
      </c>
      <c r="X948" s="4">
        <f>SUMPRODUCT(MID(0&amp;feed!V1130,LARGE(INDEX(ISNUMBER(--MID(feed!V1130,ROW($1:$5),1))*
ROW($1:$5),0),ROW($1:$5))+1,1)*10^ROW($1:$5)/10)</f>
        <v>0</v>
      </c>
      <c r="Y948">
        <f>feed!W1130</f>
        <v>0</v>
      </c>
      <c r="Z948" s="4">
        <f t="shared" si="86"/>
        <v>11840</v>
      </c>
      <c r="AA948" s="8">
        <f t="shared" si="87"/>
        <v>40.482315112540192</v>
      </c>
      <c r="AB948" s="4">
        <f t="shared" si="88"/>
        <v>51.833333333333336</v>
      </c>
      <c r="AC948" s="4">
        <f t="shared" si="89"/>
        <v>2098.3333333333335</v>
      </c>
    </row>
    <row r="949" spans="1:29" x14ac:dyDescent="0.25">
      <c r="A949" t="str">
        <f>feed!A1131</f>
        <v>D.P.R.K</v>
      </c>
      <c r="B949" t="str">
        <f>feed!B1131</f>
        <v>Kim Dynasty</v>
      </c>
      <c r="C949">
        <f>feed!C1131</f>
        <v>0</v>
      </c>
      <c r="D949">
        <f>SUMPRODUCT(MID(0&amp;feed!D1131,LARGE(INDEX(ISNUMBER(--MID(feed!D1131,ROW($1:$19),1))*
ROW($1:$19),0),ROW($1:$19))+1,1)*10^ROW($1:$19)/10)</f>
        <v>25</v>
      </c>
      <c r="E949">
        <f>SUMPRODUCT(MID(0&amp;feed!E1131,LARGE(INDEX(ISNUMBER(--MID(feed!E1131,ROW($1:$19),1))*
ROW($1:$19),0),ROW($1:$19))+1,1)*10^ROW($1:$19)/10)</f>
        <v>0</v>
      </c>
      <c r="F949" t="str">
        <f>feed!F1131</f>
        <v>First World War surplus</v>
      </c>
      <c r="G949" t="str">
        <f>feed!G1131</f>
        <v>Good</v>
      </c>
      <c r="H949">
        <f>SUMPRODUCT(MID(0&amp;feed!H1131,LARGE(INDEX(ISNUMBER(--MID(feed!H1131,ROW($1:$19),1))*
ROW($1:$19),0),ROW($1:$19))+1,1)*10^ROW($1:$19)/10)</f>
        <v>0</v>
      </c>
      <c r="I949" t="str">
        <f>feed!I1131</f>
        <v>Elite</v>
      </c>
      <c r="J949">
        <f>SUMPRODUCT(MID(0&amp;feed!J1131,LARGE(INDEX(ISNUMBER(--MID(feed!J1131,ROW($1:$19),1))*
ROW($1:$19),0),ROW($1:$19))+1,1)*10^ROW($1:$19)/10)</f>
        <v>3</v>
      </c>
      <c r="K949">
        <f>SUMPRODUCT(MID(0&amp;feed!K1131,LARGE(INDEX(ISNUMBER(--MID(feed!K1131,ROW($1:$19),1))*
ROW($1:$19),0),ROW($1:$19))+1,1)*10^ROW($1:$19)/10)</f>
        <v>2</v>
      </c>
      <c r="L949">
        <f>SUMPRODUCT(MID(0&amp;feed!L1131,LARGE(INDEX(ISNUMBER(--MID(feed!L1131,ROW($1:$19),1))*
ROW($1:$19),0),ROW($1:$19))+1,1)*10^ROW($1:$19)/10)</f>
        <v>0</v>
      </c>
      <c r="M949" t="str">
        <f>feed!M1131</f>
        <v>Central Planning</v>
      </c>
      <c r="N949">
        <f>SUMPRODUCT(MID(0&amp;feed!N1131,LARGE(INDEX(ISNUMBER(--MID(feed!N1131,ROW($1:$5),1))*
ROW($1:$5),0),ROW($1:$5))+1,1)*10^ROW($1:$5)/10)</f>
        <v>311</v>
      </c>
      <c r="O949">
        <f>SUMPRODUCT(MID(0&amp;feed!O1131,LARGE(INDEX(ISNUMBER(--MID(feed!O1131,ROW($1:$5),1))*
ROW($1:$5),0),ROW($1:$5))+1,1)*10^ROW($1:$5)/10)</f>
        <v>0</v>
      </c>
      <c r="P949" t="str">
        <f>feed!P1131</f>
        <v>Untapped</v>
      </c>
      <c r="Q949">
        <f t="shared" si="84"/>
        <v>90</v>
      </c>
      <c r="R949" t="str">
        <f>feed!Q1131</f>
        <v>None</v>
      </c>
      <c r="S949">
        <f t="shared" si="85"/>
        <v>0</v>
      </c>
      <c r="T949" t="str">
        <f>feed!R1131</f>
        <v>China</v>
      </c>
      <c r="U949" t="str">
        <f>feed!S1131</f>
        <v>Soviet Union</v>
      </c>
      <c r="V949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20000</v>
      </c>
      <c r="W949" t="str">
        <f>feed!U1131</f>
        <v>http://blocgame.com/stats.php?id=65638</v>
      </c>
      <c r="X949" s="4">
        <f>SUMPRODUCT(MID(0&amp;feed!V1131,LARGE(INDEX(ISNUMBER(--MID(feed!V1131,ROW($1:$5),1))*
ROW($1:$5),0),ROW($1:$5))+1,1)*10^ROW($1:$5)/10)</f>
        <v>0</v>
      </c>
      <c r="Y949">
        <f>feed!W1131</f>
        <v>0</v>
      </c>
      <c r="Z949" s="4">
        <f t="shared" si="86"/>
        <v>19250</v>
      </c>
      <c r="AA949" s="8">
        <f t="shared" si="87"/>
        <v>64.308681672025727</v>
      </c>
      <c r="AB949" s="4">
        <f t="shared" si="88"/>
        <v>51.833333333333336</v>
      </c>
      <c r="AC949" s="4">
        <f t="shared" si="89"/>
        <v>3333.3333333333335</v>
      </c>
    </row>
    <row r="950" spans="1:29" x14ac:dyDescent="0.25">
      <c r="A950" t="str">
        <f>feed!A1133</f>
        <v>Rhomaion</v>
      </c>
      <c r="B950" t="str">
        <f>feed!B1133</f>
        <v>Manuel Tzimiskes</v>
      </c>
      <c r="C950">
        <f>feed!C1133</f>
        <v>0</v>
      </c>
      <c r="D950">
        <f>SUMPRODUCT(MID(0&amp;feed!D1133,LARGE(INDEX(ISNUMBER(--MID(feed!D1133,ROW($1:$19),1))*
ROW($1:$19),0),ROW($1:$19))+1,1)*10^ROW($1:$19)/10)</f>
        <v>20</v>
      </c>
      <c r="E950">
        <f>SUMPRODUCT(MID(0&amp;feed!E1133,LARGE(INDEX(ISNUMBER(--MID(feed!E1133,ROW($1:$19),1))*
ROW($1:$19),0),ROW($1:$19))+1,1)*10^ROW($1:$19)/10)</f>
        <v>0</v>
      </c>
      <c r="F950" t="str">
        <f>feed!F1133</f>
        <v>Finest of the 19th century</v>
      </c>
      <c r="G950" t="str">
        <f>feed!G1133</f>
        <v>Normal</v>
      </c>
      <c r="H950">
        <f>SUMPRODUCT(MID(0&amp;feed!H1132,LARGE(INDEX(ISNUMBER(--MID(feed!H1132,ROW($1:$19),1))*
ROW($1:$19),0),ROW($1:$19))+1,1)*10^ROW($1:$19)/10)</f>
        <v>0</v>
      </c>
      <c r="I950" t="str">
        <f>feed!I1133</f>
        <v>Standard</v>
      </c>
      <c r="J950">
        <f>SUMPRODUCT(MID(0&amp;feed!J1133,LARGE(INDEX(ISNUMBER(--MID(feed!J1133,ROW($1:$19),1))*
ROW($1:$19),0),ROW($1:$19))+1,1)*10^ROW($1:$19)/10)</f>
        <v>26</v>
      </c>
      <c r="K950">
        <f>SUMPRODUCT(MID(0&amp;feed!K1133,LARGE(INDEX(ISNUMBER(--MID(feed!K1133,ROW($1:$19),1))*
ROW($1:$19),0),ROW($1:$19))+1,1)*10^ROW($1:$19)/10)</f>
        <v>2</v>
      </c>
      <c r="L950">
        <f>SUMPRODUCT(MID(0&amp;feed!L1133,LARGE(INDEX(ISNUMBER(--MID(feed!L1133,ROW($1:$19),1))*
ROW($1:$19),0),ROW($1:$19))+1,1)*10^ROW($1:$19)/10)</f>
        <v>0</v>
      </c>
      <c r="M950" t="str">
        <f>feed!M1133</f>
        <v>Mixed Economy</v>
      </c>
      <c r="N950">
        <f>SUMPRODUCT(MID(0&amp;feed!N1133,LARGE(INDEX(ISNUMBER(--MID(feed!N1133,ROW($1:$5),1))*
ROW($1:$5),0),ROW($1:$5))+1,1)*10^ROW($1:$5)/10)</f>
        <v>310</v>
      </c>
      <c r="O950">
        <f>SUMPRODUCT(MID(0&amp;feed!O1133,LARGE(INDEX(ISNUMBER(--MID(feed!O1133,ROW($1:$5),1))*
ROW($1:$5),0),ROW($1:$5))+1,1)*10^ROW($1:$5)/10)</f>
        <v>0</v>
      </c>
      <c r="P950" t="str">
        <f>feed!P1133</f>
        <v>Untapped</v>
      </c>
      <c r="Q950">
        <f t="shared" si="84"/>
        <v>90</v>
      </c>
      <c r="R950" t="str">
        <f>feed!Q1133</f>
        <v>None</v>
      </c>
      <c r="S950">
        <f t="shared" si="85"/>
        <v>0</v>
      </c>
      <c r="T950" t="str">
        <f>feed!R1133</f>
        <v>Egypt</v>
      </c>
      <c r="U950" t="str">
        <f>feed!S1133</f>
        <v>Neutral</v>
      </c>
      <c r="V950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950" t="str">
        <f>feed!U1133</f>
        <v>http://blocgame.com/stats.php?id=40915</v>
      </c>
      <c r="X950" s="4">
        <f>SUMPRODUCT(MID(0&amp;feed!V1133,LARGE(INDEX(ISNUMBER(--MID(feed!V1133,ROW($1:$5),1))*
ROW($1:$5),0),ROW($1:$5))+1,1)*10^ROW($1:$5)/10)</f>
        <v>0</v>
      </c>
      <c r="Y950">
        <f>feed!W1133</f>
        <v>0</v>
      </c>
      <c r="Z950" s="4">
        <f t="shared" si="86"/>
        <v>19250</v>
      </c>
      <c r="AA950" s="8">
        <f t="shared" si="87"/>
        <v>64.516129032258064</v>
      </c>
      <c r="AB950" s="4">
        <f t="shared" si="88"/>
        <v>51.666666666666664</v>
      </c>
      <c r="AC950" s="4">
        <f t="shared" si="89"/>
        <v>3333.3333333333335</v>
      </c>
    </row>
    <row r="951" spans="1:29" x14ac:dyDescent="0.25">
      <c r="A951" t="e">
        <f>feed!#REF!</f>
        <v>#REF!</v>
      </c>
      <c r="B951" t="e">
        <f>feed!#REF!</f>
        <v>#REF!</v>
      </c>
      <c r="C951" t="e">
        <f>feed!#REF!</f>
        <v>#REF!</v>
      </c>
      <c r="D951" t="e">
        <f>SUMPRODUCT(MID(0&amp;feed!#REF!,LARGE(INDEX(ISNUMBER(--MID(feed!#REF!,ROW($1:$19),1))*
ROW($1:$19),0),ROW($1:$19))+1,1)*10^ROW($1:$19)/10)</f>
        <v>#REF!</v>
      </c>
      <c r="E951" t="e">
        <f>SUMPRODUCT(MID(0&amp;feed!#REF!,LARGE(INDEX(ISNUMBER(--MID(feed!#REF!,ROW($1:$19),1))*
ROW($1:$19),0),ROW($1:$19))+1,1)*10^ROW($1:$19)/10)</f>
        <v>#REF!</v>
      </c>
      <c r="F951" t="e">
        <f>feed!#REF!</f>
        <v>#REF!</v>
      </c>
      <c r="G951" t="e">
        <f>feed!#REF!</f>
        <v>#REF!</v>
      </c>
      <c r="H951" t="e">
        <f>SUMPRODUCT(MID(0&amp;feed!#REF!,LARGE(INDEX(ISNUMBER(--MID(feed!#REF!,ROW($1:$19),1))*
ROW($1:$19),0),ROW($1:$19))+1,1)*10^ROW($1:$19)/10)</f>
        <v>#REF!</v>
      </c>
      <c r="I951" t="e">
        <f>feed!#REF!</f>
        <v>#REF!</v>
      </c>
      <c r="J951" t="e">
        <f>SUMPRODUCT(MID(0&amp;feed!#REF!,LARGE(INDEX(ISNUMBER(--MID(feed!#REF!,ROW($1:$19),1))*
ROW($1:$19),0),ROW($1:$19))+1,1)*10^ROW($1:$19)/10)</f>
        <v>#REF!</v>
      </c>
      <c r="K951" t="e">
        <f>SUMPRODUCT(MID(0&amp;feed!#REF!,LARGE(INDEX(ISNUMBER(--MID(feed!#REF!,ROW($1:$19),1))*
ROW($1:$19),0),ROW($1:$19))+1,1)*10^ROW($1:$19)/10)</f>
        <v>#REF!</v>
      </c>
      <c r="L951" t="e">
        <f>SUMPRODUCT(MID(0&amp;feed!#REF!,LARGE(INDEX(ISNUMBER(--MID(feed!#REF!,ROW($1:$19),1))*
ROW($1:$19),0),ROW($1:$19))+1,1)*10^ROW($1:$19)/10)</f>
        <v>#REF!</v>
      </c>
      <c r="M951" t="e">
        <f>feed!#REF!</f>
        <v>#REF!</v>
      </c>
      <c r="N951" t="e">
        <f>SUMPRODUCT(MID(0&amp;feed!#REF!,LARGE(INDEX(ISNUMBER(--MID(feed!#REF!,ROW($1:$5),1))*
ROW($1:$5),0),ROW($1:$5))+1,1)*10^ROW($1:$5)/10)</f>
        <v>#REF!</v>
      </c>
      <c r="O951" t="e">
        <f>SUMPRODUCT(MID(0&amp;feed!#REF!,LARGE(INDEX(ISNUMBER(--MID(feed!#REF!,ROW($1:$5),1))*
ROW($1:$5),0),ROW($1:$5))+1,1)*10^ROW($1:$5)/10)</f>
        <v>#REF!</v>
      </c>
      <c r="P951" t="e">
        <f>feed!#REF!</f>
        <v>#REF!</v>
      </c>
      <c r="Q951" t="e">
        <f t="shared" si="84"/>
        <v>#REF!</v>
      </c>
      <c r="R951" t="e">
        <f>feed!#REF!</f>
        <v>#REF!</v>
      </c>
      <c r="S951" t="e">
        <f t="shared" si="85"/>
        <v>#REF!</v>
      </c>
      <c r="T951" t="e">
        <f>feed!#REF!</f>
        <v>#REF!</v>
      </c>
      <c r="U951" t="e">
        <f>feed!#REF!</f>
        <v>#REF!</v>
      </c>
      <c r="V95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51" t="e">
        <f>feed!#REF!</f>
        <v>#REF!</v>
      </c>
      <c r="X951" s="4" t="e">
        <f>SUMPRODUCT(MID(0&amp;feed!#REF!,LARGE(INDEX(ISNUMBER(--MID(feed!#REF!,ROW($1:$5),1))*
ROW($1:$5),0),ROW($1:$5))+1,1)*10^ROW($1:$5)/10)</f>
        <v>#REF!</v>
      </c>
      <c r="Y951" t="e">
        <f>feed!#REF!</f>
        <v>#REF!</v>
      </c>
      <c r="Z951" s="4" t="e">
        <f t="shared" si="86"/>
        <v>#REF!</v>
      </c>
      <c r="AA951" s="8" t="e">
        <f t="shared" si="87"/>
        <v>#REF!</v>
      </c>
      <c r="AB951" s="4" t="e">
        <f t="shared" si="88"/>
        <v>#REF!</v>
      </c>
      <c r="AC951" s="4" t="e">
        <f t="shared" si="89"/>
        <v>#REF!</v>
      </c>
    </row>
    <row r="952" spans="1:29" x14ac:dyDescent="0.25">
      <c r="A952" t="str">
        <f>feed!A1123</f>
        <v>RedHair</v>
      </c>
      <c r="B952" t="str">
        <f>feed!B1123</f>
        <v>RedHairShanks</v>
      </c>
      <c r="C952">
        <f>feed!C1123</f>
        <v>0</v>
      </c>
      <c r="D952">
        <f>SUMPRODUCT(MID(0&amp;feed!D1123,LARGE(INDEX(ISNUMBER(--MID(feed!D1123,ROW($1:$19),1))*
ROW($1:$19),0),ROW($1:$19))+1,1)*10^ROW($1:$19)/10)</f>
        <v>45</v>
      </c>
      <c r="E952">
        <f>SUMPRODUCT(MID(0&amp;feed!E1123,LARGE(INDEX(ISNUMBER(--MID(feed!E1123,ROW($1:$19),1))*
ROW($1:$19),0),ROW($1:$19))+1,1)*10^ROW($1:$19)/10)</f>
        <v>0</v>
      </c>
      <c r="F952" t="str">
        <f>feed!F1123</f>
        <v>First World War surplus</v>
      </c>
      <c r="G952" t="str">
        <f>feed!G1123</f>
        <v>Angelic</v>
      </c>
      <c r="H952">
        <f>SUMPRODUCT(MID(0&amp;feed!H1123,LARGE(INDEX(ISNUMBER(--MID(feed!H1123,ROW($1:$19),1))*
ROW($1:$19),0),ROW($1:$19))+1,1)*10^ROW($1:$19)/10)</f>
        <v>2</v>
      </c>
      <c r="I952" t="str">
        <f>feed!I1123</f>
        <v>Elite</v>
      </c>
      <c r="J952">
        <f>SUMPRODUCT(MID(0&amp;feed!J1123,LARGE(INDEX(ISNUMBER(--MID(feed!J1123,ROW($1:$19),1))*
ROW($1:$19),0),ROW($1:$19))+1,1)*10^ROW($1:$19)/10)</f>
        <v>15</v>
      </c>
      <c r="K952">
        <f>SUMPRODUCT(MID(0&amp;feed!K1123,LARGE(INDEX(ISNUMBER(--MID(feed!K1123,ROW($1:$19),1))*
ROW($1:$19),0),ROW($1:$19))+1,1)*10^ROW($1:$19)/10)</f>
        <v>8</v>
      </c>
      <c r="L952">
        <f>SUMPRODUCT(MID(0&amp;feed!L1123,LARGE(INDEX(ISNUMBER(--MID(feed!L1123,ROW($1:$19),1))*
ROW($1:$19),0),ROW($1:$19))+1,1)*10^ROW($1:$19)/10)</f>
        <v>3</v>
      </c>
      <c r="M952" t="str">
        <f>feed!M1123</f>
        <v>Central Planning</v>
      </c>
      <c r="N952">
        <f>SUMPRODUCT(MID(0&amp;feed!N1123,LARGE(INDEX(ISNUMBER(--MID(feed!N1123,ROW($1:$5),1))*
ROW($1:$5),0),ROW($1:$5))+1,1)*10^ROW($1:$5)/10)</f>
        <v>314</v>
      </c>
      <c r="O952">
        <f>SUMPRODUCT(MID(0&amp;feed!O1123,LARGE(INDEX(ISNUMBER(--MID(feed!O1123,ROW($1:$5),1))*
ROW($1:$5),0),ROW($1:$5))+1,1)*10^ROW($1:$5)/10)</f>
        <v>468</v>
      </c>
      <c r="P952" t="str">
        <f>feed!P1123</f>
        <v>Untapped</v>
      </c>
      <c r="Q952">
        <f t="shared" si="84"/>
        <v>90</v>
      </c>
      <c r="R952" t="str">
        <f>feed!Q1123</f>
        <v>Mediocre</v>
      </c>
      <c r="S952">
        <f t="shared" si="85"/>
        <v>4.5</v>
      </c>
      <c r="T952" t="str">
        <f>feed!R1123</f>
        <v>Pacific Rim</v>
      </c>
      <c r="U952" t="str">
        <f>feed!S1123</f>
        <v>Soviet Union</v>
      </c>
      <c r="V952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20000</v>
      </c>
      <c r="W952" t="str">
        <f>feed!U1123</f>
        <v>http://blocgame.com/stats.php?id=65564</v>
      </c>
      <c r="X952" s="4">
        <f>SUMPRODUCT(MID(0&amp;feed!V1123,LARGE(INDEX(ISNUMBER(--MID(feed!V1123,ROW($1:$5),1))*
ROW($1:$5),0),ROW($1:$5))+1,1)*10^ROW($1:$5)/10)</f>
        <v>0</v>
      </c>
      <c r="Y952">
        <f>feed!W1123</f>
        <v>0</v>
      </c>
      <c r="Z952" s="4">
        <f t="shared" si="86"/>
        <v>14375</v>
      </c>
      <c r="AA952" s="8">
        <f t="shared" si="87"/>
        <v>63.694267515923563</v>
      </c>
      <c r="AB952" s="4">
        <f t="shared" si="88"/>
        <v>52.333333333333336</v>
      </c>
      <c r="AC952" s="4">
        <f t="shared" si="89"/>
        <v>3333.3333333333335</v>
      </c>
    </row>
    <row r="953" spans="1:29" x14ac:dyDescent="0.25">
      <c r="A953" t="str">
        <f>feed!A1124</f>
        <v>Hipsters</v>
      </c>
      <c r="B953" t="str">
        <f>feed!B1124</f>
        <v>Walras</v>
      </c>
      <c r="C953" t="str">
        <f>feed!C1124</f>
        <v>The Order</v>
      </c>
      <c r="D953">
        <f>SUMPRODUCT(MID(0&amp;feed!D1124,LARGE(INDEX(ISNUMBER(--MID(feed!D1124,ROW($1:$19),1))*
ROW($1:$19),0),ROW($1:$19))+1,1)*10^ROW($1:$19)/10)</f>
        <v>25</v>
      </c>
      <c r="E953">
        <f>SUMPRODUCT(MID(0&amp;feed!E1124,LARGE(INDEX(ISNUMBER(--MID(feed!E1124,ROW($1:$19),1))*
ROW($1:$19),0),ROW($1:$19))+1,1)*10^ROW($1:$19)/10)</f>
        <v>0</v>
      </c>
      <c r="F953" t="str">
        <f>feed!F1124</f>
        <v>First World War surplus</v>
      </c>
      <c r="G953" t="str">
        <f>feed!G1124</f>
        <v>Nice</v>
      </c>
      <c r="H953">
        <f>SUMPRODUCT(MID(0&amp;feed!H1124,LARGE(INDEX(ISNUMBER(--MID(feed!H1124,ROW($1:$19),1))*
ROW($1:$19),0),ROW($1:$19))+1,1)*10^ROW($1:$19)/10)</f>
        <v>0</v>
      </c>
      <c r="I953" t="str">
        <f>feed!I1124</f>
        <v>Elite</v>
      </c>
      <c r="J953">
        <f>SUMPRODUCT(MID(0&amp;feed!J1124,LARGE(INDEX(ISNUMBER(--MID(feed!J1124,ROW($1:$19),1))*
ROW($1:$19),0),ROW($1:$19))+1,1)*10^ROW($1:$19)/10)</f>
        <v>6</v>
      </c>
      <c r="K953">
        <f>SUMPRODUCT(MID(0&amp;feed!K1124,LARGE(INDEX(ISNUMBER(--MID(feed!K1124,ROW($1:$19),1))*
ROW($1:$19),0),ROW($1:$19))+1,1)*10^ROW($1:$19)/10)</f>
        <v>5</v>
      </c>
      <c r="L953">
        <f>SUMPRODUCT(MID(0&amp;feed!L1124,LARGE(INDEX(ISNUMBER(--MID(feed!L1124,ROW($1:$19),1))*
ROW($1:$19),0),ROW($1:$19))+1,1)*10^ROW($1:$19)/10)</f>
        <v>0</v>
      </c>
      <c r="M953" t="str">
        <f>feed!M1124</f>
        <v>Mixed Economy</v>
      </c>
      <c r="N953">
        <f>SUMPRODUCT(MID(0&amp;feed!N1124,LARGE(INDEX(ISNUMBER(--MID(feed!N1124,ROW($1:$5),1))*
ROW($1:$5),0),ROW($1:$5))+1,1)*10^ROW($1:$5)/10)</f>
        <v>314</v>
      </c>
      <c r="O953">
        <f>SUMPRODUCT(MID(0&amp;feed!O1124,LARGE(INDEX(ISNUMBER(--MID(feed!O1124,ROW($1:$5),1))*
ROW($1:$5),0),ROW($1:$5))+1,1)*10^ROW($1:$5)/10)</f>
        <v>0</v>
      </c>
      <c r="P953" t="str">
        <f>feed!P1124</f>
        <v>Untapped</v>
      </c>
      <c r="Q953">
        <f t="shared" si="84"/>
        <v>90</v>
      </c>
      <c r="R953" t="str">
        <f>feed!Q1124</f>
        <v>None</v>
      </c>
      <c r="S953">
        <f t="shared" si="85"/>
        <v>0</v>
      </c>
      <c r="T953" t="str">
        <f>feed!R1124</f>
        <v>Guinea</v>
      </c>
      <c r="U953" t="str">
        <f>feed!S1124</f>
        <v>United States</v>
      </c>
      <c r="V953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953" t="str">
        <f>feed!U1124</f>
        <v>http://blocgame.com/stats.php?id=65590</v>
      </c>
      <c r="X953" s="4">
        <f>SUMPRODUCT(MID(0&amp;feed!V1124,LARGE(INDEX(ISNUMBER(--MID(feed!V1124,ROW($1:$5),1))*
ROW($1:$5),0),ROW($1:$5))+1,1)*10^ROW($1:$5)/10)</f>
        <v>0</v>
      </c>
      <c r="Y953">
        <f>feed!W1124</f>
        <v>0</v>
      </c>
      <c r="Z953" s="4">
        <f t="shared" si="86"/>
        <v>18125</v>
      </c>
      <c r="AA953" s="8">
        <f t="shared" si="87"/>
        <v>63.694267515923563</v>
      </c>
      <c r="AB953" s="4">
        <f t="shared" si="88"/>
        <v>52.333333333333336</v>
      </c>
      <c r="AC953" s="4">
        <f t="shared" si="89"/>
        <v>3333.3333333333335</v>
      </c>
    </row>
    <row r="954" spans="1:29" x14ac:dyDescent="0.25">
      <c r="A954" t="str">
        <f>feed!A1127</f>
        <v>Aggieville</v>
      </c>
      <c r="B954" t="str">
        <f>feed!B1127</f>
        <v>JSUDB39</v>
      </c>
      <c r="C954">
        <f>feed!C1127</f>
        <v>0</v>
      </c>
      <c r="D954">
        <f>SUMPRODUCT(MID(0&amp;feed!D1127,LARGE(INDEX(ISNUMBER(--MID(feed!D1127,ROW($1:$19),1))*
ROW($1:$19),0),ROW($1:$19))+1,1)*10^ROW($1:$19)/10)</f>
        <v>20</v>
      </c>
      <c r="E954">
        <f>SUMPRODUCT(MID(0&amp;feed!E1127,LARGE(INDEX(ISNUMBER(--MID(feed!E1127,ROW($1:$19),1))*
ROW($1:$19),0),ROW($1:$19))+1,1)*10^ROW($1:$19)/10)</f>
        <v>0</v>
      </c>
      <c r="F954" t="str">
        <f>feed!F1127</f>
        <v>Finest of the 19th century</v>
      </c>
      <c r="G954" t="str">
        <f>feed!G1127</f>
        <v>Good</v>
      </c>
      <c r="H954">
        <f>SUMPRODUCT(MID(0&amp;feed!H1126,LARGE(INDEX(ISNUMBER(--MID(feed!H1126,ROW($1:$19),1))*
ROW($1:$19),0),ROW($1:$19))+1,1)*10^ROW($1:$19)/10)</f>
        <v>0</v>
      </c>
      <c r="I954" t="str">
        <f>feed!I1127</f>
        <v>Standard</v>
      </c>
      <c r="J954">
        <f>SUMPRODUCT(MID(0&amp;feed!J1127,LARGE(INDEX(ISNUMBER(--MID(feed!J1127,ROW($1:$19),1))*
ROW($1:$19),0),ROW($1:$19))+1,1)*10^ROW($1:$19)/10)</f>
        <v>50</v>
      </c>
      <c r="K954">
        <f>SUMPRODUCT(MID(0&amp;feed!K1127,LARGE(INDEX(ISNUMBER(--MID(feed!K1127,ROW($1:$19),1))*
ROW($1:$19),0),ROW($1:$19))+1,1)*10^ROW($1:$19)/10)</f>
        <v>3</v>
      </c>
      <c r="L954">
        <f>SUMPRODUCT(MID(0&amp;feed!L1127,LARGE(INDEX(ISNUMBER(--MID(feed!L1127,ROW($1:$19),1))*
ROW($1:$19),0),ROW($1:$19))+1,1)*10^ROW($1:$19)/10)</f>
        <v>0</v>
      </c>
      <c r="M954" t="str">
        <f>feed!M1127</f>
        <v>Free Market</v>
      </c>
      <c r="N954">
        <f>SUMPRODUCT(MID(0&amp;feed!N1127,LARGE(INDEX(ISNUMBER(--MID(feed!N1127,ROW($1:$5),1))*
ROW($1:$5),0),ROW($1:$5))+1,1)*10^ROW($1:$5)/10)</f>
        <v>312</v>
      </c>
      <c r="O954">
        <f>SUMPRODUCT(MID(0&amp;feed!O1127,LARGE(INDEX(ISNUMBER(--MID(feed!O1127,ROW($1:$5),1))*
ROW($1:$5),0),ROW($1:$5))+1,1)*10^ROW($1:$5)/10)</f>
        <v>0</v>
      </c>
      <c r="P954" t="str">
        <f>feed!P1127</f>
        <v>Untapped</v>
      </c>
      <c r="Q954">
        <f t="shared" si="84"/>
        <v>90</v>
      </c>
      <c r="R954" t="str">
        <f>feed!Q1127</f>
        <v>None</v>
      </c>
      <c r="S954">
        <f t="shared" si="85"/>
        <v>0</v>
      </c>
      <c r="T954" t="str">
        <f>feed!R1127</f>
        <v>Caribbean</v>
      </c>
      <c r="U954" t="str">
        <f>feed!S1127</f>
        <v>Neutral</v>
      </c>
      <c r="V954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954" t="str">
        <f>feed!U1127</f>
        <v>http://blocgame.com/stats.php?id=65611</v>
      </c>
      <c r="X954" s="4">
        <f>SUMPRODUCT(MID(0&amp;feed!V1127,LARGE(INDEX(ISNUMBER(--MID(feed!V1127,ROW($1:$5),1))*
ROW($1:$5),0),ROW($1:$5))+1,1)*10^ROW($1:$5)/10)</f>
        <v>0</v>
      </c>
      <c r="Y954">
        <f>feed!W1127</f>
        <v>0</v>
      </c>
      <c r="Z954" s="4">
        <f t="shared" si="86"/>
        <v>18875</v>
      </c>
      <c r="AA954" s="8">
        <f t="shared" si="87"/>
        <v>64.102564102564102</v>
      </c>
      <c r="AB954" s="4">
        <f t="shared" si="88"/>
        <v>52</v>
      </c>
      <c r="AC954" s="4">
        <f t="shared" si="89"/>
        <v>3333.3333333333335</v>
      </c>
    </row>
    <row r="955" spans="1:29" x14ac:dyDescent="0.25">
      <c r="A955" t="str">
        <f>feed!A1125</f>
        <v>Panza</v>
      </c>
      <c r="B955" t="str">
        <f>feed!B1125</f>
        <v>daveydee3</v>
      </c>
      <c r="C955">
        <f>feed!C1125</f>
        <v>0</v>
      </c>
      <c r="D955">
        <f>SUMPRODUCT(MID(0&amp;feed!D1125,LARGE(INDEX(ISNUMBER(--MID(feed!D1125,ROW($1:$19),1))*
ROW($1:$19),0),ROW($1:$19))+1,1)*10^ROW($1:$19)/10)</f>
        <v>25</v>
      </c>
      <c r="E955">
        <f>SUMPRODUCT(MID(0&amp;feed!E1125,LARGE(INDEX(ISNUMBER(--MID(feed!E1125,ROW($1:$19),1))*
ROW($1:$19),0),ROW($1:$19))+1,1)*10^ROW($1:$19)/10)</f>
        <v>0</v>
      </c>
      <c r="F955" t="str">
        <f>feed!F1125</f>
        <v>Finest of the 19th century</v>
      </c>
      <c r="G955" t="str">
        <f>feed!G1125</f>
        <v>Good</v>
      </c>
      <c r="H955">
        <f>SUMPRODUCT(MID(0&amp;feed!H1122,LARGE(INDEX(ISNUMBER(--MID(feed!H1122,ROW($1:$19),1))*
ROW($1:$19),0),ROW($1:$19))+1,1)*10^ROW($1:$19)/10)</f>
        <v>1</v>
      </c>
      <c r="I955" t="str">
        <f>feed!I1125</f>
        <v>Poor</v>
      </c>
      <c r="J955">
        <f>SUMPRODUCT(MID(0&amp;feed!J1125,LARGE(INDEX(ISNUMBER(--MID(feed!J1125,ROW($1:$19),1))*
ROW($1:$19),0),ROW($1:$19))+1,1)*10^ROW($1:$19)/10)</f>
        <v>48</v>
      </c>
      <c r="K955">
        <f>SUMPRODUCT(MID(0&amp;feed!K1125,LARGE(INDEX(ISNUMBER(--MID(feed!K1125,ROW($1:$19),1))*
ROW($1:$19),0),ROW($1:$19))+1,1)*10^ROW($1:$19)/10)</f>
        <v>2</v>
      </c>
      <c r="L955">
        <f>SUMPRODUCT(MID(0&amp;feed!L1125,LARGE(INDEX(ISNUMBER(--MID(feed!L1125,ROW($1:$19),1))*
ROW($1:$19),0),ROW($1:$19))+1,1)*10^ROW($1:$19)/10)</f>
        <v>0</v>
      </c>
      <c r="M955" t="str">
        <f>feed!M1125</f>
        <v>Central Planning</v>
      </c>
      <c r="N955">
        <f>SUMPRODUCT(MID(0&amp;feed!N1125,LARGE(INDEX(ISNUMBER(--MID(feed!N1125,ROW($1:$5),1))*
ROW($1:$5),0),ROW($1:$5))+1,1)*10^ROW($1:$5)/10)</f>
        <v>314</v>
      </c>
      <c r="O955">
        <f>SUMPRODUCT(MID(0&amp;feed!O1125,LARGE(INDEX(ISNUMBER(--MID(feed!O1125,ROW($1:$5),1))*
ROW($1:$5),0),ROW($1:$5))+1,1)*10^ROW($1:$5)/10)</f>
        <v>0</v>
      </c>
      <c r="P955" t="str">
        <f>feed!P1125</f>
        <v>Untapped</v>
      </c>
      <c r="Q955">
        <f t="shared" si="84"/>
        <v>90</v>
      </c>
      <c r="R955" t="str">
        <f>feed!Q1125</f>
        <v>None</v>
      </c>
      <c r="S955">
        <f t="shared" si="85"/>
        <v>0</v>
      </c>
      <c r="T955" t="str">
        <f>feed!R1125</f>
        <v>Mesoamerica</v>
      </c>
      <c r="U955" t="str">
        <f>feed!S1125</f>
        <v>Neutral</v>
      </c>
      <c r="V95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20000</v>
      </c>
      <c r="W955" t="str">
        <f>feed!U1125</f>
        <v>http://blocgame.com/stats.php?id=65616</v>
      </c>
      <c r="X955" s="4">
        <f>SUMPRODUCT(MID(0&amp;feed!V1125,LARGE(INDEX(ISNUMBER(--MID(feed!V1125,ROW($1:$5),1))*
ROW($1:$5),0),ROW($1:$5))+1,1)*10^ROW($1:$5)/10)</f>
        <v>0</v>
      </c>
      <c r="Y955">
        <f>feed!W1125</f>
        <v>0</v>
      </c>
      <c r="Z955" s="4">
        <f t="shared" si="86"/>
        <v>18500</v>
      </c>
      <c r="AA955" s="8">
        <f t="shared" si="87"/>
        <v>63.694267515923563</v>
      </c>
      <c r="AB955" s="4">
        <f t="shared" si="88"/>
        <v>52.333333333333336</v>
      </c>
      <c r="AC955" s="4">
        <f t="shared" si="89"/>
        <v>3333.3333333333335</v>
      </c>
    </row>
    <row r="956" spans="1:29" x14ac:dyDescent="0.25">
      <c r="A956" t="str">
        <f>feed!A1126</f>
        <v>Darkside!45</v>
      </c>
      <c r="B956" t="str">
        <f>feed!B1126</f>
        <v>darksidedylanb</v>
      </c>
      <c r="C956">
        <f>feed!C1126</f>
        <v>0</v>
      </c>
      <c r="D956">
        <f>SUMPRODUCT(MID(0&amp;feed!D1126,LARGE(INDEX(ISNUMBER(--MID(feed!D1126,ROW($1:$19),1))*
ROW($1:$19),0),ROW($1:$19))+1,1)*10^ROW($1:$19)/10)</f>
        <v>23</v>
      </c>
      <c r="E956">
        <f>SUMPRODUCT(MID(0&amp;feed!E1126,LARGE(INDEX(ISNUMBER(--MID(feed!E1126,ROW($1:$19),1))*
ROW($1:$19),0),ROW($1:$19))+1,1)*10^ROW($1:$19)/10)</f>
        <v>0</v>
      </c>
      <c r="F956" t="str">
        <f>feed!F1126</f>
        <v>First World War surplus</v>
      </c>
      <c r="G956" t="str">
        <f>feed!G1126</f>
        <v>Nice</v>
      </c>
      <c r="H956">
        <f>SUMPRODUCT(MID(0&amp;feed!H1125,LARGE(INDEX(ISNUMBER(--MID(feed!H1125,ROW($1:$19),1))*
ROW($1:$19),0),ROW($1:$19))+1,1)*10^ROW($1:$19)/10)</f>
        <v>0</v>
      </c>
      <c r="I956" t="str">
        <f>feed!I1126</f>
        <v>Elite</v>
      </c>
      <c r="J956">
        <f>SUMPRODUCT(MID(0&amp;feed!J1126,LARGE(INDEX(ISNUMBER(--MID(feed!J1126,ROW($1:$19),1))*
ROW($1:$19),0),ROW($1:$19))+1,1)*10^ROW($1:$19)/10)</f>
        <v>74</v>
      </c>
      <c r="K956">
        <f>SUMPRODUCT(MID(0&amp;feed!K1126,LARGE(INDEX(ISNUMBER(--MID(feed!K1126,ROW($1:$19),1))*
ROW($1:$19),0),ROW($1:$19))+1,1)*10^ROW($1:$19)/10)</f>
        <v>2</v>
      </c>
      <c r="L956">
        <f>SUMPRODUCT(MID(0&amp;feed!L1126,LARGE(INDEX(ISNUMBER(--MID(feed!L1126,ROW($1:$19),1))*
ROW($1:$19),0),ROW($1:$19))+1,1)*10^ROW($1:$19)/10)</f>
        <v>1</v>
      </c>
      <c r="M956" t="str">
        <f>feed!M1126</f>
        <v>Free Market</v>
      </c>
      <c r="N956">
        <f>SUMPRODUCT(MID(0&amp;feed!N1126,LARGE(INDEX(ISNUMBER(--MID(feed!N1126,ROW($1:$5),1))*
ROW($1:$5),0),ROW($1:$5))+1,1)*10^ROW($1:$5)/10)</f>
        <v>312</v>
      </c>
      <c r="O956">
        <f>SUMPRODUCT(MID(0&amp;feed!O1126,LARGE(INDEX(ISNUMBER(--MID(feed!O1126,ROW($1:$5),1))*
ROW($1:$5),0),ROW($1:$5))+1,1)*10^ROW($1:$5)/10)</f>
        <v>1</v>
      </c>
      <c r="P956" t="str">
        <f>feed!P1126</f>
        <v>Untapped</v>
      </c>
      <c r="Q956">
        <f t="shared" si="84"/>
        <v>90</v>
      </c>
      <c r="R956" t="str">
        <f>feed!Q1126</f>
        <v>None</v>
      </c>
      <c r="S956">
        <f t="shared" si="85"/>
        <v>0</v>
      </c>
      <c r="T956" t="str">
        <f>feed!R1126</f>
        <v>Caribbean</v>
      </c>
      <c r="U956" t="str">
        <f>feed!S1126</f>
        <v>United States</v>
      </c>
      <c r="V95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956" t="str">
        <f>feed!U1126</f>
        <v>http://blocgame.com/stats.php?id=65589</v>
      </c>
      <c r="X956" s="4">
        <f>SUMPRODUCT(MID(0&amp;feed!V1126,LARGE(INDEX(ISNUMBER(--MID(feed!V1126,ROW($1:$5),1))*
ROW($1:$5),0),ROW($1:$5))+1,1)*10^ROW($1:$5)/10)</f>
        <v>0</v>
      </c>
      <c r="Y956">
        <f>feed!W1126</f>
        <v>0</v>
      </c>
      <c r="Z956" s="4">
        <f t="shared" si="86"/>
        <v>18875</v>
      </c>
      <c r="AA956" s="8">
        <f t="shared" si="87"/>
        <v>64.102564102564102</v>
      </c>
      <c r="AB956" s="4">
        <f t="shared" si="88"/>
        <v>52</v>
      </c>
      <c r="AC956" s="4">
        <f t="shared" si="89"/>
        <v>3333.3333333333335</v>
      </c>
    </row>
    <row r="957" spans="1:29" x14ac:dyDescent="0.25">
      <c r="A957" t="str">
        <f>feed!A1128</f>
        <v>Arabic Egypt</v>
      </c>
      <c r="B957" t="str">
        <f>feed!B1128</f>
        <v>Ahmad El-Sulh</v>
      </c>
      <c r="C957">
        <f>feed!C1128</f>
        <v>0</v>
      </c>
      <c r="D957">
        <f>SUMPRODUCT(MID(0&amp;feed!D1128,LARGE(INDEX(ISNUMBER(--MID(feed!D1128,ROW($1:$19),1))*
ROW($1:$19),0),ROW($1:$19))+1,1)*10^ROW($1:$19)/10)</f>
        <v>20</v>
      </c>
      <c r="E957">
        <f>SUMPRODUCT(MID(0&amp;feed!E1128,LARGE(INDEX(ISNUMBER(--MID(feed!E1128,ROW($1:$19),1))*
ROW($1:$19),0),ROW($1:$19))+1,1)*10^ROW($1:$19)/10)</f>
        <v>0</v>
      </c>
      <c r="F957" t="str">
        <f>feed!F1128</f>
        <v>Finest of the 19th century</v>
      </c>
      <c r="G957" t="str">
        <f>feed!G1128</f>
        <v>Good</v>
      </c>
      <c r="H957">
        <f>SUMPRODUCT(MID(0&amp;feed!H1127,LARGE(INDEX(ISNUMBER(--MID(feed!H1127,ROW($1:$19),1))*
ROW($1:$19),0),ROW($1:$19))+1,1)*10^ROW($1:$19)/10)</f>
        <v>0</v>
      </c>
      <c r="I957" t="str">
        <f>feed!I1128</f>
        <v>Standard</v>
      </c>
      <c r="J957">
        <f>SUMPRODUCT(MID(0&amp;feed!J1128,LARGE(INDEX(ISNUMBER(--MID(feed!J1128,ROW($1:$19),1))*
ROW($1:$19),0),ROW($1:$19))+1,1)*10^ROW($1:$19)/10)</f>
        <v>49</v>
      </c>
      <c r="K957">
        <f>SUMPRODUCT(MID(0&amp;feed!K1128,LARGE(INDEX(ISNUMBER(--MID(feed!K1128,ROW($1:$19),1))*
ROW($1:$19),0),ROW($1:$19))+1,1)*10^ROW($1:$19)/10)</f>
        <v>2</v>
      </c>
      <c r="L957">
        <f>SUMPRODUCT(MID(0&amp;feed!L1128,LARGE(INDEX(ISNUMBER(--MID(feed!L1128,ROW($1:$19),1))*
ROW($1:$19),0),ROW($1:$19))+1,1)*10^ROW($1:$19)/10)</f>
        <v>0</v>
      </c>
      <c r="M957" t="str">
        <f>feed!M1128</f>
        <v>Mixed Economy</v>
      </c>
      <c r="N957">
        <f>SUMPRODUCT(MID(0&amp;feed!N1128,LARGE(INDEX(ISNUMBER(--MID(feed!N1128,ROW($1:$5),1))*
ROW($1:$5),0),ROW($1:$5))+1,1)*10^ROW($1:$5)/10)</f>
        <v>312</v>
      </c>
      <c r="O957">
        <f>SUMPRODUCT(MID(0&amp;feed!O1128,LARGE(INDEX(ISNUMBER(--MID(feed!O1128,ROW($1:$5),1))*
ROW($1:$5),0),ROW($1:$5))+1,1)*10^ROW($1:$5)/10)</f>
        <v>0</v>
      </c>
      <c r="P957" t="str">
        <f>feed!P1128</f>
        <v>Untapped</v>
      </c>
      <c r="Q957">
        <f t="shared" si="84"/>
        <v>90</v>
      </c>
      <c r="R957" t="str">
        <f>feed!Q1128</f>
        <v>None</v>
      </c>
      <c r="S957">
        <f t="shared" si="85"/>
        <v>0</v>
      </c>
      <c r="T957" t="str">
        <f>feed!R1128</f>
        <v>Egypt</v>
      </c>
      <c r="U957" t="str">
        <f>feed!S1128</f>
        <v>Soviet Union</v>
      </c>
      <c r="V957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957" t="str">
        <f>feed!U1128</f>
        <v>http://blocgame.com/stats.php?id=65614</v>
      </c>
      <c r="X957" s="4">
        <f>SUMPRODUCT(MID(0&amp;feed!V1128,LARGE(INDEX(ISNUMBER(--MID(feed!V1128,ROW($1:$5),1))*
ROW($1:$5),0),ROW($1:$5))+1,1)*10^ROW($1:$5)/10)</f>
        <v>0</v>
      </c>
      <c r="Y957">
        <f>feed!W1128</f>
        <v>0</v>
      </c>
      <c r="Z957" s="4">
        <f t="shared" si="86"/>
        <v>19250</v>
      </c>
      <c r="AA957" s="8">
        <f t="shared" si="87"/>
        <v>64.102564102564102</v>
      </c>
      <c r="AB957" s="4">
        <f t="shared" si="88"/>
        <v>52</v>
      </c>
      <c r="AC957" s="4">
        <f t="shared" si="89"/>
        <v>3333.3333333333335</v>
      </c>
    </row>
    <row r="958" spans="1:29" x14ac:dyDescent="0.25">
      <c r="A958" t="str">
        <f>feed!A1010</f>
        <v>Popasquatia</v>
      </c>
      <c r="B958" t="str">
        <f>feed!B1010</f>
        <v>papa squat</v>
      </c>
      <c r="C958">
        <f>feed!C1010</f>
        <v>0</v>
      </c>
      <c r="D958">
        <f>SUMPRODUCT(MID(0&amp;feed!D1010,LARGE(INDEX(ISNUMBER(--MID(feed!D1010,ROW($1:$19),1))*
ROW($1:$19),0),ROW($1:$19))+1,1)*10^ROW($1:$19)/10)</f>
        <v>54</v>
      </c>
      <c r="E958">
        <f>SUMPRODUCT(MID(0&amp;feed!E1010,LARGE(INDEX(ISNUMBER(--MID(feed!E1010,ROW($1:$19),1))*
ROW($1:$19),0),ROW($1:$19))+1,1)*10^ROW($1:$19)/10)</f>
        <v>0</v>
      </c>
      <c r="F958" t="str">
        <f>feed!F1010</f>
        <v>Finest of the 19th century</v>
      </c>
      <c r="G958" t="str">
        <f>feed!G1010</f>
        <v>Nice</v>
      </c>
      <c r="H958">
        <f>SUMPRODUCT(MID(0&amp;feed!H1009,LARGE(INDEX(ISNUMBER(--MID(feed!H1009,ROW($1:$19),1))*
ROW($1:$19),0),ROW($1:$19))+1,1)*10^ROW($1:$19)/10)</f>
        <v>0</v>
      </c>
      <c r="I958" t="str">
        <f>feed!I1010</f>
        <v>Standard</v>
      </c>
      <c r="J958">
        <f>SUMPRODUCT(MID(0&amp;feed!J1010,LARGE(INDEX(ISNUMBER(--MID(feed!J1010,ROW($1:$19),1))*
ROW($1:$19),0),ROW($1:$19))+1,1)*10^ROW($1:$19)/10)</f>
        <v>46</v>
      </c>
      <c r="K958">
        <f>SUMPRODUCT(MID(0&amp;feed!K1010,LARGE(INDEX(ISNUMBER(--MID(feed!K1010,ROW($1:$19),1))*
ROW($1:$19),0),ROW($1:$19))+1,1)*10^ROW($1:$19)/10)</f>
        <v>11</v>
      </c>
      <c r="L958">
        <f>SUMPRODUCT(MID(0&amp;feed!L1010,LARGE(INDEX(ISNUMBER(--MID(feed!L1010,ROW($1:$19),1))*
ROW($1:$19),0),ROW($1:$19))+1,1)*10^ROW($1:$19)/10)</f>
        <v>3</v>
      </c>
      <c r="M958" t="str">
        <f>feed!M1010</f>
        <v>Central Planning</v>
      </c>
      <c r="N958">
        <f>SUMPRODUCT(MID(0&amp;feed!N1010,LARGE(INDEX(ISNUMBER(--MID(feed!N1010,ROW($1:$5),1))*
ROW($1:$5),0),ROW($1:$5))+1,1)*10^ROW($1:$5)/10)</f>
        <v>358</v>
      </c>
      <c r="O958">
        <f>SUMPRODUCT(MID(0&amp;feed!O1010,LARGE(INDEX(ISNUMBER(--MID(feed!O1010,ROW($1:$5),1))*
ROW($1:$5),0),ROW($1:$5))+1,1)*10^ROW($1:$5)/10)</f>
        <v>236</v>
      </c>
      <c r="P958" t="str">
        <f>feed!P1010</f>
        <v>Untapped</v>
      </c>
      <c r="Q958">
        <f t="shared" si="84"/>
        <v>90</v>
      </c>
      <c r="R958" t="str">
        <f>feed!Q1010</f>
        <v>Mediocre</v>
      </c>
      <c r="S958">
        <f t="shared" si="85"/>
        <v>4.5</v>
      </c>
      <c r="T958" t="str">
        <f>feed!R1010</f>
        <v>Indochina</v>
      </c>
      <c r="U958" t="str">
        <f>feed!S1010</f>
        <v>Soviet Union</v>
      </c>
      <c r="V958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26491</v>
      </c>
      <c r="W958" t="str">
        <f>feed!U1010</f>
        <v>http://blocgame.com/stats.php?id=65533</v>
      </c>
      <c r="X958" s="4">
        <f>SUMPRODUCT(MID(0&amp;feed!V1010,LARGE(INDEX(ISNUMBER(--MID(feed!V1010,ROW($1:$5),1))*
ROW($1:$5),0),ROW($1:$5))+1,1)*10^ROW($1:$5)/10)</f>
        <v>0</v>
      </c>
      <c r="Y958">
        <f>feed!W1010</f>
        <v>0</v>
      </c>
      <c r="Z958" s="4">
        <f t="shared" si="86"/>
        <v>21241</v>
      </c>
      <c r="AA958" s="8">
        <f t="shared" si="87"/>
        <v>73.997206703910621</v>
      </c>
      <c r="AB958" s="4">
        <f t="shared" si="88"/>
        <v>59.666666666666664</v>
      </c>
      <c r="AC958" s="4">
        <f t="shared" si="89"/>
        <v>4415.166666666667</v>
      </c>
    </row>
    <row r="959" spans="1:29" x14ac:dyDescent="0.25">
      <c r="A959" t="str">
        <f>feed!A1114</f>
        <v>Altonia</v>
      </c>
      <c r="B959" t="str">
        <f>feed!B1114</f>
        <v>Alex Haney</v>
      </c>
      <c r="C959">
        <f>feed!C1114</f>
        <v>0</v>
      </c>
      <c r="D959">
        <f>SUMPRODUCT(MID(0&amp;feed!D1114,LARGE(INDEX(ISNUMBER(--MID(feed!D1114,ROW($1:$19),1))*
ROW($1:$19),0),ROW($1:$19))+1,1)*10^ROW($1:$19)/10)</f>
        <v>20</v>
      </c>
      <c r="E959">
        <f>SUMPRODUCT(MID(0&amp;feed!E1114,LARGE(INDEX(ISNUMBER(--MID(feed!E1114,ROW($1:$19),1))*
ROW($1:$19),0),ROW($1:$19))+1,1)*10^ROW($1:$19)/10)</f>
        <v>0</v>
      </c>
      <c r="F959" t="str">
        <f>feed!F1114</f>
        <v>Finest of the 19th century</v>
      </c>
      <c r="G959" t="str">
        <f>feed!G1114</f>
        <v>Normal</v>
      </c>
      <c r="H959">
        <f>SUMPRODUCT(MID(0&amp;feed!H1114,LARGE(INDEX(ISNUMBER(--MID(feed!H1114,ROW($1:$19),1))*
ROW($1:$19),0),ROW($1:$19))+1,1)*10^ROW($1:$19)/10)</f>
        <v>0</v>
      </c>
      <c r="I959" t="str">
        <f>feed!I1114</f>
        <v>Standard</v>
      </c>
      <c r="J959">
        <f>SUMPRODUCT(MID(0&amp;feed!J1114,LARGE(INDEX(ISNUMBER(--MID(feed!J1114,ROW($1:$19),1))*
ROW($1:$19),0),ROW($1:$19))+1,1)*10^ROW($1:$19)/10)</f>
        <v>17</v>
      </c>
      <c r="K959">
        <f>SUMPRODUCT(MID(0&amp;feed!K1114,LARGE(INDEX(ISNUMBER(--MID(feed!K1114,ROW($1:$19),1))*
ROW($1:$19),0),ROW($1:$19))+1,1)*10^ROW($1:$19)/10)</f>
        <v>3</v>
      </c>
      <c r="L959">
        <f>SUMPRODUCT(MID(0&amp;feed!L1114,LARGE(INDEX(ISNUMBER(--MID(feed!L1114,ROW($1:$19),1))*
ROW($1:$19),0),ROW($1:$19))+1,1)*10^ROW($1:$19)/10)</f>
        <v>0</v>
      </c>
      <c r="M959" t="str">
        <f>feed!M1114</f>
        <v>Central Planning</v>
      </c>
      <c r="N959">
        <f>SUMPRODUCT(MID(0&amp;feed!N1114,LARGE(INDEX(ISNUMBER(--MID(feed!N1114,ROW($1:$5),1))*
ROW($1:$5),0),ROW($1:$5))+1,1)*10^ROW($1:$5)/10)</f>
        <v>316</v>
      </c>
      <c r="O959">
        <f>SUMPRODUCT(MID(0&amp;feed!O1114,LARGE(INDEX(ISNUMBER(--MID(feed!O1114,ROW($1:$5),1))*
ROW($1:$5),0),ROW($1:$5))+1,1)*10^ROW($1:$5)/10)</f>
        <v>0</v>
      </c>
      <c r="P959" t="str">
        <f>feed!P1114</f>
        <v>Untapped</v>
      </c>
      <c r="Q959">
        <f t="shared" si="84"/>
        <v>90</v>
      </c>
      <c r="R959" t="str">
        <f>feed!Q1114</f>
        <v>None</v>
      </c>
      <c r="S959">
        <f t="shared" si="85"/>
        <v>0</v>
      </c>
      <c r="T959" t="str">
        <f>feed!R1114</f>
        <v>Pacific Rim</v>
      </c>
      <c r="U959" t="str">
        <f>feed!S1114</f>
        <v>Neutral</v>
      </c>
      <c r="V959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20000</v>
      </c>
      <c r="W959" t="str">
        <f>feed!U1114</f>
        <v>http://blocgame.com/stats.php?id=65657</v>
      </c>
      <c r="X959" s="4">
        <f>SUMPRODUCT(MID(0&amp;feed!V1114,LARGE(INDEX(ISNUMBER(--MID(feed!V1114,ROW($1:$5),1))*
ROW($1:$5),0),ROW($1:$5))+1,1)*10^ROW($1:$5)/10)</f>
        <v>0</v>
      </c>
      <c r="Y959">
        <f>feed!W1114</f>
        <v>0</v>
      </c>
      <c r="Z959" s="4">
        <f t="shared" si="86"/>
        <v>18875</v>
      </c>
      <c r="AA959" s="8">
        <f t="shared" si="87"/>
        <v>63.291139240506332</v>
      </c>
      <c r="AB959" s="4">
        <f t="shared" si="88"/>
        <v>52.666666666666664</v>
      </c>
      <c r="AC959" s="4">
        <f t="shared" si="89"/>
        <v>3333.3333333333335</v>
      </c>
    </row>
    <row r="960" spans="1:29" x14ac:dyDescent="0.25">
      <c r="A960" t="str">
        <f>feed!A1115</f>
        <v>Vigilantia</v>
      </c>
      <c r="B960" t="str">
        <f>feed!B1115</f>
        <v>The Fighter</v>
      </c>
      <c r="C960">
        <f>feed!C1115</f>
        <v>0</v>
      </c>
      <c r="D960">
        <f>SUMPRODUCT(MID(0&amp;feed!D1115,LARGE(INDEX(ISNUMBER(--MID(feed!D1115,ROW($1:$19),1))*
ROW($1:$19),0),ROW($1:$19))+1,1)*10^ROW($1:$19)/10)</f>
        <v>25</v>
      </c>
      <c r="E960">
        <f>SUMPRODUCT(MID(0&amp;feed!E1115,LARGE(INDEX(ISNUMBER(--MID(feed!E1115,ROW($1:$19),1))*
ROW($1:$19),0),ROW($1:$19))+1,1)*10^ROW($1:$19)/10)</f>
        <v>0</v>
      </c>
      <c r="F960" t="str">
        <f>feed!F1115</f>
        <v>Finest of the 19th century</v>
      </c>
      <c r="G960" t="str">
        <f>feed!G1115</f>
        <v>Gandhi-like</v>
      </c>
      <c r="H960">
        <f>SUMPRODUCT(MID(0&amp;feed!H1115,LARGE(INDEX(ISNUMBER(--MID(feed!H1115,ROW($1:$19),1))*
ROW($1:$19),0),ROW($1:$19))+1,1)*10^ROW($1:$19)/10)</f>
        <v>0</v>
      </c>
      <c r="I960" t="str">
        <f>feed!I1115</f>
        <v>Good</v>
      </c>
      <c r="J960">
        <f>SUMPRODUCT(MID(0&amp;feed!J1115,LARGE(INDEX(ISNUMBER(--MID(feed!J1115,ROW($1:$19),1))*
ROW($1:$19),0),ROW($1:$19))+1,1)*10^ROW($1:$19)/10)</f>
        <v>153</v>
      </c>
      <c r="K960">
        <f>SUMPRODUCT(MID(0&amp;feed!K1115,LARGE(INDEX(ISNUMBER(--MID(feed!K1115,ROW($1:$19),1))*
ROW($1:$19),0),ROW($1:$19))+1,1)*10^ROW($1:$19)/10)</f>
        <v>2</v>
      </c>
      <c r="L960">
        <f>SUMPRODUCT(MID(0&amp;feed!L1115,LARGE(INDEX(ISNUMBER(--MID(feed!L1115,ROW($1:$19),1))*
ROW($1:$19),0),ROW($1:$19))+1,1)*10^ROW($1:$19)/10)</f>
        <v>0</v>
      </c>
      <c r="M960" t="str">
        <f>feed!M1115</f>
        <v>Free Market</v>
      </c>
      <c r="N960">
        <f>SUMPRODUCT(MID(0&amp;feed!N1115,LARGE(INDEX(ISNUMBER(--MID(feed!N1115,ROW($1:$5),1))*
ROW($1:$5),0),ROW($1:$5))+1,1)*10^ROW($1:$5)/10)</f>
        <v>315</v>
      </c>
      <c r="O960">
        <f>SUMPRODUCT(MID(0&amp;feed!O1115,LARGE(INDEX(ISNUMBER(--MID(feed!O1115,ROW($1:$5),1))*
ROW($1:$5),0),ROW($1:$5))+1,1)*10^ROW($1:$5)/10)</f>
        <v>311</v>
      </c>
      <c r="P960" t="str">
        <f>feed!P1115</f>
        <v>Untapped</v>
      </c>
      <c r="Q960">
        <f t="shared" si="84"/>
        <v>90</v>
      </c>
      <c r="R960" t="str">
        <f>feed!Q1115</f>
        <v>Meagre</v>
      </c>
      <c r="S960">
        <f t="shared" si="85"/>
        <v>1.5</v>
      </c>
      <c r="T960" t="str">
        <f>feed!R1115</f>
        <v>Mesopotamia</v>
      </c>
      <c r="U960" t="str">
        <f>feed!S1115</f>
        <v>United States</v>
      </c>
      <c r="V960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23848</v>
      </c>
      <c r="W960" t="str">
        <f>feed!U1115</f>
        <v>http://blocgame.com/stats.php?id=65254</v>
      </c>
      <c r="X960" s="4">
        <f>SUMPRODUCT(MID(0&amp;feed!V1115,LARGE(INDEX(ISNUMBER(--MID(feed!V1115,ROW($1:$5),1))*
ROW($1:$5),0),ROW($1:$5))+1,1)*10^ROW($1:$5)/10)</f>
        <v>0</v>
      </c>
      <c r="Y960">
        <f>feed!W1115</f>
        <v>0</v>
      </c>
      <c r="Z960" s="4">
        <f t="shared" si="86"/>
        <v>23098</v>
      </c>
      <c r="AA960" s="8">
        <f t="shared" si="87"/>
        <v>75.707936507936509</v>
      </c>
      <c r="AB960" s="4">
        <f t="shared" si="88"/>
        <v>52.5</v>
      </c>
      <c r="AC960" s="4">
        <f t="shared" si="89"/>
        <v>3974.6666666666665</v>
      </c>
    </row>
    <row r="961" spans="1:29" x14ac:dyDescent="0.25">
      <c r="A961" t="str">
        <f>feed!A1116</f>
        <v>Woodzy</v>
      </c>
      <c r="B961" t="str">
        <f>feed!B1116</f>
        <v>Woodzy</v>
      </c>
      <c r="C961">
        <f>feed!C1116</f>
        <v>0</v>
      </c>
      <c r="D961">
        <f>SUMPRODUCT(MID(0&amp;feed!D1116,LARGE(INDEX(ISNUMBER(--MID(feed!D1116,ROW($1:$19),1))*
ROW($1:$19),0),ROW($1:$19))+1,1)*10^ROW($1:$19)/10)</f>
        <v>20</v>
      </c>
      <c r="E961">
        <f>SUMPRODUCT(MID(0&amp;feed!E1116,LARGE(INDEX(ISNUMBER(--MID(feed!E1116,ROW($1:$19),1))*
ROW($1:$19),0),ROW($1:$19))+1,1)*10^ROW($1:$19)/10)</f>
        <v>0</v>
      </c>
      <c r="F961" t="str">
        <f>feed!F1116</f>
        <v>Finest of the 19th century</v>
      </c>
      <c r="G961" t="str">
        <f>feed!G1116</f>
        <v>Nice</v>
      </c>
      <c r="H961">
        <f>SUMPRODUCT(MID(0&amp;feed!H1116,LARGE(INDEX(ISNUMBER(--MID(feed!H1116,ROW($1:$19),1))*
ROW($1:$19),0),ROW($1:$19))+1,1)*10^ROW($1:$19)/10)</f>
        <v>0</v>
      </c>
      <c r="I961" t="str">
        <f>feed!I1116</f>
        <v>Standard</v>
      </c>
      <c r="J961">
        <f>SUMPRODUCT(MID(0&amp;feed!J1116,LARGE(INDEX(ISNUMBER(--MID(feed!J1116,ROW($1:$19),1))*
ROW($1:$19),0),ROW($1:$19))+1,1)*10^ROW($1:$19)/10)</f>
        <v>63</v>
      </c>
      <c r="K961">
        <f>SUMPRODUCT(MID(0&amp;feed!K1116,LARGE(INDEX(ISNUMBER(--MID(feed!K1116,ROW($1:$19),1))*
ROW($1:$19),0),ROW($1:$19))+1,1)*10^ROW($1:$19)/10)</f>
        <v>4</v>
      </c>
      <c r="L961">
        <f>SUMPRODUCT(MID(0&amp;feed!L1116,LARGE(INDEX(ISNUMBER(--MID(feed!L1116,ROW($1:$19),1))*
ROW($1:$19),0),ROW($1:$19))+1,1)*10^ROW($1:$19)/10)</f>
        <v>0</v>
      </c>
      <c r="M961" t="str">
        <f>feed!M1116</f>
        <v>Mixed Economy</v>
      </c>
      <c r="N961">
        <f>SUMPRODUCT(MID(0&amp;feed!N1116,LARGE(INDEX(ISNUMBER(--MID(feed!N1116,ROW($1:$5),1))*
ROW($1:$5),0),ROW($1:$5))+1,1)*10^ROW($1:$5)/10)</f>
        <v>315</v>
      </c>
      <c r="O961">
        <f>SUMPRODUCT(MID(0&amp;feed!O1116,LARGE(INDEX(ISNUMBER(--MID(feed!O1116,ROW($1:$5),1))*
ROW($1:$5),0),ROW($1:$5))+1,1)*10^ROW($1:$5)/10)</f>
        <v>0</v>
      </c>
      <c r="P961" t="str">
        <f>feed!P1116</f>
        <v>Untapped</v>
      </c>
      <c r="Q961">
        <f t="shared" si="84"/>
        <v>90</v>
      </c>
      <c r="R961" t="str">
        <f>feed!Q1116</f>
        <v>None</v>
      </c>
      <c r="S961">
        <f t="shared" si="85"/>
        <v>0</v>
      </c>
      <c r="T961" t="str">
        <f>feed!R1116</f>
        <v>Pacific Rim</v>
      </c>
      <c r="U961" t="str">
        <f>feed!S1116</f>
        <v>Neutral</v>
      </c>
      <c r="V961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961" t="str">
        <f>feed!U1116</f>
        <v>http://blocgame.com/stats.php?id=65602</v>
      </c>
      <c r="X961" s="4">
        <f>SUMPRODUCT(MID(0&amp;feed!V1116,LARGE(INDEX(ISNUMBER(--MID(feed!V1116,ROW($1:$5),1))*
ROW($1:$5),0),ROW($1:$5))+1,1)*10^ROW($1:$5)/10)</f>
        <v>0</v>
      </c>
      <c r="Y961">
        <f>feed!W1116</f>
        <v>0</v>
      </c>
      <c r="Z961" s="4">
        <f t="shared" si="86"/>
        <v>18500</v>
      </c>
      <c r="AA961" s="8">
        <f t="shared" si="87"/>
        <v>63.492063492063494</v>
      </c>
      <c r="AB961" s="4">
        <f t="shared" si="88"/>
        <v>52.5</v>
      </c>
      <c r="AC961" s="4">
        <f t="shared" si="89"/>
        <v>3333.3333333333335</v>
      </c>
    </row>
    <row r="962" spans="1:29" x14ac:dyDescent="0.25">
      <c r="A962" t="str">
        <f>feed!A1119</f>
        <v>Agame</v>
      </c>
      <c r="B962" t="str">
        <f>feed!B1119</f>
        <v>Agame13</v>
      </c>
      <c r="C962" t="str">
        <f>feed!C1119</f>
        <v>GPA</v>
      </c>
      <c r="D962">
        <f>SUMPRODUCT(MID(0&amp;feed!D1119,LARGE(INDEX(ISNUMBER(--MID(feed!D1119,ROW($1:$19),1))*
ROW($1:$19),0),ROW($1:$19))+1,1)*10^ROW($1:$19)/10)</f>
        <v>20</v>
      </c>
      <c r="E962">
        <f>SUMPRODUCT(MID(0&amp;feed!E1119,LARGE(INDEX(ISNUMBER(--MID(feed!E1119,ROW($1:$19),1))*
ROW($1:$19),0),ROW($1:$19))+1,1)*10^ROW($1:$19)/10)</f>
        <v>0</v>
      </c>
      <c r="F962" t="str">
        <f>feed!F1119</f>
        <v>Finest of the 19th century</v>
      </c>
      <c r="G962" t="str">
        <f>feed!G1119</f>
        <v>Good</v>
      </c>
      <c r="H962">
        <f>SUMPRODUCT(MID(0&amp;feed!H1119,LARGE(INDEX(ISNUMBER(--MID(feed!H1119,ROW($1:$19),1))*
ROW($1:$19),0),ROW($1:$19))+1,1)*10^ROW($1:$19)/10)</f>
        <v>0</v>
      </c>
      <c r="I962" t="str">
        <f>feed!I1119</f>
        <v>Standard</v>
      </c>
      <c r="J962">
        <f>SUMPRODUCT(MID(0&amp;feed!J1119,LARGE(INDEX(ISNUMBER(--MID(feed!J1119,ROW($1:$19),1))*
ROW($1:$19),0),ROW($1:$19))+1,1)*10^ROW($1:$19)/10)</f>
        <v>33</v>
      </c>
      <c r="K962">
        <f>SUMPRODUCT(MID(0&amp;feed!K1119,LARGE(INDEX(ISNUMBER(--MID(feed!K1119,ROW($1:$19),1))*
ROW($1:$19),0),ROW($1:$19))+1,1)*10^ROW($1:$19)/10)</f>
        <v>2</v>
      </c>
      <c r="L962">
        <f>SUMPRODUCT(MID(0&amp;feed!L1119,LARGE(INDEX(ISNUMBER(--MID(feed!L1119,ROW($1:$19),1))*
ROW($1:$19),0),ROW($1:$19))+1,1)*10^ROW($1:$19)/10)</f>
        <v>0</v>
      </c>
      <c r="M962" t="str">
        <f>feed!M1119</f>
        <v>Mixed Economy</v>
      </c>
      <c r="N962">
        <f>SUMPRODUCT(MID(0&amp;feed!N1119,LARGE(INDEX(ISNUMBER(--MID(feed!N1119,ROW($1:$5),1))*
ROW($1:$5),0),ROW($1:$5))+1,1)*10^ROW($1:$5)/10)</f>
        <v>315</v>
      </c>
      <c r="O962">
        <f>SUMPRODUCT(MID(0&amp;feed!O1119,LARGE(INDEX(ISNUMBER(--MID(feed!O1119,ROW($1:$5),1))*
ROW($1:$5),0),ROW($1:$5))+1,1)*10^ROW($1:$5)/10)</f>
        <v>4402</v>
      </c>
      <c r="P962" t="str">
        <f>feed!P1119</f>
        <v>Untapped</v>
      </c>
      <c r="Q962">
        <f t="shared" ref="Q962:Q1025" si="90">IF(P962=0,40, IF(P962="Depleted",0, IF(P962="Near Depletion",10, IF(P962="Plentiful",70, IF(P962="Untapped",90,"Error")))))</f>
        <v>90</v>
      </c>
      <c r="R962" t="str">
        <f>feed!Q1119</f>
        <v>None</v>
      </c>
      <c r="S962">
        <f t="shared" ref="S962:S1025" si="91">IF(R962="None",0, IF(R962="Meagre",1.5, IF(R962="Small",3, IF(R962="Mediocre",4.5, IF(R962="Somewhat Large",6, IF(R962="Large",7.5, IF(R962="Powerful",9, IF(R962="Very Powerful",10,"Error"))))))))</f>
        <v>0</v>
      </c>
      <c r="T962" t="str">
        <f>feed!R1119</f>
        <v>Mesopotamia</v>
      </c>
      <c r="U962" t="str">
        <f>feed!S1119</f>
        <v>Soviet Union</v>
      </c>
      <c r="V962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962" t="str">
        <f>feed!U1119</f>
        <v>http://blocgame.com/stats.php?id=65634</v>
      </c>
      <c r="X962" s="4">
        <f>SUMPRODUCT(MID(0&amp;feed!V1119,LARGE(INDEX(ISNUMBER(--MID(feed!V1119,ROW($1:$5),1))*
ROW($1:$5),0),ROW($1:$5))+1,1)*10^ROW($1:$5)/10)</f>
        <v>0</v>
      </c>
      <c r="Y962">
        <f>feed!W1119</f>
        <v>0</v>
      </c>
      <c r="Z962" s="4">
        <f t="shared" ref="Z962:Z1025" si="92">V962-H962*750-K962*375-L962*375</f>
        <v>19250</v>
      </c>
      <c r="AA962" s="8">
        <f t="shared" ref="AA962:AA1025" si="93">V962/N962</f>
        <v>63.492063492063494</v>
      </c>
      <c r="AB962" s="4">
        <f t="shared" ref="AB962:AB1025" si="94">N962/6</f>
        <v>52.5</v>
      </c>
      <c r="AC962" s="4">
        <f t="shared" ref="AC962:AC1025" si="95">V962/6</f>
        <v>3333.3333333333335</v>
      </c>
    </row>
    <row r="963" spans="1:29" x14ac:dyDescent="0.25">
      <c r="A963" t="str">
        <f>feed!A1120</f>
        <v>Tzarlin</v>
      </c>
      <c r="B963" t="str">
        <f>feed!B1120</f>
        <v>Tzarlin</v>
      </c>
      <c r="C963">
        <f>feed!C1120</f>
        <v>0</v>
      </c>
      <c r="D963">
        <f>SUMPRODUCT(MID(0&amp;feed!D1120,LARGE(INDEX(ISNUMBER(--MID(feed!D1120,ROW($1:$19),1))*
ROW($1:$19),0),ROW($1:$19))+1,1)*10^ROW($1:$19)/10)</f>
        <v>20</v>
      </c>
      <c r="E963">
        <f>SUMPRODUCT(MID(0&amp;feed!E1120,LARGE(INDEX(ISNUMBER(--MID(feed!E1120,ROW($1:$19),1))*
ROW($1:$19),0),ROW($1:$19))+1,1)*10^ROW($1:$19)/10)</f>
        <v>0</v>
      </c>
      <c r="F963" t="str">
        <f>feed!F1120</f>
        <v>Finest of the 19th century</v>
      </c>
      <c r="G963" t="str">
        <f>feed!G1120</f>
        <v>Good</v>
      </c>
      <c r="H963">
        <f>SUMPRODUCT(MID(0&amp;feed!H1120,LARGE(INDEX(ISNUMBER(--MID(feed!H1120,ROW($1:$19),1))*
ROW($1:$19),0),ROW($1:$19))+1,1)*10^ROW($1:$19)/10)</f>
        <v>0</v>
      </c>
      <c r="I963" t="str">
        <f>feed!I1120</f>
        <v>Standard</v>
      </c>
      <c r="J963">
        <f>SUMPRODUCT(MID(0&amp;feed!J1120,LARGE(INDEX(ISNUMBER(--MID(feed!J1120,ROW($1:$19),1))*
ROW($1:$19),0),ROW($1:$19))+1,1)*10^ROW($1:$19)/10)</f>
        <v>29</v>
      </c>
      <c r="K963">
        <f>SUMPRODUCT(MID(0&amp;feed!K1120,LARGE(INDEX(ISNUMBER(--MID(feed!K1120,ROW($1:$19),1))*
ROW($1:$19),0),ROW($1:$19))+1,1)*10^ROW($1:$19)/10)</f>
        <v>2</v>
      </c>
      <c r="L963">
        <f>SUMPRODUCT(MID(0&amp;feed!L1120,LARGE(INDEX(ISNUMBER(--MID(feed!L1120,ROW($1:$19),1))*
ROW($1:$19),0),ROW($1:$19))+1,1)*10^ROW($1:$19)/10)</f>
        <v>1</v>
      </c>
      <c r="M963" t="str">
        <f>feed!M1120</f>
        <v>Central Planning</v>
      </c>
      <c r="N963">
        <f>SUMPRODUCT(MID(0&amp;feed!N1120,LARGE(INDEX(ISNUMBER(--MID(feed!N1120,ROW($1:$5),1))*
ROW($1:$5),0),ROW($1:$5))+1,1)*10^ROW($1:$5)/10)</f>
        <v>315</v>
      </c>
      <c r="O963">
        <f>SUMPRODUCT(MID(0&amp;feed!O1120,LARGE(INDEX(ISNUMBER(--MID(feed!O1120,ROW($1:$5),1))*
ROW($1:$5),0),ROW($1:$5))+1,1)*10^ROW($1:$5)/10)</f>
        <v>2143</v>
      </c>
      <c r="P963" t="str">
        <f>feed!P1120</f>
        <v>Untapped</v>
      </c>
      <c r="Q963">
        <f t="shared" si="90"/>
        <v>90</v>
      </c>
      <c r="R963" t="str">
        <f>feed!Q1120</f>
        <v>None</v>
      </c>
      <c r="S963">
        <f t="shared" si="91"/>
        <v>0</v>
      </c>
      <c r="T963" t="str">
        <f>feed!R1120</f>
        <v>Atlas</v>
      </c>
      <c r="U963" t="str">
        <f>feed!S1120</f>
        <v>Neutral</v>
      </c>
      <c r="V963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963" t="str">
        <f>feed!U1120</f>
        <v>http://blocgame.com/stats.php?id=65639</v>
      </c>
      <c r="X963" s="4">
        <f>SUMPRODUCT(MID(0&amp;feed!V1120,LARGE(INDEX(ISNUMBER(--MID(feed!V1120,ROW($1:$5),1))*
ROW($1:$5),0),ROW($1:$5))+1,1)*10^ROW($1:$5)/10)</f>
        <v>0</v>
      </c>
      <c r="Y963">
        <f>feed!W1120</f>
        <v>0</v>
      </c>
      <c r="Z963" s="4">
        <f t="shared" si="92"/>
        <v>18875</v>
      </c>
      <c r="AA963" s="8">
        <f t="shared" si="93"/>
        <v>63.492063492063494</v>
      </c>
      <c r="AB963" s="4">
        <f t="shared" si="94"/>
        <v>52.5</v>
      </c>
      <c r="AC963" s="4">
        <f t="shared" si="95"/>
        <v>3333.3333333333335</v>
      </c>
    </row>
    <row r="964" spans="1:29" x14ac:dyDescent="0.25">
      <c r="A964" t="str">
        <f>feed!A1117</f>
        <v>Feredal</v>
      </c>
      <c r="B964" t="str">
        <f>feed!B1117</f>
        <v>twwhy</v>
      </c>
      <c r="C964">
        <f>feed!C1117</f>
        <v>0</v>
      </c>
      <c r="D964">
        <f>SUMPRODUCT(MID(0&amp;feed!D1117,LARGE(INDEX(ISNUMBER(--MID(feed!D1117,ROW($1:$19),1))*
ROW($1:$19),0),ROW($1:$19))+1,1)*10^ROW($1:$19)/10)</f>
        <v>20</v>
      </c>
      <c r="E964">
        <f>SUMPRODUCT(MID(0&amp;feed!E1117,LARGE(INDEX(ISNUMBER(--MID(feed!E1117,ROW($1:$19),1))*
ROW($1:$19),0),ROW($1:$19))+1,1)*10^ROW($1:$19)/10)</f>
        <v>0</v>
      </c>
      <c r="F964" t="str">
        <f>feed!F1117</f>
        <v>Finest of the 19th century</v>
      </c>
      <c r="G964" t="str">
        <f>feed!G1117</f>
        <v>Good</v>
      </c>
      <c r="H964">
        <f>SUMPRODUCT(MID(0&amp;feed!H1117,LARGE(INDEX(ISNUMBER(--MID(feed!H1117,ROW($1:$19),1))*
ROW($1:$19),0),ROW($1:$19))+1,1)*10^ROW($1:$19)/10)</f>
        <v>0</v>
      </c>
      <c r="I964" t="str">
        <f>feed!I1117</f>
        <v>Standard</v>
      </c>
      <c r="J964">
        <f>SUMPRODUCT(MID(0&amp;feed!J1117,LARGE(INDEX(ISNUMBER(--MID(feed!J1117,ROW($1:$19),1))*
ROW($1:$19),0),ROW($1:$19))+1,1)*10^ROW($1:$19)/10)</f>
        <v>37</v>
      </c>
      <c r="K964">
        <f>SUMPRODUCT(MID(0&amp;feed!K1117,LARGE(INDEX(ISNUMBER(--MID(feed!K1117,ROW($1:$19),1))*
ROW($1:$19),0),ROW($1:$19))+1,1)*10^ROW($1:$19)/10)</f>
        <v>2</v>
      </c>
      <c r="L964">
        <f>SUMPRODUCT(MID(0&amp;feed!L1117,LARGE(INDEX(ISNUMBER(--MID(feed!L1117,ROW($1:$19),1))*
ROW($1:$19),0),ROW($1:$19))+1,1)*10^ROW($1:$19)/10)</f>
        <v>0</v>
      </c>
      <c r="M964" t="str">
        <f>feed!M1117</f>
        <v>Free Market</v>
      </c>
      <c r="N964">
        <f>SUMPRODUCT(MID(0&amp;feed!N1117,LARGE(INDEX(ISNUMBER(--MID(feed!N1117,ROW($1:$5),1))*
ROW($1:$5),0),ROW($1:$5))+1,1)*10^ROW($1:$5)/10)</f>
        <v>315</v>
      </c>
      <c r="O964">
        <f>SUMPRODUCT(MID(0&amp;feed!O1117,LARGE(INDEX(ISNUMBER(--MID(feed!O1117,ROW($1:$5),1))*
ROW($1:$5),0),ROW($1:$5))+1,1)*10^ROW($1:$5)/10)</f>
        <v>0</v>
      </c>
      <c r="P964" t="str">
        <f>feed!P1117</f>
        <v>Untapped</v>
      </c>
      <c r="Q964">
        <f t="shared" si="90"/>
        <v>90</v>
      </c>
      <c r="R964" t="str">
        <f>feed!Q1117</f>
        <v>None</v>
      </c>
      <c r="S964">
        <f t="shared" si="91"/>
        <v>0</v>
      </c>
      <c r="T964" t="str">
        <f>feed!R1117</f>
        <v>Mesoamerica</v>
      </c>
      <c r="U964" t="str">
        <f>feed!S1117</f>
        <v>Neutral</v>
      </c>
      <c r="V964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964" t="str">
        <f>feed!U1117</f>
        <v>http://blocgame.com/stats.php?id=65626</v>
      </c>
      <c r="X964" s="4">
        <f>SUMPRODUCT(MID(0&amp;feed!V1117,LARGE(INDEX(ISNUMBER(--MID(feed!V1117,ROW($1:$5),1))*
ROW($1:$5),0),ROW($1:$5))+1,1)*10^ROW($1:$5)/10)</f>
        <v>0</v>
      </c>
      <c r="Y964">
        <f>feed!W1117</f>
        <v>0</v>
      </c>
      <c r="Z964" s="4">
        <f t="shared" si="92"/>
        <v>19250</v>
      </c>
      <c r="AA964" s="8">
        <f t="shared" si="93"/>
        <v>63.492063492063494</v>
      </c>
      <c r="AB964" s="4">
        <f t="shared" si="94"/>
        <v>52.5</v>
      </c>
      <c r="AC964" s="4">
        <f t="shared" si="95"/>
        <v>3333.3333333333335</v>
      </c>
    </row>
    <row r="965" spans="1:29" x14ac:dyDescent="0.25">
      <c r="A965" t="str">
        <f>feed!A1118</f>
        <v>Glasnost</v>
      </c>
      <c r="B965" t="str">
        <f>feed!B1118</f>
        <v>Krastny</v>
      </c>
      <c r="C965">
        <f>feed!C1118</f>
        <v>0</v>
      </c>
      <c r="D965">
        <f>SUMPRODUCT(MID(0&amp;feed!D1118,LARGE(INDEX(ISNUMBER(--MID(feed!D1118,ROW($1:$19),1))*
ROW($1:$19),0),ROW($1:$19))+1,1)*10^ROW($1:$19)/10)</f>
        <v>20</v>
      </c>
      <c r="E965">
        <f>SUMPRODUCT(MID(0&amp;feed!E1118,LARGE(INDEX(ISNUMBER(--MID(feed!E1118,ROW($1:$19),1))*
ROW($1:$19),0),ROW($1:$19))+1,1)*10^ROW($1:$19)/10)</f>
        <v>0</v>
      </c>
      <c r="F965" t="str">
        <f>feed!F1118</f>
        <v>Finest of the 19th century</v>
      </c>
      <c r="G965" t="str">
        <f>feed!G1118</f>
        <v>Good</v>
      </c>
      <c r="H965">
        <f>SUMPRODUCT(MID(0&amp;feed!H1118,LARGE(INDEX(ISNUMBER(--MID(feed!H1118,ROW($1:$19),1))*
ROW($1:$19),0),ROW($1:$19))+1,1)*10^ROW($1:$19)/10)</f>
        <v>0</v>
      </c>
      <c r="I965" t="str">
        <f>feed!I1118</f>
        <v>Standard</v>
      </c>
      <c r="J965">
        <f>SUMPRODUCT(MID(0&amp;feed!J1118,LARGE(INDEX(ISNUMBER(--MID(feed!J1118,ROW($1:$19),1))*
ROW($1:$19),0),ROW($1:$19))+1,1)*10^ROW($1:$19)/10)</f>
        <v>35</v>
      </c>
      <c r="K965">
        <f>SUMPRODUCT(MID(0&amp;feed!K1118,LARGE(INDEX(ISNUMBER(--MID(feed!K1118,ROW($1:$19),1))*
ROW($1:$19),0),ROW($1:$19))+1,1)*10^ROW($1:$19)/10)</f>
        <v>4</v>
      </c>
      <c r="L965">
        <f>SUMPRODUCT(MID(0&amp;feed!L1118,LARGE(INDEX(ISNUMBER(--MID(feed!L1118,ROW($1:$19),1))*
ROW($1:$19),0),ROW($1:$19))+1,1)*10^ROW($1:$19)/10)</f>
        <v>0</v>
      </c>
      <c r="M965" t="str">
        <f>feed!M1118</f>
        <v>Free Market</v>
      </c>
      <c r="N965">
        <f>SUMPRODUCT(MID(0&amp;feed!N1118,LARGE(INDEX(ISNUMBER(--MID(feed!N1118,ROW($1:$5),1))*
ROW($1:$5),0),ROW($1:$5))+1,1)*10^ROW($1:$5)/10)</f>
        <v>315</v>
      </c>
      <c r="O965">
        <f>SUMPRODUCT(MID(0&amp;feed!O1118,LARGE(INDEX(ISNUMBER(--MID(feed!O1118,ROW($1:$5),1))*
ROW($1:$5),0),ROW($1:$5))+1,1)*10^ROW($1:$5)/10)</f>
        <v>0</v>
      </c>
      <c r="P965" t="str">
        <f>feed!P1118</f>
        <v>Untapped</v>
      </c>
      <c r="Q965">
        <f t="shared" si="90"/>
        <v>90</v>
      </c>
      <c r="R965" t="str">
        <f>feed!Q1118</f>
        <v>None</v>
      </c>
      <c r="S965">
        <f t="shared" si="91"/>
        <v>0</v>
      </c>
      <c r="T965" t="str">
        <f>feed!R1118</f>
        <v>Pacific Rim</v>
      </c>
      <c r="U965" t="str">
        <f>feed!S1118</f>
        <v>Neutral</v>
      </c>
      <c r="V965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965" t="str">
        <f>feed!U1118</f>
        <v>http://blocgame.com/stats.php?id=65630</v>
      </c>
      <c r="X965" s="4">
        <f>SUMPRODUCT(MID(0&amp;feed!V1118,LARGE(INDEX(ISNUMBER(--MID(feed!V1118,ROW($1:$5),1))*
ROW($1:$5),0),ROW($1:$5))+1,1)*10^ROW($1:$5)/10)</f>
        <v>0</v>
      </c>
      <c r="Y965">
        <f>feed!W1118</f>
        <v>0</v>
      </c>
      <c r="Z965" s="4">
        <f t="shared" si="92"/>
        <v>18500</v>
      </c>
      <c r="AA965" s="8">
        <f t="shared" si="93"/>
        <v>63.492063492063494</v>
      </c>
      <c r="AB965" s="4">
        <f t="shared" si="94"/>
        <v>52.5</v>
      </c>
      <c r="AC965" s="4">
        <f t="shared" si="95"/>
        <v>3333.3333333333335</v>
      </c>
    </row>
    <row r="966" spans="1:29" x14ac:dyDescent="0.25">
      <c r="A966" t="str">
        <f>feed!A1121</f>
        <v>Money`</v>
      </c>
      <c r="B966" t="str">
        <f>feed!B1121</f>
        <v>swag money</v>
      </c>
      <c r="C966">
        <f>feed!C1121</f>
        <v>0</v>
      </c>
      <c r="D966">
        <f>SUMPRODUCT(MID(0&amp;feed!D1121,LARGE(INDEX(ISNUMBER(--MID(feed!D1121,ROW($1:$19),1))*
ROW($1:$19),0),ROW($1:$19))+1,1)*10^ROW($1:$19)/10)</f>
        <v>20</v>
      </c>
      <c r="E966">
        <f>SUMPRODUCT(MID(0&amp;feed!E1121,LARGE(INDEX(ISNUMBER(--MID(feed!E1121,ROW($1:$19),1))*
ROW($1:$19),0),ROW($1:$19))+1,1)*10^ROW($1:$19)/10)</f>
        <v>0</v>
      </c>
      <c r="F966" t="str">
        <f>feed!F1121</f>
        <v>Finest of the 19th century</v>
      </c>
      <c r="G966" t="str">
        <f>feed!G1121</f>
        <v>Good</v>
      </c>
      <c r="H966">
        <f>SUMPRODUCT(MID(0&amp;feed!H1121,LARGE(INDEX(ISNUMBER(--MID(feed!H1121,ROW($1:$19),1))*
ROW($1:$19),0),ROW($1:$19))+1,1)*10^ROW($1:$19)/10)</f>
        <v>0</v>
      </c>
      <c r="I966" t="str">
        <f>feed!I1121</f>
        <v>Standard</v>
      </c>
      <c r="J966">
        <f>SUMPRODUCT(MID(0&amp;feed!J1121,LARGE(INDEX(ISNUMBER(--MID(feed!J1121,ROW($1:$19),1))*
ROW($1:$19),0),ROW($1:$19))+1,1)*10^ROW($1:$19)/10)</f>
        <v>29</v>
      </c>
      <c r="K966">
        <f>SUMPRODUCT(MID(0&amp;feed!K1121,LARGE(INDEX(ISNUMBER(--MID(feed!K1121,ROW($1:$19),1))*
ROW($1:$19),0),ROW($1:$19))+1,1)*10^ROW($1:$19)/10)</f>
        <v>2</v>
      </c>
      <c r="L966">
        <f>SUMPRODUCT(MID(0&amp;feed!L1121,LARGE(INDEX(ISNUMBER(--MID(feed!L1121,ROW($1:$19),1))*
ROW($1:$19),0),ROW($1:$19))+1,1)*10^ROW($1:$19)/10)</f>
        <v>0</v>
      </c>
      <c r="M966" t="str">
        <f>feed!M1121</f>
        <v>Mixed Economy</v>
      </c>
      <c r="N966">
        <f>SUMPRODUCT(MID(0&amp;feed!N1121,LARGE(INDEX(ISNUMBER(--MID(feed!N1121,ROW($1:$5),1))*
ROW($1:$5),0),ROW($1:$5))+1,1)*10^ROW($1:$5)/10)</f>
        <v>315</v>
      </c>
      <c r="O966">
        <f>SUMPRODUCT(MID(0&amp;feed!O1121,LARGE(INDEX(ISNUMBER(--MID(feed!O1121,ROW($1:$5),1))*
ROW($1:$5),0),ROW($1:$5))+1,1)*10^ROW($1:$5)/10)</f>
        <v>0</v>
      </c>
      <c r="P966" t="str">
        <f>feed!P1121</f>
        <v>Untapped</v>
      </c>
      <c r="Q966">
        <f t="shared" si="90"/>
        <v>90</v>
      </c>
      <c r="R966" t="str">
        <f>feed!Q1121</f>
        <v>None</v>
      </c>
      <c r="S966">
        <f t="shared" si="91"/>
        <v>0</v>
      </c>
      <c r="T966" t="str">
        <f>feed!R1121</f>
        <v>Amazonia</v>
      </c>
      <c r="U966" t="str">
        <f>feed!S1121</f>
        <v>Neutral</v>
      </c>
      <c r="V966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966" t="str">
        <f>feed!U1121</f>
        <v>http://blocgame.com/stats.php?id=65640</v>
      </c>
      <c r="X966" s="4">
        <f>SUMPRODUCT(MID(0&amp;feed!V1121,LARGE(INDEX(ISNUMBER(--MID(feed!V1121,ROW($1:$5),1))*
ROW($1:$5),0),ROW($1:$5))+1,1)*10^ROW($1:$5)/10)</f>
        <v>0</v>
      </c>
      <c r="Y966">
        <f>feed!W1121</f>
        <v>0</v>
      </c>
      <c r="Z966" s="4">
        <f t="shared" si="92"/>
        <v>19250</v>
      </c>
      <c r="AA966" s="8">
        <f t="shared" si="93"/>
        <v>63.492063492063494</v>
      </c>
      <c r="AB966" s="4">
        <f t="shared" si="94"/>
        <v>52.5</v>
      </c>
      <c r="AC966" s="4">
        <f t="shared" si="95"/>
        <v>3333.3333333333335</v>
      </c>
    </row>
    <row r="967" spans="1:29" x14ac:dyDescent="0.25">
      <c r="A967" t="str">
        <f>feed!A1112</f>
        <v>Hissland</v>
      </c>
      <c r="B967" t="str">
        <f>feed!B1112</f>
        <v>Isa Al Hisyam</v>
      </c>
      <c r="C967">
        <f>feed!C1112</f>
        <v>0</v>
      </c>
      <c r="D967">
        <f>SUMPRODUCT(MID(0&amp;feed!D1112,LARGE(INDEX(ISNUMBER(--MID(feed!D1112,ROW($1:$19),1))*
ROW($1:$19),0),ROW($1:$19))+1,1)*10^ROW($1:$19)/10)</f>
        <v>25</v>
      </c>
      <c r="E967">
        <f>SUMPRODUCT(MID(0&amp;feed!E1112,LARGE(INDEX(ISNUMBER(--MID(feed!E1112,ROW($1:$19),1))*
ROW($1:$19),0),ROW($1:$19))+1,1)*10^ROW($1:$19)/10)</f>
        <v>0</v>
      </c>
      <c r="F967" t="str">
        <f>feed!F1112</f>
        <v>First World War surplus</v>
      </c>
      <c r="G967" t="str">
        <f>feed!G1112</f>
        <v>Nice</v>
      </c>
      <c r="H967">
        <f>SUMPRODUCT(MID(0&amp;feed!H1110,LARGE(INDEX(ISNUMBER(--MID(feed!H1110,ROW($1:$19),1))*
ROW($1:$19),0),ROW($1:$19))+1,1)*10^ROW($1:$19)/10)</f>
        <v>0</v>
      </c>
      <c r="I967" t="str">
        <f>feed!I1112</f>
        <v>Elite</v>
      </c>
      <c r="J967">
        <f>SUMPRODUCT(MID(0&amp;feed!J1112,LARGE(INDEX(ISNUMBER(--MID(feed!J1112,ROW($1:$19),1))*
ROW($1:$19),0),ROW($1:$19))+1,1)*10^ROW($1:$19)/10)</f>
        <v>69</v>
      </c>
      <c r="K967">
        <f>SUMPRODUCT(MID(0&amp;feed!K1112,LARGE(INDEX(ISNUMBER(--MID(feed!K1112,ROW($1:$19),1))*
ROW($1:$19),0),ROW($1:$19))+1,1)*10^ROW($1:$19)/10)</f>
        <v>2</v>
      </c>
      <c r="L967">
        <f>SUMPRODUCT(MID(0&amp;feed!L1112,LARGE(INDEX(ISNUMBER(--MID(feed!L1112,ROW($1:$19),1))*
ROW($1:$19),0),ROW($1:$19))+1,1)*10^ROW($1:$19)/10)</f>
        <v>1</v>
      </c>
      <c r="M967" t="str">
        <f>feed!M1112</f>
        <v>Mixed Economy</v>
      </c>
      <c r="N967">
        <f>SUMPRODUCT(MID(0&amp;feed!N1112,LARGE(INDEX(ISNUMBER(--MID(feed!N1112,ROW($1:$5),1))*
ROW($1:$5),0),ROW($1:$5))+1,1)*10^ROW($1:$5)/10)</f>
        <v>316</v>
      </c>
      <c r="O967">
        <f>SUMPRODUCT(MID(0&amp;feed!O1112,LARGE(INDEX(ISNUMBER(--MID(feed!O1112,ROW($1:$5),1))*
ROW($1:$5),0),ROW($1:$5))+1,1)*10^ROW($1:$5)/10)</f>
        <v>1023</v>
      </c>
      <c r="P967" t="str">
        <f>feed!P1112</f>
        <v>Untapped</v>
      </c>
      <c r="Q967">
        <f t="shared" si="90"/>
        <v>90</v>
      </c>
      <c r="R967" t="str">
        <f>feed!Q1112</f>
        <v>None</v>
      </c>
      <c r="S967">
        <f t="shared" si="91"/>
        <v>0</v>
      </c>
      <c r="T967" t="str">
        <f>feed!R1112</f>
        <v>Arabia</v>
      </c>
      <c r="U967" t="str">
        <f>feed!S1112</f>
        <v>Soviet Union</v>
      </c>
      <c r="V967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967" t="str">
        <f>feed!U1112</f>
        <v>http://blocgame.com/stats.php?id=65588</v>
      </c>
      <c r="X967" s="4">
        <f>SUMPRODUCT(MID(0&amp;feed!V1112,LARGE(INDEX(ISNUMBER(--MID(feed!V1112,ROW($1:$5),1))*
ROW($1:$5),0),ROW($1:$5))+1,1)*10^ROW($1:$5)/10)</f>
        <v>0</v>
      </c>
      <c r="Y967">
        <f>feed!W1112</f>
        <v>0</v>
      </c>
      <c r="Z967" s="4">
        <f t="shared" si="92"/>
        <v>18875</v>
      </c>
      <c r="AA967" s="8">
        <f t="shared" si="93"/>
        <v>63.291139240506332</v>
      </c>
      <c r="AB967" s="4">
        <f t="shared" si="94"/>
        <v>52.666666666666664</v>
      </c>
      <c r="AC967" s="4">
        <f t="shared" si="95"/>
        <v>3333.3333333333335</v>
      </c>
    </row>
    <row r="968" spans="1:29" x14ac:dyDescent="0.25">
      <c r="A968" t="str">
        <f>feed!A1113</f>
        <v>RioGeneria</v>
      </c>
      <c r="B968" t="str">
        <f>feed!B1113</f>
        <v>Sumit-Ali</v>
      </c>
      <c r="C968">
        <f>feed!C1113</f>
        <v>0</v>
      </c>
      <c r="D968">
        <f>SUMPRODUCT(MID(0&amp;feed!D1113,LARGE(INDEX(ISNUMBER(--MID(feed!D1113,ROW($1:$19),1))*
ROW($1:$19),0),ROW($1:$19))+1,1)*10^ROW($1:$19)/10)</f>
        <v>20</v>
      </c>
      <c r="E968">
        <f>SUMPRODUCT(MID(0&amp;feed!E1113,LARGE(INDEX(ISNUMBER(--MID(feed!E1113,ROW($1:$19),1))*
ROW($1:$19),0),ROW($1:$19))+1,1)*10^ROW($1:$19)/10)</f>
        <v>0</v>
      </c>
      <c r="F968" t="str">
        <f>feed!F1113</f>
        <v>Finest of the 19th century</v>
      </c>
      <c r="G968" t="str">
        <f>feed!G1113</f>
        <v>Nice</v>
      </c>
      <c r="H968">
        <f>SUMPRODUCT(MID(0&amp;feed!H1111,LARGE(INDEX(ISNUMBER(--MID(feed!H1111,ROW($1:$19),1))*
ROW($1:$19),0),ROW($1:$19))+1,1)*10^ROW($1:$19)/10)</f>
        <v>0</v>
      </c>
      <c r="I968" t="str">
        <f>feed!I1113</f>
        <v>Elite</v>
      </c>
      <c r="J968">
        <f>SUMPRODUCT(MID(0&amp;feed!J1113,LARGE(INDEX(ISNUMBER(--MID(feed!J1113,ROW($1:$19),1))*
ROW($1:$19),0),ROW($1:$19))+1,1)*10^ROW($1:$19)/10)</f>
        <v>52</v>
      </c>
      <c r="K968">
        <f>SUMPRODUCT(MID(0&amp;feed!K1113,LARGE(INDEX(ISNUMBER(--MID(feed!K1113,ROW($1:$19),1))*
ROW($1:$19),0),ROW($1:$19))+1,1)*10^ROW($1:$19)/10)</f>
        <v>2</v>
      </c>
      <c r="L968">
        <f>SUMPRODUCT(MID(0&amp;feed!L1113,LARGE(INDEX(ISNUMBER(--MID(feed!L1113,ROW($1:$19),1))*
ROW($1:$19),0),ROW($1:$19))+1,1)*10^ROW($1:$19)/10)</f>
        <v>0</v>
      </c>
      <c r="M968" t="str">
        <f>feed!M1113</f>
        <v>Free Market</v>
      </c>
      <c r="N968">
        <f>SUMPRODUCT(MID(0&amp;feed!N1113,LARGE(INDEX(ISNUMBER(--MID(feed!N1113,ROW($1:$5),1))*
ROW($1:$5),0),ROW($1:$5))+1,1)*10^ROW($1:$5)/10)</f>
        <v>316</v>
      </c>
      <c r="O968">
        <f>SUMPRODUCT(MID(0&amp;feed!O1113,LARGE(INDEX(ISNUMBER(--MID(feed!O1113,ROW($1:$5),1))*
ROW($1:$5),0),ROW($1:$5))+1,1)*10^ROW($1:$5)/10)</f>
        <v>0</v>
      </c>
      <c r="P968" t="str">
        <f>feed!P1113</f>
        <v>Untapped</v>
      </c>
      <c r="Q968">
        <f t="shared" si="90"/>
        <v>90</v>
      </c>
      <c r="R968" t="str">
        <f>feed!Q1113</f>
        <v>None</v>
      </c>
      <c r="S968">
        <f t="shared" si="91"/>
        <v>0</v>
      </c>
      <c r="T968" t="str">
        <f>feed!R1113</f>
        <v>Mesoamerica</v>
      </c>
      <c r="U968" t="str">
        <f>feed!S1113</f>
        <v>United States</v>
      </c>
      <c r="V968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968" t="str">
        <f>feed!U1113</f>
        <v>http://blocgame.com/stats.php?id=65608</v>
      </c>
      <c r="X968" s="4">
        <f>SUMPRODUCT(MID(0&amp;feed!V1113,LARGE(INDEX(ISNUMBER(--MID(feed!V1113,ROW($1:$5),1))*
ROW($1:$5),0),ROW($1:$5))+1,1)*10^ROW($1:$5)/10)</f>
        <v>0</v>
      </c>
      <c r="Y968">
        <f>feed!W1113</f>
        <v>0</v>
      </c>
      <c r="Z968" s="4">
        <f t="shared" si="92"/>
        <v>19250</v>
      </c>
      <c r="AA968" s="8">
        <f t="shared" si="93"/>
        <v>63.291139240506332</v>
      </c>
      <c r="AB968" s="4">
        <f t="shared" si="94"/>
        <v>52.666666666666664</v>
      </c>
      <c r="AC968" s="4">
        <f t="shared" si="95"/>
        <v>3333.3333333333335</v>
      </c>
    </row>
    <row r="969" spans="1:29" x14ac:dyDescent="0.25">
      <c r="A969" t="str">
        <f>feed!A1109</f>
        <v>Librium</v>
      </c>
      <c r="B969" t="str">
        <f>feed!B1109</f>
        <v>George Lutheran</v>
      </c>
      <c r="C969">
        <f>feed!C1109</f>
        <v>0</v>
      </c>
      <c r="D969">
        <f>SUMPRODUCT(MID(0&amp;feed!D1109,LARGE(INDEX(ISNUMBER(--MID(feed!D1109,ROW($1:$19),1))*
ROW($1:$19),0),ROW($1:$19))+1,1)*10^ROW($1:$19)/10)</f>
        <v>20</v>
      </c>
      <c r="E969">
        <f>SUMPRODUCT(MID(0&amp;feed!E1109,LARGE(INDEX(ISNUMBER(--MID(feed!E1109,ROW($1:$19),1))*
ROW($1:$19),0),ROW($1:$19))+1,1)*10^ROW($1:$19)/10)</f>
        <v>0</v>
      </c>
      <c r="F969" t="str">
        <f>feed!F1109</f>
        <v>Finest of the 19th century</v>
      </c>
      <c r="G969" t="str">
        <f>feed!G1109</f>
        <v>Gandhi-like</v>
      </c>
      <c r="H969">
        <f>SUMPRODUCT(MID(0&amp;feed!H1107,LARGE(INDEX(ISNUMBER(--MID(feed!H1107,ROW($1:$19),1))*
ROW($1:$19),0),ROW($1:$19))+1,1)*10^ROW($1:$19)/10)</f>
        <v>0</v>
      </c>
      <c r="I969" t="str">
        <f>feed!I1109</f>
        <v>Standard</v>
      </c>
      <c r="J969">
        <f>SUMPRODUCT(MID(0&amp;feed!J1109,LARGE(INDEX(ISNUMBER(--MID(feed!J1109,ROW($1:$19),1))*
ROW($1:$19),0),ROW($1:$19))+1,1)*10^ROW($1:$19)/10)</f>
        <v>132</v>
      </c>
      <c r="K969">
        <f>SUMPRODUCT(MID(0&amp;feed!K1109,LARGE(INDEX(ISNUMBER(--MID(feed!K1109,ROW($1:$19),1))*
ROW($1:$19),0),ROW($1:$19))+1,1)*10^ROW($1:$19)/10)</f>
        <v>2</v>
      </c>
      <c r="L969">
        <f>SUMPRODUCT(MID(0&amp;feed!L1109,LARGE(INDEX(ISNUMBER(--MID(feed!L1109,ROW($1:$19),1))*
ROW($1:$19),0),ROW($1:$19))+1,1)*10^ROW($1:$19)/10)</f>
        <v>0</v>
      </c>
      <c r="M969" t="str">
        <f>feed!M1109</f>
        <v>Mixed Economy</v>
      </c>
      <c r="N969">
        <f>SUMPRODUCT(MID(0&amp;feed!N1109,LARGE(INDEX(ISNUMBER(--MID(feed!N1109,ROW($1:$5),1))*
ROW($1:$5),0),ROW($1:$5))+1,1)*10^ROW($1:$5)/10)</f>
        <v>317</v>
      </c>
      <c r="O969">
        <f>SUMPRODUCT(MID(0&amp;feed!O1109,LARGE(INDEX(ISNUMBER(--MID(feed!O1109,ROW($1:$5),1))*
ROW($1:$5),0),ROW($1:$5))+1,1)*10^ROW($1:$5)/10)</f>
        <v>253</v>
      </c>
      <c r="P969" t="str">
        <f>feed!P1109</f>
        <v>Untapped</v>
      </c>
      <c r="Q969">
        <f t="shared" si="90"/>
        <v>90</v>
      </c>
      <c r="R969" t="str">
        <f>feed!Q1109</f>
        <v>None</v>
      </c>
      <c r="S969">
        <f t="shared" si="91"/>
        <v>0</v>
      </c>
      <c r="T969" t="str">
        <f>feed!R1109</f>
        <v>Southern Africa</v>
      </c>
      <c r="U969" t="str">
        <f>feed!S1109</f>
        <v>United States</v>
      </c>
      <c r="V96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969" t="str">
        <f>feed!U1109</f>
        <v>http://blocgame.com/stats.php?id=65507</v>
      </c>
      <c r="X969" s="4">
        <f>SUMPRODUCT(MID(0&amp;feed!V1109,LARGE(INDEX(ISNUMBER(--MID(feed!V1109,ROW($1:$5),1))*
ROW($1:$5),0),ROW($1:$5))+1,1)*10^ROW($1:$5)/10)</f>
        <v>0</v>
      </c>
      <c r="Y969">
        <f>feed!W1109</f>
        <v>0</v>
      </c>
      <c r="Z969" s="4">
        <f t="shared" si="92"/>
        <v>19250</v>
      </c>
      <c r="AA969" s="8">
        <f t="shared" si="93"/>
        <v>63.09148264984227</v>
      </c>
      <c r="AB969" s="4">
        <f t="shared" si="94"/>
        <v>52.833333333333336</v>
      </c>
      <c r="AC969" s="4">
        <f t="shared" si="95"/>
        <v>3333.3333333333335</v>
      </c>
    </row>
    <row r="970" spans="1:29" x14ac:dyDescent="0.25">
      <c r="A970" t="e">
        <f>feed!#REF!</f>
        <v>#REF!</v>
      </c>
      <c r="B970" t="e">
        <f>feed!#REF!</f>
        <v>#REF!</v>
      </c>
      <c r="C970" t="e">
        <f>feed!#REF!</f>
        <v>#REF!</v>
      </c>
      <c r="D970" t="e">
        <f>SUMPRODUCT(MID(0&amp;feed!#REF!,LARGE(INDEX(ISNUMBER(--MID(feed!#REF!,ROW($1:$19),1))*
ROW($1:$19),0),ROW($1:$19))+1,1)*10^ROW($1:$19)/10)</f>
        <v>#REF!</v>
      </c>
      <c r="E970" t="e">
        <f>SUMPRODUCT(MID(0&amp;feed!#REF!,LARGE(INDEX(ISNUMBER(--MID(feed!#REF!,ROW($1:$19),1))*
ROW($1:$19),0),ROW($1:$19))+1,1)*10^ROW($1:$19)/10)</f>
        <v>#REF!</v>
      </c>
      <c r="F970" t="e">
        <f>feed!#REF!</f>
        <v>#REF!</v>
      </c>
      <c r="G970" t="e">
        <f>feed!#REF!</f>
        <v>#REF!</v>
      </c>
      <c r="H970" t="e">
        <f>SUMPRODUCT(MID(0&amp;feed!#REF!,LARGE(INDEX(ISNUMBER(--MID(feed!#REF!,ROW($1:$19),1))*
ROW($1:$19),0),ROW($1:$19))+1,1)*10^ROW($1:$19)/10)</f>
        <v>#REF!</v>
      </c>
      <c r="I970" t="e">
        <f>feed!#REF!</f>
        <v>#REF!</v>
      </c>
      <c r="J970" t="e">
        <f>SUMPRODUCT(MID(0&amp;feed!#REF!,LARGE(INDEX(ISNUMBER(--MID(feed!#REF!,ROW($1:$19),1))*
ROW($1:$19),0),ROW($1:$19))+1,1)*10^ROW($1:$19)/10)</f>
        <v>#REF!</v>
      </c>
      <c r="K970" t="e">
        <f>SUMPRODUCT(MID(0&amp;feed!#REF!,LARGE(INDEX(ISNUMBER(--MID(feed!#REF!,ROW($1:$19),1))*
ROW($1:$19),0),ROW($1:$19))+1,1)*10^ROW($1:$19)/10)</f>
        <v>#REF!</v>
      </c>
      <c r="L970" t="e">
        <f>SUMPRODUCT(MID(0&amp;feed!#REF!,LARGE(INDEX(ISNUMBER(--MID(feed!#REF!,ROW($1:$19),1))*
ROW($1:$19),0),ROW($1:$19))+1,1)*10^ROW($1:$19)/10)</f>
        <v>#REF!</v>
      </c>
      <c r="M970" t="e">
        <f>feed!#REF!</f>
        <v>#REF!</v>
      </c>
      <c r="N970" t="e">
        <f>SUMPRODUCT(MID(0&amp;feed!#REF!,LARGE(INDEX(ISNUMBER(--MID(feed!#REF!,ROW($1:$5),1))*
ROW($1:$5),0),ROW($1:$5))+1,1)*10^ROW($1:$5)/10)</f>
        <v>#REF!</v>
      </c>
      <c r="O970" t="e">
        <f>SUMPRODUCT(MID(0&amp;feed!#REF!,LARGE(INDEX(ISNUMBER(--MID(feed!#REF!,ROW($1:$5),1))*
ROW($1:$5),0),ROW($1:$5))+1,1)*10^ROW($1:$5)/10)</f>
        <v>#REF!</v>
      </c>
      <c r="P970" t="e">
        <f>feed!#REF!</f>
        <v>#REF!</v>
      </c>
      <c r="Q970" t="e">
        <f t="shared" si="90"/>
        <v>#REF!</v>
      </c>
      <c r="R970" t="e">
        <f>feed!#REF!</f>
        <v>#REF!</v>
      </c>
      <c r="S970" t="e">
        <f t="shared" si="91"/>
        <v>#REF!</v>
      </c>
      <c r="T970" t="e">
        <f>feed!#REF!</f>
        <v>#REF!</v>
      </c>
      <c r="U970" t="e">
        <f>feed!#REF!</f>
        <v>#REF!</v>
      </c>
      <c r="V97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70" t="e">
        <f>feed!#REF!</f>
        <v>#REF!</v>
      </c>
      <c r="X970" s="4" t="e">
        <f>SUMPRODUCT(MID(0&amp;feed!#REF!,LARGE(INDEX(ISNUMBER(--MID(feed!#REF!,ROW($1:$5),1))*
ROW($1:$5),0),ROW($1:$5))+1,1)*10^ROW($1:$5)/10)</f>
        <v>#REF!</v>
      </c>
      <c r="Y970" t="e">
        <f>feed!#REF!</f>
        <v>#REF!</v>
      </c>
      <c r="Z970" s="4" t="e">
        <f t="shared" si="92"/>
        <v>#REF!</v>
      </c>
      <c r="AA970" s="8" t="e">
        <f t="shared" si="93"/>
        <v>#REF!</v>
      </c>
      <c r="AB970" s="4" t="e">
        <f t="shared" si="94"/>
        <v>#REF!</v>
      </c>
      <c r="AC970" s="4" t="e">
        <f t="shared" si="95"/>
        <v>#REF!</v>
      </c>
    </row>
    <row r="971" spans="1:29" x14ac:dyDescent="0.25">
      <c r="A971" t="str">
        <f>feed!A927</f>
        <v>United Arab</v>
      </c>
      <c r="B971" t="str">
        <f>feed!B927</f>
        <v>King Punta Cana</v>
      </c>
      <c r="C971">
        <f>feed!C927</f>
        <v>0</v>
      </c>
      <c r="D971">
        <f>SUMPRODUCT(MID(0&amp;feed!D927,LARGE(INDEX(ISNUMBER(--MID(feed!D927,ROW($1:$19),1))*
ROW($1:$19),0),ROW($1:$19))+1,1)*10^ROW($1:$19)/10)</f>
        <v>28</v>
      </c>
      <c r="E971">
        <f>SUMPRODUCT(MID(0&amp;feed!E927,LARGE(INDEX(ISNUMBER(--MID(feed!E927,ROW($1:$19),1))*
ROW($1:$19),0),ROW($1:$19))+1,1)*10^ROW($1:$19)/10)</f>
        <v>0</v>
      </c>
      <c r="F971" t="str">
        <f>feed!F927</f>
        <v>Second World War surplus</v>
      </c>
      <c r="G971" t="str">
        <f>feed!G927</f>
        <v>Good</v>
      </c>
      <c r="H971">
        <f>SUMPRODUCT(MID(0&amp;feed!H927,LARGE(INDEX(ISNUMBER(--MID(feed!H927,ROW($1:$19),1))*
ROW($1:$19),0),ROW($1:$19))+1,1)*10^ROW($1:$19)/10)</f>
        <v>0</v>
      </c>
      <c r="I971" t="str">
        <f>feed!I927</f>
        <v>Undisciplined Rabble</v>
      </c>
      <c r="J971">
        <f>SUMPRODUCT(MID(0&amp;feed!J927,LARGE(INDEX(ISNUMBER(--MID(feed!J927,ROW($1:$19),1))*
ROW($1:$19),0),ROW($1:$19))+1,1)*10^ROW($1:$19)/10)</f>
        <v>137</v>
      </c>
      <c r="K971">
        <f>SUMPRODUCT(MID(0&amp;feed!K927,LARGE(INDEX(ISNUMBER(--MID(feed!K927,ROW($1:$19),1))*
ROW($1:$19),0),ROW($1:$19))+1,1)*10^ROW($1:$19)/10)</f>
        <v>2</v>
      </c>
      <c r="L971">
        <f>SUMPRODUCT(MID(0&amp;feed!L927,LARGE(INDEX(ISNUMBER(--MID(feed!L927,ROW($1:$19),1))*
ROW($1:$19),0),ROW($1:$19))+1,1)*10^ROW($1:$19)/10)</f>
        <v>0</v>
      </c>
      <c r="M971" t="str">
        <f>feed!M927</f>
        <v>Mixed Economy</v>
      </c>
      <c r="N971">
        <f>SUMPRODUCT(MID(0&amp;feed!N927,LARGE(INDEX(ISNUMBER(--MID(feed!N927,ROW($1:$5),1))*
ROW($1:$5),0),ROW($1:$5))+1,1)*10^ROW($1:$5)/10)</f>
        <v>405</v>
      </c>
      <c r="O971">
        <f>SUMPRODUCT(MID(0&amp;feed!O927,LARGE(INDEX(ISNUMBER(--MID(feed!O927,ROW($1:$5),1))*
ROW($1:$5),0),ROW($1:$5))+1,1)*10^ROW($1:$5)/10)</f>
        <v>0</v>
      </c>
      <c r="P971" t="str">
        <f>feed!P927</f>
        <v>Untapped</v>
      </c>
      <c r="Q971">
        <f t="shared" si="90"/>
        <v>90</v>
      </c>
      <c r="R971" t="str">
        <f>feed!Q927</f>
        <v>Meagre</v>
      </c>
      <c r="S971">
        <f t="shared" si="91"/>
        <v>1.5</v>
      </c>
      <c r="T971" t="str">
        <f>feed!R927</f>
        <v>Arabia</v>
      </c>
      <c r="U971" t="str">
        <f>feed!S927</f>
        <v>Neutral</v>
      </c>
      <c r="V971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16335</v>
      </c>
      <c r="W971" t="str">
        <f>feed!U927</f>
        <v>http://blocgame.com/stats.php?id=60407</v>
      </c>
      <c r="X971" s="4">
        <f>SUMPRODUCT(MID(0&amp;feed!V927,LARGE(INDEX(ISNUMBER(--MID(feed!V927,ROW($1:$5),1))*
ROW($1:$5),0),ROW($1:$5))+1,1)*10^ROW($1:$5)/10)</f>
        <v>0</v>
      </c>
      <c r="Y971">
        <f>feed!W927</f>
        <v>0</v>
      </c>
      <c r="Z971" s="4">
        <f t="shared" si="92"/>
        <v>15585</v>
      </c>
      <c r="AA971" s="8">
        <f t="shared" si="93"/>
        <v>40.333333333333336</v>
      </c>
      <c r="AB971" s="4">
        <f t="shared" si="94"/>
        <v>67.5</v>
      </c>
      <c r="AC971" s="4">
        <f t="shared" si="95"/>
        <v>2722.5</v>
      </c>
    </row>
    <row r="972" spans="1:29" x14ac:dyDescent="0.25">
      <c r="A972" t="e">
        <f>feed!#REF!</f>
        <v>#REF!</v>
      </c>
      <c r="B972" t="e">
        <f>feed!#REF!</f>
        <v>#REF!</v>
      </c>
      <c r="C972" t="e">
        <f>feed!#REF!</f>
        <v>#REF!</v>
      </c>
      <c r="D972" t="e">
        <f>SUMPRODUCT(MID(0&amp;feed!#REF!,LARGE(INDEX(ISNUMBER(--MID(feed!#REF!,ROW($1:$19),1))*
ROW($1:$19),0),ROW($1:$19))+1,1)*10^ROW($1:$19)/10)</f>
        <v>#REF!</v>
      </c>
      <c r="E972" t="e">
        <f>SUMPRODUCT(MID(0&amp;feed!#REF!,LARGE(INDEX(ISNUMBER(--MID(feed!#REF!,ROW($1:$19),1))*
ROW($1:$19),0),ROW($1:$19))+1,1)*10^ROW($1:$19)/10)</f>
        <v>#REF!</v>
      </c>
      <c r="F972" t="e">
        <f>feed!#REF!</f>
        <v>#REF!</v>
      </c>
      <c r="G972" t="e">
        <f>feed!#REF!</f>
        <v>#REF!</v>
      </c>
      <c r="H972" t="e">
        <f>SUMPRODUCT(MID(0&amp;feed!#REF!,LARGE(INDEX(ISNUMBER(--MID(feed!#REF!,ROW($1:$19),1))*
ROW($1:$19),0),ROW($1:$19))+1,1)*10^ROW($1:$19)/10)</f>
        <v>#REF!</v>
      </c>
      <c r="I972" t="e">
        <f>feed!#REF!</f>
        <v>#REF!</v>
      </c>
      <c r="J972" t="e">
        <f>SUMPRODUCT(MID(0&amp;feed!#REF!,LARGE(INDEX(ISNUMBER(--MID(feed!#REF!,ROW($1:$19),1))*
ROW($1:$19),0),ROW($1:$19))+1,1)*10^ROW($1:$19)/10)</f>
        <v>#REF!</v>
      </c>
      <c r="K972" t="e">
        <f>SUMPRODUCT(MID(0&amp;feed!#REF!,LARGE(INDEX(ISNUMBER(--MID(feed!#REF!,ROW($1:$19),1))*
ROW($1:$19),0),ROW($1:$19))+1,1)*10^ROW($1:$19)/10)</f>
        <v>#REF!</v>
      </c>
      <c r="L972" t="e">
        <f>SUMPRODUCT(MID(0&amp;feed!#REF!,LARGE(INDEX(ISNUMBER(--MID(feed!#REF!,ROW($1:$19),1))*
ROW($1:$19),0),ROW($1:$19))+1,1)*10^ROW($1:$19)/10)</f>
        <v>#REF!</v>
      </c>
      <c r="M972" t="e">
        <f>feed!#REF!</f>
        <v>#REF!</v>
      </c>
      <c r="N972" t="e">
        <f>SUMPRODUCT(MID(0&amp;feed!#REF!,LARGE(INDEX(ISNUMBER(--MID(feed!#REF!,ROW($1:$5),1))*
ROW($1:$5),0),ROW($1:$5))+1,1)*10^ROW($1:$5)/10)</f>
        <v>#REF!</v>
      </c>
      <c r="O972" t="e">
        <f>SUMPRODUCT(MID(0&amp;feed!#REF!,LARGE(INDEX(ISNUMBER(--MID(feed!#REF!,ROW($1:$5),1))*
ROW($1:$5),0),ROW($1:$5))+1,1)*10^ROW($1:$5)/10)</f>
        <v>#REF!</v>
      </c>
      <c r="P972" t="e">
        <f>feed!#REF!</f>
        <v>#REF!</v>
      </c>
      <c r="Q972" t="e">
        <f t="shared" si="90"/>
        <v>#REF!</v>
      </c>
      <c r="R972" t="e">
        <f>feed!#REF!</f>
        <v>#REF!</v>
      </c>
      <c r="S972" t="e">
        <f t="shared" si="91"/>
        <v>#REF!</v>
      </c>
      <c r="T972" t="e">
        <f>feed!#REF!</f>
        <v>#REF!</v>
      </c>
      <c r="U972" t="e">
        <f>feed!#REF!</f>
        <v>#REF!</v>
      </c>
      <c r="V97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72" t="e">
        <f>feed!#REF!</f>
        <v>#REF!</v>
      </c>
      <c r="X972" s="4" t="e">
        <f>SUMPRODUCT(MID(0&amp;feed!#REF!,LARGE(INDEX(ISNUMBER(--MID(feed!#REF!,ROW($1:$5),1))*
ROW($1:$5),0),ROW($1:$5))+1,1)*10^ROW($1:$5)/10)</f>
        <v>#REF!</v>
      </c>
      <c r="Y972" t="e">
        <f>feed!#REF!</f>
        <v>#REF!</v>
      </c>
      <c r="Z972" s="4" t="e">
        <f t="shared" si="92"/>
        <v>#REF!</v>
      </c>
      <c r="AA972" s="8" t="e">
        <f t="shared" si="93"/>
        <v>#REF!</v>
      </c>
      <c r="AB972" s="4" t="e">
        <f t="shared" si="94"/>
        <v>#REF!</v>
      </c>
      <c r="AC972" s="4" t="e">
        <f t="shared" si="95"/>
        <v>#REF!</v>
      </c>
    </row>
    <row r="973" spans="1:29" x14ac:dyDescent="0.25">
      <c r="A973" t="str">
        <f>feed!A879</f>
        <v>Adrianople</v>
      </c>
      <c r="B973" t="str">
        <f>feed!B879</f>
        <v>Havok</v>
      </c>
      <c r="C973">
        <f>feed!C879</f>
        <v>0</v>
      </c>
      <c r="D973">
        <f>SUMPRODUCT(MID(0&amp;feed!D879,LARGE(INDEX(ISNUMBER(--MID(feed!D879,ROW($1:$19),1))*
ROW($1:$19),0),ROW($1:$19))+1,1)*10^ROW($1:$19)/10)</f>
        <v>38</v>
      </c>
      <c r="E973">
        <f>SUMPRODUCT(MID(0&amp;feed!E879,LARGE(INDEX(ISNUMBER(--MID(feed!E879,ROW($1:$19),1))*
ROW($1:$19),0),ROW($1:$19))+1,1)*10^ROW($1:$19)/10)</f>
        <v>0</v>
      </c>
      <c r="F973" t="str">
        <f>feed!F879</f>
        <v>First World War surplus</v>
      </c>
      <c r="G973" t="str">
        <f>feed!G879</f>
        <v>Gandhi-like</v>
      </c>
      <c r="H973">
        <f>SUMPRODUCT(MID(0&amp;feed!H879,LARGE(INDEX(ISNUMBER(--MID(feed!H879,ROW($1:$19),1))*
ROW($1:$19),0),ROW($1:$19))+1,1)*10^ROW($1:$19)/10)</f>
        <v>1</v>
      </c>
      <c r="I973" t="str">
        <f>feed!I879</f>
        <v>Good</v>
      </c>
      <c r="J973">
        <f>SUMPRODUCT(MID(0&amp;feed!J879,LARGE(INDEX(ISNUMBER(--MID(feed!J879,ROW($1:$19),1))*
ROW($1:$19),0),ROW($1:$19))+1,1)*10^ROW($1:$19)/10)</f>
        <v>1</v>
      </c>
      <c r="K973">
        <f>SUMPRODUCT(MID(0&amp;feed!K879,LARGE(INDEX(ISNUMBER(--MID(feed!K879,ROW($1:$19),1))*
ROW($1:$19),0),ROW($1:$19))+1,1)*10^ROW($1:$19)/10)</f>
        <v>3</v>
      </c>
      <c r="L973">
        <f>SUMPRODUCT(MID(0&amp;feed!L879,LARGE(INDEX(ISNUMBER(--MID(feed!L879,ROW($1:$19),1))*
ROW($1:$19),0),ROW($1:$19))+1,1)*10^ROW($1:$19)/10)</f>
        <v>2</v>
      </c>
      <c r="M973" t="str">
        <f>feed!M879</f>
        <v>Mixed Economy</v>
      </c>
      <c r="N973">
        <f>SUMPRODUCT(MID(0&amp;feed!N879,LARGE(INDEX(ISNUMBER(--MID(feed!N879,ROW($1:$5),1))*
ROW($1:$5),0),ROW($1:$5))+1,1)*10^ROW($1:$5)/10)</f>
        <v>458</v>
      </c>
      <c r="O973">
        <f>SUMPRODUCT(MID(0&amp;feed!O879,LARGE(INDEX(ISNUMBER(--MID(feed!O879,ROW($1:$5),1))*
ROW($1:$5),0),ROW($1:$5))+1,1)*10^ROW($1:$5)/10)</f>
        <v>32</v>
      </c>
      <c r="P973" t="str">
        <f>feed!P879</f>
        <v>Plentiful</v>
      </c>
      <c r="Q973">
        <f t="shared" si="90"/>
        <v>70</v>
      </c>
      <c r="R973" t="str">
        <f>feed!Q879</f>
        <v>Meagre</v>
      </c>
      <c r="S973">
        <f t="shared" si="91"/>
        <v>1.5</v>
      </c>
      <c r="T973" t="str">
        <f>feed!R879</f>
        <v>Caribbean</v>
      </c>
      <c r="U973" t="str">
        <f>feed!S879</f>
        <v>United States</v>
      </c>
      <c r="V973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16091</v>
      </c>
      <c r="W973" t="str">
        <f>feed!U879</f>
        <v>http://blocgame.com/stats.php?id=65238</v>
      </c>
      <c r="X973" s="4">
        <f>SUMPRODUCT(MID(0&amp;feed!V879,LARGE(INDEX(ISNUMBER(--MID(feed!V879,ROW($1:$5),1))*
ROW($1:$5),0),ROW($1:$5))+1,1)*10^ROW($1:$5)/10)</f>
        <v>0</v>
      </c>
      <c r="Y973">
        <f>feed!W879</f>
        <v>0</v>
      </c>
      <c r="Z973" s="4">
        <f t="shared" si="92"/>
        <v>13466</v>
      </c>
      <c r="AA973" s="8">
        <f t="shared" si="93"/>
        <v>35.133187772925766</v>
      </c>
      <c r="AB973" s="4">
        <f t="shared" si="94"/>
        <v>76.333333333333329</v>
      </c>
      <c r="AC973" s="4">
        <f t="shared" si="95"/>
        <v>2681.8333333333335</v>
      </c>
    </row>
    <row r="974" spans="1:29" x14ac:dyDescent="0.25">
      <c r="A974" t="str">
        <f>feed!A1105</f>
        <v>HSAS</v>
      </c>
      <c r="B974" t="str">
        <f>feed!B1105</f>
        <v>megadog123</v>
      </c>
      <c r="C974">
        <f>feed!C1105</f>
        <v>0</v>
      </c>
      <c r="D974">
        <f>SUMPRODUCT(MID(0&amp;feed!D1105,LARGE(INDEX(ISNUMBER(--MID(feed!D1105,ROW($1:$19),1))*
ROW($1:$19),0),ROW($1:$19))+1,1)*10^ROW($1:$19)/10)</f>
        <v>20</v>
      </c>
      <c r="E974">
        <f>SUMPRODUCT(MID(0&amp;feed!E1105,LARGE(INDEX(ISNUMBER(--MID(feed!E1105,ROW($1:$19),1))*
ROW($1:$19),0),ROW($1:$19))+1,1)*10^ROW($1:$19)/10)</f>
        <v>0</v>
      </c>
      <c r="F974" t="str">
        <f>feed!F1105</f>
        <v>Finest of the 19th century</v>
      </c>
      <c r="G974" t="str">
        <f>feed!G1105</f>
        <v>Good</v>
      </c>
      <c r="H974">
        <f>SUMPRODUCT(MID(0&amp;feed!H1104,LARGE(INDEX(ISNUMBER(--MID(feed!H1104,ROW($1:$19),1))*
ROW($1:$19),0),ROW($1:$19))+1,1)*10^ROW($1:$19)/10)</f>
        <v>0</v>
      </c>
      <c r="I974" t="str">
        <f>feed!I1105</f>
        <v>Standard</v>
      </c>
      <c r="J974">
        <f>SUMPRODUCT(MID(0&amp;feed!J1105,LARGE(INDEX(ISNUMBER(--MID(feed!J1105,ROW($1:$19),1))*
ROW($1:$19),0),ROW($1:$19))+1,1)*10^ROW($1:$19)/10)</f>
        <v>43</v>
      </c>
      <c r="K974">
        <f>SUMPRODUCT(MID(0&amp;feed!K1105,LARGE(INDEX(ISNUMBER(--MID(feed!K1105,ROW($1:$19),1))*
ROW($1:$19),0),ROW($1:$19))+1,1)*10^ROW($1:$19)/10)</f>
        <v>2</v>
      </c>
      <c r="L974">
        <f>SUMPRODUCT(MID(0&amp;feed!L1105,LARGE(INDEX(ISNUMBER(--MID(feed!L1105,ROW($1:$19),1))*
ROW($1:$19),0),ROW($1:$19))+1,1)*10^ROW($1:$19)/10)</f>
        <v>0</v>
      </c>
      <c r="M974" t="str">
        <f>feed!M1105</f>
        <v>Free Market</v>
      </c>
      <c r="N974">
        <f>SUMPRODUCT(MID(0&amp;feed!N1105,LARGE(INDEX(ISNUMBER(--MID(feed!N1105,ROW($1:$5),1))*
ROW($1:$5),0),ROW($1:$5))+1,1)*10^ROW($1:$5)/10)</f>
        <v>320</v>
      </c>
      <c r="O974">
        <f>SUMPRODUCT(MID(0&amp;feed!O1105,LARGE(INDEX(ISNUMBER(--MID(feed!O1105,ROW($1:$5),1))*
ROW($1:$5),0),ROW($1:$5))+1,1)*10^ROW($1:$5)/10)</f>
        <v>0</v>
      </c>
      <c r="P974" t="str">
        <f>feed!P1105</f>
        <v>Untapped</v>
      </c>
      <c r="Q974">
        <f t="shared" si="90"/>
        <v>90</v>
      </c>
      <c r="R974" t="str">
        <f>feed!Q1105</f>
        <v>None</v>
      </c>
      <c r="S974">
        <f t="shared" si="91"/>
        <v>0</v>
      </c>
      <c r="T974" t="str">
        <f>feed!R1105</f>
        <v>Amazonia</v>
      </c>
      <c r="U974" t="str">
        <f>feed!S1105</f>
        <v>Neutral</v>
      </c>
      <c r="V974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974" t="str">
        <f>feed!U1105</f>
        <v>http://blocgame.com/stats.php?id=65624</v>
      </c>
      <c r="X974" s="4">
        <f>SUMPRODUCT(MID(0&amp;feed!V1105,LARGE(INDEX(ISNUMBER(--MID(feed!V1105,ROW($1:$5),1))*
ROW($1:$5),0),ROW($1:$5))+1,1)*10^ROW($1:$5)/10)</f>
        <v>0</v>
      </c>
      <c r="Y974">
        <f>feed!W1105</f>
        <v>0</v>
      </c>
      <c r="Z974" s="4">
        <f t="shared" si="92"/>
        <v>19250</v>
      </c>
      <c r="AA974" s="8">
        <f t="shared" si="93"/>
        <v>62.5</v>
      </c>
      <c r="AB974" s="4">
        <f t="shared" si="94"/>
        <v>53.333333333333336</v>
      </c>
      <c r="AC974" s="4">
        <f t="shared" si="95"/>
        <v>3333.3333333333335</v>
      </c>
    </row>
    <row r="975" spans="1:29" x14ac:dyDescent="0.25">
      <c r="A975" t="e">
        <f>feed!#REF!</f>
        <v>#REF!</v>
      </c>
      <c r="B975" t="e">
        <f>feed!#REF!</f>
        <v>#REF!</v>
      </c>
      <c r="C975" t="e">
        <f>feed!#REF!</f>
        <v>#REF!</v>
      </c>
      <c r="D975" t="e">
        <f>SUMPRODUCT(MID(0&amp;feed!#REF!,LARGE(INDEX(ISNUMBER(--MID(feed!#REF!,ROW($1:$19),1))*
ROW($1:$19),0),ROW($1:$19))+1,1)*10^ROW($1:$19)/10)</f>
        <v>#REF!</v>
      </c>
      <c r="E975" t="e">
        <f>SUMPRODUCT(MID(0&amp;feed!#REF!,LARGE(INDEX(ISNUMBER(--MID(feed!#REF!,ROW($1:$19),1))*
ROW($1:$19),0),ROW($1:$19))+1,1)*10^ROW($1:$19)/10)</f>
        <v>#REF!</v>
      </c>
      <c r="F975" t="e">
        <f>feed!#REF!</f>
        <v>#REF!</v>
      </c>
      <c r="G975" t="e">
        <f>feed!#REF!</f>
        <v>#REF!</v>
      </c>
      <c r="H975" t="e">
        <f>SUMPRODUCT(MID(0&amp;feed!#REF!,LARGE(INDEX(ISNUMBER(--MID(feed!#REF!,ROW($1:$19),1))*
ROW($1:$19),0),ROW($1:$19))+1,1)*10^ROW($1:$19)/10)</f>
        <v>#REF!</v>
      </c>
      <c r="I975" t="e">
        <f>feed!#REF!</f>
        <v>#REF!</v>
      </c>
      <c r="J975" t="e">
        <f>SUMPRODUCT(MID(0&amp;feed!#REF!,LARGE(INDEX(ISNUMBER(--MID(feed!#REF!,ROW($1:$19),1))*
ROW($1:$19),0),ROW($1:$19))+1,1)*10^ROW($1:$19)/10)</f>
        <v>#REF!</v>
      </c>
      <c r="K975" t="e">
        <f>SUMPRODUCT(MID(0&amp;feed!#REF!,LARGE(INDEX(ISNUMBER(--MID(feed!#REF!,ROW($1:$19),1))*
ROW($1:$19),0),ROW($1:$19))+1,1)*10^ROW($1:$19)/10)</f>
        <v>#REF!</v>
      </c>
      <c r="L975" t="e">
        <f>SUMPRODUCT(MID(0&amp;feed!#REF!,LARGE(INDEX(ISNUMBER(--MID(feed!#REF!,ROW($1:$19),1))*
ROW($1:$19),0),ROW($1:$19))+1,1)*10^ROW($1:$19)/10)</f>
        <v>#REF!</v>
      </c>
      <c r="M975" t="e">
        <f>feed!#REF!</f>
        <v>#REF!</v>
      </c>
      <c r="N975" t="e">
        <f>SUMPRODUCT(MID(0&amp;feed!#REF!,LARGE(INDEX(ISNUMBER(--MID(feed!#REF!,ROW($1:$5),1))*
ROW($1:$5),0),ROW($1:$5))+1,1)*10^ROW($1:$5)/10)</f>
        <v>#REF!</v>
      </c>
      <c r="O975" t="e">
        <f>SUMPRODUCT(MID(0&amp;feed!#REF!,LARGE(INDEX(ISNUMBER(--MID(feed!#REF!,ROW($1:$5),1))*
ROW($1:$5),0),ROW($1:$5))+1,1)*10^ROW($1:$5)/10)</f>
        <v>#REF!</v>
      </c>
      <c r="P975" t="e">
        <f>feed!#REF!</f>
        <v>#REF!</v>
      </c>
      <c r="Q975" t="e">
        <f t="shared" si="90"/>
        <v>#REF!</v>
      </c>
      <c r="R975" t="e">
        <f>feed!#REF!</f>
        <v>#REF!</v>
      </c>
      <c r="S975" t="e">
        <f t="shared" si="91"/>
        <v>#REF!</v>
      </c>
      <c r="T975" t="e">
        <f>feed!#REF!</f>
        <v>#REF!</v>
      </c>
      <c r="U975" t="e">
        <f>feed!#REF!</f>
        <v>#REF!</v>
      </c>
      <c r="V97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75" t="e">
        <f>feed!#REF!</f>
        <v>#REF!</v>
      </c>
      <c r="X975" s="4" t="e">
        <f>SUMPRODUCT(MID(0&amp;feed!#REF!,LARGE(INDEX(ISNUMBER(--MID(feed!#REF!,ROW($1:$5),1))*
ROW($1:$5),0),ROW($1:$5))+1,1)*10^ROW($1:$5)/10)</f>
        <v>#REF!</v>
      </c>
      <c r="Y975" t="e">
        <f>feed!#REF!</f>
        <v>#REF!</v>
      </c>
      <c r="Z975" s="4" t="e">
        <f t="shared" si="92"/>
        <v>#REF!</v>
      </c>
      <c r="AA975" s="8" t="e">
        <f t="shared" si="93"/>
        <v>#REF!</v>
      </c>
      <c r="AB975" s="4" t="e">
        <f t="shared" si="94"/>
        <v>#REF!</v>
      </c>
      <c r="AC975" s="4" t="e">
        <f t="shared" si="95"/>
        <v>#REF!</v>
      </c>
    </row>
    <row r="976" spans="1:29" x14ac:dyDescent="0.25">
      <c r="A976" t="str">
        <f>feed!A982</f>
        <v>Chinkostan</v>
      </c>
      <c r="B976" t="str">
        <f>feed!B982</f>
        <v>jimmy_jungaz</v>
      </c>
      <c r="C976" t="str">
        <f>feed!C982</f>
        <v>The Order</v>
      </c>
      <c r="D976">
        <f>SUMPRODUCT(MID(0&amp;feed!D982,LARGE(INDEX(ISNUMBER(--MID(feed!D982,ROW($1:$19),1))*
ROW($1:$19),0),ROW($1:$19))+1,1)*10^ROW($1:$19)/10)</f>
        <v>83</v>
      </c>
      <c r="E976">
        <f>SUMPRODUCT(MID(0&amp;feed!E982,LARGE(INDEX(ISNUMBER(--MID(feed!E982,ROW($1:$19),1))*
ROW($1:$19),0),ROW($1:$19))+1,1)*10^ROW($1:$19)/10)</f>
        <v>4</v>
      </c>
      <c r="F976" t="str">
        <f>feed!F982</f>
        <v>Second World War surplus</v>
      </c>
      <c r="G976" t="str">
        <f>feed!G982</f>
        <v>Gandhi-like</v>
      </c>
      <c r="H976">
        <f>SUMPRODUCT(MID(0&amp;feed!H982,LARGE(INDEX(ISNUMBER(--MID(feed!H982,ROW($1:$19),1))*
ROW($1:$19),0),ROW($1:$19))+1,1)*10^ROW($1:$19)/10)</f>
        <v>2</v>
      </c>
      <c r="I976" t="str">
        <f>feed!I982</f>
        <v>Good</v>
      </c>
      <c r="J976">
        <f>SUMPRODUCT(MID(0&amp;feed!J982,LARGE(INDEX(ISNUMBER(--MID(feed!J982,ROW($1:$19),1))*
ROW($1:$19),0),ROW($1:$19))+1,1)*10^ROW($1:$19)/10)</f>
        <v>15</v>
      </c>
      <c r="K976">
        <f>SUMPRODUCT(MID(0&amp;feed!K982,LARGE(INDEX(ISNUMBER(--MID(feed!K982,ROW($1:$19),1))*
ROW($1:$19),0),ROW($1:$19))+1,1)*10^ROW($1:$19)/10)</f>
        <v>16</v>
      </c>
      <c r="L976">
        <f>SUMPRODUCT(MID(0&amp;feed!L982,LARGE(INDEX(ISNUMBER(--MID(feed!L982,ROW($1:$19),1))*
ROW($1:$19),0),ROW($1:$19))+1,1)*10^ROW($1:$19)/10)</f>
        <v>5</v>
      </c>
      <c r="M976" t="str">
        <f>feed!M982</f>
        <v>Free Market</v>
      </c>
      <c r="N976">
        <f>SUMPRODUCT(MID(0&amp;feed!N982,LARGE(INDEX(ISNUMBER(--MID(feed!N982,ROW($1:$5),1))*
ROW($1:$5),0),ROW($1:$5))+1,1)*10^ROW($1:$5)/10)</f>
        <v>371</v>
      </c>
      <c r="O976">
        <f>SUMPRODUCT(MID(0&amp;feed!O982,LARGE(INDEX(ISNUMBER(--MID(feed!O982,ROW($1:$5),1))*
ROW($1:$5),0),ROW($1:$5))+1,1)*10^ROW($1:$5)/10)</f>
        <v>151</v>
      </c>
      <c r="P976" t="str">
        <f>feed!P982</f>
        <v>Untapped</v>
      </c>
      <c r="Q976">
        <f t="shared" si="90"/>
        <v>90</v>
      </c>
      <c r="R976" t="str">
        <f>feed!Q982</f>
        <v>Large</v>
      </c>
      <c r="S976">
        <f t="shared" si="91"/>
        <v>7.5</v>
      </c>
      <c r="T976" t="str">
        <f>feed!R982</f>
        <v>Indochina</v>
      </c>
      <c r="U976" t="str">
        <f>feed!S982</f>
        <v>United States</v>
      </c>
      <c r="V976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20000</v>
      </c>
      <c r="W976" t="str">
        <f>feed!U982</f>
        <v>http://blocgame.com/stats.php?id=64521</v>
      </c>
      <c r="X976" s="4">
        <f>SUMPRODUCT(MID(0&amp;feed!V982,LARGE(INDEX(ISNUMBER(--MID(feed!V982,ROW($1:$5),1))*
ROW($1:$5),0),ROW($1:$5))+1,1)*10^ROW($1:$5)/10)</f>
        <v>0</v>
      </c>
      <c r="Y976">
        <f>feed!W982</f>
        <v>0</v>
      </c>
      <c r="Z976" s="4">
        <f t="shared" si="92"/>
        <v>10625</v>
      </c>
      <c r="AA976" s="8">
        <f t="shared" si="93"/>
        <v>53.908355795148246</v>
      </c>
      <c r="AB976" s="4">
        <f t="shared" si="94"/>
        <v>61.833333333333336</v>
      </c>
      <c r="AC976" s="4">
        <f t="shared" si="95"/>
        <v>3333.3333333333335</v>
      </c>
    </row>
    <row r="977" spans="1:29" x14ac:dyDescent="0.25">
      <c r="A977" t="str">
        <f>feed!A1108</f>
        <v>Oblex</v>
      </c>
      <c r="B977" t="str">
        <f>feed!B1108</f>
        <v>Asterix</v>
      </c>
      <c r="C977">
        <f>feed!C1108</f>
        <v>0</v>
      </c>
      <c r="D977">
        <f>SUMPRODUCT(MID(0&amp;feed!D1108,LARGE(INDEX(ISNUMBER(--MID(feed!D1108,ROW($1:$19),1))*
ROW($1:$19),0),ROW($1:$19))+1,1)*10^ROW($1:$19)/10)</f>
        <v>25</v>
      </c>
      <c r="E977">
        <f>SUMPRODUCT(MID(0&amp;feed!E1108,LARGE(INDEX(ISNUMBER(--MID(feed!E1108,ROW($1:$19),1))*
ROW($1:$19),0),ROW($1:$19))+1,1)*10^ROW($1:$19)/10)</f>
        <v>0</v>
      </c>
      <c r="F977" t="str">
        <f>feed!F1108</f>
        <v>First World War surplus</v>
      </c>
      <c r="G977" t="str">
        <f>feed!G1108</f>
        <v>Gandhi-like</v>
      </c>
      <c r="H977">
        <f>SUMPRODUCT(MID(0&amp;feed!H1108,LARGE(INDEX(ISNUMBER(--MID(feed!H1108,ROW($1:$19),1))*
ROW($1:$19),0),ROW($1:$19))+1,1)*10^ROW($1:$19)/10)</f>
        <v>0</v>
      </c>
      <c r="I977" t="str">
        <f>feed!I1108</f>
        <v>Elite</v>
      </c>
      <c r="J977">
        <f>SUMPRODUCT(MID(0&amp;feed!J1108,LARGE(INDEX(ISNUMBER(--MID(feed!J1108,ROW($1:$19),1))*
ROW($1:$19),0),ROW($1:$19))+1,1)*10^ROW($1:$19)/10)</f>
        <v>141</v>
      </c>
      <c r="K977">
        <f>SUMPRODUCT(MID(0&amp;feed!K1108,LARGE(INDEX(ISNUMBER(--MID(feed!K1108,ROW($1:$19),1))*
ROW($1:$19),0),ROW($1:$19))+1,1)*10^ROW($1:$19)/10)</f>
        <v>2</v>
      </c>
      <c r="L977">
        <f>SUMPRODUCT(MID(0&amp;feed!L1108,LARGE(INDEX(ISNUMBER(--MID(feed!L1108,ROW($1:$19),1))*
ROW($1:$19),0),ROW($1:$19))+1,1)*10^ROW($1:$19)/10)</f>
        <v>0</v>
      </c>
      <c r="M977" t="str">
        <f>feed!M1108</f>
        <v>Free Market</v>
      </c>
      <c r="N977">
        <f>SUMPRODUCT(MID(0&amp;feed!N1108,LARGE(INDEX(ISNUMBER(--MID(feed!N1108,ROW($1:$5),1))*
ROW($1:$5),0),ROW($1:$5))+1,1)*10^ROW($1:$5)/10)</f>
        <v>318</v>
      </c>
      <c r="O977">
        <f>SUMPRODUCT(MID(0&amp;feed!O1108,LARGE(INDEX(ISNUMBER(--MID(feed!O1108,ROW($1:$5),1))*
ROW($1:$5),0),ROW($1:$5))+1,1)*10^ROW($1:$5)/10)</f>
        <v>0</v>
      </c>
      <c r="P977" t="str">
        <f>feed!P1108</f>
        <v>Untapped</v>
      </c>
      <c r="Q977">
        <f t="shared" si="90"/>
        <v>90</v>
      </c>
      <c r="R977" t="str">
        <f>feed!Q1108</f>
        <v>None</v>
      </c>
      <c r="S977">
        <f t="shared" si="91"/>
        <v>0</v>
      </c>
      <c r="T977" t="str">
        <f>feed!R1108</f>
        <v>China</v>
      </c>
      <c r="U977" t="str">
        <f>feed!S1108</f>
        <v>Neutral</v>
      </c>
      <c r="V977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977" t="str">
        <f>feed!U1108</f>
        <v>http://blocgame.com/stats.php?id=65499</v>
      </c>
      <c r="X977" s="4">
        <f>SUMPRODUCT(MID(0&amp;feed!V1108,LARGE(INDEX(ISNUMBER(--MID(feed!V1108,ROW($1:$5),1))*
ROW($1:$5),0),ROW($1:$5))+1,1)*10^ROW($1:$5)/10)</f>
        <v>0</v>
      </c>
      <c r="Y977">
        <f>feed!W1108</f>
        <v>0</v>
      </c>
      <c r="Z977" s="4">
        <f t="shared" si="92"/>
        <v>19250</v>
      </c>
      <c r="AA977" s="8">
        <f t="shared" si="93"/>
        <v>62.893081761006286</v>
      </c>
      <c r="AB977" s="4">
        <f t="shared" si="94"/>
        <v>53</v>
      </c>
      <c r="AC977" s="4">
        <f t="shared" si="95"/>
        <v>3333.3333333333335</v>
      </c>
    </row>
    <row r="978" spans="1:29" x14ac:dyDescent="0.25">
      <c r="A978" t="str">
        <f>feed!A1101</f>
        <v>Morcï¿½o</v>
      </c>
      <c r="B978" t="str">
        <f>feed!B1101</f>
        <v>milhazes</v>
      </c>
      <c r="C978">
        <f>feed!C1101</f>
        <v>0</v>
      </c>
      <c r="D978">
        <f>SUMPRODUCT(MID(0&amp;feed!D1101,LARGE(INDEX(ISNUMBER(--MID(feed!D1101,ROW($1:$19),1))*
ROW($1:$19),0),ROW($1:$19))+1,1)*10^ROW($1:$19)/10)</f>
        <v>25</v>
      </c>
      <c r="E978">
        <f>SUMPRODUCT(MID(0&amp;feed!E1101,LARGE(INDEX(ISNUMBER(--MID(feed!E1101,ROW($1:$19),1))*
ROW($1:$19),0),ROW($1:$19))+1,1)*10^ROW($1:$19)/10)</f>
        <v>0</v>
      </c>
      <c r="F978" t="str">
        <f>feed!F1101</f>
        <v>First World War surplus</v>
      </c>
      <c r="G978" t="str">
        <f>feed!G1101</f>
        <v>Good</v>
      </c>
      <c r="H978">
        <f>SUMPRODUCT(MID(0&amp;feed!H1101,LARGE(INDEX(ISNUMBER(--MID(feed!H1101,ROW($1:$19),1))*
ROW($1:$19),0),ROW($1:$19))+1,1)*10^ROW($1:$19)/10)</f>
        <v>0</v>
      </c>
      <c r="I978" t="str">
        <f>feed!I1101</f>
        <v>Elite</v>
      </c>
      <c r="J978">
        <f>SUMPRODUCT(MID(0&amp;feed!J1101,LARGE(INDEX(ISNUMBER(--MID(feed!J1101,ROW($1:$19),1))*
ROW($1:$19),0),ROW($1:$19))+1,1)*10^ROW($1:$19)/10)</f>
        <v>48</v>
      </c>
      <c r="K978">
        <f>SUMPRODUCT(MID(0&amp;feed!K1101,LARGE(INDEX(ISNUMBER(--MID(feed!K1101,ROW($1:$19),1))*
ROW($1:$19),0),ROW($1:$19))+1,1)*10^ROW($1:$19)/10)</f>
        <v>2</v>
      </c>
      <c r="L978">
        <f>SUMPRODUCT(MID(0&amp;feed!L1101,LARGE(INDEX(ISNUMBER(--MID(feed!L1101,ROW($1:$19),1))*
ROW($1:$19),0),ROW($1:$19))+1,1)*10^ROW($1:$19)/10)</f>
        <v>0</v>
      </c>
      <c r="M978" t="str">
        <f>feed!M1101</f>
        <v>Free Market</v>
      </c>
      <c r="N978">
        <f>SUMPRODUCT(MID(0&amp;feed!N1101,LARGE(INDEX(ISNUMBER(--MID(feed!N1101,ROW($1:$5),1))*
ROW($1:$5),0),ROW($1:$5))+1,1)*10^ROW($1:$5)/10)</f>
        <v>320</v>
      </c>
      <c r="O978">
        <f>SUMPRODUCT(MID(0&amp;feed!O1101,LARGE(INDEX(ISNUMBER(--MID(feed!O1101,ROW($1:$5),1))*
ROW($1:$5),0),ROW($1:$5))+1,1)*10^ROW($1:$5)/10)</f>
        <v>0</v>
      </c>
      <c r="P978" t="str">
        <f>feed!P1101</f>
        <v>Untapped</v>
      </c>
      <c r="Q978">
        <f t="shared" si="90"/>
        <v>90</v>
      </c>
      <c r="R978" t="str">
        <f>feed!Q1101</f>
        <v>None</v>
      </c>
      <c r="S978">
        <f t="shared" si="91"/>
        <v>0</v>
      </c>
      <c r="T978" t="str">
        <f>feed!R1101</f>
        <v>West Africa</v>
      </c>
      <c r="U978" t="str">
        <f>feed!S1101</f>
        <v>Neutral</v>
      </c>
      <c r="V978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20000</v>
      </c>
      <c r="W978" t="str">
        <f>feed!U1101</f>
        <v>http://blocgame.com/stats.php?id=65617</v>
      </c>
      <c r="X978" s="4">
        <f>SUMPRODUCT(MID(0&amp;feed!V1101,LARGE(INDEX(ISNUMBER(--MID(feed!V1101,ROW($1:$5),1))*
ROW($1:$5),0),ROW($1:$5))+1,1)*10^ROW($1:$5)/10)</f>
        <v>0</v>
      </c>
      <c r="Y978">
        <f>feed!W1101</f>
        <v>0</v>
      </c>
      <c r="Z978" s="4">
        <f t="shared" si="92"/>
        <v>19250</v>
      </c>
      <c r="AA978" s="8">
        <f t="shared" si="93"/>
        <v>62.5</v>
      </c>
      <c r="AB978" s="4">
        <f t="shared" si="94"/>
        <v>53.333333333333336</v>
      </c>
      <c r="AC978" s="4">
        <f t="shared" si="95"/>
        <v>3333.3333333333335</v>
      </c>
    </row>
    <row r="979" spans="1:29" x14ac:dyDescent="0.25">
      <c r="A979" t="str">
        <f>feed!A1099</f>
        <v>Ferrero</v>
      </c>
      <c r="B979" t="str">
        <f>feed!B1099</f>
        <v>WynterFerrero</v>
      </c>
      <c r="C979">
        <f>feed!C1099</f>
        <v>0</v>
      </c>
      <c r="D979">
        <f>SUMPRODUCT(MID(0&amp;feed!D1099,LARGE(INDEX(ISNUMBER(--MID(feed!D1099,ROW($1:$19),1))*
ROW($1:$19),0),ROW($1:$19))+1,1)*10^ROW($1:$19)/10)</f>
        <v>27</v>
      </c>
      <c r="E979">
        <f>SUMPRODUCT(MID(0&amp;feed!E1099,LARGE(INDEX(ISNUMBER(--MID(feed!E1099,ROW($1:$19),1))*
ROW($1:$19),0),ROW($1:$19))+1,1)*10^ROW($1:$19)/10)</f>
        <v>0</v>
      </c>
      <c r="F979" t="str">
        <f>feed!F1099</f>
        <v>First World War surplus</v>
      </c>
      <c r="G979" t="str">
        <f>feed!G1099</f>
        <v>Nice</v>
      </c>
      <c r="H979">
        <f>SUMPRODUCT(MID(0&amp;feed!H1100,LARGE(INDEX(ISNUMBER(--MID(feed!H1100,ROW($1:$19),1))*
ROW($1:$19),0),ROW($1:$19))+1,1)*10^ROW($1:$19)/10)</f>
        <v>0</v>
      </c>
      <c r="I979" t="str">
        <f>feed!I1099</f>
        <v>Elite</v>
      </c>
      <c r="J979">
        <f>SUMPRODUCT(MID(0&amp;feed!J1099,LARGE(INDEX(ISNUMBER(--MID(feed!J1099,ROW($1:$19),1))*
ROW($1:$19),0),ROW($1:$19))+1,1)*10^ROW($1:$19)/10)</f>
        <v>56</v>
      </c>
      <c r="K979">
        <f>SUMPRODUCT(MID(0&amp;feed!K1099,LARGE(INDEX(ISNUMBER(--MID(feed!K1099,ROW($1:$19),1))*
ROW($1:$19),0),ROW($1:$19))+1,1)*10^ROW($1:$19)/10)</f>
        <v>2</v>
      </c>
      <c r="L979">
        <f>SUMPRODUCT(MID(0&amp;feed!L1099,LARGE(INDEX(ISNUMBER(--MID(feed!L1099,ROW($1:$19),1))*
ROW($1:$19),0),ROW($1:$19))+1,1)*10^ROW($1:$19)/10)</f>
        <v>0</v>
      </c>
      <c r="M979" t="str">
        <f>feed!M1099</f>
        <v>Central Planning</v>
      </c>
      <c r="N979">
        <f>SUMPRODUCT(MID(0&amp;feed!N1099,LARGE(INDEX(ISNUMBER(--MID(feed!N1099,ROW($1:$5),1))*
ROW($1:$5),0),ROW($1:$5))+1,1)*10^ROW($1:$5)/10)</f>
        <v>320</v>
      </c>
      <c r="O979">
        <f>SUMPRODUCT(MID(0&amp;feed!O1099,LARGE(INDEX(ISNUMBER(--MID(feed!O1099,ROW($1:$5),1))*
ROW($1:$5),0),ROW($1:$5))+1,1)*10^ROW($1:$5)/10)</f>
        <v>0</v>
      </c>
      <c r="P979" t="str">
        <f>feed!P1099</f>
        <v>Untapped</v>
      </c>
      <c r="Q979">
        <f t="shared" si="90"/>
        <v>90</v>
      </c>
      <c r="R979" t="str">
        <f>feed!Q1099</f>
        <v>None</v>
      </c>
      <c r="S979">
        <f t="shared" si="91"/>
        <v>0</v>
      </c>
      <c r="T979" t="str">
        <f>feed!R1099</f>
        <v>Arabia</v>
      </c>
      <c r="U979" t="str">
        <f>feed!S1099</f>
        <v>Neutral</v>
      </c>
      <c r="V97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979" t="str">
        <f>feed!U1099</f>
        <v>http://blocgame.com/stats.php?id=65605</v>
      </c>
      <c r="X979" s="4">
        <f>SUMPRODUCT(MID(0&amp;feed!V1099,LARGE(INDEX(ISNUMBER(--MID(feed!V1099,ROW($1:$5),1))*
ROW($1:$5),0),ROW($1:$5))+1,1)*10^ROW($1:$5)/10)</f>
        <v>0</v>
      </c>
      <c r="Y979">
        <f>feed!W1099</f>
        <v>0</v>
      </c>
      <c r="Z979" s="4">
        <f t="shared" si="92"/>
        <v>19250</v>
      </c>
      <c r="AA979" s="8">
        <f t="shared" si="93"/>
        <v>62.5</v>
      </c>
      <c r="AB979" s="4">
        <f t="shared" si="94"/>
        <v>53.333333333333336</v>
      </c>
      <c r="AC979" s="4">
        <f t="shared" si="95"/>
        <v>3333.3333333333335</v>
      </c>
    </row>
    <row r="980" spans="1:29" x14ac:dyDescent="0.25">
      <c r="A980" t="str">
        <f>feed!A1100</f>
        <v>Ireniwa</v>
      </c>
      <c r="B980" t="str">
        <f>feed!B1100</f>
        <v>aerasalum</v>
      </c>
      <c r="C980">
        <f>feed!C1100</f>
        <v>0</v>
      </c>
      <c r="D980">
        <f>SUMPRODUCT(MID(0&amp;feed!D1100,LARGE(INDEX(ISNUMBER(--MID(feed!D1100,ROW($1:$19),1))*
ROW($1:$19),0),ROW($1:$19))+1,1)*10^ROW($1:$19)/10)</f>
        <v>20</v>
      </c>
      <c r="E980">
        <f>SUMPRODUCT(MID(0&amp;feed!E1100,LARGE(INDEX(ISNUMBER(--MID(feed!E1100,ROW($1:$19),1))*
ROW($1:$19),0),ROW($1:$19))+1,1)*10^ROW($1:$19)/10)</f>
        <v>0</v>
      </c>
      <c r="F980" t="str">
        <f>feed!F1100</f>
        <v>Finest of the 19th century</v>
      </c>
      <c r="G980" t="str">
        <f>feed!G1100</f>
        <v>Good</v>
      </c>
      <c r="H980">
        <f>SUMPRODUCT(MID(0&amp;feed!H1099,LARGE(INDEX(ISNUMBER(--MID(feed!H1099,ROW($1:$19),1))*
ROW($1:$19),0),ROW($1:$19))+1,1)*10^ROW($1:$19)/10)</f>
        <v>0</v>
      </c>
      <c r="I980" t="str">
        <f>feed!I1100</f>
        <v>Standard</v>
      </c>
      <c r="J980">
        <f>SUMPRODUCT(MID(0&amp;feed!J1100,LARGE(INDEX(ISNUMBER(--MID(feed!J1100,ROW($1:$19),1))*
ROW($1:$19),0),ROW($1:$19))+1,1)*10^ROW($1:$19)/10)</f>
        <v>49</v>
      </c>
      <c r="K980">
        <f>SUMPRODUCT(MID(0&amp;feed!K1100,LARGE(INDEX(ISNUMBER(--MID(feed!K1100,ROW($1:$19),1))*
ROW($1:$19),0),ROW($1:$19))+1,1)*10^ROW($1:$19)/10)</f>
        <v>2</v>
      </c>
      <c r="L980">
        <f>SUMPRODUCT(MID(0&amp;feed!L1100,LARGE(INDEX(ISNUMBER(--MID(feed!L1100,ROW($1:$19),1))*
ROW($1:$19),0),ROW($1:$19))+1,1)*10^ROW($1:$19)/10)</f>
        <v>0</v>
      </c>
      <c r="M980" t="str">
        <f>feed!M1100</f>
        <v>Central Planning</v>
      </c>
      <c r="N980">
        <f>SUMPRODUCT(MID(0&amp;feed!N1100,LARGE(INDEX(ISNUMBER(--MID(feed!N1100,ROW($1:$5),1))*
ROW($1:$5),0),ROW($1:$5))+1,1)*10^ROW($1:$5)/10)</f>
        <v>320</v>
      </c>
      <c r="O980">
        <f>SUMPRODUCT(MID(0&amp;feed!O1100,LARGE(INDEX(ISNUMBER(--MID(feed!O1100,ROW($1:$5),1))*
ROW($1:$5),0),ROW($1:$5))+1,1)*10^ROW($1:$5)/10)</f>
        <v>0</v>
      </c>
      <c r="P980" t="str">
        <f>feed!P1100</f>
        <v>Untapped</v>
      </c>
      <c r="Q980">
        <f t="shared" si="90"/>
        <v>90</v>
      </c>
      <c r="R980" t="str">
        <f>feed!Q1100</f>
        <v>None</v>
      </c>
      <c r="S980">
        <f t="shared" si="91"/>
        <v>0</v>
      </c>
      <c r="T980" t="str">
        <f>feed!R1100</f>
        <v>Southern Cone</v>
      </c>
      <c r="U980" t="str">
        <f>feed!S1100</f>
        <v>Neutral</v>
      </c>
      <c r="V98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980" t="str">
        <f>feed!U1100</f>
        <v>http://blocgame.com/stats.php?id=65615</v>
      </c>
      <c r="X980" s="4">
        <f>SUMPRODUCT(MID(0&amp;feed!V1100,LARGE(INDEX(ISNUMBER(--MID(feed!V1100,ROW($1:$5),1))*
ROW($1:$5),0),ROW($1:$5))+1,1)*10^ROW($1:$5)/10)</f>
        <v>0</v>
      </c>
      <c r="Y980">
        <f>feed!W1100</f>
        <v>0</v>
      </c>
      <c r="Z980" s="4">
        <f t="shared" si="92"/>
        <v>19250</v>
      </c>
      <c r="AA980" s="8">
        <f t="shared" si="93"/>
        <v>62.5</v>
      </c>
      <c r="AB980" s="4">
        <f t="shared" si="94"/>
        <v>53.333333333333336</v>
      </c>
      <c r="AC980" s="4">
        <f t="shared" si="95"/>
        <v>3333.3333333333335</v>
      </c>
    </row>
    <row r="981" spans="1:29" x14ac:dyDescent="0.25">
      <c r="A981" t="str">
        <f>feed!A1059</f>
        <v>Onyxia</v>
      </c>
      <c r="B981" t="str">
        <f>feed!B1059</f>
        <v>Obsid Dahi</v>
      </c>
      <c r="C981">
        <f>feed!C1059</f>
        <v>0</v>
      </c>
      <c r="D981">
        <f>SUMPRODUCT(MID(0&amp;feed!D1059,LARGE(INDEX(ISNUMBER(--MID(feed!D1059,ROW($1:$19),1))*
ROW($1:$19),0),ROW($1:$19))+1,1)*10^ROW($1:$19)/10)</f>
        <v>9</v>
      </c>
      <c r="E981">
        <f>SUMPRODUCT(MID(0&amp;feed!E1059,LARGE(INDEX(ISNUMBER(--MID(feed!E1059,ROW($1:$19),1))*
ROW($1:$19),0),ROW($1:$19))+1,1)*10^ROW($1:$19)/10)</f>
        <v>0</v>
      </c>
      <c r="F981" t="str">
        <f>feed!F1059</f>
        <v>Finest of the 19th century</v>
      </c>
      <c r="G981" t="str">
        <f>feed!G1059</f>
        <v>Gandhi-like</v>
      </c>
      <c r="H981">
        <f>SUMPRODUCT(MID(0&amp;feed!H1062,LARGE(INDEX(ISNUMBER(--MID(feed!H1062,ROW($1:$19),1))*
ROW($1:$19),0),ROW($1:$19))+1,1)*10^ROW($1:$19)/10)</f>
        <v>0</v>
      </c>
      <c r="I981" t="str">
        <f>feed!I1059</f>
        <v>Poor</v>
      </c>
      <c r="J981">
        <f>SUMPRODUCT(MID(0&amp;feed!J1059,LARGE(INDEX(ISNUMBER(--MID(feed!J1059,ROW($1:$19),1))*
ROW($1:$19),0),ROW($1:$19))+1,1)*10^ROW($1:$19)/10)</f>
        <v>120</v>
      </c>
      <c r="K981">
        <f>SUMPRODUCT(MID(0&amp;feed!K1059,LARGE(INDEX(ISNUMBER(--MID(feed!K1059,ROW($1:$19),1))*
ROW($1:$19),0),ROW($1:$19))+1,1)*10^ROW($1:$19)/10)</f>
        <v>2</v>
      </c>
      <c r="L981">
        <f>SUMPRODUCT(MID(0&amp;feed!L1059,LARGE(INDEX(ISNUMBER(--MID(feed!L1059,ROW($1:$19),1))*
ROW($1:$19),0),ROW($1:$19))+1,1)*10^ROW($1:$19)/10)</f>
        <v>0</v>
      </c>
      <c r="M981" t="str">
        <f>feed!M1059</f>
        <v>Mixed Economy</v>
      </c>
      <c r="N981">
        <f>SUMPRODUCT(MID(0&amp;feed!N1059,LARGE(INDEX(ISNUMBER(--MID(feed!N1059,ROW($1:$5),1))*
ROW($1:$5),0),ROW($1:$5))+1,1)*10^ROW($1:$5)/10)</f>
        <v>331</v>
      </c>
      <c r="O981">
        <f>SUMPRODUCT(MID(0&amp;feed!O1059,LARGE(INDEX(ISNUMBER(--MID(feed!O1059,ROW($1:$5),1))*
ROW($1:$5),0),ROW($1:$5))+1,1)*10^ROW($1:$5)/10)</f>
        <v>0</v>
      </c>
      <c r="P981" t="str">
        <f>feed!P1059</f>
        <v>Untapped</v>
      </c>
      <c r="Q981">
        <f t="shared" si="90"/>
        <v>90</v>
      </c>
      <c r="R981" t="str">
        <f>feed!Q1059</f>
        <v>None</v>
      </c>
      <c r="S981">
        <f t="shared" si="91"/>
        <v>0</v>
      </c>
      <c r="T981" t="str">
        <f>feed!R1059</f>
        <v>Persia</v>
      </c>
      <c r="U981" t="str">
        <f>feed!S1059</f>
        <v>Neutral</v>
      </c>
      <c r="V981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16335</v>
      </c>
      <c r="W981" t="str">
        <f>feed!U1059</f>
        <v>http://blocgame.com/stats.php?id=65523</v>
      </c>
      <c r="X981" s="4">
        <f>SUMPRODUCT(MID(0&amp;feed!V1059,LARGE(INDEX(ISNUMBER(--MID(feed!V1059,ROW($1:$5),1))*
ROW($1:$5),0),ROW($1:$5))+1,1)*10^ROW($1:$5)/10)</f>
        <v>0</v>
      </c>
      <c r="Y981">
        <f>feed!W1059</f>
        <v>0</v>
      </c>
      <c r="Z981" s="4">
        <f t="shared" si="92"/>
        <v>15585</v>
      </c>
      <c r="AA981" s="8">
        <f t="shared" si="93"/>
        <v>49.350453172205441</v>
      </c>
      <c r="AB981" s="4">
        <f t="shared" si="94"/>
        <v>55.166666666666664</v>
      </c>
      <c r="AC981" s="4">
        <f t="shared" si="95"/>
        <v>2722.5</v>
      </c>
    </row>
    <row r="982" spans="1:29" x14ac:dyDescent="0.25">
      <c r="A982" t="e">
        <f>feed!#REF!</f>
        <v>#REF!</v>
      </c>
      <c r="B982" t="e">
        <f>feed!#REF!</f>
        <v>#REF!</v>
      </c>
      <c r="C982" t="e">
        <f>feed!#REF!</f>
        <v>#REF!</v>
      </c>
      <c r="D982" t="e">
        <f>SUMPRODUCT(MID(0&amp;feed!#REF!,LARGE(INDEX(ISNUMBER(--MID(feed!#REF!,ROW($1:$19),1))*
ROW($1:$19),0),ROW($1:$19))+1,1)*10^ROW($1:$19)/10)</f>
        <v>#REF!</v>
      </c>
      <c r="E982" t="e">
        <f>SUMPRODUCT(MID(0&amp;feed!#REF!,LARGE(INDEX(ISNUMBER(--MID(feed!#REF!,ROW($1:$19),1))*
ROW($1:$19),0),ROW($1:$19))+1,1)*10^ROW($1:$19)/10)</f>
        <v>#REF!</v>
      </c>
      <c r="F982" t="e">
        <f>feed!#REF!</f>
        <v>#REF!</v>
      </c>
      <c r="G982" t="e">
        <f>feed!#REF!</f>
        <v>#REF!</v>
      </c>
      <c r="H982" t="e">
        <f>SUMPRODUCT(MID(0&amp;feed!#REF!,LARGE(INDEX(ISNUMBER(--MID(feed!#REF!,ROW($1:$19),1))*
ROW($1:$19),0),ROW($1:$19))+1,1)*10^ROW($1:$19)/10)</f>
        <v>#REF!</v>
      </c>
      <c r="I982" t="e">
        <f>feed!#REF!</f>
        <v>#REF!</v>
      </c>
      <c r="J982" t="e">
        <f>SUMPRODUCT(MID(0&amp;feed!#REF!,LARGE(INDEX(ISNUMBER(--MID(feed!#REF!,ROW($1:$19),1))*
ROW($1:$19),0),ROW($1:$19))+1,1)*10^ROW($1:$19)/10)</f>
        <v>#REF!</v>
      </c>
      <c r="K982" t="e">
        <f>SUMPRODUCT(MID(0&amp;feed!#REF!,LARGE(INDEX(ISNUMBER(--MID(feed!#REF!,ROW($1:$19),1))*
ROW($1:$19),0),ROW($1:$19))+1,1)*10^ROW($1:$19)/10)</f>
        <v>#REF!</v>
      </c>
      <c r="L982" t="e">
        <f>SUMPRODUCT(MID(0&amp;feed!#REF!,LARGE(INDEX(ISNUMBER(--MID(feed!#REF!,ROW($1:$19),1))*
ROW($1:$19),0),ROW($1:$19))+1,1)*10^ROW($1:$19)/10)</f>
        <v>#REF!</v>
      </c>
      <c r="M982" t="e">
        <f>feed!#REF!</f>
        <v>#REF!</v>
      </c>
      <c r="N982" t="e">
        <f>SUMPRODUCT(MID(0&amp;feed!#REF!,LARGE(INDEX(ISNUMBER(--MID(feed!#REF!,ROW($1:$5),1))*
ROW($1:$5),0),ROW($1:$5))+1,1)*10^ROW($1:$5)/10)</f>
        <v>#REF!</v>
      </c>
      <c r="O982" t="e">
        <f>SUMPRODUCT(MID(0&amp;feed!#REF!,LARGE(INDEX(ISNUMBER(--MID(feed!#REF!,ROW($1:$5),1))*
ROW($1:$5),0),ROW($1:$5))+1,1)*10^ROW($1:$5)/10)</f>
        <v>#REF!</v>
      </c>
      <c r="P982" t="e">
        <f>feed!#REF!</f>
        <v>#REF!</v>
      </c>
      <c r="Q982" t="e">
        <f t="shared" si="90"/>
        <v>#REF!</v>
      </c>
      <c r="R982" t="e">
        <f>feed!#REF!</f>
        <v>#REF!</v>
      </c>
      <c r="S982" t="e">
        <f t="shared" si="91"/>
        <v>#REF!</v>
      </c>
      <c r="T982" t="e">
        <f>feed!#REF!</f>
        <v>#REF!</v>
      </c>
      <c r="U982" t="e">
        <f>feed!#REF!</f>
        <v>#REF!</v>
      </c>
      <c r="V98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982" t="e">
        <f>feed!#REF!</f>
        <v>#REF!</v>
      </c>
      <c r="X982" s="4" t="e">
        <f>SUMPRODUCT(MID(0&amp;feed!#REF!,LARGE(INDEX(ISNUMBER(--MID(feed!#REF!,ROW($1:$5),1))*
ROW($1:$5),0),ROW($1:$5))+1,1)*10^ROW($1:$5)/10)</f>
        <v>#REF!</v>
      </c>
      <c r="Y982" t="e">
        <f>feed!#REF!</f>
        <v>#REF!</v>
      </c>
      <c r="Z982" s="4" t="e">
        <f t="shared" si="92"/>
        <v>#REF!</v>
      </c>
      <c r="AA982" s="8" t="e">
        <f t="shared" si="93"/>
        <v>#REF!</v>
      </c>
      <c r="AB982" s="4" t="e">
        <f t="shared" si="94"/>
        <v>#REF!</v>
      </c>
      <c r="AC982" s="4" t="e">
        <f t="shared" si="95"/>
        <v>#REF!</v>
      </c>
    </row>
    <row r="983" spans="1:29" x14ac:dyDescent="0.25">
      <c r="A983" t="str">
        <f>feed!A1097</f>
        <v>Milltopia</v>
      </c>
      <c r="B983" t="str">
        <f>feed!B1097</f>
        <v>JakeMiller</v>
      </c>
      <c r="C983">
        <f>feed!C1097</f>
        <v>0</v>
      </c>
      <c r="D983">
        <f>SUMPRODUCT(MID(0&amp;feed!D1097,LARGE(INDEX(ISNUMBER(--MID(feed!D1097,ROW($1:$19),1))*
ROW($1:$19),0),ROW($1:$19))+1,1)*10^ROW($1:$19)/10)</f>
        <v>20</v>
      </c>
      <c r="E983">
        <f>SUMPRODUCT(MID(0&amp;feed!E1097,LARGE(INDEX(ISNUMBER(--MID(feed!E1097,ROW($1:$19),1))*
ROW($1:$19),0),ROW($1:$19))+1,1)*10^ROW($1:$19)/10)</f>
        <v>0</v>
      </c>
      <c r="F983" t="str">
        <f>feed!F1097</f>
        <v>Finest of the 19th century</v>
      </c>
      <c r="G983" t="str">
        <f>feed!G1097</f>
        <v>Good</v>
      </c>
      <c r="H983">
        <f>SUMPRODUCT(MID(0&amp;feed!H1096,LARGE(INDEX(ISNUMBER(--MID(feed!H1096,ROW($1:$19),1))*
ROW($1:$19),0),ROW($1:$19))+1,1)*10^ROW($1:$19)/10)</f>
        <v>0</v>
      </c>
      <c r="I983" t="str">
        <f>feed!I1097</f>
        <v>Standard</v>
      </c>
      <c r="J983">
        <f>SUMPRODUCT(MID(0&amp;feed!J1097,LARGE(INDEX(ISNUMBER(--MID(feed!J1097,ROW($1:$19),1))*
ROW($1:$19),0),ROW($1:$19))+1,1)*10^ROW($1:$19)/10)</f>
        <v>49</v>
      </c>
      <c r="K983">
        <f>SUMPRODUCT(MID(0&amp;feed!K1097,LARGE(INDEX(ISNUMBER(--MID(feed!K1097,ROW($1:$19),1))*
ROW($1:$19),0),ROW($1:$19))+1,1)*10^ROW($1:$19)/10)</f>
        <v>2</v>
      </c>
      <c r="L983">
        <f>SUMPRODUCT(MID(0&amp;feed!L1097,LARGE(INDEX(ISNUMBER(--MID(feed!L1097,ROW($1:$19),1))*
ROW($1:$19),0),ROW($1:$19))+1,1)*10^ROW($1:$19)/10)</f>
        <v>0</v>
      </c>
      <c r="M983" t="str">
        <f>feed!M1097</f>
        <v>Mixed Economy</v>
      </c>
      <c r="N983">
        <f>SUMPRODUCT(MID(0&amp;feed!N1097,LARGE(INDEX(ISNUMBER(--MID(feed!N1097,ROW($1:$5),1))*
ROW($1:$5),0),ROW($1:$5))+1,1)*10^ROW($1:$5)/10)</f>
        <v>320</v>
      </c>
      <c r="O983">
        <f>SUMPRODUCT(MID(0&amp;feed!O1097,LARGE(INDEX(ISNUMBER(--MID(feed!O1097,ROW($1:$5),1))*
ROW($1:$5),0),ROW($1:$5))+1,1)*10^ROW($1:$5)/10)</f>
        <v>0</v>
      </c>
      <c r="P983" t="str">
        <f>feed!P1097</f>
        <v>Untapped</v>
      </c>
      <c r="Q983">
        <f t="shared" si="90"/>
        <v>90</v>
      </c>
      <c r="R983" t="str">
        <f>feed!Q1097</f>
        <v>None</v>
      </c>
      <c r="S983">
        <f t="shared" si="91"/>
        <v>0</v>
      </c>
      <c r="T983" t="str">
        <f>feed!R1097</f>
        <v>Persia</v>
      </c>
      <c r="U983" t="str">
        <f>feed!S1097</f>
        <v>Neutral</v>
      </c>
      <c r="V983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983" t="str">
        <f>feed!U1097</f>
        <v>http://blocgame.com/stats.php?id=61411</v>
      </c>
      <c r="X983" s="4">
        <f>SUMPRODUCT(MID(0&amp;feed!V1097,LARGE(INDEX(ISNUMBER(--MID(feed!V1097,ROW($1:$5),1))*
ROW($1:$5),0),ROW($1:$5))+1,1)*10^ROW($1:$5)/10)</f>
        <v>0</v>
      </c>
      <c r="Y983">
        <f>feed!W1097</f>
        <v>0</v>
      </c>
      <c r="Z983" s="4">
        <f t="shared" si="92"/>
        <v>19250</v>
      </c>
      <c r="AA983" s="8">
        <f t="shared" si="93"/>
        <v>62.5</v>
      </c>
      <c r="AB983" s="4">
        <f t="shared" si="94"/>
        <v>53.333333333333336</v>
      </c>
      <c r="AC983" s="4">
        <f t="shared" si="95"/>
        <v>3333.3333333333335</v>
      </c>
    </row>
    <row r="984" spans="1:29" x14ac:dyDescent="0.25">
      <c r="A984" t="str">
        <f>feed!A771</f>
        <v>zener diode</v>
      </c>
      <c r="B984" t="str">
        <f>feed!B771</f>
        <v>zdiode1</v>
      </c>
      <c r="C984">
        <f>feed!C771</f>
        <v>0</v>
      </c>
      <c r="D984">
        <f>SUMPRODUCT(MID(0&amp;feed!D771,LARGE(INDEX(ISNUMBER(--MID(feed!D771,ROW($1:$19),1))*
ROW($1:$19),0),ROW($1:$19))+1,1)*10^ROW($1:$19)/10)</f>
        <v>6</v>
      </c>
      <c r="E984">
        <f>SUMPRODUCT(MID(0&amp;feed!E771,LARGE(INDEX(ISNUMBER(--MID(feed!E771,ROW($1:$19),1))*
ROW($1:$19),0),ROW($1:$19))+1,1)*10^ROW($1:$19)/10)</f>
        <v>0</v>
      </c>
      <c r="F984" t="str">
        <f>feed!F771</f>
        <v>First World War surplus</v>
      </c>
      <c r="G984" t="str">
        <f>feed!G771</f>
        <v>Good</v>
      </c>
      <c r="H984">
        <f>SUMPRODUCT(MID(0&amp;feed!H769,LARGE(INDEX(ISNUMBER(--MID(feed!H769,ROW($1:$19),1))*
ROW($1:$19),0),ROW($1:$19))+1,1)*10^ROW($1:$19)/10)</f>
        <v>2</v>
      </c>
      <c r="I984" t="str">
        <f>feed!I771</f>
        <v>Undisciplined Rabble</v>
      </c>
      <c r="J984">
        <f>SUMPRODUCT(MID(0&amp;feed!J771,LARGE(INDEX(ISNUMBER(--MID(feed!J771,ROW($1:$19),1))*
ROW($1:$19),0),ROW($1:$19))+1,1)*10^ROW($1:$19)/10)</f>
        <v>5</v>
      </c>
      <c r="K984">
        <f>SUMPRODUCT(MID(0&amp;feed!K771,LARGE(INDEX(ISNUMBER(--MID(feed!K771,ROW($1:$19),1))*
ROW($1:$19),0),ROW($1:$19))+1,1)*10^ROW($1:$19)/10)</f>
        <v>2</v>
      </c>
      <c r="L984">
        <f>SUMPRODUCT(MID(0&amp;feed!L771,LARGE(INDEX(ISNUMBER(--MID(feed!L771,ROW($1:$19),1))*
ROW($1:$19),0),ROW($1:$19))+1,1)*10^ROW($1:$19)/10)</f>
        <v>0</v>
      </c>
      <c r="M984" t="str">
        <f>feed!M771</f>
        <v>Mixed Economy</v>
      </c>
      <c r="N984">
        <f>SUMPRODUCT(MID(0&amp;feed!N771,LARGE(INDEX(ISNUMBER(--MID(feed!N771,ROW($1:$5),1))*
ROW($1:$5),0),ROW($1:$5))+1,1)*10^ROW($1:$5)/10)</f>
        <v>636</v>
      </c>
      <c r="O984">
        <f>SUMPRODUCT(MID(0&amp;feed!O771,LARGE(INDEX(ISNUMBER(--MID(feed!O771,ROW($1:$5),1))*
ROW($1:$5),0),ROW($1:$5))+1,1)*10^ROW($1:$5)/10)</f>
        <v>0</v>
      </c>
      <c r="P984" t="str">
        <f>feed!P771</f>
        <v>Untapped</v>
      </c>
      <c r="Q984">
        <f t="shared" si="90"/>
        <v>90</v>
      </c>
      <c r="R984" t="str">
        <f>feed!Q771</f>
        <v>None</v>
      </c>
      <c r="S984">
        <f t="shared" si="91"/>
        <v>0</v>
      </c>
      <c r="T984" t="str">
        <f>feed!R771</f>
        <v>China</v>
      </c>
      <c r="U984" t="str">
        <f>feed!S771</f>
        <v>Neutral</v>
      </c>
      <c r="V984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1696</v>
      </c>
      <c r="W984" t="str">
        <f>feed!U771</f>
        <v>http://blocgame.com/stats.php?id=61908</v>
      </c>
      <c r="X984" s="4">
        <f>SUMPRODUCT(MID(0&amp;feed!V771,LARGE(INDEX(ISNUMBER(--MID(feed!V771,ROW($1:$5),1))*
ROW($1:$5),0),ROW($1:$5))+1,1)*10^ROW($1:$5)/10)</f>
        <v>0</v>
      </c>
      <c r="Y984">
        <f>feed!W771</f>
        <v>0</v>
      </c>
      <c r="Z984" s="4">
        <f t="shared" si="92"/>
        <v>-554</v>
      </c>
      <c r="AA984" s="8">
        <f t="shared" si="93"/>
        <v>2.6666666666666665</v>
      </c>
      <c r="AB984" s="4">
        <f t="shared" si="94"/>
        <v>106</v>
      </c>
      <c r="AC984" s="4">
        <f t="shared" si="95"/>
        <v>282.66666666666669</v>
      </c>
    </row>
    <row r="985" spans="1:29" x14ac:dyDescent="0.25">
      <c r="A985" t="str">
        <f>feed!A735</f>
        <v>wildestislands</v>
      </c>
      <c r="B985" t="str">
        <f>feed!B735</f>
        <v>wildestislands</v>
      </c>
      <c r="C985">
        <f>feed!C735</f>
        <v>0</v>
      </c>
      <c r="D985">
        <f>SUMPRODUCT(MID(0&amp;feed!D735,LARGE(INDEX(ISNUMBER(--MID(feed!D735,ROW($1:$19),1))*
ROW($1:$19),0),ROW($1:$19))+1,1)*10^ROW($1:$19)/10)</f>
        <v>3</v>
      </c>
      <c r="E985">
        <f>SUMPRODUCT(MID(0&amp;feed!E735,LARGE(INDEX(ISNUMBER(--MID(feed!E735,ROW($1:$19),1))*
ROW($1:$19),0),ROW($1:$19))+1,1)*10^ROW($1:$19)/10)</f>
        <v>0</v>
      </c>
      <c r="F985" t="str">
        <f>feed!F735</f>
        <v>Finest of the 19th century</v>
      </c>
      <c r="G985" t="str">
        <f>feed!G735</f>
        <v>Normal</v>
      </c>
      <c r="H985">
        <f>SUMPRODUCT(MID(0&amp;feed!H734,LARGE(INDEX(ISNUMBER(--MID(feed!H734,ROW($1:$19),1))*
ROW($1:$19),0),ROW($1:$19))+1,1)*10^ROW($1:$19)/10)</f>
        <v>0</v>
      </c>
      <c r="I985" t="str">
        <f>feed!I735</f>
        <v>Undisciplined Rabble</v>
      </c>
      <c r="J985">
        <f>SUMPRODUCT(MID(0&amp;feed!J735,LARGE(INDEX(ISNUMBER(--MID(feed!J735,ROW($1:$19),1))*
ROW($1:$19),0),ROW($1:$19))+1,1)*10^ROW($1:$19)/10)</f>
        <v>131</v>
      </c>
      <c r="K985">
        <f>SUMPRODUCT(MID(0&amp;feed!K735,LARGE(INDEX(ISNUMBER(--MID(feed!K735,ROW($1:$19),1))*
ROW($1:$19),0),ROW($1:$19))+1,1)*10^ROW($1:$19)/10)</f>
        <v>2</v>
      </c>
      <c r="L985">
        <f>SUMPRODUCT(MID(0&amp;feed!L735,LARGE(INDEX(ISNUMBER(--MID(feed!L735,ROW($1:$19),1))*
ROW($1:$19),0),ROW($1:$19))+1,1)*10^ROW($1:$19)/10)</f>
        <v>2</v>
      </c>
      <c r="M985" t="str">
        <f>feed!M735</f>
        <v>Mixed Economy</v>
      </c>
      <c r="N985">
        <f>SUMPRODUCT(MID(0&amp;feed!N735,LARGE(INDEX(ISNUMBER(--MID(feed!N735,ROW($1:$5),1))*
ROW($1:$5),0),ROW($1:$5))+1,1)*10^ROW($1:$5)/10)</f>
        <v>714</v>
      </c>
      <c r="O985">
        <f>SUMPRODUCT(MID(0&amp;feed!O735,LARGE(INDEX(ISNUMBER(--MID(feed!O735,ROW($1:$5),1))*
ROW($1:$5),0),ROW($1:$5))+1,1)*10^ROW($1:$5)/10)</f>
        <v>3325</v>
      </c>
      <c r="P985" t="str">
        <f>feed!P735</f>
        <v>Untapped</v>
      </c>
      <c r="Q985">
        <f t="shared" si="90"/>
        <v>90</v>
      </c>
      <c r="R985" t="str">
        <f>feed!Q735</f>
        <v>None</v>
      </c>
      <c r="S985">
        <f t="shared" si="91"/>
        <v>0</v>
      </c>
      <c r="T985" t="str">
        <f>feed!R735</f>
        <v>Atlas</v>
      </c>
      <c r="U985" t="str">
        <f>feed!S735</f>
        <v>Neutral</v>
      </c>
      <c r="V98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13365</v>
      </c>
      <c r="W985" t="str">
        <f>feed!U735</f>
        <v>http://blocgame.com/stats.php?id=64354</v>
      </c>
      <c r="X985" s="4">
        <f>SUMPRODUCT(MID(0&amp;feed!V735,LARGE(INDEX(ISNUMBER(--MID(feed!V735,ROW($1:$5),1))*
ROW($1:$5),0),ROW($1:$5))+1,1)*10^ROW($1:$5)/10)</f>
        <v>0</v>
      </c>
      <c r="Y985">
        <f>feed!W735</f>
        <v>0</v>
      </c>
      <c r="Z985" s="4">
        <f t="shared" si="92"/>
        <v>11865</v>
      </c>
      <c r="AA985" s="8">
        <f t="shared" si="93"/>
        <v>18.718487394957982</v>
      </c>
      <c r="AB985" s="4">
        <f t="shared" si="94"/>
        <v>119</v>
      </c>
      <c r="AC985" s="4">
        <f t="shared" si="95"/>
        <v>2227.5</v>
      </c>
    </row>
    <row r="986" spans="1:29" x14ac:dyDescent="0.25">
      <c r="A986" t="str">
        <f>feed!A1095</f>
        <v>Ramen</v>
      </c>
      <c r="B986" t="str">
        <f>feed!B1095</f>
        <v>Kim Jong Kardashian</v>
      </c>
      <c r="C986" t="str">
        <f>feed!C1095</f>
        <v>Shkreli's Soldiers</v>
      </c>
      <c r="D986">
        <f>SUMPRODUCT(MID(0&amp;feed!D1095,LARGE(INDEX(ISNUMBER(--MID(feed!D1095,ROW($1:$19),1))*
ROW($1:$19),0),ROW($1:$19))+1,1)*10^ROW($1:$19)/10)</f>
        <v>21</v>
      </c>
      <c r="E986">
        <f>SUMPRODUCT(MID(0&amp;feed!E1095,LARGE(INDEX(ISNUMBER(--MID(feed!E1095,ROW($1:$19),1))*
ROW($1:$19),0),ROW($1:$19))+1,1)*10^ROW($1:$19)/10)</f>
        <v>0</v>
      </c>
      <c r="F986" t="str">
        <f>feed!F1095</f>
        <v>First World War surplus</v>
      </c>
      <c r="G986" t="str">
        <f>feed!G1095</f>
        <v>Gandhi-like</v>
      </c>
      <c r="H986">
        <f>SUMPRODUCT(MID(0&amp;feed!H1095,LARGE(INDEX(ISNUMBER(--MID(feed!H1095,ROW($1:$19),1))*
ROW($1:$19),0),ROW($1:$19))+1,1)*10^ROW($1:$19)/10)</f>
        <v>0</v>
      </c>
      <c r="I986" t="str">
        <f>feed!I1095</f>
        <v>Standard</v>
      </c>
      <c r="J986">
        <f>SUMPRODUCT(MID(0&amp;feed!J1095,LARGE(INDEX(ISNUMBER(--MID(feed!J1095,ROW($1:$19),1))*
ROW($1:$19),0),ROW($1:$19))+1,1)*10^ROW($1:$19)/10)</f>
        <v>54</v>
      </c>
      <c r="K986">
        <f>SUMPRODUCT(MID(0&amp;feed!K1095,LARGE(INDEX(ISNUMBER(--MID(feed!K1095,ROW($1:$19),1))*
ROW($1:$19),0),ROW($1:$19))+1,1)*10^ROW($1:$19)/10)</f>
        <v>2</v>
      </c>
      <c r="L986">
        <f>SUMPRODUCT(MID(0&amp;feed!L1095,LARGE(INDEX(ISNUMBER(--MID(feed!L1095,ROW($1:$19),1))*
ROW($1:$19),0),ROW($1:$19))+1,1)*10^ROW($1:$19)/10)</f>
        <v>0</v>
      </c>
      <c r="M986" t="str">
        <f>feed!M1095</f>
        <v>Central Planning</v>
      </c>
      <c r="N986">
        <f>SUMPRODUCT(MID(0&amp;feed!N1095,LARGE(INDEX(ISNUMBER(--MID(feed!N1095,ROW($1:$5),1))*
ROW($1:$5),0),ROW($1:$5))+1,1)*10^ROW($1:$5)/10)</f>
        <v>321</v>
      </c>
      <c r="O986">
        <f>SUMPRODUCT(MID(0&amp;feed!O1095,LARGE(INDEX(ISNUMBER(--MID(feed!O1095,ROW($1:$5),1))*
ROW($1:$5),0),ROW($1:$5))+1,1)*10^ROW($1:$5)/10)</f>
        <v>0</v>
      </c>
      <c r="P986" t="str">
        <f>feed!P1095</f>
        <v>Untapped</v>
      </c>
      <c r="Q986">
        <f t="shared" si="90"/>
        <v>90</v>
      </c>
      <c r="R986" t="str">
        <f>feed!Q1095</f>
        <v>Small</v>
      </c>
      <c r="S986">
        <f t="shared" si="91"/>
        <v>3</v>
      </c>
      <c r="T986" t="str">
        <f>feed!R1095</f>
        <v>Pacific Rim</v>
      </c>
      <c r="U986" t="str">
        <f>feed!S1095</f>
        <v>Soviet Union</v>
      </c>
      <c r="V986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20200</v>
      </c>
      <c r="W986" t="str">
        <f>feed!U1095</f>
        <v>http://blocgame.com/stats.php?id=64803</v>
      </c>
      <c r="X986" s="4">
        <f>SUMPRODUCT(MID(0&amp;feed!V1095,LARGE(INDEX(ISNUMBER(--MID(feed!V1095,ROW($1:$5),1))*
ROW($1:$5),0),ROW($1:$5))+1,1)*10^ROW($1:$5)/10)</f>
        <v>0</v>
      </c>
      <c r="Y986">
        <f>feed!W1095</f>
        <v>0</v>
      </c>
      <c r="Z986" s="4">
        <f t="shared" si="92"/>
        <v>19450</v>
      </c>
      <c r="AA986" s="8">
        <f t="shared" si="93"/>
        <v>62.928348909657323</v>
      </c>
      <c r="AB986" s="4">
        <f t="shared" si="94"/>
        <v>53.5</v>
      </c>
      <c r="AC986" s="4">
        <f t="shared" si="95"/>
        <v>3366.6666666666665</v>
      </c>
    </row>
    <row r="987" spans="1:29" x14ac:dyDescent="0.25">
      <c r="A987" t="str">
        <f>feed!A902</f>
        <v>star</v>
      </c>
      <c r="B987" t="str">
        <f>feed!B902</f>
        <v>jhon</v>
      </c>
      <c r="C987" t="str">
        <f>feed!C902</f>
        <v>SPQR</v>
      </c>
      <c r="D987">
        <f>SUMPRODUCT(MID(0&amp;feed!D902,LARGE(INDEX(ISNUMBER(--MID(feed!D902,ROW($1:$19),1))*
ROW($1:$19),0),ROW($1:$19))+1,1)*10^ROW($1:$19)/10)</f>
        <v>49</v>
      </c>
      <c r="E987">
        <f>SUMPRODUCT(MID(0&amp;feed!E902,LARGE(INDEX(ISNUMBER(--MID(feed!E902,ROW($1:$19),1))*
ROW($1:$19),0),ROW($1:$19))+1,1)*10^ROW($1:$19)/10)</f>
        <v>0</v>
      </c>
      <c r="F987" t="str">
        <f>feed!F902</f>
        <v>Second World War surplus</v>
      </c>
      <c r="G987" t="str">
        <f>feed!G902</f>
        <v>Gandhi-like</v>
      </c>
      <c r="H987">
        <f>SUMPRODUCT(MID(0&amp;feed!H901,LARGE(INDEX(ISNUMBER(--MID(feed!H901,ROW($1:$19),1))*
ROW($1:$19),0),ROW($1:$19))+1,1)*10^ROW($1:$19)/10)</f>
        <v>0</v>
      </c>
      <c r="I987" t="str">
        <f>feed!I902</f>
        <v>Standard</v>
      </c>
      <c r="J987">
        <f>SUMPRODUCT(MID(0&amp;feed!J902,LARGE(INDEX(ISNUMBER(--MID(feed!J902,ROW($1:$19),1))*
ROW($1:$19),0),ROW($1:$19))+1,1)*10^ROW($1:$19)/10)</f>
        <v>55</v>
      </c>
      <c r="K987">
        <f>SUMPRODUCT(MID(0&amp;feed!K902,LARGE(INDEX(ISNUMBER(--MID(feed!K902,ROW($1:$19),1))*
ROW($1:$19),0),ROW($1:$19))+1,1)*10^ROW($1:$19)/10)</f>
        <v>9</v>
      </c>
      <c r="L987">
        <f>SUMPRODUCT(MID(0&amp;feed!L902,LARGE(INDEX(ISNUMBER(--MID(feed!L902,ROW($1:$19),1))*
ROW($1:$19),0),ROW($1:$19))+1,1)*10^ROW($1:$19)/10)</f>
        <v>4</v>
      </c>
      <c r="M987" t="str">
        <f>feed!M902</f>
        <v>Central Planning</v>
      </c>
      <c r="N987">
        <f>SUMPRODUCT(MID(0&amp;feed!N902,LARGE(INDEX(ISNUMBER(--MID(feed!N902,ROW($1:$5),1))*
ROW($1:$5),0),ROW($1:$5))+1,1)*10^ROW($1:$5)/10)</f>
        <v>440</v>
      </c>
      <c r="O987">
        <f>SUMPRODUCT(MID(0&amp;feed!O902,LARGE(INDEX(ISNUMBER(--MID(feed!O902,ROW($1:$5),1))*
ROW($1:$5),0),ROW($1:$5))+1,1)*10^ROW($1:$5)/10)</f>
        <v>190</v>
      </c>
      <c r="P987" t="str">
        <f>feed!P902</f>
        <v>Untapped</v>
      </c>
      <c r="Q987">
        <f t="shared" si="90"/>
        <v>90</v>
      </c>
      <c r="R987" t="str">
        <f>feed!Q902</f>
        <v>Large</v>
      </c>
      <c r="S987">
        <f t="shared" si="91"/>
        <v>7.5</v>
      </c>
      <c r="T987" t="str">
        <f>feed!R902</f>
        <v>Indochina</v>
      </c>
      <c r="U987" t="str">
        <f>feed!S902</f>
        <v>Neutral</v>
      </c>
      <c r="V987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24520</v>
      </c>
      <c r="W987" t="str">
        <f>feed!U902</f>
        <v>http://blocgame.com/stats.php?id=64928</v>
      </c>
      <c r="X987" s="4">
        <f>SUMPRODUCT(MID(0&amp;feed!V902,LARGE(INDEX(ISNUMBER(--MID(feed!V902,ROW($1:$5),1))*
ROW($1:$5),0),ROW($1:$5))+1,1)*10^ROW($1:$5)/10)</f>
        <v>0</v>
      </c>
      <c r="Y987">
        <f>feed!W902</f>
        <v>0</v>
      </c>
      <c r="Z987" s="4">
        <f t="shared" si="92"/>
        <v>19645</v>
      </c>
      <c r="AA987" s="8">
        <f t="shared" si="93"/>
        <v>55.727272727272727</v>
      </c>
      <c r="AB987" s="4">
        <f t="shared" si="94"/>
        <v>73.333333333333329</v>
      </c>
      <c r="AC987" s="4">
        <f t="shared" si="95"/>
        <v>4086.6666666666665</v>
      </c>
    </row>
    <row r="988" spans="1:29" x14ac:dyDescent="0.25">
      <c r="A988" t="str">
        <f>feed!A1146</f>
        <v>Russopolska</v>
      </c>
      <c r="B988" t="str">
        <f>feed!B1146</f>
        <v>Emperuke</v>
      </c>
      <c r="C988">
        <f>feed!C1146</f>
        <v>0</v>
      </c>
      <c r="D988">
        <f>SUMPRODUCT(MID(0&amp;feed!D1146,LARGE(INDEX(ISNUMBER(--MID(feed!D1146,ROW($1:$19),1))*
ROW($1:$19),0),ROW($1:$19))+1,1)*10^ROW($1:$19)/10)</f>
        <v>20</v>
      </c>
      <c r="E988">
        <f>SUMPRODUCT(MID(0&amp;feed!E1146,LARGE(INDEX(ISNUMBER(--MID(feed!E1146,ROW($1:$19),1))*
ROW($1:$19),0),ROW($1:$19))+1,1)*10^ROW($1:$19)/10)</f>
        <v>0</v>
      </c>
      <c r="F988" t="str">
        <f>feed!F1146</f>
        <v>Finest of the 19th century</v>
      </c>
      <c r="G988" t="str">
        <f>feed!G1146</f>
        <v>Gandhi-like</v>
      </c>
      <c r="H988">
        <f>SUMPRODUCT(MID(0&amp;feed!H1147,LARGE(INDEX(ISNUMBER(--MID(feed!H1147,ROW($1:$19),1))*
ROW($1:$19),0),ROW($1:$19))+1,1)*10^ROW($1:$19)/10)</f>
        <v>0</v>
      </c>
      <c r="I988" t="str">
        <f>feed!I1146</f>
        <v>Poor</v>
      </c>
      <c r="J988">
        <f>SUMPRODUCT(MID(0&amp;feed!J1146,LARGE(INDEX(ISNUMBER(--MID(feed!J1146,ROW($1:$19),1))*
ROW($1:$19),0),ROW($1:$19))+1,1)*10^ROW($1:$19)/10)</f>
        <v>148</v>
      </c>
      <c r="K988">
        <f>SUMPRODUCT(MID(0&amp;feed!K1146,LARGE(INDEX(ISNUMBER(--MID(feed!K1146,ROW($1:$19),1))*
ROW($1:$19),0),ROW($1:$19))+1,1)*10^ROW($1:$19)/10)</f>
        <v>2</v>
      </c>
      <c r="L988">
        <f>SUMPRODUCT(MID(0&amp;feed!L1146,LARGE(INDEX(ISNUMBER(--MID(feed!L1146,ROW($1:$19),1))*
ROW($1:$19),0),ROW($1:$19))+1,1)*10^ROW($1:$19)/10)</f>
        <v>0</v>
      </c>
      <c r="M988" t="str">
        <f>feed!M1146</f>
        <v>Free Market</v>
      </c>
      <c r="N988">
        <f>SUMPRODUCT(MID(0&amp;feed!N1146,LARGE(INDEX(ISNUMBER(--MID(feed!N1146,ROW($1:$5),1))*
ROW($1:$5),0),ROW($1:$5))+1,1)*10^ROW($1:$5)/10)</f>
        <v>309</v>
      </c>
      <c r="O988">
        <f>SUMPRODUCT(MID(0&amp;feed!O1146,LARGE(INDEX(ISNUMBER(--MID(feed!O1146,ROW($1:$5),1))*
ROW($1:$5),0),ROW($1:$5))+1,1)*10^ROW($1:$5)/10)</f>
        <v>0</v>
      </c>
      <c r="P988" t="str">
        <f>feed!P1146</f>
        <v>Untapped</v>
      </c>
      <c r="Q988">
        <f t="shared" si="90"/>
        <v>90</v>
      </c>
      <c r="R988" t="str">
        <f>feed!Q1146</f>
        <v>None</v>
      </c>
      <c r="S988">
        <f t="shared" si="91"/>
        <v>0</v>
      </c>
      <c r="T988" t="str">
        <f>feed!R1146</f>
        <v>China</v>
      </c>
      <c r="U988" t="str">
        <f>feed!S1146</f>
        <v>Neutral</v>
      </c>
      <c r="V988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20000</v>
      </c>
      <c r="W988" t="str">
        <f>feed!U1146</f>
        <v>http://blocgame.com/stats.php?id=65477</v>
      </c>
      <c r="X988" s="4">
        <f>SUMPRODUCT(MID(0&amp;feed!V1146,LARGE(INDEX(ISNUMBER(--MID(feed!V1146,ROW($1:$5),1))*
ROW($1:$5),0),ROW($1:$5))+1,1)*10^ROW($1:$5)/10)</f>
        <v>0</v>
      </c>
      <c r="Y988">
        <f>feed!W1146</f>
        <v>0</v>
      </c>
      <c r="Z988" s="4">
        <f t="shared" si="92"/>
        <v>19250</v>
      </c>
      <c r="AA988" s="8">
        <f t="shared" si="93"/>
        <v>64.724919093851128</v>
      </c>
      <c r="AB988" s="4">
        <f t="shared" si="94"/>
        <v>51.5</v>
      </c>
      <c r="AC988" s="4">
        <f t="shared" si="95"/>
        <v>3333.3333333333335</v>
      </c>
    </row>
    <row r="989" spans="1:29" x14ac:dyDescent="0.25">
      <c r="A989" t="str">
        <f>feed!A1094</f>
        <v>ragor</v>
      </c>
      <c r="B989" t="str">
        <f>feed!B1094</f>
        <v>General Rackhem</v>
      </c>
      <c r="C989" t="str">
        <f>feed!C1094</f>
        <v>Global Sovereignty</v>
      </c>
      <c r="D989">
        <f>SUMPRODUCT(MID(0&amp;feed!D1094,LARGE(INDEX(ISNUMBER(--MID(feed!D1094,ROW($1:$19),1))*
ROW($1:$19),0),ROW($1:$19))+1,1)*10^ROW($1:$19)/10)</f>
        <v>27</v>
      </c>
      <c r="E989">
        <f>SUMPRODUCT(MID(0&amp;feed!E1094,LARGE(INDEX(ISNUMBER(--MID(feed!E1094,ROW($1:$19),1))*
ROW($1:$19),0),ROW($1:$19))+1,1)*10^ROW($1:$19)/10)</f>
        <v>0</v>
      </c>
      <c r="F989" t="str">
        <f>feed!F1094</f>
        <v>First World War surplus</v>
      </c>
      <c r="G989" t="str">
        <f>feed!G1094</f>
        <v>Gandhi-like</v>
      </c>
      <c r="H989">
        <f>SUMPRODUCT(MID(0&amp;feed!H1094,LARGE(INDEX(ISNUMBER(--MID(feed!H1094,ROW($1:$19),1))*
ROW($1:$19),0),ROW($1:$19))+1,1)*10^ROW($1:$19)/10)</f>
        <v>0</v>
      </c>
      <c r="I989" t="str">
        <f>feed!I1094</f>
        <v>Elite</v>
      </c>
      <c r="J989">
        <f>SUMPRODUCT(MID(0&amp;feed!J1094,LARGE(INDEX(ISNUMBER(--MID(feed!J1094,ROW($1:$19),1))*
ROW($1:$19),0),ROW($1:$19))+1,1)*10^ROW($1:$19)/10)</f>
        <v>69</v>
      </c>
      <c r="K989">
        <f>SUMPRODUCT(MID(0&amp;feed!K1094,LARGE(INDEX(ISNUMBER(--MID(feed!K1094,ROW($1:$19),1))*
ROW($1:$19),0),ROW($1:$19))+1,1)*10^ROW($1:$19)/10)</f>
        <v>3</v>
      </c>
      <c r="L989">
        <f>SUMPRODUCT(MID(0&amp;feed!L1094,LARGE(INDEX(ISNUMBER(--MID(feed!L1094,ROW($1:$19),1))*
ROW($1:$19),0),ROW($1:$19))+1,1)*10^ROW($1:$19)/10)</f>
        <v>0</v>
      </c>
      <c r="M989" t="str">
        <f>feed!M1094</f>
        <v>Free Market</v>
      </c>
      <c r="N989">
        <f>SUMPRODUCT(MID(0&amp;feed!N1094,LARGE(INDEX(ISNUMBER(--MID(feed!N1094,ROW($1:$5),1))*
ROW($1:$5),0),ROW($1:$5))+1,1)*10^ROW($1:$5)/10)</f>
        <v>322</v>
      </c>
      <c r="O989">
        <f>SUMPRODUCT(MID(0&amp;feed!O1094,LARGE(INDEX(ISNUMBER(--MID(feed!O1094,ROW($1:$5),1))*
ROW($1:$5),0),ROW($1:$5))+1,1)*10^ROW($1:$5)/10)</f>
        <v>115</v>
      </c>
      <c r="P989" t="str">
        <f>feed!P1094</f>
        <v>Untapped</v>
      </c>
      <c r="Q989">
        <f t="shared" si="90"/>
        <v>90</v>
      </c>
      <c r="R989" t="str">
        <f>feed!Q1094</f>
        <v>None</v>
      </c>
      <c r="S989">
        <f t="shared" si="91"/>
        <v>0</v>
      </c>
      <c r="T989" t="str">
        <f>feed!R1094</f>
        <v>Southern Africa</v>
      </c>
      <c r="U989" t="str">
        <f>feed!S1094</f>
        <v>Soviet Union</v>
      </c>
      <c r="V989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20000</v>
      </c>
      <c r="W989" t="str">
        <f>feed!U1094</f>
        <v>http://blocgame.com/stats.php?id=65535</v>
      </c>
      <c r="X989" s="4">
        <f>SUMPRODUCT(MID(0&amp;feed!V1094,LARGE(INDEX(ISNUMBER(--MID(feed!V1094,ROW($1:$5),1))*
ROW($1:$5),0),ROW($1:$5))+1,1)*10^ROW($1:$5)/10)</f>
        <v>0</v>
      </c>
      <c r="Y989">
        <f>feed!W1094</f>
        <v>0</v>
      </c>
      <c r="Z989" s="4">
        <f t="shared" si="92"/>
        <v>18875</v>
      </c>
      <c r="AA989" s="8">
        <f t="shared" si="93"/>
        <v>62.111801242236027</v>
      </c>
      <c r="AB989" s="4">
        <f t="shared" si="94"/>
        <v>53.666666666666664</v>
      </c>
      <c r="AC989" s="4">
        <f t="shared" si="95"/>
        <v>3333.3333333333335</v>
      </c>
    </row>
    <row r="990" spans="1:29" x14ac:dyDescent="0.25">
      <c r="A990" t="str">
        <f>feed!A1086</f>
        <v>Sebastralasia</v>
      </c>
      <c r="B990" t="str">
        <f>feed!B1086</f>
        <v>pinkieseb</v>
      </c>
      <c r="C990">
        <f>feed!C1086</f>
        <v>0</v>
      </c>
      <c r="D990">
        <f>SUMPRODUCT(MID(0&amp;feed!D1086,LARGE(INDEX(ISNUMBER(--MID(feed!D1086,ROW($1:$19),1))*
ROW($1:$19),0),ROW($1:$19))+1,1)*10^ROW($1:$19)/10)</f>
        <v>20</v>
      </c>
      <c r="E990">
        <f>SUMPRODUCT(MID(0&amp;feed!E1086,LARGE(INDEX(ISNUMBER(--MID(feed!E1086,ROW($1:$19),1))*
ROW($1:$19),0),ROW($1:$19))+1,1)*10^ROW($1:$19)/10)</f>
        <v>0</v>
      </c>
      <c r="F990" t="str">
        <f>feed!F1086</f>
        <v>Finest of the 19th century</v>
      </c>
      <c r="G990" t="str">
        <f>feed!G1086</f>
        <v>Gandhi-like</v>
      </c>
      <c r="H990">
        <f>SUMPRODUCT(MID(0&amp;feed!H1087,LARGE(INDEX(ISNUMBER(--MID(feed!H1087,ROW($1:$19),1))*
ROW($1:$19),0),ROW($1:$19))+1,1)*10^ROW($1:$19)/10)</f>
        <v>0</v>
      </c>
      <c r="I990" t="str">
        <f>feed!I1086</f>
        <v>Poor</v>
      </c>
      <c r="J990">
        <f>SUMPRODUCT(MID(0&amp;feed!J1086,LARGE(INDEX(ISNUMBER(--MID(feed!J1086,ROW($1:$19),1))*
ROW($1:$19),0),ROW($1:$19))+1,1)*10^ROW($1:$19)/10)</f>
        <v>133</v>
      </c>
      <c r="K990">
        <f>SUMPRODUCT(MID(0&amp;feed!K1086,LARGE(INDEX(ISNUMBER(--MID(feed!K1086,ROW($1:$19),1))*
ROW($1:$19),0),ROW($1:$19))+1,1)*10^ROW($1:$19)/10)</f>
        <v>2</v>
      </c>
      <c r="L990">
        <f>SUMPRODUCT(MID(0&amp;feed!L1086,LARGE(INDEX(ISNUMBER(--MID(feed!L1086,ROW($1:$19),1))*
ROW($1:$19),0),ROW($1:$19))+1,1)*10^ROW($1:$19)/10)</f>
        <v>0</v>
      </c>
      <c r="M990" t="str">
        <f>feed!M1086</f>
        <v>Mixed Economy</v>
      </c>
      <c r="N990">
        <f>SUMPRODUCT(MID(0&amp;feed!N1086,LARGE(INDEX(ISNUMBER(--MID(feed!N1086,ROW($1:$5),1))*
ROW($1:$5),0),ROW($1:$5))+1,1)*10^ROW($1:$5)/10)</f>
        <v>325</v>
      </c>
      <c r="O990">
        <f>SUMPRODUCT(MID(0&amp;feed!O1086,LARGE(INDEX(ISNUMBER(--MID(feed!O1086,ROW($1:$5),1))*
ROW($1:$5),0),ROW($1:$5))+1,1)*10^ROW($1:$5)/10)</f>
        <v>0</v>
      </c>
      <c r="P990" t="str">
        <f>feed!P1086</f>
        <v>Untapped</v>
      </c>
      <c r="Q990">
        <f t="shared" si="90"/>
        <v>90</v>
      </c>
      <c r="R990" t="str">
        <f>feed!Q1086</f>
        <v>None</v>
      </c>
      <c r="S990">
        <f t="shared" si="91"/>
        <v>0</v>
      </c>
      <c r="T990" t="str">
        <f>feed!R1086</f>
        <v>Pacific Rim</v>
      </c>
      <c r="U990" t="str">
        <f>feed!S1086</f>
        <v>Neutral</v>
      </c>
      <c r="V990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20000</v>
      </c>
      <c r="W990" t="str">
        <f>feed!U1086</f>
        <v>http://blocgame.com/stats.php?id=65506</v>
      </c>
      <c r="X990" s="4">
        <f>SUMPRODUCT(MID(0&amp;feed!V1086,LARGE(INDEX(ISNUMBER(--MID(feed!V1086,ROW($1:$5),1))*
ROW($1:$5),0),ROW($1:$5))+1,1)*10^ROW($1:$5)/10)</f>
        <v>0</v>
      </c>
      <c r="Y990">
        <f>feed!W1086</f>
        <v>0</v>
      </c>
      <c r="Z990" s="4">
        <f t="shared" si="92"/>
        <v>19250</v>
      </c>
      <c r="AA990" s="8">
        <f t="shared" si="93"/>
        <v>61.53846153846154</v>
      </c>
      <c r="AB990" s="4">
        <f t="shared" si="94"/>
        <v>54.166666666666664</v>
      </c>
      <c r="AC990" s="4">
        <f t="shared" si="95"/>
        <v>3333.3333333333335</v>
      </c>
    </row>
    <row r="991" spans="1:29" x14ac:dyDescent="0.25">
      <c r="A991" t="str">
        <f>feed!A1087</f>
        <v>Arkaydia</v>
      </c>
      <c r="B991" t="str">
        <f>feed!B1087</f>
        <v>Xellinus</v>
      </c>
      <c r="C991">
        <f>feed!C1087</f>
        <v>0</v>
      </c>
      <c r="D991">
        <f>SUMPRODUCT(MID(0&amp;feed!D1087,LARGE(INDEX(ISNUMBER(--MID(feed!D1087,ROW($1:$19),1))*
ROW($1:$19),0),ROW($1:$19))+1,1)*10^ROW($1:$19)/10)</f>
        <v>25</v>
      </c>
      <c r="E991">
        <f>SUMPRODUCT(MID(0&amp;feed!E1087,LARGE(INDEX(ISNUMBER(--MID(feed!E1087,ROW($1:$19),1))*
ROW($1:$19),0),ROW($1:$19))+1,1)*10^ROW($1:$19)/10)</f>
        <v>0</v>
      </c>
      <c r="F991" t="str">
        <f>feed!F1087</f>
        <v>First World War surplus</v>
      </c>
      <c r="G991" t="str">
        <f>feed!G1087</f>
        <v>Gandhi-like</v>
      </c>
      <c r="H991">
        <f>SUMPRODUCT(MID(0&amp;feed!H1089,LARGE(INDEX(ISNUMBER(--MID(feed!H1089,ROW($1:$19),1))*
ROW($1:$19),0),ROW($1:$19))+1,1)*10^ROW($1:$19)/10)</f>
        <v>0</v>
      </c>
      <c r="I991" t="str">
        <f>feed!I1087</f>
        <v>Elite</v>
      </c>
      <c r="J991">
        <f>SUMPRODUCT(MID(0&amp;feed!J1087,LARGE(INDEX(ISNUMBER(--MID(feed!J1087,ROW($1:$19),1))*
ROW($1:$19),0),ROW($1:$19))+1,1)*10^ROW($1:$19)/10)</f>
        <v>124</v>
      </c>
      <c r="K991">
        <f>SUMPRODUCT(MID(0&amp;feed!K1087,LARGE(INDEX(ISNUMBER(--MID(feed!K1087,ROW($1:$19),1))*
ROW($1:$19),0),ROW($1:$19))+1,1)*10^ROW($1:$19)/10)</f>
        <v>2</v>
      </c>
      <c r="L991">
        <f>SUMPRODUCT(MID(0&amp;feed!L1087,LARGE(INDEX(ISNUMBER(--MID(feed!L1087,ROW($1:$19),1))*
ROW($1:$19),0),ROW($1:$19))+1,1)*10^ROW($1:$19)/10)</f>
        <v>1</v>
      </c>
      <c r="M991" t="str">
        <f>feed!M1087</f>
        <v>Central Planning</v>
      </c>
      <c r="N991">
        <f>SUMPRODUCT(MID(0&amp;feed!N1087,LARGE(INDEX(ISNUMBER(--MID(feed!N1087,ROW($1:$5),1))*
ROW($1:$5),0),ROW($1:$5))+1,1)*10^ROW($1:$5)/10)</f>
        <v>325</v>
      </c>
      <c r="O991">
        <f>SUMPRODUCT(MID(0&amp;feed!O1087,LARGE(INDEX(ISNUMBER(--MID(feed!O1087,ROW($1:$5),1))*
ROW($1:$5),0),ROW($1:$5))+1,1)*10^ROW($1:$5)/10)</f>
        <v>3786</v>
      </c>
      <c r="P991" t="str">
        <f>feed!P1087</f>
        <v>Untapped</v>
      </c>
      <c r="Q991">
        <f t="shared" si="90"/>
        <v>90</v>
      </c>
      <c r="R991" t="str">
        <f>feed!Q1087</f>
        <v>None</v>
      </c>
      <c r="S991">
        <f t="shared" si="91"/>
        <v>0</v>
      </c>
      <c r="T991" t="str">
        <f>feed!R1087</f>
        <v>Persia</v>
      </c>
      <c r="U991" t="str">
        <f>feed!S1087</f>
        <v>Neutral</v>
      </c>
      <c r="V991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991" t="str">
        <f>feed!U1087</f>
        <v>http://blocgame.com/stats.php?id=65512</v>
      </c>
      <c r="X991" s="4">
        <f>SUMPRODUCT(MID(0&amp;feed!V1087,LARGE(INDEX(ISNUMBER(--MID(feed!V1087,ROW($1:$5),1))*
ROW($1:$5),0),ROW($1:$5))+1,1)*10^ROW($1:$5)/10)</f>
        <v>0</v>
      </c>
      <c r="Y991">
        <f>feed!W1087</f>
        <v>0</v>
      </c>
      <c r="Z991" s="4">
        <f t="shared" si="92"/>
        <v>18875</v>
      </c>
      <c r="AA991" s="8">
        <f t="shared" si="93"/>
        <v>61.53846153846154</v>
      </c>
      <c r="AB991" s="4">
        <f t="shared" si="94"/>
        <v>54.166666666666664</v>
      </c>
      <c r="AC991" s="4">
        <f t="shared" si="95"/>
        <v>3333.3333333333335</v>
      </c>
    </row>
    <row r="992" spans="1:29" x14ac:dyDescent="0.25">
      <c r="A992" t="str">
        <f>feed!A1083</f>
        <v>Cavagan</v>
      </c>
      <c r="B992" t="str">
        <f>feed!B1083</f>
        <v>Uhon</v>
      </c>
      <c r="C992">
        <f>feed!C1083</f>
        <v>0</v>
      </c>
      <c r="D992">
        <f>SUMPRODUCT(MID(0&amp;feed!D1083,LARGE(INDEX(ISNUMBER(--MID(feed!D1083,ROW($1:$19),1))*
ROW($1:$19),0),ROW($1:$19))+1,1)*10^ROW($1:$19)/10)</f>
        <v>0</v>
      </c>
      <c r="E992">
        <f>SUMPRODUCT(MID(0&amp;feed!E1083,LARGE(INDEX(ISNUMBER(--MID(feed!E1083,ROW($1:$19),1))*
ROW($1:$19),0),ROW($1:$19))+1,1)*10^ROW($1:$19)/10)</f>
        <v>0</v>
      </c>
      <c r="F992" t="str">
        <f>feed!F1083</f>
        <v>Finest of the 19th century</v>
      </c>
      <c r="G992" t="str">
        <f>feed!G1083</f>
        <v>Questionable</v>
      </c>
      <c r="H992">
        <f>SUMPRODUCT(MID(0&amp;feed!H1077,LARGE(INDEX(ISNUMBER(--MID(feed!H1077,ROW($1:$19),1))*
ROW($1:$19),0),ROW($1:$19))+1,1)*10^ROW($1:$19)/10)</f>
        <v>0</v>
      </c>
      <c r="I992" t="str">
        <f>feed!I1083</f>
        <v>Poor</v>
      </c>
      <c r="J992">
        <f>SUMPRODUCT(MID(0&amp;feed!J1083,LARGE(INDEX(ISNUMBER(--MID(feed!J1083,ROW($1:$19),1))*
ROW($1:$19),0),ROW($1:$19))+1,1)*10^ROW($1:$19)/10)</f>
        <v>23</v>
      </c>
      <c r="K992">
        <f>SUMPRODUCT(MID(0&amp;feed!K1083,LARGE(INDEX(ISNUMBER(--MID(feed!K1083,ROW($1:$19),1))*
ROW($1:$19),0),ROW($1:$19))+1,1)*10^ROW($1:$19)/10)</f>
        <v>5</v>
      </c>
      <c r="L992">
        <f>SUMPRODUCT(MID(0&amp;feed!L1083,LARGE(INDEX(ISNUMBER(--MID(feed!L1083,ROW($1:$19),1))*
ROW($1:$19),0),ROW($1:$19))+1,1)*10^ROW($1:$19)/10)</f>
        <v>0</v>
      </c>
      <c r="M992" t="str">
        <f>feed!M1083</f>
        <v>Mixed Economy</v>
      </c>
      <c r="N992">
        <f>SUMPRODUCT(MID(0&amp;feed!N1083,LARGE(INDEX(ISNUMBER(--MID(feed!N1083,ROW($1:$5),1))*
ROW($1:$5),0),ROW($1:$5))+1,1)*10^ROW($1:$5)/10)</f>
        <v>326</v>
      </c>
      <c r="O992">
        <f>SUMPRODUCT(MID(0&amp;feed!O1083,LARGE(INDEX(ISNUMBER(--MID(feed!O1083,ROW($1:$5),1))*
ROW($1:$5),0),ROW($1:$5))+1,1)*10^ROW($1:$5)/10)</f>
        <v>0</v>
      </c>
      <c r="P992" t="str">
        <f>feed!P1083</f>
        <v>Untapped</v>
      </c>
      <c r="Q992">
        <f t="shared" si="90"/>
        <v>90</v>
      </c>
      <c r="R992" t="str">
        <f>feed!Q1083</f>
        <v>None</v>
      </c>
      <c r="S992">
        <f t="shared" si="91"/>
        <v>0</v>
      </c>
      <c r="T992" t="str">
        <f>feed!R1083</f>
        <v>Amazonia</v>
      </c>
      <c r="U992" t="str">
        <f>feed!S1083</f>
        <v>Neutral</v>
      </c>
      <c r="V992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21033</v>
      </c>
      <c r="W992" t="str">
        <f>feed!U1083</f>
        <v>http://blocgame.com/stats.php?id=65304</v>
      </c>
      <c r="X992" s="4">
        <f>SUMPRODUCT(MID(0&amp;feed!V1083,LARGE(INDEX(ISNUMBER(--MID(feed!V1083,ROW($1:$5),1))*
ROW($1:$5),0),ROW($1:$5))+1,1)*10^ROW($1:$5)/10)</f>
        <v>0</v>
      </c>
      <c r="Y992">
        <f>feed!W1083</f>
        <v>0</v>
      </c>
      <c r="Z992" s="4">
        <f t="shared" si="92"/>
        <v>19158</v>
      </c>
      <c r="AA992" s="8">
        <f t="shared" si="93"/>
        <v>64.518404907975466</v>
      </c>
      <c r="AB992" s="4">
        <f t="shared" si="94"/>
        <v>54.333333333333336</v>
      </c>
      <c r="AC992" s="4">
        <f t="shared" si="95"/>
        <v>3505.5</v>
      </c>
    </row>
    <row r="993" spans="1:29" x14ac:dyDescent="0.25">
      <c r="A993" t="str">
        <f>feed!A1081</f>
        <v>June</v>
      </c>
      <c r="B993" t="str">
        <f>feed!B1081</f>
        <v>June</v>
      </c>
      <c r="C993">
        <f>feed!C1081</f>
        <v>0</v>
      </c>
      <c r="D993">
        <f>SUMPRODUCT(MID(0&amp;feed!D1081,LARGE(INDEX(ISNUMBER(--MID(feed!D1081,ROW($1:$19),1))*
ROW($1:$19),0),ROW($1:$19))+1,1)*10^ROW($1:$19)/10)</f>
        <v>20</v>
      </c>
      <c r="E993">
        <f>SUMPRODUCT(MID(0&amp;feed!E1081,LARGE(INDEX(ISNUMBER(--MID(feed!E1081,ROW($1:$19),1))*
ROW($1:$19),0),ROW($1:$19))+1,1)*10^ROW($1:$19)/10)</f>
        <v>0</v>
      </c>
      <c r="F993" t="str">
        <f>feed!F1081</f>
        <v>Finest of the 19th century</v>
      </c>
      <c r="G993" t="str">
        <f>feed!G1081</f>
        <v>Good</v>
      </c>
      <c r="H993">
        <f>SUMPRODUCT(MID(0&amp;feed!H1080,LARGE(INDEX(ISNUMBER(--MID(feed!H1080,ROW($1:$19),1))*
ROW($1:$19),0),ROW($1:$19))+1,1)*10^ROW($1:$19)/10)</f>
        <v>1</v>
      </c>
      <c r="I993" t="str">
        <f>feed!I1081</f>
        <v>Standard</v>
      </c>
      <c r="J993">
        <f>SUMPRODUCT(MID(0&amp;feed!J1081,LARGE(INDEX(ISNUMBER(--MID(feed!J1081,ROW($1:$19),1))*
ROW($1:$19),0),ROW($1:$19))+1,1)*10^ROW($1:$19)/10)</f>
        <v>62</v>
      </c>
      <c r="K993">
        <f>SUMPRODUCT(MID(0&amp;feed!K1081,LARGE(INDEX(ISNUMBER(--MID(feed!K1081,ROW($1:$19),1))*
ROW($1:$19),0),ROW($1:$19))+1,1)*10^ROW($1:$19)/10)</f>
        <v>3</v>
      </c>
      <c r="L993">
        <f>SUMPRODUCT(MID(0&amp;feed!L1081,LARGE(INDEX(ISNUMBER(--MID(feed!L1081,ROW($1:$19),1))*
ROW($1:$19),0),ROW($1:$19))+1,1)*10^ROW($1:$19)/10)</f>
        <v>0</v>
      </c>
      <c r="M993" t="str">
        <f>feed!M1081</f>
        <v>Central Planning</v>
      </c>
      <c r="N993">
        <f>SUMPRODUCT(MID(0&amp;feed!N1081,LARGE(INDEX(ISNUMBER(--MID(feed!N1081,ROW($1:$5),1))*
ROW($1:$5),0),ROW($1:$5))+1,1)*10^ROW($1:$5)/10)</f>
        <v>328</v>
      </c>
      <c r="O993">
        <f>SUMPRODUCT(MID(0&amp;feed!O1081,LARGE(INDEX(ISNUMBER(--MID(feed!O1081,ROW($1:$5),1))*
ROW($1:$5),0),ROW($1:$5))+1,1)*10^ROW($1:$5)/10)</f>
        <v>0</v>
      </c>
      <c r="P993" t="str">
        <f>feed!P1081</f>
        <v>Untapped</v>
      </c>
      <c r="Q993">
        <f t="shared" si="90"/>
        <v>90</v>
      </c>
      <c r="R993" t="str">
        <f>feed!Q1081</f>
        <v>None</v>
      </c>
      <c r="S993">
        <f t="shared" si="91"/>
        <v>0</v>
      </c>
      <c r="T993" t="str">
        <f>feed!R1081</f>
        <v>Pacific Rim</v>
      </c>
      <c r="U993" t="str">
        <f>feed!S1081</f>
        <v>Neutral</v>
      </c>
      <c r="V993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993" t="str">
        <f>feed!U1081</f>
        <v>http://blocgame.com/stats.php?id=65603</v>
      </c>
      <c r="X993" s="4">
        <f>SUMPRODUCT(MID(0&amp;feed!V1081,LARGE(INDEX(ISNUMBER(--MID(feed!V1081,ROW($1:$5),1))*
ROW($1:$5),0),ROW($1:$5))+1,1)*10^ROW($1:$5)/10)</f>
        <v>0</v>
      </c>
      <c r="Y993">
        <f>feed!W1081</f>
        <v>0</v>
      </c>
      <c r="Z993" s="4">
        <f t="shared" si="92"/>
        <v>18125</v>
      </c>
      <c r="AA993" s="8">
        <f t="shared" si="93"/>
        <v>60.975609756097562</v>
      </c>
      <c r="AB993" s="4">
        <f t="shared" si="94"/>
        <v>54.666666666666664</v>
      </c>
      <c r="AC993" s="4">
        <f t="shared" si="95"/>
        <v>3333.3333333333335</v>
      </c>
    </row>
    <row r="994" spans="1:29" x14ac:dyDescent="0.25">
      <c r="A994" t="str">
        <f>feed!A1082</f>
        <v>Mortdecai</v>
      </c>
      <c r="B994" t="str">
        <f>feed!B1082</f>
        <v>mortdecai</v>
      </c>
      <c r="C994" t="str">
        <f>feed!C1082</f>
        <v>PIRATES</v>
      </c>
      <c r="D994">
        <f>SUMPRODUCT(MID(0&amp;feed!D1082,LARGE(INDEX(ISNUMBER(--MID(feed!D1082,ROW($1:$19),1))*
ROW($1:$19),0),ROW($1:$19))+1,1)*10^ROW($1:$19)/10)</f>
        <v>33</v>
      </c>
      <c r="E994">
        <f>SUMPRODUCT(MID(0&amp;feed!E1082,LARGE(INDEX(ISNUMBER(--MID(feed!E1082,ROW($1:$19),1))*
ROW($1:$19),0),ROW($1:$19))+1,1)*10^ROW($1:$19)/10)</f>
        <v>0</v>
      </c>
      <c r="F994" t="str">
        <f>feed!F1082</f>
        <v>Second World War surplus</v>
      </c>
      <c r="G994" t="str">
        <f>feed!G1082</f>
        <v>Angelic</v>
      </c>
      <c r="H994">
        <f>SUMPRODUCT(MID(0&amp;feed!H1081,LARGE(INDEX(ISNUMBER(--MID(feed!H1081,ROW($1:$19),1))*
ROW($1:$19),0),ROW($1:$19))+1,1)*10^ROW($1:$19)/10)</f>
        <v>0</v>
      </c>
      <c r="I994" t="str">
        <f>feed!I1082</f>
        <v>Undisciplined Rabble</v>
      </c>
      <c r="J994">
        <f>SUMPRODUCT(MID(0&amp;feed!J1082,LARGE(INDEX(ISNUMBER(--MID(feed!J1082,ROW($1:$19),1))*
ROW($1:$19),0),ROW($1:$19))+1,1)*10^ROW($1:$19)/10)</f>
        <v>38</v>
      </c>
      <c r="K994">
        <f>SUMPRODUCT(MID(0&amp;feed!K1082,LARGE(INDEX(ISNUMBER(--MID(feed!K1082,ROW($1:$19),1))*
ROW($1:$19),0),ROW($1:$19))+1,1)*10^ROW($1:$19)/10)</f>
        <v>5</v>
      </c>
      <c r="L994">
        <f>SUMPRODUCT(MID(0&amp;feed!L1082,LARGE(INDEX(ISNUMBER(--MID(feed!L1082,ROW($1:$19),1))*
ROW($1:$19),0),ROW($1:$19))+1,1)*10^ROW($1:$19)/10)</f>
        <v>4</v>
      </c>
      <c r="M994" t="str">
        <f>feed!M1082</f>
        <v>Mixed Economy</v>
      </c>
      <c r="N994">
        <f>SUMPRODUCT(MID(0&amp;feed!N1082,LARGE(INDEX(ISNUMBER(--MID(feed!N1082,ROW($1:$5),1))*
ROW($1:$5),0),ROW($1:$5))+1,1)*10^ROW($1:$5)/10)</f>
        <v>326</v>
      </c>
      <c r="O994">
        <f>SUMPRODUCT(MID(0&amp;feed!O1082,LARGE(INDEX(ISNUMBER(--MID(feed!O1082,ROW($1:$5),1))*
ROW($1:$5),0),ROW($1:$5))+1,1)*10^ROW($1:$5)/10)</f>
        <v>1145</v>
      </c>
      <c r="P994" t="str">
        <f>feed!P1082</f>
        <v>Near Depletion</v>
      </c>
      <c r="Q994">
        <f t="shared" si="90"/>
        <v>10</v>
      </c>
      <c r="R994" t="str">
        <f>feed!Q1082</f>
        <v>Mediocre</v>
      </c>
      <c r="S994">
        <f t="shared" si="91"/>
        <v>4.5</v>
      </c>
      <c r="T994" t="str">
        <f>feed!R1082</f>
        <v>Arabia</v>
      </c>
      <c r="U994" t="str">
        <f>feed!S1082</f>
        <v>Soviet Union</v>
      </c>
      <c r="V994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16335</v>
      </c>
      <c r="W994" t="str">
        <f>feed!U1082</f>
        <v>http://blocgame.com/stats.php?id=65055</v>
      </c>
      <c r="X994" s="4">
        <f>SUMPRODUCT(MID(0&amp;feed!V1082,LARGE(INDEX(ISNUMBER(--MID(feed!V1082,ROW($1:$5),1))*
ROW($1:$5),0),ROW($1:$5))+1,1)*10^ROW($1:$5)/10)</f>
        <v>0</v>
      </c>
      <c r="Y994">
        <f>feed!W1082</f>
        <v>0</v>
      </c>
      <c r="Z994" s="4">
        <f t="shared" si="92"/>
        <v>12960</v>
      </c>
      <c r="AA994" s="8">
        <f t="shared" si="93"/>
        <v>50.107361963190186</v>
      </c>
      <c r="AB994" s="4">
        <f t="shared" si="94"/>
        <v>54.333333333333336</v>
      </c>
      <c r="AC994" s="4">
        <f t="shared" si="95"/>
        <v>2722.5</v>
      </c>
    </row>
    <row r="995" spans="1:29" x14ac:dyDescent="0.25">
      <c r="A995" t="str">
        <f>feed!A1084</f>
        <v>Grupon</v>
      </c>
      <c r="B995" t="str">
        <f>feed!B1084</f>
        <v>Gramp</v>
      </c>
      <c r="C995">
        <f>feed!C1084</f>
        <v>0</v>
      </c>
      <c r="D995">
        <f>SUMPRODUCT(MID(0&amp;feed!D1084,LARGE(INDEX(ISNUMBER(--MID(feed!D1084,ROW($1:$19),1))*
ROW($1:$19),0),ROW($1:$19))+1,1)*10^ROW($1:$19)/10)</f>
        <v>4</v>
      </c>
      <c r="E995">
        <f>SUMPRODUCT(MID(0&amp;feed!E1084,LARGE(INDEX(ISNUMBER(--MID(feed!E1084,ROW($1:$19),1))*
ROW($1:$19),0),ROW($1:$19))+1,1)*10^ROW($1:$19)/10)</f>
        <v>0</v>
      </c>
      <c r="F995" t="str">
        <f>feed!F1084</f>
        <v>Finest of the 19th century</v>
      </c>
      <c r="G995" t="str">
        <f>feed!G1084</f>
        <v>Questionable</v>
      </c>
      <c r="H995">
        <f>SUMPRODUCT(MID(0&amp;feed!H1082,LARGE(INDEX(ISNUMBER(--MID(feed!H1082,ROW($1:$19),1))*
ROW($1:$19),0),ROW($1:$19))+1,1)*10^ROW($1:$19)/10)</f>
        <v>0</v>
      </c>
      <c r="I995" t="str">
        <f>feed!I1084</f>
        <v>Undisciplined Rabble</v>
      </c>
      <c r="J995">
        <f>SUMPRODUCT(MID(0&amp;feed!J1084,LARGE(INDEX(ISNUMBER(--MID(feed!J1084,ROW($1:$19),1))*
ROW($1:$19),0),ROW($1:$19))+1,1)*10^ROW($1:$19)/10)</f>
        <v>23</v>
      </c>
      <c r="K995">
        <f>SUMPRODUCT(MID(0&amp;feed!K1084,LARGE(INDEX(ISNUMBER(--MID(feed!K1084,ROW($1:$19),1))*
ROW($1:$19),0),ROW($1:$19))+1,1)*10^ROW($1:$19)/10)</f>
        <v>2</v>
      </c>
      <c r="L995">
        <f>SUMPRODUCT(MID(0&amp;feed!L1084,LARGE(INDEX(ISNUMBER(--MID(feed!L1084,ROW($1:$19),1))*
ROW($1:$19),0),ROW($1:$19))+1,1)*10^ROW($1:$19)/10)</f>
        <v>0</v>
      </c>
      <c r="M995" t="str">
        <f>feed!M1084</f>
        <v>Mixed Economy</v>
      </c>
      <c r="N995">
        <f>SUMPRODUCT(MID(0&amp;feed!N1084,LARGE(INDEX(ISNUMBER(--MID(feed!N1084,ROW($1:$5),1))*
ROW($1:$5),0),ROW($1:$5))+1,1)*10^ROW($1:$5)/10)</f>
        <v>326</v>
      </c>
      <c r="O995">
        <f>SUMPRODUCT(MID(0&amp;feed!O1084,LARGE(INDEX(ISNUMBER(--MID(feed!O1084,ROW($1:$5),1))*
ROW($1:$5),0),ROW($1:$5))+1,1)*10^ROW($1:$5)/10)</f>
        <v>0</v>
      </c>
      <c r="P995" t="str">
        <f>feed!P1084</f>
        <v>Untapped</v>
      </c>
      <c r="Q995">
        <f t="shared" si="90"/>
        <v>90</v>
      </c>
      <c r="R995" t="str">
        <f>feed!Q1084</f>
        <v>None</v>
      </c>
      <c r="S995">
        <f t="shared" si="91"/>
        <v>0</v>
      </c>
      <c r="T995" t="str">
        <f>feed!R1084</f>
        <v>Egypt</v>
      </c>
      <c r="U995" t="str">
        <f>feed!S1084</f>
        <v>Neutral</v>
      </c>
      <c r="V995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16067</v>
      </c>
      <c r="W995" t="str">
        <f>feed!U1084</f>
        <v>http://blocgame.com/stats.php?id=65524</v>
      </c>
      <c r="X995" s="4">
        <f>SUMPRODUCT(MID(0&amp;feed!V1084,LARGE(INDEX(ISNUMBER(--MID(feed!V1084,ROW($1:$5),1))*
ROW($1:$5),0),ROW($1:$5))+1,1)*10^ROW($1:$5)/10)</f>
        <v>0</v>
      </c>
      <c r="Y995">
        <f>feed!W1084</f>
        <v>0</v>
      </c>
      <c r="Z995" s="4">
        <f t="shared" si="92"/>
        <v>15317</v>
      </c>
      <c r="AA995" s="8">
        <f t="shared" si="93"/>
        <v>49.285276073619634</v>
      </c>
      <c r="AB995" s="4">
        <f t="shared" si="94"/>
        <v>54.333333333333336</v>
      </c>
      <c r="AC995" s="4">
        <f t="shared" si="95"/>
        <v>2677.8333333333335</v>
      </c>
    </row>
    <row r="996" spans="1:29" x14ac:dyDescent="0.25">
      <c r="A996" t="str">
        <f>feed!A1085</f>
        <v>Bowen</v>
      </c>
      <c r="B996" t="str">
        <f>feed!B1085</f>
        <v>Rice</v>
      </c>
      <c r="C996" t="str">
        <f>feed!C1085</f>
        <v>PIRATES</v>
      </c>
      <c r="D996">
        <f>SUMPRODUCT(MID(0&amp;feed!D1085,LARGE(INDEX(ISNUMBER(--MID(feed!D1085,ROW($1:$19),1))*
ROW($1:$19),0),ROW($1:$19))+1,1)*10^ROW($1:$19)/10)</f>
        <v>69</v>
      </c>
      <c r="E996">
        <f>SUMPRODUCT(MID(0&amp;feed!E1085,LARGE(INDEX(ISNUMBER(--MID(feed!E1085,ROW($1:$19),1))*
ROW($1:$19),0),ROW($1:$19))+1,1)*10^ROW($1:$19)/10)</f>
        <v>0</v>
      </c>
      <c r="F996" t="str">
        <f>feed!F1085</f>
        <v>Second World War surplus</v>
      </c>
      <c r="G996" t="str">
        <f>feed!G1085</f>
        <v>Gandhi-like</v>
      </c>
      <c r="H996">
        <f>SUMPRODUCT(MID(0&amp;feed!H1078,LARGE(INDEX(ISNUMBER(--MID(feed!H1078,ROW($1:$19),1))*
ROW($1:$19),0),ROW($1:$19))+1,1)*10^ROW($1:$19)/10)</f>
        <v>0</v>
      </c>
      <c r="I996" t="str">
        <f>feed!I1085</f>
        <v>Standard</v>
      </c>
      <c r="J996">
        <f>SUMPRODUCT(MID(0&amp;feed!J1085,LARGE(INDEX(ISNUMBER(--MID(feed!J1085,ROW($1:$19),1))*
ROW($1:$19),0),ROW($1:$19))+1,1)*10^ROW($1:$19)/10)</f>
        <v>21</v>
      </c>
      <c r="K996">
        <f>SUMPRODUCT(MID(0&amp;feed!K1085,LARGE(INDEX(ISNUMBER(--MID(feed!K1085,ROW($1:$19),1))*
ROW($1:$19),0),ROW($1:$19))+1,1)*10^ROW($1:$19)/10)</f>
        <v>10</v>
      </c>
      <c r="L996">
        <f>SUMPRODUCT(MID(0&amp;feed!L1085,LARGE(INDEX(ISNUMBER(--MID(feed!L1085,ROW($1:$19),1))*
ROW($1:$19),0),ROW($1:$19))+1,1)*10^ROW($1:$19)/10)</f>
        <v>6</v>
      </c>
      <c r="M996" t="str">
        <f>feed!M1085</f>
        <v>Mixed Economy</v>
      </c>
      <c r="N996">
        <f>SUMPRODUCT(MID(0&amp;feed!N1085,LARGE(INDEX(ISNUMBER(--MID(feed!N1085,ROW($1:$5),1))*
ROW($1:$5),0),ROW($1:$5))+1,1)*10^ROW($1:$5)/10)</f>
        <v>325</v>
      </c>
      <c r="O996">
        <f>SUMPRODUCT(MID(0&amp;feed!O1085,LARGE(INDEX(ISNUMBER(--MID(feed!O1085,ROW($1:$5),1))*
ROW($1:$5),0),ROW($1:$5))+1,1)*10^ROW($1:$5)/10)</f>
        <v>3802</v>
      </c>
      <c r="P996" t="str">
        <f>feed!P1085</f>
        <v>Untapped</v>
      </c>
      <c r="Q996">
        <f t="shared" si="90"/>
        <v>90</v>
      </c>
      <c r="R996" t="str">
        <f>feed!Q1085</f>
        <v>None</v>
      </c>
      <c r="S996">
        <f t="shared" si="91"/>
        <v>0</v>
      </c>
      <c r="T996" t="str">
        <f>feed!R1085</f>
        <v>Mesopotamia</v>
      </c>
      <c r="U996" t="str">
        <f>feed!S1085</f>
        <v>Neutral</v>
      </c>
      <c r="V996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29109</v>
      </c>
      <c r="W996" t="str">
        <f>feed!U1085</f>
        <v>http://blocgame.com/stats.php?id=50453</v>
      </c>
      <c r="X996" s="4">
        <f>SUMPRODUCT(MID(0&amp;feed!V1085,LARGE(INDEX(ISNUMBER(--MID(feed!V1085,ROW($1:$5),1))*
ROW($1:$5),0),ROW($1:$5))+1,1)*10^ROW($1:$5)/10)</f>
        <v>0</v>
      </c>
      <c r="Y996">
        <f>feed!W1085</f>
        <v>0</v>
      </c>
      <c r="Z996" s="4">
        <f t="shared" si="92"/>
        <v>23109</v>
      </c>
      <c r="AA996" s="8">
        <f t="shared" si="93"/>
        <v>89.566153846153853</v>
      </c>
      <c r="AB996" s="4">
        <f t="shared" si="94"/>
        <v>54.166666666666664</v>
      </c>
      <c r="AC996" s="4">
        <f t="shared" si="95"/>
        <v>4851.5</v>
      </c>
    </row>
    <row r="997" spans="1:29" x14ac:dyDescent="0.25">
      <c r="A997" t="str">
        <f>feed!A1050</f>
        <v>Tanki</v>
      </c>
      <c r="B997" t="str">
        <f>feed!B1050</f>
        <v>Crosstheline</v>
      </c>
      <c r="C997">
        <f>feed!C1050</f>
        <v>0</v>
      </c>
      <c r="D997">
        <f>SUMPRODUCT(MID(0&amp;feed!D1050,LARGE(INDEX(ISNUMBER(--MID(feed!D1050,ROW($1:$19),1))*
ROW($1:$19),0),ROW($1:$19))+1,1)*10^ROW($1:$19)/10)</f>
        <v>20</v>
      </c>
      <c r="E997">
        <f>SUMPRODUCT(MID(0&amp;feed!E1050,LARGE(INDEX(ISNUMBER(--MID(feed!E1050,ROW($1:$19),1))*
ROW($1:$19),0),ROW($1:$19))+1,1)*10^ROW($1:$19)/10)</f>
        <v>0</v>
      </c>
      <c r="F997" t="str">
        <f>feed!F1050</f>
        <v>Finest of the 19th century</v>
      </c>
      <c r="G997" t="str">
        <f>feed!G1050</f>
        <v>Angelic</v>
      </c>
      <c r="H997">
        <f>SUMPRODUCT(MID(0&amp;feed!H1048,LARGE(INDEX(ISNUMBER(--MID(feed!H1048,ROW($1:$19),1))*
ROW($1:$19),0),ROW($1:$19))+1,1)*10^ROW($1:$19)/10)</f>
        <v>0</v>
      </c>
      <c r="I997" t="str">
        <f>feed!I1050</f>
        <v>Standard</v>
      </c>
      <c r="J997">
        <f>SUMPRODUCT(MID(0&amp;feed!J1050,LARGE(INDEX(ISNUMBER(--MID(feed!J1050,ROW($1:$19),1))*
ROW($1:$19),0),ROW($1:$19))+1,1)*10^ROW($1:$19)/10)</f>
        <v>91</v>
      </c>
      <c r="K997">
        <f>SUMPRODUCT(MID(0&amp;feed!K1050,LARGE(INDEX(ISNUMBER(--MID(feed!K1050,ROW($1:$19),1))*
ROW($1:$19),0),ROW($1:$19))+1,1)*10^ROW($1:$19)/10)</f>
        <v>2</v>
      </c>
      <c r="L997">
        <f>SUMPRODUCT(MID(0&amp;feed!L1050,LARGE(INDEX(ISNUMBER(--MID(feed!L1050,ROW($1:$19),1))*
ROW($1:$19),0),ROW($1:$19))+1,1)*10^ROW($1:$19)/10)</f>
        <v>0</v>
      </c>
      <c r="M997" t="str">
        <f>feed!M1050</f>
        <v>Free Market</v>
      </c>
      <c r="N997">
        <f>SUMPRODUCT(MID(0&amp;feed!N1050,LARGE(INDEX(ISNUMBER(--MID(feed!N1050,ROW($1:$5),1))*
ROW($1:$5),0),ROW($1:$5))+1,1)*10^ROW($1:$5)/10)</f>
        <v>334</v>
      </c>
      <c r="O997">
        <f>SUMPRODUCT(MID(0&amp;feed!O1050,LARGE(INDEX(ISNUMBER(--MID(feed!O1050,ROW($1:$5),1))*
ROW($1:$5),0),ROW($1:$5))+1,1)*10^ROW($1:$5)/10)</f>
        <v>0</v>
      </c>
      <c r="P997" t="str">
        <f>feed!P1050</f>
        <v>Untapped</v>
      </c>
      <c r="Q997">
        <f t="shared" si="90"/>
        <v>90</v>
      </c>
      <c r="R997" t="str">
        <f>feed!Q1050</f>
        <v>None</v>
      </c>
      <c r="S997">
        <f t="shared" si="91"/>
        <v>0</v>
      </c>
      <c r="T997" t="str">
        <f>feed!R1050</f>
        <v>Mesoamerica</v>
      </c>
      <c r="U997" t="str">
        <f>feed!S1050</f>
        <v>Neutral</v>
      </c>
      <c r="V997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997" t="str">
        <f>feed!U1050</f>
        <v>http://blocgame.com/stats.php?id=65565</v>
      </c>
      <c r="X997" s="4">
        <f>SUMPRODUCT(MID(0&amp;feed!V1050,LARGE(INDEX(ISNUMBER(--MID(feed!V1050,ROW($1:$5),1))*
ROW($1:$5),0),ROW($1:$5))+1,1)*10^ROW($1:$5)/10)</f>
        <v>0</v>
      </c>
      <c r="Y997">
        <f>feed!W1050</f>
        <v>0</v>
      </c>
      <c r="Z997" s="4">
        <f t="shared" si="92"/>
        <v>19250</v>
      </c>
      <c r="AA997" s="8">
        <f t="shared" si="93"/>
        <v>59.880239520958085</v>
      </c>
      <c r="AB997" s="4">
        <f t="shared" si="94"/>
        <v>55.666666666666664</v>
      </c>
      <c r="AC997" s="4">
        <f t="shared" si="95"/>
        <v>3333.3333333333335</v>
      </c>
    </row>
    <row r="998" spans="1:29" x14ac:dyDescent="0.25">
      <c r="A998" t="str">
        <f>feed!A1076</f>
        <v>Italian-Egypt</v>
      </c>
      <c r="B998" t="str">
        <f>feed!B1076</f>
        <v>KingDMV</v>
      </c>
      <c r="C998" t="str">
        <f>feed!C1076</f>
        <v>United DC States</v>
      </c>
      <c r="D998">
        <f>SUMPRODUCT(MID(0&amp;feed!D1076,LARGE(INDEX(ISNUMBER(--MID(feed!D1076,ROW($1:$19),1))*
ROW($1:$19),0),ROW($1:$19))+1,1)*10^ROW($1:$19)/10)</f>
        <v>20</v>
      </c>
      <c r="E998">
        <f>SUMPRODUCT(MID(0&amp;feed!E1076,LARGE(INDEX(ISNUMBER(--MID(feed!E1076,ROW($1:$19),1))*
ROW($1:$19),0),ROW($1:$19))+1,1)*10^ROW($1:$19)/10)</f>
        <v>0</v>
      </c>
      <c r="F998" t="str">
        <f>feed!F1076</f>
        <v>Finest of the 19th century</v>
      </c>
      <c r="G998" t="str">
        <f>feed!G1076</f>
        <v>Angelic</v>
      </c>
      <c r="H998">
        <f>SUMPRODUCT(MID(0&amp;feed!H1074,LARGE(INDEX(ISNUMBER(--MID(feed!H1074,ROW($1:$19),1))*
ROW($1:$19),0),ROW($1:$19))+1,1)*10^ROW($1:$19)/10)</f>
        <v>0</v>
      </c>
      <c r="I998" t="str">
        <f>feed!I1076</f>
        <v>Standard</v>
      </c>
      <c r="J998">
        <f>SUMPRODUCT(MID(0&amp;feed!J1076,LARGE(INDEX(ISNUMBER(--MID(feed!J1076,ROW($1:$19),1))*
ROW($1:$19),0),ROW($1:$19))+1,1)*10^ROW($1:$19)/10)</f>
        <v>109</v>
      </c>
      <c r="K998">
        <f>SUMPRODUCT(MID(0&amp;feed!K1076,LARGE(INDEX(ISNUMBER(--MID(feed!K1076,ROW($1:$19),1))*
ROW($1:$19),0),ROW($1:$19))+1,1)*10^ROW($1:$19)/10)</f>
        <v>2</v>
      </c>
      <c r="L998">
        <f>SUMPRODUCT(MID(0&amp;feed!L1076,LARGE(INDEX(ISNUMBER(--MID(feed!L1076,ROW($1:$19),1))*
ROW($1:$19),0),ROW($1:$19))+1,1)*10^ROW($1:$19)/10)</f>
        <v>0</v>
      </c>
      <c r="M998" t="str">
        <f>feed!M1076</f>
        <v>Mixed Economy</v>
      </c>
      <c r="N998">
        <f>SUMPRODUCT(MID(0&amp;feed!N1076,LARGE(INDEX(ISNUMBER(--MID(feed!N1076,ROW($1:$5),1))*
ROW($1:$5),0),ROW($1:$5))+1,1)*10^ROW($1:$5)/10)</f>
        <v>329</v>
      </c>
      <c r="O998">
        <f>SUMPRODUCT(MID(0&amp;feed!O1076,LARGE(INDEX(ISNUMBER(--MID(feed!O1076,ROW($1:$5),1))*
ROW($1:$5),0),ROW($1:$5))+1,1)*10^ROW($1:$5)/10)</f>
        <v>0</v>
      </c>
      <c r="P998" t="str">
        <f>feed!P1076</f>
        <v>Untapped</v>
      </c>
      <c r="Q998">
        <f t="shared" si="90"/>
        <v>90</v>
      </c>
      <c r="R998" t="str">
        <f>feed!Q1076</f>
        <v>None</v>
      </c>
      <c r="S998">
        <f t="shared" si="91"/>
        <v>0</v>
      </c>
      <c r="T998" t="str">
        <f>feed!R1076</f>
        <v>Egypt</v>
      </c>
      <c r="U998" t="str">
        <f>feed!S1076</f>
        <v>Neutral</v>
      </c>
      <c r="V998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998" t="str">
        <f>feed!U1076</f>
        <v>http://blocgame.com/stats.php?id=65542</v>
      </c>
      <c r="X998" s="4">
        <f>SUMPRODUCT(MID(0&amp;feed!V1076,LARGE(INDEX(ISNUMBER(--MID(feed!V1076,ROW($1:$5),1))*
ROW($1:$5),0),ROW($1:$5))+1,1)*10^ROW($1:$5)/10)</f>
        <v>0</v>
      </c>
      <c r="Y998">
        <f>feed!W1076</f>
        <v>0</v>
      </c>
      <c r="Z998" s="4">
        <f t="shared" si="92"/>
        <v>19250</v>
      </c>
      <c r="AA998" s="8">
        <f t="shared" si="93"/>
        <v>60.790273556231</v>
      </c>
      <c r="AB998" s="4">
        <f t="shared" si="94"/>
        <v>54.833333333333336</v>
      </c>
      <c r="AC998" s="4">
        <f t="shared" si="95"/>
        <v>3333.3333333333335</v>
      </c>
    </row>
    <row r="999" spans="1:29" x14ac:dyDescent="0.25">
      <c r="A999" t="str">
        <f>feed!A1075</f>
        <v>navifanboy</v>
      </c>
      <c r="B999" t="str">
        <f>feed!B1075</f>
        <v>navifanboy</v>
      </c>
      <c r="C999">
        <f>feed!C1075</f>
        <v>0</v>
      </c>
      <c r="D999">
        <f>SUMPRODUCT(MID(0&amp;feed!D1075,LARGE(INDEX(ISNUMBER(--MID(feed!D1075,ROW($1:$19),1))*
ROW($1:$19),0),ROW($1:$19))+1,1)*10^ROW($1:$19)/10)</f>
        <v>4</v>
      </c>
      <c r="E999">
        <f>SUMPRODUCT(MID(0&amp;feed!E1075,LARGE(INDEX(ISNUMBER(--MID(feed!E1075,ROW($1:$19),1))*
ROW($1:$19),0),ROW($1:$19))+1,1)*10^ROW($1:$19)/10)</f>
        <v>0</v>
      </c>
      <c r="F999" t="str">
        <f>feed!F1075</f>
        <v>Finest of the 19th century</v>
      </c>
      <c r="G999" t="str">
        <f>feed!G1075</f>
        <v>Questionable</v>
      </c>
      <c r="H999">
        <f>SUMPRODUCT(MID(0&amp;feed!H1075,LARGE(INDEX(ISNUMBER(--MID(feed!H1075,ROW($1:$19),1))*
ROW($1:$19),0),ROW($1:$19))+1,1)*10^ROW($1:$19)/10)</f>
        <v>0</v>
      </c>
      <c r="I999" t="str">
        <f>feed!I1075</f>
        <v>Undisciplined Rabble</v>
      </c>
      <c r="J999">
        <f>SUMPRODUCT(MID(0&amp;feed!J1075,LARGE(INDEX(ISNUMBER(--MID(feed!J1075,ROW($1:$19),1))*
ROW($1:$19),0),ROW($1:$19))+1,1)*10^ROW($1:$19)/10)</f>
        <v>131</v>
      </c>
      <c r="K999">
        <f>SUMPRODUCT(MID(0&amp;feed!K1075,LARGE(INDEX(ISNUMBER(--MID(feed!K1075,ROW($1:$19),1))*
ROW($1:$19),0),ROW($1:$19))+1,1)*10^ROW($1:$19)/10)</f>
        <v>2</v>
      </c>
      <c r="L999">
        <f>SUMPRODUCT(MID(0&amp;feed!L1075,LARGE(INDEX(ISNUMBER(--MID(feed!L1075,ROW($1:$19),1))*
ROW($1:$19),0),ROW($1:$19))+1,1)*10^ROW($1:$19)/10)</f>
        <v>1</v>
      </c>
      <c r="M999" t="str">
        <f>feed!M1075</f>
        <v>Mixed Economy</v>
      </c>
      <c r="N999">
        <f>SUMPRODUCT(MID(0&amp;feed!N1075,LARGE(INDEX(ISNUMBER(--MID(feed!N1075,ROW($1:$5),1))*
ROW($1:$5),0),ROW($1:$5))+1,1)*10^ROW($1:$5)/10)</f>
        <v>329</v>
      </c>
      <c r="O999">
        <f>SUMPRODUCT(MID(0&amp;feed!O1075,LARGE(INDEX(ISNUMBER(--MID(feed!O1075,ROW($1:$5),1))*
ROW($1:$5),0),ROW($1:$5))+1,1)*10^ROW($1:$5)/10)</f>
        <v>2539</v>
      </c>
      <c r="P999" t="str">
        <f>feed!P1075</f>
        <v>Untapped</v>
      </c>
      <c r="Q999">
        <f t="shared" si="90"/>
        <v>90</v>
      </c>
      <c r="R999" t="str">
        <f>feed!Q1075</f>
        <v>None</v>
      </c>
      <c r="S999">
        <f t="shared" si="91"/>
        <v>0</v>
      </c>
      <c r="T999" t="str">
        <f>feed!R1075</f>
        <v>Atlas</v>
      </c>
      <c r="U999" t="str">
        <f>feed!S1075</f>
        <v>Neutral</v>
      </c>
      <c r="V999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12863</v>
      </c>
      <c r="W999" t="str">
        <f>feed!U1075</f>
        <v>http://blocgame.com/stats.php?id=64317</v>
      </c>
      <c r="X999" s="4">
        <f>SUMPRODUCT(MID(0&amp;feed!V1075,LARGE(INDEX(ISNUMBER(--MID(feed!V1075,ROW($1:$5),1))*
ROW($1:$5),0),ROW($1:$5))+1,1)*10^ROW($1:$5)/10)</f>
        <v>0</v>
      </c>
      <c r="Y999">
        <f>feed!W1075</f>
        <v>0</v>
      </c>
      <c r="Z999" s="4">
        <f t="shared" si="92"/>
        <v>11738</v>
      </c>
      <c r="AA999" s="8">
        <f t="shared" si="93"/>
        <v>39.097264437689972</v>
      </c>
      <c r="AB999" s="4">
        <f t="shared" si="94"/>
        <v>54.833333333333336</v>
      </c>
      <c r="AC999" s="4">
        <f t="shared" si="95"/>
        <v>2143.8333333333335</v>
      </c>
    </row>
    <row r="1000" spans="1:29" x14ac:dyDescent="0.25">
      <c r="A1000" t="str">
        <f>feed!A1074</f>
        <v>Venusia</v>
      </c>
      <c r="B1000" t="str">
        <f>feed!B1074</f>
        <v>Aphrodita</v>
      </c>
      <c r="C1000">
        <f>feed!C1074</f>
        <v>0</v>
      </c>
      <c r="D1000">
        <f>SUMPRODUCT(MID(0&amp;feed!D1074,LARGE(INDEX(ISNUMBER(--MID(feed!D1074,ROW($1:$19),1))*
ROW($1:$19),0),ROW($1:$19))+1,1)*10^ROW($1:$19)/10)</f>
        <v>20</v>
      </c>
      <c r="E1000">
        <f>SUMPRODUCT(MID(0&amp;feed!E1074,LARGE(INDEX(ISNUMBER(--MID(feed!E1074,ROW($1:$19),1))*
ROW($1:$19),0),ROW($1:$19))+1,1)*10^ROW($1:$19)/10)</f>
        <v>0</v>
      </c>
      <c r="F1000" t="str">
        <f>feed!F1074</f>
        <v>Finest of the 19th century</v>
      </c>
      <c r="G1000" t="str">
        <f>feed!G1074</f>
        <v>Nice</v>
      </c>
      <c r="H1000">
        <f>SUMPRODUCT(MID(0&amp;feed!H1076,LARGE(INDEX(ISNUMBER(--MID(feed!H1076,ROW($1:$19),1))*
ROW($1:$19),0),ROW($1:$19))+1,1)*10^ROW($1:$19)/10)</f>
        <v>0</v>
      </c>
      <c r="I1000" t="str">
        <f>feed!I1074</f>
        <v>Standard</v>
      </c>
      <c r="J1000">
        <f>SUMPRODUCT(MID(0&amp;feed!J1074,LARGE(INDEX(ISNUMBER(--MID(feed!J1074,ROW($1:$19),1))*
ROW($1:$19),0),ROW($1:$19))+1,1)*10^ROW($1:$19)/10)</f>
        <v>67</v>
      </c>
      <c r="K1000">
        <f>SUMPRODUCT(MID(0&amp;feed!K1074,LARGE(INDEX(ISNUMBER(--MID(feed!K1074,ROW($1:$19),1))*
ROW($1:$19),0),ROW($1:$19))+1,1)*10^ROW($1:$19)/10)</f>
        <v>2</v>
      </c>
      <c r="L1000">
        <f>SUMPRODUCT(MID(0&amp;feed!L1074,LARGE(INDEX(ISNUMBER(--MID(feed!L1074,ROW($1:$19),1))*
ROW($1:$19),0),ROW($1:$19))+1,1)*10^ROW($1:$19)/10)</f>
        <v>0</v>
      </c>
      <c r="M1000" t="str">
        <f>feed!M1074</f>
        <v>Free Market</v>
      </c>
      <c r="N1000">
        <f>SUMPRODUCT(MID(0&amp;feed!N1074,LARGE(INDEX(ISNUMBER(--MID(feed!N1074,ROW($1:$5),1))*
ROW($1:$5),0),ROW($1:$5))+1,1)*10^ROW($1:$5)/10)</f>
        <v>330</v>
      </c>
      <c r="O1000">
        <f>SUMPRODUCT(MID(0&amp;feed!O1074,LARGE(INDEX(ISNUMBER(--MID(feed!O1074,ROW($1:$5),1))*
ROW($1:$5),0),ROW($1:$5))+1,1)*10^ROW($1:$5)/10)</f>
        <v>0</v>
      </c>
      <c r="P1000" t="str">
        <f>feed!P1074</f>
        <v>Untapped</v>
      </c>
      <c r="Q1000">
        <f t="shared" si="90"/>
        <v>90</v>
      </c>
      <c r="R1000" t="str">
        <f>feed!Q1074</f>
        <v>None</v>
      </c>
      <c r="S1000">
        <f t="shared" si="91"/>
        <v>0</v>
      </c>
      <c r="T1000" t="str">
        <f>feed!R1074</f>
        <v>Caribbean</v>
      </c>
      <c r="U1000" t="str">
        <f>feed!S1074</f>
        <v>Neutral</v>
      </c>
      <c r="V1000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00" t="str">
        <f>feed!U1074</f>
        <v>http://blocgame.com/stats.php?id=65597</v>
      </c>
      <c r="X1000" s="4">
        <f>SUMPRODUCT(MID(0&amp;feed!V1074,LARGE(INDEX(ISNUMBER(--MID(feed!V1074,ROW($1:$5),1))*
ROW($1:$5),0),ROW($1:$5))+1,1)*10^ROW($1:$5)/10)</f>
        <v>0</v>
      </c>
      <c r="Y1000">
        <f>feed!W1074</f>
        <v>0</v>
      </c>
      <c r="Z1000" s="4">
        <f t="shared" si="92"/>
        <v>19250</v>
      </c>
      <c r="AA1000" s="8">
        <f t="shared" si="93"/>
        <v>60.606060606060609</v>
      </c>
      <c r="AB1000" s="4">
        <f t="shared" si="94"/>
        <v>55</v>
      </c>
      <c r="AC1000" s="4">
        <f t="shared" si="95"/>
        <v>3333.3333333333335</v>
      </c>
    </row>
    <row r="1001" spans="1:29" x14ac:dyDescent="0.25">
      <c r="A1001" t="str">
        <f>feed!A1068</f>
        <v>Lantea</v>
      </c>
      <c r="B1001" t="str">
        <f>feed!B1068</f>
        <v>Lantern Commander</v>
      </c>
      <c r="C1001">
        <f>feed!C1068</f>
        <v>0</v>
      </c>
      <c r="D1001">
        <f>SUMPRODUCT(MID(0&amp;feed!D1068,LARGE(INDEX(ISNUMBER(--MID(feed!D1068,ROW($1:$19),1))*
ROW($1:$19),0),ROW($1:$19))+1,1)*10^ROW($1:$19)/10)</f>
        <v>20</v>
      </c>
      <c r="E1001">
        <f>SUMPRODUCT(MID(0&amp;feed!E1068,LARGE(INDEX(ISNUMBER(--MID(feed!E1068,ROW($1:$19),1))*
ROW($1:$19),0),ROW($1:$19))+1,1)*10^ROW($1:$19)/10)</f>
        <v>0</v>
      </c>
      <c r="F1001" t="str">
        <f>feed!F1068</f>
        <v>Finest of the 19th century</v>
      </c>
      <c r="G1001" t="str">
        <f>feed!G1068</f>
        <v>Gandhi-like</v>
      </c>
      <c r="H1001">
        <f>SUMPRODUCT(MID(0&amp;feed!H1065,LARGE(INDEX(ISNUMBER(--MID(feed!H1065,ROW($1:$19),1))*
ROW($1:$19),0),ROW($1:$19))+1,1)*10^ROW($1:$19)/10)</f>
        <v>1</v>
      </c>
      <c r="I1001" t="str">
        <f>feed!I1068</f>
        <v>Poor</v>
      </c>
      <c r="J1001">
        <f>SUMPRODUCT(MID(0&amp;feed!J1068,LARGE(INDEX(ISNUMBER(--MID(feed!J1068,ROW($1:$19),1))*
ROW($1:$19),0),ROW($1:$19))+1,1)*10^ROW($1:$19)/10)</f>
        <v>117</v>
      </c>
      <c r="K1001">
        <f>SUMPRODUCT(MID(0&amp;feed!K1068,LARGE(INDEX(ISNUMBER(--MID(feed!K1068,ROW($1:$19),1))*
ROW($1:$19),0),ROW($1:$19))+1,1)*10^ROW($1:$19)/10)</f>
        <v>2</v>
      </c>
      <c r="L1001">
        <f>SUMPRODUCT(MID(0&amp;feed!L1068,LARGE(INDEX(ISNUMBER(--MID(feed!L1068,ROW($1:$19),1))*
ROW($1:$19),0),ROW($1:$19))+1,1)*10^ROW($1:$19)/10)</f>
        <v>0</v>
      </c>
      <c r="M1001" t="str">
        <f>feed!M1068</f>
        <v>Central Planning</v>
      </c>
      <c r="N1001">
        <f>SUMPRODUCT(MID(0&amp;feed!N1068,LARGE(INDEX(ISNUMBER(--MID(feed!N1068,ROW($1:$5),1))*
ROW($1:$5),0),ROW($1:$5))+1,1)*10^ROW($1:$5)/10)</f>
        <v>330</v>
      </c>
      <c r="O1001">
        <f>SUMPRODUCT(MID(0&amp;feed!O1068,LARGE(INDEX(ISNUMBER(--MID(feed!O1068,ROW($1:$5),1))*
ROW($1:$5),0),ROW($1:$5))+1,1)*10^ROW($1:$5)/10)</f>
        <v>0</v>
      </c>
      <c r="P1001" t="str">
        <f>feed!P1068</f>
        <v>Untapped</v>
      </c>
      <c r="Q1001">
        <f t="shared" si="90"/>
        <v>90</v>
      </c>
      <c r="R1001" t="str">
        <f>feed!Q1068</f>
        <v>None</v>
      </c>
      <c r="S1001">
        <f t="shared" si="91"/>
        <v>0</v>
      </c>
      <c r="T1001" t="str">
        <f>feed!R1068</f>
        <v>Pacific Rim</v>
      </c>
      <c r="U1001" t="str">
        <f>feed!S1068</f>
        <v>Neutral</v>
      </c>
      <c r="V1001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20000</v>
      </c>
      <c r="W1001" t="str">
        <f>feed!U1068</f>
        <v>http://blocgame.com/stats.php?id=65534</v>
      </c>
      <c r="X1001" s="4">
        <f>SUMPRODUCT(MID(0&amp;feed!V1068,LARGE(INDEX(ISNUMBER(--MID(feed!V1068,ROW($1:$5),1))*
ROW($1:$5),0),ROW($1:$5))+1,1)*10^ROW($1:$5)/10)</f>
        <v>0</v>
      </c>
      <c r="Y1001">
        <f>feed!W1068</f>
        <v>0</v>
      </c>
      <c r="Z1001" s="4">
        <f t="shared" si="92"/>
        <v>18500</v>
      </c>
      <c r="AA1001" s="8">
        <f t="shared" si="93"/>
        <v>60.606060606060609</v>
      </c>
      <c r="AB1001" s="4">
        <f t="shared" si="94"/>
        <v>55</v>
      </c>
      <c r="AC1001" s="4">
        <f t="shared" si="95"/>
        <v>3333.3333333333335</v>
      </c>
    </row>
    <row r="1002" spans="1:29" x14ac:dyDescent="0.25">
      <c r="A1002" t="str">
        <f>feed!A1072</f>
        <v>Tabookodak</v>
      </c>
      <c r="B1002" t="str">
        <f>feed!B1072</f>
        <v>Tabookodak</v>
      </c>
      <c r="C1002">
        <f>feed!C1072</f>
        <v>0</v>
      </c>
      <c r="D1002">
        <f>SUMPRODUCT(MID(0&amp;feed!D1072,LARGE(INDEX(ISNUMBER(--MID(feed!D1072,ROW($1:$19),1))*
ROW($1:$19),0),ROW($1:$19))+1,1)*10^ROW($1:$19)/10)</f>
        <v>20</v>
      </c>
      <c r="E1002">
        <f>SUMPRODUCT(MID(0&amp;feed!E1072,LARGE(INDEX(ISNUMBER(--MID(feed!E1072,ROW($1:$19),1))*
ROW($1:$19),0),ROW($1:$19))+1,1)*10^ROW($1:$19)/10)</f>
        <v>0</v>
      </c>
      <c r="F1002" t="str">
        <f>feed!F1072</f>
        <v>Finest of the 19th century</v>
      </c>
      <c r="G1002" t="str">
        <f>feed!G1072</f>
        <v>Nice</v>
      </c>
      <c r="H1002">
        <f>SUMPRODUCT(MID(0&amp;feed!H1072,LARGE(INDEX(ISNUMBER(--MID(feed!H1072,ROW($1:$19),1))*
ROW($1:$19),0),ROW($1:$19))+1,1)*10^ROW($1:$19)/10)</f>
        <v>0</v>
      </c>
      <c r="I1002" t="str">
        <f>feed!I1072</f>
        <v>Standard</v>
      </c>
      <c r="J1002">
        <f>SUMPRODUCT(MID(0&amp;feed!J1072,LARGE(INDEX(ISNUMBER(--MID(feed!J1072,ROW($1:$19),1))*
ROW($1:$19),0),ROW($1:$19))+1,1)*10^ROW($1:$19)/10)</f>
        <v>69</v>
      </c>
      <c r="K1002">
        <f>SUMPRODUCT(MID(0&amp;feed!K1072,LARGE(INDEX(ISNUMBER(--MID(feed!K1072,ROW($1:$19),1))*
ROW($1:$19),0),ROW($1:$19))+1,1)*10^ROW($1:$19)/10)</f>
        <v>2</v>
      </c>
      <c r="L1002">
        <f>SUMPRODUCT(MID(0&amp;feed!L1072,LARGE(INDEX(ISNUMBER(--MID(feed!L1072,ROW($1:$19),1))*
ROW($1:$19),0),ROW($1:$19))+1,1)*10^ROW($1:$19)/10)</f>
        <v>0</v>
      </c>
      <c r="M1002" t="str">
        <f>feed!M1072</f>
        <v>Free Market</v>
      </c>
      <c r="N1002">
        <f>SUMPRODUCT(MID(0&amp;feed!N1072,LARGE(INDEX(ISNUMBER(--MID(feed!N1072,ROW($1:$5),1))*
ROW($1:$5),0),ROW($1:$5))+1,1)*10^ROW($1:$5)/10)</f>
        <v>330</v>
      </c>
      <c r="O1002">
        <f>SUMPRODUCT(MID(0&amp;feed!O1072,LARGE(INDEX(ISNUMBER(--MID(feed!O1072,ROW($1:$5),1))*
ROW($1:$5),0),ROW($1:$5))+1,1)*10^ROW($1:$5)/10)</f>
        <v>0</v>
      </c>
      <c r="P1002" t="str">
        <f>feed!P1072</f>
        <v>Untapped</v>
      </c>
      <c r="Q1002">
        <f t="shared" si="90"/>
        <v>90</v>
      </c>
      <c r="R1002" t="str">
        <f>feed!Q1072</f>
        <v>None</v>
      </c>
      <c r="S1002">
        <f t="shared" si="91"/>
        <v>0</v>
      </c>
      <c r="T1002" t="str">
        <f>feed!R1072</f>
        <v>China</v>
      </c>
      <c r="U1002" t="str">
        <f>feed!S1072</f>
        <v>Neutral</v>
      </c>
      <c r="V100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02" t="str">
        <f>feed!U1072</f>
        <v>http://blocgame.com/stats.php?id=65593</v>
      </c>
      <c r="X1002" s="4">
        <f>SUMPRODUCT(MID(0&amp;feed!V1072,LARGE(INDEX(ISNUMBER(--MID(feed!V1072,ROW($1:$5),1))*
ROW($1:$5),0),ROW($1:$5))+1,1)*10^ROW($1:$5)/10)</f>
        <v>0</v>
      </c>
      <c r="Y1002">
        <f>feed!W1072</f>
        <v>0</v>
      </c>
      <c r="Z1002" s="4">
        <f t="shared" si="92"/>
        <v>19250</v>
      </c>
      <c r="AA1002" s="8">
        <f t="shared" si="93"/>
        <v>60.606060606060609</v>
      </c>
      <c r="AB1002" s="4">
        <f t="shared" si="94"/>
        <v>55</v>
      </c>
      <c r="AC1002" s="4">
        <f t="shared" si="95"/>
        <v>3333.3333333333335</v>
      </c>
    </row>
    <row r="1003" spans="1:29" x14ac:dyDescent="0.25">
      <c r="A1003" t="str">
        <f>feed!A1073</f>
        <v>Myred</v>
      </c>
      <c r="B1003" t="str">
        <f>feed!B1073</f>
        <v>Constanite</v>
      </c>
      <c r="C1003">
        <f>feed!C1073</f>
        <v>0</v>
      </c>
      <c r="D1003">
        <f>SUMPRODUCT(MID(0&amp;feed!D1073,LARGE(INDEX(ISNUMBER(--MID(feed!D1073,ROW($1:$19),1))*
ROW($1:$19),0),ROW($1:$19))+1,1)*10^ROW($1:$19)/10)</f>
        <v>20</v>
      </c>
      <c r="E1003">
        <f>SUMPRODUCT(MID(0&amp;feed!E1073,LARGE(INDEX(ISNUMBER(--MID(feed!E1073,ROW($1:$19),1))*
ROW($1:$19),0),ROW($1:$19))+1,1)*10^ROW($1:$19)/10)</f>
        <v>0</v>
      </c>
      <c r="F1003" t="str">
        <f>feed!F1073</f>
        <v>Finest of the 19th century</v>
      </c>
      <c r="G1003" t="str">
        <f>feed!G1073</f>
        <v>Nice</v>
      </c>
      <c r="H1003">
        <f>SUMPRODUCT(MID(0&amp;feed!H1073,LARGE(INDEX(ISNUMBER(--MID(feed!H1073,ROW($1:$19),1))*
ROW($1:$19),0),ROW($1:$19))+1,1)*10^ROW($1:$19)/10)</f>
        <v>0</v>
      </c>
      <c r="I1003" t="str">
        <f>feed!I1073</f>
        <v>Standard</v>
      </c>
      <c r="J1003">
        <f>SUMPRODUCT(MID(0&amp;feed!J1073,LARGE(INDEX(ISNUMBER(--MID(feed!J1073,ROW($1:$19),1))*
ROW($1:$19),0),ROW($1:$19))+1,1)*10^ROW($1:$19)/10)</f>
        <v>68</v>
      </c>
      <c r="K1003">
        <f>SUMPRODUCT(MID(0&amp;feed!K1073,LARGE(INDEX(ISNUMBER(--MID(feed!K1073,ROW($1:$19),1))*
ROW($1:$19),0),ROW($1:$19))+1,1)*10^ROW($1:$19)/10)</f>
        <v>2</v>
      </c>
      <c r="L1003">
        <f>SUMPRODUCT(MID(0&amp;feed!L1073,LARGE(INDEX(ISNUMBER(--MID(feed!L1073,ROW($1:$19),1))*
ROW($1:$19),0),ROW($1:$19))+1,1)*10^ROW($1:$19)/10)</f>
        <v>0</v>
      </c>
      <c r="M1003" t="str">
        <f>feed!M1073</f>
        <v>Mixed Economy</v>
      </c>
      <c r="N1003">
        <f>SUMPRODUCT(MID(0&amp;feed!N1073,LARGE(INDEX(ISNUMBER(--MID(feed!N1073,ROW($1:$5),1))*
ROW($1:$5),0),ROW($1:$5))+1,1)*10^ROW($1:$5)/10)</f>
        <v>330</v>
      </c>
      <c r="O1003">
        <f>SUMPRODUCT(MID(0&amp;feed!O1073,LARGE(INDEX(ISNUMBER(--MID(feed!O1073,ROW($1:$5),1))*
ROW($1:$5),0),ROW($1:$5))+1,1)*10^ROW($1:$5)/10)</f>
        <v>0</v>
      </c>
      <c r="P1003" t="str">
        <f>feed!P1073</f>
        <v>Untapped</v>
      </c>
      <c r="Q1003">
        <f t="shared" si="90"/>
        <v>90</v>
      </c>
      <c r="R1003" t="str">
        <f>feed!Q1073</f>
        <v>None</v>
      </c>
      <c r="S1003">
        <f t="shared" si="91"/>
        <v>0</v>
      </c>
      <c r="T1003" t="str">
        <f>feed!R1073</f>
        <v>Caribbean</v>
      </c>
      <c r="U1003" t="str">
        <f>feed!S1073</f>
        <v>Neutral</v>
      </c>
      <c r="V100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20000</v>
      </c>
      <c r="W1003" t="str">
        <f>feed!U1073</f>
        <v>http://blocgame.com/stats.php?id=65594</v>
      </c>
      <c r="X1003" s="4">
        <f>SUMPRODUCT(MID(0&amp;feed!V1073,LARGE(INDEX(ISNUMBER(--MID(feed!V1073,ROW($1:$5),1))*
ROW($1:$5),0),ROW($1:$5))+1,1)*10^ROW($1:$5)/10)</f>
        <v>0</v>
      </c>
      <c r="Y1003">
        <f>feed!W1073</f>
        <v>0</v>
      </c>
      <c r="Z1003" s="4">
        <f t="shared" si="92"/>
        <v>19250</v>
      </c>
      <c r="AA1003" s="8">
        <f t="shared" si="93"/>
        <v>60.606060606060609</v>
      </c>
      <c r="AB1003" s="4">
        <f t="shared" si="94"/>
        <v>55</v>
      </c>
      <c r="AC1003" s="4">
        <f t="shared" si="95"/>
        <v>3333.3333333333335</v>
      </c>
    </row>
    <row r="1004" spans="1:29" x14ac:dyDescent="0.25">
      <c r="A1004" t="str">
        <f>feed!A1057</f>
        <v>Zerram</v>
      </c>
      <c r="B1004" t="str">
        <f>feed!B1057</f>
        <v>Bilgorin</v>
      </c>
      <c r="C1004" t="str">
        <f>feed!C1057</f>
        <v>The Order</v>
      </c>
      <c r="D1004">
        <f>SUMPRODUCT(MID(0&amp;feed!D1057,LARGE(INDEX(ISNUMBER(--MID(feed!D1057,ROW($1:$19),1))*
ROW($1:$19),0),ROW($1:$19))+1,1)*10^ROW($1:$19)/10)</f>
        <v>46</v>
      </c>
      <c r="E1004">
        <f>SUMPRODUCT(MID(0&amp;feed!E1057,LARGE(INDEX(ISNUMBER(--MID(feed!E1057,ROW($1:$19),1))*
ROW($1:$19),0),ROW($1:$19))+1,1)*10^ROW($1:$19)/10)</f>
        <v>0</v>
      </c>
      <c r="F1004" t="str">
        <f>feed!F1057</f>
        <v>First World War surplus</v>
      </c>
      <c r="G1004" t="str">
        <f>feed!G1057</f>
        <v>Gandhi-like</v>
      </c>
      <c r="H1004">
        <f>SUMPRODUCT(MID(0&amp;feed!H1057,LARGE(INDEX(ISNUMBER(--MID(feed!H1057,ROW($1:$19),1))*
ROW($1:$19),0),ROW($1:$19))+1,1)*10^ROW($1:$19)/10)</f>
        <v>2</v>
      </c>
      <c r="I1004" t="str">
        <f>feed!I1057</f>
        <v>Good</v>
      </c>
      <c r="J1004">
        <f>SUMPRODUCT(MID(0&amp;feed!J1057,LARGE(INDEX(ISNUMBER(--MID(feed!J1057,ROW($1:$19),1))*
ROW($1:$19),0),ROW($1:$19))+1,1)*10^ROW($1:$19)/10)</f>
        <v>22</v>
      </c>
      <c r="K1004">
        <f>SUMPRODUCT(MID(0&amp;feed!K1057,LARGE(INDEX(ISNUMBER(--MID(feed!K1057,ROW($1:$19),1))*
ROW($1:$19),0),ROW($1:$19))+1,1)*10^ROW($1:$19)/10)</f>
        <v>11</v>
      </c>
      <c r="L1004">
        <f>SUMPRODUCT(MID(0&amp;feed!L1057,LARGE(INDEX(ISNUMBER(--MID(feed!L1057,ROW($1:$19),1))*
ROW($1:$19),0),ROW($1:$19))+1,1)*10^ROW($1:$19)/10)</f>
        <v>3</v>
      </c>
      <c r="M1004" t="str">
        <f>feed!M1057</f>
        <v>Central Planning</v>
      </c>
      <c r="N1004">
        <f>SUMPRODUCT(MID(0&amp;feed!N1057,LARGE(INDEX(ISNUMBER(--MID(feed!N1057,ROW($1:$5),1))*
ROW($1:$5),0),ROW($1:$5))+1,1)*10^ROW($1:$5)/10)</f>
        <v>332</v>
      </c>
      <c r="O1004">
        <f>SUMPRODUCT(MID(0&amp;feed!O1057,LARGE(INDEX(ISNUMBER(--MID(feed!O1057,ROW($1:$5),1))*
ROW($1:$5),0),ROW($1:$5))+1,1)*10^ROW($1:$5)/10)</f>
        <v>361</v>
      </c>
      <c r="P1004" t="str">
        <f>feed!P1057</f>
        <v>Untapped</v>
      </c>
      <c r="Q1004">
        <f t="shared" si="90"/>
        <v>90</v>
      </c>
      <c r="R1004" t="str">
        <f>feed!Q1057</f>
        <v>None</v>
      </c>
      <c r="S1004">
        <f t="shared" si="91"/>
        <v>0</v>
      </c>
      <c r="T1004" t="str">
        <f>feed!R1057</f>
        <v>Guinea</v>
      </c>
      <c r="U1004" t="str">
        <f>feed!S1057</f>
        <v>Soviet Union</v>
      </c>
      <c r="V1004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34639</v>
      </c>
      <c r="W1004" t="str">
        <f>feed!U1057</f>
        <v>http://blocgame.com/stats.php?id=65344</v>
      </c>
      <c r="X1004" s="4">
        <f>SUMPRODUCT(MID(0&amp;feed!V1057,LARGE(INDEX(ISNUMBER(--MID(feed!V1057,ROW($1:$5),1))*
ROW($1:$5),0),ROW($1:$5))+1,1)*10^ROW($1:$5)/10)</f>
        <v>0</v>
      </c>
      <c r="Y1004">
        <f>feed!W1057</f>
        <v>0</v>
      </c>
      <c r="Z1004" s="4">
        <f t="shared" si="92"/>
        <v>27889</v>
      </c>
      <c r="AA1004" s="8">
        <f t="shared" si="93"/>
        <v>104.33433734939759</v>
      </c>
      <c r="AB1004" s="4">
        <f t="shared" si="94"/>
        <v>55.333333333333336</v>
      </c>
      <c r="AC1004" s="4">
        <f t="shared" si="95"/>
        <v>5773.166666666667</v>
      </c>
    </row>
    <row r="1005" spans="1:29" x14ac:dyDescent="0.25">
      <c r="A1005" t="str">
        <f>feed!A1066</f>
        <v>Sanders</v>
      </c>
      <c r="B1005" t="str">
        <f>feed!B1066</f>
        <v>sehumme9</v>
      </c>
      <c r="C1005">
        <f>feed!C1066</f>
        <v>0</v>
      </c>
      <c r="D1005">
        <f>SUMPRODUCT(MID(0&amp;feed!D1066,LARGE(INDEX(ISNUMBER(--MID(feed!D1066,ROW($1:$19),1))*
ROW($1:$19),0),ROW($1:$19))+1,1)*10^ROW($1:$19)/10)</f>
        <v>20</v>
      </c>
      <c r="E1005">
        <f>SUMPRODUCT(MID(0&amp;feed!E1066,LARGE(INDEX(ISNUMBER(--MID(feed!E1066,ROW($1:$19),1))*
ROW($1:$19),0),ROW($1:$19))+1,1)*10^ROW($1:$19)/10)</f>
        <v>0</v>
      </c>
      <c r="F1005" t="str">
        <f>feed!F1066</f>
        <v>First World War surplus</v>
      </c>
      <c r="G1005" t="str">
        <f>feed!G1066</f>
        <v>Gandhi-like</v>
      </c>
      <c r="H1005">
        <f>SUMPRODUCT(MID(0&amp;feed!H1066,LARGE(INDEX(ISNUMBER(--MID(feed!H1066,ROW($1:$19),1))*
ROW($1:$19),0),ROW($1:$19))+1,1)*10^ROW($1:$19)/10)</f>
        <v>0</v>
      </c>
      <c r="I1005" t="str">
        <f>feed!I1066</f>
        <v>Poor</v>
      </c>
      <c r="J1005">
        <f>SUMPRODUCT(MID(0&amp;feed!J1066,LARGE(INDEX(ISNUMBER(--MID(feed!J1066,ROW($1:$19),1))*
ROW($1:$19),0),ROW($1:$19))+1,1)*10^ROW($1:$19)/10)</f>
        <v>122</v>
      </c>
      <c r="K1005">
        <f>SUMPRODUCT(MID(0&amp;feed!K1066,LARGE(INDEX(ISNUMBER(--MID(feed!K1066,ROW($1:$19),1))*
ROW($1:$19),0),ROW($1:$19))+1,1)*10^ROW($1:$19)/10)</f>
        <v>2</v>
      </c>
      <c r="L1005">
        <f>SUMPRODUCT(MID(0&amp;feed!L1066,LARGE(INDEX(ISNUMBER(--MID(feed!L1066,ROW($1:$19),1))*
ROW($1:$19),0),ROW($1:$19))+1,1)*10^ROW($1:$19)/10)</f>
        <v>0</v>
      </c>
      <c r="M1005" t="str">
        <f>feed!M1066</f>
        <v>Mixed Economy</v>
      </c>
      <c r="N1005">
        <f>SUMPRODUCT(MID(0&amp;feed!N1066,LARGE(INDEX(ISNUMBER(--MID(feed!N1066,ROW($1:$5),1))*
ROW($1:$5),0),ROW($1:$5))+1,1)*10^ROW($1:$5)/10)</f>
        <v>330</v>
      </c>
      <c r="O1005">
        <f>SUMPRODUCT(MID(0&amp;feed!O1066,LARGE(INDEX(ISNUMBER(--MID(feed!O1066,ROW($1:$5),1))*
ROW($1:$5),0),ROW($1:$5))+1,1)*10^ROW($1:$5)/10)</f>
        <v>0</v>
      </c>
      <c r="P1005" t="str">
        <f>feed!P1066</f>
        <v>Untapped</v>
      </c>
      <c r="Q1005">
        <f t="shared" si="90"/>
        <v>90</v>
      </c>
      <c r="R1005" t="str">
        <f>feed!Q1066</f>
        <v>None</v>
      </c>
      <c r="S1005">
        <f t="shared" si="91"/>
        <v>0</v>
      </c>
      <c r="T1005" t="str">
        <f>feed!R1066</f>
        <v>China</v>
      </c>
      <c r="U1005" t="str">
        <f>feed!S1066</f>
        <v>Neutral</v>
      </c>
      <c r="V1005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05" t="str">
        <f>feed!U1066</f>
        <v>http://blocgame.com/stats.php?id=65517</v>
      </c>
      <c r="X1005" s="4">
        <f>SUMPRODUCT(MID(0&amp;feed!V1066,LARGE(INDEX(ISNUMBER(--MID(feed!V1066,ROW($1:$5),1))*
ROW($1:$5),0),ROW($1:$5))+1,1)*10^ROW($1:$5)/10)</f>
        <v>0</v>
      </c>
      <c r="Y1005">
        <f>feed!W1066</f>
        <v>0</v>
      </c>
      <c r="Z1005" s="4">
        <f t="shared" si="92"/>
        <v>19250</v>
      </c>
      <c r="AA1005" s="8">
        <f t="shared" si="93"/>
        <v>60.606060606060609</v>
      </c>
      <c r="AB1005" s="4">
        <f t="shared" si="94"/>
        <v>55</v>
      </c>
      <c r="AC1005" s="4">
        <f t="shared" si="95"/>
        <v>3333.3333333333335</v>
      </c>
    </row>
    <row r="1006" spans="1:29" x14ac:dyDescent="0.25">
      <c r="A1006" t="str">
        <f>feed!A1067</f>
        <v>kkkkkiyo</v>
      </c>
      <c r="B1006" t="str">
        <f>feed!B1067</f>
        <v>killerkkkk</v>
      </c>
      <c r="C1006">
        <f>feed!C1067</f>
        <v>0</v>
      </c>
      <c r="D1006">
        <f>SUMPRODUCT(MID(0&amp;feed!D1067,LARGE(INDEX(ISNUMBER(--MID(feed!D1067,ROW($1:$19),1))*
ROW($1:$19),0),ROW($1:$19))+1,1)*10^ROW($1:$19)/10)</f>
        <v>20</v>
      </c>
      <c r="E1006">
        <f>SUMPRODUCT(MID(0&amp;feed!E1067,LARGE(INDEX(ISNUMBER(--MID(feed!E1067,ROW($1:$19),1))*
ROW($1:$19),0),ROW($1:$19))+1,1)*10^ROW($1:$19)/10)</f>
        <v>0</v>
      </c>
      <c r="F1006" t="str">
        <f>feed!F1067</f>
        <v>Finest of the 19th century</v>
      </c>
      <c r="G1006" t="str">
        <f>feed!G1067</f>
        <v>Gandhi-like</v>
      </c>
      <c r="H1006">
        <f>SUMPRODUCT(MID(0&amp;feed!H1067,LARGE(INDEX(ISNUMBER(--MID(feed!H1067,ROW($1:$19),1))*
ROW($1:$19),0),ROW($1:$19))+1,1)*10^ROW($1:$19)/10)</f>
        <v>0</v>
      </c>
      <c r="I1006" t="str">
        <f>feed!I1067</f>
        <v>Poor</v>
      </c>
      <c r="J1006">
        <f>SUMPRODUCT(MID(0&amp;feed!J1067,LARGE(INDEX(ISNUMBER(--MID(feed!J1067,ROW($1:$19),1))*
ROW($1:$19),0),ROW($1:$19))+1,1)*10^ROW($1:$19)/10)</f>
        <v>117</v>
      </c>
      <c r="K1006">
        <f>SUMPRODUCT(MID(0&amp;feed!K1067,LARGE(INDEX(ISNUMBER(--MID(feed!K1067,ROW($1:$19),1))*
ROW($1:$19),0),ROW($1:$19))+1,1)*10^ROW($1:$19)/10)</f>
        <v>2</v>
      </c>
      <c r="L1006">
        <f>SUMPRODUCT(MID(0&amp;feed!L1067,LARGE(INDEX(ISNUMBER(--MID(feed!L1067,ROW($1:$19),1))*
ROW($1:$19),0),ROW($1:$19))+1,1)*10^ROW($1:$19)/10)</f>
        <v>0</v>
      </c>
      <c r="M1006" t="str">
        <f>feed!M1067</f>
        <v>Mixed Economy</v>
      </c>
      <c r="N1006">
        <f>SUMPRODUCT(MID(0&amp;feed!N1067,LARGE(INDEX(ISNUMBER(--MID(feed!N1067,ROW($1:$5),1))*
ROW($1:$5),0),ROW($1:$5))+1,1)*10^ROW($1:$5)/10)</f>
        <v>330</v>
      </c>
      <c r="O1006">
        <f>SUMPRODUCT(MID(0&amp;feed!O1067,LARGE(INDEX(ISNUMBER(--MID(feed!O1067,ROW($1:$5),1))*
ROW($1:$5),0),ROW($1:$5))+1,1)*10^ROW($1:$5)/10)</f>
        <v>0</v>
      </c>
      <c r="P1006" t="str">
        <f>feed!P1067</f>
        <v>Untapped</v>
      </c>
      <c r="Q1006">
        <f t="shared" si="90"/>
        <v>90</v>
      </c>
      <c r="R1006" t="str">
        <f>feed!Q1067</f>
        <v>None</v>
      </c>
      <c r="S1006">
        <f t="shared" si="91"/>
        <v>0</v>
      </c>
      <c r="T1006" t="str">
        <f>feed!R1067</f>
        <v>Indochina</v>
      </c>
      <c r="U1006" t="str">
        <f>feed!S1067</f>
        <v>Neutral</v>
      </c>
      <c r="V1006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20000</v>
      </c>
      <c r="W1006" t="str">
        <f>feed!U1067</f>
        <v>http://blocgame.com/stats.php?id=65518</v>
      </c>
      <c r="X1006" s="4">
        <f>SUMPRODUCT(MID(0&amp;feed!V1067,LARGE(INDEX(ISNUMBER(--MID(feed!V1067,ROW($1:$5),1))*
ROW($1:$5),0),ROW($1:$5))+1,1)*10^ROW($1:$5)/10)</f>
        <v>0</v>
      </c>
      <c r="Y1006">
        <f>feed!W1067</f>
        <v>0</v>
      </c>
      <c r="Z1006" s="4">
        <f t="shared" si="92"/>
        <v>19250</v>
      </c>
      <c r="AA1006" s="8">
        <f t="shared" si="93"/>
        <v>60.606060606060609</v>
      </c>
      <c r="AB1006" s="4">
        <f t="shared" si="94"/>
        <v>55</v>
      </c>
      <c r="AC1006" s="4">
        <f t="shared" si="95"/>
        <v>3333.3333333333335</v>
      </c>
    </row>
    <row r="1007" spans="1:29" x14ac:dyDescent="0.25">
      <c r="A1007" t="str">
        <f>feed!A938</f>
        <v>Sol Society</v>
      </c>
      <c r="B1007" t="str">
        <f>feed!B938</f>
        <v>Czar Kenjii</v>
      </c>
      <c r="C1007" t="str">
        <f>feed!C938</f>
        <v>USRGC</v>
      </c>
      <c r="D1007">
        <f>SUMPRODUCT(MID(0&amp;feed!D938,LARGE(INDEX(ISNUMBER(--MID(feed!D938,ROW($1:$19),1))*
ROW($1:$19),0),ROW($1:$19))+1,1)*10^ROW($1:$19)/10)</f>
        <v>16</v>
      </c>
      <c r="E1007">
        <f>SUMPRODUCT(MID(0&amp;feed!E938,LARGE(INDEX(ISNUMBER(--MID(feed!E938,ROW($1:$19),1))*
ROW($1:$19),0),ROW($1:$19))+1,1)*10^ROW($1:$19)/10)</f>
        <v>0</v>
      </c>
      <c r="F1007" t="str">
        <f>feed!F938</f>
        <v>First World War surplus</v>
      </c>
      <c r="G1007" t="str">
        <f>feed!G938</f>
        <v>Questionable</v>
      </c>
      <c r="H1007">
        <f>SUMPRODUCT(MID(0&amp;feed!H938,LARGE(INDEX(ISNUMBER(--MID(feed!H938,ROW($1:$19),1))*
ROW($1:$19),0),ROW($1:$19))+1,1)*10^ROW($1:$19)/10)</f>
        <v>0</v>
      </c>
      <c r="I1007" t="str">
        <f>feed!I938</f>
        <v>Poor</v>
      </c>
      <c r="J1007">
        <f>SUMPRODUCT(MID(0&amp;feed!J938,LARGE(INDEX(ISNUMBER(--MID(feed!J938,ROW($1:$19),1))*
ROW($1:$19),0),ROW($1:$19))+1,1)*10^ROW($1:$19)/10)</f>
        <v>26</v>
      </c>
      <c r="K1007">
        <f>SUMPRODUCT(MID(0&amp;feed!K938,LARGE(INDEX(ISNUMBER(--MID(feed!K938,ROW($1:$19),1))*
ROW($1:$19),0),ROW($1:$19))+1,1)*10^ROW($1:$19)/10)</f>
        <v>5</v>
      </c>
      <c r="L1007">
        <f>SUMPRODUCT(MID(0&amp;feed!L938,LARGE(INDEX(ISNUMBER(--MID(feed!L938,ROW($1:$19),1))*
ROW($1:$19),0),ROW($1:$19))+1,1)*10^ROW($1:$19)/10)</f>
        <v>3</v>
      </c>
      <c r="M1007" t="str">
        <f>feed!M938</f>
        <v>Central Planning</v>
      </c>
      <c r="N1007">
        <f>SUMPRODUCT(MID(0&amp;feed!N938,LARGE(INDEX(ISNUMBER(--MID(feed!N938,ROW($1:$5),1))*
ROW($1:$5),0),ROW($1:$5))+1,1)*10^ROW($1:$5)/10)</f>
        <v>398</v>
      </c>
      <c r="O1007">
        <f>SUMPRODUCT(MID(0&amp;feed!O938,LARGE(INDEX(ISNUMBER(--MID(feed!O938,ROW($1:$5),1))*
ROW($1:$5),0),ROW($1:$5))+1,1)*10^ROW($1:$5)/10)</f>
        <v>189</v>
      </c>
      <c r="P1007" t="str">
        <f>feed!P938</f>
        <v>Untapped</v>
      </c>
      <c r="Q1007">
        <f t="shared" si="90"/>
        <v>90</v>
      </c>
      <c r="R1007" t="str">
        <f>feed!Q938</f>
        <v>Meagre</v>
      </c>
      <c r="S1007">
        <f t="shared" si="91"/>
        <v>1.5</v>
      </c>
      <c r="T1007" t="str">
        <f>feed!R938</f>
        <v>Gran Colombia</v>
      </c>
      <c r="U1007" t="str">
        <f>feed!S938</f>
        <v>Soviet Union</v>
      </c>
      <c r="V1007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1007" t="str">
        <f>feed!U938</f>
        <v>http://blocgame.com/stats.php?id=65496</v>
      </c>
      <c r="X1007" s="4">
        <f>SUMPRODUCT(MID(0&amp;feed!V938,LARGE(INDEX(ISNUMBER(--MID(feed!V938,ROW($1:$5),1))*
ROW($1:$5),0),ROW($1:$5))+1,1)*10^ROW($1:$5)/10)</f>
        <v>0</v>
      </c>
      <c r="Y1007">
        <f>feed!W938</f>
        <v>0</v>
      </c>
      <c r="Z1007" s="4">
        <f t="shared" si="92"/>
        <v>17000</v>
      </c>
      <c r="AA1007" s="8">
        <f t="shared" si="93"/>
        <v>50.251256281407038</v>
      </c>
      <c r="AB1007" s="4">
        <f t="shared" si="94"/>
        <v>66.333333333333329</v>
      </c>
      <c r="AC1007" s="4">
        <f t="shared" si="95"/>
        <v>3333.3333333333335</v>
      </c>
    </row>
    <row r="1008" spans="1:29" x14ac:dyDescent="0.25">
      <c r="A1008" t="str">
        <f>feed!A1063</f>
        <v>cumsod002</v>
      </c>
      <c r="B1008" t="str">
        <f>feed!B1063</f>
        <v>cumsod002</v>
      </c>
      <c r="C1008">
        <f>feed!C1063</f>
        <v>0</v>
      </c>
      <c r="D1008">
        <f>SUMPRODUCT(MID(0&amp;feed!D1063,LARGE(INDEX(ISNUMBER(--MID(feed!D1063,ROW($1:$19),1))*
ROW($1:$19),0),ROW($1:$19))+1,1)*10^ROW($1:$19)/10)</f>
        <v>20</v>
      </c>
      <c r="E1008">
        <f>SUMPRODUCT(MID(0&amp;feed!E1063,LARGE(INDEX(ISNUMBER(--MID(feed!E1063,ROW($1:$19),1))*
ROW($1:$19),0),ROW($1:$19))+1,1)*10^ROW($1:$19)/10)</f>
        <v>0</v>
      </c>
      <c r="F1008" t="str">
        <f>feed!F1063</f>
        <v>Finest of the 19th century</v>
      </c>
      <c r="G1008" t="str">
        <f>feed!G1063</f>
        <v>Gandhi-like</v>
      </c>
      <c r="H1008">
        <f>SUMPRODUCT(MID(0&amp;feed!H1063,LARGE(INDEX(ISNUMBER(--MID(feed!H1063,ROW($1:$19),1))*
ROW($1:$19),0),ROW($1:$19))+1,1)*10^ROW($1:$19)/10)</f>
        <v>0</v>
      </c>
      <c r="I1008" t="str">
        <f>feed!I1063</f>
        <v>Poor</v>
      </c>
      <c r="J1008">
        <f>SUMPRODUCT(MID(0&amp;feed!J1063,LARGE(INDEX(ISNUMBER(--MID(feed!J1063,ROW($1:$19),1))*
ROW($1:$19),0),ROW($1:$19))+1,1)*10^ROW($1:$19)/10)</f>
        <v>120</v>
      </c>
      <c r="K1008">
        <f>SUMPRODUCT(MID(0&amp;feed!K1063,LARGE(INDEX(ISNUMBER(--MID(feed!K1063,ROW($1:$19),1))*
ROW($1:$19),0),ROW($1:$19))+1,1)*10^ROW($1:$19)/10)</f>
        <v>2</v>
      </c>
      <c r="L1008">
        <f>SUMPRODUCT(MID(0&amp;feed!L1063,LARGE(INDEX(ISNUMBER(--MID(feed!L1063,ROW($1:$19),1))*
ROW($1:$19),0),ROW($1:$19))+1,1)*10^ROW($1:$19)/10)</f>
        <v>2</v>
      </c>
      <c r="M1008" t="str">
        <f>feed!M1063</f>
        <v>Mixed Economy</v>
      </c>
      <c r="N1008">
        <f>SUMPRODUCT(MID(0&amp;feed!N1063,LARGE(INDEX(ISNUMBER(--MID(feed!N1063,ROW($1:$5),1))*
ROW($1:$5),0),ROW($1:$5))+1,1)*10^ROW($1:$5)/10)</f>
        <v>330</v>
      </c>
      <c r="O1008">
        <f>SUMPRODUCT(MID(0&amp;feed!O1063,LARGE(INDEX(ISNUMBER(--MID(feed!O1063,ROW($1:$5),1))*
ROW($1:$5),0),ROW($1:$5))+1,1)*10^ROW($1:$5)/10)</f>
        <v>2604</v>
      </c>
      <c r="P1008" t="str">
        <f>feed!P1063</f>
        <v>Untapped</v>
      </c>
      <c r="Q1008">
        <f t="shared" si="90"/>
        <v>90</v>
      </c>
      <c r="R1008" t="str">
        <f>feed!Q1063</f>
        <v>None</v>
      </c>
      <c r="S1008">
        <f t="shared" si="91"/>
        <v>0</v>
      </c>
      <c r="T1008" t="str">
        <f>feed!R1063</f>
        <v>Atlas</v>
      </c>
      <c r="U1008" t="str">
        <f>feed!S1063</f>
        <v>Neutral</v>
      </c>
      <c r="V1008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08" t="str">
        <f>feed!U1063</f>
        <v>http://blocgame.com/stats.php?id=65318</v>
      </c>
      <c r="X1008" s="4">
        <f>SUMPRODUCT(MID(0&amp;feed!V1063,LARGE(INDEX(ISNUMBER(--MID(feed!V1063,ROW($1:$5),1))*
ROW($1:$5),0),ROW($1:$5))+1,1)*10^ROW($1:$5)/10)</f>
        <v>0</v>
      </c>
      <c r="Y1008">
        <f>feed!W1063</f>
        <v>0</v>
      </c>
      <c r="Z1008" s="4">
        <f t="shared" si="92"/>
        <v>18500</v>
      </c>
      <c r="AA1008" s="8">
        <f t="shared" si="93"/>
        <v>60.606060606060609</v>
      </c>
      <c r="AB1008" s="4">
        <f t="shared" si="94"/>
        <v>55</v>
      </c>
      <c r="AC1008" s="4">
        <f t="shared" si="95"/>
        <v>3333.3333333333335</v>
      </c>
    </row>
    <row r="1009" spans="1:29" x14ac:dyDescent="0.25">
      <c r="A1009" t="str">
        <f>feed!A1064</f>
        <v>cumsod003</v>
      </c>
      <c r="B1009" t="str">
        <f>feed!B1064</f>
        <v>cumsod003</v>
      </c>
      <c r="C1009">
        <f>feed!C1064</f>
        <v>0</v>
      </c>
      <c r="D1009">
        <f>SUMPRODUCT(MID(0&amp;feed!D1064,LARGE(INDEX(ISNUMBER(--MID(feed!D1064,ROW($1:$19),1))*
ROW($1:$19),0),ROW($1:$19))+1,1)*10^ROW($1:$19)/10)</f>
        <v>20</v>
      </c>
      <c r="E1009">
        <f>SUMPRODUCT(MID(0&amp;feed!E1064,LARGE(INDEX(ISNUMBER(--MID(feed!E1064,ROW($1:$19),1))*
ROW($1:$19),0),ROW($1:$19))+1,1)*10^ROW($1:$19)/10)</f>
        <v>0</v>
      </c>
      <c r="F1009" t="str">
        <f>feed!F1064</f>
        <v>Finest of the 19th century</v>
      </c>
      <c r="G1009" t="str">
        <f>feed!G1064</f>
        <v>Gandhi-like</v>
      </c>
      <c r="H1009">
        <f>SUMPRODUCT(MID(0&amp;feed!H1064,LARGE(INDEX(ISNUMBER(--MID(feed!H1064,ROW($1:$19),1))*
ROW($1:$19),0),ROW($1:$19))+1,1)*10^ROW($1:$19)/10)</f>
        <v>0</v>
      </c>
      <c r="I1009" t="str">
        <f>feed!I1064</f>
        <v>Poor</v>
      </c>
      <c r="J1009">
        <f>SUMPRODUCT(MID(0&amp;feed!J1064,LARGE(INDEX(ISNUMBER(--MID(feed!J1064,ROW($1:$19),1))*
ROW($1:$19),0),ROW($1:$19))+1,1)*10^ROW($1:$19)/10)</f>
        <v>120</v>
      </c>
      <c r="K1009">
        <f>SUMPRODUCT(MID(0&amp;feed!K1064,LARGE(INDEX(ISNUMBER(--MID(feed!K1064,ROW($1:$19),1))*
ROW($1:$19),0),ROW($1:$19))+1,1)*10^ROW($1:$19)/10)</f>
        <v>2</v>
      </c>
      <c r="L1009">
        <f>SUMPRODUCT(MID(0&amp;feed!L1064,LARGE(INDEX(ISNUMBER(--MID(feed!L1064,ROW($1:$19),1))*
ROW($1:$19),0),ROW($1:$19))+1,1)*10^ROW($1:$19)/10)</f>
        <v>2</v>
      </c>
      <c r="M1009" t="str">
        <f>feed!M1064</f>
        <v>Mixed Economy</v>
      </c>
      <c r="N1009">
        <f>SUMPRODUCT(MID(0&amp;feed!N1064,LARGE(INDEX(ISNUMBER(--MID(feed!N1064,ROW($1:$5),1))*
ROW($1:$5),0),ROW($1:$5))+1,1)*10^ROW($1:$5)/10)</f>
        <v>330</v>
      </c>
      <c r="O1009">
        <f>SUMPRODUCT(MID(0&amp;feed!O1064,LARGE(INDEX(ISNUMBER(--MID(feed!O1064,ROW($1:$5),1))*
ROW($1:$5),0),ROW($1:$5))+1,1)*10^ROW($1:$5)/10)</f>
        <v>4734</v>
      </c>
      <c r="P1009" t="str">
        <f>feed!P1064</f>
        <v>Untapped</v>
      </c>
      <c r="Q1009">
        <f t="shared" si="90"/>
        <v>90</v>
      </c>
      <c r="R1009" t="str">
        <f>feed!Q1064</f>
        <v>None</v>
      </c>
      <c r="S1009">
        <f t="shared" si="91"/>
        <v>0</v>
      </c>
      <c r="T1009" t="str">
        <f>feed!R1064</f>
        <v>Atlas</v>
      </c>
      <c r="U1009" t="str">
        <f>feed!S1064</f>
        <v>Neutral</v>
      </c>
      <c r="V1009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09" t="str">
        <f>feed!U1064</f>
        <v>http://blocgame.com/stats.php?id=65319</v>
      </c>
      <c r="X1009" s="4">
        <f>SUMPRODUCT(MID(0&amp;feed!V1064,LARGE(INDEX(ISNUMBER(--MID(feed!V1064,ROW($1:$5),1))*
ROW($1:$5),0),ROW($1:$5))+1,1)*10^ROW($1:$5)/10)</f>
        <v>0</v>
      </c>
      <c r="Y1009">
        <f>feed!W1064</f>
        <v>0</v>
      </c>
      <c r="Z1009" s="4">
        <f t="shared" si="92"/>
        <v>18500</v>
      </c>
      <c r="AA1009" s="8">
        <f t="shared" si="93"/>
        <v>60.606060606060609</v>
      </c>
      <c r="AB1009" s="4">
        <f t="shared" si="94"/>
        <v>55</v>
      </c>
      <c r="AC1009" s="4">
        <f t="shared" si="95"/>
        <v>3333.3333333333335</v>
      </c>
    </row>
    <row r="1010" spans="1:29" x14ac:dyDescent="0.25">
      <c r="A1010" t="e">
        <f>feed!#REF!</f>
        <v>#REF!</v>
      </c>
      <c r="B1010" t="e">
        <f>feed!#REF!</f>
        <v>#REF!</v>
      </c>
      <c r="C1010" t="e">
        <f>feed!#REF!</f>
        <v>#REF!</v>
      </c>
      <c r="D1010" t="e">
        <f>SUMPRODUCT(MID(0&amp;feed!#REF!,LARGE(INDEX(ISNUMBER(--MID(feed!#REF!,ROW($1:$19),1))*
ROW($1:$19),0),ROW($1:$19))+1,1)*10^ROW($1:$19)/10)</f>
        <v>#REF!</v>
      </c>
      <c r="E1010" t="e">
        <f>SUMPRODUCT(MID(0&amp;feed!#REF!,LARGE(INDEX(ISNUMBER(--MID(feed!#REF!,ROW($1:$19),1))*
ROW($1:$19),0),ROW($1:$19))+1,1)*10^ROW($1:$19)/10)</f>
        <v>#REF!</v>
      </c>
      <c r="F1010" t="e">
        <f>feed!#REF!</f>
        <v>#REF!</v>
      </c>
      <c r="G1010" t="e">
        <f>feed!#REF!</f>
        <v>#REF!</v>
      </c>
      <c r="H1010" t="e">
        <f>SUMPRODUCT(MID(0&amp;feed!#REF!,LARGE(INDEX(ISNUMBER(--MID(feed!#REF!,ROW($1:$19),1))*
ROW($1:$19),0),ROW($1:$19))+1,1)*10^ROW($1:$19)/10)</f>
        <v>#REF!</v>
      </c>
      <c r="I1010" t="e">
        <f>feed!#REF!</f>
        <v>#REF!</v>
      </c>
      <c r="J1010" t="e">
        <f>SUMPRODUCT(MID(0&amp;feed!#REF!,LARGE(INDEX(ISNUMBER(--MID(feed!#REF!,ROW($1:$19),1))*
ROW($1:$19),0),ROW($1:$19))+1,1)*10^ROW($1:$19)/10)</f>
        <v>#REF!</v>
      </c>
      <c r="K1010" t="e">
        <f>SUMPRODUCT(MID(0&amp;feed!#REF!,LARGE(INDEX(ISNUMBER(--MID(feed!#REF!,ROW($1:$19),1))*
ROW($1:$19),0),ROW($1:$19))+1,1)*10^ROW($1:$19)/10)</f>
        <v>#REF!</v>
      </c>
      <c r="L1010" t="e">
        <f>SUMPRODUCT(MID(0&amp;feed!#REF!,LARGE(INDEX(ISNUMBER(--MID(feed!#REF!,ROW($1:$19),1))*
ROW($1:$19),0),ROW($1:$19))+1,1)*10^ROW($1:$19)/10)</f>
        <v>#REF!</v>
      </c>
      <c r="M1010" t="e">
        <f>feed!#REF!</f>
        <v>#REF!</v>
      </c>
      <c r="N1010" t="e">
        <f>SUMPRODUCT(MID(0&amp;feed!#REF!,LARGE(INDEX(ISNUMBER(--MID(feed!#REF!,ROW($1:$5),1))*
ROW($1:$5),0),ROW($1:$5))+1,1)*10^ROW($1:$5)/10)</f>
        <v>#REF!</v>
      </c>
      <c r="O1010" t="e">
        <f>SUMPRODUCT(MID(0&amp;feed!#REF!,LARGE(INDEX(ISNUMBER(--MID(feed!#REF!,ROW($1:$5),1))*
ROW($1:$5),0),ROW($1:$5))+1,1)*10^ROW($1:$5)/10)</f>
        <v>#REF!</v>
      </c>
      <c r="P1010" t="e">
        <f>feed!#REF!</f>
        <v>#REF!</v>
      </c>
      <c r="Q1010" t="e">
        <f t="shared" si="90"/>
        <v>#REF!</v>
      </c>
      <c r="R1010" t="e">
        <f>feed!#REF!</f>
        <v>#REF!</v>
      </c>
      <c r="S1010" t="e">
        <f t="shared" si="91"/>
        <v>#REF!</v>
      </c>
      <c r="T1010" t="e">
        <f>feed!#REF!</f>
        <v>#REF!</v>
      </c>
      <c r="U1010" t="e">
        <f>feed!#REF!</f>
        <v>#REF!</v>
      </c>
      <c r="V101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10" t="e">
        <f>feed!#REF!</f>
        <v>#REF!</v>
      </c>
      <c r="X1010" s="4" t="e">
        <f>SUMPRODUCT(MID(0&amp;feed!#REF!,LARGE(INDEX(ISNUMBER(--MID(feed!#REF!,ROW($1:$5),1))*
ROW($1:$5),0),ROW($1:$5))+1,1)*10^ROW($1:$5)/10)</f>
        <v>#REF!</v>
      </c>
      <c r="Y1010" t="e">
        <f>feed!#REF!</f>
        <v>#REF!</v>
      </c>
      <c r="Z1010" s="4" t="e">
        <f t="shared" si="92"/>
        <v>#REF!</v>
      </c>
      <c r="AA1010" s="8" t="e">
        <f t="shared" si="93"/>
        <v>#REF!</v>
      </c>
      <c r="AB1010" s="4" t="e">
        <f t="shared" si="94"/>
        <v>#REF!</v>
      </c>
      <c r="AC1010" s="4" t="e">
        <f t="shared" si="95"/>
        <v>#REF!</v>
      </c>
    </row>
    <row r="1011" spans="1:29" x14ac:dyDescent="0.25">
      <c r="A1011" t="str">
        <f>feed!A1062</f>
        <v>ktrolster</v>
      </c>
      <c r="B1011" t="str">
        <f>feed!B1062</f>
        <v>ktrolster</v>
      </c>
      <c r="C1011">
        <f>feed!C1062</f>
        <v>0</v>
      </c>
      <c r="D1011">
        <f>SUMPRODUCT(MID(0&amp;feed!D1062,LARGE(INDEX(ISNUMBER(--MID(feed!D1062,ROW($1:$19),1))*
ROW($1:$19),0),ROW($1:$19))+1,1)*10^ROW($1:$19)/10)</f>
        <v>3</v>
      </c>
      <c r="E1011">
        <f>SUMPRODUCT(MID(0&amp;feed!E1062,LARGE(INDEX(ISNUMBER(--MID(feed!E1062,ROW($1:$19),1))*
ROW($1:$19),0),ROW($1:$19))+1,1)*10^ROW($1:$19)/10)</f>
        <v>0</v>
      </c>
      <c r="F1011" t="str">
        <f>feed!F1062</f>
        <v>Finest of the 19th century</v>
      </c>
      <c r="G1011" t="str">
        <f>feed!G1062</f>
        <v>Nice</v>
      </c>
      <c r="H1011">
        <f>SUMPRODUCT(MID(0&amp;feed!H1061,LARGE(INDEX(ISNUMBER(--MID(feed!H1061,ROW($1:$19),1))*
ROW($1:$19),0),ROW($1:$19))+1,1)*10^ROW($1:$19)/10)</f>
        <v>0</v>
      </c>
      <c r="I1011" t="str">
        <f>feed!I1062</f>
        <v>Undisciplined Rabble</v>
      </c>
      <c r="J1011">
        <f>SUMPRODUCT(MID(0&amp;feed!J1062,LARGE(INDEX(ISNUMBER(--MID(feed!J1062,ROW($1:$19),1))*
ROW($1:$19),0),ROW($1:$19))+1,1)*10^ROW($1:$19)/10)</f>
        <v>131</v>
      </c>
      <c r="K1011">
        <f>SUMPRODUCT(MID(0&amp;feed!K1062,LARGE(INDEX(ISNUMBER(--MID(feed!K1062,ROW($1:$19),1))*
ROW($1:$19),0),ROW($1:$19))+1,1)*10^ROW($1:$19)/10)</f>
        <v>2</v>
      </c>
      <c r="L1011">
        <f>SUMPRODUCT(MID(0&amp;feed!L1062,LARGE(INDEX(ISNUMBER(--MID(feed!L1062,ROW($1:$19),1))*
ROW($1:$19),0),ROW($1:$19))+1,1)*10^ROW($1:$19)/10)</f>
        <v>2</v>
      </c>
      <c r="M1011" t="str">
        <f>feed!M1062</f>
        <v>Mixed Economy</v>
      </c>
      <c r="N1011">
        <f>SUMPRODUCT(MID(0&amp;feed!N1062,LARGE(INDEX(ISNUMBER(--MID(feed!N1062,ROW($1:$5),1))*
ROW($1:$5),0),ROW($1:$5))+1,1)*10^ROW($1:$5)/10)</f>
        <v>330</v>
      </c>
      <c r="O1011">
        <f>SUMPRODUCT(MID(0&amp;feed!O1062,LARGE(INDEX(ISNUMBER(--MID(feed!O1062,ROW($1:$5),1))*
ROW($1:$5),0),ROW($1:$5))+1,1)*10^ROW($1:$5)/10)</f>
        <v>3902</v>
      </c>
      <c r="P1011" t="str">
        <f>feed!P1062</f>
        <v>Untapped</v>
      </c>
      <c r="Q1011">
        <f t="shared" si="90"/>
        <v>90</v>
      </c>
      <c r="R1011" t="str">
        <f>feed!Q1062</f>
        <v>None</v>
      </c>
      <c r="S1011">
        <f t="shared" si="91"/>
        <v>0</v>
      </c>
      <c r="T1011" t="str">
        <f>feed!R1062</f>
        <v>Atlas</v>
      </c>
      <c r="U1011" t="str">
        <f>feed!S1062</f>
        <v>Neutral</v>
      </c>
      <c r="V1011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11" t="str">
        <f>feed!U1062</f>
        <v>http://blocgame.com/stats.php?id=64733</v>
      </c>
      <c r="X1011" s="4">
        <f>SUMPRODUCT(MID(0&amp;feed!V1062,LARGE(INDEX(ISNUMBER(--MID(feed!V1062,ROW($1:$5),1))*
ROW($1:$5),0),ROW($1:$5))+1,1)*10^ROW($1:$5)/10)</f>
        <v>0</v>
      </c>
      <c r="Y1011">
        <f>feed!W1062</f>
        <v>0</v>
      </c>
      <c r="Z1011" s="4">
        <f t="shared" si="92"/>
        <v>18500</v>
      </c>
      <c r="AA1011" s="8">
        <f t="shared" si="93"/>
        <v>60.606060606060609</v>
      </c>
      <c r="AB1011" s="4">
        <f t="shared" si="94"/>
        <v>55</v>
      </c>
      <c r="AC1011" s="4">
        <f t="shared" si="95"/>
        <v>3333.3333333333335</v>
      </c>
    </row>
    <row r="1012" spans="1:29" x14ac:dyDescent="0.25">
      <c r="A1012" t="str">
        <f>feed!A1049</f>
        <v>PC MASTER RACE</v>
      </c>
      <c r="B1012" t="str">
        <f>feed!B1049</f>
        <v>vExotics</v>
      </c>
      <c r="C1012">
        <f>feed!C1049</f>
        <v>0</v>
      </c>
      <c r="D1012">
        <f>SUMPRODUCT(MID(0&amp;feed!D1049,LARGE(INDEX(ISNUMBER(--MID(feed!D1049,ROW($1:$19),1))*
ROW($1:$19),0),ROW($1:$19))+1,1)*10^ROW($1:$19)/10)</f>
        <v>25</v>
      </c>
      <c r="E1012">
        <f>SUMPRODUCT(MID(0&amp;feed!E1049,LARGE(INDEX(ISNUMBER(--MID(feed!E1049,ROW($1:$19),1))*
ROW($1:$19),0),ROW($1:$19))+1,1)*10^ROW($1:$19)/10)</f>
        <v>0</v>
      </c>
      <c r="F1012" t="str">
        <f>feed!F1049</f>
        <v>First World War surplus</v>
      </c>
      <c r="G1012" t="str">
        <f>feed!G1049</f>
        <v>Angelic</v>
      </c>
      <c r="H1012">
        <f>SUMPRODUCT(MID(0&amp;feed!H1049,LARGE(INDEX(ISNUMBER(--MID(feed!H1049,ROW($1:$19),1))*
ROW($1:$19),0),ROW($1:$19))+1,1)*10^ROW($1:$19)/10)</f>
        <v>0</v>
      </c>
      <c r="I1012" t="str">
        <f>feed!I1049</f>
        <v>Elite</v>
      </c>
      <c r="J1012">
        <f>SUMPRODUCT(MID(0&amp;feed!J1049,LARGE(INDEX(ISNUMBER(--MID(feed!J1049,ROW($1:$19),1))*
ROW($1:$19),0),ROW($1:$19))+1,1)*10^ROW($1:$19)/10)</f>
        <v>97</v>
      </c>
      <c r="K1012">
        <f>SUMPRODUCT(MID(0&amp;feed!K1049,LARGE(INDEX(ISNUMBER(--MID(feed!K1049,ROW($1:$19),1))*
ROW($1:$19),0),ROW($1:$19))+1,1)*10^ROW($1:$19)/10)</f>
        <v>2</v>
      </c>
      <c r="L1012">
        <f>SUMPRODUCT(MID(0&amp;feed!L1049,LARGE(INDEX(ISNUMBER(--MID(feed!L1049,ROW($1:$19),1))*
ROW($1:$19),0),ROW($1:$19))+1,1)*10^ROW($1:$19)/10)</f>
        <v>0</v>
      </c>
      <c r="M1012" t="str">
        <f>feed!M1049</f>
        <v>Free Market</v>
      </c>
      <c r="N1012">
        <f>SUMPRODUCT(MID(0&amp;feed!N1049,LARGE(INDEX(ISNUMBER(--MID(feed!N1049,ROW($1:$5),1))*
ROW($1:$5),0),ROW($1:$5))+1,1)*10^ROW($1:$5)/10)</f>
        <v>334</v>
      </c>
      <c r="O1012">
        <f>SUMPRODUCT(MID(0&amp;feed!O1049,LARGE(INDEX(ISNUMBER(--MID(feed!O1049,ROW($1:$5),1))*
ROW($1:$5),0),ROW($1:$5))+1,1)*10^ROW($1:$5)/10)</f>
        <v>0</v>
      </c>
      <c r="P1012" t="str">
        <f>feed!P1049</f>
        <v>Untapped</v>
      </c>
      <c r="Q1012">
        <f t="shared" si="90"/>
        <v>90</v>
      </c>
      <c r="R1012" t="str">
        <f>feed!Q1049</f>
        <v>None</v>
      </c>
      <c r="S1012">
        <f t="shared" si="91"/>
        <v>0</v>
      </c>
      <c r="T1012" t="str">
        <f>feed!R1049</f>
        <v>Pacific Rim</v>
      </c>
      <c r="U1012" t="str">
        <f>feed!S1049</f>
        <v>Neutral</v>
      </c>
      <c r="V1012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12" t="str">
        <f>feed!U1049</f>
        <v>http://blocgame.com/stats.php?id=65555</v>
      </c>
      <c r="X1012" s="4">
        <f>SUMPRODUCT(MID(0&amp;feed!V1049,LARGE(INDEX(ISNUMBER(--MID(feed!V1049,ROW($1:$5),1))*
ROW($1:$5),0),ROW($1:$5))+1,1)*10^ROW($1:$5)/10)</f>
        <v>0</v>
      </c>
      <c r="Y1012">
        <f>feed!W1049</f>
        <v>0</v>
      </c>
      <c r="Z1012" s="4">
        <f t="shared" si="92"/>
        <v>19250</v>
      </c>
      <c r="AA1012" s="8">
        <f t="shared" si="93"/>
        <v>59.880239520958085</v>
      </c>
      <c r="AB1012" s="4">
        <f t="shared" si="94"/>
        <v>55.666666666666664</v>
      </c>
      <c r="AC1012" s="4">
        <f t="shared" si="95"/>
        <v>3333.3333333333335</v>
      </c>
    </row>
    <row r="1013" spans="1:29" x14ac:dyDescent="0.25">
      <c r="A1013" t="e">
        <f>feed!#REF!</f>
        <v>#REF!</v>
      </c>
      <c r="B1013" t="e">
        <f>feed!#REF!</f>
        <v>#REF!</v>
      </c>
      <c r="C1013" t="e">
        <f>feed!#REF!</f>
        <v>#REF!</v>
      </c>
      <c r="D1013" t="e">
        <f>SUMPRODUCT(MID(0&amp;feed!#REF!,LARGE(INDEX(ISNUMBER(--MID(feed!#REF!,ROW($1:$19),1))*
ROW($1:$19),0),ROW($1:$19))+1,1)*10^ROW($1:$19)/10)</f>
        <v>#REF!</v>
      </c>
      <c r="E1013" t="e">
        <f>SUMPRODUCT(MID(0&amp;feed!#REF!,LARGE(INDEX(ISNUMBER(--MID(feed!#REF!,ROW($1:$19),1))*
ROW($1:$19),0),ROW($1:$19))+1,1)*10^ROW($1:$19)/10)</f>
        <v>#REF!</v>
      </c>
      <c r="F1013" t="e">
        <f>feed!#REF!</f>
        <v>#REF!</v>
      </c>
      <c r="G1013" t="e">
        <f>feed!#REF!</f>
        <v>#REF!</v>
      </c>
      <c r="H1013" t="e">
        <f>SUMPRODUCT(MID(0&amp;feed!#REF!,LARGE(INDEX(ISNUMBER(--MID(feed!#REF!,ROW($1:$19),1))*
ROW($1:$19),0),ROW($1:$19))+1,1)*10^ROW($1:$19)/10)</f>
        <v>#REF!</v>
      </c>
      <c r="I1013" t="e">
        <f>feed!#REF!</f>
        <v>#REF!</v>
      </c>
      <c r="J1013" t="e">
        <f>SUMPRODUCT(MID(0&amp;feed!#REF!,LARGE(INDEX(ISNUMBER(--MID(feed!#REF!,ROW($1:$19),1))*
ROW($1:$19),0),ROW($1:$19))+1,1)*10^ROW($1:$19)/10)</f>
        <v>#REF!</v>
      </c>
      <c r="K1013" t="e">
        <f>SUMPRODUCT(MID(0&amp;feed!#REF!,LARGE(INDEX(ISNUMBER(--MID(feed!#REF!,ROW($1:$19),1))*
ROW($1:$19),0),ROW($1:$19))+1,1)*10^ROW($1:$19)/10)</f>
        <v>#REF!</v>
      </c>
      <c r="L1013" t="e">
        <f>SUMPRODUCT(MID(0&amp;feed!#REF!,LARGE(INDEX(ISNUMBER(--MID(feed!#REF!,ROW($1:$19),1))*
ROW($1:$19),0),ROW($1:$19))+1,1)*10^ROW($1:$19)/10)</f>
        <v>#REF!</v>
      </c>
      <c r="M1013" t="e">
        <f>feed!#REF!</f>
        <v>#REF!</v>
      </c>
      <c r="N1013" t="e">
        <f>SUMPRODUCT(MID(0&amp;feed!#REF!,LARGE(INDEX(ISNUMBER(--MID(feed!#REF!,ROW($1:$5),1))*
ROW($1:$5),0),ROW($1:$5))+1,1)*10^ROW($1:$5)/10)</f>
        <v>#REF!</v>
      </c>
      <c r="O1013" t="e">
        <f>SUMPRODUCT(MID(0&amp;feed!#REF!,LARGE(INDEX(ISNUMBER(--MID(feed!#REF!,ROW($1:$5),1))*
ROW($1:$5),0),ROW($1:$5))+1,1)*10^ROW($1:$5)/10)</f>
        <v>#REF!</v>
      </c>
      <c r="P1013" t="e">
        <f>feed!#REF!</f>
        <v>#REF!</v>
      </c>
      <c r="Q1013" t="e">
        <f t="shared" si="90"/>
        <v>#REF!</v>
      </c>
      <c r="R1013" t="e">
        <f>feed!#REF!</f>
        <v>#REF!</v>
      </c>
      <c r="S1013" t="e">
        <f t="shared" si="91"/>
        <v>#REF!</v>
      </c>
      <c r="T1013" t="e">
        <f>feed!#REF!</f>
        <v>#REF!</v>
      </c>
      <c r="U1013" t="e">
        <f>feed!#REF!</f>
        <v>#REF!</v>
      </c>
      <c r="V101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13" t="e">
        <f>feed!#REF!</f>
        <v>#REF!</v>
      </c>
      <c r="X1013" s="4" t="e">
        <f>SUMPRODUCT(MID(0&amp;feed!#REF!,LARGE(INDEX(ISNUMBER(--MID(feed!#REF!,ROW($1:$5),1))*
ROW($1:$5),0),ROW($1:$5))+1,1)*10^ROW($1:$5)/10)</f>
        <v>#REF!</v>
      </c>
      <c r="Y1013" t="e">
        <f>feed!#REF!</f>
        <v>#REF!</v>
      </c>
      <c r="Z1013" s="4" t="e">
        <f t="shared" si="92"/>
        <v>#REF!</v>
      </c>
      <c r="AA1013" s="8" t="e">
        <f t="shared" si="93"/>
        <v>#REF!</v>
      </c>
      <c r="AB1013" s="4" t="e">
        <f t="shared" si="94"/>
        <v>#REF!</v>
      </c>
      <c r="AC1013" s="4" t="e">
        <f t="shared" si="95"/>
        <v>#REF!</v>
      </c>
    </row>
    <row r="1014" spans="1:29" x14ac:dyDescent="0.25">
      <c r="A1014" t="str">
        <f>feed!A971</f>
        <v>Kaelum</v>
      </c>
      <c r="B1014" t="str">
        <f>feed!B971</f>
        <v>Graylon N</v>
      </c>
      <c r="C1014">
        <f>feed!C971</f>
        <v>0</v>
      </c>
      <c r="D1014">
        <f>SUMPRODUCT(MID(0&amp;feed!D971,LARGE(INDEX(ISNUMBER(--MID(feed!D971,ROW($1:$19),1))*
ROW($1:$19),0),ROW($1:$19))+1,1)*10^ROW($1:$19)/10)</f>
        <v>18</v>
      </c>
      <c r="E1014">
        <f>SUMPRODUCT(MID(0&amp;feed!E971,LARGE(INDEX(ISNUMBER(--MID(feed!E971,ROW($1:$19),1))*
ROW($1:$19),0),ROW($1:$19))+1,1)*10^ROW($1:$19)/10)</f>
        <v>0</v>
      </c>
      <c r="F1014" t="str">
        <f>feed!F971</f>
        <v>Finest of the 19th century</v>
      </c>
      <c r="G1014" t="str">
        <f>feed!G971</f>
        <v>Angelic</v>
      </c>
      <c r="H1014">
        <f>SUMPRODUCT(MID(0&amp;feed!H969,LARGE(INDEX(ISNUMBER(--MID(feed!H969,ROW($1:$19),1))*
ROW($1:$19),0),ROW($1:$19))+1,1)*10^ROW($1:$19)/10)</f>
        <v>0</v>
      </c>
      <c r="I1014" t="str">
        <f>feed!I971</f>
        <v>Standard</v>
      </c>
      <c r="J1014">
        <f>SUMPRODUCT(MID(0&amp;feed!J971,LARGE(INDEX(ISNUMBER(--MID(feed!J971,ROW($1:$19),1))*
ROW($1:$19),0),ROW($1:$19))+1,1)*10^ROW($1:$19)/10)</f>
        <v>92</v>
      </c>
      <c r="K1014">
        <f>SUMPRODUCT(MID(0&amp;feed!K971,LARGE(INDEX(ISNUMBER(--MID(feed!K971,ROW($1:$19),1))*
ROW($1:$19),0),ROW($1:$19))+1,1)*10^ROW($1:$19)/10)</f>
        <v>3</v>
      </c>
      <c r="L1014">
        <f>SUMPRODUCT(MID(0&amp;feed!L971,LARGE(INDEX(ISNUMBER(--MID(feed!L971,ROW($1:$19),1))*
ROW($1:$19),0),ROW($1:$19))+1,1)*10^ROW($1:$19)/10)</f>
        <v>0</v>
      </c>
      <c r="M1014" t="str">
        <f>feed!M971</f>
        <v>Mixed Economy</v>
      </c>
      <c r="N1014">
        <f>SUMPRODUCT(MID(0&amp;feed!N971,LARGE(INDEX(ISNUMBER(--MID(feed!N971,ROW($1:$5),1))*
ROW($1:$5),0),ROW($1:$5))+1,1)*10^ROW($1:$5)/10)</f>
        <v>376</v>
      </c>
      <c r="O1014">
        <f>SUMPRODUCT(MID(0&amp;feed!O971,LARGE(INDEX(ISNUMBER(--MID(feed!O971,ROW($1:$5),1))*
ROW($1:$5),0),ROW($1:$5))+1,1)*10^ROW($1:$5)/10)</f>
        <v>0</v>
      </c>
      <c r="P1014" t="str">
        <f>feed!P971</f>
        <v>Untapped</v>
      </c>
      <c r="Q1014">
        <f t="shared" si="90"/>
        <v>90</v>
      </c>
      <c r="R1014" t="str">
        <f>feed!Q971</f>
        <v>None</v>
      </c>
      <c r="S1014">
        <f t="shared" si="91"/>
        <v>0</v>
      </c>
      <c r="T1014" t="str">
        <f>feed!R971</f>
        <v>Caribbean</v>
      </c>
      <c r="U1014" t="str">
        <f>feed!S971</f>
        <v>Neutral</v>
      </c>
      <c r="V1014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1014" t="str">
        <f>feed!U971</f>
        <v>http://blocgame.com/stats.php?id=65562</v>
      </c>
      <c r="X1014" s="4">
        <f>SUMPRODUCT(MID(0&amp;feed!V971,LARGE(INDEX(ISNUMBER(--MID(feed!V971,ROW($1:$5),1))*
ROW($1:$5),0),ROW($1:$5))+1,1)*10^ROW($1:$5)/10)</f>
        <v>0</v>
      </c>
      <c r="Y1014">
        <f>feed!W971</f>
        <v>0</v>
      </c>
      <c r="Z1014" s="4">
        <f t="shared" si="92"/>
        <v>18875</v>
      </c>
      <c r="AA1014" s="8">
        <f t="shared" si="93"/>
        <v>53.191489361702125</v>
      </c>
      <c r="AB1014" s="4">
        <f t="shared" si="94"/>
        <v>62.666666666666664</v>
      </c>
      <c r="AC1014" s="4">
        <f t="shared" si="95"/>
        <v>3333.3333333333335</v>
      </c>
    </row>
    <row r="1015" spans="1:29" x14ac:dyDescent="0.25">
      <c r="A1015" t="str">
        <f>feed!A1055</f>
        <v>Soviet Reich</v>
      </c>
      <c r="B1015" t="str">
        <f>feed!B1055</f>
        <v>Owerlord</v>
      </c>
      <c r="C1015">
        <f>feed!C1055</f>
        <v>0</v>
      </c>
      <c r="D1015">
        <f>SUMPRODUCT(MID(0&amp;feed!D1055,LARGE(INDEX(ISNUMBER(--MID(feed!D1055,ROW($1:$19),1))*
ROW($1:$19),0),ROW($1:$19))+1,1)*10^ROW($1:$19)/10)</f>
        <v>25</v>
      </c>
      <c r="E1015">
        <f>SUMPRODUCT(MID(0&amp;feed!E1055,LARGE(INDEX(ISNUMBER(--MID(feed!E1055,ROW($1:$19),1))*
ROW($1:$19),0),ROW($1:$19))+1,1)*10^ROW($1:$19)/10)</f>
        <v>0</v>
      </c>
      <c r="F1015" t="str">
        <f>feed!F1055</f>
        <v>First World War surplus</v>
      </c>
      <c r="G1015" t="str">
        <f>feed!G1055</f>
        <v>Nice</v>
      </c>
      <c r="H1015">
        <f>SUMPRODUCT(MID(0&amp;feed!H1054,LARGE(INDEX(ISNUMBER(--MID(feed!H1054,ROW($1:$19),1))*
ROW($1:$19),0),ROW($1:$19))+1,1)*10^ROW($1:$19)/10)</f>
        <v>0</v>
      </c>
      <c r="I1015" t="str">
        <f>feed!I1055</f>
        <v>Elite</v>
      </c>
      <c r="J1015">
        <f>SUMPRODUCT(MID(0&amp;feed!J1055,LARGE(INDEX(ISNUMBER(--MID(feed!J1055,ROW($1:$19),1))*
ROW($1:$19),0),ROW($1:$19))+1,1)*10^ROW($1:$19)/10)</f>
        <v>76</v>
      </c>
      <c r="K1015">
        <f>SUMPRODUCT(MID(0&amp;feed!K1055,LARGE(INDEX(ISNUMBER(--MID(feed!K1055,ROW($1:$19),1))*
ROW($1:$19),0),ROW($1:$19))+1,1)*10^ROW($1:$19)/10)</f>
        <v>2</v>
      </c>
      <c r="L1015">
        <f>SUMPRODUCT(MID(0&amp;feed!L1055,LARGE(INDEX(ISNUMBER(--MID(feed!L1055,ROW($1:$19),1))*
ROW($1:$19),0),ROW($1:$19))+1,1)*10^ROW($1:$19)/10)</f>
        <v>0</v>
      </c>
      <c r="M1015" t="str">
        <f>feed!M1055</f>
        <v>Central Planning</v>
      </c>
      <c r="N1015">
        <f>SUMPRODUCT(MID(0&amp;feed!N1055,LARGE(INDEX(ISNUMBER(--MID(feed!N1055,ROW($1:$5),1))*
ROW($1:$5),0),ROW($1:$5))+1,1)*10^ROW($1:$5)/10)</f>
        <v>333</v>
      </c>
      <c r="O1015">
        <f>SUMPRODUCT(MID(0&amp;feed!O1055,LARGE(INDEX(ISNUMBER(--MID(feed!O1055,ROW($1:$5),1))*
ROW($1:$5),0),ROW($1:$5))+1,1)*10^ROW($1:$5)/10)</f>
        <v>0</v>
      </c>
      <c r="P1015" t="str">
        <f>feed!P1055</f>
        <v>Untapped</v>
      </c>
      <c r="Q1015">
        <f t="shared" si="90"/>
        <v>90</v>
      </c>
      <c r="R1015" t="str">
        <f>feed!Q1055</f>
        <v>None</v>
      </c>
      <c r="S1015">
        <f t="shared" si="91"/>
        <v>0</v>
      </c>
      <c r="T1015" t="str">
        <f>feed!R1055</f>
        <v>The Subcontinent</v>
      </c>
      <c r="U1015" t="str">
        <f>feed!S1055</f>
        <v>Neutral</v>
      </c>
      <c r="V101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15" t="str">
        <f>feed!U1055</f>
        <v>http://blocgame.com/stats.php?id=65585</v>
      </c>
      <c r="X1015" s="4">
        <f>SUMPRODUCT(MID(0&amp;feed!V1055,LARGE(INDEX(ISNUMBER(--MID(feed!V1055,ROW($1:$5),1))*
ROW($1:$5),0),ROW($1:$5))+1,1)*10^ROW($1:$5)/10)</f>
        <v>0</v>
      </c>
      <c r="Y1015">
        <f>feed!W1055</f>
        <v>0</v>
      </c>
      <c r="Z1015" s="4">
        <f t="shared" si="92"/>
        <v>19250</v>
      </c>
      <c r="AA1015" s="8">
        <f t="shared" si="93"/>
        <v>60.06006006006006</v>
      </c>
      <c r="AB1015" s="4">
        <f t="shared" si="94"/>
        <v>55.5</v>
      </c>
      <c r="AC1015" s="4">
        <f t="shared" si="95"/>
        <v>3333.3333333333335</v>
      </c>
    </row>
    <row r="1016" spans="1:29" x14ac:dyDescent="0.25">
      <c r="A1016" t="str">
        <f>feed!A1054</f>
        <v>Tassam</v>
      </c>
      <c r="B1016" t="str">
        <f>feed!B1054</f>
        <v>CallumGriffin</v>
      </c>
      <c r="C1016">
        <f>feed!C1054</f>
        <v>0</v>
      </c>
      <c r="D1016">
        <f>SUMPRODUCT(MID(0&amp;feed!D1054,LARGE(INDEX(ISNUMBER(--MID(feed!D1054,ROW($1:$19),1))*
ROW($1:$19),0),ROW($1:$19))+1,1)*10^ROW($1:$19)/10)</f>
        <v>20</v>
      </c>
      <c r="E1016">
        <f>SUMPRODUCT(MID(0&amp;feed!E1054,LARGE(INDEX(ISNUMBER(--MID(feed!E1054,ROW($1:$19),1))*
ROW($1:$19),0),ROW($1:$19))+1,1)*10^ROW($1:$19)/10)</f>
        <v>0</v>
      </c>
      <c r="F1016" t="str">
        <f>feed!F1054</f>
        <v>Finest of the 19th century</v>
      </c>
      <c r="G1016" t="str">
        <f>feed!G1054</f>
        <v>Nice</v>
      </c>
      <c r="H1016">
        <f>SUMPRODUCT(MID(0&amp;feed!H1055,LARGE(INDEX(ISNUMBER(--MID(feed!H1055,ROW($1:$19),1))*
ROW($1:$19),0),ROW($1:$19))+1,1)*10^ROW($1:$19)/10)</f>
        <v>0</v>
      </c>
      <c r="I1016" t="str">
        <f>feed!I1054</f>
        <v>Standard</v>
      </c>
      <c r="J1016">
        <f>SUMPRODUCT(MID(0&amp;feed!J1054,LARGE(INDEX(ISNUMBER(--MID(feed!J1054,ROW($1:$19),1))*
ROW($1:$19),0),ROW($1:$19))+1,1)*10^ROW($1:$19)/10)</f>
        <v>79</v>
      </c>
      <c r="K1016">
        <f>SUMPRODUCT(MID(0&amp;feed!K1054,LARGE(INDEX(ISNUMBER(--MID(feed!K1054,ROW($1:$19),1))*
ROW($1:$19),0),ROW($1:$19))+1,1)*10^ROW($1:$19)/10)</f>
        <v>2</v>
      </c>
      <c r="L1016">
        <f>SUMPRODUCT(MID(0&amp;feed!L1054,LARGE(INDEX(ISNUMBER(--MID(feed!L1054,ROW($1:$19),1))*
ROW($1:$19),0),ROW($1:$19))+1,1)*10^ROW($1:$19)/10)</f>
        <v>0</v>
      </c>
      <c r="M1016" t="str">
        <f>feed!M1054</f>
        <v>Central Planning</v>
      </c>
      <c r="N1016">
        <f>SUMPRODUCT(MID(0&amp;feed!N1054,LARGE(INDEX(ISNUMBER(--MID(feed!N1054,ROW($1:$5),1))*
ROW($1:$5),0),ROW($1:$5))+1,1)*10^ROW($1:$5)/10)</f>
        <v>333</v>
      </c>
      <c r="O1016">
        <f>SUMPRODUCT(MID(0&amp;feed!O1054,LARGE(INDEX(ISNUMBER(--MID(feed!O1054,ROW($1:$5),1))*
ROW($1:$5),0),ROW($1:$5))+1,1)*10^ROW($1:$5)/10)</f>
        <v>0</v>
      </c>
      <c r="P1016" t="str">
        <f>feed!P1054</f>
        <v>Untapped</v>
      </c>
      <c r="Q1016">
        <f t="shared" si="90"/>
        <v>90</v>
      </c>
      <c r="R1016" t="str">
        <f>feed!Q1054</f>
        <v>None</v>
      </c>
      <c r="S1016">
        <f t="shared" si="91"/>
        <v>0</v>
      </c>
      <c r="T1016" t="str">
        <f>feed!R1054</f>
        <v>Gran Colombia</v>
      </c>
      <c r="U1016" t="str">
        <f>feed!S1054</f>
        <v>Neutral</v>
      </c>
      <c r="V1016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16" t="str">
        <f>feed!U1054</f>
        <v>http://blocgame.com/stats.php?id=65578</v>
      </c>
      <c r="X1016" s="4">
        <f>SUMPRODUCT(MID(0&amp;feed!V1054,LARGE(INDEX(ISNUMBER(--MID(feed!V1054,ROW($1:$5),1))*
ROW($1:$5),0),ROW($1:$5))+1,1)*10^ROW($1:$5)/10)</f>
        <v>0</v>
      </c>
      <c r="Y1016">
        <f>feed!W1054</f>
        <v>0</v>
      </c>
      <c r="Z1016" s="4">
        <f t="shared" si="92"/>
        <v>19250</v>
      </c>
      <c r="AA1016" s="8">
        <f t="shared" si="93"/>
        <v>60.06006006006006</v>
      </c>
      <c r="AB1016" s="4">
        <f t="shared" si="94"/>
        <v>55.5</v>
      </c>
      <c r="AC1016" s="4">
        <f t="shared" si="95"/>
        <v>3333.3333333333335</v>
      </c>
    </row>
    <row r="1017" spans="1:29" x14ac:dyDescent="0.25">
      <c r="A1017" t="str">
        <f>feed!A1056</f>
        <v>New Diogris</v>
      </c>
      <c r="B1017" t="str">
        <f>feed!B1056</f>
        <v>Diogris</v>
      </c>
      <c r="C1017">
        <f>feed!C1056</f>
        <v>0</v>
      </c>
      <c r="D1017">
        <f>SUMPRODUCT(MID(0&amp;feed!D1056,LARGE(INDEX(ISNUMBER(--MID(feed!D1056,ROW($1:$19),1))*
ROW($1:$19),0),ROW($1:$19))+1,1)*10^ROW($1:$19)/10)</f>
        <v>21</v>
      </c>
      <c r="E1017">
        <f>SUMPRODUCT(MID(0&amp;feed!E1056,LARGE(INDEX(ISNUMBER(--MID(feed!E1056,ROW($1:$19),1))*
ROW($1:$19),0),ROW($1:$19))+1,1)*10^ROW($1:$19)/10)</f>
        <v>0</v>
      </c>
      <c r="F1017" t="str">
        <f>feed!F1056</f>
        <v>Second World War surplus</v>
      </c>
      <c r="G1017" t="str">
        <f>feed!G1056</f>
        <v>Gandhi-like</v>
      </c>
      <c r="H1017">
        <f>SUMPRODUCT(MID(0&amp;feed!H1056,LARGE(INDEX(ISNUMBER(--MID(feed!H1056,ROW($1:$19),1))*
ROW($1:$19),0),ROW($1:$19))+1,1)*10^ROW($1:$19)/10)</f>
        <v>0</v>
      </c>
      <c r="I1017" t="str">
        <f>feed!I1056</f>
        <v>Good</v>
      </c>
      <c r="J1017">
        <f>SUMPRODUCT(MID(0&amp;feed!J1056,LARGE(INDEX(ISNUMBER(--MID(feed!J1056,ROW($1:$19),1))*
ROW($1:$19),0),ROW($1:$19))+1,1)*10^ROW($1:$19)/10)</f>
        <v>46</v>
      </c>
      <c r="K1017">
        <f>SUMPRODUCT(MID(0&amp;feed!K1056,LARGE(INDEX(ISNUMBER(--MID(feed!K1056,ROW($1:$19),1))*
ROW($1:$19),0),ROW($1:$19))+1,1)*10^ROW($1:$19)/10)</f>
        <v>5</v>
      </c>
      <c r="L1017">
        <f>SUMPRODUCT(MID(0&amp;feed!L1056,LARGE(INDEX(ISNUMBER(--MID(feed!L1056,ROW($1:$19),1))*
ROW($1:$19),0),ROW($1:$19))+1,1)*10^ROW($1:$19)/10)</f>
        <v>0</v>
      </c>
      <c r="M1017" t="str">
        <f>feed!M1056</f>
        <v>Central Planning</v>
      </c>
      <c r="N1017">
        <f>SUMPRODUCT(MID(0&amp;feed!N1056,LARGE(INDEX(ISNUMBER(--MID(feed!N1056,ROW($1:$5),1))*
ROW($1:$5),0),ROW($1:$5))+1,1)*10^ROW($1:$5)/10)</f>
        <v>332</v>
      </c>
      <c r="O1017">
        <f>SUMPRODUCT(MID(0&amp;feed!O1056,LARGE(INDEX(ISNUMBER(--MID(feed!O1056,ROW($1:$5),1))*
ROW($1:$5),0),ROW($1:$5))+1,1)*10^ROW($1:$5)/10)</f>
        <v>65</v>
      </c>
      <c r="P1017" t="str">
        <f>feed!P1056</f>
        <v>Untapped</v>
      </c>
      <c r="Q1017">
        <f t="shared" si="90"/>
        <v>90</v>
      </c>
      <c r="R1017" t="str">
        <f>feed!Q1056</f>
        <v>Meagre</v>
      </c>
      <c r="S1017">
        <f t="shared" si="91"/>
        <v>1.5</v>
      </c>
      <c r="T1017" t="str">
        <f>feed!R1056</f>
        <v>West Africa</v>
      </c>
      <c r="U1017" t="str">
        <f>feed!S1056</f>
        <v>Soviet Union</v>
      </c>
      <c r="V1017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16735</v>
      </c>
      <c r="W1017" t="str">
        <f>feed!U1056</f>
        <v>http://blocgame.com/stats.php?id=64964</v>
      </c>
      <c r="X1017" s="4">
        <f>SUMPRODUCT(MID(0&amp;feed!V1056,LARGE(INDEX(ISNUMBER(--MID(feed!V1056,ROW($1:$5),1))*
ROW($1:$5),0),ROW($1:$5))+1,1)*10^ROW($1:$5)/10)</f>
        <v>0</v>
      </c>
      <c r="Y1017">
        <f>feed!W1056</f>
        <v>0</v>
      </c>
      <c r="Z1017" s="4">
        <f t="shared" si="92"/>
        <v>14860</v>
      </c>
      <c r="AA1017" s="8">
        <f t="shared" si="93"/>
        <v>50.406626506024097</v>
      </c>
      <c r="AB1017" s="4">
        <f t="shared" si="94"/>
        <v>55.333333333333336</v>
      </c>
      <c r="AC1017" s="4">
        <f t="shared" si="95"/>
        <v>2789.1666666666665</v>
      </c>
    </row>
    <row r="1018" spans="1:29" x14ac:dyDescent="0.25">
      <c r="A1018" t="str">
        <f>feed!A1053</f>
        <v>Akai</v>
      </c>
      <c r="B1018" t="str">
        <f>feed!B1053</f>
        <v>MakaiTheMagician</v>
      </c>
      <c r="C1018">
        <f>feed!C1053</f>
        <v>0</v>
      </c>
      <c r="D1018">
        <f>SUMPRODUCT(MID(0&amp;feed!D1053,LARGE(INDEX(ISNUMBER(--MID(feed!D1053,ROW($1:$19),1))*
ROW($1:$19),0),ROW($1:$19))+1,1)*10^ROW($1:$19)/10)</f>
        <v>20</v>
      </c>
      <c r="E1018">
        <f>SUMPRODUCT(MID(0&amp;feed!E1053,LARGE(INDEX(ISNUMBER(--MID(feed!E1053,ROW($1:$19),1))*
ROW($1:$19),0),ROW($1:$19))+1,1)*10^ROW($1:$19)/10)</f>
        <v>0</v>
      </c>
      <c r="F1018" t="str">
        <f>feed!F1053</f>
        <v>Finest of the 19th century</v>
      </c>
      <c r="G1018" t="str">
        <f>feed!G1053</f>
        <v>Angelic</v>
      </c>
      <c r="H1018">
        <f>SUMPRODUCT(MID(0&amp;feed!H1053,LARGE(INDEX(ISNUMBER(--MID(feed!H1053,ROW($1:$19),1))*
ROW($1:$19),0),ROW($1:$19))+1,1)*10^ROW($1:$19)/10)</f>
        <v>0</v>
      </c>
      <c r="I1018" t="str">
        <f>feed!I1053</f>
        <v>Standard</v>
      </c>
      <c r="J1018">
        <f>SUMPRODUCT(MID(0&amp;feed!J1053,LARGE(INDEX(ISNUMBER(--MID(feed!J1053,ROW($1:$19),1))*
ROW($1:$19),0),ROW($1:$19))+1,1)*10^ROW($1:$19)/10)</f>
        <v>104</v>
      </c>
      <c r="K1018">
        <f>SUMPRODUCT(MID(0&amp;feed!K1053,LARGE(INDEX(ISNUMBER(--MID(feed!K1053,ROW($1:$19),1))*
ROW($1:$19),0),ROW($1:$19))+1,1)*10^ROW($1:$19)/10)</f>
        <v>2</v>
      </c>
      <c r="L1018">
        <f>SUMPRODUCT(MID(0&amp;feed!L1053,LARGE(INDEX(ISNUMBER(--MID(feed!L1053,ROW($1:$19),1))*
ROW($1:$19),0),ROW($1:$19))+1,1)*10^ROW($1:$19)/10)</f>
        <v>0</v>
      </c>
      <c r="M1018" t="str">
        <f>feed!M1053</f>
        <v>Free Market</v>
      </c>
      <c r="N1018">
        <f>SUMPRODUCT(MID(0&amp;feed!N1053,LARGE(INDEX(ISNUMBER(--MID(feed!N1053,ROW($1:$5),1))*
ROW($1:$5),0),ROW($1:$5))+1,1)*10^ROW($1:$5)/10)</f>
        <v>333</v>
      </c>
      <c r="O1018">
        <f>SUMPRODUCT(MID(0&amp;feed!O1053,LARGE(INDEX(ISNUMBER(--MID(feed!O1053,ROW($1:$5),1))*
ROW($1:$5),0),ROW($1:$5))+1,1)*10^ROW($1:$5)/10)</f>
        <v>0</v>
      </c>
      <c r="P1018" t="str">
        <f>feed!P1053</f>
        <v>Untapped</v>
      </c>
      <c r="Q1018">
        <f t="shared" si="90"/>
        <v>90</v>
      </c>
      <c r="R1018" t="str">
        <f>feed!Q1053</f>
        <v>None</v>
      </c>
      <c r="S1018">
        <f t="shared" si="91"/>
        <v>0</v>
      </c>
      <c r="T1018" t="str">
        <f>feed!R1053</f>
        <v>West Africa</v>
      </c>
      <c r="U1018" t="str">
        <f>feed!S1053</f>
        <v>Neutral</v>
      </c>
      <c r="V1018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18" t="str">
        <f>feed!U1053</f>
        <v>http://blocgame.com/stats.php?id=65547</v>
      </c>
      <c r="X1018" s="4">
        <f>SUMPRODUCT(MID(0&amp;feed!V1053,LARGE(INDEX(ISNUMBER(--MID(feed!V1053,ROW($1:$5),1))*
ROW($1:$5),0),ROW($1:$5))+1,1)*10^ROW($1:$5)/10)</f>
        <v>0</v>
      </c>
      <c r="Y1018">
        <f>feed!W1053</f>
        <v>0</v>
      </c>
      <c r="Z1018" s="4">
        <f t="shared" si="92"/>
        <v>19250</v>
      </c>
      <c r="AA1018" s="8">
        <f t="shared" si="93"/>
        <v>60.06006006006006</v>
      </c>
      <c r="AB1018" s="4">
        <f t="shared" si="94"/>
        <v>55.5</v>
      </c>
      <c r="AC1018" s="4">
        <f t="shared" si="95"/>
        <v>3333.3333333333335</v>
      </c>
    </row>
    <row r="1019" spans="1:29" x14ac:dyDescent="0.25">
      <c r="A1019" t="str">
        <f>feed!A850</f>
        <v>Tiad</v>
      </c>
      <c r="B1019" t="str">
        <f>feed!B850</f>
        <v>Sizzle</v>
      </c>
      <c r="C1019" t="str">
        <f>feed!C850</f>
        <v>Brotherhood of Nod</v>
      </c>
      <c r="D1019">
        <f>SUMPRODUCT(MID(0&amp;feed!D850,LARGE(INDEX(ISNUMBER(--MID(feed!D850,ROW($1:$19),1))*
ROW($1:$19),0),ROW($1:$19))+1,1)*10^ROW($1:$19)/10)</f>
        <v>57</v>
      </c>
      <c r="E1019">
        <f>SUMPRODUCT(MID(0&amp;feed!E850,LARGE(INDEX(ISNUMBER(--MID(feed!E850,ROW($1:$19),1))*
ROW($1:$19),0),ROW($1:$19))+1,1)*10^ROW($1:$19)/10)</f>
        <v>0</v>
      </c>
      <c r="F1019" t="str">
        <f>feed!F850</f>
        <v>First World War surplus</v>
      </c>
      <c r="G1019" t="str">
        <f>feed!G850</f>
        <v>Gandhi-like</v>
      </c>
      <c r="H1019">
        <f>SUMPRODUCT(MID(0&amp;feed!H849,LARGE(INDEX(ISNUMBER(--MID(feed!H849,ROW($1:$19),1))*
ROW($1:$19),0),ROW($1:$19))+1,1)*10^ROW($1:$19)/10)</f>
        <v>0</v>
      </c>
      <c r="I1019" t="str">
        <f>feed!I850</f>
        <v>Standard</v>
      </c>
      <c r="J1019">
        <f>SUMPRODUCT(MID(0&amp;feed!J850,LARGE(INDEX(ISNUMBER(--MID(feed!J850,ROW($1:$19),1))*
ROW($1:$19),0),ROW($1:$19))+1,1)*10^ROW($1:$19)/10)</f>
        <v>35</v>
      </c>
      <c r="K1019">
        <f>SUMPRODUCT(MID(0&amp;feed!K850,LARGE(INDEX(ISNUMBER(--MID(feed!K850,ROW($1:$19),1))*
ROW($1:$19),0),ROW($1:$19))+1,1)*10^ROW($1:$19)/10)</f>
        <v>11</v>
      </c>
      <c r="L1019">
        <f>SUMPRODUCT(MID(0&amp;feed!L850,LARGE(INDEX(ISNUMBER(--MID(feed!L850,ROW($1:$19),1))*
ROW($1:$19),0),ROW($1:$19))+1,1)*10^ROW($1:$19)/10)</f>
        <v>6</v>
      </c>
      <c r="M1019" t="str">
        <f>feed!M850</f>
        <v>Central Planning</v>
      </c>
      <c r="N1019">
        <f>SUMPRODUCT(MID(0&amp;feed!N850,LARGE(INDEX(ISNUMBER(--MID(feed!N850,ROW($1:$5),1))*
ROW($1:$5),0),ROW($1:$5))+1,1)*10^ROW($1:$5)/10)</f>
        <v>508</v>
      </c>
      <c r="O1019">
        <f>SUMPRODUCT(MID(0&amp;feed!O850,LARGE(INDEX(ISNUMBER(--MID(feed!O850,ROW($1:$5),1))*
ROW($1:$5),0),ROW($1:$5))+1,1)*10^ROW($1:$5)/10)</f>
        <v>2533</v>
      </c>
      <c r="P1019" t="str">
        <f>feed!P850</f>
        <v>Untapped</v>
      </c>
      <c r="Q1019">
        <f t="shared" si="90"/>
        <v>90</v>
      </c>
      <c r="R1019" t="str">
        <f>feed!Q850</f>
        <v>None</v>
      </c>
      <c r="S1019">
        <f t="shared" si="91"/>
        <v>0</v>
      </c>
      <c r="T1019" t="str">
        <f>feed!R850</f>
        <v>Atlas</v>
      </c>
      <c r="U1019" t="str">
        <f>feed!S850</f>
        <v>Soviet Union</v>
      </c>
      <c r="V1019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44033</v>
      </c>
      <c r="W1019" t="str">
        <f>feed!U850</f>
        <v>http://blocgame.com/stats.php?id=50332</v>
      </c>
      <c r="X1019" s="4">
        <f>SUMPRODUCT(MID(0&amp;feed!V850,LARGE(INDEX(ISNUMBER(--MID(feed!V850,ROW($1:$5),1))*
ROW($1:$5),0),ROW($1:$5))+1,1)*10^ROW($1:$5)/10)</f>
        <v>0</v>
      </c>
      <c r="Y1019">
        <f>feed!W850</f>
        <v>0</v>
      </c>
      <c r="Z1019" s="4">
        <f t="shared" si="92"/>
        <v>37658</v>
      </c>
      <c r="AA1019" s="8">
        <f t="shared" si="93"/>
        <v>86.679133858267718</v>
      </c>
      <c r="AB1019" s="4">
        <f t="shared" si="94"/>
        <v>84.666666666666671</v>
      </c>
      <c r="AC1019" s="4">
        <f t="shared" si="95"/>
        <v>7338.833333333333</v>
      </c>
    </row>
    <row r="1020" spans="1:29" x14ac:dyDescent="0.25">
      <c r="A1020" t="str">
        <f>feed!A1051</f>
        <v>STEM</v>
      </c>
      <c r="B1020" t="str">
        <f>feed!B1051</f>
        <v>STEMTrump</v>
      </c>
      <c r="C1020">
        <f>feed!C1051</f>
        <v>0</v>
      </c>
      <c r="D1020">
        <f>SUMPRODUCT(MID(0&amp;feed!D1051,LARGE(INDEX(ISNUMBER(--MID(feed!D1051,ROW($1:$19),1))*
ROW($1:$19),0),ROW($1:$19))+1,1)*10^ROW($1:$19)/10)</f>
        <v>17</v>
      </c>
      <c r="E1020">
        <f>SUMPRODUCT(MID(0&amp;feed!E1051,LARGE(INDEX(ISNUMBER(--MID(feed!E1051,ROW($1:$19),1))*
ROW($1:$19),0),ROW($1:$19))+1,1)*10^ROW($1:$19)/10)</f>
        <v>0</v>
      </c>
      <c r="F1020" t="str">
        <f>feed!F1051</f>
        <v>Finest of the 19th century</v>
      </c>
      <c r="G1020" t="str">
        <f>feed!G1051</f>
        <v>Good</v>
      </c>
      <c r="H1020">
        <f>SUMPRODUCT(MID(0&amp;feed!H1051,LARGE(INDEX(ISNUMBER(--MID(feed!H1051,ROW($1:$19),1))*
ROW($1:$19),0),ROW($1:$19))+1,1)*10^ROW($1:$19)/10)</f>
        <v>0</v>
      </c>
      <c r="I1020" t="str">
        <f>feed!I1051</f>
        <v>Standard</v>
      </c>
      <c r="J1020">
        <f>SUMPRODUCT(MID(0&amp;feed!J1051,LARGE(INDEX(ISNUMBER(--MID(feed!J1051,ROW($1:$19),1))*
ROW($1:$19),0),ROW($1:$19))+1,1)*10^ROW($1:$19)/10)</f>
        <v>23</v>
      </c>
      <c r="K1020">
        <f>SUMPRODUCT(MID(0&amp;feed!K1051,LARGE(INDEX(ISNUMBER(--MID(feed!K1051,ROW($1:$19),1))*
ROW($1:$19),0),ROW($1:$19))+1,1)*10^ROW($1:$19)/10)</f>
        <v>2</v>
      </c>
      <c r="L1020">
        <f>SUMPRODUCT(MID(0&amp;feed!L1051,LARGE(INDEX(ISNUMBER(--MID(feed!L1051,ROW($1:$19),1))*
ROW($1:$19),0),ROW($1:$19))+1,1)*10^ROW($1:$19)/10)</f>
        <v>2</v>
      </c>
      <c r="M1020" t="str">
        <f>feed!M1051</f>
        <v>Central Planning</v>
      </c>
      <c r="N1020">
        <f>SUMPRODUCT(MID(0&amp;feed!N1051,LARGE(INDEX(ISNUMBER(--MID(feed!N1051,ROW($1:$5),1))*
ROW($1:$5),0),ROW($1:$5))+1,1)*10^ROW($1:$5)/10)</f>
        <v>334</v>
      </c>
      <c r="O1020">
        <f>SUMPRODUCT(MID(0&amp;feed!O1051,LARGE(INDEX(ISNUMBER(--MID(feed!O1051,ROW($1:$5),1))*
ROW($1:$5),0),ROW($1:$5))+1,1)*10^ROW($1:$5)/10)</f>
        <v>1989</v>
      </c>
      <c r="P1020" t="str">
        <f>feed!P1051</f>
        <v>Untapped</v>
      </c>
      <c r="Q1020">
        <f t="shared" si="90"/>
        <v>90</v>
      </c>
      <c r="R1020" t="str">
        <f>feed!Q1051</f>
        <v>None</v>
      </c>
      <c r="S1020">
        <f t="shared" si="91"/>
        <v>0</v>
      </c>
      <c r="T1020" t="str">
        <f>feed!R1051</f>
        <v>Persia</v>
      </c>
      <c r="U1020" t="str">
        <f>feed!S1051</f>
        <v>Neutral</v>
      </c>
      <c r="V1020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20" t="str">
        <f>feed!U1051</f>
        <v>http://blocgame.com/stats.php?id=65598</v>
      </c>
      <c r="X1020" s="4">
        <f>SUMPRODUCT(MID(0&amp;feed!V1051,LARGE(INDEX(ISNUMBER(--MID(feed!V1051,ROW($1:$5),1))*
ROW($1:$5),0),ROW($1:$5))+1,1)*10^ROW($1:$5)/10)</f>
        <v>0</v>
      </c>
      <c r="Y1020">
        <f>feed!W1051</f>
        <v>0</v>
      </c>
      <c r="Z1020" s="4">
        <f t="shared" si="92"/>
        <v>18500</v>
      </c>
      <c r="AA1020" s="8">
        <f t="shared" si="93"/>
        <v>59.880239520958085</v>
      </c>
      <c r="AB1020" s="4">
        <f t="shared" si="94"/>
        <v>55.666666666666664</v>
      </c>
      <c r="AC1020" s="4">
        <f t="shared" si="95"/>
        <v>3333.3333333333335</v>
      </c>
    </row>
    <row r="1021" spans="1:29" x14ac:dyDescent="0.25">
      <c r="A1021" t="e">
        <f>feed!#REF!</f>
        <v>#REF!</v>
      </c>
      <c r="B1021" t="e">
        <f>feed!#REF!</f>
        <v>#REF!</v>
      </c>
      <c r="C1021" t="e">
        <f>feed!#REF!</f>
        <v>#REF!</v>
      </c>
      <c r="D1021" t="e">
        <f>SUMPRODUCT(MID(0&amp;feed!#REF!,LARGE(INDEX(ISNUMBER(--MID(feed!#REF!,ROW($1:$19),1))*
ROW($1:$19),0),ROW($1:$19))+1,1)*10^ROW($1:$19)/10)</f>
        <v>#REF!</v>
      </c>
      <c r="E1021" t="e">
        <f>SUMPRODUCT(MID(0&amp;feed!#REF!,LARGE(INDEX(ISNUMBER(--MID(feed!#REF!,ROW($1:$19),1))*
ROW($1:$19),0),ROW($1:$19))+1,1)*10^ROW($1:$19)/10)</f>
        <v>#REF!</v>
      </c>
      <c r="F1021" t="e">
        <f>feed!#REF!</f>
        <v>#REF!</v>
      </c>
      <c r="G1021" t="e">
        <f>feed!#REF!</f>
        <v>#REF!</v>
      </c>
      <c r="H1021" t="e">
        <f>SUMPRODUCT(MID(0&amp;feed!#REF!,LARGE(INDEX(ISNUMBER(--MID(feed!#REF!,ROW($1:$19),1))*
ROW($1:$19),0),ROW($1:$19))+1,1)*10^ROW($1:$19)/10)</f>
        <v>#REF!</v>
      </c>
      <c r="I1021" t="e">
        <f>feed!#REF!</f>
        <v>#REF!</v>
      </c>
      <c r="J1021" t="e">
        <f>SUMPRODUCT(MID(0&amp;feed!#REF!,LARGE(INDEX(ISNUMBER(--MID(feed!#REF!,ROW($1:$19),1))*
ROW($1:$19),0),ROW($1:$19))+1,1)*10^ROW($1:$19)/10)</f>
        <v>#REF!</v>
      </c>
      <c r="K1021" t="e">
        <f>SUMPRODUCT(MID(0&amp;feed!#REF!,LARGE(INDEX(ISNUMBER(--MID(feed!#REF!,ROW($1:$19),1))*
ROW($1:$19),0),ROW($1:$19))+1,1)*10^ROW($1:$19)/10)</f>
        <v>#REF!</v>
      </c>
      <c r="L1021" t="e">
        <f>SUMPRODUCT(MID(0&amp;feed!#REF!,LARGE(INDEX(ISNUMBER(--MID(feed!#REF!,ROW($1:$19),1))*
ROW($1:$19),0),ROW($1:$19))+1,1)*10^ROW($1:$19)/10)</f>
        <v>#REF!</v>
      </c>
      <c r="M1021" t="e">
        <f>feed!#REF!</f>
        <v>#REF!</v>
      </c>
      <c r="N1021" t="e">
        <f>SUMPRODUCT(MID(0&amp;feed!#REF!,LARGE(INDEX(ISNUMBER(--MID(feed!#REF!,ROW($1:$5),1))*
ROW($1:$5),0),ROW($1:$5))+1,1)*10^ROW($1:$5)/10)</f>
        <v>#REF!</v>
      </c>
      <c r="O1021" t="e">
        <f>SUMPRODUCT(MID(0&amp;feed!#REF!,LARGE(INDEX(ISNUMBER(--MID(feed!#REF!,ROW($1:$5),1))*
ROW($1:$5),0),ROW($1:$5))+1,1)*10^ROW($1:$5)/10)</f>
        <v>#REF!</v>
      </c>
      <c r="P1021" t="e">
        <f>feed!#REF!</f>
        <v>#REF!</v>
      </c>
      <c r="Q1021" t="e">
        <f t="shared" si="90"/>
        <v>#REF!</v>
      </c>
      <c r="R1021" t="e">
        <f>feed!#REF!</f>
        <v>#REF!</v>
      </c>
      <c r="S1021" t="e">
        <f t="shared" si="91"/>
        <v>#REF!</v>
      </c>
      <c r="T1021" t="e">
        <f>feed!#REF!</f>
        <v>#REF!</v>
      </c>
      <c r="U1021" t="e">
        <f>feed!#REF!</f>
        <v>#REF!</v>
      </c>
      <c r="V102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21" t="e">
        <f>feed!#REF!</f>
        <v>#REF!</v>
      </c>
      <c r="X1021" s="4" t="e">
        <f>SUMPRODUCT(MID(0&amp;feed!#REF!,LARGE(INDEX(ISNUMBER(--MID(feed!#REF!,ROW($1:$5),1))*
ROW($1:$5),0),ROW($1:$5))+1,1)*10^ROW($1:$5)/10)</f>
        <v>#REF!</v>
      </c>
      <c r="Y1021" t="e">
        <f>feed!#REF!</f>
        <v>#REF!</v>
      </c>
      <c r="Z1021" s="4" t="e">
        <f t="shared" si="92"/>
        <v>#REF!</v>
      </c>
      <c r="AA1021" s="8" t="e">
        <f t="shared" si="93"/>
        <v>#REF!</v>
      </c>
      <c r="AB1021" s="4" t="e">
        <f t="shared" si="94"/>
        <v>#REF!</v>
      </c>
      <c r="AC1021" s="4" t="e">
        <f t="shared" si="95"/>
        <v>#REF!</v>
      </c>
    </row>
    <row r="1022" spans="1:29" x14ac:dyDescent="0.25">
      <c r="A1022" t="str">
        <f>feed!A1042</f>
        <v>Tom and Jerry</v>
      </c>
      <c r="B1022" t="str">
        <f>feed!B1042</f>
        <v>Tom and Jerry</v>
      </c>
      <c r="C1022">
        <f>feed!C1042</f>
        <v>0</v>
      </c>
      <c r="D1022">
        <f>SUMPRODUCT(MID(0&amp;feed!D1042,LARGE(INDEX(ISNUMBER(--MID(feed!D1042,ROW($1:$19),1))*
ROW($1:$19),0),ROW($1:$19))+1,1)*10^ROW($1:$19)/10)</f>
        <v>2</v>
      </c>
      <c r="E1022">
        <f>SUMPRODUCT(MID(0&amp;feed!E1042,LARGE(INDEX(ISNUMBER(--MID(feed!E1042,ROW($1:$19),1))*
ROW($1:$19),0),ROW($1:$19))+1,1)*10^ROW($1:$19)/10)</f>
        <v>0</v>
      </c>
      <c r="F1022" t="str">
        <f>feed!F1042</f>
        <v>First World War surplus</v>
      </c>
      <c r="G1022" t="str">
        <f>feed!G1042</f>
        <v>Questionable</v>
      </c>
      <c r="H1022">
        <f>SUMPRODUCT(MID(0&amp;feed!H1042,LARGE(INDEX(ISNUMBER(--MID(feed!H1042,ROW($1:$19),1))*
ROW($1:$19),0),ROW($1:$19))+1,1)*10^ROW($1:$19)/10)</f>
        <v>0</v>
      </c>
      <c r="I1022" t="str">
        <f>feed!I1042</f>
        <v>Poor</v>
      </c>
      <c r="J1022">
        <f>SUMPRODUCT(MID(0&amp;feed!J1042,LARGE(INDEX(ISNUMBER(--MID(feed!J1042,ROW($1:$19),1))*
ROW($1:$19),0),ROW($1:$19))+1,1)*10^ROW($1:$19)/10)</f>
        <v>131</v>
      </c>
      <c r="K1022">
        <f>SUMPRODUCT(MID(0&amp;feed!K1042,LARGE(INDEX(ISNUMBER(--MID(feed!K1042,ROW($1:$19),1))*
ROW($1:$19),0),ROW($1:$19))+1,1)*10^ROW($1:$19)/10)</f>
        <v>2</v>
      </c>
      <c r="L1022">
        <f>SUMPRODUCT(MID(0&amp;feed!L1042,LARGE(INDEX(ISNUMBER(--MID(feed!L1042,ROW($1:$19),1))*
ROW($1:$19),0),ROW($1:$19))+1,1)*10^ROW($1:$19)/10)</f>
        <v>0</v>
      </c>
      <c r="M1022" t="str">
        <f>feed!M1042</f>
        <v>Mixed Economy</v>
      </c>
      <c r="N1022">
        <f>SUMPRODUCT(MID(0&amp;feed!N1042,LARGE(INDEX(ISNUMBER(--MID(feed!N1042,ROW($1:$5),1))*
ROW($1:$5),0),ROW($1:$5))+1,1)*10^ROW($1:$5)/10)</f>
        <v>339</v>
      </c>
      <c r="O1022">
        <f>SUMPRODUCT(MID(0&amp;feed!O1042,LARGE(INDEX(ISNUMBER(--MID(feed!O1042,ROW($1:$5),1))*
ROW($1:$5),0),ROW($1:$5))+1,1)*10^ROW($1:$5)/10)</f>
        <v>0</v>
      </c>
      <c r="P1022" t="str">
        <f>feed!P1042</f>
        <v>Untapped</v>
      </c>
      <c r="Q1022">
        <f t="shared" si="90"/>
        <v>90</v>
      </c>
      <c r="R1022" t="str">
        <f>feed!Q1042</f>
        <v>None</v>
      </c>
      <c r="S1022">
        <f t="shared" si="91"/>
        <v>0</v>
      </c>
      <c r="T1022" t="str">
        <f>feed!R1042</f>
        <v>China</v>
      </c>
      <c r="U1022" t="str">
        <f>feed!S1042</f>
        <v>Neutral</v>
      </c>
      <c r="V102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13613</v>
      </c>
      <c r="W1022" t="str">
        <f>feed!U1042</f>
        <v>http://blocgame.com/stats.php?id=64288</v>
      </c>
      <c r="X1022" s="4">
        <f>SUMPRODUCT(MID(0&amp;feed!V1042,LARGE(INDEX(ISNUMBER(--MID(feed!V1042,ROW($1:$5),1))*
ROW($1:$5),0),ROW($1:$5))+1,1)*10^ROW($1:$5)/10)</f>
        <v>0</v>
      </c>
      <c r="Y1022">
        <f>feed!W1042</f>
        <v>0</v>
      </c>
      <c r="Z1022" s="4">
        <f t="shared" si="92"/>
        <v>12863</v>
      </c>
      <c r="AA1022" s="8">
        <f t="shared" si="93"/>
        <v>40.156342182890853</v>
      </c>
      <c r="AB1022" s="4">
        <f t="shared" si="94"/>
        <v>56.5</v>
      </c>
      <c r="AC1022" s="4">
        <f t="shared" si="95"/>
        <v>2268.8333333333335</v>
      </c>
    </row>
    <row r="1023" spans="1:29" x14ac:dyDescent="0.25">
      <c r="A1023" t="str">
        <f>feed!A1043</f>
        <v>Santa Cruz</v>
      </c>
      <c r="B1023" t="str">
        <f>feed!B1043</f>
        <v>mateus sousa</v>
      </c>
      <c r="C1023">
        <f>feed!C1043</f>
        <v>0</v>
      </c>
      <c r="D1023">
        <f>SUMPRODUCT(MID(0&amp;feed!D1043,LARGE(INDEX(ISNUMBER(--MID(feed!D1043,ROW($1:$19),1))*
ROW($1:$19),0),ROW($1:$19))+1,1)*10^ROW($1:$19)/10)</f>
        <v>22</v>
      </c>
      <c r="E1023">
        <f>SUMPRODUCT(MID(0&amp;feed!E1043,LARGE(INDEX(ISNUMBER(--MID(feed!E1043,ROW($1:$19),1))*
ROW($1:$19),0),ROW($1:$19))+1,1)*10^ROW($1:$19)/10)</f>
        <v>0</v>
      </c>
      <c r="F1023" t="str">
        <f>feed!F1043</f>
        <v>Finest of the 19th century</v>
      </c>
      <c r="G1023" t="str">
        <f>feed!G1043</f>
        <v>Gandhi-like</v>
      </c>
      <c r="H1023">
        <f>SUMPRODUCT(MID(0&amp;feed!H1043,LARGE(INDEX(ISNUMBER(--MID(feed!H1043,ROW($1:$19),1))*
ROW($1:$19),0),ROW($1:$19))+1,1)*10^ROW($1:$19)/10)</f>
        <v>0</v>
      </c>
      <c r="I1023" t="str">
        <f>feed!I1043</f>
        <v>Poor</v>
      </c>
      <c r="J1023">
        <f>SUMPRODUCT(MID(0&amp;feed!J1043,LARGE(INDEX(ISNUMBER(--MID(feed!J1043,ROW($1:$19),1))*
ROW($1:$19),0),ROW($1:$19))+1,1)*10^ROW($1:$19)/10)</f>
        <v>126</v>
      </c>
      <c r="K1023">
        <f>SUMPRODUCT(MID(0&amp;feed!K1043,LARGE(INDEX(ISNUMBER(--MID(feed!K1043,ROW($1:$19),1))*
ROW($1:$19),0),ROW($1:$19))+1,1)*10^ROW($1:$19)/10)</f>
        <v>3</v>
      </c>
      <c r="L1023">
        <f>SUMPRODUCT(MID(0&amp;feed!L1043,LARGE(INDEX(ISNUMBER(--MID(feed!L1043,ROW($1:$19),1))*
ROW($1:$19),0),ROW($1:$19))+1,1)*10^ROW($1:$19)/10)</f>
        <v>1</v>
      </c>
      <c r="M1023" t="str">
        <f>feed!M1043</f>
        <v>Free Market</v>
      </c>
      <c r="N1023">
        <f>SUMPRODUCT(MID(0&amp;feed!N1043,LARGE(INDEX(ISNUMBER(--MID(feed!N1043,ROW($1:$5),1))*
ROW($1:$5),0),ROW($1:$5))+1,1)*10^ROW($1:$5)/10)</f>
        <v>338</v>
      </c>
      <c r="O1023">
        <f>SUMPRODUCT(MID(0&amp;feed!O1043,LARGE(INDEX(ISNUMBER(--MID(feed!O1043,ROW($1:$5),1))*
ROW($1:$5),0),ROW($1:$5))+1,1)*10^ROW($1:$5)/10)</f>
        <v>0</v>
      </c>
      <c r="P1023" t="str">
        <f>feed!P1043</f>
        <v>Untapped</v>
      </c>
      <c r="Q1023">
        <f t="shared" si="90"/>
        <v>90</v>
      </c>
      <c r="R1023" t="str">
        <f>feed!Q1043</f>
        <v>None</v>
      </c>
      <c r="S1023">
        <f t="shared" si="91"/>
        <v>0</v>
      </c>
      <c r="T1023" t="str">
        <f>feed!R1043</f>
        <v>Southern Cone</v>
      </c>
      <c r="U1023" t="str">
        <f>feed!S1043</f>
        <v>Neutral</v>
      </c>
      <c r="V102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23" t="str">
        <f>feed!U1043</f>
        <v>http://blocgame.com/stats.php?id=65484</v>
      </c>
      <c r="X1023" s="4">
        <f>SUMPRODUCT(MID(0&amp;feed!V1043,LARGE(INDEX(ISNUMBER(--MID(feed!V1043,ROW($1:$5),1))*
ROW($1:$5),0),ROW($1:$5))+1,1)*10^ROW($1:$5)/10)</f>
        <v>0</v>
      </c>
      <c r="Y1023">
        <f>feed!W1043</f>
        <v>0</v>
      </c>
      <c r="Z1023" s="4">
        <f t="shared" si="92"/>
        <v>18500</v>
      </c>
      <c r="AA1023" s="8">
        <f t="shared" si="93"/>
        <v>59.171597633136095</v>
      </c>
      <c r="AB1023" s="4">
        <f t="shared" si="94"/>
        <v>56.333333333333336</v>
      </c>
      <c r="AC1023" s="4">
        <f t="shared" si="95"/>
        <v>3333.3333333333335</v>
      </c>
    </row>
    <row r="1024" spans="1:29" x14ac:dyDescent="0.25">
      <c r="A1024" t="str">
        <f>feed!A1044</f>
        <v>Gondollin</v>
      </c>
      <c r="B1024" t="str">
        <f>feed!B1044</f>
        <v>Aragorn of Aragon</v>
      </c>
      <c r="C1024">
        <f>feed!C1044</f>
        <v>0</v>
      </c>
      <c r="D1024">
        <f>SUMPRODUCT(MID(0&amp;feed!D1044,LARGE(INDEX(ISNUMBER(--MID(feed!D1044,ROW($1:$19),1))*
ROW($1:$19),0),ROW($1:$19))+1,1)*10^ROW($1:$19)/10)</f>
        <v>2</v>
      </c>
      <c r="E1024">
        <f>SUMPRODUCT(MID(0&amp;feed!E1044,LARGE(INDEX(ISNUMBER(--MID(feed!E1044,ROW($1:$19),1))*
ROW($1:$19),0),ROW($1:$19))+1,1)*10^ROW($1:$19)/10)</f>
        <v>0</v>
      </c>
      <c r="F1024" t="str">
        <f>feed!F1044</f>
        <v>Finest of the 19th century</v>
      </c>
      <c r="G1024" t="str">
        <f>feed!G1044</f>
        <v>Questionable</v>
      </c>
      <c r="H1024">
        <f>SUMPRODUCT(MID(0&amp;feed!H1044,LARGE(INDEX(ISNUMBER(--MID(feed!H1044,ROW($1:$19),1))*
ROW($1:$19),0),ROW($1:$19))+1,1)*10^ROW($1:$19)/10)</f>
        <v>0</v>
      </c>
      <c r="I1024" t="str">
        <f>feed!I1044</f>
        <v>Undisciplined Rabble</v>
      </c>
      <c r="J1024">
        <f>SUMPRODUCT(MID(0&amp;feed!J1044,LARGE(INDEX(ISNUMBER(--MID(feed!J1044,ROW($1:$19),1))*
ROW($1:$19),0),ROW($1:$19))+1,1)*10^ROW($1:$19)/10)</f>
        <v>28</v>
      </c>
      <c r="K1024">
        <f>SUMPRODUCT(MID(0&amp;feed!K1044,LARGE(INDEX(ISNUMBER(--MID(feed!K1044,ROW($1:$19),1))*
ROW($1:$19),0),ROW($1:$19))+1,1)*10^ROW($1:$19)/10)</f>
        <v>2</v>
      </c>
      <c r="L1024">
        <f>SUMPRODUCT(MID(0&amp;feed!L1044,LARGE(INDEX(ISNUMBER(--MID(feed!L1044,ROW($1:$19),1))*
ROW($1:$19),0),ROW($1:$19))+1,1)*10^ROW($1:$19)/10)</f>
        <v>0</v>
      </c>
      <c r="M1024" t="str">
        <f>feed!M1044</f>
        <v>Mixed Economy</v>
      </c>
      <c r="N1024">
        <f>SUMPRODUCT(MID(0&amp;feed!N1044,LARGE(INDEX(ISNUMBER(--MID(feed!N1044,ROW($1:$5),1))*
ROW($1:$5),0),ROW($1:$5))+1,1)*10^ROW($1:$5)/10)</f>
        <v>337</v>
      </c>
      <c r="O1024">
        <f>SUMPRODUCT(MID(0&amp;feed!O1044,LARGE(INDEX(ISNUMBER(--MID(feed!O1044,ROW($1:$5),1))*
ROW($1:$5),0),ROW($1:$5))+1,1)*10^ROW($1:$5)/10)</f>
        <v>0</v>
      </c>
      <c r="P1024" t="str">
        <f>feed!P1044</f>
        <v>Untapped</v>
      </c>
      <c r="Q1024">
        <f t="shared" si="90"/>
        <v>90</v>
      </c>
      <c r="R1024" t="str">
        <f>feed!Q1044</f>
        <v>None</v>
      </c>
      <c r="S1024">
        <f t="shared" si="91"/>
        <v>0</v>
      </c>
      <c r="T1024" t="str">
        <f>feed!R1044</f>
        <v>Gran Colombia</v>
      </c>
      <c r="U1024" t="str">
        <f>feed!S1044</f>
        <v>Neutral</v>
      </c>
      <c r="V102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10834</v>
      </c>
      <c r="W1024" t="str">
        <f>feed!U1044</f>
        <v>http://blocgame.com/stats.php?id=65003</v>
      </c>
      <c r="X1024" s="4">
        <f>SUMPRODUCT(MID(0&amp;feed!V1044,LARGE(INDEX(ISNUMBER(--MID(feed!V1044,ROW($1:$5),1))*
ROW($1:$5),0),ROW($1:$5))+1,1)*10^ROW($1:$5)/10)</f>
        <v>0</v>
      </c>
      <c r="Y1024">
        <f>feed!W1044</f>
        <v>0</v>
      </c>
      <c r="Z1024" s="4">
        <f t="shared" si="92"/>
        <v>10084</v>
      </c>
      <c r="AA1024" s="8">
        <f t="shared" si="93"/>
        <v>32.148367952522257</v>
      </c>
      <c r="AB1024" s="4">
        <f t="shared" si="94"/>
        <v>56.166666666666664</v>
      </c>
      <c r="AC1024" s="4">
        <f t="shared" si="95"/>
        <v>1805.6666666666667</v>
      </c>
    </row>
    <row r="1025" spans="1:29" x14ac:dyDescent="0.25">
      <c r="A1025" t="str">
        <f>feed!A1045</f>
        <v>Monarch</v>
      </c>
      <c r="B1025" t="str">
        <f>feed!B1045</f>
        <v>King Jack</v>
      </c>
      <c r="C1025">
        <f>feed!C1045</f>
        <v>0</v>
      </c>
      <c r="D1025">
        <f>SUMPRODUCT(MID(0&amp;feed!D1045,LARGE(INDEX(ISNUMBER(--MID(feed!D1045,ROW($1:$19),1))*
ROW($1:$19),0),ROW($1:$19))+1,1)*10^ROW($1:$19)/10)</f>
        <v>7</v>
      </c>
      <c r="E1025">
        <f>SUMPRODUCT(MID(0&amp;feed!E1045,LARGE(INDEX(ISNUMBER(--MID(feed!E1045,ROW($1:$19),1))*
ROW($1:$19),0),ROW($1:$19))+1,1)*10^ROW($1:$19)/10)</f>
        <v>0</v>
      </c>
      <c r="F1025" t="str">
        <f>feed!F1045</f>
        <v>First World War surplus</v>
      </c>
      <c r="G1025" t="str">
        <f>feed!G1045</f>
        <v>Normal</v>
      </c>
      <c r="H1025">
        <f>SUMPRODUCT(MID(0&amp;feed!H1045,LARGE(INDEX(ISNUMBER(--MID(feed!H1045,ROW($1:$19),1))*
ROW($1:$19),0),ROW($1:$19))+1,1)*10^ROW($1:$19)/10)</f>
        <v>0</v>
      </c>
      <c r="I1025" t="str">
        <f>feed!I1045</f>
        <v>Undisciplined Rabble</v>
      </c>
      <c r="J1025">
        <f>SUMPRODUCT(MID(0&amp;feed!J1045,LARGE(INDEX(ISNUMBER(--MID(feed!J1045,ROW($1:$19),1))*
ROW($1:$19),0),ROW($1:$19))+1,1)*10^ROW($1:$19)/10)</f>
        <v>2</v>
      </c>
      <c r="K1025">
        <f>SUMPRODUCT(MID(0&amp;feed!K1045,LARGE(INDEX(ISNUMBER(--MID(feed!K1045,ROW($1:$19),1))*
ROW($1:$19),0),ROW($1:$19))+1,1)*10^ROW($1:$19)/10)</f>
        <v>3</v>
      </c>
      <c r="L1025">
        <f>SUMPRODUCT(MID(0&amp;feed!L1045,LARGE(INDEX(ISNUMBER(--MID(feed!L1045,ROW($1:$19),1))*
ROW($1:$19),0),ROW($1:$19))+1,1)*10^ROW($1:$19)/10)</f>
        <v>1</v>
      </c>
      <c r="M1025" t="str">
        <f>feed!M1045</f>
        <v>Mixed Economy</v>
      </c>
      <c r="N1025">
        <f>SUMPRODUCT(MID(0&amp;feed!N1045,LARGE(INDEX(ISNUMBER(--MID(feed!N1045,ROW($1:$5),1))*
ROW($1:$5),0),ROW($1:$5))+1,1)*10^ROW($1:$5)/10)</f>
        <v>337</v>
      </c>
      <c r="O1025">
        <f>SUMPRODUCT(MID(0&amp;feed!O1045,LARGE(INDEX(ISNUMBER(--MID(feed!O1045,ROW($1:$5),1))*
ROW($1:$5),0),ROW($1:$5))+1,1)*10^ROW($1:$5)/10)</f>
        <v>5305</v>
      </c>
      <c r="P1025" t="str">
        <f>feed!P1045</f>
        <v>Untapped</v>
      </c>
      <c r="Q1025">
        <f t="shared" si="90"/>
        <v>90</v>
      </c>
      <c r="R1025" t="str">
        <f>feed!Q1045</f>
        <v>None</v>
      </c>
      <c r="S1025">
        <f t="shared" si="91"/>
        <v>0</v>
      </c>
      <c r="T1025" t="str">
        <f>feed!R1045</f>
        <v>Arabia</v>
      </c>
      <c r="U1025" t="str">
        <f>feed!S1045</f>
        <v>Neutral</v>
      </c>
      <c r="V102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10023</v>
      </c>
      <c r="W1025" t="str">
        <f>feed!U1045</f>
        <v>http://blocgame.com/stats.php?id=65150</v>
      </c>
      <c r="X1025" s="4">
        <f>SUMPRODUCT(MID(0&amp;feed!V1045,LARGE(INDEX(ISNUMBER(--MID(feed!V1045,ROW($1:$5),1))*
ROW($1:$5),0),ROW($1:$5))+1,1)*10^ROW($1:$5)/10)</f>
        <v>0</v>
      </c>
      <c r="Y1025">
        <f>feed!W1045</f>
        <v>0</v>
      </c>
      <c r="Z1025" s="4">
        <f t="shared" si="92"/>
        <v>8523</v>
      </c>
      <c r="AA1025" s="8">
        <f t="shared" si="93"/>
        <v>29.741839762611274</v>
      </c>
      <c r="AB1025" s="4">
        <f t="shared" si="94"/>
        <v>56.166666666666664</v>
      </c>
      <c r="AC1025" s="4">
        <f t="shared" si="95"/>
        <v>1670.5</v>
      </c>
    </row>
    <row r="1026" spans="1:29" x14ac:dyDescent="0.25">
      <c r="A1026" t="str">
        <f>feed!A1046</f>
        <v>Mathiland</v>
      </c>
      <c r="B1026" t="str">
        <f>feed!B1046</f>
        <v>Mathisbj944</v>
      </c>
      <c r="C1026">
        <f>feed!C1046</f>
        <v>0</v>
      </c>
      <c r="D1026">
        <f>SUMPRODUCT(MID(0&amp;feed!D1046,LARGE(INDEX(ISNUMBER(--MID(feed!D1046,ROW($1:$19),1))*
ROW($1:$19),0),ROW($1:$19))+1,1)*10^ROW($1:$19)/10)</f>
        <v>16</v>
      </c>
      <c r="E1026">
        <f>SUMPRODUCT(MID(0&amp;feed!E1046,LARGE(INDEX(ISNUMBER(--MID(feed!E1046,ROW($1:$19),1))*
ROW($1:$19),0),ROW($1:$19))+1,1)*10^ROW($1:$19)/10)</f>
        <v>0</v>
      </c>
      <c r="F1026" t="str">
        <f>feed!F1046</f>
        <v>Finest of the 19th century</v>
      </c>
      <c r="G1026" t="str">
        <f>feed!G1046</f>
        <v>Nice</v>
      </c>
      <c r="H1026">
        <f>SUMPRODUCT(MID(0&amp;feed!H1046,LARGE(INDEX(ISNUMBER(--MID(feed!H1046,ROW($1:$19),1))*
ROW($1:$19),0),ROW($1:$19))+1,1)*10^ROW($1:$19)/10)</f>
        <v>0</v>
      </c>
      <c r="I1026" t="str">
        <f>feed!I1046</f>
        <v>Standard</v>
      </c>
      <c r="J1026">
        <f>SUMPRODUCT(MID(0&amp;feed!J1046,LARGE(INDEX(ISNUMBER(--MID(feed!J1046,ROW($1:$19),1))*
ROW($1:$19),0),ROW($1:$19))+1,1)*10^ROW($1:$19)/10)</f>
        <v>65</v>
      </c>
      <c r="K1026">
        <f>SUMPRODUCT(MID(0&amp;feed!K1046,LARGE(INDEX(ISNUMBER(--MID(feed!K1046,ROW($1:$19),1))*
ROW($1:$19),0),ROW($1:$19))+1,1)*10^ROW($1:$19)/10)</f>
        <v>2</v>
      </c>
      <c r="L1026">
        <f>SUMPRODUCT(MID(0&amp;feed!L1046,LARGE(INDEX(ISNUMBER(--MID(feed!L1046,ROW($1:$19),1))*
ROW($1:$19),0),ROW($1:$19))+1,1)*10^ROW($1:$19)/10)</f>
        <v>1</v>
      </c>
      <c r="M1026" t="str">
        <f>feed!M1046</f>
        <v>Free Market</v>
      </c>
      <c r="N1026">
        <f>SUMPRODUCT(MID(0&amp;feed!N1046,LARGE(INDEX(ISNUMBER(--MID(feed!N1046,ROW($1:$5),1))*
ROW($1:$5),0),ROW($1:$5))+1,1)*10^ROW($1:$5)/10)</f>
        <v>337</v>
      </c>
      <c r="O1026">
        <f>SUMPRODUCT(MID(0&amp;feed!O1046,LARGE(INDEX(ISNUMBER(--MID(feed!O1046,ROW($1:$5),1))*
ROW($1:$5),0),ROW($1:$5))+1,1)*10^ROW($1:$5)/10)</f>
        <v>150</v>
      </c>
      <c r="P1026" t="str">
        <f>feed!P1046</f>
        <v>Untapped</v>
      </c>
      <c r="Q1026">
        <f t="shared" ref="Q1026:Q1089" si="96">IF(P1026=0,40, IF(P1026="Depleted",0, IF(P1026="Near Depletion",10, IF(P1026="Plentiful",70, IF(P1026="Untapped",90,"Error")))))</f>
        <v>90</v>
      </c>
      <c r="R1026" t="str">
        <f>feed!Q1046</f>
        <v>None</v>
      </c>
      <c r="S1026">
        <f t="shared" ref="S1026:S1089" si="97">IF(R1026="None",0, IF(R1026="Meagre",1.5, IF(R1026="Small",3, IF(R1026="Mediocre",4.5, IF(R1026="Somewhat Large",6, IF(R1026="Large",7.5, IF(R1026="Powerful",9, IF(R1026="Very Powerful",10,"Error"))))))))</f>
        <v>0</v>
      </c>
      <c r="T1026" t="str">
        <f>feed!R1046</f>
        <v>Caribbean</v>
      </c>
      <c r="U1026" t="str">
        <f>feed!S1046</f>
        <v>United States</v>
      </c>
      <c r="V102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20000</v>
      </c>
      <c r="W1026" t="str">
        <f>feed!U1046</f>
        <v>http://blocgame.com/stats.php?id=65599</v>
      </c>
      <c r="X1026" s="4">
        <f>SUMPRODUCT(MID(0&amp;feed!V1046,LARGE(INDEX(ISNUMBER(--MID(feed!V1046,ROW($1:$5),1))*
ROW($1:$5),0),ROW($1:$5))+1,1)*10^ROW($1:$5)/10)</f>
        <v>0</v>
      </c>
      <c r="Y1026">
        <f>feed!W1046</f>
        <v>0</v>
      </c>
      <c r="Z1026" s="4">
        <f t="shared" ref="Z1026:Z1089" si="98">V1026-H1026*750-K1026*375-L1026*375</f>
        <v>18875</v>
      </c>
      <c r="AA1026" s="8">
        <f t="shared" ref="AA1026:AA1089" si="99">V1026/N1026</f>
        <v>59.347181008902076</v>
      </c>
      <c r="AB1026" s="4">
        <f t="shared" ref="AB1026:AB1089" si="100">N1026/6</f>
        <v>56.166666666666664</v>
      </c>
      <c r="AC1026" s="4">
        <f t="shared" ref="AC1026:AC1089" si="101">V1026/6</f>
        <v>3333.3333333333335</v>
      </c>
    </row>
    <row r="1027" spans="1:29" x14ac:dyDescent="0.25">
      <c r="A1027" t="str">
        <f>feed!A1047</f>
        <v>Regginland</v>
      </c>
      <c r="B1027" t="str">
        <f>feed!B1047</f>
        <v>Reggin</v>
      </c>
      <c r="C1027">
        <f>feed!C1047</f>
        <v>0</v>
      </c>
      <c r="D1027">
        <f>SUMPRODUCT(MID(0&amp;feed!D1047,LARGE(INDEX(ISNUMBER(--MID(feed!D1047,ROW($1:$19),1))*
ROW($1:$19),0),ROW($1:$19))+1,1)*10^ROW($1:$19)/10)</f>
        <v>8</v>
      </c>
      <c r="E1027">
        <f>SUMPRODUCT(MID(0&amp;feed!E1047,LARGE(INDEX(ISNUMBER(--MID(feed!E1047,ROW($1:$19),1))*
ROW($1:$19),0),ROW($1:$19))+1,1)*10^ROW($1:$19)/10)</f>
        <v>0</v>
      </c>
      <c r="F1027" t="str">
        <f>feed!F1047</f>
        <v>Finest of the 19th century</v>
      </c>
      <c r="G1027" t="str">
        <f>feed!G1047</f>
        <v>Questionable</v>
      </c>
      <c r="H1027">
        <f>SUMPRODUCT(MID(0&amp;feed!H1047,LARGE(INDEX(ISNUMBER(--MID(feed!H1047,ROW($1:$19),1))*
ROW($1:$19),0),ROW($1:$19))+1,1)*10^ROW($1:$19)/10)</f>
        <v>0</v>
      </c>
      <c r="I1027" t="str">
        <f>feed!I1047</f>
        <v>Undisciplined Rabble</v>
      </c>
      <c r="J1027">
        <f>SUMPRODUCT(MID(0&amp;feed!J1047,LARGE(INDEX(ISNUMBER(--MID(feed!J1047,ROW($1:$19),1))*
ROW($1:$19),0),ROW($1:$19))+1,1)*10^ROW($1:$19)/10)</f>
        <v>23</v>
      </c>
      <c r="K1027">
        <f>SUMPRODUCT(MID(0&amp;feed!K1047,LARGE(INDEX(ISNUMBER(--MID(feed!K1047,ROW($1:$19),1))*
ROW($1:$19),0),ROW($1:$19))+1,1)*10^ROW($1:$19)/10)</f>
        <v>2</v>
      </c>
      <c r="L1027">
        <f>SUMPRODUCT(MID(0&amp;feed!L1047,LARGE(INDEX(ISNUMBER(--MID(feed!L1047,ROW($1:$19),1))*
ROW($1:$19),0),ROW($1:$19))+1,1)*10^ROW($1:$19)/10)</f>
        <v>0</v>
      </c>
      <c r="M1027" t="str">
        <f>feed!M1047</f>
        <v>Mixed Economy</v>
      </c>
      <c r="N1027">
        <f>SUMPRODUCT(MID(0&amp;feed!N1047,LARGE(INDEX(ISNUMBER(--MID(feed!N1047,ROW($1:$5),1))*
ROW($1:$5),0),ROW($1:$5))+1,1)*10^ROW($1:$5)/10)</f>
        <v>336</v>
      </c>
      <c r="O1027">
        <f>SUMPRODUCT(MID(0&amp;feed!O1047,LARGE(INDEX(ISNUMBER(--MID(feed!O1047,ROW($1:$5),1))*
ROW($1:$5),0),ROW($1:$5))+1,1)*10^ROW($1:$5)/10)</f>
        <v>0</v>
      </c>
      <c r="P1027" t="str">
        <f>feed!P1047</f>
        <v>Untapped</v>
      </c>
      <c r="Q1027">
        <f t="shared" si="96"/>
        <v>90</v>
      </c>
      <c r="R1027" t="str">
        <f>feed!Q1047</f>
        <v>None</v>
      </c>
      <c r="S1027">
        <f t="shared" si="97"/>
        <v>0</v>
      </c>
      <c r="T1027" t="str">
        <f>feed!R1047</f>
        <v>Guinea</v>
      </c>
      <c r="U1027" t="str">
        <f>feed!S1047</f>
        <v>Neutral</v>
      </c>
      <c r="V102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15342</v>
      </c>
      <c r="W1027" t="str">
        <f>feed!U1047</f>
        <v>http://blocgame.com/stats.php?id=65417</v>
      </c>
      <c r="X1027" s="4">
        <f>SUMPRODUCT(MID(0&amp;feed!V1047,LARGE(INDEX(ISNUMBER(--MID(feed!V1047,ROW($1:$5),1))*
ROW($1:$5),0),ROW($1:$5))+1,1)*10^ROW($1:$5)/10)</f>
        <v>0</v>
      </c>
      <c r="Y1027">
        <f>feed!W1047</f>
        <v>0</v>
      </c>
      <c r="Z1027" s="4">
        <f t="shared" si="98"/>
        <v>14592</v>
      </c>
      <c r="AA1027" s="8">
        <f t="shared" si="99"/>
        <v>45.660714285714285</v>
      </c>
      <c r="AB1027" s="4">
        <f t="shared" si="100"/>
        <v>56</v>
      </c>
      <c r="AC1027" s="4">
        <f t="shared" si="101"/>
        <v>2557</v>
      </c>
    </row>
    <row r="1028" spans="1:29" x14ac:dyDescent="0.25">
      <c r="A1028" t="str">
        <f>feed!A1041</f>
        <v>Triostesia</v>
      </c>
      <c r="B1028" t="str">
        <f>feed!B1041</f>
        <v>Solon Darwin</v>
      </c>
      <c r="C1028">
        <f>feed!C1041</f>
        <v>0</v>
      </c>
      <c r="D1028">
        <f>SUMPRODUCT(MID(0&amp;feed!D1041,LARGE(INDEX(ISNUMBER(--MID(feed!D1041,ROW($1:$19),1))*
ROW($1:$19),0),ROW($1:$19))+1,1)*10^ROW($1:$19)/10)</f>
        <v>20</v>
      </c>
      <c r="E1028">
        <f>SUMPRODUCT(MID(0&amp;feed!E1041,LARGE(INDEX(ISNUMBER(--MID(feed!E1041,ROW($1:$19),1))*
ROW($1:$19),0),ROW($1:$19))+1,1)*10^ROW($1:$19)/10)</f>
        <v>0</v>
      </c>
      <c r="F1028" t="str">
        <f>feed!F1041</f>
        <v>Finest of the 19th century</v>
      </c>
      <c r="G1028" t="str">
        <f>feed!G1041</f>
        <v>Angelic</v>
      </c>
      <c r="H1028">
        <f>SUMPRODUCT(MID(0&amp;feed!H1041,LARGE(INDEX(ISNUMBER(--MID(feed!H1041,ROW($1:$19),1))*
ROW($1:$19),0),ROW($1:$19))+1,1)*10^ROW($1:$19)/10)</f>
        <v>0</v>
      </c>
      <c r="I1028" t="str">
        <f>feed!I1041</f>
        <v>Standard</v>
      </c>
      <c r="J1028">
        <f>SUMPRODUCT(MID(0&amp;feed!J1041,LARGE(INDEX(ISNUMBER(--MID(feed!J1041,ROW($1:$19),1))*
ROW($1:$19),0),ROW($1:$19))+1,1)*10^ROW($1:$19)/10)</f>
        <v>97</v>
      </c>
      <c r="K1028">
        <f>SUMPRODUCT(MID(0&amp;feed!K1041,LARGE(INDEX(ISNUMBER(--MID(feed!K1041,ROW($1:$19),1))*
ROW($1:$19),0),ROW($1:$19))+1,1)*10^ROW($1:$19)/10)</f>
        <v>2</v>
      </c>
      <c r="L1028">
        <f>SUMPRODUCT(MID(0&amp;feed!L1041,LARGE(INDEX(ISNUMBER(--MID(feed!L1041,ROW($1:$19),1))*
ROW($1:$19),0),ROW($1:$19))+1,1)*10^ROW($1:$19)/10)</f>
        <v>0</v>
      </c>
      <c r="M1028" t="str">
        <f>feed!M1041</f>
        <v>Central Planning</v>
      </c>
      <c r="N1028">
        <f>SUMPRODUCT(MID(0&amp;feed!N1041,LARGE(INDEX(ISNUMBER(--MID(feed!N1041,ROW($1:$5),1))*
ROW($1:$5),0),ROW($1:$5))+1,1)*10^ROW($1:$5)/10)</f>
        <v>340</v>
      </c>
      <c r="O1028">
        <f>SUMPRODUCT(MID(0&amp;feed!O1041,LARGE(INDEX(ISNUMBER(--MID(feed!O1041,ROW($1:$5),1))*
ROW($1:$5),0),ROW($1:$5))+1,1)*10^ROW($1:$5)/10)</f>
        <v>0</v>
      </c>
      <c r="P1028" t="str">
        <f>feed!P1041</f>
        <v>Untapped</v>
      </c>
      <c r="Q1028">
        <f t="shared" si="96"/>
        <v>90</v>
      </c>
      <c r="R1028" t="str">
        <f>feed!Q1041</f>
        <v>None</v>
      </c>
      <c r="S1028">
        <f t="shared" si="97"/>
        <v>0</v>
      </c>
      <c r="T1028" t="str">
        <f>feed!R1041</f>
        <v>Caribbean</v>
      </c>
      <c r="U1028" t="str">
        <f>feed!S1041</f>
        <v>Neutral</v>
      </c>
      <c r="V1028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20000</v>
      </c>
      <c r="W1028" t="str">
        <f>feed!U1041</f>
        <v>http://blocgame.com/stats.php?id=65556</v>
      </c>
      <c r="X1028" s="4">
        <f>SUMPRODUCT(MID(0&amp;feed!V1041,LARGE(INDEX(ISNUMBER(--MID(feed!V1041,ROW($1:$5),1))*
ROW($1:$5),0),ROW($1:$5))+1,1)*10^ROW($1:$5)/10)</f>
        <v>0</v>
      </c>
      <c r="Y1028">
        <f>feed!W1041</f>
        <v>0</v>
      </c>
      <c r="Z1028" s="4">
        <f t="shared" si="98"/>
        <v>19250</v>
      </c>
      <c r="AA1028" s="8">
        <f t="shared" si="99"/>
        <v>58.823529411764703</v>
      </c>
      <c r="AB1028" s="4">
        <f t="shared" si="100"/>
        <v>56.666666666666664</v>
      </c>
      <c r="AC1028" s="4">
        <f t="shared" si="101"/>
        <v>3333.3333333333335</v>
      </c>
    </row>
    <row r="1029" spans="1:29" x14ac:dyDescent="0.25">
      <c r="A1029" t="str">
        <f>feed!A829</f>
        <v>Manis Manja</v>
      </c>
      <c r="B1029" t="str">
        <f>feed!B829</f>
        <v>Bang Jambrong</v>
      </c>
      <c r="C1029">
        <f>feed!C829</f>
        <v>0</v>
      </c>
      <c r="D1029">
        <f>SUMPRODUCT(MID(0&amp;feed!D829,LARGE(INDEX(ISNUMBER(--MID(feed!D829,ROW($1:$19),1))*
ROW($1:$19),0),ROW($1:$19))+1,1)*10^ROW($1:$19)/10)</f>
        <v>23</v>
      </c>
      <c r="E1029">
        <f>SUMPRODUCT(MID(0&amp;feed!E829,LARGE(INDEX(ISNUMBER(--MID(feed!E829,ROW($1:$19),1))*
ROW($1:$19),0),ROW($1:$19))+1,1)*10^ROW($1:$19)/10)</f>
        <v>0</v>
      </c>
      <c r="F1029" t="str">
        <f>feed!F829</f>
        <v>First World War surplus</v>
      </c>
      <c r="G1029" t="str">
        <f>feed!G829</f>
        <v>Gandhi-like</v>
      </c>
      <c r="H1029">
        <f>SUMPRODUCT(MID(0&amp;feed!H827,LARGE(INDEX(ISNUMBER(--MID(feed!H827,ROW($1:$19),1))*
ROW($1:$19),0),ROW($1:$19))+1,1)*10^ROW($1:$19)/10)</f>
        <v>1</v>
      </c>
      <c r="I1029" t="str">
        <f>feed!I829</f>
        <v>Good</v>
      </c>
      <c r="J1029">
        <f>SUMPRODUCT(MID(0&amp;feed!J829,LARGE(INDEX(ISNUMBER(--MID(feed!J829,ROW($1:$19),1))*
ROW($1:$19),0),ROW($1:$19))+1,1)*10^ROW($1:$19)/10)</f>
        <v>56</v>
      </c>
      <c r="K1029">
        <f>SUMPRODUCT(MID(0&amp;feed!K829,LARGE(INDEX(ISNUMBER(--MID(feed!K829,ROW($1:$19),1))*
ROW($1:$19),0),ROW($1:$19))+1,1)*10^ROW($1:$19)/10)</f>
        <v>7</v>
      </c>
      <c r="L1029">
        <f>SUMPRODUCT(MID(0&amp;feed!L829,LARGE(INDEX(ISNUMBER(--MID(feed!L829,ROW($1:$19),1))*
ROW($1:$19),0),ROW($1:$19))+1,1)*10^ROW($1:$19)/10)</f>
        <v>2</v>
      </c>
      <c r="M1029" t="str">
        <f>feed!M829</f>
        <v>Central Planning</v>
      </c>
      <c r="N1029">
        <f>SUMPRODUCT(MID(0&amp;feed!N829,LARGE(INDEX(ISNUMBER(--MID(feed!N829,ROW($1:$5),1))*
ROW($1:$5),0),ROW($1:$5))+1,1)*10^ROW($1:$5)/10)</f>
        <v>541</v>
      </c>
      <c r="O1029">
        <f>SUMPRODUCT(MID(0&amp;feed!O829,LARGE(INDEX(ISNUMBER(--MID(feed!O829,ROW($1:$5),1))*
ROW($1:$5),0),ROW($1:$5))+1,1)*10^ROW($1:$5)/10)</f>
        <v>159</v>
      </c>
      <c r="P1029" t="str">
        <f>feed!P829</f>
        <v>Untapped</v>
      </c>
      <c r="Q1029">
        <f t="shared" si="96"/>
        <v>90</v>
      </c>
      <c r="R1029" t="str">
        <f>feed!Q829</f>
        <v>None</v>
      </c>
      <c r="S1029">
        <f t="shared" si="97"/>
        <v>0</v>
      </c>
      <c r="T1029" t="str">
        <f>feed!R829</f>
        <v>East Indies</v>
      </c>
      <c r="U1029" t="str">
        <f>feed!S829</f>
        <v>Neutral</v>
      </c>
      <c r="V10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20000</v>
      </c>
      <c r="W1029" t="str">
        <f>feed!U829</f>
        <v>http://blocgame.com/stats.php?id=65234</v>
      </c>
      <c r="X1029" s="4">
        <f>SUMPRODUCT(MID(0&amp;feed!V829,LARGE(INDEX(ISNUMBER(--MID(feed!V829,ROW($1:$5),1))*
ROW($1:$5),0),ROW($1:$5))+1,1)*10^ROW($1:$5)/10)</f>
        <v>0</v>
      </c>
      <c r="Y1029">
        <f>feed!W829</f>
        <v>0</v>
      </c>
      <c r="Z1029" s="4">
        <f t="shared" si="98"/>
        <v>15875</v>
      </c>
      <c r="AA1029" s="8">
        <f t="shared" si="99"/>
        <v>36.968576709796672</v>
      </c>
      <c r="AB1029" s="4">
        <f t="shared" si="100"/>
        <v>90.166666666666671</v>
      </c>
      <c r="AC1029" s="4">
        <f t="shared" si="101"/>
        <v>3333.3333333333335</v>
      </c>
    </row>
    <row r="1030" spans="1:29" x14ac:dyDescent="0.25">
      <c r="A1030" t="e">
        <f>feed!#REF!</f>
        <v>#REF!</v>
      </c>
      <c r="B1030" t="e">
        <f>feed!#REF!</f>
        <v>#REF!</v>
      </c>
      <c r="C1030" t="e">
        <f>feed!#REF!</f>
        <v>#REF!</v>
      </c>
      <c r="D1030" t="e">
        <f>SUMPRODUCT(MID(0&amp;feed!#REF!,LARGE(INDEX(ISNUMBER(--MID(feed!#REF!,ROW($1:$19),1))*
ROW($1:$19),0),ROW($1:$19))+1,1)*10^ROW($1:$19)/10)</f>
        <v>#REF!</v>
      </c>
      <c r="E1030" t="e">
        <f>SUMPRODUCT(MID(0&amp;feed!#REF!,LARGE(INDEX(ISNUMBER(--MID(feed!#REF!,ROW($1:$19),1))*
ROW($1:$19),0),ROW($1:$19))+1,1)*10^ROW($1:$19)/10)</f>
        <v>#REF!</v>
      </c>
      <c r="F1030" t="e">
        <f>feed!#REF!</f>
        <v>#REF!</v>
      </c>
      <c r="G1030" t="e">
        <f>feed!#REF!</f>
        <v>#REF!</v>
      </c>
      <c r="H1030" t="e">
        <f>SUMPRODUCT(MID(0&amp;feed!#REF!,LARGE(INDEX(ISNUMBER(--MID(feed!#REF!,ROW($1:$19),1))*
ROW($1:$19),0),ROW($1:$19))+1,1)*10^ROW($1:$19)/10)</f>
        <v>#REF!</v>
      </c>
      <c r="I1030" t="e">
        <f>feed!#REF!</f>
        <v>#REF!</v>
      </c>
      <c r="J1030" t="e">
        <f>SUMPRODUCT(MID(0&amp;feed!#REF!,LARGE(INDEX(ISNUMBER(--MID(feed!#REF!,ROW($1:$19),1))*
ROW($1:$19),0),ROW($1:$19))+1,1)*10^ROW($1:$19)/10)</f>
        <v>#REF!</v>
      </c>
      <c r="K1030" t="e">
        <f>SUMPRODUCT(MID(0&amp;feed!#REF!,LARGE(INDEX(ISNUMBER(--MID(feed!#REF!,ROW($1:$19),1))*
ROW($1:$19),0),ROW($1:$19))+1,1)*10^ROW($1:$19)/10)</f>
        <v>#REF!</v>
      </c>
      <c r="L1030" t="e">
        <f>SUMPRODUCT(MID(0&amp;feed!#REF!,LARGE(INDEX(ISNUMBER(--MID(feed!#REF!,ROW($1:$19),1))*
ROW($1:$19),0),ROW($1:$19))+1,1)*10^ROW($1:$19)/10)</f>
        <v>#REF!</v>
      </c>
      <c r="M1030" t="e">
        <f>feed!#REF!</f>
        <v>#REF!</v>
      </c>
      <c r="N1030" t="e">
        <f>SUMPRODUCT(MID(0&amp;feed!#REF!,LARGE(INDEX(ISNUMBER(--MID(feed!#REF!,ROW($1:$5),1))*
ROW($1:$5),0),ROW($1:$5))+1,1)*10^ROW($1:$5)/10)</f>
        <v>#REF!</v>
      </c>
      <c r="O1030" t="e">
        <f>SUMPRODUCT(MID(0&amp;feed!#REF!,LARGE(INDEX(ISNUMBER(--MID(feed!#REF!,ROW($1:$5),1))*
ROW($1:$5),0),ROW($1:$5))+1,1)*10^ROW($1:$5)/10)</f>
        <v>#REF!</v>
      </c>
      <c r="P1030" t="e">
        <f>feed!#REF!</f>
        <v>#REF!</v>
      </c>
      <c r="Q1030" t="e">
        <f t="shared" si="96"/>
        <v>#REF!</v>
      </c>
      <c r="R1030" t="e">
        <f>feed!#REF!</f>
        <v>#REF!</v>
      </c>
      <c r="S1030" t="e">
        <f t="shared" si="97"/>
        <v>#REF!</v>
      </c>
      <c r="T1030" t="e">
        <f>feed!#REF!</f>
        <v>#REF!</v>
      </c>
      <c r="U1030" t="e">
        <f>feed!#REF!</f>
        <v>#REF!</v>
      </c>
      <c r="V103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30" t="e">
        <f>feed!#REF!</f>
        <v>#REF!</v>
      </c>
      <c r="X1030" s="4" t="e">
        <f>SUMPRODUCT(MID(0&amp;feed!#REF!,LARGE(INDEX(ISNUMBER(--MID(feed!#REF!,ROW($1:$5),1))*
ROW($1:$5),0),ROW($1:$5))+1,1)*10^ROW($1:$5)/10)</f>
        <v>#REF!</v>
      </c>
      <c r="Y1030" t="e">
        <f>feed!#REF!</f>
        <v>#REF!</v>
      </c>
      <c r="Z1030" s="4" t="e">
        <f t="shared" si="98"/>
        <v>#REF!</v>
      </c>
      <c r="AA1030" s="8" t="e">
        <f t="shared" si="99"/>
        <v>#REF!</v>
      </c>
      <c r="AB1030" s="4" t="e">
        <f t="shared" si="100"/>
        <v>#REF!</v>
      </c>
      <c r="AC1030" s="4" t="e">
        <f t="shared" si="101"/>
        <v>#REF!</v>
      </c>
    </row>
    <row r="1031" spans="1:29" x14ac:dyDescent="0.25">
      <c r="A1031" t="e">
        <f>feed!#REF!</f>
        <v>#REF!</v>
      </c>
      <c r="B1031" t="e">
        <f>feed!#REF!</f>
        <v>#REF!</v>
      </c>
      <c r="C1031" t="e">
        <f>feed!#REF!</f>
        <v>#REF!</v>
      </c>
      <c r="D1031" t="e">
        <f>SUMPRODUCT(MID(0&amp;feed!#REF!,LARGE(INDEX(ISNUMBER(--MID(feed!#REF!,ROW($1:$19),1))*
ROW($1:$19),0),ROW($1:$19))+1,1)*10^ROW($1:$19)/10)</f>
        <v>#REF!</v>
      </c>
      <c r="E1031" t="e">
        <f>SUMPRODUCT(MID(0&amp;feed!#REF!,LARGE(INDEX(ISNUMBER(--MID(feed!#REF!,ROW($1:$19),1))*
ROW($1:$19),0),ROW($1:$19))+1,1)*10^ROW($1:$19)/10)</f>
        <v>#REF!</v>
      </c>
      <c r="F1031" t="e">
        <f>feed!#REF!</f>
        <v>#REF!</v>
      </c>
      <c r="G1031" t="e">
        <f>feed!#REF!</f>
        <v>#REF!</v>
      </c>
      <c r="H1031" t="e">
        <f>SUMPRODUCT(MID(0&amp;feed!#REF!,LARGE(INDEX(ISNUMBER(--MID(feed!#REF!,ROW($1:$19),1))*
ROW($1:$19),0),ROW($1:$19))+1,1)*10^ROW($1:$19)/10)</f>
        <v>#REF!</v>
      </c>
      <c r="I1031" t="e">
        <f>feed!#REF!</f>
        <v>#REF!</v>
      </c>
      <c r="J1031" t="e">
        <f>SUMPRODUCT(MID(0&amp;feed!#REF!,LARGE(INDEX(ISNUMBER(--MID(feed!#REF!,ROW($1:$19),1))*
ROW($1:$19),0),ROW($1:$19))+1,1)*10^ROW($1:$19)/10)</f>
        <v>#REF!</v>
      </c>
      <c r="K1031" t="e">
        <f>SUMPRODUCT(MID(0&amp;feed!#REF!,LARGE(INDEX(ISNUMBER(--MID(feed!#REF!,ROW($1:$19),1))*
ROW($1:$19),0),ROW($1:$19))+1,1)*10^ROW($1:$19)/10)</f>
        <v>#REF!</v>
      </c>
      <c r="L1031" t="e">
        <f>SUMPRODUCT(MID(0&amp;feed!#REF!,LARGE(INDEX(ISNUMBER(--MID(feed!#REF!,ROW($1:$19),1))*
ROW($1:$19),0),ROW($1:$19))+1,1)*10^ROW($1:$19)/10)</f>
        <v>#REF!</v>
      </c>
      <c r="M1031" t="e">
        <f>feed!#REF!</f>
        <v>#REF!</v>
      </c>
      <c r="N1031" t="e">
        <f>SUMPRODUCT(MID(0&amp;feed!#REF!,LARGE(INDEX(ISNUMBER(--MID(feed!#REF!,ROW($1:$5),1))*
ROW($1:$5),0),ROW($1:$5))+1,1)*10^ROW($1:$5)/10)</f>
        <v>#REF!</v>
      </c>
      <c r="O1031" t="e">
        <f>SUMPRODUCT(MID(0&amp;feed!#REF!,LARGE(INDEX(ISNUMBER(--MID(feed!#REF!,ROW($1:$5),1))*
ROW($1:$5),0),ROW($1:$5))+1,1)*10^ROW($1:$5)/10)</f>
        <v>#REF!</v>
      </c>
      <c r="P1031" t="e">
        <f>feed!#REF!</f>
        <v>#REF!</v>
      </c>
      <c r="Q1031" t="e">
        <f t="shared" si="96"/>
        <v>#REF!</v>
      </c>
      <c r="R1031" t="e">
        <f>feed!#REF!</f>
        <v>#REF!</v>
      </c>
      <c r="S1031" t="e">
        <f t="shared" si="97"/>
        <v>#REF!</v>
      </c>
      <c r="T1031" t="e">
        <f>feed!#REF!</f>
        <v>#REF!</v>
      </c>
      <c r="U1031" t="e">
        <f>feed!#REF!</f>
        <v>#REF!</v>
      </c>
      <c r="V103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31" t="e">
        <f>feed!#REF!</f>
        <v>#REF!</v>
      </c>
      <c r="X1031" s="4" t="e">
        <f>SUMPRODUCT(MID(0&amp;feed!#REF!,LARGE(INDEX(ISNUMBER(--MID(feed!#REF!,ROW($1:$5),1))*
ROW($1:$5),0),ROW($1:$5))+1,1)*10^ROW($1:$5)/10)</f>
        <v>#REF!</v>
      </c>
      <c r="Y1031" t="e">
        <f>feed!#REF!</f>
        <v>#REF!</v>
      </c>
      <c r="Z1031" s="4" t="e">
        <f t="shared" si="98"/>
        <v>#REF!</v>
      </c>
      <c r="AA1031" s="8" t="e">
        <f t="shared" si="99"/>
        <v>#REF!</v>
      </c>
      <c r="AB1031" s="4" t="e">
        <f t="shared" si="100"/>
        <v>#REF!</v>
      </c>
      <c r="AC1031" s="4" t="e">
        <f t="shared" si="101"/>
        <v>#REF!</v>
      </c>
    </row>
    <row r="1032" spans="1:29" x14ac:dyDescent="0.25">
      <c r="A1032" t="e">
        <f>feed!#REF!</f>
        <v>#REF!</v>
      </c>
      <c r="B1032" t="e">
        <f>feed!#REF!</f>
        <v>#REF!</v>
      </c>
      <c r="C1032" t="e">
        <f>feed!#REF!</f>
        <v>#REF!</v>
      </c>
      <c r="D1032" t="e">
        <f>SUMPRODUCT(MID(0&amp;feed!#REF!,LARGE(INDEX(ISNUMBER(--MID(feed!#REF!,ROW($1:$19),1))*
ROW($1:$19),0),ROW($1:$19))+1,1)*10^ROW($1:$19)/10)</f>
        <v>#REF!</v>
      </c>
      <c r="E1032" t="e">
        <f>SUMPRODUCT(MID(0&amp;feed!#REF!,LARGE(INDEX(ISNUMBER(--MID(feed!#REF!,ROW($1:$19),1))*
ROW($1:$19),0),ROW($1:$19))+1,1)*10^ROW($1:$19)/10)</f>
        <v>#REF!</v>
      </c>
      <c r="F1032" t="e">
        <f>feed!#REF!</f>
        <v>#REF!</v>
      </c>
      <c r="G1032" t="e">
        <f>feed!#REF!</f>
        <v>#REF!</v>
      </c>
      <c r="H1032" t="e">
        <f>SUMPRODUCT(MID(0&amp;feed!#REF!,LARGE(INDEX(ISNUMBER(--MID(feed!#REF!,ROW($1:$19),1))*
ROW($1:$19),0),ROW($1:$19))+1,1)*10^ROW($1:$19)/10)</f>
        <v>#REF!</v>
      </c>
      <c r="I1032" t="e">
        <f>feed!#REF!</f>
        <v>#REF!</v>
      </c>
      <c r="J1032" t="e">
        <f>SUMPRODUCT(MID(0&amp;feed!#REF!,LARGE(INDEX(ISNUMBER(--MID(feed!#REF!,ROW($1:$19),1))*
ROW($1:$19),0),ROW($1:$19))+1,1)*10^ROW($1:$19)/10)</f>
        <v>#REF!</v>
      </c>
      <c r="K1032" t="e">
        <f>SUMPRODUCT(MID(0&amp;feed!#REF!,LARGE(INDEX(ISNUMBER(--MID(feed!#REF!,ROW($1:$19),1))*
ROW($1:$19),0),ROW($1:$19))+1,1)*10^ROW($1:$19)/10)</f>
        <v>#REF!</v>
      </c>
      <c r="L1032" t="e">
        <f>SUMPRODUCT(MID(0&amp;feed!#REF!,LARGE(INDEX(ISNUMBER(--MID(feed!#REF!,ROW($1:$19),1))*
ROW($1:$19),0),ROW($1:$19))+1,1)*10^ROW($1:$19)/10)</f>
        <v>#REF!</v>
      </c>
      <c r="M1032" t="e">
        <f>feed!#REF!</f>
        <v>#REF!</v>
      </c>
      <c r="N1032" t="e">
        <f>SUMPRODUCT(MID(0&amp;feed!#REF!,LARGE(INDEX(ISNUMBER(--MID(feed!#REF!,ROW($1:$5),1))*
ROW($1:$5),0),ROW($1:$5))+1,1)*10^ROW($1:$5)/10)</f>
        <v>#REF!</v>
      </c>
      <c r="O1032" t="e">
        <f>SUMPRODUCT(MID(0&amp;feed!#REF!,LARGE(INDEX(ISNUMBER(--MID(feed!#REF!,ROW($1:$5),1))*
ROW($1:$5),0),ROW($1:$5))+1,1)*10^ROW($1:$5)/10)</f>
        <v>#REF!</v>
      </c>
      <c r="P1032" t="e">
        <f>feed!#REF!</f>
        <v>#REF!</v>
      </c>
      <c r="Q1032" t="e">
        <f t="shared" si="96"/>
        <v>#REF!</v>
      </c>
      <c r="R1032" t="e">
        <f>feed!#REF!</f>
        <v>#REF!</v>
      </c>
      <c r="S1032" t="e">
        <f t="shared" si="97"/>
        <v>#REF!</v>
      </c>
      <c r="T1032" t="e">
        <f>feed!#REF!</f>
        <v>#REF!</v>
      </c>
      <c r="U1032" t="e">
        <f>feed!#REF!</f>
        <v>#REF!</v>
      </c>
      <c r="V1032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32" t="e">
        <f>feed!#REF!</f>
        <v>#REF!</v>
      </c>
      <c r="X1032" s="4" t="e">
        <f>SUMPRODUCT(MID(0&amp;feed!#REF!,LARGE(INDEX(ISNUMBER(--MID(feed!#REF!,ROW($1:$5),1))*
ROW($1:$5),0),ROW($1:$5))+1,1)*10^ROW($1:$5)/10)</f>
        <v>#REF!</v>
      </c>
      <c r="Y1032" t="e">
        <f>feed!#REF!</f>
        <v>#REF!</v>
      </c>
      <c r="Z1032" s="4" t="e">
        <f t="shared" si="98"/>
        <v>#REF!</v>
      </c>
      <c r="AA1032" s="8" t="e">
        <f t="shared" si="99"/>
        <v>#REF!</v>
      </c>
      <c r="AB1032" s="4" t="e">
        <f t="shared" si="100"/>
        <v>#REF!</v>
      </c>
      <c r="AC1032" s="4" t="e">
        <f t="shared" si="101"/>
        <v>#REF!</v>
      </c>
    </row>
    <row r="1033" spans="1:29" x14ac:dyDescent="0.25">
      <c r="A1033" t="str">
        <f>feed!A1034</f>
        <v>Kuza</v>
      </c>
      <c r="B1033" t="str">
        <f>feed!B1034</f>
        <v>Chancellor70</v>
      </c>
      <c r="C1033">
        <f>feed!C1034</f>
        <v>0</v>
      </c>
      <c r="D1033">
        <f>SUMPRODUCT(MID(0&amp;feed!D1034,LARGE(INDEX(ISNUMBER(--MID(feed!D1034,ROW($1:$19),1))*
ROW($1:$19),0),ROW($1:$19))+1,1)*10^ROW($1:$19)/10)</f>
        <v>34</v>
      </c>
      <c r="E1033">
        <f>SUMPRODUCT(MID(0&amp;feed!E1034,LARGE(INDEX(ISNUMBER(--MID(feed!E1034,ROW($1:$19),1))*
ROW($1:$19),0),ROW($1:$19))+1,1)*10^ROW($1:$19)/10)</f>
        <v>0</v>
      </c>
      <c r="F1033" t="str">
        <f>feed!F1034</f>
        <v>First World War surplus</v>
      </c>
      <c r="G1033" t="str">
        <f>feed!G1034</f>
        <v>Gandhi-like</v>
      </c>
      <c r="H1033">
        <f>SUMPRODUCT(MID(0&amp;feed!H1034,LARGE(INDEX(ISNUMBER(--MID(feed!H1034,ROW($1:$19),1))*
ROW($1:$19),0),ROW($1:$19))+1,1)*10^ROW($1:$19)/10)</f>
        <v>1</v>
      </c>
      <c r="I1033" t="str">
        <f>feed!I1034</f>
        <v>Standard</v>
      </c>
      <c r="J1033">
        <f>SUMPRODUCT(MID(0&amp;feed!J1034,LARGE(INDEX(ISNUMBER(--MID(feed!J1034,ROW($1:$19),1))*
ROW($1:$19),0),ROW($1:$19))+1,1)*10^ROW($1:$19)/10)</f>
        <v>22</v>
      </c>
      <c r="K1033">
        <f>SUMPRODUCT(MID(0&amp;feed!K1034,LARGE(INDEX(ISNUMBER(--MID(feed!K1034,ROW($1:$19),1))*
ROW($1:$19),0),ROW($1:$19))+1,1)*10^ROW($1:$19)/10)</f>
        <v>3</v>
      </c>
      <c r="L1033">
        <f>SUMPRODUCT(MID(0&amp;feed!L1034,LARGE(INDEX(ISNUMBER(--MID(feed!L1034,ROW($1:$19),1))*
ROW($1:$19),0),ROW($1:$19))+1,1)*10^ROW($1:$19)/10)</f>
        <v>1</v>
      </c>
      <c r="M1033" t="str">
        <f>feed!M1034</f>
        <v>Free Market</v>
      </c>
      <c r="N1033">
        <f>SUMPRODUCT(MID(0&amp;feed!N1034,LARGE(INDEX(ISNUMBER(--MID(feed!N1034,ROW($1:$5),1))*
ROW($1:$5),0),ROW($1:$5))+1,1)*10^ROW($1:$5)/10)</f>
        <v>340</v>
      </c>
      <c r="O1033">
        <f>SUMPRODUCT(MID(0&amp;feed!O1034,LARGE(INDEX(ISNUMBER(--MID(feed!O1034,ROW($1:$5),1))*
ROW($1:$5),0),ROW($1:$5))+1,1)*10^ROW($1:$5)/10)</f>
        <v>375</v>
      </c>
      <c r="P1033" t="str">
        <f>feed!P1034</f>
        <v>Untapped</v>
      </c>
      <c r="Q1033">
        <f t="shared" si="96"/>
        <v>90</v>
      </c>
      <c r="R1033" t="str">
        <f>feed!Q1034</f>
        <v>Meagre</v>
      </c>
      <c r="S1033">
        <f t="shared" si="97"/>
        <v>1.5</v>
      </c>
      <c r="T1033" t="str">
        <f>feed!R1034</f>
        <v>Mesoamerica</v>
      </c>
      <c r="U1033" t="str">
        <f>feed!S1034</f>
        <v>United States</v>
      </c>
      <c r="V1033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3" t="str">
        <f>feed!U1034</f>
        <v>http://blocgame.com/stats.php?id=61208</v>
      </c>
      <c r="X1033" s="4">
        <f>SUMPRODUCT(MID(0&amp;feed!V1034,LARGE(INDEX(ISNUMBER(--MID(feed!V1034,ROW($1:$5),1))*
ROW($1:$5),0),ROW($1:$5))+1,1)*10^ROW($1:$5)/10)</f>
        <v>1</v>
      </c>
      <c r="Y1033">
        <f>feed!W1034</f>
        <v>0</v>
      </c>
      <c r="Z1033" s="4">
        <f t="shared" si="98"/>
        <v>17750</v>
      </c>
      <c r="AA1033" s="8">
        <f t="shared" si="99"/>
        <v>58.823529411764703</v>
      </c>
      <c r="AB1033" s="4">
        <f t="shared" si="100"/>
        <v>56.666666666666664</v>
      </c>
      <c r="AC1033" s="4">
        <f t="shared" si="101"/>
        <v>3333.3333333333335</v>
      </c>
    </row>
    <row r="1034" spans="1:29" x14ac:dyDescent="0.25">
      <c r="A1034" t="str">
        <f>feed!A1036</f>
        <v>Draven</v>
      </c>
      <c r="B1034" t="str">
        <f>feed!B1036</f>
        <v>Rump</v>
      </c>
      <c r="C1034">
        <f>feed!C1036</f>
        <v>0</v>
      </c>
      <c r="D1034">
        <f>SUMPRODUCT(MID(0&amp;feed!D1036,LARGE(INDEX(ISNUMBER(--MID(feed!D1036,ROW($1:$19),1))*
ROW($1:$19),0),ROW($1:$19))+1,1)*10^ROW($1:$19)/10)</f>
        <v>19</v>
      </c>
      <c r="E1034">
        <f>SUMPRODUCT(MID(0&amp;feed!E1036,LARGE(INDEX(ISNUMBER(--MID(feed!E1036,ROW($1:$19),1))*
ROW($1:$19),0),ROW($1:$19))+1,1)*10^ROW($1:$19)/10)</f>
        <v>0</v>
      </c>
      <c r="F1034" t="str">
        <f>feed!F1036</f>
        <v>First World War surplus</v>
      </c>
      <c r="G1034" t="str">
        <f>feed!G1036</f>
        <v>Gandhi-like</v>
      </c>
      <c r="H1034">
        <f>SUMPRODUCT(MID(0&amp;feed!H1036,LARGE(INDEX(ISNUMBER(--MID(feed!H1036,ROW($1:$19),1))*
ROW($1:$19),0),ROW($1:$19))+1,1)*10^ROW($1:$19)/10)</f>
        <v>1</v>
      </c>
      <c r="I1034" t="str">
        <f>feed!I1036</f>
        <v>Elite</v>
      </c>
      <c r="J1034">
        <f>SUMPRODUCT(MID(0&amp;feed!J1036,LARGE(INDEX(ISNUMBER(--MID(feed!J1036,ROW($1:$19),1))*
ROW($1:$19),0),ROW($1:$19))+1,1)*10^ROW($1:$19)/10)</f>
        <v>17</v>
      </c>
      <c r="K1034">
        <f>SUMPRODUCT(MID(0&amp;feed!K1036,LARGE(INDEX(ISNUMBER(--MID(feed!K1036,ROW($1:$19),1))*
ROW($1:$19),0),ROW($1:$19))+1,1)*10^ROW($1:$19)/10)</f>
        <v>4</v>
      </c>
      <c r="L1034">
        <f>SUMPRODUCT(MID(0&amp;feed!L1036,LARGE(INDEX(ISNUMBER(--MID(feed!L1036,ROW($1:$19),1))*
ROW($1:$19),0),ROW($1:$19))+1,1)*10^ROW($1:$19)/10)</f>
        <v>2</v>
      </c>
      <c r="M1034" t="str">
        <f>feed!M1036</f>
        <v>Central Planning</v>
      </c>
      <c r="N1034">
        <f>SUMPRODUCT(MID(0&amp;feed!N1036,LARGE(INDEX(ISNUMBER(--MID(feed!N1036,ROW($1:$5),1))*
ROW($1:$5),0),ROW($1:$5))+1,1)*10^ROW($1:$5)/10)</f>
        <v>340</v>
      </c>
      <c r="O1034">
        <f>SUMPRODUCT(MID(0&amp;feed!O1036,LARGE(INDEX(ISNUMBER(--MID(feed!O1036,ROW($1:$5),1))*
ROW($1:$5),0),ROW($1:$5))+1,1)*10^ROW($1:$5)/10)</f>
        <v>154</v>
      </c>
      <c r="P1034" t="str">
        <f>feed!P1036</f>
        <v>Untapped</v>
      </c>
      <c r="Q1034">
        <f t="shared" si="96"/>
        <v>90</v>
      </c>
      <c r="R1034" t="str">
        <f>feed!Q1036</f>
        <v>Meagre</v>
      </c>
      <c r="S1034">
        <f t="shared" si="97"/>
        <v>1.5</v>
      </c>
      <c r="T1034" t="str">
        <f>feed!R1036</f>
        <v>East Africa</v>
      </c>
      <c r="U1034" t="str">
        <f>feed!S1036</f>
        <v>Soviet Union</v>
      </c>
      <c r="V1034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20000</v>
      </c>
      <c r="W1034" t="str">
        <f>feed!U1036</f>
        <v>http://blocgame.com/stats.php?id=65403</v>
      </c>
      <c r="X1034" s="4">
        <f>SUMPRODUCT(MID(0&amp;feed!V1036,LARGE(INDEX(ISNUMBER(--MID(feed!V1036,ROW($1:$5),1))*
ROW($1:$5),0),ROW($1:$5))+1,1)*10^ROW($1:$5)/10)</f>
        <v>0</v>
      </c>
      <c r="Y1034">
        <f>feed!W1036</f>
        <v>0</v>
      </c>
      <c r="Z1034" s="4">
        <f t="shared" si="98"/>
        <v>17000</v>
      </c>
      <c r="AA1034" s="8">
        <f t="shared" si="99"/>
        <v>58.823529411764703</v>
      </c>
      <c r="AB1034" s="4">
        <f t="shared" si="100"/>
        <v>56.666666666666664</v>
      </c>
      <c r="AC1034" s="4">
        <f t="shared" si="101"/>
        <v>3333.3333333333335</v>
      </c>
    </row>
    <row r="1035" spans="1:29" x14ac:dyDescent="0.25">
      <c r="A1035" t="str">
        <f>feed!A1037</f>
        <v>Captcha</v>
      </c>
      <c r="B1035" t="str">
        <f>feed!B1037</f>
        <v>adi00921</v>
      </c>
      <c r="C1035">
        <f>feed!C1037</f>
        <v>0</v>
      </c>
      <c r="D1035">
        <f>SUMPRODUCT(MID(0&amp;feed!D1037,LARGE(INDEX(ISNUMBER(--MID(feed!D1037,ROW($1:$19),1))*
ROW($1:$19),0),ROW($1:$19))+1,1)*10^ROW($1:$19)/10)</f>
        <v>25</v>
      </c>
      <c r="E1035">
        <f>SUMPRODUCT(MID(0&amp;feed!E1037,LARGE(INDEX(ISNUMBER(--MID(feed!E1037,ROW($1:$19),1))*
ROW($1:$19),0),ROW($1:$19))+1,1)*10^ROW($1:$19)/10)</f>
        <v>0</v>
      </c>
      <c r="F1035" t="str">
        <f>feed!F1037</f>
        <v>First World War surplus</v>
      </c>
      <c r="G1035" t="str">
        <f>feed!G1037</f>
        <v>Gandhi-like</v>
      </c>
      <c r="H1035">
        <f>SUMPRODUCT(MID(0&amp;feed!H1037,LARGE(INDEX(ISNUMBER(--MID(feed!H1037,ROW($1:$19),1))*
ROW($1:$19),0),ROW($1:$19))+1,1)*10^ROW($1:$19)/10)</f>
        <v>0</v>
      </c>
      <c r="I1035" t="str">
        <f>feed!I1037</f>
        <v>Elite</v>
      </c>
      <c r="J1035">
        <f>SUMPRODUCT(MID(0&amp;feed!J1037,LARGE(INDEX(ISNUMBER(--MID(feed!J1037,ROW($1:$19),1))*
ROW($1:$19),0),ROW($1:$19))+1,1)*10^ROW($1:$19)/10)</f>
        <v>161</v>
      </c>
      <c r="K1035">
        <f>SUMPRODUCT(MID(0&amp;feed!K1037,LARGE(INDEX(ISNUMBER(--MID(feed!K1037,ROW($1:$19),1))*
ROW($1:$19),0),ROW($1:$19))+1,1)*10^ROW($1:$19)/10)</f>
        <v>2</v>
      </c>
      <c r="L1035">
        <f>SUMPRODUCT(MID(0&amp;feed!L1037,LARGE(INDEX(ISNUMBER(--MID(feed!L1037,ROW($1:$19),1))*
ROW($1:$19),0),ROW($1:$19))+1,1)*10^ROW($1:$19)/10)</f>
        <v>0</v>
      </c>
      <c r="M1035" t="str">
        <f>feed!M1037</f>
        <v>Mixed Economy</v>
      </c>
      <c r="N1035">
        <f>SUMPRODUCT(MID(0&amp;feed!N1037,LARGE(INDEX(ISNUMBER(--MID(feed!N1037,ROW($1:$5),1))*
ROW($1:$5),0),ROW($1:$5))+1,1)*10^ROW($1:$5)/10)</f>
        <v>340</v>
      </c>
      <c r="O1035">
        <f>SUMPRODUCT(MID(0&amp;feed!O1037,LARGE(INDEX(ISNUMBER(--MID(feed!O1037,ROW($1:$5),1))*
ROW($1:$5),0),ROW($1:$5))+1,1)*10^ROW($1:$5)/10)</f>
        <v>0</v>
      </c>
      <c r="P1035" t="str">
        <f>feed!P1037</f>
        <v>Untapped</v>
      </c>
      <c r="Q1035">
        <f t="shared" si="96"/>
        <v>90</v>
      </c>
      <c r="R1035" t="str">
        <f>feed!Q1037</f>
        <v>None</v>
      </c>
      <c r="S1035">
        <f t="shared" si="97"/>
        <v>0</v>
      </c>
      <c r="T1035" t="str">
        <f>feed!R1037</f>
        <v>The Subcontinent</v>
      </c>
      <c r="U1035" t="str">
        <f>feed!S1037</f>
        <v>Neutral</v>
      </c>
      <c r="V1035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20000</v>
      </c>
      <c r="W1035" t="str">
        <f>feed!U1037</f>
        <v>http://blocgame.com/stats.php?id=65464</v>
      </c>
      <c r="X1035" s="4">
        <f>SUMPRODUCT(MID(0&amp;feed!V1037,LARGE(INDEX(ISNUMBER(--MID(feed!V1037,ROW($1:$5),1))*
ROW($1:$5),0),ROW($1:$5))+1,1)*10^ROW($1:$5)/10)</f>
        <v>0</v>
      </c>
      <c r="Y1035">
        <f>feed!W1037</f>
        <v>0</v>
      </c>
      <c r="Z1035" s="4">
        <f t="shared" si="98"/>
        <v>19250</v>
      </c>
      <c r="AA1035" s="8">
        <f t="shared" si="99"/>
        <v>58.823529411764703</v>
      </c>
      <c r="AB1035" s="4">
        <f t="shared" si="100"/>
        <v>56.666666666666664</v>
      </c>
      <c r="AC1035" s="4">
        <f t="shared" si="101"/>
        <v>3333.3333333333335</v>
      </c>
    </row>
    <row r="1036" spans="1:29" x14ac:dyDescent="0.25">
      <c r="A1036" t="str">
        <f>feed!A1038</f>
        <v>Zocov</v>
      </c>
      <c r="B1036" t="str">
        <f>feed!B1038</f>
        <v>Salnikov</v>
      </c>
      <c r="C1036">
        <f>feed!C1038</f>
        <v>0</v>
      </c>
      <c r="D1036">
        <f>SUMPRODUCT(MID(0&amp;feed!D1038,LARGE(INDEX(ISNUMBER(--MID(feed!D1038,ROW($1:$19),1))*
ROW($1:$19),0),ROW($1:$19))+1,1)*10^ROW($1:$19)/10)</f>
        <v>20</v>
      </c>
      <c r="E1036">
        <f>SUMPRODUCT(MID(0&amp;feed!E1038,LARGE(INDEX(ISNUMBER(--MID(feed!E1038,ROW($1:$19),1))*
ROW($1:$19),0),ROW($1:$19))+1,1)*10^ROW($1:$19)/10)</f>
        <v>0</v>
      </c>
      <c r="F1036" t="str">
        <f>feed!F1038</f>
        <v>Finest of the 19th century</v>
      </c>
      <c r="G1036" t="str">
        <f>feed!G1038</f>
        <v>Gandhi-like</v>
      </c>
      <c r="H1036">
        <f>SUMPRODUCT(MID(0&amp;feed!H1038,LARGE(INDEX(ISNUMBER(--MID(feed!H1038,ROW($1:$19),1))*
ROW($1:$19),0),ROW($1:$19))+1,1)*10^ROW($1:$19)/10)</f>
        <v>0</v>
      </c>
      <c r="I1036" t="str">
        <f>feed!I1038</f>
        <v>Poor</v>
      </c>
      <c r="J1036">
        <f>SUMPRODUCT(MID(0&amp;feed!J1038,LARGE(INDEX(ISNUMBER(--MID(feed!J1038,ROW($1:$19),1))*
ROW($1:$19),0),ROW($1:$19))+1,1)*10^ROW($1:$19)/10)</f>
        <v>117</v>
      </c>
      <c r="K1036">
        <f>SUMPRODUCT(MID(0&amp;feed!K1038,LARGE(INDEX(ISNUMBER(--MID(feed!K1038,ROW($1:$19),1))*
ROW($1:$19),0),ROW($1:$19))+1,1)*10^ROW($1:$19)/10)</f>
        <v>2</v>
      </c>
      <c r="L1036">
        <f>SUMPRODUCT(MID(0&amp;feed!L1038,LARGE(INDEX(ISNUMBER(--MID(feed!L1038,ROW($1:$19),1))*
ROW($1:$19),0),ROW($1:$19))+1,1)*10^ROW($1:$19)/10)</f>
        <v>0</v>
      </c>
      <c r="M1036" t="str">
        <f>feed!M1038</f>
        <v>Central Planning</v>
      </c>
      <c r="N1036">
        <f>SUMPRODUCT(MID(0&amp;feed!N1038,LARGE(INDEX(ISNUMBER(--MID(feed!N1038,ROW($1:$5),1))*
ROW($1:$5),0),ROW($1:$5))+1,1)*10^ROW($1:$5)/10)</f>
        <v>340</v>
      </c>
      <c r="O1036">
        <f>SUMPRODUCT(MID(0&amp;feed!O1038,LARGE(INDEX(ISNUMBER(--MID(feed!O1038,ROW($1:$5),1))*
ROW($1:$5),0),ROW($1:$5))+1,1)*10^ROW($1:$5)/10)</f>
        <v>0</v>
      </c>
      <c r="P1036" t="str">
        <f>feed!P1038</f>
        <v>Untapped</v>
      </c>
      <c r="Q1036">
        <f t="shared" si="96"/>
        <v>90</v>
      </c>
      <c r="R1036" t="str">
        <f>feed!Q1038</f>
        <v>None</v>
      </c>
      <c r="S1036">
        <f t="shared" si="97"/>
        <v>0</v>
      </c>
      <c r="T1036" t="str">
        <f>feed!R1038</f>
        <v>Pacific Rim</v>
      </c>
      <c r="U1036" t="str">
        <f>feed!S1038</f>
        <v>Neutral</v>
      </c>
      <c r="V1036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6" t="str">
        <f>feed!U1038</f>
        <v>http://blocgame.com/stats.php?id=65529</v>
      </c>
      <c r="X1036" s="4">
        <f>SUMPRODUCT(MID(0&amp;feed!V1038,LARGE(INDEX(ISNUMBER(--MID(feed!V1038,ROW($1:$5),1))*
ROW($1:$5),0),ROW($1:$5))+1,1)*10^ROW($1:$5)/10)</f>
        <v>0</v>
      </c>
      <c r="Y1036">
        <f>feed!W1038</f>
        <v>0</v>
      </c>
      <c r="Z1036" s="4">
        <f t="shared" si="98"/>
        <v>19250</v>
      </c>
      <c r="AA1036" s="8">
        <f t="shared" si="99"/>
        <v>58.823529411764703</v>
      </c>
      <c r="AB1036" s="4">
        <f t="shared" si="100"/>
        <v>56.666666666666664</v>
      </c>
      <c r="AC1036" s="4">
        <f t="shared" si="101"/>
        <v>3333.3333333333335</v>
      </c>
    </row>
    <row r="1037" spans="1:29" x14ac:dyDescent="0.25">
      <c r="A1037" t="str">
        <f>feed!A1039</f>
        <v>DFP</v>
      </c>
      <c r="B1037" t="str">
        <f>feed!B1039</f>
        <v>marmik144</v>
      </c>
      <c r="C1037">
        <f>feed!C1039</f>
        <v>0</v>
      </c>
      <c r="D1037">
        <f>SUMPRODUCT(MID(0&amp;feed!D1039,LARGE(INDEX(ISNUMBER(--MID(feed!D1039,ROW($1:$19),1))*
ROW($1:$19),0),ROW($1:$19))+1,1)*10^ROW($1:$19)/10)</f>
        <v>20</v>
      </c>
      <c r="E1037">
        <f>SUMPRODUCT(MID(0&amp;feed!E1039,LARGE(INDEX(ISNUMBER(--MID(feed!E1039,ROW($1:$19),1))*
ROW($1:$19),0),ROW($1:$19))+1,1)*10^ROW($1:$19)/10)</f>
        <v>0</v>
      </c>
      <c r="F1037" t="str">
        <f>feed!F1039</f>
        <v>Finest of the 19th century</v>
      </c>
      <c r="G1037" t="str">
        <f>feed!G1039</f>
        <v>Angelic</v>
      </c>
      <c r="H1037">
        <f>SUMPRODUCT(MID(0&amp;feed!H1039,LARGE(INDEX(ISNUMBER(--MID(feed!H1039,ROW($1:$19),1))*
ROW($1:$19),0),ROW($1:$19))+1,1)*10^ROW($1:$19)/10)</f>
        <v>0</v>
      </c>
      <c r="I1037" t="str">
        <f>feed!I1039</f>
        <v>Standard</v>
      </c>
      <c r="J1037">
        <f>SUMPRODUCT(MID(0&amp;feed!J1039,LARGE(INDEX(ISNUMBER(--MID(feed!J1039,ROW($1:$19),1))*
ROW($1:$19),0),ROW($1:$19))+1,1)*10^ROW($1:$19)/10)</f>
        <v>99</v>
      </c>
      <c r="K1037">
        <f>SUMPRODUCT(MID(0&amp;feed!K1039,LARGE(INDEX(ISNUMBER(--MID(feed!K1039,ROW($1:$19),1))*
ROW($1:$19),0),ROW($1:$19))+1,1)*10^ROW($1:$19)/10)</f>
        <v>2</v>
      </c>
      <c r="L1037">
        <f>SUMPRODUCT(MID(0&amp;feed!L1039,LARGE(INDEX(ISNUMBER(--MID(feed!L1039,ROW($1:$19),1))*
ROW($1:$19),0),ROW($1:$19))+1,1)*10^ROW($1:$19)/10)</f>
        <v>0</v>
      </c>
      <c r="M1037" t="str">
        <f>feed!M1039</f>
        <v>Mixed Economy</v>
      </c>
      <c r="N1037">
        <f>SUMPRODUCT(MID(0&amp;feed!N1039,LARGE(INDEX(ISNUMBER(--MID(feed!N1039,ROW($1:$5),1))*
ROW($1:$5),0),ROW($1:$5))+1,1)*10^ROW($1:$5)/10)</f>
        <v>340</v>
      </c>
      <c r="O1037">
        <f>SUMPRODUCT(MID(0&amp;feed!O1039,LARGE(INDEX(ISNUMBER(--MID(feed!O1039,ROW($1:$5),1))*
ROW($1:$5),0),ROW($1:$5))+1,1)*10^ROW($1:$5)/10)</f>
        <v>0</v>
      </c>
      <c r="P1037" t="str">
        <f>feed!P1039</f>
        <v>Untapped</v>
      </c>
      <c r="Q1037">
        <f t="shared" si="96"/>
        <v>90</v>
      </c>
      <c r="R1037" t="str">
        <f>feed!Q1039</f>
        <v>None</v>
      </c>
      <c r="S1037">
        <f t="shared" si="97"/>
        <v>0</v>
      </c>
      <c r="T1037" t="str">
        <f>feed!R1039</f>
        <v>Caribbean</v>
      </c>
      <c r="U1037" t="str">
        <f>feed!S1039</f>
        <v>Neutral</v>
      </c>
      <c r="V1037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20000</v>
      </c>
      <c r="W1037" t="str">
        <f>feed!U1039</f>
        <v>http://blocgame.com/stats.php?id=65548</v>
      </c>
      <c r="X1037" s="4">
        <f>SUMPRODUCT(MID(0&amp;feed!V1039,LARGE(INDEX(ISNUMBER(--MID(feed!V1039,ROW($1:$5),1))*
ROW($1:$5),0),ROW($1:$5))+1,1)*10^ROW($1:$5)/10)</f>
        <v>0</v>
      </c>
      <c r="Y1037">
        <f>feed!W1039</f>
        <v>0</v>
      </c>
      <c r="Z1037" s="4">
        <f t="shared" si="98"/>
        <v>19250</v>
      </c>
      <c r="AA1037" s="8">
        <f t="shared" si="99"/>
        <v>58.823529411764703</v>
      </c>
      <c r="AB1037" s="4">
        <f t="shared" si="100"/>
        <v>56.666666666666664</v>
      </c>
      <c r="AC1037" s="4">
        <f t="shared" si="101"/>
        <v>3333.3333333333335</v>
      </c>
    </row>
    <row r="1038" spans="1:29" x14ac:dyDescent="0.25">
      <c r="A1038" t="str">
        <f>feed!A1035</f>
        <v>Heremon</v>
      </c>
      <c r="B1038" t="str">
        <f>feed!B1035</f>
        <v>Kushala</v>
      </c>
      <c r="C1038">
        <f>feed!C1035</f>
        <v>0</v>
      </c>
      <c r="D1038">
        <f>SUMPRODUCT(MID(0&amp;feed!D1035,LARGE(INDEX(ISNUMBER(--MID(feed!D1035,ROW($1:$19),1))*
ROW($1:$19),0),ROW($1:$19))+1,1)*10^ROW($1:$19)/10)</f>
        <v>2</v>
      </c>
      <c r="E1038">
        <f>SUMPRODUCT(MID(0&amp;feed!E1035,LARGE(INDEX(ISNUMBER(--MID(feed!E1035,ROW($1:$19),1))*
ROW($1:$19),0),ROW($1:$19))+1,1)*10^ROW($1:$19)/10)</f>
        <v>0</v>
      </c>
      <c r="F1038" t="str">
        <f>feed!F1035</f>
        <v>First World War surplus</v>
      </c>
      <c r="G1038" t="str">
        <f>feed!G1035</f>
        <v>Nice</v>
      </c>
      <c r="H1038">
        <f>SUMPRODUCT(MID(0&amp;feed!H1035,LARGE(INDEX(ISNUMBER(--MID(feed!H1035,ROW($1:$19),1))*
ROW($1:$19),0),ROW($1:$19))+1,1)*10^ROW($1:$19)/10)</f>
        <v>0</v>
      </c>
      <c r="I1038" t="str">
        <f>feed!I1035</f>
        <v>Elite</v>
      </c>
      <c r="J1038">
        <f>SUMPRODUCT(MID(0&amp;feed!J1035,LARGE(INDEX(ISNUMBER(--MID(feed!J1035,ROW($1:$19),1))*
ROW($1:$19),0),ROW($1:$19))+1,1)*10^ROW($1:$19)/10)</f>
        <v>23</v>
      </c>
      <c r="K1038">
        <f>SUMPRODUCT(MID(0&amp;feed!K1035,LARGE(INDEX(ISNUMBER(--MID(feed!K1035,ROW($1:$19),1))*
ROW($1:$19),0),ROW($1:$19))+1,1)*10^ROW($1:$19)/10)</f>
        <v>4</v>
      </c>
      <c r="L1038">
        <f>SUMPRODUCT(MID(0&amp;feed!L1035,LARGE(INDEX(ISNUMBER(--MID(feed!L1035,ROW($1:$19),1))*
ROW($1:$19),0),ROW($1:$19))+1,1)*10^ROW($1:$19)/10)</f>
        <v>0</v>
      </c>
      <c r="M1038" t="str">
        <f>feed!M1035</f>
        <v>Mixed Economy</v>
      </c>
      <c r="N1038">
        <f>SUMPRODUCT(MID(0&amp;feed!N1035,LARGE(INDEX(ISNUMBER(--MID(feed!N1035,ROW($1:$5),1))*
ROW($1:$5),0),ROW($1:$5))+1,1)*10^ROW($1:$5)/10)</f>
        <v>340</v>
      </c>
      <c r="O1038">
        <f>SUMPRODUCT(MID(0&amp;feed!O1035,LARGE(INDEX(ISNUMBER(--MID(feed!O1035,ROW($1:$5),1))*
ROW($1:$5),0),ROW($1:$5))+1,1)*10^ROW($1:$5)/10)</f>
        <v>0</v>
      </c>
      <c r="P1038" t="str">
        <f>feed!P1035</f>
        <v>Untapped</v>
      </c>
      <c r="Q1038">
        <f t="shared" si="96"/>
        <v>90</v>
      </c>
      <c r="R1038" t="str">
        <f>feed!Q1035</f>
        <v>None</v>
      </c>
      <c r="S1038">
        <f t="shared" si="97"/>
        <v>0</v>
      </c>
      <c r="T1038" t="str">
        <f>feed!R1035</f>
        <v>East Indies</v>
      </c>
      <c r="U1038" t="str">
        <f>feed!S1035</f>
        <v>Neutral</v>
      </c>
      <c r="V1038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20868</v>
      </c>
      <c r="W1038" t="str">
        <f>feed!U1035</f>
        <v>http://blocgame.com/stats.php?id=65298</v>
      </c>
      <c r="X1038" s="4">
        <f>SUMPRODUCT(MID(0&amp;feed!V1035,LARGE(INDEX(ISNUMBER(--MID(feed!V1035,ROW($1:$5),1))*
ROW($1:$5),0),ROW($1:$5))+1,1)*10^ROW($1:$5)/10)</f>
        <v>0</v>
      </c>
      <c r="Y1038">
        <f>feed!W1035</f>
        <v>0</v>
      </c>
      <c r="Z1038" s="4">
        <f t="shared" si="98"/>
        <v>19368</v>
      </c>
      <c r="AA1038" s="8">
        <f t="shared" si="99"/>
        <v>61.376470588235293</v>
      </c>
      <c r="AB1038" s="4">
        <f t="shared" si="100"/>
        <v>56.666666666666664</v>
      </c>
      <c r="AC1038" s="4">
        <f t="shared" si="101"/>
        <v>3478</v>
      </c>
    </row>
    <row r="1039" spans="1:29" x14ac:dyDescent="0.25">
      <c r="A1039" t="str">
        <f>feed!A1069</f>
        <v>Detroia</v>
      </c>
      <c r="B1039" t="str">
        <f>feed!B1069</f>
        <v>kevcheeseymac</v>
      </c>
      <c r="C1039">
        <f>feed!C1069</f>
        <v>0</v>
      </c>
      <c r="D1039">
        <f>SUMPRODUCT(MID(0&amp;feed!D1069,LARGE(INDEX(ISNUMBER(--MID(feed!D1069,ROW($1:$19),1))*
ROW($1:$19),0),ROW($1:$19))+1,1)*10^ROW($1:$19)/10)</f>
        <v>20</v>
      </c>
      <c r="E1039">
        <f>SUMPRODUCT(MID(0&amp;feed!E1069,LARGE(INDEX(ISNUMBER(--MID(feed!E1069,ROW($1:$19),1))*
ROW($1:$19),0),ROW($1:$19))+1,1)*10^ROW($1:$19)/10)</f>
        <v>0</v>
      </c>
      <c r="F1039" t="str">
        <f>feed!F1069</f>
        <v>Finest of the 19th century</v>
      </c>
      <c r="G1039" t="str">
        <f>feed!G1069</f>
        <v>Gandhi-like</v>
      </c>
      <c r="H1039">
        <f>SUMPRODUCT(MID(0&amp;feed!H1068,LARGE(INDEX(ISNUMBER(--MID(feed!H1068,ROW($1:$19),1))*
ROW($1:$19),0),ROW($1:$19))+1,1)*10^ROW($1:$19)/10)</f>
        <v>0</v>
      </c>
      <c r="I1039" t="str">
        <f>feed!I1069</f>
        <v>Poor</v>
      </c>
      <c r="J1039">
        <f>SUMPRODUCT(MID(0&amp;feed!J1069,LARGE(INDEX(ISNUMBER(--MID(feed!J1069,ROW($1:$19),1))*
ROW($1:$19),0),ROW($1:$19))+1,1)*10^ROW($1:$19)/10)</f>
        <v>116</v>
      </c>
      <c r="K1039">
        <f>SUMPRODUCT(MID(0&amp;feed!K1069,LARGE(INDEX(ISNUMBER(--MID(feed!K1069,ROW($1:$19),1))*
ROW($1:$19),0),ROW($1:$19))+1,1)*10^ROW($1:$19)/10)</f>
        <v>2</v>
      </c>
      <c r="L1039">
        <f>SUMPRODUCT(MID(0&amp;feed!L1069,LARGE(INDEX(ISNUMBER(--MID(feed!L1069,ROW($1:$19),1))*
ROW($1:$19),0),ROW($1:$19))+1,1)*10^ROW($1:$19)/10)</f>
        <v>0</v>
      </c>
      <c r="M1039" t="str">
        <f>feed!M1069</f>
        <v>Mixed Economy</v>
      </c>
      <c r="N1039">
        <f>SUMPRODUCT(MID(0&amp;feed!N1069,LARGE(INDEX(ISNUMBER(--MID(feed!N1069,ROW($1:$5),1))*
ROW($1:$5),0),ROW($1:$5))+1,1)*10^ROW($1:$5)/10)</f>
        <v>330</v>
      </c>
      <c r="O1039">
        <f>SUMPRODUCT(MID(0&amp;feed!O1069,LARGE(INDEX(ISNUMBER(--MID(feed!O1069,ROW($1:$5),1))*
ROW($1:$5),0),ROW($1:$5))+1,1)*10^ROW($1:$5)/10)</f>
        <v>0</v>
      </c>
      <c r="P1039" t="str">
        <f>feed!P1069</f>
        <v>Untapped</v>
      </c>
      <c r="Q1039">
        <f t="shared" si="96"/>
        <v>90</v>
      </c>
      <c r="R1039" t="str">
        <f>feed!Q1069</f>
        <v>None</v>
      </c>
      <c r="S1039">
        <f t="shared" si="97"/>
        <v>0</v>
      </c>
      <c r="T1039" t="str">
        <f>feed!R1069</f>
        <v>Southern Africa</v>
      </c>
      <c r="U1039" t="str">
        <f>feed!S1069</f>
        <v>Neutral</v>
      </c>
      <c r="V103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20000</v>
      </c>
      <c r="W1039" t="str">
        <f>feed!U1069</f>
        <v>http://blocgame.com/stats.php?id=65536</v>
      </c>
      <c r="X1039" s="4">
        <f>SUMPRODUCT(MID(0&amp;feed!V1069,LARGE(INDEX(ISNUMBER(--MID(feed!V1069,ROW($1:$5),1))*
ROW($1:$5),0),ROW($1:$5))+1,1)*10^ROW($1:$5)/10)</f>
        <v>0</v>
      </c>
      <c r="Y1039">
        <f>feed!W1069</f>
        <v>0</v>
      </c>
      <c r="Z1039" s="4">
        <f t="shared" si="98"/>
        <v>19250</v>
      </c>
      <c r="AA1039" s="8">
        <f t="shared" si="99"/>
        <v>60.606060606060609</v>
      </c>
      <c r="AB1039" s="4">
        <f t="shared" si="100"/>
        <v>55</v>
      </c>
      <c r="AC1039" s="4">
        <f t="shared" si="101"/>
        <v>3333.3333333333335</v>
      </c>
    </row>
    <row r="1040" spans="1:29" x14ac:dyDescent="0.25">
      <c r="A1040" t="str">
        <f>feed!A1032</f>
        <v>Jibid</v>
      </c>
      <c r="B1040" t="str">
        <f>feed!B1032</f>
        <v>Varramor</v>
      </c>
      <c r="C1040" t="str">
        <f>feed!C1032</f>
        <v>The Order</v>
      </c>
      <c r="D1040">
        <f>SUMPRODUCT(MID(0&amp;feed!D1032,LARGE(INDEX(ISNUMBER(--MID(feed!D1032,ROW($1:$19),1))*
ROW($1:$19),0),ROW($1:$19))+1,1)*10^ROW($1:$19)/10)</f>
        <v>59</v>
      </c>
      <c r="E1040">
        <f>SUMPRODUCT(MID(0&amp;feed!E1032,LARGE(INDEX(ISNUMBER(--MID(feed!E1032,ROW($1:$19),1))*
ROW($1:$19),0),ROW($1:$19))+1,1)*10^ROW($1:$19)/10)</f>
        <v>0</v>
      </c>
      <c r="F1040" t="str">
        <f>feed!F1032</f>
        <v>First World War surplus</v>
      </c>
      <c r="G1040" t="str">
        <f>feed!G1032</f>
        <v>Gandhi-like</v>
      </c>
      <c r="H1040">
        <f>SUMPRODUCT(MID(0&amp;feed!H1032,LARGE(INDEX(ISNUMBER(--MID(feed!H1032,ROW($1:$19),1))*
ROW($1:$19),0),ROW($1:$19))+1,1)*10^ROW($1:$19)/10)</f>
        <v>1</v>
      </c>
      <c r="I1040" t="str">
        <f>feed!I1032</f>
        <v>Standard</v>
      </c>
      <c r="J1040">
        <f>SUMPRODUCT(MID(0&amp;feed!J1032,LARGE(INDEX(ISNUMBER(--MID(feed!J1032,ROW($1:$19),1))*
ROW($1:$19),0),ROW($1:$19))+1,1)*10^ROW($1:$19)/10)</f>
        <v>21</v>
      </c>
      <c r="K1040">
        <f>SUMPRODUCT(MID(0&amp;feed!K1032,LARGE(INDEX(ISNUMBER(--MID(feed!K1032,ROW($1:$19),1))*
ROW($1:$19),0),ROW($1:$19))+1,1)*10^ROW($1:$19)/10)</f>
        <v>10</v>
      </c>
      <c r="L1040">
        <f>SUMPRODUCT(MID(0&amp;feed!L1032,LARGE(INDEX(ISNUMBER(--MID(feed!L1032,ROW($1:$19),1))*
ROW($1:$19),0),ROW($1:$19))+1,1)*10^ROW($1:$19)/10)</f>
        <v>1</v>
      </c>
      <c r="M1040" t="str">
        <f>feed!M1032</f>
        <v>Central Planning</v>
      </c>
      <c r="N1040">
        <f>SUMPRODUCT(MID(0&amp;feed!N1032,LARGE(INDEX(ISNUMBER(--MID(feed!N1032,ROW($1:$5),1))*
ROW($1:$5),0),ROW($1:$5))+1,1)*10^ROW($1:$5)/10)</f>
        <v>342</v>
      </c>
      <c r="O1040">
        <f>SUMPRODUCT(MID(0&amp;feed!O1032,LARGE(INDEX(ISNUMBER(--MID(feed!O1032,ROW($1:$5),1))*
ROW($1:$5),0),ROW($1:$5))+1,1)*10^ROW($1:$5)/10)</f>
        <v>242</v>
      </c>
      <c r="P1040" t="str">
        <f>feed!P1032</f>
        <v>Untapped</v>
      </c>
      <c r="Q1040">
        <f t="shared" si="96"/>
        <v>90</v>
      </c>
      <c r="R1040" t="str">
        <f>feed!Q1032</f>
        <v>None</v>
      </c>
      <c r="S1040">
        <f t="shared" si="97"/>
        <v>0</v>
      </c>
      <c r="T1040" t="str">
        <f>feed!R1032</f>
        <v>Indochina</v>
      </c>
      <c r="U1040" t="str">
        <f>feed!S1032</f>
        <v>Soviet Union</v>
      </c>
      <c r="V1040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26232</v>
      </c>
      <c r="W1040" t="str">
        <f>feed!U1032</f>
        <v>http://blocgame.com/stats.php?id=65373</v>
      </c>
      <c r="X1040" s="4">
        <f>SUMPRODUCT(MID(0&amp;feed!V1032,LARGE(INDEX(ISNUMBER(--MID(feed!V1032,ROW($1:$5),1))*
ROW($1:$5),0),ROW($1:$5))+1,1)*10^ROW($1:$5)/10)</f>
        <v>0</v>
      </c>
      <c r="Y1040">
        <f>feed!W1032</f>
        <v>0</v>
      </c>
      <c r="Z1040" s="4">
        <f t="shared" si="98"/>
        <v>21357</v>
      </c>
      <c r="AA1040" s="8">
        <f t="shared" si="99"/>
        <v>76.701754385964918</v>
      </c>
      <c r="AB1040" s="4">
        <f t="shared" si="100"/>
        <v>57</v>
      </c>
      <c r="AC1040" s="4">
        <f t="shared" si="101"/>
        <v>4372</v>
      </c>
    </row>
    <row r="1041" spans="1:31" x14ac:dyDescent="0.25">
      <c r="A1041" t="str">
        <f>feed!A1033</f>
        <v>Argenta</v>
      </c>
      <c r="B1041" t="str">
        <f>feed!B1033</f>
        <v>juanb</v>
      </c>
      <c r="C1041">
        <f>feed!C1033</f>
        <v>0</v>
      </c>
      <c r="D1041">
        <f>SUMPRODUCT(MID(0&amp;feed!D1033,LARGE(INDEX(ISNUMBER(--MID(feed!D1033,ROW($1:$19),1))*
ROW($1:$19),0),ROW($1:$19))+1,1)*10^ROW($1:$19)/10)</f>
        <v>20</v>
      </c>
      <c r="E1041">
        <f>SUMPRODUCT(MID(0&amp;feed!E1033,LARGE(INDEX(ISNUMBER(--MID(feed!E1033,ROW($1:$19),1))*
ROW($1:$19),0),ROW($1:$19))+1,1)*10^ROW($1:$19)/10)</f>
        <v>0</v>
      </c>
      <c r="F1041" t="str">
        <f>feed!F1033</f>
        <v>Finest of the 19th century</v>
      </c>
      <c r="G1041" t="str">
        <f>feed!G1033</f>
        <v>Nice</v>
      </c>
      <c r="H1041">
        <f>SUMPRODUCT(MID(0&amp;feed!H1033,LARGE(INDEX(ISNUMBER(--MID(feed!H1033,ROW($1:$19),1))*
ROW($1:$19),0),ROW($1:$19))+1,1)*10^ROW($1:$19)/10)</f>
        <v>0</v>
      </c>
      <c r="I1041" t="str">
        <f>feed!I1033</f>
        <v>Standard</v>
      </c>
      <c r="J1041">
        <f>SUMPRODUCT(MID(0&amp;feed!J1033,LARGE(INDEX(ISNUMBER(--MID(feed!J1033,ROW($1:$19),1))*
ROW($1:$19),0),ROW($1:$19))+1,1)*10^ROW($1:$19)/10)</f>
        <v>83</v>
      </c>
      <c r="K1041">
        <f>SUMPRODUCT(MID(0&amp;feed!K1033,LARGE(INDEX(ISNUMBER(--MID(feed!K1033,ROW($1:$19),1))*
ROW($1:$19),0),ROW($1:$19))+1,1)*10^ROW($1:$19)/10)</f>
        <v>3</v>
      </c>
      <c r="L1041">
        <f>SUMPRODUCT(MID(0&amp;feed!L1033,LARGE(INDEX(ISNUMBER(--MID(feed!L1033,ROW($1:$19),1))*
ROW($1:$19),0),ROW($1:$19))+1,1)*10^ROW($1:$19)/10)</f>
        <v>1</v>
      </c>
      <c r="M1041" t="str">
        <f>feed!M1033</f>
        <v>Free Market</v>
      </c>
      <c r="N1041">
        <f>SUMPRODUCT(MID(0&amp;feed!N1033,LARGE(INDEX(ISNUMBER(--MID(feed!N1033,ROW($1:$5),1))*
ROW($1:$5),0),ROW($1:$5))+1,1)*10^ROW($1:$5)/10)</f>
        <v>342</v>
      </c>
      <c r="O1041">
        <f>SUMPRODUCT(MID(0&amp;feed!O1033,LARGE(INDEX(ISNUMBER(--MID(feed!O1033,ROW($1:$5),1))*
ROW($1:$5),0),ROW($1:$5))+1,1)*10^ROW($1:$5)/10)</f>
        <v>0</v>
      </c>
      <c r="P1041" t="str">
        <f>feed!P1033</f>
        <v>Untapped</v>
      </c>
      <c r="Q1041">
        <f t="shared" si="96"/>
        <v>90</v>
      </c>
      <c r="R1041" t="str">
        <f>feed!Q1033</f>
        <v>None</v>
      </c>
      <c r="S1041">
        <f t="shared" si="97"/>
        <v>0</v>
      </c>
      <c r="T1041" t="str">
        <f>feed!R1033</f>
        <v>Southern Cone</v>
      </c>
      <c r="U1041" t="str">
        <f>feed!S1033</f>
        <v>Neutral</v>
      </c>
      <c r="V1041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41" t="str">
        <f>feed!U1033</f>
        <v>http://blocgame.com/stats.php?id=65573</v>
      </c>
      <c r="X1041" s="4">
        <f>SUMPRODUCT(MID(0&amp;feed!V1033,LARGE(INDEX(ISNUMBER(--MID(feed!V1033,ROW($1:$5),1))*
ROW($1:$5),0),ROW($1:$5))+1,1)*10^ROW($1:$5)/10)</f>
        <v>0</v>
      </c>
      <c r="Y1041">
        <f>feed!W1033</f>
        <v>0</v>
      </c>
      <c r="Z1041" s="4">
        <f t="shared" si="98"/>
        <v>18500</v>
      </c>
      <c r="AA1041" s="8">
        <f t="shared" si="99"/>
        <v>58.479532163742689</v>
      </c>
      <c r="AB1041" s="4">
        <f t="shared" si="100"/>
        <v>57</v>
      </c>
      <c r="AC1041" s="4">
        <f t="shared" si="101"/>
        <v>3333.3333333333335</v>
      </c>
    </row>
    <row r="1042" spans="1:31" x14ac:dyDescent="0.25">
      <c r="A1042" t="str">
        <f>feed!A1025</f>
        <v>Bijlimut</v>
      </c>
      <c r="B1042" t="str">
        <f>feed!B1025</f>
        <v>tman</v>
      </c>
      <c r="C1042">
        <f>feed!C1025</f>
        <v>0</v>
      </c>
      <c r="D1042">
        <f>SUMPRODUCT(MID(0&amp;feed!D1025,LARGE(INDEX(ISNUMBER(--MID(feed!D1025,ROW($1:$19),1))*
ROW($1:$19),0),ROW($1:$19))+1,1)*10^ROW($1:$19)/10)</f>
        <v>18</v>
      </c>
      <c r="E1042">
        <f>SUMPRODUCT(MID(0&amp;feed!E1025,LARGE(INDEX(ISNUMBER(--MID(feed!E1025,ROW($1:$19),1))*
ROW($1:$19),0),ROW($1:$19))+1,1)*10^ROW($1:$19)/10)</f>
        <v>0</v>
      </c>
      <c r="F1042" t="str">
        <f>feed!F1025</f>
        <v>Finest of the 19th century</v>
      </c>
      <c r="G1042" t="str">
        <f>feed!G1025</f>
        <v>Gandhi-like</v>
      </c>
      <c r="H1042">
        <f>SUMPRODUCT(MID(0&amp;feed!H1025,LARGE(INDEX(ISNUMBER(--MID(feed!H1025,ROW($1:$19),1))*
ROW($1:$19),0),ROW($1:$19))+1,1)*10^ROW($1:$19)/10)</f>
        <v>0</v>
      </c>
      <c r="I1042" t="str">
        <f>feed!I1025</f>
        <v>Poor</v>
      </c>
      <c r="J1042">
        <f>SUMPRODUCT(MID(0&amp;feed!J1025,LARGE(INDEX(ISNUMBER(--MID(feed!J1025,ROW($1:$19),1))*
ROW($1:$19),0),ROW($1:$19))+1,1)*10^ROW($1:$19)/10)</f>
        <v>152</v>
      </c>
      <c r="K1042">
        <f>SUMPRODUCT(MID(0&amp;feed!K1025,LARGE(INDEX(ISNUMBER(--MID(feed!K1025,ROW($1:$19),1))*
ROW($1:$19),0),ROW($1:$19))+1,1)*10^ROW($1:$19)/10)</f>
        <v>2</v>
      </c>
      <c r="L1042">
        <f>SUMPRODUCT(MID(0&amp;feed!L1025,LARGE(INDEX(ISNUMBER(--MID(feed!L1025,ROW($1:$19),1))*
ROW($1:$19),0),ROW($1:$19))+1,1)*10^ROW($1:$19)/10)</f>
        <v>1</v>
      </c>
      <c r="M1042" t="str">
        <f>feed!M1025</f>
        <v>Mixed Economy</v>
      </c>
      <c r="N1042">
        <f>SUMPRODUCT(MID(0&amp;feed!N1025,LARGE(INDEX(ISNUMBER(--MID(feed!N1025,ROW($1:$5),1))*
ROW($1:$5),0),ROW($1:$5))+1,1)*10^ROW($1:$5)/10)</f>
        <v>346</v>
      </c>
      <c r="O1042">
        <f>SUMPRODUCT(MID(0&amp;feed!O1025,LARGE(INDEX(ISNUMBER(--MID(feed!O1025,ROW($1:$5),1))*
ROW($1:$5),0),ROW($1:$5))+1,1)*10^ROW($1:$5)/10)</f>
        <v>353</v>
      </c>
      <c r="P1042" t="str">
        <f>feed!P1025</f>
        <v>Untapped</v>
      </c>
      <c r="Q1042">
        <f t="shared" si="96"/>
        <v>90</v>
      </c>
      <c r="R1042" t="str">
        <f>feed!Q1025</f>
        <v>None</v>
      </c>
      <c r="S1042">
        <f t="shared" si="97"/>
        <v>0</v>
      </c>
      <c r="T1042" t="str">
        <f>feed!R1025</f>
        <v>Congo</v>
      </c>
      <c r="U1042" t="str">
        <f>feed!S1025</f>
        <v>Neutral</v>
      </c>
      <c r="V1042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20000</v>
      </c>
      <c r="W1042" t="str">
        <f>feed!U1025</f>
        <v>http://blocgame.com/stats.php?id=65474</v>
      </c>
      <c r="X1042" s="4">
        <f>SUMPRODUCT(MID(0&amp;feed!V1025,LARGE(INDEX(ISNUMBER(--MID(feed!V1025,ROW($1:$5),1))*
ROW($1:$5),0),ROW($1:$5))+1,1)*10^ROW($1:$5)/10)</f>
        <v>0</v>
      </c>
      <c r="Y1042">
        <f>feed!W1025</f>
        <v>0</v>
      </c>
      <c r="Z1042" s="4">
        <f t="shared" si="98"/>
        <v>18875</v>
      </c>
      <c r="AA1042" s="8">
        <f t="shared" si="99"/>
        <v>57.803468208092482</v>
      </c>
      <c r="AB1042" s="4">
        <f t="shared" si="100"/>
        <v>57.666666666666664</v>
      </c>
      <c r="AC1042" s="4">
        <f t="shared" si="101"/>
        <v>3333.3333333333335</v>
      </c>
    </row>
    <row r="1043" spans="1:31" x14ac:dyDescent="0.25">
      <c r="A1043" t="str">
        <f>feed!A1026</f>
        <v>AmTex</v>
      </c>
      <c r="B1043" t="str">
        <f>feed!B1026</f>
        <v>ktrotter</v>
      </c>
      <c r="C1043">
        <f>feed!C1026</f>
        <v>0</v>
      </c>
      <c r="D1043">
        <f>SUMPRODUCT(MID(0&amp;feed!D1026,LARGE(INDEX(ISNUMBER(--MID(feed!D1026,ROW($1:$19),1))*
ROW($1:$19),0),ROW($1:$19))+1,1)*10^ROW($1:$19)/10)</f>
        <v>25</v>
      </c>
      <c r="E1043">
        <f>SUMPRODUCT(MID(0&amp;feed!E1026,LARGE(INDEX(ISNUMBER(--MID(feed!E1026,ROW($1:$19),1))*
ROW($1:$19),0),ROW($1:$19))+1,1)*10^ROW($1:$19)/10)</f>
        <v>0</v>
      </c>
      <c r="F1043" t="str">
        <f>feed!F1026</f>
        <v>First World War surplus</v>
      </c>
      <c r="G1043" t="str">
        <f>feed!G1026</f>
        <v>Isolated</v>
      </c>
      <c r="H1043">
        <f>SUMPRODUCT(MID(0&amp;feed!H1026,LARGE(INDEX(ISNUMBER(--MID(feed!H1026,ROW($1:$19),1))*
ROW($1:$19),0),ROW($1:$19))+1,1)*10^ROW($1:$19)/10)</f>
        <v>1</v>
      </c>
      <c r="I1043" t="str">
        <f>feed!I1026</f>
        <v>Elite</v>
      </c>
      <c r="J1043">
        <f>SUMPRODUCT(MID(0&amp;feed!J1026,LARGE(INDEX(ISNUMBER(--MID(feed!J1026,ROW($1:$19),1))*
ROW($1:$19),0),ROW($1:$19))+1,1)*10^ROW($1:$19)/10)</f>
        <v>11</v>
      </c>
      <c r="K1043">
        <f>SUMPRODUCT(MID(0&amp;feed!K1026,LARGE(INDEX(ISNUMBER(--MID(feed!K1026,ROW($1:$19),1))*
ROW($1:$19),0),ROW($1:$19))+1,1)*10^ROW($1:$19)/10)</f>
        <v>4</v>
      </c>
      <c r="L1043">
        <f>SUMPRODUCT(MID(0&amp;feed!L1026,LARGE(INDEX(ISNUMBER(--MID(feed!L1026,ROW($1:$19),1))*
ROW($1:$19),0),ROW($1:$19))+1,1)*10^ROW($1:$19)/10)</f>
        <v>1</v>
      </c>
      <c r="M1043" t="str">
        <f>feed!M1026</f>
        <v>Central Planning</v>
      </c>
      <c r="N1043">
        <f>SUMPRODUCT(MID(0&amp;feed!N1026,LARGE(INDEX(ISNUMBER(--MID(feed!N1026,ROW($1:$5),1))*
ROW($1:$5),0),ROW($1:$5))+1,1)*10^ROW($1:$5)/10)</f>
        <v>345</v>
      </c>
      <c r="O1043">
        <f>SUMPRODUCT(MID(0&amp;feed!O1026,LARGE(INDEX(ISNUMBER(--MID(feed!O1026,ROW($1:$5),1))*
ROW($1:$5),0),ROW($1:$5))+1,1)*10^ROW($1:$5)/10)</f>
        <v>436</v>
      </c>
      <c r="P1043" t="str">
        <f>feed!P1026</f>
        <v>Untapped</v>
      </c>
      <c r="Q1043">
        <f t="shared" si="96"/>
        <v>90</v>
      </c>
      <c r="R1043" t="str">
        <f>feed!Q1026</f>
        <v>None</v>
      </c>
      <c r="S1043">
        <f t="shared" si="97"/>
        <v>0</v>
      </c>
      <c r="T1043" t="str">
        <f>feed!R1026</f>
        <v>Caribbean</v>
      </c>
      <c r="U1043" t="str">
        <f>feed!S1026</f>
        <v>Soviet Union</v>
      </c>
      <c r="V1043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20000</v>
      </c>
      <c r="W1043" t="str">
        <f>feed!U1026</f>
        <v>http://blocgame.com/stats.php?id=65568</v>
      </c>
      <c r="X1043" s="4">
        <f>SUMPRODUCT(MID(0&amp;feed!V1026,LARGE(INDEX(ISNUMBER(--MID(feed!V1026,ROW($1:$5),1))*
ROW($1:$5),0),ROW($1:$5))+1,1)*10^ROW($1:$5)/10)</f>
        <v>0</v>
      </c>
      <c r="Y1043">
        <f>feed!W1026</f>
        <v>0</v>
      </c>
      <c r="Z1043" s="4">
        <f t="shared" si="98"/>
        <v>17375</v>
      </c>
      <c r="AA1043" s="8">
        <f t="shared" si="99"/>
        <v>57.971014492753625</v>
      </c>
      <c r="AB1043" s="4">
        <f t="shared" si="100"/>
        <v>57.5</v>
      </c>
      <c r="AC1043" s="4">
        <f t="shared" si="101"/>
        <v>3333.3333333333335</v>
      </c>
    </row>
    <row r="1044" spans="1:31" x14ac:dyDescent="0.25">
      <c r="A1044" t="str">
        <f>feed!A1022</f>
        <v>supplyblock</v>
      </c>
      <c r="B1044" t="str">
        <f>feed!B1022</f>
        <v>supplyblock</v>
      </c>
      <c r="C1044">
        <f>feed!C1022</f>
        <v>0</v>
      </c>
      <c r="D1044">
        <f>SUMPRODUCT(MID(0&amp;feed!D1022,LARGE(INDEX(ISNUMBER(--MID(feed!D1022,ROW($1:$19),1))*
ROW($1:$19),0),ROW($1:$19))+1,1)*10^ROW($1:$19)/10)</f>
        <v>18</v>
      </c>
      <c r="E1044">
        <f>SUMPRODUCT(MID(0&amp;feed!E1022,LARGE(INDEX(ISNUMBER(--MID(feed!E1022,ROW($1:$19),1))*
ROW($1:$19),0),ROW($1:$19))+1,1)*10^ROW($1:$19)/10)</f>
        <v>0</v>
      </c>
      <c r="F1044" t="str">
        <f>feed!F1022</f>
        <v>Finest of the 19th century</v>
      </c>
      <c r="G1044" t="str">
        <f>feed!G1022</f>
        <v>Gandhi-like</v>
      </c>
      <c r="H1044">
        <f>SUMPRODUCT(MID(0&amp;feed!H1022,LARGE(INDEX(ISNUMBER(--MID(feed!H1022,ROW($1:$19),1))*
ROW($1:$19),0),ROW($1:$19))+1,1)*10^ROW($1:$19)/10)</f>
        <v>0</v>
      </c>
      <c r="I1044" t="str">
        <f>feed!I1022</f>
        <v>Undisciplined Rabble</v>
      </c>
      <c r="J1044">
        <f>SUMPRODUCT(MID(0&amp;feed!J1022,LARGE(INDEX(ISNUMBER(--MID(feed!J1022,ROW($1:$19),1))*
ROW($1:$19),0),ROW($1:$19))+1,1)*10^ROW($1:$19)/10)</f>
        <v>131</v>
      </c>
      <c r="K1044">
        <f>SUMPRODUCT(MID(0&amp;feed!K1022,LARGE(INDEX(ISNUMBER(--MID(feed!K1022,ROW($1:$19),1))*
ROW($1:$19),0),ROW($1:$19))+1,1)*10^ROW($1:$19)/10)</f>
        <v>2</v>
      </c>
      <c r="L1044">
        <f>SUMPRODUCT(MID(0&amp;feed!L1022,LARGE(INDEX(ISNUMBER(--MID(feed!L1022,ROW($1:$19),1))*
ROW($1:$19),0),ROW($1:$19))+1,1)*10^ROW($1:$19)/10)</f>
        <v>2</v>
      </c>
      <c r="M1044" t="str">
        <f>feed!M1022</f>
        <v>Free Market</v>
      </c>
      <c r="N1044">
        <f>SUMPRODUCT(MID(0&amp;feed!N1022,LARGE(INDEX(ISNUMBER(--MID(feed!N1022,ROW($1:$5),1))*
ROW($1:$5),0),ROW($1:$5))+1,1)*10^ROW($1:$5)/10)</f>
        <v>347</v>
      </c>
      <c r="O1044">
        <f>SUMPRODUCT(MID(0&amp;feed!O1022,LARGE(INDEX(ISNUMBER(--MID(feed!O1022,ROW($1:$5),1))*
ROW($1:$5),0),ROW($1:$5))+1,1)*10^ROW($1:$5)/10)</f>
        <v>3317</v>
      </c>
      <c r="P1044" t="str">
        <f>feed!P1022</f>
        <v>Untapped</v>
      </c>
      <c r="Q1044">
        <f t="shared" si="96"/>
        <v>90</v>
      </c>
      <c r="R1044" t="str">
        <f>feed!Q1022</f>
        <v>None</v>
      </c>
      <c r="S1044">
        <f t="shared" si="97"/>
        <v>0</v>
      </c>
      <c r="T1044" t="str">
        <f>feed!R1022</f>
        <v>Atlas</v>
      </c>
      <c r="U1044" t="str">
        <f>feed!S1022</f>
        <v>United States</v>
      </c>
      <c r="V1044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20000</v>
      </c>
      <c r="W1044" t="str">
        <f>feed!U1022</f>
        <v>http://blocgame.com/stats.php?id=64715</v>
      </c>
      <c r="X1044" s="4">
        <f>SUMPRODUCT(MID(0&amp;feed!V1022,LARGE(INDEX(ISNUMBER(--MID(feed!V1022,ROW($1:$5),1))*
ROW($1:$5),0),ROW($1:$5))+1,1)*10^ROW($1:$5)/10)</f>
        <v>0</v>
      </c>
      <c r="Y1044">
        <f>feed!W1022</f>
        <v>0</v>
      </c>
      <c r="Z1044" s="4">
        <f t="shared" si="98"/>
        <v>18500</v>
      </c>
      <c r="AA1044" s="8">
        <f t="shared" si="99"/>
        <v>57.636887608069166</v>
      </c>
      <c r="AB1044" s="4">
        <f t="shared" si="100"/>
        <v>57.833333333333336</v>
      </c>
      <c r="AC1044" s="4">
        <f t="shared" si="101"/>
        <v>3333.3333333333335</v>
      </c>
    </row>
    <row r="1045" spans="1:31" x14ac:dyDescent="0.25">
      <c r="A1045" t="str">
        <f>feed!A1023</f>
        <v>U.S.A</v>
      </c>
      <c r="B1045" t="str">
        <f>feed!B1023</f>
        <v>striker4thewin</v>
      </c>
      <c r="C1045">
        <f>feed!C1023</f>
        <v>0</v>
      </c>
      <c r="D1045">
        <f>SUMPRODUCT(MID(0&amp;feed!D1023,LARGE(INDEX(ISNUMBER(--MID(feed!D1023,ROW($1:$19),1))*
ROW($1:$19),0),ROW($1:$19))+1,1)*10^ROW($1:$19)/10)</f>
        <v>20</v>
      </c>
      <c r="E1045">
        <f>SUMPRODUCT(MID(0&amp;feed!E1023,LARGE(INDEX(ISNUMBER(--MID(feed!E1023,ROW($1:$19),1))*
ROW($1:$19),0),ROW($1:$19))+1,1)*10^ROW($1:$19)/10)</f>
        <v>0</v>
      </c>
      <c r="F1045" t="str">
        <f>feed!F1023</f>
        <v>Finest of the 19th century</v>
      </c>
      <c r="G1045" t="str">
        <f>feed!G1023</f>
        <v>Angelic</v>
      </c>
      <c r="H1045">
        <f>SUMPRODUCT(MID(0&amp;feed!H1023,LARGE(INDEX(ISNUMBER(--MID(feed!H1023,ROW($1:$19),1))*
ROW($1:$19),0),ROW($1:$19))+1,1)*10^ROW($1:$19)/10)</f>
        <v>0</v>
      </c>
      <c r="I1045" t="str">
        <f>feed!I1023</f>
        <v>Standard</v>
      </c>
      <c r="J1045">
        <f>SUMPRODUCT(MID(0&amp;feed!J1023,LARGE(INDEX(ISNUMBER(--MID(feed!J1023,ROW($1:$19),1))*
ROW($1:$19),0),ROW($1:$19))+1,1)*10^ROW($1:$19)/10)</f>
        <v>98</v>
      </c>
      <c r="K1045">
        <f>SUMPRODUCT(MID(0&amp;feed!K1023,LARGE(INDEX(ISNUMBER(--MID(feed!K1023,ROW($1:$19),1))*
ROW($1:$19),0),ROW($1:$19))+1,1)*10^ROW($1:$19)/10)</f>
        <v>2</v>
      </c>
      <c r="L1045">
        <f>SUMPRODUCT(MID(0&amp;feed!L1023,LARGE(INDEX(ISNUMBER(--MID(feed!L1023,ROW($1:$19),1))*
ROW($1:$19),0),ROW($1:$19))+1,1)*10^ROW($1:$19)/10)</f>
        <v>0</v>
      </c>
      <c r="M1045" t="str">
        <f>feed!M1023</f>
        <v>Mixed Economy</v>
      </c>
      <c r="N1045">
        <f>SUMPRODUCT(MID(0&amp;feed!N1023,LARGE(INDEX(ISNUMBER(--MID(feed!N1023,ROW($1:$5),1))*
ROW($1:$5),0),ROW($1:$5))+1,1)*10^ROW($1:$5)/10)</f>
        <v>347</v>
      </c>
      <c r="O1045">
        <f>SUMPRODUCT(MID(0&amp;feed!O1023,LARGE(INDEX(ISNUMBER(--MID(feed!O1023,ROW($1:$5),1))*
ROW($1:$5),0),ROW($1:$5))+1,1)*10^ROW($1:$5)/10)</f>
        <v>0</v>
      </c>
      <c r="P1045" t="str">
        <f>feed!P1023</f>
        <v>Untapped</v>
      </c>
      <c r="Q1045">
        <f t="shared" si="96"/>
        <v>90</v>
      </c>
      <c r="R1045" t="str">
        <f>feed!Q1023</f>
        <v>None</v>
      </c>
      <c r="S1045">
        <f t="shared" si="97"/>
        <v>0</v>
      </c>
      <c r="T1045" t="str">
        <f>feed!R1023</f>
        <v>Pacific Rim</v>
      </c>
      <c r="U1045" t="str">
        <f>feed!S1023</f>
        <v>Neutral</v>
      </c>
      <c r="V1045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20000</v>
      </c>
      <c r="W1045" t="str">
        <f>feed!U1023</f>
        <v>http://blocgame.com/stats.php?id=65553</v>
      </c>
      <c r="X1045" s="4">
        <f>SUMPRODUCT(MID(0&amp;feed!V1023,LARGE(INDEX(ISNUMBER(--MID(feed!V1023,ROW($1:$5),1))*
ROW($1:$5),0),ROW($1:$5))+1,1)*10^ROW($1:$5)/10)</f>
        <v>0</v>
      </c>
      <c r="Y1045">
        <f>feed!W1023</f>
        <v>0</v>
      </c>
      <c r="Z1045" s="4">
        <f t="shared" si="98"/>
        <v>19250</v>
      </c>
      <c r="AA1045" s="8">
        <f t="shared" si="99"/>
        <v>57.636887608069166</v>
      </c>
      <c r="AB1045" s="4">
        <f t="shared" si="100"/>
        <v>57.833333333333336</v>
      </c>
      <c r="AC1045" s="4">
        <f t="shared" si="101"/>
        <v>3333.3333333333335</v>
      </c>
      <c r="AD1045" s="4"/>
      <c r="AE1045" s="4"/>
    </row>
    <row r="1046" spans="1:31" x14ac:dyDescent="0.25">
      <c r="A1046" t="str">
        <f>feed!A1021</f>
        <v>LegionCastra</v>
      </c>
      <c r="B1046" t="str">
        <f>feed!B1021</f>
        <v>DiabloMeist</v>
      </c>
      <c r="C1046">
        <f>feed!C1021</f>
        <v>0</v>
      </c>
      <c r="D1046">
        <f>SUMPRODUCT(MID(0&amp;feed!D1021,LARGE(INDEX(ISNUMBER(--MID(feed!D1021,ROW($1:$19),1))*
ROW($1:$19),0),ROW($1:$19))+1,1)*10^ROW($1:$19)/10)</f>
        <v>23</v>
      </c>
      <c r="E1046">
        <f>SUMPRODUCT(MID(0&amp;feed!E1021,LARGE(INDEX(ISNUMBER(--MID(feed!E1021,ROW($1:$19),1))*
ROW($1:$19),0),ROW($1:$19))+1,1)*10^ROW($1:$19)/10)</f>
        <v>0</v>
      </c>
      <c r="F1046" t="str">
        <f>feed!F1021</f>
        <v>First World War surplus</v>
      </c>
      <c r="G1046" t="str">
        <f>feed!G1021</f>
        <v>Questionable</v>
      </c>
      <c r="H1046">
        <f>SUMPRODUCT(MID(0&amp;feed!H1021,LARGE(INDEX(ISNUMBER(--MID(feed!H1021,ROW($1:$19),1))*
ROW($1:$19),0),ROW($1:$19))+1,1)*10^ROW($1:$19)/10)</f>
        <v>1</v>
      </c>
      <c r="I1046" t="str">
        <f>feed!I1021</f>
        <v>Elite</v>
      </c>
      <c r="J1046">
        <f>SUMPRODUCT(MID(0&amp;feed!J1021,LARGE(INDEX(ISNUMBER(--MID(feed!J1021,ROW($1:$19),1))*
ROW($1:$19),0),ROW($1:$19))+1,1)*10^ROW($1:$19)/10)</f>
        <v>0</v>
      </c>
      <c r="K1046">
        <f>SUMPRODUCT(MID(0&amp;feed!K1021,LARGE(INDEX(ISNUMBER(--MID(feed!K1021,ROW($1:$19),1))*
ROW($1:$19),0),ROW($1:$19))+1,1)*10^ROW($1:$19)/10)</f>
        <v>2</v>
      </c>
      <c r="L1046">
        <f>SUMPRODUCT(MID(0&amp;feed!L1021,LARGE(INDEX(ISNUMBER(--MID(feed!L1021,ROW($1:$19),1))*
ROW($1:$19),0),ROW($1:$19))+1,1)*10^ROW($1:$19)/10)</f>
        <v>0</v>
      </c>
      <c r="M1046" t="str">
        <f>feed!M1021</f>
        <v>Central Planning</v>
      </c>
      <c r="N1046">
        <f>SUMPRODUCT(MID(0&amp;feed!N1021,LARGE(INDEX(ISNUMBER(--MID(feed!N1021,ROW($1:$5),1))*
ROW($1:$5),0),ROW($1:$5))+1,1)*10^ROW($1:$5)/10)</f>
        <v>348</v>
      </c>
      <c r="O1046">
        <f>SUMPRODUCT(MID(0&amp;feed!O1021,LARGE(INDEX(ISNUMBER(--MID(feed!O1021,ROW($1:$5),1))*
ROW($1:$5),0),ROW($1:$5))+1,1)*10^ROW($1:$5)/10)</f>
        <v>0</v>
      </c>
      <c r="P1046" t="str">
        <f>feed!P1021</f>
        <v>Untapped</v>
      </c>
      <c r="Q1046">
        <f t="shared" si="96"/>
        <v>90</v>
      </c>
      <c r="R1046" t="str">
        <f>feed!Q1021</f>
        <v>None</v>
      </c>
      <c r="S1046">
        <f t="shared" si="97"/>
        <v>0</v>
      </c>
      <c r="T1046" t="str">
        <f>feed!R1021</f>
        <v>Pacific Rim</v>
      </c>
      <c r="U1046" t="str">
        <f>feed!S1021</f>
        <v>Neutral</v>
      </c>
      <c r="V1046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22477</v>
      </c>
      <c r="W1046" t="str">
        <f>feed!U1021</f>
        <v>http://blocgame.com/stats.php?id=65668</v>
      </c>
      <c r="X1046" s="4">
        <f>SUMPRODUCT(MID(0&amp;feed!V1021,LARGE(INDEX(ISNUMBER(--MID(feed!V1021,ROW($1:$5),1))*
ROW($1:$5),0),ROW($1:$5))+1,1)*10^ROW($1:$5)/10)</f>
        <v>0</v>
      </c>
      <c r="Y1046">
        <f>feed!W1021</f>
        <v>0</v>
      </c>
      <c r="Z1046" s="4">
        <f t="shared" si="98"/>
        <v>20977</v>
      </c>
      <c r="AA1046" s="8">
        <f t="shared" si="99"/>
        <v>64.589080459770116</v>
      </c>
      <c r="AB1046" s="4">
        <f t="shared" si="100"/>
        <v>58</v>
      </c>
      <c r="AC1046" s="4">
        <f t="shared" si="101"/>
        <v>3746.1666666666665</v>
      </c>
    </row>
    <row r="1047" spans="1:31" x14ac:dyDescent="0.25">
      <c r="A1047" t="e">
        <f>feed!#REF!</f>
        <v>#REF!</v>
      </c>
      <c r="B1047" t="e">
        <f>feed!#REF!</f>
        <v>#REF!</v>
      </c>
      <c r="C1047" t="e">
        <f>feed!#REF!</f>
        <v>#REF!</v>
      </c>
      <c r="D1047" t="e">
        <f>SUMPRODUCT(MID(0&amp;feed!#REF!,LARGE(INDEX(ISNUMBER(--MID(feed!#REF!,ROW($1:$19),1))*
ROW($1:$19),0),ROW($1:$19))+1,1)*10^ROW($1:$19)/10)</f>
        <v>#REF!</v>
      </c>
      <c r="E1047" t="e">
        <f>SUMPRODUCT(MID(0&amp;feed!#REF!,LARGE(INDEX(ISNUMBER(--MID(feed!#REF!,ROW($1:$19),1))*
ROW($1:$19),0),ROW($1:$19))+1,1)*10^ROW($1:$19)/10)</f>
        <v>#REF!</v>
      </c>
      <c r="F1047" t="e">
        <f>feed!#REF!</f>
        <v>#REF!</v>
      </c>
      <c r="G1047" t="e">
        <f>feed!#REF!</f>
        <v>#REF!</v>
      </c>
      <c r="H1047" t="e">
        <f>SUMPRODUCT(MID(0&amp;feed!#REF!,LARGE(INDEX(ISNUMBER(--MID(feed!#REF!,ROW($1:$19),1))*
ROW($1:$19),0),ROW($1:$19))+1,1)*10^ROW($1:$19)/10)</f>
        <v>#REF!</v>
      </c>
      <c r="I1047" t="e">
        <f>feed!#REF!</f>
        <v>#REF!</v>
      </c>
      <c r="J1047" t="e">
        <f>SUMPRODUCT(MID(0&amp;feed!#REF!,LARGE(INDEX(ISNUMBER(--MID(feed!#REF!,ROW($1:$19),1))*
ROW($1:$19),0),ROW($1:$19))+1,1)*10^ROW($1:$19)/10)</f>
        <v>#REF!</v>
      </c>
      <c r="K1047" t="e">
        <f>SUMPRODUCT(MID(0&amp;feed!#REF!,LARGE(INDEX(ISNUMBER(--MID(feed!#REF!,ROW($1:$19),1))*
ROW($1:$19),0),ROW($1:$19))+1,1)*10^ROW($1:$19)/10)</f>
        <v>#REF!</v>
      </c>
      <c r="L1047" t="e">
        <f>SUMPRODUCT(MID(0&amp;feed!#REF!,LARGE(INDEX(ISNUMBER(--MID(feed!#REF!,ROW($1:$19),1))*
ROW($1:$19),0),ROW($1:$19))+1,1)*10^ROW($1:$19)/10)</f>
        <v>#REF!</v>
      </c>
      <c r="M1047" t="e">
        <f>feed!#REF!</f>
        <v>#REF!</v>
      </c>
      <c r="N1047" t="e">
        <f>SUMPRODUCT(MID(0&amp;feed!#REF!,LARGE(INDEX(ISNUMBER(--MID(feed!#REF!,ROW($1:$5),1))*
ROW($1:$5),0),ROW($1:$5))+1,1)*10^ROW($1:$5)/10)</f>
        <v>#REF!</v>
      </c>
      <c r="O1047" t="e">
        <f>SUMPRODUCT(MID(0&amp;feed!#REF!,LARGE(INDEX(ISNUMBER(--MID(feed!#REF!,ROW($1:$5),1))*
ROW($1:$5),0),ROW($1:$5))+1,1)*10^ROW($1:$5)/10)</f>
        <v>#REF!</v>
      </c>
      <c r="P1047" t="e">
        <f>feed!#REF!</f>
        <v>#REF!</v>
      </c>
      <c r="Q1047" t="e">
        <f t="shared" si="96"/>
        <v>#REF!</v>
      </c>
      <c r="R1047" t="e">
        <f>feed!#REF!</f>
        <v>#REF!</v>
      </c>
      <c r="S1047" t="e">
        <f t="shared" si="97"/>
        <v>#REF!</v>
      </c>
      <c r="T1047" t="e">
        <f>feed!#REF!</f>
        <v>#REF!</v>
      </c>
      <c r="U1047" t="e">
        <f>feed!#REF!</f>
        <v>#REF!</v>
      </c>
      <c r="V1047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47" t="e">
        <f>feed!#REF!</f>
        <v>#REF!</v>
      </c>
      <c r="X1047" s="4" t="e">
        <f>SUMPRODUCT(MID(0&amp;feed!#REF!,LARGE(INDEX(ISNUMBER(--MID(feed!#REF!,ROW($1:$5),1))*
ROW($1:$5),0),ROW($1:$5))+1,1)*10^ROW($1:$5)/10)</f>
        <v>#REF!</v>
      </c>
      <c r="Y1047" t="e">
        <f>feed!#REF!</f>
        <v>#REF!</v>
      </c>
      <c r="Z1047" s="4" t="e">
        <f t="shared" si="98"/>
        <v>#REF!</v>
      </c>
      <c r="AA1047" s="8" t="e">
        <f t="shared" si="99"/>
        <v>#REF!</v>
      </c>
      <c r="AB1047" s="4" t="e">
        <f t="shared" si="100"/>
        <v>#REF!</v>
      </c>
      <c r="AC1047" s="4" t="e">
        <f t="shared" si="101"/>
        <v>#REF!</v>
      </c>
    </row>
    <row r="1048" spans="1:31" x14ac:dyDescent="0.25">
      <c r="A1048" t="str">
        <f>feed!A1020</f>
        <v>Siorafrica</v>
      </c>
      <c r="B1048" t="str">
        <f>feed!B1020</f>
        <v>Sioraf as Na Cillini</v>
      </c>
      <c r="C1048">
        <f>feed!C1020</f>
        <v>0</v>
      </c>
      <c r="D1048">
        <f>SUMPRODUCT(MID(0&amp;feed!D1020,LARGE(INDEX(ISNUMBER(--MID(feed!D1020,ROW($1:$19),1))*
ROW($1:$19),0),ROW($1:$19))+1,1)*10^ROW($1:$19)/10)</f>
        <v>20</v>
      </c>
      <c r="E1048">
        <f>SUMPRODUCT(MID(0&amp;feed!E1020,LARGE(INDEX(ISNUMBER(--MID(feed!E1020,ROW($1:$19),1))*
ROW($1:$19),0),ROW($1:$19))+1,1)*10^ROW($1:$19)/10)</f>
        <v>0</v>
      </c>
      <c r="F1048" t="str">
        <f>feed!F1020</f>
        <v>Finest of the 19th century</v>
      </c>
      <c r="G1048" t="str">
        <f>feed!G1020</f>
        <v>Normal</v>
      </c>
      <c r="H1048">
        <f>SUMPRODUCT(MID(0&amp;feed!H1020,LARGE(INDEX(ISNUMBER(--MID(feed!H1020,ROW($1:$19),1))*
ROW($1:$19),0),ROW($1:$19))+1,1)*10^ROW($1:$19)/10)</f>
        <v>0</v>
      </c>
      <c r="I1048" t="str">
        <f>feed!I1020</f>
        <v>Standard</v>
      </c>
      <c r="J1048">
        <f>SUMPRODUCT(MID(0&amp;feed!J1020,LARGE(INDEX(ISNUMBER(--MID(feed!J1020,ROW($1:$19),1))*
ROW($1:$19),0),ROW($1:$19))+1,1)*10^ROW($1:$19)/10)</f>
        <v>74</v>
      </c>
      <c r="K1048">
        <f>SUMPRODUCT(MID(0&amp;feed!K1020,LARGE(INDEX(ISNUMBER(--MID(feed!K1020,ROW($1:$19),1))*
ROW($1:$19),0),ROW($1:$19))+1,1)*10^ROW($1:$19)/10)</f>
        <v>2</v>
      </c>
      <c r="L1048">
        <f>SUMPRODUCT(MID(0&amp;feed!L1020,LARGE(INDEX(ISNUMBER(--MID(feed!L1020,ROW($1:$19),1))*
ROW($1:$19),0),ROW($1:$19))+1,1)*10^ROW($1:$19)/10)</f>
        <v>0</v>
      </c>
      <c r="M1048" t="str">
        <f>feed!M1020</f>
        <v>Central Planning</v>
      </c>
      <c r="N1048">
        <f>SUMPRODUCT(MID(0&amp;feed!N1020,LARGE(INDEX(ISNUMBER(--MID(feed!N1020,ROW($1:$5),1))*
ROW($1:$5),0),ROW($1:$5))+1,1)*10^ROW($1:$5)/10)</f>
        <v>348</v>
      </c>
      <c r="O1048">
        <f>SUMPRODUCT(MID(0&amp;feed!O1020,LARGE(INDEX(ISNUMBER(--MID(feed!O1020,ROW($1:$5),1))*
ROW($1:$5),0),ROW($1:$5))+1,1)*10^ROW($1:$5)/10)</f>
        <v>0</v>
      </c>
      <c r="P1048" t="str">
        <f>feed!P1020</f>
        <v>Untapped</v>
      </c>
      <c r="Q1048">
        <f t="shared" si="96"/>
        <v>90</v>
      </c>
      <c r="R1048" t="str">
        <f>feed!Q1020</f>
        <v>None</v>
      </c>
      <c r="S1048">
        <f t="shared" si="97"/>
        <v>0</v>
      </c>
      <c r="T1048" t="str">
        <f>feed!R1020</f>
        <v>Caribbean</v>
      </c>
      <c r="U1048" t="str">
        <f>feed!S1020</f>
        <v>United States</v>
      </c>
      <c r="V1048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48" t="str">
        <f>feed!U1020</f>
        <v>http://blocgame.com/stats.php?id=65580</v>
      </c>
      <c r="X1048" s="4">
        <f>SUMPRODUCT(MID(0&amp;feed!V1020,LARGE(INDEX(ISNUMBER(--MID(feed!V1020,ROW($1:$5),1))*
ROW($1:$5),0),ROW($1:$5))+1,1)*10^ROW($1:$5)/10)</f>
        <v>0</v>
      </c>
      <c r="Y1048">
        <f>feed!W1020</f>
        <v>0</v>
      </c>
      <c r="Z1048" s="4">
        <f t="shared" si="98"/>
        <v>19250</v>
      </c>
      <c r="AA1048" s="8">
        <f t="shared" si="99"/>
        <v>57.47126436781609</v>
      </c>
      <c r="AB1048" s="4">
        <f t="shared" si="100"/>
        <v>58</v>
      </c>
      <c r="AC1048" s="4">
        <f t="shared" si="101"/>
        <v>3333.3333333333335</v>
      </c>
    </row>
    <row r="1049" spans="1:31" x14ac:dyDescent="0.25">
      <c r="A1049" t="str">
        <f>feed!A1186</f>
        <v>Pluto</v>
      </c>
      <c r="B1049" t="str">
        <f>feed!B1186</f>
        <v>Sebastianpeter</v>
      </c>
      <c r="C1049">
        <f>feed!C1186</f>
        <v>0</v>
      </c>
      <c r="D1049">
        <f>SUMPRODUCT(MID(0&amp;feed!D1186,LARGE(INDEX(ISNUMBER(--MID(feed!D1186,ROW($1:$19),1))*
ROW($1:$19),0),ROW($1:$19))+1,1)*10^ROW($1:$19)/10)</f>
        <v>25</v>
      </c>
      <c r="E1049">
        <f>SUMPRODUCT(MID(0&amp;feed!E1186,LARGE(INDEX(ISNUMBER(--MID(feed!E1186,ROW($1:$19),1))*
ROW($1:$19),0),ROW($1:$19))+1,1)*10^ROW($1:$19)/10)</f>
        <v>0</v>
      </c>
      <c r="F1049" t="str">
        <f>feed!F1186</f>
        <v>Finest of the 19th century</v>
      </c>
      <c r="G1049" t="str">
        <f>feed!G1186</f>
        <v>Gandhi-like</v>
      </c>
      <c r="H1049">
        <f>SUMPRODUCT(MID(0&amp;feed!H1188,LARGE(INDEX(ISNUMBER(--MID(feed!H1188,ROW($1:$19),1))*
ROW($1:$19),0),ROW($1:$19))+1,1)*10^ROW($1:$19)/10)</f>
        <v>0</v>
      </c>
      <c r="I1049" t="str">
        <f>feed!I1186</f>
        <v>Standard</v>
      </c>
      <c r="J1049">
        <f>SUMPRODUCT(MID(0&amp;feed!J1186,LARGE(INDEX(ISNUMBER(--MID(feed!J1186,ROW($1:$19),1))*
ROW($1:$19),0),ROW($1:$19))+1,1)*10^ROW($1:$19)/10)</f>
        <v>46</v>
      </c>
      <c r="K1049">
        <f>SUMPRODUCT(MID(0&amp;feed!K1186,LARGE(INDEX(ISNUMBER(--MID(feed!K1186,ROW($1:$19),1))*
ROW($1:$19),0),ROW($1:$19))+1,1)*10^ROW($1:$19)/10)</f>
        <v>2</v>
      </c>
      <c r="L1049">
        <f>SUMPRODUCT(MID(0&amp;feed!L1186,LARGE(INDEX(ISNUMBER(--MID(feed!L1186,ROW($1:$19),1))*
ROW($1:$19),0),ROW($1:$19))+1,1)*10^ROW($1:$19)/10)</f>
        <v>1</v>
      </c>
      <c r="M1049" t="str">
        <f>feed!M1186</f>
        <v>Central Planning</v>
      </c>
      <c r="N1049">
        <f>SUMPRODUCT(MID(0&amp;feed!N1186,LARGE(INDEX(ISNUMBER(--MID(feed!N1186,ROW($1:$5),1))*
ROW($1:$5),0),ROW($1:$5))+1,1)*10^ROW($1:$5)/10)</f>
        <v>296</v>
      </c>
      <c r="O1049">
        <f>SUMPRODUCT(MID(0&amp;feed!O1186,LARGE(INDEX(ISNUMBER(--MID(feed!O1186,ROW($1:$5),1))*
ROW($1:$5),0),ROW($1:$5))+1,1)*10^ROW($1:$5)/10)</f>
        <v>221</v>
      </c>
      <c r="P1049" t="str">
        <f>feed!P1186</f>
        <v>Untapped</v>
      </c>
      <c r="Q1049">
        <f t="shared" si="96"/>
        <v>90</v>
      </c>
      <c r="R1049" t="str">
        <f>feed!Q1186</f>
        <v>Meagre</v>
      </c>
      <c r="S1049">
        <f t="shared" si="97"/>
        <v>1.5</v>
      </c>
      <c r="T1049" t="str">
        <f>feed!R1186</f>
        <v>West Africa</v>
      </c>
      <c r="U1049" t="str">
        <f>feed!S1186</f>
        <v>Soviet Union</v>
      </c>
      <c r="V1049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049" t="str">
        <f>feed!U1186</f>
        <v>http://blocgame.com/stats.php?id=52329</v>
      </c>
      <c r="X1049" s="4">
        <f>SUMPRODUCT(MID(0&amp;feed!V1186,LARGE(INDEX(ISNUMBER(--MID(feed!V1186,ROW($1:$5),1))*
ROW($1:$5),0),ROW($1:$5))+1,1)*10^ROW($1:$5)/10)</f>
        <v>0</v>
      </c>
      <c r="Y1049">
        <f>feed!W1186</f>
        <v>0</v>
      </c>
      <c r="Z1049" s="4">
        <f t="shared" si="98"/>
        <v>18875</v>
      </c>
      <c r="AA1049" s="8">
        <f t="shared" si="99"/>
        <v>67.567567567567565</v>
      </c>
      <c r="AB1049" s="4">
        <f t="shared" si="100"/>
        <v>49.333333333333336</v>
      </c>
      <c r="AC1049" s="4">
        <f t="shared" si="101"/>
        <v>3333.3333333333335</v>
      </c>
    </row>
    <row r="1050" spans="1:31" x14ac:dyDescent="0.25">
      <c r="A1050" t="str">
        <f>feed!A1019</f>
        <v>Kambololand</v>
      </c>
      <c r="B1050" t="str">
        <f>feed!B1019</f>
        <v>xxx_lord_farquaad_xxx</v>
      </c>
      <c r="C1050">
        <f>feed!C1019</f>
        <v>0</v>
      </c>
      <c r="D1050">
        <f>SUMPRODUCT(MID(0&amp;feed!D1019,LARGE(INDEX(ISNUMBER(--MID(feed!D1019,ROW($1:$19),1))*
ROW($1:$19),0),ROW($1:$19))+1,1)*10^ROW($1:$19)/10)</f>
        <v>22</v>
      </c>
      <c r="E1050">
        <f>SUMPRODUCT(MID(0&amp;feed!E1019,LARGE(INDEX(ISNUMBER(--MID(feed!E1019,ROW($1:$19),1))*
ROW($1:$19),0),ROW($1:$19))+1,1)*10^ROW($1:$19)/10)</f>
        <v>0</v>
      </c>
      <c r="F1050" t="str">
        <f>feed!F1019</f>
        <v>Finest of the 19th century</v>
      </c>
      <c r="G1050" t="str">
        <f>feed!G1019</f>
        <v>Gandhi-like</v>
      </c>
      <c r="H1050">
        <f>SUMPRODUCT(MID(0&amp;feed!H1019,LARGE(INDEX(ISNUMBER(--MID(feed!H1019,ROW($1:$19),1))*
ROW($1:$19),0),ROW($1:$19))+1,1)*10^ROW($1:$19)/10)</f>
        <v>0</v>
      </c>
      <c r="I1050" t="str">
        <f>feed!I1019</f>
        <v>Poor</v>
      </c>
      <c r="J1050">
        <f>SUMPRODUCT(MID(0&amp;feed!J1019,LARGE(INDEX(ISNUMBER(--MID(feed!J1019,ROW($1:$19),1))*
ROW($1:$19),0),ROW($1:$19))+1,1)*10^ROW($1:$19)/10)</f>
        <v>140</v>
      </c>
      <c r="K1050">
        <f>SUMPRODUCT(MID(0&amp;feed!K1019,LARGE(INDEX(ISNUMBER(--MID(feed!K1019,ROW($1:$19),1))*
ROW($1:$19),0),ROW($1:$19))+1,1)*10^ROW($1:$19)/10)</f>
        <v>2</v>
      </c>
      <c r="L1050">
        <f>SUMPRODUCT(MID(0&amp;feed!L1019,LARGE(INDEX(ISNUMBER(--MID(feed!L1019,ROW($1:$19),1))*
ROW($1:$19),0),ROW($1:$19))+1,1)*10^ROW($1:$19)/10)</f>
        <v>0</v>
      </c>
      <c r="M1050" t="str">
        <f>feed!M1019</f>
        <v>Mixed Economy</v>
      </c>
      <c r="N1050">
        <f>SUMPRODUCT(MID(0&amp;feed!N1019,LARGE(INDEX(ISNUMBER(--MID(feed!N1019,ROW($1:$5),1))*
ROW($1:$5),0),ROW($1:$5))+1,1)*10^ROW($1:$5)/10)</f>
        <v>348</v>
      </c>
      <c r="O1050">
        <f>SUMPRODUCT(MID(0&amp;feed!O1019,LARGE(INDEX(ISNUMBER(--MID(feed!O1019,ROW($1:$5),1))*
ROW($1:$5),0),ROW($1:$5))+1,1)*10^ROW($1:$5)/10)</f>
        <v>0</v>
      </c>
      <c r="P1050" t="str">
        <f>feed!P1019</f>
        <v>Untapped</v>
      </c>
      <c r="Q1050">
        <f t="shared" si="96"/>
        <v>90</v>
      </c>
      <c r="R1050" t="str">
        <f>feed!Q1019</f>
        <v>None</v>
      </c>
      <c r="S1050">
        <f t="shared" si="97"/>
        <v>0</v>
      </c>
      <c r="T1050" t="str">
        <f>feed!R1019</f>
        <v>Southern Cone</v>
      </c>
      <c r="U1050" t="str">
        <f>feed!S1019</f>
        <v>Neutral</v>
      </c>
      <c r="V1050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50" t="str">
        <f>feed!U1019</f>
        <v>http://blocgame.com/stats.php?id=65495</v>
      </c>
      <c r="X1050" s="4">
        <f>SUMPRODUCT(MID(0&amp;feed!V1019,LARGE(INDEX(ISNUMBER(--MID(feed!V1019,ROW($1:$5),1))*
ROW($1:$5),0),ROW($1:$5))+1,1)*10^ROW($1:$5)/10)</f>
        <v>0</v>
      </c>
      <c r="Y1050">
        <f>feed!W1019</f>
        <v>0</v>
      </c>
      <c r="Z1050" s="4">
        <f t="shared" si="98"/>
        <v>19250</v>
      </c>
      <c r="AA1050" s="8">
        <f t="shared" si="99"/>
        <v>57.47126436781609</v>
      </c>
      <c r="AB1050" s="4">
        <f t="shared" si="100"/>
        <v>58</v>
      </c>
      <c r="AC1050" s="4">
        <f t="shared" si="101"/>
        <v>3333.3333333333335</v>
      </c>
    </row>
    <row r="1051" spans="1:31" x14ac:dyDescent="0.25">
      <c r="A1051" t="str">
        <f>feed!A887</f>
        <v>Pizzarriba</v>
      </c>
      <c r="B1051" t="str">
        <f>feed!B887</f>
        <v>Speedy Gonzales</v>
      </c>
      <c r="C1051" t="str">
        <f>feed!C887</f>
        <v>Che Guevara League</v>
      </c>
      <c r="D1051">
        <f>SUMPRODUCT(MID(0&amp;feed!D887,LARGE(INDEX(ISNUMBER(--MID(feed!D887,ROW($1:$19),1))*
ROW($1:$19),0),ROW($1:$19))+1,1)*10^ROW($1:$19)/10)</f>
        <v>5</v>
      </c>
      <c r="E1051">
        <f>SUMPRODUCT(MID(0&amp;feed!E887,LARGE(INDEX(ISNUMBER(--MID(feed!E887,ROW($1:$19),1))*
ROW($1:$19),0),ROW($1:$19))+1,1)*10^ROW($1:$19)/10)</f>
        <v>0</v>
      </c>
      <c r="F1051" t="str">
        <f>feed!F887</f>
        <v>First World War surplus</v>
      </c>
      <c r="G1051" t="str">
        <f>feed!G887</f>
        <v>Good</v>
      </c>
      <c r="H1051">
        <f>SUMPRODUCT(MID(0&amp;feed!H886,LARGE(INDEX(ISNUMBER(--MID(feed!H886,ROW($1:$19),1))*
ROW($1:$19),0),ROW($1:$19))+1,1)*10^ROW($1:$19)/10)</f>
        <v>0</v>
      </c>
      <c r="I1051" t="str">
        <f>feed!I887</f>
        <v>Standard</v>
      </c>
      <c r="J1051">
        <f>SUMPRODUCT(MID(0&amp;feed!J887,LARGE(INDEX(ISNUMBER(--MID(feed!J887,ROW($1:$19),1))*
ROW($1:$19),0),ROW($1:$19))+1,1)*10^ROW($1:$19)/10)</f>
        <v>71</v>
      </c>
      <c r="K1051">
        <f>SUMPRODUCT(MID(0&amp;feed!K887,LARGE(INDEX(ISNUMBER(--MID(feed!K887,ROW($1:$19),1))*
ROW($1:$19),0),ROW($1:$19))+1,1)*10^ROW($1:$19)/10)</f>
        <v>2</v>
      </c>
      <c r="L1051">
        <f>SUMPRODUCT(MID(0&amp;feed!L887,LARGE(INDEX(ISNUMBER(--MID(feed!L887,ROW($1:$19),1))*
ROW($1:$19),0),ROW($1:$19))+1,1)*10^ROW($1:$19)/10)</f>
        <v>0</v>
      </c>
      <c r="M1051" t="str">
        <f>feed!M887</f>
        <v>Mixed Economy</v>
      </c>
      <c r="N1051">
        <f>SUMPRODUCT(MID(0&amp;feed!N887,LARGE(INDEX(ISNUMBER(--MID(feed!N887,ROW($1:$5),1))*
ROW($1:$5),0),ROW($1:$5))+1,1)*10^ROW($1:$5)/10)</f>
        <v>451</v>
      </c>
      <c r="O1051">
        <f>SUMPRODUCT(MID(0&amp;feed!O887,LARGE(INDEX(ISNUMBER(--MID(feed!O887,ROW($1:$5),1))*
ROW($1:$5),0),ROW($1:$5))+1,1)*10^ROW($1:$5)/10)</f>
        <v>0</v>
      </c>
      <c r="P1051" t="str">
        <f>feed!P887</f>
        <v>Untapped</v>
      </c>
      <c r="Q1051">
        <f t="shared" si="96"/>
        <v>90</v>
      </c>
      <c r="R1051" t="str">
        <f>feed!Q887</f>
        <v>None</v>
      </c>
      <c r="S1051">
        <f t="shared" si="97"/>
        <v>0</v>
      </c>
      <c r="T1051" t="str">
        <f>feed!R887</f>
        <v>Caribbean</v>
      </c>
      <c r="U1051" t="str">
        <f>feed!S887</f>
        <v>Neutral</v>
      </c>
      <c r="V1051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13751</v>
      </c>
      <c r="W1051" t="str">
        <f>feed!U887</f>
        <v>http://blocgame.com/stats.php?id=62957</v>
      </c>
      <c r="X1051" s="4">
        <f>SUMPRODUCT(MID(0&amp;feed!V887,LARGE(INDEX(ISNUMBER(--MID(feed!V887,ROW($1:$5),1))*
ROW($1:$5),0),ROW($1:$5))+1,1)*10^ROW($1:$5)/10)</f>
        <v>0</v>
      </c>
      <c r="Y1051">
        <f>feed!W887</f>
        <v>0</v>
      </c>
      <c r="Z1051" s="4">
        <f t="shared" si="98"/>
        <v>13001</v>
      </c>
      <c r="AA1051" s="8">
        <f t="shared" si="99"/>
        <v>30.490022172949001</v>
      </c>
      <c r="AB1051" s="4">
        <f t="shared" si="100"/>
        <v>75.166666666666671</v>
      </c>
      <c r="AC1051" s="4">
        <f t="shared" si="101"/>
        <v>2291.8333333333335</v>
      </c>
    </row>
    <row r="1052" spans="1:31" x14ac:dyDescent="0.25">
      <c r="A1052" t="str">
        <f>feed!A1014</f>
        <v>Maki</v>
      </c>
      <c r="B1052" t="str">
        <f>feed!B1014</f>
        <v>Shinonon_</v>
      </c>
      <c r="C1052">
        <f>feed!C1014</f>
        <v>0</v>
      </c>
      <c r="D1052">
        <f>SUMPRODUCT(MID(0&amp;feed!D1014,LARGE(INDEX(ISNUMBER(--MID(feed!D1014,ROW($1:$19),1))*
ROW($1:$19),0),ROW($1:$19))+1,1)*10^ROW($1:$19)/10)</f>
        <v>20</v>
      </c>
      <c r="E1052">
        <f>SUMPRODUCT(MID(0&amp;feed!E1014,LARGE(INDEX(ISNUMBER(--MID(feed!E1014,ROW($1:$19),1))*
ROW($1:$19),0),ROW($1:$19))+1,1)*10^ROW($1:$19)/10)</f>
        <v>0</v>
      </c>
      <c r="F1052" t="str">
        <f>feed!F1014</f>
        <v>First World War surplus</v>
      </c>
      <c r="G1052" t="str">
        <f>feed!G1014</f>
        <v>Nice</v>
      </c>
      <c r="H1052">
        <f>SUMPRODUCT(MID(0&amp;feed!H1014,LARGE(INDEX(ISNUMBER(--MID(feed!H1014,ROW($1:$19),1))*
ROW($1:$19),0),ROW($1:$19))+1,1)*10^ROW($1:$19)/10)</f>
        <v>0</v>
      </c>
      <c r="I1052" t="str">
        <f>feed!I1014</f>
        <v>Standard</v>
      </c>
      <c r="J1052">
        <f>SUMPRODUCT(MID(0&amp;feed!J1014,LARGE(INDEX(ISNUMBER(--MID(feed!J1014,ROW($1:$19),1))*
ROW($1:$19),0),ROW($1:$19))+1,1)*10^ROW($1:$19)/10)</f>
        <v>49</v>
      </c>
      <c r="K1052">
        <f>SUMPRODUCT(MID(0&amp;feed!K1014,LARGE(INDEX(ISNUMBER(--MID(feed!K1014,ROW($1:$19),1))*
ROW($1:$19),0),ROW($1:$19))+1,1)*10^ROW($1:$19)/10)</f>
        <v>4</v>
      </c>
      <c r="L1052">
        <f>SUMPRODUCT(MID(0&amp;feed!L1014,LARGE(INDEX(ISNUMBER(--MID(feed!L1014,ROW($1:$19),1))*
ROW($1:$19),0),ROW($1:$19))+1,1)*10^ROW($1:$19)/10)</f>
        <v>0</v>
      </c>
      <c r="M1052" t="str">
        <f>feed!M1014</f>
        <v>Central Planning</v>
      </c>
      <c r="N1052">
        <f>SUMPRODUCT(MID(0&amp;feed!N1014,LARGE(INDEX(ISNUMBER(--MID(feed!N1014,ROW($1:$5),1))*
ROW($1:$5),0),ROW($1:$5))+1,1)*10^ROW($1:$5)/10)</f>
        <v>353</v>
      </c>
      <c r="O1052">
        <f>SUMPRODUCT(MID(0&amp;feed!O1014,LARGE(INDEX(ISNUMBER(--MID(feed!O1014,ROW($1:$5),1))*
ROW($1:$5),0),ROW($1:$5))+1,1)*10^ROW($1:$5)/10)</f>
        <v>0</v>
      </c>
      <c r="P1052" t="str">
        <f>feed!P1014</f>
        <v>Untapped</v>
      </c>
      <c r="Q1052">
        <f t="shared" si="96"/>
        <v>90</v>
      </c>
      <c r="R1052" t="str">
        <f>feed!Q1014</f>
        <v>Meagre</v>
      </c>
      <c r="S1052">
        <f t="shared" si="97"/>
        <v>1.5</v>
      </c>
      <c r="T1052" t="str">
        <f>feed!R1014</f>
        <v>Pacific Rim</v>
      </c>
      <c r="U1052" t="str">
        <f>feed!S1014</f>
        <v>Soviet Union</v>
      </c>
      <c r="V1052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52" t="str">
        <f>feed!U1014</f>
        <v>http://blocgame.com/stats.php?id=65554</v>
      </c>
      <c r="X1052" s="4">
        <f>SUMPRODUCT(MID(0&amp;feed!V1014,LARGE(INDEX(ISNUMBER(--MID(feed!V1014,ROW($1:$5),1))*
ROW($1:$5),0),ROW($1:$5))+1,1)*10^ROW($1:$5)/10)</f>
        <v>0</v>
      </c>
      <c r="Y1052">
        <f>feed!W1014</f>
        <v>0</v>
      </c>
      <c r="Z1052" s="4">
        <f t="shared" si="98"/>
        <v>18500</v>
      </c>
      <c r="AA1052" s="8">
        <f t="shared" si="99"/>
        <v>56.657223796033996</v>
      </c>
      <c r="AB1052" s="4">
        <f t="shared" si="100"/>
        <v>58.833333333333336</v>
      </c>
      <c r="AC1052" s="4">
        <f t="shared" si="101"/>
        <v>3333.3333333333335</v>
      </c>
    </row>
    <row r="1053" spans="1:31" x14ac:dyDescent="0.25">
      <c r="A1053" t="str">
        <f>feed!A1015</f>
        <v>Oderint</v>
      </c>
      <c r="B1053" t="str">
        <f>feed!B1015</f>
        <v>Mancult</v>
      </c>
      <c r="C1053" t="str">
        <f>feed!C1015</f>
        <v>Islamic Rome</v>
      </c>
      <c r="D1053">
        <f>SUMPRODUCT(MID(0&amp;feed!D1015,LARGE(INDEX(ISNUMBER(--MID(feed!D1015,ROW($1:$19),1))*
ROW($1:$19),0),ROW($1:$19))+1,1)*10^ROW($1:$19)/10)</f>
        <v>20</v>
      </c>
      <c r="E1053">
        <f>SUMPRODUCT(MID(0&amp;feed!E1015,LARGE(INDEX(ISNUMBER(--MID(feed!E1015,ROW($1:$19),1))*
ROW($1:$19),0),ROW($1:$19))+1,1)*10^ROW($1:$19)/10)</f>
        <v>0</v>
      </c>
      <c r="F1053" t="str">
        <f>feed!F1015</f>
        <v>First World War surplus</v>
      </c>
      <c r="G1053" t="str">
        <f>feed!G1015</f>
        <v>Gandhi-like</v>
      </c>
      <c r="H1053">
        <f>SUMPRODUCT(MID(0&amp;feed!H1015,LARGE(INDEX(ISNUMBER(--MID(feed!H1015,ROW($1:$19),1))*
ROW($1:$19),0),ROW($1:$19))+1,1)*10^ROW($1:$19)/10)</f>
        <v>0</v>
      </c>
      <c r="I1053" t="str">
        <f>feed!I1015</f>
        <v>Poor</v>
      </c>
      <c r="J1053">
        <f>SUMPRODUCT(MID(0&amp;feed!J1015,LARGE(INDEX(ISNUMBER(--MID(feed!J1015,ROW($1:$19),1))*
ROW($1:$19),0),ROW($1:$19))+1,1)*10^ROW($1:$19)/10)</f>
        <v>126</v>
      </c>
      <c r="K1053">
        <f>SUMPRODUCT(MID(0&amp;feed!K1015,LARGE(INDEX(ISNUMBER(--MID(feed!K1015,ROW($1:$19),1))*
ROW($1:$19),0),ROW($1:$19))+1,1)*10^ROW($1:$19)/10)</f>
        <v>4</v>
      </c>
      <c r="L1053">
        <f>SUMPRODUCT(MID(0&amp;feed!L1015,LARGE(INDEX(ISNUMBER(--MID(feed!L1015,ROW($1:$19),1))*
ROW($1:$19),0),ROW($1:$19))+1,1)*10^ROW($1:$19)/10)</f>
        <v>1</v>
      </c>
      <c r="M1053" t="str">
        <f>feed!M1015</f>
        <v>Free Market</v>
      </c>
      <c r="N1053">
        <f>SUMPRODUCT(MID(0&amp;feed!N1015,LARGE(INDEX(ISNUMBER(--MID(feed!N1015,ROW($1:$5),1))*
ROW($1:$5),0),ROW($1:$5))+1,1)*10^ROW($1:$5)/10)</f>
        <v>351</v>
      </c>
      <c r="O1053">
        <f>SUMPRODUCT(MID(0&amp;feed!O1015,LARGE(INDEX(ISNUMBER(--MID(feed!O1015,ROW($1:$5),1))*
ROW($1:$5),0),ROW($1:$5))+1,1)*10^ROW($1:$5)/10)</f>
        <v>3043</v>
      </c>
      <c r="P1053" t="str">
        <f>feed!P1015</f>
        <v>Untapped</v>
      </c>
      <c r="Q1053">
        <f t="shared" si="96"/>
        <v>90</v>
      </c>
      <c r="R1053" t="str">
        <f>feed!Q1015</f>
        <v>None</v>
      </c>
      <c r="S1053">
        <f t="shared" si="97"/>
        <v>0</v>
      </c>
      <c r="T1053" t="str">
        <f>feed!R1015</f>
        <v>Atlas</v>
      </c>
      <c r="U1053" t="str">
        <f>feed!S1015</f>
        <v>Soviet Union</v>
      </c>
      <c r="V1053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53" t="str">
        <f>feed!U1015</f>
        <v>http://blocgame.com/stats.php?id=65072</v>
      </c>
      <c r="X1053" s="4">
        <f>SUMPRODUCT(MID(0&amp;feed!V1015,LARGE(INDEX(ISNUMBER(--MID(feed!V1015,ROW($1:$5),1))*
ROW($1:$5),0),ROW($1:$5))+1,1)*10^ROW($1:$5)/10)</f>
        <v>0</v>
      </c>
      <c r="Y1053">
        <f>feed!W1015</f>
        <v>0</v>
      </c>
      <c r="Z1053" s="4">
        <f t="shared" si="98"/>
        <v>18125</v>
      </c>
      <c r="AA1053" s="8">
        <f t="shared" si="99"/>
        <v>56.980056980056979</v>
      </c>
      <c r="AB1053" s="4">
        <f t="shared" si="100"/>
        <v>58.5</v>
      </c>
      <c r="AC1053" s="4">
        <f t="shared" si="101"/>
        <v>3333.3333333333335</v>
      </c>
    </row>
    <row r="1054" spans="1:31" x14ac:dyDescent="0.25">
      <c r="A1054" t="str">
        <f>feed!A1013</f>
        <v>Wo\\\'ruin</v>
      </c>
      <c r="B1054" t="str">
        <f>feed!B1013</f>
        <v>Ajaxian</v>
      </c>
      <c r="C1054">
        <f>feed!C1013</f>
        <v>0</v>
      </c>
      <c r="D1054">
        <f>SUMPRODUCT(MID(0&amp;feed!D1013,LARGE(INDEX(ISNUMBER(--MID(feed!D1013,ROW($1:$19),1))*
ROW($1:$19),0),ROW($1:$19))+1,1)*10^ROW($1:$19)/10)</f>
        <v>6</v>
      </c>
      <c r="E1054">
        <f>SUMPRODUCT(MID(0&amp;feed!E1013,LARGE(INDEX(ISNUMBER(--MID(feed!E1013,ROW($1:$19),1))*
ROW($1:$19),0),ROW($1:$19))+1,1)*10^ROW($1:$19)/10)</f>
        <v>0</v>
      </c>
      <c r="F1054" t="str">
        <f>feed!F1013</f>
        <v>Finest of the 19th century</v>
      </c>
      <c r="G1054" t="str">
        <f>feed!G1013</f>
        <v>Normal</v>
      </c>
      <c r="H1054">
        <f>SUMPRODUCT(MID(0&amp;feed!H1013,LARGE(INDEX(ISNUMBER(--MID(feed!H1013,ROW($1:$19),1))*
ROW($1:$19),0),ROW($1:$19))+1,1)*10^ROW($1:$19)/10)</f>
        <v>0</v>
      </c>
      <c r="I1054" t="str">
        <f>feed!I1013</f>
        <v>Standard</v>
      </c>
      <c r="J1054">
        <f>SUMPRODUCT(MID(0&amp;feed!J1013,LARGE(INDEX(ISNUMBER(--MID(feed!J1013,ROW($1:$19),1))*
ROW($1:$19),0),ROW($1:$19))+1,1)*10^ROW($1:$19)/10)</f>
        <v>51</v>
      </c>
      <c r="K1054">
        <f>SUMPRODUCT(MID(0&amp;feed!K1013,LARGE(INDEX(ISNUMBER(--MID(feed!K1013,ROW($1:$19),1))*
ROW($1:$19),0),ROW($1:$19))+1,1)*10^ROW($1:$19)/10)</f>
        <v>2</v>
      </c>
      <c r="L1054">
        <f>SUMPRODUCT(MID(0&amp;feed!L1013,LARGE(INDEX(ISNUMBER(--MID(feed!L1013,ROW($1:$19),1))*
ROW($1:$19),0),ROW($1:$19))+1,1)*10^ROW($1:$19)/10)</f>
        <v>0</v>
      </c>
      <c r="M1054" t="str">
        <f>feed!M1013</f>
        <v>Central Planning</v>
      </c>
      <c r="N1054">
        <f>SUMPRODUCT(MID(0&amp;feed!N1013,LARGE(INDEX(ISNUMBER(--MID(feed!N1013,ROW($1:$5),1))*
ROW($1:$5),0),ROW($1:$5))+1,1)*10^ROW($1:$5)/10)</f>
        <v>355</v>
      </c>
      <c r="O1054">
        <f>SUMPRODUCT(MID(0&amp;feed!O1013,LARGE(INDEX(ISNUMBER(--MID(feed!O1013,ROW($1:$5),1))*
ROW($1:$5),0),ROW($1:$5))+1,1)*10^ROW($1:$5)/10)</f>
        <v>1354</v>
      </c>
      <c r="P1054" t="str">
        <f>feed!P1013</f>
        <v>Untapped</v>
      </c>
      <c r="Q1054">
        <f t="shared" si="96"/>
        <v>90</v>
      </c>
      <c r="R1054" t="str">
        <f>feed!Q1013</f>
        <v>Meagre</v>
      </c>
      <c r="S1054">
        <f t="shared" si="97"/>
        <v>1.5</v>
      </c>
      <c r="T1054" t="str">
        <f>feed!R1013</f>
        <v>Atlas</v>
      </c>
      <c r="U1054" t="str">
        <f>feed!S1013</f>
        <v>Neutral</v>
      </c>
      <c r="V1054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19406</v>
      </c>
      <c r="W1054" t="str">
        <f>feed!U1013</f>
        <v>http://blocgame.com/stats.php?id=65550</v>
      </c>
      <c r="X1054" s="4">
        <f>SUMPRODUCT(MID(0&amp;feed!V1013,LARGE(INDEX(ISNUMBER(--MID(feed!V1013,ROW($1:$5),1))*
ROW($1:$5),0),ROW($1:$5))+1,1)*10^ROW($1:$5)/10)</f>
        <v>0</v>
      </c>
      <c r="Y1054">
        <f>feed!W1013</f>
        <v>0</v>
      </c>
      <c r="Z1054" s="4">
        <f t="shared" si="98"/>
        <v>18656</v>
      </c>
      <c r="AA1054" s="8">
        <f t="shared" si="99"/>
        <v>54.664788732394364</v>
      </c>
      <c r="AB1054" s="4">
        <f t="shared" si="100"/>
        <v>59.166666666666664</v>
      </c>
      <c r="AC1054" s="4">
        <f t="shared" si="101"/>
        <v>3234.3333333333335</v>
      </c>
    </row>
    <row r="1055" spans="1:31" x14ac:dyDescent="0.25">
      <c r="A1055" t="str">
        <f>feed!A1011</f>
        <v>Ridon</v>
      </c>
      <c r="B1055" t="str">
        <f>feed!B1011</f>
        <v>prep</v>
      </c>
      <c r="C1055">
        <f>feed!C1011</f>
        <v>0</v>
      </c>
      <c r="D1055">
        <f>SUMPRODUCT(MID(0&amp;feed!D1011,LARGE(INDEX(ISNUMBER(--MID(feed!D1011,ROW($1:$19),1))*
ROW($1:$19),0),ROW($1:$19))+1,1)*10^ROW($1:$19)/10)</f>
        <v>6</v>
      </c>
      <c r="E1055">
        <f>SUMPRODUCT(MID(0&amp;feed!E1011,LARGE(INDEX(ISNUMBER(--MID(feed!E1011,ROW($1:$19),1))*
ROW($1:$19),0),ROW($1:$19))+1,1)*10^ROW($1:$19)/10)</f>
        <v>0</v>
      </c>
      <c r="F1055" t="str">
        <f>feed!F1011</f>
        <v>Finest of the 19th century</v>
      </c>
      <c r="G1055" t="str">
        <f>feed!G1011</f>
        <v>Nice</v>
      </c>
      <c r="H1055">
        <f>SUMPRODUCT(MID(0&amp;feed!H1011,LARGE(INDEX(ISNUMBER(--MID(feed!H1011,ROW($1:$19),1))*
ROW($1:$19),0),ROW($1:$19))+1,1)*10^ROW($1:$19)/10)</f>
        <v>0</v>
      </c>
      <c r="I1055" t="str">
        <f>feed!I1011</f>
        <v>Poor</v>
      </c>
      <c r="J1055">
        <f>SUMPRODUCT(MID(0&amp;feed!J1011,LARGE(INDEX(ISNUMBER(--MID(feed!J1011,ROW($1:$19),1))*
ROW($1:$19),0),ROW($1:$19))+1,1)*10^ROW($1:$19)/10)</f>
        <v>120</v>
      </c>
      <c r="K1055">
        <f>SUMPRODUCT(MID(0&amp;feed!K1011,LARGE(INDEX(ISNUMBER(--MID(feed!K1011,ROW($1:$19),1))*
ROW($1:$19),0),ROW($1:$19))+1,1)*10^ROW($1:$19)/10)</f>
        <v>2</v>
      </c>
      <c r="L1055">
        <f>SUMPRODUCT(MID(0&amp;feed!L1011,LARGE(INDEX(ISNUMBER(--MID(feed!L1011,ROW($1:$19),1))*
ROW($1:$19),0),ROW($1:$19))+1,1)*10^ROW($1:$19)/10)</f>
        <v>0</v>
      </c>
      <c r="M1055" t="str">
        <f>feed!M1011</f>
        <v>Mixed Economy</v>
      </c>
      <c r="N1055">
        <f>SUMPRODUCT(MID(0&amp;feed!N1011,LARGE(INDEX(ISNUMBER(--MID(feed!N1011,ROW($1:$5),1))*
ROW($1:$5),0),ROW($1:$5))+1,1)*10^ROW($1:$5)/10)</f>
        <v>356</v>
      </c>
      <c r="O1055">
        <f>SUMPRODUCT(MID(0&amp;feed!O1011,LARGE(INDEX(ISNUMBER(--MID(feed!O1011,ROW($1:$5),1))*
ROW($1:$5),0),ROW($1:$5))+1,1)*10^ROW($1:$5)/10)</f>
        <v>0</v>
      </c>
      <c r="P1055" t="str">
        <f>feed!P1011</f>
        <v>Untapped</v>
      </c>
      <c r="Q1055">
        <f t="shared" si="96"/>
        <v>90</v>
      </c>
      <c r="R1055" t="str">
        <f>feed!Q1011</f>
        <v>None</v>
      </c>
      <c r="S1055">
        <f t="shared" si="97"/>
        <v>0</v>
      </c>
      <c r="T1055" t="str">
        <f>feed!R1011</f>
        <v>West Africa</v>
      </c>
      <c r="U1055" t="str">
        <f>feed!S1011</f>
        <v>Neutral</v>
      </c>
      <c r="V1055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15507</v>
      </c>
      <c r="W1055" t="str">
        <f>feed!U1011</f>
        <v>http://blocgame.com/stats.php?id=65418</v>
      </c>
      <c r="X1055" s="4">
        <f>SUMPRODUCT(MID(0&amp;feed!V1011,LARGE(INDEX(ISNUMBER(--MID(feed!V1011,ROW($1:$5),1))*
ROW($1:$5),0),ROW($1:$5))+1,1)*10^ROW($1:$5)/10)</f>
        <v>0</v>
      </c>
      <c r="Y1055">
        <f>feed!W1011</f>
        <v>0</v>
      </c>
      <c r="Z1055" s="4">
        <f t="shared" si="98"/>
        <v>14757</v>
      </c>
      <c r="AA1055" s="8">
        <f t="shared" si="99"/>
        <v>43.55898876404494</v>
      </c>
      <c r="AB1055" s="4">
        <f t="shared" si="100"/>
        <v>59.333333333333336</v>
      </c>
      <c r="AC1055" s="4">
        <f t="shared" si="101"/>
        <v>2584.5</v>
      </c>
    </row>
    <row r="1056" spans="1:31" x14ac:dyDescent="0.25">
      <c r="A1056" t="str">
        <f>feed!A1008</f>
        <v>Louisiana</v>
      </c>
      <c r="B1056" t="str">
        <f>feed!B1008</f>
        <v>King Babin I</v>
      </c>
      <c r="C1056">
        <f>feed!C1008</f>
        <v>0</v>
      </c>
      <c r="D1056">
        <f>SUMPRODUCT(MID(0&amp;feed!D1008,LARGE(INDEX(ISNUMBER(--MID(feed!D1008,ROW($1:$19),1))*
ROW($1:$19),0),ROW($1:$19))+1,1)*10^ROW($1:$19)/10)</f>
        <v>20</v>
      </c>
      <c r="E1056">
        <f>SUMPRODUCT(MID(0&amp;feed!E1008,LARGE(INDEX(ISNUMBER(--MID(feed!E1008,ROW($1:$19),1))*
ROW($1:$19),0),ROW($1:$19))+1,1)*10^ROW($1:$19)/10)</f>
        <v>0</v>
      </c>
      <c r="F1056" t="str">
        <f>feed!F1008</f>
        <v>Finest of the 19th century</v>
      </c>
      <c r="G1056" t="str">
        <f>feed!G1008</f>
        <v>Gandhi-like</v>
      </c>
      <c r="H1056">
        <f>SUMPRODUCT(MID(0&amp;feed!H1008,LARGE(INDEX(ISNUMBER(--MID(feed!H1008,ROW($1:$19),1))*
ROW($1:$19),0),ROW($1:$19))+1,1)*10^ROW($1:$19)/10)</f>
        <v>0</v>
      </c>
      <c r="I1056" t="str">
        <f>feed!I1008</f>
        <v>Standard</v>
      </c>
      <c r="J1056">
        <f>SUMPRODUCT(MID(0&amp;feed!J1008,LARGE(INDEX(ISNUMBER(--MID(feed!J1008,ROW($1:$19),1))*
ROW($1:$19),0),ROW($1:$19))+1,1)*10^ROW($1:$19)/10)</f>
        <v>118</v>
      </c>
      <c r="K1056">
        <f>SUMPRODUCT(MID(0&amp;feed!K1008,LARGE(INDEX(ISNUMBER(--MID(feed!K1008,ROW($1:$19),1))*
ROW($1:$19),0),ROW($1:$19))+1,1)*10^ROW($1:$19)/10)</f>
        <v>2</v>
      </c>
      <c r="L1056">
        <f>SUMPRODUCT(MID(0&amp;feed!L1008,LARGE(INDEX(ISNUMBER(--MID(feed!L1008,ROW($1:$19),1))*
ROW($1:$19),0),ROW($1:$19))+1,1)*10^ROW($1:$19)/10)</f>
        <v>0</v>
      </c>
      <c r="M1056" t="str">
        <f>feed!M1008</f>
        <v>Central Planning</v>
      </c>
      <c r="N1056">
        <f>SUMPRODUCT(MID(0&amp;feed!N1008,LARGE(INDEX(ISNUMBER(--MID(feed!N1008,ROW($1:$5),1))*
ROW($1:$5),0),ROW($1:$5))+1,1)*10^ROW($1:$5)/10)</f>
        <v>359</v>
      </c>
      <c r="O1056">
        <f>SUMPRODUCT(MID(0&amp;feed!O1008,LARGE(INDEX(ISNUMBER(--MID(feed!O1008,ROW($1:$5),1))*
ROW($1:$5),0),ROW($1:$5))+1,1)*10^ROW($1:$5)/10)</f>
        <v>0</v>
      </c>
      <c r="P1056" t="str">
        <f>feed!P1008</f>
        <v>Untapped</v>
      </c>
      <c r="Q1056">
        <f t="shared" si="96"/>
        <v>90</v>
      </c>
      <c r="R1056" t="str">
        <f>feed!Q1008</f>
        <v>None</v>
      </c>
      <c r="S1056">
        <f t="shared" si="97"/>
        <v>0</v>
      </c>
      <c r="T1056" t="str">
        <f>feed!R1008</f>
        <v>Mesoamerica</v>
      </c>
      <c r="U1056" t="str">
        <f>feed!S1008</f>
        <v>Neutral</v>
      </c>
      <c r="V1056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56" t="str">
        <f>feed!U1008</f>
        <v>http://blocgame.com/stats.php?id=65532</v>
      </c>
      <c r="X1056" s="4">
        <f>SUMPRODUCT(MID(0&amp;feed!V1008,LARGE(INDEX(ISNUMBER(--MID(feed!V1008,ROW($1:$5),1))*
ROW($1:$5),0),ROW($1:$5))+1,1)*10^ROW($1:$5)/10)</f>
        <v>0</v>
      </c>
      <c r="Y1056">
        <f>feed!W1008</f>
        <v>0</v>
      </c>
      <c r="Z1056" s="4">
        <f t="shared" si="98"/>
        <v>19250</v>
      </c>
      <c r="AA1056" s="8">
        <f t="shared" si="99"/>
        <v>55.710306406685234</v>
      </c>
      <c r="AB1056" s="4">
        <f t="shared" si="100"/>
        <v>59.833333333333336</v>
      </c>
      <c r="AC1056" s="4">
        <f t="shared" si="101"/>
        <v>3333.3333333333335</v>
      </c>
    </row>
    <row r="1057" spans="1:29" x14ac:dyDescent="0.25">
      <c r="A1057" t="str">
        <f>feed!A910</f>
        <v>Zion</v>
      </c>
      <c r="B1057" t="str">
        <f>feed!B910</f>
        <v>Zionist</v>
      </c>
      <c r="C1057" t="str">
        <f>feed!C910</f>
        <v>The United Nations</v>
      </c>
      <c r="D1057">
        <f>SUMPRODUCT(MID(0&amp;feed!D910,LARGE(INDEX(ISNUMBER(--MID(feed!D910,ROW($1:$19),1))*
ROW($1:$19),0),ROW($1:$19))+1,1)*10^ROW($1:$19)/10)</f>
        <v>15</v>
      </c>
      <c r="E1057">
        <f>SUMPRODUCT(MID(0&amp;feed!E910,LARGE(INDEX(ISNUMBER(--MID(feed!E910,ROW($1:$19),1))*
ROW($1:$19),0),ROW($1:$19))+1,1)*10^ROW($1:$19)/10)</f>
        <v>0</v>
      </c>
      <c r="F1057" t="str">
        <f>feed!F910</f>
        <v>First World War surplus</v>
      </c>
      <c r="G1057" t="str">
        <f>feed!G910</f>
        <v>Good</v>
      </c>
      <c r="H1057">
        <f>SUMPRODUCT(MID(0&amp;feed!H909,LARGE(INDEX(ISNUMBER(--MID(feed!H909,ROW($1:$19),1))*
ROW($1:$19),0),ROW($1:$19))+1,1)*10^ROW($1:$19)/10)</f>
        <v>0</v>
      </c>
      <c r="I1057" t="str">
        <f>feed!I910</f>
        <v>Poor</v>
      </c>
      <c r="J1057">
        <f>SUMPRODUCT(MID(0&amp;feed!J910,LARGE(INDEX(ISNUMBER(--MID(feed!J910,ROW($1:$19),1))*
ROW($1:$19),0),ROW($1:$19))+1,1)*10^ROW($1:$19)/10)</f>
        <v>47</v>
      </c>
      <c r="K1057">
        <f>SUMPRODUCT(MID(0&amp;feed!K910,LARGE(INDEX(ISNUMBER(--MID(feed!K910,ROW($1:$19),1))*
ROW($1:$19),0),ROW($1:$19))+1,1)*10^ROW($1:$19)/10)</f>
        <v>10</v>
      </c>
      <c r="L1057">
        <f>SUMPRODUCT(MID(0&amp;feed!L910,LARGE(INDEX(ISNUMBER(--MID(feed!L910,ROW($1:$19),1))*
ROW($1:$19),0),ROW($1:$19))+1,1)*10^ROW($1:$19)/10)</f>
        <v>14</v>
      </c>
      <c r="M1057" t="str">
        <f>feed!M910</f>
        <v>Mixed Economy</v>
      </c>
      <c r="N1057">
        <f>SUMPRODUCT(MID(0&amp;feed!N910,LARGE(INDEX(ISNUMBER(--MID(feed!N910,ROW($1:$5),1))*
ROW($1:$5),0),ROW($1:$5))+1,1)*10^ROW($1:$5)/10)</f>
        <v>425</v>
      </c>
      <c r="O1057">
        <f>SUMPRODUCT(MID(0&amp;feed!O910,LARGE(INDEX(ISNUMBER(--MID(feed!O910,ROW($1:$5),1))*
ROW($1:$5),0),ROW($1:$5))+1,1)*10^ROW($1:$5)/10)</f>
        <v>8362</v>
      </c>
      <c r="P1057" t="str">
        <f>feed!P910</f>
        <v>Untapped</v>
      </c>
      <c r="Q1057">
        <f t="shared" si="96"/>
        <v>90</v>
      </c>
      <c r="R1057" t="str">
        <f>feed!Q910</f>
        <v>Small</v>
      </c>
      <c r="S1057">
        <f t="shared" si="97"/>
        <v>3</v>
      </c>
      <c r="T1057" t="str">
        <f>feed!R910</f>
        <v>Mesopotamia</v>
      </c>
      <c r="U1057" t="str">
        <f>feed!S910</f>
        <v>Neutral</v>
      </c>
      <c r="V1057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24463</v>
      </c>
      <c r="W1057" t="str">
        <f>feed!U910</f>
        <v>http://blocgame.com/stats.php?id=41496</v>
      </c>
      <c r="X1057" s="4">
        <f>SUMPRODUCT(MID(0&amp;feed!V910,LARGE(INDEX(ISNUMBER(--MID(feed!V910,ROW($1:$5),1))*
ROW($1:$5),0),ROW($1:$5))+1,1)*10^ROW($1:$5)/10)</f>
        <v>0</v>
      </c>
      <c r="Y1057">
        <f>feed!W910</f>
        <v>0</v>
      </c>
      <c r="Z1057" s="4">
        <f t="shared" si="98"/>
        <v>15463</v>
      </c>
      <c r="AA1057" s="8">
        <f t="shared" si="99"/>
        <v>57.56</v>
      </c>
      <c r="AB1057" s="4">
        <f t="shared" si="100"/>
        <v>70.833333333333329</v>
      </c>
      <c r="AC1057" s="4">
        <f t="shared" si="101"/>
        <v>4077.1666666666665</v>
      </c>
    </row>
    <row r="1058" spans="1:29" x14ac:dyDescent="0.25">
      <c r="A1058" t="str">
        <f>feed!A1002</f>
        <v>Izweababa</v>
      </c>
      <c r="B1058" t="str">
        <f>feed!B1002</f>
        <v>Xanis Buris</v>
      </c>
      <c r="C1058">
        <f>feed!C1002</f>
        <v>0</v>
      </c>
      <c r="D1058">
        <f>SUMPRODUCT(MID(0&amp;feed!D1002,LARGE(INDEX(ISNUMBER(--MID(feed!D1002,ROW($1:$19),1))*
ROW($1:$19),0),ROW($1:$19))+1,1)*10^ROW($1:$19)/10)</f>
        <v>25</v>
      </c>
      <c r="E1058">
        <f>SUMPRODUCT(MID(0&amp;feed!E1002,LARGE(INDEX(ISNUMBER(--MID(feed!E1002,ROW($1:$19),1))*
ROW($1:$19),0),ROW($1:$19))+1,1)*10^ROW($1:$19)/10)</f>
        <v>0</v>
      </c>
      <c r="F1058" t="str">
        <f>feed!F1002</f>
        <v>First World War surplus</v>
      </c>
      <c r="G1058" t="str">
        <f>feed!G1002</f>
        <v>Gandhi-like</v>
      </c>
      <c r="H1058">
        <f>SUMPRODUCT(MID(0&amp;feed!H1002,LARGE(INDEX(ISNUMBER(--MID(feed!H1002,ROW($1:$19),1))*
ROW($1:$19),0),ROW($1:$19))+1,1)*10^ROW($1:$19)/10)</f>
        <v>0</v>
      </c>
      <c r="I1058" t="str">
        <f>feed!I1002</f>
        <v>Elite</v>
      </c>
      <c r="J1058">
        <f>SUMPRODUCT(MID(0&amp;feed!J1002,LARGE(INDEX(ISNUMBER(--MID(feed!J1002,ROW($1:$19),1))*
ROW($1:$19),0),ROW($1:$19))+1,1)*10^ROW($1:$19)/10)</f>
        <v>119</v>
      </c>
      <c r="K1058">
        <f>SUMPRODUCT(MID(0&amp;feed!K1002,LARGE(INDEX(ISNUMBER(--MID(feed!K1002,ROW($1:$19),1))*
ROW($1:$19),0),ROW($1:$19))+1,1)*10^ROW($1:$19)/10)</f>
        <v>2</v>
      </c>
      <c r="L1058">
        <f>SUMPRODUCT(MID(0&amp;feed!L1002,LARGE(INDEX(ISNUMBER(--MID(feed!L1002,ROW($1:$19),1))*
ROW($1:$19),0),ROW($1:$19))+1,1)*10^ROW($1:$19)/10)</f>
        <v>0</v>
      </c>
      <c r="M1058" t="str">
        <f>feed!M1002</f>
        <v>Free Market</v>
      </c>
      <c r="N1058">
        <f>SUMPRODUCT(MID(0&amp;feed!N1002,LARGE(INDEX(ISNUMBER(--MID(feed!N1002,ROW($1:$5),1))*
ROW($1:$5),0),ROW($1:$5))+1,1)*10^ROW($1:$5)/10)</f>
        <v>360</v>
      </c>
      <c r="O1058">
        <f>SUMPRODUCT(MID(0&amp;feed!O1002,LARGE(INDEX(ISNUMBER(--MID(feed!O1002,ROW($1:$5),1))*
ROW($1:$5),0),ROW($1:$5))+1,1)*10^ROW($1:$5)/10)</f>
        <v>0</v>
      </c>
      <c r="P1058" t="str">
        <f>feed!P1002</f>
        <v>Untapped</v>
      </c>
      <c r="Q1058">
        <f t="shared" si="96"/>
        <v>90</v>
      </c>
      <c r="R1058" t="str">
        <f>feed!Q1002</f>
        <v>None</v>
      </c>
      <c r="S1058">
        <f t="shared" si="97"/>
        <v>0</v>
      </c>
      <c r="T1058" t="str">
        <f>feed!R1002</f>
        <v>West Africa</v>
      </c>
      <c r="U1058" t="str">
        <f>feed!S1002</f>
        <v>Neutral</v>
      </c>
      <c r="V1058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58" t="str">
        <f>feed!U1002</f>
        <v>http://blocgame.com/stats.php?id=65491</v>
      </c>
      <c r="X1058" s="4">
        <f>SUMPRODUCT(MID(0&amp;feed!V1002,LARGE(INDEX(ISNUMBER(--MID(feed!V1002,ROW($1:$5),1))*
ROW($1:$5),0),ROW($1:$5))+1,1)*10^ROW($1:$5)/10)</f>
        <v>0</v>
      </c>
      <c r="Y1058">
        <f>feed!W1002</f>
        <v>0</v>
      </c>
      <c r="Z1058" s="4">
        <f t="shared" si="98"/>
        <v>19250</v>
      </c>
      <c r="AA1058" s="8">
        <f t="shared" si="99"/>
        <v>55.555555555555557</v>
      </c>
      <c r="AB1058" s="4">
        <f t="shared" si="100"/>
        <v>60</v>
      </c>
      <c r="AC1058" s="4">
        <f t="shared" si="101"/>
        <v>3333.3333333333335</v>
      </c>
    </row>
    <row r="1059" spans="1:29" x14ac:dyDescent="0.25">
      <c r="A1059" t="str">
        <f>feed!A547</f>
        <v>RATHKEALE</v>
      </c>
      <c r="B1059" t="str">
        <f>feed!B547</f>
        <v>Rathkeale</v>
      </c>
      <c r="C1059">
        <f>feed!C547</f>
        <v>0</v>
      </c>
      <c r="D1059">
        <f>SUMPRODUCT(MID(0&amp;feed!D547,LARGE(INDEX(ISNUMBER(--MID(feed!D547,ROW($1:$19),1))*
ROW($1:$19),0),ROW($1:$19))+1,1)*10^ROW($1:$19)/10)</f>
        <v>10</v>
      </c>
      <c r="E1059">
        <f>SUMPRODUCT(MID(0&amp;feed!E547,LARGE(INDEX(ISNUMBER(--MID(feed!E547,ROW($1:$19),1))*
ROW($1:$19),0),ROW($1:$19))+1,1)*10^ROW($1:$19)/10)</f>
        <v>0</v>
      </c>
      <c r="F1059" t="str">
        <f>feed!F547</f>
        <v>Second World War surplus</v>
      </c>
      <c r="G1059" t="str">
        <f>feed!G547</f>
        <v>Gandhi-like</v>
      </c>
      <c r="H1059">
        <f>SUMPRODUCT(MID(0&amp;feed!H546,LARGE(INDEX(ISNUMBER(--MID(feed!H546,ROW($1:$19),1))*
ROW($1:$19),0),ROW($1:$19))+1,1)*10^ROW($1:$19)/10)</f>
        <v>0</v>
      </c>
      <c r="I1059" t="str">
        <f>feed!I547</f>
        <v>Elite</v>
      </c>
      <c r="J1059">
        <f>SUMPRODUCT(MID(0&amp;feed!J547,LARGE(INDEX(ISNUMBER(--MID(feed!J547,ROW($1:$19),1))*
ROW($1:$19),0),ROW($1:$19))+1,1)*10^ROW($1:$19)/10)</f>
        <v>90</v>
      </c>
      <c r="K1059">
        <f>SUMPRODUCT(MID(0&amp;feed!K547,LARGE(INDEX(ISNUMBER(--MID(feed!K547,ROW($1:$19),1))*
ROW($1:$19),0),ROW($1:$19))+1,1)*10^ROW($1:$19)/10)</f>
        <v>2</v>
      </c>
      <c r="L1059">
        <f>SUMPRODUCT(MID(0&amp;feed!L547,LARGE(INDEX(ISNUMBER(--MID(feed!L547,ROW($1:$19),1))*
ROW($1:$19),0),ROW($1:$19))+1,1)*10^ROW($1:$19)/10)</f>
        <v>1</v>
      </c>
      <c r="M1059" t="str">
        <f>feed!M547</f>
        <v>Central Planning</v>
      </c>
      <c r="N1059">
        <f>SUMPRODUCT(MID(0&amp;feed!N547,LARGE(INDEX(ISNUMBER(--MID(feed!N547,ROW($1:$5),1))*
ROW($1:$5),0),ROW($1:$5))+1,1)*10^ROW($1:$5)/10)</f>
        <v>1122</v>
      </c>
      <c r="O1059">
        <f>SUMPRODUCT(MID(0&amp;feed!O547,LARGE(INDEX(ISNUMBER(--MID(feed!O547,ROW($1:$5),1))*
ROW($1:$5),0),ROW($1:$5))+1,1)*10^ROW($1:$5)/10)</f>
        <v>1165</v>
      </c>
      <c r="P1059">
        <f>feed!P547</f>
        <v>0</v>
      </c>
      <c r="Q1059">
        <f t="shared" si="96"/>
        <v>40</v>
      </c>
      <c r="R1059" t="str">
        <f>feed!Q547</f>
        <v>Mediocre</v>
      </c>
      <c r="S1059">
        <f t="shared" si="97"/>
        <v>4.5</v>
      </c>
      <c r="T1059" t="str">
        <f>feed!R547</f>
        <v>Mesopotamia</v>
      </c>
      <c r="U1059" t="str">
        <f>feed!S547</f>
        <v>United States</v>
      </c>
      <c r="V1059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7594</v>
      </c>
      <c r="W1059" t="str">
        <f>feed!U547</f>
        <v>http://blocgame.com/stats.php?id=55636</v>
      </c>
      <c r="X1059" s="4">
        <f>SUMPRODUCT(MID(0&amp;feed!V547,LARGE(INDEX(ISNUMBER(--MID(feed!V547,ROW($1:$5),1))*
ROW($1:$5),0),ROW($1:$5))+1,1)*10^ROW($1:$5)/10)</f>
        <v>0</v>
      </c>
      <c r="Y1059">
        <f>feed!W547</f>
        <v>0</v>
      </c>
      <c r="Z1059" s="4">
        <f t="shared" si="98"/>
        <v>6469</v>
      </c>
      <c r="AA1059" s="8">
        <f t="shared" si="99"/>
        <v>6.7682709447415332</v>
      </c>
      <c r="AB1059" s="4">
        <f t="shared" si="100"/>
        <v>187</v>
      </c>
      <c r="AC1059" s="4">
        <f t="shared" si="101"/>
        <v>1265.6666666666667</v>
      </c>
    </row>
    <row r="1060" spans="1:29" x14ac:dyDescent="0.25">
      <c r="A1060" t="e">
        <f>feed!#REF!</f>
        <v>#REF!</v>
      </c>
      <c r="B1060" t="e">
        <f>feed!#REF!</f>
        <v>#REF!</v>
      </c>
      <c r="C1060" t="e">
        <f>feed!#REF!</f>
        <v>#REF!</v>
      </c>
      <c r="D1060" t="e">
        <f>SUMPRODUCT(MID(0&amp;feed!#REF!,LARGE(INDEX(ISNUMBER(--MID(feed!#REF!,ROW($1:$19),1))*
ROW($1:$19),0),ROW($1:$19))+1,1)*10^ROW($1:$19)/10)</f>
        <v>#REF!</v>
      </c>
      <c r="E1060" t="e">
        <f>SUMPRODUCT(MID(0&amp;feed!#REF!,LARGE(INDEX(ISNUMBER(--MID(feed!#REF!,ROW($1:$19),1))*
ROW($1:$19),0),ROW($1:$19))+1,1)*10^ROW($1:$19)/10)</f>
        <v>#REF!</v>
      </c>
      <c r="F1060" t="e">
        <f>feed!#REF!</f>
        <v>#REF!</v>
      </c>
      <c r="G1060" t="e">
        <f>feed!#REF!</f>
        <v>#REF!</v>
      </c>
      <c r="H1060" t="e">
        <f>SUMPRODUCT(MID(0&amp;feed!#REF!,LARGE(INDEX(ISNUMBER(--MID(feed!#REF!,ROW($1:$19),1))*
ROW($1:$19),0),ROW($1:$19))+1,1)*10^ROW($1:$19)/10)</f>
        <v>#REF!</v>
      </c>
      <c r="I1060" t="e">
        <f>feed!#REF!</f>
        <v>#REF!</v>
      </c>
      <c r="J1060" t="e">
        <f>SUMPRODUCT(MID(0&amp;feed!#REF!,LARGE(INDEX(ISNUMBER(--MID(feed!#REF!,ROW($1:$19),1))*
ROW($1:$19),0),ROW($1:$19))+1,1)*10^ROW($1:$19)/10)</f>
        <v>#REF!</v>
      </c>
      <c r="K1060" t="e">
        <f>SUMPRODUCT(MID(0&amp;feed!#REF!,LARGE(INDEX(ISNUMBER(--MID(feed!#REF!,ROW($1:$19),1))*
ROW($1:$19),0),ROW($1:$19))+1,1)*10^ROW($1:$19)/10)</f>
        <v>#REF!</v>
      </c>
      <c r="L1060" t="e">
        <f>SUMPRODUCT(MID(0&amp;feed!#REF!,LARGE(INDEX(ISNUMBER(--MID(feed!#REF!,ROW($1:$19),1))*
ROW($1:$19),0),ROW($1:$19))+1,1)*10^ROW($1:$19)/10)</f>
        <v>#REF!</v>
      </c>
      <c r="M1060" t="e">
        <f>feed!#REF!</f>
        <v>#REF!</v>
      </c>
      <c r="N1060" t="e">
        <f>SUMPRODUCT(MID(0&amp;feed!#REF!,LARGE(INDEX(ISNUMBER(--MID(feed!#REF!,ROW($1:$5),1))*
ROW($1:$5),0),ROW($1:$5))+1,1)*10^ROW($1:$5)/10)</f>
        <v>#REF!</v>
      </c>
      <c r="O1060" t="e">
        <f>SUMPRODUCT(MID(0&amp;feed!#REF!,LARGE(INDEX(ISNUMBER(--MID(feed!#REF!,ROW($1:$5),1))*
ROW($1:$5),0),ROW($1:$5))+1,1)*10^ROW($1:$5)/10)</f>
        <v>#REF!</v>
      </c>
      <c r="P1060" t="e">
        <f>feed!#REF!</f>
        <v>#REF!</v>
      </c>
      <c r="Q1060" t="e">
        <f t="shared" si="96"/>
        <v>#REF!</v>
      </c>
      <c r="R1060" t="e">
        <f>feed!#REF!</f>
        <v>#REF!</v>
      </c>
      <c r="S1060" t="e">
        <f t="shared" si="97"/>
        <v>#REF!</v>
      </c>
      <c r="T1060" t="e">
        <f>feed!#REF!</f>
        <v>#REF!</v>
      </c>
      <c r="U1060" t="e">
        <f>feed!#REF!</f>
        <v>#REF!</v>
      </c>
      <c r="V1060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60" t="e">
        <f>feed!#REF!</f>
        <v>#REF!</v>
      </c>
      <c r="X1060" s="4" t="e">
        <f>SUMPRODUCT(MID(0&amp;feed!#REF!,LARGE(INDEX(ISNUMBER(--MID(feed!#REF!,ROW($1:$5),1))*
ROW($1:$5),0),ROW($1:$5))+1,1)*10^ROW($1:$5)/10)</f>
        <v>#REF!</v>
      </c>
      <c r="Y1060" t="e">
        <f>feed!#REF!</f>
        <v>#REF!</v>
      </c>
      <c r="Z1060" s="4" t="e">
        <f t="shared" si="98"/>
        <v>#REF!</v>
      </c>
      <c r="AA1060" s="8" t="e">
        <f t="shared" si="99"/>
        <v>#REF!</v>
      </c>
      <c r="AB1060" s="4" t="e">
        <f t="shared" si="100"/>
        <v>#REF!</v>
      </c>
      <c r="AC1060" s="4" t="e">
        <f t="shared" si="101"/>
        <v>#REF!</v>
      </c>
    </row>
    <row r="1061" spans="1:29" x14ac:dyDescent="0.25">
      <c r="A1061" t="str">
        <f>feed!A1006</f>
        <v>Azbackastan</v>
      </c>
      <c r="B1061" t="str">
        <f>feed!B1006</f>
        <v>Gritowski</v>
      </c>
      <c r="C1061">
        <f>feed!C1006</f>
        <v>0</v>
      </c>
      <c r="D1061">
        <f>SUMPRODUCT(MID(0&amp;feed!D1006,LARGE(INDEX(ISNUMBER(--MID(feed!D1006,ROW($1:$19),1))*
ROW($1:$19),0),ROW($1:$19))+1,1)*10^ROW($1:$19)/10)</f>
        <v>6</v>
      </c>
      <c r="E1061">
        <f>SUMPRODUCT(MID(0&amp;feed!E1006,LARGE(INDEX(ISNUMBER(--MID(feed!E1006,ROW($1:$19),1))*
ROW($1:$19),0),ROW($1:$19))+1,1)*10^ROW($1:$19)/10)</f>
        <v>0</v>
      </c>
      <c r="F1061" t="str">
        <f>feed!F1006</f>
        <v>Finest of the 19th century</v>
      </c>
      <c r="G1061" t="str">
        <f>feed!G1006</f>
        <v>Good</v>
      </c>
      <c r="H1061">
        <f>SUMPRODUCT(MID(0&amp;feed!H1006,LARGE(INDEX(ISNUMBER(--MID(feed!H1006,ROW($1:$19),1))*
ROW($1:$19),0),ROW($1:$19))+1,1)*10^ROW($1:$19)/10)</f>
        <v>0</v>
      </c>
      <c r="I1061" t="str">
        <f>feed!I1006</f>
        <v>Good</v>
      </c>
      <c r="J1061">
        <f>SUMPRODUCT(MID(0&amp;feed!J1006,LARGE(INDEX(ISNUMBER(--MID(feed!J1006,ROW($1:$19),1))*
ROW($1:$19),0),ROW($1:$19))+1,1)*10^ROW($1:$19)/10)</f>
        <v>52</v>
      </c>
      <c r="K1061">
        <f>SUMPRODUCT(MID(0&amp;feed!K1006,LARGE(INDEX(ISNUMBER(--MID(feed!K1006,ROW($1:$19),1))*
ROW($1:$19),0),ROW($1:$19))+1,1)*10^ROW($1:$19)/10)</f>
        <v>3</v>
      </c>
      <c r="L1061">
        <f>SUMPRODUCT(MID(0&amp;feed!L1006,LARGE(INDEX(ISNUMBER(--MID(feed!L1006,ROW($1:$19),1))*
ROW($1:$19),0),ROW($1:$19))+1,1)*10^ROW($1:$19)/10)</f>
        <v>0</v>
      </c>
      <c r="M1061" t="str">
        <f>feed!M1006</f>
        <v>Central Planning</v>
      </c>
      <c r="N1061">
        <f>SUMPRODUCT(MID(0&amp;feed!N1006,LARGE(INDEX(ISNUMBER(--MID(feed!N1006,ROW($1:$5),1))*
ROW($1:$5),0),ROW($1:$5))+1,1)*10^ROW($1:$5)/10)</f>
        <v>360</v>
      </c>
      <c r="O1061">
        <f>SUMPRODUCT(MID(0&amp;feed!O1006,LARGE(INDEX(ISNUMBER(--MID(feed!O1006,ROW($1:$5),1))*
ROW($1:$5),0),ROW($1:$5))+1,1)*10^ROW($1:$5)/10)</f>
        <v>0</v>
      </c>
      <c r="P1061" t="str">
        <f>feed!P1006</f>
        <v>Untapped</v>
      </c>
      <c r="Q1061">
        <f t="shared" si="96"/>
        <v>90</v>
      </c>
      <c r="R1061" t="str">
        <f>feed!Q1006</f>
        <v>None</v>
      </c>
      <c r="S1061">
        <f t="shared" si="97"/>
        <v>0</v>
      </c>
      <c r="T1061" t="str">
        <f>feed!R1006</f>
        <v>Congo</v>
      </c>
      <c r="U1061" t="str">
        <f>feed!S1006</f>
        <v>Soviet Union</v>
      </c>
      <c r="V1061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20000</v>
      </c>
      <c r="W1061" t="str">
        <f>feed!U1006</f>
        <v>http://blocgame.com/stats.php?id=65609</v>
      </c>
      <c r="X1061" s="4">
        <f>SUMPRODUCT(MID(0&amp;feed!V1006,LARGE(INDEX(ISNUMBER(--MID(feed!V1006,ROW($1:$5),1))*
ROW($1:$5),0),ROW($1:$5))+1,1)*10^ROW($1:$5)/10)</f>
        <v>0</v>
      </c>
      <c r="Y1061">
        <f>feed!W1006</f>
        <v>0</v>
      </c>
      <c r="Z1061" s="4">
        <f t="shared" si="98"/>
        <v>18875</v>
      </c>
      <c r="AA1061" s="8">
        <f t="shared" si="99"/>
        <v>55.555555555555557</v>
      </c>
      <c r="AB1061" s="4">
        <f t="shared" si="100"/>
        <v>60</v>
      </c>
      <c r="AC1061" s="4">
        <f t="shared" si="101"/>
        <v>3333.3333333333335</v>
      </c>
    </row>
    <row r="1062" spans="1:29" x14ac:dyDescent="0.25">
      <c r="A1062" t="str">
        <f>feed!A998</f>
        <v>iraandsai</v>
      </c>
      <c r="B1062" t="str">
        <f>feed!B998</f>
        <v>saifulnizam</v>
      </c>
      <c r="C1062">
        <f>feed!C998</f>
        <v>0</v>
      </c>
      <c r="D1062">
        <f>SUMPRODUCT(MID(0&amp;feed!D998,LARGE(INDEX(ISNUMBER(--MID(feed!D998,ROW($1:$19),1))*
ROW($1:$19),0),ROW($1:$19))+1,1)*10^ROW($1:$19)/10)</f>
        <v>8</v>
      </c>
      <c r="E1062">
        <f>SUMPRODUCT(MID(0&amp;feed!E998,LARGE(INDEX(ISNUMBER(--MID(feed!E998,ROW($1:$19),1))*
ROW($1:$19),0),ROW($1:$19))+1,1)*10^ROW($1:$19)/10)</f>
        <v>0</v>
      </c>
      <c r="F1062" t="str">
        <f>feed!F998</f>
        <v>Finest of the 19th century</v>
      </c>
      <c r="G1062" t="str">
        <f>feed!G998</f>
        <v>Questionable</v>
      </c>
      <c r="H1062">
        <f>SUMPRODUCT(MID(0&amp;feed!H998,LARGE(INDEX(ISNUMBER(--MID(feed!H998,ROW($1:$19),1))*
ROW($1:$19),0),ROW($1:$19))+1,1)*10^ROW($1:$19)/10)</f>
        <v>1</v>
      </c>
      <c r="I1062" t="str">
        <f>feed!I998</f>
        <v>Undisciplined Rabble</v>
      </c>
      <c r="J1062">
        <f>SUMPRODUCT(MID(0&amp;feed!J998,LARGE(INDEX(ISNUMBER(--MID(feed!J998,ROW($1:$19),1))*
ROW($1:$19),0),ROW($1:$19))+1,1)*10^ROW($1:$19)/10)</f>
        <v>16</v>
      </c>
      <c r="K1062">
        <f>SUMPRODUCT(MID(0&amp;feed!K998,LARGE(INDEX(ISNUMBER(--MID(feed!K998,ROW($1:$19),1))*
ROW($1:$19),0),ROW($1:$19))+1,1)*10^ROW($1:$19)/10)</f>
        <v>5</v>
      </c>
      <c r="L1062">
        <f>SUMPRODUCT(MID(0&amp;feed!L998,LARGE(INDEX(ISNUMBER(--MID(feed!L998,ROW($1:$19),1))*
ROW($1:$19),0),ROW($1:$19))+1,1)*10^ROW($1:$19)/10)</f>
        <v>2</v>
      </c>
      <c r="M1062" t="str">
        <f>feed!M998</f>
        <v>Mixed Economy</v>
      </c>
      <c r="N1062">
        <f>SUMPRODUCT(MID(0&amp;feed!N998,LARGE(INDEX(ISNUMBER(--MID(feed!N998,ROW($1:$5),1))*
ROW($1:$5),0),ROW($1:$5))+1,1)*10^ROW($1:$5)/10)</f>
        <v>361</v>
      </c>
      <c r="O1062">
        <f>SUMPRODUCT(MID(0&amp;feed!O998,LARGE(INDEX(ISNUMBER(--MID(feed!O998,ROW($1:$5),1))*
ROW($1:$5),0),ROW($1:$5))+1,1)*10^ROW($1:$5)/10)</f>
        <v>155</v>
      </c>
      <c r="P1062" t="str">
        <f>feed!P998</f>
        <v>Untapped</v>
      </c>
      <c r="Q1062">
        <f t="shared" si="96"/>
        <v>90</v>
      </c>
      <c r="R1062" t="str">
        <f>feed!Q998</f>
        <v>None</v>
      </c>
      <c r="S1062">
        <f t="shared" si="97"/>
        <v>0</v>
      </c>
      <c r="T1062" t="str">
        <f>feed!R998</f>
        <v>Indochina</v>
      </c>
      <c r="U1062" t="str">
        <f>feed!S998</f>
        <v>Neutral</v>
      </c>
      <c r="V1062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8623</v>
      </c>
      <c r="W1062" t="str">
        <f>feed!U998</f>
        <v>http://blocgame.com/stats.php?id=65232</v>
      </c>
      <c r="X1062" s="4">
        <f>SUMPRODUCT(MID(0&amp;feed!V998,LARGE(INDEX(ISNUMBER(--MID(feed!V998,ROW($1:$5),1))*
ROW($1:$5),0),ROW($1:$5))+1,1)*10^ROW($1:$5)/10)</f>
        <v>0</v>
      </c>
      <c r="Y1062">
        <f>feed!W998</f>
        <v>0</v>
      </c>
      <c r="Z1062" s="4">
        <f t="shared" si="98"/>
        <v>5248</v>
      </c>
      <c r="AA1062" s="8">
        <f t="shared" si="99"/>
        <v>23.886426592797783</v>
      </c>
      <c r="AB1062" s="4">
        <f t="shared" si="100"/>
        <v>60.166666666666664</v>
      </c>
      <c r="AC1062" s="4">
        <f t="shared" si="101"/>
        <v>1437.1666666666667</v>
      </c>
    </row>
    <row r="1063" spans="1:29" x14ac:dyDescent="0.25">
      <c r="A1063" t="str">
        <f>feed!A996</f>
        <v>Creamy Meme</v>
      </c>
      <c r="B1063" t="str">
        <f>feed!B996</f>
        <v>Super Snake</v>
      </c>
      <c r="C1063" t="str">
        <f>feed!C996</f>
        <v>HellYeah</v>
      </c>
      <c r="D1063">
        <f>SUMPRODUCT(MID(0&amp;feed!D996,LARGE(INDEX(ISNUMBER(--MID(feed!D996,ROW($1:$19),1))*
ROW($1:$19),0),ROW($1:$19))+1,1)*10^ROW($1:$19)/10)</f>
        <v>23</v>
      </c>
      <c r="E1063">
        <f>SUMPRODUCT(MID(0&amp;feed!E996,LARGE(INDEX(ISNUMBER(--MID(feed!E996,ROW($1:$19),1))*
ROW($1:$19),0),ROW($1:$19))+1,1)*10^ROW($1:$19)/10)</f>
        <v>0</v>
      </c>
      <c r="F1063" t="str">
        <f>feed!F996</f>
        <v>First World War surplus</v>
      </c>
      <c r="G1063" t="str">
        <f>feed!G996</f>
        <v>Gandhi-like</v>
      </c>
      <c r="H1063">
        <f>SUMPRODUCT(MID(0&amp;feed!H995,LARGE(INDEX(ISNUMBER(--MID(feed!H995,ROW($1:$19),1))*
ROW($1:$19),0),ROW($1:$19))+1,1)*10^ROW($1:$19)/10)</f>
        <v>0</v>
      </c>
      <c r="I1063" t="str">
        <f>feed!I996</f>
        <v>Poor</v>
      </c>
      <c r="J1063">
        <f>SUMPRODUCT(MID(0&amp;feed!J996,LARGE(INDEX(ISNUMBER(--MID(feed!J996,ROW($1:$19),1))*
ROW($1:$19),0),ROW($1:$19))+1,1)*10^ROW($1:$19)/10)</f>
        <v>133</v>
      </c>
      <c r="K1063">
        <f>SUMPRODUCT(MID(0&amp;feed!K996,LARGE(INDEX(ISNUMBER(--MID(feed!K996,ROW($1:$19),1))*
ROW($1:$19),0),ROW($1:$19))+1,1)*10^ROW($1:$19)/10)</f>
        <v>1</v>
      </c>
      <c r="L1063">
        <f>SUMPRODUCT(MID(0&amp;feed!L996,LARGE(INDEX(ISNUMBER(--MID(feed!L996,ROW($1:$19),1))*
ROW($1:$19),0),ROW($1:$19))+1,1)*10^ROW($1:$19)/10)</f>
        <v>0</v>
      </c>
      <c r="M1063" t="str">
        <f>feed!M996</f>
        <v>Central Planning</v>
      </c>
      <c r="N1063">
        <f>SUMPRODUCT(MID(0&amp;feed!N996,LARGE(INDEX(ISNUMBER(--MID(feed!N996,ROW($1:$5),1))*
ROW($1:$5),0),ROW($1:$5))+1,1)*10^ROW($1:$5)/10)</f>
        <v>362</v>
      </c>
      <c r="O1063">
        <f>SUMPRODUCT(MID(0&amp;feed!O996,LARGE(INDEX(ISNUMBER(--MID(feed!O996,ROW($1:$5),1))*
ROW($1:$5),0),ROW($1:$5))+1,1)*10^ROW($1:$5)/10)</f>
        <v>0</v>
      </c>
      <c r="P1063" t="str">
        <f>feed!P996</f>
        <v>Untapped</v>
      </c>
      <c r="Q1063">
        <f t="shared" si="96"/>
        <v>90</v>
      </c>
      <c r="R1063" t="str">
        <f>feed!Q996</f>
        <v>Meagre</v>
      </c>
      <c r="S1063">
        <f t="shared" si="97"/>
        <v>1.5</v>
      </c>
      <c r="T1063" t="str">
        <f>feed!R996</f>
        <v>The Subcontinent</v>
      </c>
      <c r="U1063" t="str">
        <f>feed!S996</f>
        <v>Neutral</v>
      </c>
      <c r="V1063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18327</v>
      </c>
      <c r="W1063" t="str">
        <f>feed!U996</f>
        <v>http://blocgame.com/stats.php?id=64874</v>
      </c>
      <c r="X1063" s="4">
        <f>SUMPRODUCT(MID(0&amp;feed!V996,LARGE(INDEX(ISNUMBER(--MID(feed!V996,ROW($1:$5),1))*
ROW($1:$5),0),ROW($1:$5))+1,1)*10^ROW($1:$5)/10)</f>
        <v>0</v>
      </c>
      <c r="Y1063">
        <f>feed!W996</f>
        <v>0</v>
      </c>
      <c r="Z1063" s="4">
        <f t="shared" si="98"/>
        <v>17952</v>
      </c>
      <c r="AA1063" s="8">
        <f t="shared" si="99"/>
        <v>50.627071823204417</v>
      </c>
      <c r="AB1063" s="4">
        <f t="shared" si="100"/>
        <v>60.333333333333336</v>
      </c>
      <c r="AC1063" s="4">
        <f t="shared" si="101"/>
        <v>3054.5</v>
      </c>
    </row>
    <row r="1064" spans="1:29" x14ac:dyDescent="0.25">
      <c r="A1064" t="str">
        <f>feed!A992</f>
        <v>Jayhawks</v>
      </c>
      <c r="B1064" t="str">
        <f>feed!B992</f>
        <v>Emperor Dylan Field</v>
      </c>
      <c r="C1064">
        <f>feed!C992</f>
        <v>0</v>
      </c>
      <c r="D1064">
        <f>SUMPRODUCT(MID(0&amp;feed!D992,LARGE(INDEX(ISNUMBER(--MID(feed!D992,ROW($1:$19),1))*
ROW($1:$19),0),ROW($1:$19))+1,1)*10^ROW($1:$19)/10)</f>
        <v>20</v>
      </c>
      <c r="E1064">
        <f>SUMPRODUCT(MID(0&amp;feed!E992,LARGE(INDEX(ISNUMBER(--MID(feed!E992,ROW($1:$19),1))*
ROW($1:$19),0),ROW($1:$19))+1,1)*10^ROW($1:$19)/10)</f>
        <v>0</v>
      </c>
      <c r="F1064" t="str">
        <f>feed!F992</f>
        <v>Finest of the 19th century</v>
      </c>
      <c r="G1064" t="str">
        <f>feed!G992</f>
        <v>Gandhi-like</v>
      </c>
      <c r="H1064">
        <f>SUMPRODUCT(MID(0&amp;feed!H992,LARGE(INDEX(ISNUMBER(--MID(feed!H992,ROW($1:$19),1))*
ROW($1:$19),0),ROW($1:$19))+1,1)*10^ROW($1:$19)/10)</f>
        <v>0</v>
      </c>
      <c r="I1064" t="str">
        <f>feed!I992</f>
        <v>Poor</v>
      </c>
      <c r="J1064">
        <f>SUMPRODUCT(MID(0&amp;feed!J992,LARGE(INDEX(ISNUMBER(--MID(feed!J992,ROW($1:$19),1))*
ROW($1:$19),0),ROW($1:$19))+1,1)*10^ROW($1:$19)/10)</f>
        <v>124</v>
      </c>
      <c r="K1064">
        <f>SUMPRODUCT(MID(0&amp;feed!K992,LARGE(INDEX(ISNUMBER(--MID(feed!K992,ROW($1:$19),1))*
ROW($1:$19),0),ROW($1:$19))+1,1)*10^ROW($1:$19)/10)</f>
        <v>3</v>
      </c>
      <c r="L1064">
        <f>SUMPRODUCT(MID(0&amp;feed!L992,LARGE(INDEX(ISNUMBER(--MID(feed!L992,ROW($1:$19),1))*
ROW($1:$19),0),ROW($1:$19))+1,1)*10^ROW($1:$19)/10)</f>
        <v>1</v>
      </c>
      <c r="M1064" t="str">
        <f>feed!M992</f>
        <v>Mixed Economy</v>
      </c>
      <c r="N1064">
        <f>SUMPRODUCT(MID(0&amp;feed!N992,LARGE(INDEX(ISNUMBER(--MID(feed!N992,ROW($1:$5),1))*
ROW($1:$5),0),ROW($1:$5))+1,1)*10^ROW($1:$5)/10)</f>
        <v>366</v>
      </c>
      <c r="O1064">
        <f>SUMPRODUCT(MID(0&amp;feed!O992,LARGE(INDEX(ISNUMBER(--MID(feed!O992,ROW($1:$5),1))*
ROW($1:$5),0),ROW($1:$5))+1,1)*10^ROW($1:$5)/10)</f>
        <v>1</v>
      </c>
      <c r="P1064" t="str">
        <f>feed!P992</f>
        <v>Untapped</v>
      </c>
      <c r="Q1064">
        <f t="shared" si="96"/>
        <v>90</v>
      </c>
      <c r="R1064" t="str">
        <f>feed!Q992</f>
        <v>None</v>
      </c>
      <c r="S1064">
        <f t="shared" si="97"/>
        <v>0</v>
      </c>
      <c r="T1064" t="str">
        <f>feed!R992</f>
        <v>China</v>
      </c>
      <c r="U1064" t="str">
        <f>feed!S992</f>
        <v>Neutral</v>
      </c>
      <c r="V1064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20000</v>
      </c>
      <c r="W1064" t="str">
        <f>feed!U992</f>
        <v>http://blocgame.com/stats.php?id=65511</v>
      </c>
      <c r="X1064" s="4">
        <f>SUMPRODUCT(MID(0&amp;feed!V992,LARGE(INDEX(ISNUMBER(--MID(feed!V992,ROW($1:$5),1))*
ROW($1:$5),0),ROW($1:$5))+1,1)*10^ROW($1:$5)/10)</f>
        <v>0</v>
      </c>
      <c r="Y1064">
        <f>feed!W992</f>
        <v>0</v>
      </c>
      <c r="Z1064" s="4">
        <f t="shared" si="98"/>
        <v>18500</v>
      </c>
      <c r="AA1064" s="8">
        <f t="shared" si="99"/>
        <v>54.644808743169399</v>
      </c>
      <c r="AB1064" s="4">
        <f t="shared" si="100"/>
        <v>61</v>
      </c>
      <c r="AC1064" s="4">
        <f t="shared" si="101"/>
        <v>3333.3333333333335</v>
      </c>
    </row>
    <row r="1065" spans="1:29" x14ac:dyDescent="0.25">
      <c r="A1065" t="str">
        <f>feed!A991</f>
        <v>Nikaii</v>
      </c>
      <c r="B1065" t="str">
        <f>feed!B991</f>
        <v>dominikai</v>
      </c>
      <c r="C1065">
        <f>feed!C991</f>
        <v>0</v>
      </c>
      <c r="D1065">
        <f>SUMPRODUCT(MID(0&amp;feed!D991,LARGE(INDEX(ISNUMBER(--MID(feed!D991,ROW($1:$19),1))*
ROW($1:$19),0),ROW($1:$19))+1,1)*10^ROW($1:$19)/10)</f>
        <v>20</v>
      </c>
      <c r="E1065">
        <f>SUMPRODUCT(MID(0&amp;feed!E991,LARGE(INDEX(ISNUMBER(--MID(feed!E991,ROW($1:$19),1))*
ROW($1:$19),0),ROW($1:$19))+1,1)*10^ROW($1:$19)/10)</f>
        <v>0</v>
      </c>
      <c r="F1065" t="str">
        <f>feed!F991</f>
        <v>Finest of the 19th century</v>
      </c>
      <c r="G1065" t="str">
        <f>feed!G991</f>
        <v>Gandhi-like</v>
      </c>
      <c r="H1065">
        <f>SUMPRODUCT(MID(0&amp;feed!H991,LARGE(INDEX(ISNUMBER(--MID(feed!H991,ROW($1:$19),1))*
ROW($1:$19),0),ROW($1:$19))+1,1)*10^ROW($1:$19)/10)</f>
        <v>0</v>
      </c>
      <c r="I1065" t="str">
        <f>feed!I991</f>
        <v>Poor</v>
      </c>
      <c r="J1065">
        <f>SUMPRODUCT(MID(0&amp;feed!J991,LARGE(INDEX(ISNUMBER(--MID(feed!J991,ROW($1:$19),1))*
ROW($1:$19),0),ROW($1:$19))+1,1)*10^ROW($1:$19)/10)</f>
        <v>135</v>
      </c>
      <c r="K1065">
        <f>SUMPRODUCT(MID(0&amp;feed!K991,LARGE(INDEX(ISNUMBER(--MID(feed!K991,ROW($1:$19),1))*
ROW($1:$19),0),ROW($1:$19))+1,1)*10^ROW($1:$19)/10)</f>
        <v>2</v>
      </c>
      <c r="L1065">
        <f>SUMPRODUCT(MID(0&amp;feed!L991,LARGE(INDEX(ISNUMBER(--MID(feed!L991,ROW($1:$19),1))*
ROW($1:$19),0),ROW($1:$19))+1,1)*10^ROW($1:$19)/10)</f>
        <v>0</v>
      </c>
      <c r="M1065" t="str">
        <f>feed!M991</f>
        <v>Central Planning</v>
      </c>
      <c r="N1065">
        <f>SUMPRODUCT(MID(0&amp;feed!N991,LARGE(INDEX(ISNUMBER(--MID(feed!N991,ROW($1:$5),1))*
ROW($1:$5),0),ROW($1:$5))+1,1)*10^ROW($1:$5)/10)</f>
        <v>366</v>
      </c>
      <c r="O1065">
        <f>SUMPRODUCT(MID(0&amp;feed!O991,LARGE(INDEX(ISNUMBER(--MID(feed!O991,ROW($1:$5),1))*
ROW($1:$5),0),ROW($1:$5))+1,1)*10^ROW($1:$5)/10)</f>
        <v>0</v>
      </c>
      <c r="P1065" t="str">
        <f>feed!P991</f>
        <v>Untapped</v>
      </c>
      <c r="Q1065">
        <f t="shared" si="96"/>
        <v>90</v>
      </c>
      <c r="R1065" t="str">
        <f>feed!Q991</f>
        <v>None</v>
      </c>
      <c r="S1065">
        <f t="shared" si="97"/>
        <v>0</v>
      </c>
      <c r="T1065" t="str">
        <f>feed!R991</f>
        <v>East Indies</v>
      </c>
      <c r="U1065" t="str">
        <f>feed!S991</f>
        <v>Neutral</v>
      </c>
      <c r="V1065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20000</v>
      </c>
      <c r="W1065" t="str">
        <f>feed!U991</f>
        <v>http://blocgame.com/stats.php?id=65505</v>
      </c>
      <c r="X1065" s="4">
        <f>SUMPRODUCT(MID(0&amp;feed!V991,LARGE(INDEX(ISNUMBER(--MID(feed!V991,ROW($1:$5),1))*
ROW($1:$5),0),ROW($1:$5))+1,1)*10^ROW($1:$5)/10)</f>
        <v>0</v>
      </c>
      <c r="Y1065">
        <f>feed!W991</f>
        <v>0</v>
      </c>
      <c r="Z1065" s="4">
        <f t="shared" si="98"/>
        <v>19250</v>
      </c>
      <c r="AA1065" s="8">
        <f t="shared" si="99"/>
        <v>54.644808743169399</v>
      </c>
      <c r="AB1065" s="4">
        <f t="shared" si="100"/>
        <v>61</v>
      </c>
      <c r="AC1065" s="4">
        <f t="shared" si="101"/>
        <v>3333.3333333333335</v>
      </c>
    </row>
    <row r="1066" spans="1:29" x14ac:dyDescent="0.25">
      <c r="A1066" t="str">
        <f>feed!A1135</f>
        <v>Twinzano</v>
      </c>
      <c r="B1066" t="str">
        <f>feed!B1135</f>
        <v>Sir Deusthu</v>
      </c>
      <c r="C1066">
        <f>feed!C1135</f>
        <v>0</v>
      </c>
      <c r="D1066">
        <f>SUMPRODUCT(MID(0&amp;feed!D1135,LARGE(INDEX(ISNUMBER(--MID(feed!D1135,ROW($1:$19),1))*
ROW($1:$19),0),ROW($1:$19))+1,1)*10^ROW($1:$19)/10)</f>
        <v>31</v>
      </c>
      <c r="E1066">
        <f>SUMPRODUCT(MID(0&amp;feed!E1135,LARGE(INDEX(ISNUMBER(--MID(feed!E1135,ROW($1:$19),1))*
ROW($1:$19),0),ROW($1:$19))+1,1)*10^ROW($1:$19)/10)</f>
        <v>0</v>
      </c>
      <c r="F1066" t="str">
        <f>feed!F1135</f>
        <v>First World War surplus</v>
      </c>
      <c r="G1066" t="str">
        <f>feed!G1135</f>
        <v>Angelic</v>
      </c>
      <c r="H1066">
        <f>SUMPRODUCT(MID(0&amp;feed!H1134,LARGE(INDEX(ISNUMBER(--MID(feed!H1134,ROW($1:$19),1))*
ROW($1:$19),0),ROW($1:$19))+1,1)*10^ROW($1:$19)/10)</f>
        <v>1</v>
      </c>
      <c r="I1066" t="str">
        <f>feed!I1135</f>
        <v>Good</v>
      </c>
      <c r="J1066">
        <f>SUMPRODUCT(MID(0&amp;feed!J1135,LARGE(INDEX(ISNUMBER(--MID(feed!J1135,ROW($1:$19),1))*
ROW($1:$19),0),ROW($1:$19))+1,1)*10^ROW($1:$19)/10)</f>
        <v>94</v>
      </c>
      <c r="K1066">
        <f>SUMPRODUCT(MID(0&amp;feed!K1135,LARGE(INDEX(ISNUMBER(--MID(feed!K1135,ROW($1:$19),1))*
ROW($1:$19),0),ROW($1:$19))+1,1)*10^ROW($1:$19)/10)</f>
        <v>2</v>
      </c>
      <c r="L1066">
        <f>SUMPRODUCT(MID(0&amp;feed!L1135,LARGE(INDEX(ISNUMBER(--MID(feed!L1135,ROW($1:$19),1))*
ROW($1:$19),0),ROW($1:$19))+1,1)*10^ROW($1:$19)/10)</f>
        <v>0</v>
      </c>
      <c r="M1066" t="str">
        <f>feed!M1135</f>
        <v>Free Market</v>
      </c>
      <c r="N1066">
        <f>SUMPRODUCT(MID(0&amp;feed!N1135,LARGE(INDEX(ISNUMBER(--MID(feed!N1135,ROW($1:$5),1))*
ROW($1:$5),0),ROW($1:$5))+1,1)*10^ROW($1:$5)/10)</f>
        <v>310</v>
      </c>
      <c r="O1066">
        <f>SUMPRODUCT(MID(0&amp;feed!O1135,LARGE(INDEX(ISNUMBER(--MID(feed!O1135,ROW($1:$5),1))*
ROW($1:$5),0),ROW($1:$5))+1,1)*10^ROW($1:$5)/10)</f>
        <v>0</v>
      </c>
      <c r="P1066" t="str">
        <f>feed!P1135</f>
        <v>Untapped</v>
      </c>
      <c r="Q1066">
        <f t="shared" si="96"/>
        <v>90</v>
      </c>
      <c r="R1066" t="str">
        <f>feed!Q1135</f>
        <v>None</v>
      </c>
      <c r="S1066">
        <f t="shared" si="97"/>
        <v>0</v>
      </c>
      <c r="T1066" t="str">
        <f>feed!R1135</f>
        <v>China</v>
      </c>
      <c r="U1066" t="str">
        <f>feed!S1135</f>
        <v>Neutral</v>
      </c>
      <c r="V1066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066" t="str">
        <f>feed!U1135</f>
        <v>http://blocgame.com/stats.php?id=65561</v>
      </c>
      <c r="X1066" s="4">
        <f>SUMPRODUCT(MID(0&amp;feed!V1135,LARGE(INDEX(ISNUMBER(--MID(feed!V1135,ROW($1:$5),1))*
ROW($1:$5),0),ROW($1:$5))+1,1)*10^ROW($1:$5)/10)</f>
        <v>0</v>
      </c>
      <c r="Y1066">
        <f>feed!W1135</f>
        <v>0</v>
      </c>
      <c r="Z1066" s="4">
        <f t="shared" si="98"/>
        <v>18500</v>
      </c>
      <c r="AA1066" s="8">
        <f t="shared" si="99"/>
        <v>64.516129032258064</v>
      </c>
      <c r="AB1066" s="4">
        <f t="shared" si="100"/>
        <v>51.666666666666664</v>
      </c>
      <c r="AC1066" s="4">
        <f t="shared" si="101"/>
        <v>3333.3333333333335</v>
      </c>
    </row>
    <row r="1067" spans="1:29" x14ac:dyDescent="0.25">
      <c r="A1067" t="str">
        <f>feed!A1145</f>
        <v>Belanx</v>
      </c>
      <c r="B1067" t="str">
        <f>feed!B1145</f>
        <v>Andraxhelm</v>
      </c>
      <c r="C1067">
        <f>feed!C1145</f>
        <v>0</v>
      </c>
      <c r="D1067">
        <f>SUMPRODUCT(MID(0&amp;feed!D1145,LARGE(INDEX(ISNUMBER(--MID(feed!D1145,ROW($1:$19),1))*
ROW($1:$19),0),ROW($1:$19))+1,1)*10^ROW($1:$19)/10)</f>
        <v>20</v>
      </c>
      <c r="E1067">
        <f>SUMPRODUCT(MID(0&amp;feed!E1145,LARGE(INDEX(ISNUMBER(--MID(feed!E1145,ROW($1:$19),1))*
ROW($1:$19),0),ROW($1:$19))+1,1)*10^ROW($1:$19)/10)</f>
        <v>0</v>
      </c>
      <c r="F1067" t="str">
        <f>feed!F1145</f>
        <v>Finest of the 19th century</v>
      </c>
      <c r="G1067" t="str">
        <f>feed!G1145</f>
        <v>Gandhi-like</v>
      </c>
      <c r="H1067">
        <f>SUMPRODUCT(MID(0&amp;feed!H1145,LARGE(INDEX(ISNUMBER(--MID(feed!H1145,ROW($1:$19),1))*
ROW($1:$19),0),ROW($1:$19))+1,1)*10^ROW($1:$19)/10)</f>
        <v>0</v>
      </c>
      <c r="I1067" t="str">
        <f>feed!I1145</f>
        <v>Poor</v>
      </c>
      <c r="J1067">
        <f>SUMPRODUCT(MID(0&amp;feed!J1145,LARGE(INDEX(ISNUMBER(--MID(feed!J1145,ROW($1:$19),1))*
ROW($1:$19),0),ROW($1:$19))+1,1)*10^ROW($1:$19)/10)</f>
        <v>158</v>
      </c>
      <c r="K1067">
        <f>SUMPRODUCT(MID(0&amp;feed!K1145,LARGE(INDEX(ISNUMBER(--MID(feed!K1145,ROW($1:$19),1))*
ROW($1:$19),0),ROW($1:$19))+1,1)*10^ROW($1:$19)/10)</f>
        <v>2</v>
      </c>
      <c r="L1067">
        <f>SUMPRODUCT(MID(0&amp;feed!L1145,LARGE(INDEX(ISNUMBER(--MID(feed!L1145,ROW($1:$19),1))*
ROW($1:$19),0),ROW($1:$19))+1,1)*10^ROW($1:$19)/10)</f>
        <v>0</v>
      </c>
      <c r="M1067" t="str">
        <f>feed!M1145</f>
        <v>Mixed Economy</v>
      </c>
      <c r="N1067">
        <f>SUMPRODUCT(MID(0&amp;feed!N1145,LARGE(INDEX(ISNUMBER(--MID(feed!N1145,ROW($1:$5),1))*
ROW($1:$5),0),ROW($1:$5))+1,1)*10^ROW($1:$5)/10)</f>
        <v>309</v>
      </c>
      <c r="O1067">
        <f>SUMPRODUCT(MID(0&amp;feed!O1145,LARGE(INDEX(ISNUMBER(--MID(feed!O1145,ROW($1:$5),1))*
ROW($1:$5),0),ROW($1:$5))+1,1)*10^ROW($1:$5)/10)</f>
        <v>0</v>
      </c>
      <c r="P1067" t="str">
        <f>feed!P1145</f>
        <v>Untapped</v>
      </c>
      <c r="Q1067">
        <f t="shared" si="96"/>
        <v>90</v>
      </c>
      <c r="R1067" t="str">
        <f>feed!Q1145</f>
        <v>None</v>
      </c>
      <c r="S1067">
        <f t="shared" si="97"/>
        <v>0</v>
      </c>
      <c r="T1067" t="str">
        <f>feed!R1145</f>
        <v>Amazonia</v>
      </c>
      <c r="U1067" t="str">
        <f>feed!S1145</f>
        <v>Neutral</v>
      </c>
      <c r="V1067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067" t="str">
        <f>feed!U1145</f>
        <v>http://blocgame.com/stats.php?id=65468</v>
      </c>
      <c r="X1067" s="4">
        <f>SUMPRODUCT(MID(0&amp;feed!V1145,LARGE(INDEX(ISNUMBER(--MID(feed!V1145,ROW($1:$5),1))*
ROW($1:$5),0),ROW($1:$5))+1,1)*10^ROW($1:$5)/10)</f>
        <v>0</v>
      </c>
      <c r="Y1067">
        <f>feed!W1145</f>
        <v>0</v>
      </c>
      <c r="Z1067" s="4">
        <f t="shared" si="98"/>
        <v>19250</v>
      </c>
      <c r="AA1067" s="8">
        <f t="shared" si="99"/>
        <v>64.724919093851128</v>
      </c>
      <c r="AB1067" s="4">
        <f t="shared" si="100"/>
        <v>51.5</v>
      </c>
      <c r="AC1067" s="4">
        <f t="shared" si="101"/>
        <v>3333.3333333333335</v>
      </c>
    </row>
    <row r="1068" spans="1:29" x14ac:dyDescent="0.25">
      <c r="A1068" t="str">
        <f>feed!A989</f>
        <v>Mikaia</v>
      </c>
      <c r="B1068" t="str">
        <f>feed!B989</f>
        <v>Shinon_</v>
      </c>
      <c r="C1068" t="str">
        <f>feed!C989</f>
        <v>Socialist Arab Union</v>
      </c>
      <c r="D1068">
        <f>SUMPRODUCT(MID(0&amp;feed!D989,LARGE(INDEX(ISNUMBER(--MID(feed!D989,ROW($1:$19),1))*
ROW($1:$19),0),ROW($1:$19))+1,1)*10^ROW($1:$19)/10)</f>
        <v>25</v>
      </c>
      <c r="E1068">
        <f>SUMPRODUCT(MID(0&amp;feed!E989,LARGE(INDEX(ISNUMBER(--MID(feed!E989,ROW($1:$19),1))*
ROW($1:$19),0),ROW($1:$19))+1,1)*10^ROW($1:$19)/10)</f>
        <v>0</v>
      </c>
      <c r="F1068" t="str">
        <f>feed!F989</f>
        <v>First World War surplus</v>
      </c>
      <c r="G1068" t="str">
        <f>feed!G989</f>
        <v>Nice</v>
      </c>
      <c r="H1068">
        <f>SUMPRODUCT(MID(0&amp;feed!H988,LARGE(INDEX(ISNUMBER(--MID(feed!H988,ROW($1:$19),1))*
ROW($1:$19),0),ROW($1:$19))+1,1)*10^ROW($1:$19)/10)</f>
        <v>0</v>
      </c>
      <c r="I1068" t="str">
        <f>feed!I989</f>
        <v>Elite</v>
      </c>
      <c r="J1068">
        <f>SUMPRODUCT(MID(0&amp;feed!J989,LARGE(INDEX(ISNUMBER(--MID(feed!J989,ROW($1:$19),1))*
ROW($1:$19),0),ROW($1:$19))+1,1)*10^ROW($1:$19)/10)</f>
        <v>49</v>
      </c>
      <c r="K1068">
        <f>SUMPRODUCT(MID(0&amp;feed!K989,LARGE(INDEX(ISNUMBER(--MID(feed!K989,ROW($1:$19),1))*
ROW($1:$19),0),ROW($1:$19))+1,1)*10^ROW($1:$19)/10)</f>
        <v>5</v>
      </c>
      <c r="L1068">
        <f>SUMPRODUCT(MID(0&amp;feed!L989,LARGE(INDEX(ISNUMBER(--MID(feed!L989,ROW($1:$19),1))*
ROW($1:$19),0),ROW($1:$19))+1,1)*10^ROW($1:$19)/10)</f>
        <v>0</v>
      </c>
      <c r="M1068" t="str">
        <f>feed!M989</f>
        <v>Central Planning</v>
      </c>
      <c r="N1068">
        <f>SUMPRODUCT(MID(0&amp;feed!N989,LARGE(INDEX(ISNUMBER(--MID(feed!N989,ROW($1:$5),1))*
ROW($1:$5),0),ROW($1:$5))+1,1)*10^ROW($1:$5)/10)</f>
        <v>368</v>
      </c>
      <c r="O1068">
        <f>SUMPRODUCT(MID(0&amp;feed!O989,LARGE(INDEX(ISNUMBER(--MID(feed!O989,ROW($1:$5),1))*
ROW($1:$5),0),ROW($1:$5))+1,1)*10^ROW($1:$5)/10)</f>
        <v>0</v>
      </c>
      <c r="P1068" t="str">
        <f>feed!P989</f>
        <v>Untapped</v>
      </c>
      <c r="Q1068">
        <f t="shared" si="96"/>
        <v>90</v>
      </c>
      <c r="R1068" t="str">
        <f>feed!Q989</f>
        <v>Meagre</v>
      </c>
      <c r="S1068">
        <f t="shared" si="97"/>
        <v>1.5</v>
      </c>
      <c r="T1068" t="str">
        <f>feed!R989</f>
        <v>China</v>
      </c>
      <c r="U1068" t="str">
        <f>feed!S989</f>
        <v>Neutral</v>
      </c>
      <c r="V1068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20149</v>
      </c>
      <c r="W1068" t="str">
        <f>feed!U989</f>
        <v>http://blocgame.com/stats.php?id=65552</v>
      </c>
      <c r="X1068" s="4">
        <f>SUMPRODUCT(MID(0&amp;feed!V989,LARGE(INDEX(ISNUMBER(--MID(feed!V989,ROW($1:$5),1))*
ROW($1:$5),0),ROW($1:$5))+1,1)*10^ROW($1:$5)/10)</f>
        <v>0</v>
      </c>
      <c r="Y1068">
        <f>feed!W989</f>
        <v>0</v>
      </c>
      <c r="Z1068" s="4">
        <f t="shared" si="98"/>
        <v>18274</v>
      </c>
      <c r="AA1068" s="8">
        <f t="shared" si="99"/>
        <v>54.752717391304351</v>
      </c>
      <c r="AB1068" s="4">
        <f t="shared" si="100"/>
        <v>61.333333333333336</v>
      </c>
      <c r="AC1068" s="4">
        <f t="shared" si="101"/>
        <v>3358.1666666666665</v>
      </c>
    </row>
    <row r="1069" spans="1:29" x14ac:dyDescent="0.25">
      <c r="A1069" t="str">
        <f>feed!A980</f>
        <v>FuckPIRATES</v>
      </c>
      <c r="B1069" t="str">
        <f>feed!B980</f>
        <v>Multi2</v>
      </c>
      <c r="C1069">
        <f>feed!C980</f>
        <v>0</v>
      </c>
      <c r="D1069">
        <f>SUMPRODUCT(MID(0&amp;feed!D980,LARGE(INDEX(ISNUMBER(--MID(feed!D980,ROW($1:$19),1))*
ROW($1:$19),0),ROW($1:$19))+1,1)*10^ROW($1:$19)/10)</f>
        <v>6</v>
      </c>
      <c r="E1069">
        <f>SUMPRODUCT(MID(0&amp;feed!E980,LARGE(INDEX(ISNUMBER(--MID(feed!E980,ROW($1:$19),1))*
ROW($1:$19),0),ROW($1:$19))+1,1)*10^ROW($1:$19)/10)</f>
        <v>0</v>
      </c>
      <c r="F1069" t="str">
        <f>feed!F980</f>
        <v>Finest of the 19th century</v>
      </c>
      <c r="G1069" t="str">
        <f>feed!G980</f>
        <v>Angelic</v>
      </c>
      <c r="H1069">
        <f>SUMPRODUCT(MID(0&amp;feed!H980,LARGE(INDEX(ISNUMBER(--MID(feed!H980,ROW($1:$19),1))*
ROW($1:$19),0),ROW($1:$19))+1,1)*10^ROW($1:$19)/10)</f>
        <v>0</v>
      </c>
      <c r="I1069" t="str">
        <f>feed!I980</f>
        <v>Undisciplined Rabble</v>
      </c>
      <c r="J1069">
        <f>SUMPRODUCT(MID(0&amp;feed!J980,LARGE(INDEX(ISNUMBER(--MID(feed!J980,ROW($1:$19),1))*
ROW($1:$19),0),ROW($1:$19))+1,1)*10^ROW($1:$19)/10)</f>
        <v>3</v>
      </c>
      <c r="K1069">
        <f>SUMPRODUCT(MID(0&amp;feed!K980,LARGE(INDEX(ISNUMBER(--MID(feed!K980,ROW($1:$19),1))*
ROW($1:$19),0),ROW($1:$19))+1,1)*10^ROW($1:$19)/10)</f>
        <v>4</v>
      </c>
      <c r="L1069">
        <f>SUMPRODUCT(MID(0&amp;feed!L980,LARGE(INDEX(ISNUMBER(--MID(feed!L980,ROW($1:$19),1))*
ROW($1:$19),0),ROW($1:$19))+1,1)*10^ROW($1:$19)/10)</f>
        <v>0</v>
      </c>
      <c r="M1069" t="str">
        <f>feed!M980</f>
        <v>Mixed Economy</v>
      </c>
      <c r="N1069">
        <f>SUMPRODUCT(MID(0&amp;feed!N980,LARGE(INDEX(ISNUMBER(--MID(feed!N980,ROW($1:$5),1))*
ROW($1:$5),0),ROW($1:$5))+1,1)*10^ROW($1:$5)/10)</f>
        <v>373</v>
      </c>
      <c r="O1069">
        <f>SUMPRODUCT(MID(0&amp;feed!O980,LARGE(INDEX(ISNUMBER(--MID(feed!O980,ROW($1:$5),1))*
ROW($1:$5),0),ROW($1:$5))+1,1)*10^ROW($1:$5)/10)</f>
        <v>0</v>
      </c>
      <c r="P1069" t="str">
        <f>feed!P980</f>
        <v>Untapped</v>
      </c>
      <c r="Q1069">
        <f t="shared" si="96"/>
        <v>90</v>
      </c>
      <c r="R1069" t="str">
        <f>feed!Q980</f>
        <v>None</v>
      </c>
      <c r="S1069">
        <f t="shared" si="97"/>
        <v>0</v>
      </c>
      <c r="T1069" t="str">
        <f>feed!R980</f>
        <v>Caribbean</v>
      </c>
      <c r="U1069" t="str">
        <f>feed!S980</f>
        <v>Neutral</v>
      </c>
      <c r="V1069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1069" t="str">
        <f>feed!U980</f>
        <v>http://blocgame.com/stats.php?id=65423</v>
      </c>
      <c r="X1069" s="4">
        <f>SUMPRODUCT(MID(0&amp;feed!V980,LARGE(INDEX(ISNUMBER(--MID(feed!V980,ROW($1:$5),1))*
ROW($1:$5),0),ROW($1:$5))+1,1)*10^ROW($1:$5)/10)</f>
        <v>0</v>
      </c>
      <c r="Y1069">
        <f>feed!W980</f>
        <v>0</v>
      </c>
      <c r="Z1069" s="4">
        <f t="shared" si="98"/>
        <v>18500</v>
      </c>
      <c r="AA1069" s="8">
        <f t="shared" si="99"/>
        <v>53.619302949061662</v>
      </c>
      <c r="AB1069" s="4">
        <f t="shared" si="100"/>
        <v>62.166666666666664</v>
      </c>
      <c r="AC1069" s="4">
        <f t="shared" si="101"/>
        <v>3333.3333333333335</v>
      </c>
    </row>
    <row r="1070" spans="1:29" x14ac:dyDescent="0.25">
      <c r="A1070" t="str">
        <f>feed!A978</f>
        <v>Little Cayman</v>
      </c>
      <c r="B1070" t="str">
        <f>feed!B978</f>
        <v>chairman_chao</v>
      </c>
      <c r="C1070">
        <f>feed!C978</f>
        <v>0</v>
      </c>
      <c r="D1070">
        <f>SUMPRODUCT(MID(0&amp;feed!D978,LARGE(INDEX(ISNUMBER(--MID(feed!D978,ROW($1:$19),1))*
ROW($1:$19),0),ROW($1:$19))+1,1)*10^ROW($1:$19)/10)</f>
        <v>25</v>
      </c>
      <c r="E1070">
        <f>SUMPRODUCT(MID(0&amp;feed!E978,LARGE(INDEX(ISNUMBER(--MID(feed!E978,ROW($1:$19),1))*
ROW($1:$19),0),ROW($1:$19))+1,1)*10^ROW($1:$19)/10)</f>
        <v>0</v>
      </c>
      <c r="F1070" t="str">
        <f>feed!F978</f>
        <v>First World War surplus</v>
      </c>
      <c r="G1070" t="str">
        <f>feed!G978</f>
        <v>Gandhi-like</v>
      </c>
      <c r="H1070">
        <f>SUMPRODUCT(MID(0&amp;feed!H975,LARGE(INDEX(ISNUMBER(--MID(feed!H975,ROW($1:$19),1))*
ROW($1:$19),0),ROW($1:$19))+1,1)*10^ROW($1:$19)/10)</f>
        <v>0</v>
      </c>
      <c r="I1070" t="str">
        <f>feed!I978</f>
        <v>Elite</v>
      </c>
      <c r="J1070">
        <f>SUMPRODUCT(MID(0&amp;feed!J978,LARGE(INDEX(ISNUMBER(--MID(feed!J978,ROW($1:$19),1))*
ROW($1:$19),0),ROW($1:$19))+1,1)*10^ROW($1:$19)/10)</f>
        <v>113</v>
      </c>
      <c r="K1070">
        <f>SUMPRODUCT(MID(0&amp;feed!K978,LARGE(INDEX(ISNUMBER(--MID(feed!K978,ROW($1:$19),1))*
ROW($1:$19),0),ROW($1:$19))+1,1)*10^ROW($1:$19)/10)</f>
        <v>2</v>
      </c>
      <c r="L1070">
        <f>SUMPRODUCT(MID(0&amp;feed!L978,LARGE(INDEX(ISNUMBER(--MID(feed!L978,ROW($1:$19),1))*
ROW($1:$19),0),ROW($1:$19))+1,1)*10^ROW($1:$19)/10)</f>
        <v>1</v>
      </c>
      <c r="M1070" t="str">
        <f>feed!M978</f>
        <v>Mixed Economy</v>
      </c>
      <c r="N1070">
        <f>SUMPRODUCT(MID(0&amp;feed!N978,LARGE(INDEX(ISNUMBER(--MID(feed!N978,ROW($1:$5),1))*
ROW($1:$5),0),ROW($1:$5))+1,1)*10^ROW($1:$5)/10)</f>
        <v>374</v>
      </c>
      <c r="O1070">
        <f>SUMPRODUCT(MID(0&amp;feed!O978,LARGE(INDEX(ISNUMBER(--MID(feed!O978,ROW($1:$5),1))*
ROW($1:$5),0),ROW($1:$5))+1,1)*10^ROW($1:$5)/10)</f>
        <v>1</v>
      </c>
      <c r="P1070" t="str">
        <f>feed!P978</f>
        <v>Untapped</v>
      </c>
      <c r="Q1070">
        <f t="shared" si="96"/>
        <v>90</v>
      </c>
      <c r="R1070" t="str">
        <f>feed!Q978</f>
        <v>None</v>
      </c>
      <c r="S1070">
        <f t="shared" si="97"/>
        <v>0</v>
      </c>
      <c r="T1070" t="str">
        <f>feed!R978</f>
        <v>Caribbean</v>
      </c>
      <c r="U1070" t="str">
        <f>feed!S978</f>
        <v>Soviet Union</v>
      </c>
      <c r="V1070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20398</v>
      </c>
      <c r="W1070" t="str">
        <f>feed!U978</f>
        <v>http://blocgame.com/stats.php?id=65391</v>
      </c>
      <c r="X1070" s="4">
        <f>SUMPRODUCT(MID(0&amp;feed!V978,LARGE(INDEX(ISNUMBER(--MID(feed!V978,ROW($1:$5),1))*
ROW($1:$5),0),ROW($1:$5))+1,1)*10^ROW($1:$5)/10)</f>
        <v>0</v>
      </c>
      <c r="Y1070">
        <f>feed!W978</f>
        <v>0</v>
      </c>
      <c r="Z1070" s="4">
        <f t="shared" si="98"/>
        <v>19273</v>
      </c>
      <c r="AA1070" s="8">
        <f t="shared" si="99"/>
        <v>54.540106951871657</v>
      </c>
      <c r="AB1070" s="4">
        <f t="shared" si="100"/>
        <v>62.333333333333336</v>
      </c>
      <c r="AC1070" s="4">
        <f t="shared" si="101"/>
        <v>3399.6666666666665</v>
      </c>
    </row>
    <row r="1071" spans="1:29" x14ac:dyDescent="0.25">
      <c r="A1071" t="str">
        <f>feed!A1144</f>
        <v>khald</v>
      </c>
      <c r="B1071" t="str">
        <f>feed!B1144</f>
        <v>aisy</v>
      </c>
      <c r="C1071" t="str">
        <f>feed!C1144</f>
        <v>The Khilafah</v>
      </c>
      <c r="D1071">
        <f>SUMPRODUCT(MID(0&amp;feed!D1144,LARGE(INDEX(ISNUMBER(--MID(feed!D1144,ROW($1:$19),1))*
ROW($1:$19),0),ROW($1:$19))+1,1)*10^ROW($1:$19)/10)</f>
        <v>12</v>
      </c>
      <c r="E1071">
        <f>SUMPRODUCT(MID(0&amp;feed!E1144,LARGE(INDEX(ISNUMBER(--MID(feed!E1144,ROW($1:$19),1))*
ROW($1:$19),0),ROW($1:$19))+1,1)*10^ROW($1:$19)/10)</f>
        <v>0</v>
      </c>
      <c r="F1071" t="str">
        <f>feed!F1144</f>
        <v>First World War surplus</v>
      </c>
      <c r="G1071" t="str">
        <f>feed!G1144</f>
        <v>Gandhi-like</v>
      </c>
      <c r="H1071">
        <f>SUMPRODUCT(MID(0&amp;feed!H1144,LARGE(INDEX(ISNUMBER(--MID(feed!H1144,ROW($1:$19),1))*
ROW($1:$19),0),ROW($1:$19))+1,1)*10^ROW($1:$19)/10)</f>
        <v>1</v>
      </c>
      <c r="I1071" t="str">
        <f>feed!I1144</f>
        <v>Elite</v>
      </c>
      <c r="J1071">
        <f>SUMPRODUCT(MID(0&amp;feed!J1144,LARGE(INDEX(ISNUMBER(--MID(feed!J1144,ROW($1:$19),1))*
ROW($1:$19),0),ROW($1:$19))+1,1)*10^ROW($1:$19)/10)</f>
        <v>15</v>
      </c>
      <c r="K1071">
        <f>SUMPRODUCT(MID(0&amp;feed!K1144,LARGE(INDEX(ISNUMBER(--MID(feed!K1144,ROW($1:$19),1))*
ROW($1:$19),0),ROW($1:$19))+1,1)*10^ROW($1:$19)/10)</f>
        <v>7</v>
      </c>
      <c r="L1071">
        <f>SUMPRODUCT(MID(0&amp;feed!L1144,LARGE(INDEX(ISNUMBER(--MID(feed!L1144,ROW($1:$19),1))*
ROW($1:$19),0),ROW($1:$19))+1,1)*10^ROW($1:$19)/10)</f>
        <v>9</v>
      </c>
      <c r="M1071" t="str">
        <f>feed!M1144</f>
        <v>Mixed Economy</v>
      </c>
      <c r="N1071">
        <f>SUMPRODUCT(MID(0&amp;feed!N1144,LARGE(INDEX(ISNUMBER(--MID(feed!N1144,ROW($1:$5),1))*
ROW($1:$5),0),ROW($1:$5))+1,1)*10^ROW($1:$5)/10)</f>
        <v>309</v>
      </c>
      <c r="O1071">
        <f>SUMPRODUCT(MID(0&amp;feed!O1144,LARGE(INDEX(ISNUMBER(--MID(feed!O1144,ROW($1:$5),1))*
ROW($1:$5),0),ROW($1:$5))+1,1)*10^ROW($1:$5)/10)</f>
        <v>2240</v>
      </c>
      <c r="P1071" t="str">
        <f>feed!P1144</f>
        <v>Untapped</v>
      </c>
      <c r="Q1071">
        <f t="shared" si="96"/>
        <v>90</v>
      </c>
      <c r="R1071" t="str">
        <f>feed!Q1144</f>
        <v>None</v>
      </c>
      <c r="S1071">
        <f t="shared" si="97"/>
        <v>0</v>
      </c>
      <c r="T1071" t="str">
        <f>feed!R1144</f>
        <v>Arabia</v>
      </c>
      <c r="U1071" t="str">
        <f>feed!S1144</f>
        <v>Soviet Union</v>
      </c>
      <c r="V1071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071" t="str">
        <f>feed!U1144</f>
        <v>http://blocgame.com/stats.php?id=65250</v>
      </c>
      <c r="X1071" s="4">
        <f>SUMPRODUCT(MID(0&amp;feed!V1144,LARGE(INDEX(ISNUMBER(--MID(feed!V1144,ROW($1:$5),1))*
ROW($1:$5),0),ROW($1:$5))+1,1)*10^ROW($1:$5)/10)</f>
        <v>0</v>
      </c>
      <c r="Y1071">
        <f>feed!W1144</f>
        <v>0</v>
      </c>
      <c r="Z1071" s="4">
        <f t="shared" si="98"/>
        <v>13250</v>
      </c>
      <c r="AA1071" s="8">
        <f t="shared" si="99"/>
        <v>64.724919093851128</v>
      </c>
      <c r="AB1071" s="4">
        <f t="shared" si="100"/>
        <v>51.5</v>
      </c>
      <c r="AC1071" s="4">
        <f t="shared" si="101"/>
        <v>3333.3333333333335</v>
      </c>
    </row>
    <row r="1072" spans="1:29" x14ac:dyDescent="0.25">
      <c r="A1072" t="str">
        <f>feed!A1129</f>
        <v>United Patriots</v>
      </c>
      <c r="B1072" t="str">
        <f>feed!B1129</f>
        <v>President Redford</v>
      </c>
      <c r="C1072">
        <f>feed!C1129</f>
        <v>0</v>
      </c>
      <c r="D1072">
        <f>SUMPRODUCT(MID(0&amp;feed!D1129,LARGE(INDEX(ISNUMBER(--MID(feed!D1129,ROW($1:$19),1))*
ROW($1:$19),0),ROW($1:$19))+1,1)*10^ROW($1:$19)/10)</f>
        <v>20</v>
      </c>
      <c r="E1072">
        <f>SUMPRODUCT(MID(0&amp;feed!E1129,LARGE(INDEX(ISNUMBER(--MID(feed!E1129,ROW($1:$19),1))*
ROW($1:$19),0),ROW($1:$19))+1,1)*10^ROW($1:$19)/10)</f>
        <v>0</v>
      </c>
      <c r="F1072" t="str">
        <f>feed!F1129</f>
        <v>Finest of the 19th century</v>
      </c>
      <c r="G1072" t="str">
        <f>feed!G1129</f>
        <v>Normal</v>
      </c>
      <c r="H1072">
        <f>SUMPRODUCT(MID(0&amp;feed!H1133,LARGE(INDEX(ISNUMBER(--MID(feed!H1133,ROW($1:$19),1))*
ROW($1:$19),0),ROW($1:$19))+1,1)*10^ROW($1:$19)/10)</f>
        <v>0</v>
      </c>
      <c r="I1072" t="str">
        <f>feed!I1129</f>
        <v>Standard</v>
      </c>
      <c r="J1072">
        <f>SUMPRODUCT(MID(0&amp;feed!J1129,LARGE(INDEX(ISNUMBER(--MID(feed!J1129,ROW($1:$19),1))*
ROW($1:$19),0),ROW($1:$19))+1,1)*10^ROW($1:$19)/10)</f>
        <v>26</v>
      </c>
      <c r="K1072">
        <f>SUMPRODUCT(MID(0&amp;feed!K1129,LARGE(INDEX(ISNUMBER(--MID(feed!K1129,ROW($1:$19),1))*
ROW($1:$19),0),ROW($1:$19))+1,1)*10^ROW($1:$19)/10)</f>
        <v>2</v>
      </c>
      <c r="L1072">
        <f>SUMPRODUCT(MID(0&amp;feed!L1129,LARGE(INDEX(ISNUMBER(--MID(feed!L1129,ROW($1:$19),1))*
ROW($1:$19),0),ROW($1:$19))+1,1)*10^ROW($1:$19)/10)</f>
        <v>0</v>
      </c>
      <c r="M1072" t="str">
        <f>feed!M1129</f>
        <v>Mixed Economy</v>
      </c>
      <c r="N1072">
        <f>SUMPRODUCT(MID(0&amp;feed!N1129,LARGE(INDEX(ISNUMBER(--MID(feed!N1129,ROW($1:$5),1))*
ROW($1:$5),0),ROW($1:$5))+1,1)*10^ROW($1:$5)/10)</f>
        <v>312</v>
      </c>
      <c r="O1072">
        <f>SUMPRODUCT(MID(0&amp;feed!O1129,LARGE(INDEX(ISNUMBER(--MID(feed!O1129,ROW($1:$5),1))*
ROW($1:$5),0),ROW($1:$5))+1,1)*10^ROW($1:$5)/10)</f>
        <v>0</v>
      </c>
      <c r="P1072" t="str">
        <f>feed!P1129</f>
        <v>Untapped</v>
      </c>
      <c r="Q1072">
        <f t="shared" si="96"/>
        <v>90</v>
      </c>
      <c r="R1072" t="str">
        <f>feed!Q1129</f>
        <v>None</v>
      </c>
      <c r="S1072">
        <f t="shared" si="97"/>
        <v>0</v>
      </c>
      <c r="T1072" t="str">
        <f>feed!R1129</f>
        <v>Mesoamerica</v>
      </c>
      <c r="U1072" t="str">
        <f>feed!S1129</f>
        <v>Neutral</v>
      </c>
      <c r="V1072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072" t="str">
        <f>feed!U1129</f>
        <v>http://blocgame.com/stats.php?id=65642</v>
      </c>
      <c r="X1072" s="4">
        <f>SUMPRODUCT(MID(0&amp;feed!V1129,LARGE(INDEX(ISNUMBER(--MID(feed!V1129,ROW($1:$5),1))*
ROW($1:$5),0),ROW($1:$5))+1,1)*10^ROW($1:$5)/10)</f>
        <v>0</v>
      </c>
      <c r="Y1072">
        <f>feed!W1129</f>
        <v>0</v>
      </c>
      <c r="Z1072" s="4">
        <f t="shared" si="98"/>
        <v>19250</v>
      </c>
      <c r="AA1072" s="8">
        <f t="shared" si="99"/>
        <v>64.102564102564102</v>
      </c>
      <c r="AB1072" s="4">
        <f t="shared" si="100"/>
        <v>52</v>
      </c>
      <c r="AC1072" s="4">
        <f t="shared" si="101"/>
        <v>3333.3333333333335</v>
      </c>
    </row>
    <row r="1073" spans="1:29" x14ac:dyDescent="0.25">
      <c r="A1073" t="e">
        <f>feed!#REF!</f>
        <v>#REF!</v>
      </c>
      <c r="B1073" t="e">
        <f>feed!#REF!</f>
        <v>#REF!</v>
      </c>
      <c r="C1073" t="e">
        <f>feed!#REF!</f>
        <v>#REF!</v>
      </c>
      <c r="D1073" t="e">
        <f>SUMPRODUCT(MID(0&amp;feed!#REF!,LARGE(INDEX(ISNUMBER(--MID(feed!#REF!,ROW($1:$19),1))*
ROW($1:$19),0),ROW($1:$19))+1,1)*10^ROW($1:$19)/10)</f>
        <v>#REF!</v>
      </c>
      <c r="E1073" t="e">
        <f>SUMPRODUCT(MID(0&amp;feed!#REF!,LARGE(INDEX(ISNUMBER(--MID(feed!#REF!,ROW($1:$19),1))*
ROW($1:$19),0),ROW($1:$19))+1,1)*10^ROW($1:$19)/10)</f>
        <v>#REF!</v>
      </c>
      <c r="F1073" t="e">
        <f>feed!#REF!</f>
        <v>#REF!</v>
      </c>
      <c r="G1073" t="e">
        <f>feed!#REF!</f>
        <v>#REF!</v>
      </c>
      <c r="H1073" t="e">
        <f>SUMPRODUCT(MID(0&amp;feed!#REF!,LARGE(INDEX(ISNUMBER(--MID(feed!#REF!,ROW($1:$19),1))*
ROW($1:$19),0),ROW($1:$19))+1,1)*10^ROW($1:$19)/10)</f>
        <v>#REF!</v>
      </c>
      <c r="I1073" t="e">
        <f>feed!#REF!</f>
        <v>#REF!</v>
      </c>
      <c r="J1073" t="e">
        <f>SUMPRODUCT(MID(0&amp;feed!#REF!,LARGE(INDEX(ISNUMBER(--MID(feed!#REF!,ROW($1:$19),1))*
ROW($1:$19),0),ROW($1:$19))+1,1)*10^ROW($1:$19)/10)</f>
        <v>#REF!</v>
      </c>
      <c r="K1073" t="e">
        <f>SUMPRODUCT(MID(0&amp;feed!#REF!,LARGE(INDEX(ISNUMBER(--MID(feed!#REF!,ROW($1:$19),1))*
ROW($1:$19),0),ROW($1:$19))+1,1)*10^ROW($1:$19)/10)</f>
        <v>#REF!</v>
      </c>
      <c r="L1073" t="e">
        <f>SUMPRODUCT(MID(0&amp;feed!#REF!,LARGE(INDEX(ISNUMBER(--MID(feed!#REF!,ROW($1:$19),1))*
ROW($1:$19),0),ROW($1:$19))+1,1)*10^ROW($1:$19)/10)</f>
        <v>#REF!</v>
      </c>
      <c r="M1073" t="e">
        <f>feed!#REF!</f>
        <v>#REF!</v>
      </c>
      <c r="N1073" t="e">
        <f>SUMPRODUCT(MID(0&amp;feed!#REF!,LARGE(INDEX(ISNUMBER(--MID(feed!#REF!,ROW($1:$5),1))*
ROW($1:$5),0),ROW($1:$5))+1,1)*10^ROW($1:$5)/10)</f>
        <v>#REF!</v>
      </c>
      <c r="O1073" t="e">
        <f>SUMPRODUCT(MID(0&amp;feed!#REF!,LARGE(INDEX(ISNUMBER(--MID(feed!#REF!,ROW($1:$5),1))*
ROW($1:$5),0),ROW($1:$5))+1,1)*10^ROW($1:$5)/10)</f>
        <v>#REF!</v>
      </c>
      <c r="P1073" t="e">
        <f>feed!#REF!</f>
        <v>#REF!</v>
      </c>
      <c r="Q1073" t="e">
        <f t="shared" si="96"/>
        <v>#REF!</v>
      </c>
      <c r="R1073" t="e">
        <f>feed!#REF!</f>
        <v>#REF!</v>
      </c>
      <c r="S1073" t="e">
        <f t="shared" si="97"/>
        <v>#REF!</v>
      </c>
      <c r="T1073" t="e">
        <f>feed!#REF!</f>
        <v>#REF!</v>
      </c>
      <c r="U1073" t="e">
        <f>feed!#REF!</f>
        <v>#REF!</v>
      </c>
      <c r="V1073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073" t="e">
        <f>feed!#REF!</f>
        <v>#REF!</v>
      </c>
      <c r="X1073" s="4" t="e">
        <f>SUMPRODUCT(MID(0&amp;feed!#REF!,LARGE(INDEX(ISNUMBER(--MID(feed!#REF!,ROW($1:$5),1))*
ROW($1:$5),0),ROW($1:$5))+1,1)*10^ROW($1:$5)/10)</f>
        <v>#REF!</v>
      </c>
      <c r="Y1073" t="e">
        <f>feed!#REF!</f>
        <v>#REF!</v>
      </c>
      <c r="Z1073" s="4" t="e">
        <f t="shared" si="98"/>
        <v>#REF!</v>
      </c>
      <c r="AA1073" s="8" t="e">
        <f t="shared" si="99"/>
        <v>#REF!</v>
      </c>
      <c r="AB1073" s="4" t="e">
        <f t="shared" si="100"/>
        <v>#REF!</v>
      </c>
      <c r="AC1073" s="4" t="e">
        <f t="shared" si="101"/>
        <v>#REF!</v>
      </c>
    </row>
    <row r="1074" spans="1:29" x14ac:dyDescent="0.25">
      <c r="A1074" t="str">
        <f>feed!A976</f>
        <v>East Pruthenia</v>
      </c>
      <c r="B1074" t="str">
        <f>feed!B976</f>
        <v>Fredicus Rex</v>
      </c>
      <c r="C1074">
        <f>feed!C976</f>
        <v>0</v>
      </c>
      <c r="D1074">
        <f>SUMPRODUCT(MID(0&amp;feed!D976,LARGE(INDEX(ISNUMBER(--MID(feed!D976,ROW($1:$19),1))*
ROW($1:$19),0),ROW($1:$19))+1,1)*10^ROW($1:$19)/10)</f>
        <v>20</v>
      </c>
      <c r="E1074">
        <f>SUMPRODUCT(MID(0&amp;feed!E976,LARGE(INDEX(ISNUMBER(--MID(feed!E976,ROW($1:$19),1))*
ROW($1:$19),0),ROW($1:$19))+1,1)*10^ROW($1:$19)/10)</f>
        <v>0</v>
      </c>
      <c r="F1074" t="str">
        <f>feed!F976</f>
        <v>Finest of the 19th century</v>
      </c>
      <c r="G1074" t="str">
        <f>feed!G976</f>
        <v>Gandhi-like</v>
      </c>
      <c r="H1074">
        <f>SUMPRODUCT(MID(0&amp;feed!H977,LARGE(INDEX(ISNUMBER(--MID(feed!H977,ROW($1:$19),1))*
ROW($1:$19),0),ROW($1:$19))+1,1)*10^ROW($1:$19)/10)</f>
        <v>0</v>
      </c>
      <c r="I1074" t="str">
        <f>feed!I976</f>
        <v>Poor</v>
      </c>
      <c r="J1074">
        <f>SUMPRODUCT(MID(0&amp;feed!J976,LARGE(INDEX(ISNUMBER(--MID(feed!J976,ROW($1:$19),1))*
ROW($1:$19),0),ROW($1:$19))+1,1)*10^ROW($1:$19)/10)</f>
        <v>172</v>
      </c>
      <c r="K1074">
        <f>SUMPRODUCT(MID(0&amp;feed!K976,LARGE(INDEX(ISNUMBER(--MID(feed!K976,ROW($1:$19),1))*
ROW($1:$19),0),ROW($1:$19))+1,1)*10^ROW($1:$19)/10)</f>
        <v>2</v>
      </c>
      <c r="L1074">
        <f>SUMPRODUCT(MID(0&amp;feed!L976,LARGE(INDEX(ISNUMBER(--MID(feed!L976,ROW($1:$19),1))*
ROW($1:$19),0),ROW($1:$19))+1,1)*10^ROW($1:$19)/10)</f>
        <v>0</v>
      </c>
      <c r="M1074" t="str">
        <f>feed!M976</f>
        <v>Free Market</v>
      </c>
      <c r="N1074">
        <f>SUMPRODUCT(MID(0&amp;feed!N976,LARGE(INDEX(ISNUMBER(--MID(feed!N976,ROW($1:$5),1))*
ROW($1:$5),0),ROW($1:$5))+1,1)*10^ROW($1:$5)/10)</f>
        <v>375</v>
      </c>
      <c r="O1074">
        <f>SUMPRODUCT(MID(0&amp;feed!O976,LARGE(INDEX(ISNUMBER(--MID(feed!O976,ROW($1:$5),1))*
ROW($1:$5),0),ROW($1:$5))+1,1)*10^ROW($1:$5)/10)</f>
        <v>0</v>
      </c>
      <c r="P1074" t="str">
        <f>feed!P976</f>
        <v>Untapped</v>
      </c>
      <c r="Q1074">
        <f t="shared" si="96"/>
        <v>90</v>
      </c>
      <c r="R1074" t="str">
        <f>feed!Q976</f>
        <v>None</v>
      </c>
      <c r="S1074">
        <f t="shared" si="97"/>
        <v>0</v>
      </c>
      <c r="T1074" t="str">
        <f>feed!R976</f>
        <v>Atlas</v>
      </c>
      <c r="U1074" t="str">
        <f>feed!S976</f>
        <v>Neutral</v>
      </c>
      <c r="V1074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20000</v>
      </c>
      <c r="W1074" t="str">
        <f>feed!U976</f>
        <v>http://blocgame.com/stats.php?id=65438</v>
      </c>
      <c r="X1074" s="4">
        <f>SUMPRODUCT(MID(0&amp;feed!V976,LARGE(INDEX(ISNUMBER(--MID(feed!V976,ROW($1:$5),1))*
ROW($1:$5),0),ROW($1:$5))+1,1)*10^ROW($1:$5)/10)</f>
        <v>0</v>
      </c>
      <c r="Y1074">
        <f>feed!W976</f>
        <v>0</v>
      </c>
      <c r="Z1074" s="4">
        <f t="shared" si="98"/>
        <v>19250</v>
      </c>
      <c r="AA1074" s="8">
        <f t="shared" si="99"/>
        <v>53.333333333333336</v>
      </c>
      <c r="AB1074" s="4">
        <f t="shared" si="100"/>
        <v>62.5</v>
      </c>
      <c r="AC1074" s="4">
        <f t="shared" si="101"/>
        <v>3333.3333333333335</v>
      </c>
    </row>
    <row r="1075" spans="1:29" x14ac:dyDescent="0.25">
      <c r="A1075" t="str">
        <f>feed!A977</f>
        <v>Jaminica</v>
      </c>
      <c r="B1075" t="str">
        <f>feed!B977</f>
        <v>Jamie Wasserman</v>
      </c>
      <c r="C1075">
        <f>feed!C977</f>
        <v>0</v>
      </c>
      <c r="D1075">
        <f>SUMPRODUCT(MID(0&amp;feed!D977,LARGE(INDEX(ISNUMBER(--MID(feed!D977,ROW($1:$19),1))*
ROW($1:$19),0),ROW($1:$19))+1,1)*10^ROW($1:$19)/10)</f>
        <v>20</v>
      </c>
      <c r="E1075">
        <f>SUMPRODUCT(MID(0&amp;feed!E977,LARGE(INDEX(ISNUMBER(--MID(feed!E977,ROW($1:$19),1))*
ROW($1:$19),0),ROW($1:$19))+1,1)*10^ROW($1:$19)/10)</f>
        <v>0</v>
      </c>
      <c r="F1075" t="str">
        <f>feed!F977</f>
        <v>Finest of the 19th century</v>
      </c>
      <c r="G1075" t="str">
        <f>feed!G977</f>
        <v>Gandhi-like</v>
      </c>
      <c r="H1075">
        <f>SUMPRODUCT(MID(0&amp;feed!H978,LARGE(INDEX(ISNUMBER(--MID(feed!H978,ROW($1:$19),1))*
ROW($1:$19),0),ROW($1:$19))+1,1)*10^ROW($1:$19)/10)</f>
        <v>0</v>
      </c>
      <c r="I1075" t="str">
        <f>feed!I977</f>
        <v>Good</v>
      </c>
      <c r="J1075">
        <f>SUMPRODUCT(MID(0&amp;feed!J977,LARGE(INDEX(ISNUMBER(--MID(feed!J977,ROW($1:$19),1))*
ROW($1:$19),0),ROW($1:$19))+1,1)*10^ROW($1:$19)/10)</f>
        <v>172</v>
      </c>
      <c r="K1075">
        <f>SUMPRODUCT(MID(0&amp;feed!K977,LARGE(INDEX(ISNUMBER(--MID(feed!K977,ROW($1:$19),1))*
ROW($1:$19),0),ROW($1:$19))+1,1)*10^ROW($1:$19)/10)</f>
        <v>2</v>
      </c>
      <c r="L1075">
        <f>SUMPRODUCT(MID(0&amp;feed!L977,LARGE(INDEX(ISNUMBER(--MID(feed!L977,ROW($1:$19),1))*
ROW($1:$19),0),ROW($1:$19))+1,1)*10^ROW($1:$19)/10)</f>
        <v>0</v>
      </c>
      <c r="M1075" t="str">
        <f>feed!M977</f>
        <v>Free Market</v>
      </c>
      <c r="N1075">
        <f>SUMPRODUCT(MID(0&amp;feed!N977,LARGE(INDEX(ISNUMBER(--MID(feed!N977,ROW($1:$5),1))*
ROW($1:$5),0),ROW($1:$5))+1,1)*10^ROW($1:$5)/10)</f>
        <v>375</v>
      </c>
      <c r="O1075">
        <f>SUMPRODUCT(MID(0&amp;feed!O977,LARGE(INDEX(ISNUMBER(--MID(feed!O977,ROW($1:$5),1))*
ROW($1:$5),0),ROW($1:$5))+1,1)*10^ROW($1:$5)/10)</f>
        <v>0</v>
      </c>
      <c r="P1075" t="str">
        <f>feed!P977</f>
        <v>Untapped</v>
      </c>
      <c r="Q1075">
        <f t="shared" si="96"/>
        <v>90</v>
      </c>
      <c r="R1075" t="str">
        <f>feed!Q977</f>
        <v>None</v>
      </c>
      <c r="S1075">
        <f t="shared" si="97"/>
        <v>0</v>
      </c>
      <c r="T1075" t="str">
        <f>feed!R977</f>
        <v>China</v>
      </c>
      <c r="U1075" t="str">
        <f>feed!S977</f>
        <v>Neutral</v>
      </c>
      <c r="V1075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20000</v>
      </c>
      <c r="W1075" t="str">
        <f>feed!U977</f>
        <v>http://blocgame.com/stats.php?id=65441</v>
      </c>
      <c r="X1075" s="4">
        <f>SUMPRODUCT(MID(0&amp;feed!V977,LARGE(INDEX(ISNUMBER(--MID(feed!V977,ROW($1:$5),1))*
ROW($1:$5),0),ROW($1:$5))+1,1)*10^ROW($1:$5)/10)</f>
        <v>0</v>
      </c>
      <c r="Y1075">
        <f>feed!W977</f>
        <v>0</v>
      </c>
      <c r="Z1075" s="4">
        <f t="shared" si="98"/>
        <v>19250</v>
      </c>
      <c r="AA1075" s="8">
        <f t="shared" si="99"/>
        <v>53.333333333333336</v>
      </c>
      <c r="AB1075" s="4">
        <f t="shared" si="100"/>
        <v>62.5</v>
      </c>
      <c r="AC1075" s="4">
        <f t="shared" si="101"/>
        <v>3333.3333333333335</v>
      </c>
    </row>
    <row r="1076" spans="1:29" x14ac:dyDescent="0.25">
      <c r="A1076" t="str">
        <f>feed!A892</f>
        <v>Nerouglia</v>
      </c>
      <c r="B1076" t="str">
        <f>feed!B892</f>
        <v>AllahSaures</v>
      </c>
      <c r="C1076" t="str">
        <f>feed!C892</f>
        <v>Islamic Rome</v>
      </c>
      <c r="D1076">
        <f>SUMPRODUCT(MID(0&amp;feed!D892,LARGE(INDEX(ISNUMBER(--MID(feed!D892,ROW($1:$19),1))*
ROW($1:$19),0),ROW($1:$19))+1,1)*10^ROW($1:$19)/10)</f>
        <v>30</v>
      </c>
      <c r="E1076">
        <f>SUMPRODUCT(MID(0&amp;feed!E892,LARGE(INDEX(ISNUMBER(--MID(feed!E892,ROW($1:$19),1))*
ROW($1:$19),0),ROW($1:$19))+1,1)*10^ROW($1:$19)/10)</f>
        <v>0</v>
      </c>
      <c r="F1076" t="str">
        <f>feed!F892</f>
        <v>First World War surplus</v>
      </c>
      <c r="G1076" t="str">
        <f>feed!G892</f>
        <v>Gandhi-like</v>
      </c>
      <c r="H1076">
        <f>SUMPRODUCT(MID(0&amp;feed!H891,LARGE(INDEX(ISNUMBER(--MID(feed!H891,ROW($1:$19),1))*
ROW($1:$19),0),ROW($1:$19))+1,1)*10^ROW($1:$19)/10)</f>
        <v>0</v>
      </c>
      <c r="I1076" t="str">
        <f>feed!I892</f>
        <v>Poor</v>
      </c>
      <c r="J1076">
        <f>SUMPRODUCT(MID(0&amp;feed!J892,LARGE(INDEX(ISNUMBER(--MID(feed!J892,ROW($1:$19),1))*
ROW($1:$19),0),ROW($1:$19))+1,1)*10^ROW($1:$19)/10)</f>
        <v>125</v>
      </c>
      <c r="K1076">
        <f>SUMPRODUCT(MID(0&amp;feed!K892,LARGE(INDEX(ISNUMBER(--MID(feed!K892,ROW($1:$19),1))*
ROW($1:$19),0),ROW($1:$19))+1,1)*10^ROW($1:$19)/10)</f>
        <v>3</v>
      </c>
      <c r="L1076">
        <f>SUMPRODUCT(MID(0&amp;feed!L892,LARGE(INDEX(ISNUMBER(--MID(feed!L892,ROW($1:$19),1))*
ROW($1:$19),0),ROW($1:$19))+1,1)*10^ROW($1:$19)/10)</f>
        <v>1</v>
      </c>
      <c r="M1076" t="str">
        <f>feed!M892</f>
        <v>Free Market</v>
      </c>
      <c r="N1076">
        <f>SUMPRODUCT(MID(0&amp;feed!N892,LARGE(INDEX(ISNUMBER(--MID(feed!N892,ROW($1:$5),1))*
ROW($1:$5),0),ROW($1:$5))+1,1)*10^ROW($1:$5)/10)</f>
        <v>450</v>
      </c>
      <c r="O1076">
        <f>SUMPRODUCT(MID(0&amp;feed!O892,LARGE(INDEX(ISNUMBER(--MID(feed!O892,ROW($1:$5),1))*
ROW($1:$5),0),ROW($1:$5))+1,1)*10^ROW($1:$5)/10)</f>
        <v>4468</v>
      </c>
      <c r="P1076" t="str">
        <f>feed!P892</f>
        <v>Untapped</v>
      </c>
      <c r="Q1076">
        <f t="shared" si="96"/>
        <v>90</v>
      </c>
      <c r="R1076" t="str">
        <f>feed!Q892</f>
        <v>Meagre</v>
      </c>
      <c r="S1076">
        <f t="shared" si="97"/>
        <v>1.5</v>
      </c>
      <c r="T1076" t="str">
        <f>feed!R892</f>
        <v>Atlas</v>
      </c>
      <c r="U1076" t="str">
        <f>feed!S892</f>
        <v>Soviet Union</v>
      </c>
      <c r="V1076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20000</v>
      </c>
      <c r="W1076" t="str">
        <f>feed!U892</f>
        <v>http://blocgame.com/stats.php?id=65077</v>
      </c>
      <c r="X1076" s="4">
        <f>SUMPRODUCT(MID(0&amp;feed!V892,LARGE(INDEX(ISNUMBER(--MID(feed!V892,ROW($1:$5),1))*
ROW($1:$5),0),ROW($1:$5))+1,1)*10^ROW($1:$5)/10)</f>
        <v>0</v>
      </c>
      <c r="Y1076">
        <f>feed!W892</f>
        <v>0</v>
      </c>
      <c r="Z1076" s="4">
        <f t="shared" si="98"/>
        <v>18500</v>
      </c>
      <c r="AA1076" s="8">
        <f t="shared" si="99"/>
        <v>44.444444444444443</v>
      </c>
      <c r="AB1076" s="4">
        <f t="shared" si="100"/>
        <v>75</v>
      </c>
      <c r="AC1076" s="4">
        <f t="shared" si="101"/>
        <v>3333.3333333333335</v>
      </c>
    </row>
    <row r="1077" spans="1:29" x14ac:dyDescent="0.25">
      <c r="A1077" t="str">
        <f>feed!A1103</f>
        <v>Sint-Manuel</v>
      </c>
      <c r="B1077" t="str">
        <f>feed!B1103</f>
        <v>delaijah</v>
      </c>
      <c r="C1077">
        <f>feed!C1103</f>
        <v>0</v>
      </c>
      <c r="D1077">
        <f>SUMPRODUCT(MID(0&amp;feed!D1103,LARGE(INDEX(ISNUMBER(--MID(feed!D1103,ROW($1:$19),1))*
ROW($1:$19),0),ROW($1:$19))+1,1)*10^ROW($1:$19)/10)</f>
        <v>20</v>
      </c>
      <c r="E1077">
        <f>SUMPRODUCT(MID(0&amp;feed!E1103,LARGE(INDEX(ISNUMBER(--MID(feed!E1103,ROW($1:$19),1))*
ROW($1:$19),0),ROW($1:$19))+1,1)*10^ROW($1:$19)/10)</f>
        <v>0</v>
      </c>
      <c r="F1077" t="str">
        <f>feed!F1103</f>
        <v>Finest of the 19th century</v>
      </c>
      <c r="G1077" t="str">
        <f>feed!G1103</f>
        <v>Good</v>
      </c>
      <c r="H1077">
        <f>SUMPRODUCT(MID(0&amp;feed!H1103,LARGE(INDEX(ISNUMBER(--MID(feed!H1103,ROW($1:$19),1))*
ROW($1:$19),0),ROW($1:$19))+1,1)*10^ROW($1:$19)/10)</f>
        <v>0</v>
      </c>
      <c r="I1077" t="str">
        <f>feed!I1103</f>
        <v>Standard</v>
      </c>
      <c r="J1077">
        <f>SUMPRODUCT(MID(0&amp;feed!J1103,LARGE(INDEX(ISNUMBER(--MID(feed!J1103,ROW($1:$19),1))*
ROW($1:$19),0),ROW($1:$19))+1,1)*10^ROW($1:$19)/10)</f>
        <v>45</v>
      </c>
      <c r="K1077">
        <f>SUMPRODUCT(MID(0&amp;feed!K1103,LARGE(INDEX(ISNUMBER(--MID(feed!K1103,ROW($1:$19),1))*
ROW($1:$19),0),ROW($1:$19))+1,1)*10^ROW($1:$19)/10)</f>
        <v>2</v>
      </c>
      <c r="L1077">
        <f>SUMPRODUCT(MID(0&amp;feed!L1103,LARGE(INDEX(ISNUMBER(--MID(feed!L1103,ROW($1:$19),1))*
ROW($1:$19),0),ROW($1:$19))+1,1)*10^ROW($1:$19)/10)</f>
        <v>0</v>
      </c>
      <c r="M1077" t="str">
        <f>feed!M1103</f>
        <v>Central Planning</v>
      </c>
      <c r="N1077">
        <f>SUMPRODUCT(MID(0&amp;feed!N1103,LARGE(INDEX(ISNUMBER(--MID(feed!N1103,ROW($1:$5),1))*
ROW($1:$5),0),ROW($1:$5))+1,1)*10^ROW($1:$5)/10)</f>
        <v>320</v>
      </c>
      <c r="O1077">
        <f>SUMPRODUCT(MID(0&amp;feed!O1103,LARGE(INDEX(ISNUMBER(--MID(feed!O1103,ROW($1:$5),1))*
ROW($1:$5),0),ROW($1:$5))+1,1)*10^ROW($1:$5)/10)</f>
        <v>0</v>
      </c>
      <c r="P1077" t="str">
        <f>feed!P1103</f>
        <v>Untapped</v>
      </c>
      <c r="Q1077">
        <f t="shared" si="96"/>
        <v>90</v>
      </c>
      <c r="R1077" t="str">
        <f>feed!Q1103</f>
        <v>None</v>
      </c>
      <c r="S1077">
        <f t="shared" si="97"/>
        <v>0</v>
      </c>
      <c r="T1077" t="str">
        <f>feed!R1103</f>
        <v>Caribbean</v>
      </c>
      <c r="U1077" t="str">
        <f>feed!S1103</f>
        <v>Neutral</v>
      </c>
      <c r="V1077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20000</v>
      </c>
      <c r="W1077" t="str">
        <f>feed!U1103</f>
        <v>http://blocgame.com/stats.php?id=65620</v>
      </c>
      <c r="X1077" s="4">
        <f>SUMPRODUCT(MID(0&amp;feed!V1103,LARGE(INDEX(ISNUMBER(--MID(feed!V1103,ROW($1:$5),1))*
ROW($1:$5),0),ROW($1:$5))+1,1)*10^ROW($1:$5)/10)</f>
        <v>0</v>
      </c>
      <c r="Y1077">
        <f>feed!W1103</f>
        <v>0</v>
      </c>
      <c r="Z1077" s="4">
        <f t="shared" si="98"/>
        <v>19250</v>
      </c>
      <c r="AA1077" s="8">
        <f t="shared" si="99"/>
        <v>62.5</v>
      </c>
      <c r="AB1077" s="4">
        <f t="shared" si="100"/>
        <v>53.333333333333336</v>
      </c>
      <c r="AC1077" s="4">
        <f t="shared" si="101"/>
        <v>3333.3333333333335</v>
      </c>
    </row>
    <row r="1078" spans="1:29" x14ac:dyDescent="0.25">
      <c r="A1078" t="str">
        <f>feed!A817</f>
        <v>mentari</v>
      </c>
      <c r="B1078" t="str">
        <f>feed!B817</f>
        <v>duda</v>
      </c>
      <c r="C1078" t="str">
        <f>feed!C817</f>
        <v>SPQR</v>
      </c>
      <c r="D1078">
        <f>SUMPRODUCT(MID(0&amp;feed!D817,LARGE(INDEX(ISNUMBER(--MID(feed!D817,ROW($1:$19),1))*
ROW($1:$19),0),ROW($1:$19))+1,1)*10^ROW($1:$19)/10)</f>
        <v>86</v>
      </c>
      <c r="E1078">
        <f>SUMPRODUCT(MID(0&amp;feed!E817,LARGE(INDEX(ISNUMBER(--MID(feed!E817,ROW($1:$19),1))*
ROW($1:$19),0),ROW($1:$19))+1,1)*10^ROW($1:$19)/10)</f>
        <v>0</v>
      </c>
      <c r="F1078" t="str">
        <f>feed!F817</f>
        <v>Second World War surplus</v>
      </c>
      <c r="G1078" t="str">
        <f>feed!G817</f>
        <v>Gandhi-like</v>
      </c>
      <c r="H1078">
        <f>SUMPRODUCT(MID(0&amp;feed!H816,LARGE(INDEX(ISNUMBER(--MID(feed!H816,ROW($1:$19),1))*
ROW($1:$19),0),ROW($1:$19))+1,1)*10^ROW($1:$19)/10)</f>
        <v>1</v>
      </c>
      <c r="I1078" t="str">
        <f>feed!I817</f>
        <v>Undisciplined Rabble</v>
      </c>
      <c r="J1078">
        <f>SUMPRODUCT(MID(0&amp;feed!J817,LARGE(INDEX(ISNUMBER(--MID(feed!J817,ROW($1:$19),1))*
ROW($1:$19),0),ROW($1:$19))+1,1)*10^ROW($1:$19)/10)</f>
        <v>55</v>
      </c>
      <c r="K1078">
        <f>SUMPRODUCT(MID(0&amp;feed!K817,LARGE(INDEX(ISNUMBER(--MID(feed!K817,ROW($1:$19),1))*
ROW($1:$19),0),ROW($1:$19))+1,1)*10^ROW($1:$19)/10)</f>
        <v>5</v>
      </c>
      <c r="L1078">
        <f>SUMPRODUCT(MID(0&amp;feed!L817,LARGE(INDEX(ISNUMBER(--MID(feed!L817,ROW($1:$19),1))*
ROW($1:$19),0),ROW($1:$19))+1,1)*10^ROW($1:$19)/10)</f>
        <v>7</v>
      </c>
      <c r="M1078" t="str">
        <f>feed!M817</f>
        <v>Central Planning</v>
      </c>
      <c r="N1078">
        <f>SUMPRODUCT(MID(0&amp;feed!N817,LARGE(INDEX(ISNUMBER(--MID(feed!N817,ROW($1:$5),1))*
ROW($1:$5),0),ROW($1:$5))+1,1)*10^ROW($1:$5)/10)</f>
        <v>559</v>
      </c>
      <c r="O1078">
        <f>SUMPRODUCT(MID(0&amp;feed!O817,LARGE(INDEX(ISNUMBER(--MID(feed!O817,ROW($1:$5),1))*
ROW($1:$5),0),ROW($1:$5))+1,1)*10^ROW($1:$5)/10)</f>
        <v>2095</v>
      </c>
      <c r="P1078">
        <f>feed!P817</f>
        <v>0</v>
      </c>
      <c r="Q1078">
        <f t="shared" si="96"/>
        <v>40</v>
      </c>
      <c r="R1078" t="str">
        <f>feed!Q817</f>
        <v>Large</v>
      </c>
      <c r="S1078">
        <f t="shared" si="97"/>
        <v>7.5</v>
      </c>
      <c r="T1078" t="str">
        <f>feed!R817</f>
        <v>Persia</v>
      </c>
      <c r="U1078" t="str">
        <f>feed!S817</f>
        <v>Neutral</v>
      </c>
      <c r="V1078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20802</v>
      </c>
      <c r="W1078" t="str">
        <f>feed!U817</f>
        <v>http://blocgame.com/stats.php?id=64986</v>
      </c>
      <c r="X1078" s="4">
        <f>SUMPRODUCT(MID(0&amp;feed!V817,LARGE(INDEX(ISNUMBER(--MID(feed!V817,ROW($1:$5),1))*
ROW($1:$5),0),ROW($1:$5))+1,1)*10^ROW($1:$5)/10)</f>
        <v>0</v>
      </c>
      <c r="Y1078">
        <f>feed!W817</f>
        <v>0</v>
      </c>
      <c r="Z1078" s="4">
        <f t="shared" si="98"/>
        <v>15552</v>
      </c>
      <c r="AA1078" s="8">
        <f t="shared" si="99"/>
        <v>37.212880143112699</v>
      </c>
      <c r="AB1078" s="4">
        <f t="shared" si="100"/>
        <v>93.166666666666671</v>
      </c>
      <c r="AC1078" s="4">
        <f t="shared" si="101"/>
        <v>3467</v>
      </c>
    </row>
    <row r="1079" spans="1:29" x14ac:dyDescent="0.25">
      <c r="A1079" t="str">
        <f>feed!A790</f>
        <v>merlinidota</v>
      </c>
      <c r="B1079" t="str">
        <f>feed!B790</f>
        <v>merlinidota</v>
      </c>
      <c r="C1079">
        <f>feed!C790</f>
        <v>0</v>
      </c>
      <c r="D1079">
        <f>SUMPRODUCT(MID(0&amp;feed!D790,LARGE(INDEX(ISNUMBER(--MID(feed!D790,ROW($1:$19),1))*
ROW($1:$19),0),ROW($1:$19))+1,1)*10^ROW($1:$19)/10)</f>
        <v>8</v>
      </c>
      <c r="E1079">
        <f>SUMPRODUCT(MID(0&amp;feed!E790,LARGE(INDEX(ISNUMBER(--MID(feed!E790,ROW($1:$19),1))*
ROW($1:$19),0),ROW($1:$19))+1,1)*10^ROW($1:$19)/10)</f>
        <v>0</v>
      </c>
      <c r="F1079" t="str">
        <f>feed!F790</f>
        <v>Finest of the 19th century</v>
      </c>
      <c r="G1079" t="str">
        <f>feed!G790</f>
        <v>Good</v>
      </c>
      <c r="H1079">
        <f>SUMPRODUCT(MID(0&amp;feed!H790,LARGE(INDEX(ISNUMBER(--MID(feed!H790,ROW($1:$19),1))*
ROW($1:$19),0),ROW($1:$19))+1,1)*10^ROW($1:$19)/10)</f>
        <v>0</v>
      </c>
      <c r="I1079" t="str">
        <f>feed!I790</f>
        <v>Undisciplined Rabble</v>
      </c>
      <c r="J1079">
        <f>SUMPRODUCT(MID(0&amp;feed!J790,LARGE(INDEX(ISNUMBER(--MID(feed!J790,ROW($1:$19),1))*
ROW($1:$19),0),ROW($1:$19))+1,1)*10^ROW($1:$19)/10)</f>
        <v>131</v>
      </c>
      <c r="K1079">
        <f>SUMPRODUCT(MID(0&amp;feed!K790,LARGE(INDEX(ISNUMBER(--MID(feed!K790,ROW($1:$19),1))*
ROW($1:$19),0),ROW($1:$19))+1,1)*10^ROW($1:$19)/10)</f>
        <v>2</v>
      </c>
      <c r="L1079">
        <f>SUMPRODUCT(MID(0&amp;feed!L790,LARGE(INDEX(ISNUMBER(--MID(feed!L790,ROW($1:$19),1))*
ROW($1:$19),0),ROW($1:$19))+1,1)*10^ROW($1:$19)/10)</f>
        <v>2</v>
      </c>
      <c r="M1079" t="str">
        <f>feed!M790</f>
        <v>Mixed Economy</v>
      </c>
      <c r="N1079">
        <f>SUMPRODUCT(MID(0&amp;feed!N790,LARGE(INDEX(ISNUMBER(--MID(feed!N790,ROW($1:$5),1))*
ROW($1:$5),0),ROW($1:$5))+1,1)*10^ROW($1:$5)/10)</f>
        <v>598</v>
      </c>
      <c r="O1079">
        <f>SUMPRODUCT(MID(0&amp;feed!O790,LARGE(INDEX(ISNUMBER(--MID(feed!O790,ROW($1:$5),1))*
ROW($1:$5),0),ROW($1:$5))+1,1)*10^ROW($1:$5)/10)</f>
        <v>1800</v>
      </c>
      <c r="P1079" t="str">
        <f>feed!P790</f>
        <v>Untapped</v>
      </c>
      <c r="Q1079">
        <f t="shared" si="96"/>
        <v>90</v>
      </c>
      <c r="R1079" t="str">
        <f>feed!Q790</f>
        <v>None</v>
      </c>
      <c r="S1079">
        <f t="shared" si="97"/>
        <v>0</v>
      </c>
      <c r="T1079" t="str">
        <f>feed!R790</f>
        <v>Egypt</v>
      </c>
      <c r="U1079" t="str">
        <f>feed!S790</f>
        <v>Neutral</v>
      </c>
      <c r="V1079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7880</v>
      </c>
      <c r="W1079" t="str">
        <f>feed!U790</f>
        <v>http://blocgame.com/stats.php?id=64846</v>
      </c>
      <c r="X1079" s="4">
        <f>SUMPRODUCT(MID(0&amp;feed!V790,LARGE(INDEX(ISNUMBER(--MID(feed!V790,ROW($1:$5),1))*
ROW($1:$5),0),ROW($1:$5))+1,1)*10^ROW($1:$5)/10)</f>
        <v>0</v>
      </c>
      <c r="Y1079">
        <f>feed!W790</f>
        <v>0</v>
      </c>
      <c r="Z1079" s="4">
        <f t="shared" si="98"/>
        <v>6380</v>
      </c>
      <c r="AA1079" s="8">
        <f t="shared" si="99"/>
        <v>13.177257525083611</v>
      </c>
      <c r="AB1079" s="4">
        <f t="shared" si="100"/>
        <v>99.666666666666671</v>
      </c>
      <c r="AC1079" s="4">
        <f t="shared" si="101"/>
        <v>1313.3333333333333</v>
      </c>
    </row>
    <row r="1080" spans="1:29" x14ac:dyDescent="0.25">
      <c r="A1080" t="str">
        <f>feed!A1157</f>
        <v>tongkatali</v>
      </c>
      <c r="B1080" t="str">
        <f>feed!B1157</f>
        <v>tenagakuat</v>
      </c>
      <c r="C1080">
        <f>feed!C1157</f>
        <v>0</v>
      </c>
      <c r="D1080">
        <f>SUMPRODUCT(MID(0&amp;feed!D1157,LARGE(INDEX(ISNUMBER(--MID(feed!D1157,ROW($1:$19),1))*
ROW($1:$19),0),ROW($1:$19))+1,1)*10^ROW($1:$19)/10)</f>
        <v>14</v>
      </c>
      <c r="E1080">
        <f>SUMPRODUCT(MID(0&amp;feed!E1157,LARGE(INDEX(ISNUMBER(--MID(feed!E1157,ROW($1:$19),1))*
ROW($1:$19),0),ROW($1:$19))+1,1)*10^ROW($1:$19)/10)</f>
        <v>0</v>
      </c>
      <c r="F1080" t="str">
        <f>feed!F1157</f>
        <v>Second World War surplus</v>
      </c>
      <c r="G1080" t="str">
        <f>feed!G1157</f>
        <v>Isolated</v>
      </c>
      <c r="H1080">
        <f>SUMPRODUCT(MID(0&amp;feed!H1158,LARGE(INDEX(ISNUMBER(--MID(feed!H1158,ROW($1:$19),1))*
ROW($1:$19),0),ROW($1:$19))+1,1)*10^ROW($1:$19)/10)</f>
        <v>0</v>
      </c>
      <c r="I1080" t="str">
        <f>feed!I1157</f>
        <v>Undisciplined Rabble</v>
      </c>
      <c r="J1080">
        <f>SUMPRODUCT(MID(0&amp;feed!J1157,LARGE(INDEX(ISNUMBER(--MID(feed!J1157,ROW($1:$19),1))*
ROW($1:$19),0),ROW($1:$19))+1,1)*10^ROW($1:$19)/10)</f>
        <v>2</v>
      </c>
      <c r="K1080">
        <f>SUMPRODUCT(MID(0&amp;feed!K1157,LARGE(INDEX(ISNUMBER(--MID(feed!K1157,ROW($1:$19),1))*
ROW($1:$19),0),ROW($1:$19))+1,1)*10^ROW($1:$19)/10)</f>
        <v>8</v>
      </c>
      <c r="L1080">
        <f>SUMPRODUCT(MID(0&amp;feed!L1157,LARGE(INDEX(ISNUMBER(--MID(feed!L1157,ROW($1:$19),1))*
ROW($1:$19),0),ROW($1:$19))+1,1)*10^ROW($1:$19)/10)</f>
        <v>1</v>
      </c>
      <c r="M1080" t="str">
        <f>feed!M1157</f>
        <v>Mixed Economy</v>
      </c>
      <c r="N1080">
        <f>SUMPRODUCT(MID(0&amp;feed!N1157,LARGE(INDEX(ISNUMBER(--MID(feed!N1157,ROW($1:$5),1))*
ROW($1:$5),0),ROW($1:$5))+1,1)*10^ROW($1:$5)/10)</f>
        <v>305</v>
      </c>
      <c r="O1080">
        <f>SUMPRODUCT(MID(0&amp;feed!O1157,LARGE(INDEX(ISNUMBER(--MID(feed!O1157,ROW($1:$5),1))*
ROW($1:$5),0),ROW($1:$5))+1,1)*10^ROW($1:$5)/10)</f>
        <v>45</v>
      </c>
      <c r="P1080" t="str">
        <f>feed!P1157</f>
        <v>Untapped</v>
      </c>
      <c r="Q1080">
        <f t="shared" si="96"/>
        <v>90</v>
      </c>
      <c r="R1080" t="str">
        <f>feed!Q1157</f>
        <v>Large</v>
      </c>
      <c r="S1080">
        <f t="shared" si="97"/>
        <v>7.5</v>
      </c>
      <c r="T1080" t="str">
        <f>feed!R1157</f>
        <v>East Indies</v>
      </c>
      <c r="U1080" t="str">
        <f>feed!S1157</f>
        <v>Neutral</v>
      </c>
      <c r="V1080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15395</v>
      </c>
      <c r="W1080" t="str">
        <f>feed!U1157</f>
        <v>http://blocgame.com/stats.php?id=64973</v>
      </c>
      <c r="X1080" s="4">
        <f>SUMPRODUCT(MID(0&amp;feed!V1157,LARGE(INDEX(ISNUMBER(--MID(feed!V1157,ROW($1:$5),1))*
ROW($1:$5),0),ROW($1:$5))+1,1)*10^ROW($1:$5)/10)</f>
        <v>0</v>
      </c>
      <c r="Y1080">
        <f>feed!W1157</f>
        <v>0</v>
      </c>
      <c r="Z1080" s="4">
        <f t="shared" si="98"/>
        <v>12020</v>
      </c>
      <c r="AA1080" s="8">
        <f t="shared" si="99"/>
        <v>50.475409836065573</v>
      </c>
      <c r="AB1080" s="4">
        <f t="shared" si="100"/>
        <v>50.833333333333336</v>
      </c>
      <c r="AC1080" s="4">
        <f t="shared" si="101"/>
        <v>2565.8333333333335</v>
      </c>
    </row>
    <row r="1081" spans="1:29" x14ac:dyDescent="0.25">
      <c r="A1081" t="str">
        <f>feed!A1079</f>
        <v>Allahu Ahkbar</v>
      </c>
      <c r="B1081" t="str">
        <f>feed!B1079</f>
        <v>Ekko in Paris</v>
      </c>
      <c r="C1081">
        <f>feed!C1079</f>
        <v>0</v>
      </c>
      <c r="D1081">
        <f>SUMPRODUCT(MID(0&amp;feed!D1079,LARGE(INDEX(ISNUMBER(--MID(feed!D1079,ROW($1:$19),1))*
ROW($1:$19),0),ROW($1:$19))+1,1)*10^ROW($1:$19)/10)</f>
        <v>28</v>
      </c>
      <c r="E1081">
        <f>SUMPRODUCT(MID(0&amp;feed!E1079,LARGE(INDEX(ISNUMBER(--MID(feed!E1079,ROW($1:$19),1))*
ROW($1:$19),0),ROW($1:$19))+1,1)*10^ROW($1:$19)/10)</f>
        <v>0</v>
      </c>
      <c r="F1081" t="str">
        <f>feed!F1079</f>
        <v>Finest of the 19th century</v>
      </c>
      <c r="G1081" t="str">
        <f>feed!G1079</f>
        <v>Nice</v>
      </c>
      <c r="H1081">
        <f>SUMPRODUCT(MID(0&amp;feed!H1079,LARGE(INDEX(ISNUMBER(--MID(feed!H1079,ROW($1:$19),1))*
ROW($1:$19),0),ROW($1:$19))+1,1)*10^ROW($1:$19)/10)</f>
        <v>0</v>
      </c>
      <c r="I1081" t="str">
        <f>feed!I1079</f>
        <v>Standard</v>
      </c>
      <c r="J1081">
        <f>SUMPRODUCT(MID(0&amp;feed!J1079,LARGE(INDEX(ISNUMBER(--MID(feed!J1079,ROW($1:$19),1))*
ROW($1:$19),0),ROW($1:$19))+1,1)*10^ROW($1:$19)/10)</f>
        <v>17</v>
      </c>
      <c r="K1081">
        <f>SUMPRODUCT(MID(0&amp;feed!K1079,LARGE(INDEX(ISNUMBER(--MID(feed!K1079,ROW($1:$19),1))*
ROW($1:$19),0),ROW($1:$19))+1,1)*10^ROW($1:$19)/10)</f>
        <v>2</v>
      </c>
      <c r="L1081">
        <f>SUMPRODUCT(MID(0&amp;feed!L1079,LARGE(INDEX(ISNUMBER(--MID(feed!L1079,ROW($1:$19),1))*
ROW($1:$19),0),ROW($1:$19))+1,1)*10^ROW($1:$19)/10)</f>
        <v>1</v>
      </c>
      <c r="M1081" t="str">
        <f>feed!M1079</f>
        <v>Central Planning</v>
      </c>
      <c r="N1081">
        <f>SUMPRODUCT(MID(0&amp;feed!N1079,LARGE(INDEX(ISNUMBER(--MID(feed!N1079,ROW($1:$5),1))*
ROW($1:$5),0),ROW($1:$5))+1,1)*10^ROW($1:$5)/10)</f>
        <v>328</v>
      </c>
      <c r="O1081">
        <f>SUMPRODUCT(MID(0&amp;feed!O1079,LARGE(INDEX(ISNUMBER(--MID(feed!O1079,ROW($1:$5),1))*
ROW($1:$5),0),ROW($1:$5))+1,1)*10^ROW($1:$5)/10)</f>
        <v>0</v>
      </c>
      <c r="P1081" t="str">
        <f>feed!P1079</f>
        <v>Untapped</v>
      </c>
      <c r="Q1081">
        <f t="shared" si="96"/>
        <v>90</v>
      </c>
      <c r="R1081" t="str">
        <f>feed!Q1079</f>
        <v>None</v>
      </c>
      <c r="S1081">
        <f t="shared" si="97"/>
        <v>0</v>
      </c>
      <c r="T1081" t="str">
        <f>feed!R1079</f>
        <v>Arabia</v>
      </c>
      <c r="U1081" t="str">
        <f>feed!S1079</f>
        <v>Neutral</v>
      </c>
      <c r="V1081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81" t="str">
        <f>feed!U1079</f>
        <v>http://blocgame.com/stats.php?id=65571</v>
      </c>
      <c r="X1081" s="4">
        <f>SUMPRODUCT(MID(0&amp;feed!V1079,LARGE(INDEX(ISNUMBER(--MID(feed!V1079,ROW($1:$5),1))*
ROW($1:$5),0),ROW($1:$5))+1,1)*10^ROW($1:$5)/10)</f>
        <v>0</v>
      </c>
      <c r="Y1081">
        <f>feed!W1079</f>
        <v>0</v>
      </c>
      <c r="Z1081" s="4">
        <f t="shared" si="98"/>
        <v>18875</v>
      </c>
      <c r="AA1081" s="8">
        <f t="shared" si="99"/>
        <v>60.975609756097562</v>
      </c>
      <c r="AB1081" s="4">
        <f t="shared" si="100"/>
        <v>54.666666666666664</v>
      </c>
      <c r="AC1081" s="4">
        <f t="shared" si="101"/>
        <v>3333.3333333333335</v>
      </c>
    </row>
    <row r="1082" spans="1:29" x14ac:dyDescent="0.25">
      <c r="A1082" t="str">
        <f>feed!A963</f>
        <v>Oceanus</v>
      </c>
      <c r="B1082" t="str">
        <f>feed!B963</f>
        <v>ZaiWolfgang</v>
      </c>
      <c r="C1082" t="str">
        <f>feed!C963</f>
        <v>Dictators United</v>
      </c>
      <c r="D1082">
        <f>SUMPRODUCT(MID(0&amp;feed!D963,LARGE(INDEX(ISNUMBER(--MID(feed!D963,ROW($1:$19),1))*
ROW($1:$19),0),ROW($1:$19))+1,1)*10^ROW($1:$19)/10)</f>
        <v>30</v>
      </c>
      <c r="E1082">
        <f>SUMPRODUCT(MID(0&amp;feed!E963,LARGE(INDEX(ISNUMBER(--MID(feed!E963,ROW($1:$19),1))*
ROW($1:$19),0),ROW($1:$19))+1,1)*10^ROW($1:$19)/10)</f>
        <v>0</v>
      </c>
      <c r="F1082" t="str">
        <f>feed!F963</f>
        <v>Finest of the 19th century</v>
      </c>
      <c r="G1082" t="str">
        <f>feed!G963</f>
        <v>Questionable</v>
      </c>
      <c r="H1082">
        <f>SUMPRODUCT(MID(0&amp;feed!H963,LARGE(INDEX(ISNUMBER(--MID(feed!H963,ROW($1:$19),1))*
ROW($1:$19),0),ROW($1:$19))+1,1)*10^ROW($1:$19)/10)</f>
        <v>0</v>
      </c>
      <c r="I1082" t="str">
        <f>feed!I963</f>
        <v>Undisciplined Rabble</v>
      </c>
      <c r="J1082">
        <f>SUMPRODUCT(MID(0&amp;feed!J963,LARGE(INDEX(ISNUMBER(--MID(feed!J963,ROW($1:$19),1))*
ROW($1:$19),0),ROW($1:$19))+1,1)*10^ROW($1:$19)/10)</f>
        <v>67</v>
      </c>
      <c r="K1082">
        <f>SUMPRODUCT(MID(0&amp;feed!K963,LARGE(INDEX(ISNUMBER(--MID(feed!K963,ROW($1:$19),1))*
ROW($1:$19),0),ROW($1:$19))+1,1)*10^ROW($1:$19)/10)</f>
        <v>3</v>
      </c>
      <c r="L1082">
        <f>SUMPRODUCT(MID(0&amp;feed!L963,LARGE(INDEX(ISNUMBER(--MID(feed!L963,ROW($1:$19),1))*
ROW($1:$19),0),ROW($1:$19))+1,1)*10^ROW($1:$19)/10)</f>
        <v>1</v>
      </c>
      <c r="M1082" t="str">
        <f>feed!M963</f>
        <v>Central Planning</v>
      </c>
      <c r="N1082">
        <f>SUMPRODUCT(MID(0&amp;feed!N963,LARGE(INDEX(ISNUMBER(--MID(feed!N963,ROW($1:$5),1))*
ROW($1:$5),0),ROW($1:$5))+1,1)*10^ROW($1:$5)/10)</f>
        <v>378</v>
      </c>
      <c r="O1082">
        <f>SUMPRODUCT(MID(0&amp;feed!O963,LARGE(INDEX(ISNUMBER(--MID(feed!O963,ROW($1:$5),1))*
ROW($1:$5),0),ROW($1:$5))+1,1)*10^ROW($1:$5)/10)</f>
        <v>139</v>
      </c>
      <c r="P1082" t="str">
        <f>feed!P963</f>
        <v>Untapped</v>
      </c>
      <c r="Q1082">
        <f t="shared" si="96"/>
        <v>90</v>
      </c>
      <c r="R1082" t="str">
        <f>feed!Q963</f>
        <v>Meagre</v>
      </c>
      <c r="S1082">
        <f t="shared" si="97"/>
        <v>1.5</v>
      </c>
      <c r="T1082" t="str">
        <f>feed!R963</f>
        <v>Amazonia</v>
      </c>
      <c r="U1082" t="str">
        <f>feed!S963</f>
        <v>Soviet Union</v>
      </c>
      <c r="V1082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20788</v>
      </c>
      <c r="W1082" t="str">
        <f>feed!U963</f>
        <v>http://blocgame.com/stats.php?id=65462</v>
      </c>
      <c r="X1082" s="4">
        <f>SUMPRODUCT(MID(0&amp;feed!V963,LARGE(INDEX(ISNUMBER(--MID(feed!V963,ROW($1:$5),1))*
ROW($1:$5),0),ROW($1:$5))+1,1)*10^ROW($1:$5)/10)</f>
        <v>0</v>
      </c>
      <c r="Y1082">
        <f>feed!W963</f>
        <v>0</v>
      </c>
      <c r="Z1082" s="4">
        <f t="shared" si="98"/>
        <v>19288</v>
      </c>
      <c r="AA1082" s="8">
        <f t="shared" si="99"/>
        <v>54.994708994708994</v>
      </c>
      <c r="AB1082" s="4">
        <f t="shared" si="100"/>
        <v>63</v>
      </c>
      <c r="AC1082" s="4">
        <f t="shared" si="101"/>
        <v>3464.6666666666665</v>
      </c>
    </row>
    <row r="1083" spans="1:29" x14ac:dyDescent="0.25">
      <c r="A1083" t="str">
        <f>feed!A964</f>
        <v>Avenir</v>
      </c>
      <c r="B1083" t="str">
        <f>feed!B964</f>
        <v>Blazephoenix</v>
      </c>
      <c r="C1083">
        <f>feed!C964</f>
        <v>0</v>
      </c>
      <c r="D1083">
        <f>SUMPRODUCT(MID(0&amp;feed!D964,LARGE(INDEX(ISNUMBER(--MID(feed!D964,ROW($1:$19),1))*
ROW($1:$19),0),ROW($1:$19))+1,1)*10^ROW($1:$19)/10)</f>
        <v>20</v>
      </c>
      <c r="E1083">
        <f>SUMPRODUCT(MID(0&amp;feed!E964,LARGE(INDEX(ISNUMBER(--MID(feed!E964,ROW($1:$19),1))*
ROW($1:$19),0),ROW($1:$19))+1,1)*10^ROW($1:$19)/10)</f>
        <v>0</v>
      </c>
      <c r="F1083" t="str">
        <f>feed!F964</f>
        <v>Finest of the 19th century</v>
      </c>
      <c r="G1083" t="str">
        <f>feed!G964</f>
        <v>Gandhi-like</v>
      </c>
      <c r="H1083">
        <f>SUMPRODUCT(MID(0&amp;feed!H964,LARGE(INDEX(ISNUMBER(--MID(feed!H964,ROW($1:$19),1))*
ROW($1:$19),0),ROW($1:$19))+1,1)*10^ROW($1:$19)/10)</f>
        <v>0</v>
      </c>
      <c r="I1083" t="str">
        <f>feed!I964</f>
        <v>Poor</v>
      </c>
      <c r="J1083">
        <f>SUMPRODUCT(MID(0&amp;feed!J964,LARGE(INDEX(ISNUMBER(--MID(feed!J964,ROW($1:$19),1))*
ROW($1:$19),0),ROW($1:$19))+1,1)*10^ROW($1:$19)/10)</f>
        <v>152</v>
      </c>
      <c r="K1083">
        <f>SUMPRODUCT(MID(0&amp;feed!K964,LARGE(INDEX(ISNUMBER(--MID(feed!K964,ROW($1:$19),1))*
ROW($1:$19),0),ROW($1:$19))+1,1)*10^ROW($1:$19)/10)</f>
        <v>2</v>
      </c>
      <c r="L1083">
        <f>SUMPRODUCT(MID(0&amp;feed!L964,LARGE(INDEX(ISNUMBER(--MID(feed!L964,ROW($1:$19),1))*
ROW($1:$19),0),ROW($1:$19))+1,1)*10^ROW($1:$19)/10)</f>
        <v>0</v>
      </c>
      <c r="M1083" t="str">
        <f>feed!M964</f>
        <v>Central Planning</v>
      </c>
      <c r="N1083">
        <f>SUMPRODUCT(MID(0&amp;feed!N964,LARGE(INDEX(ISNUMBER(--MID(feed!N964,ROW($1:$5),1))*
ROW($1:$5),0),ROW($1:$5))+1,1)*10^ROW($1:$5)/10)</f>
        <v>378</v>
      </c>
      <c r="O1083">
        <f>SUMPRODUCT(MID(0&amp;feed!O964,LARGE(INDEX(ISNUMBER(--MID(feed!O964,ROW($1:$5),1))*
ROW($1:$5),0),ROW($1:$5))+1,1)*10^ROW($1:$5)/10)</f>
        <v>0</v>
      </c>
      <c r="P1083" t="str">
        <f>feed!P964</f>
        <v>Untapped</v>
      </c>
      <c r="Q1083">
        <f t="shared" si="96"/>
        <v>90</v>
      </c>
      <c r="R1083" t="str">
        <f>feed!Q964</f>
        <v>None</v>
      </c>
      <c r="S1083">
        <f t="shared" si="97"/>
        <v>0</v>
      </c>
      <c r="T1083" t="str">
        <f>feed!R964</f>
        <v>Indochina</v>
      </c>
      <c r="U1083" t="str">
        <f>feed!S964</f>
        <v>Neutral</v>
      </c>
      <c r="V1083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20000</v>
      </c>
      <c r="W1083" t="str">
        <f>feed!U964</f>
        <v>http://blocgame.com/stats.php?id=65473</v>
      </c>
      <c r="X1083" s="4">
        <f>SUMPRODUCT(MID(0&amp;feed!V964,LARGE(INDEX(ISNUMBER(--MID(feed!V964,ROW($1:$5),1))*
ROW($1:$5),0),ROW($1:$5))+1,1)*10^ROW($1:$5)/10)</f>
        <v>0</v>
      </c>
      <c r="Y1083">
        <f>feed!W964</f>
        <v>0</v>
      </c>
      <c r="Z1083" s="4">
        <f t="shared" si="98"/>
        <v>19250</v>
      </c>
      <c r="AA1083" s="8">
        <f t="shared" si="99"/>
        <v>52.910052910052912</v>
      </c>
      <c r="AB1083" s="4">
        <f t="shared" si="100"/>
        <v>63</v>
      </c>
      <c r="AC1083" s="4">
        <f t="shared" si="101"/>
        <v>3333.3333333333335</v>
      </c>
    </row>
    <row r="1084" spans="1:29" x14ac:dyDescent="0.25">
      <c r="A1084" t="str">
        <f>feed!A960</f>
        <v>COIN Operations</v>
      </c>
      <c r="B1084" t="str">
        <f>feed!B960</f>
        <v>Super Tucano</v>
      </c>
      <c r="C1084">
        <f>feed!C960</f>
        <v>0</v>
      </c>
      <c r="D1084">
        <f>SUMPRODUCT(MID(0&amp;feed!D960,LARGE(INDEX(ISNUMBER(--MID(feed!D960,ROW($1:$19),1))*
ROW($1:$19),0),ROW($1:$19))+1,1)*10^ROW($1:$19)/10)</f>
        <v>3</v>
      </c>
      <c r="E1084">
        <f>SUMPRODUCT(MID(0&amp;feed!E960,LARGE(INDEX(ISNUMBER(--MID(feed!E960,ROW($1:$19),1))*
ROW($1:$19),0),ROW($1:$19))+1,1)*10^ROW($1:$19)/10)</f>
        <v>0</v>
      </c>
      <c r="F1084" t="str">
        <f>feed!F960</f>
        <v>First World War surplus</v>
      </c>
      <c r="G1084" t="str">
        <f>feed!G960</f>
        <v>Good</v>
      </c>
      <c r="H1084">
        <f>SUMPRODUCT(MID(0&amp;feed!H958,LARGE(INDEX(ISNUMBER(--MID(feed!H958,ROW($1:$19),1))*
ROW($1:$19),0),ROW($1:$19))+1,1)*10^ROW($1:$19)/10)</f>
        <v>1</v>
      </c>
      <c r="I1084" t="str">
        <f>feed!I960</f>
        <v>Good</v>
      </c>
      <c r="J1084">
        <f>SUMPRODUCT(MID(0&amp;feed!J960,LARGE(INDEX(ISNUMBER(--MID(feed!J960,ROW($1:$19),1))*
ROW($1:$19),0),ROW($1:$19))+1,1)*10^ROW($1:$19)/10)</f>
        <v>74</v>
      </c>
      <c r="K1084">
        <f>SUMPRODUCT(MID(0&amp;feed!K960,LARGE(INDEX(ISNUMBER(--MID(feed!K960,ROW($1:$19),1))*
ROW($1:$19),0),ROW($1:$19))+1,1)*10^ROW($1:$19)/10)</f>
        <v>4</v>
      </c>
      <c r="L1084">
        <f>SUMPRODUCT(MID(0&amp;feed!L960,LARGE(INDEX(ISNUMBER(--MID(feed!L960,ROW($1:$19),1))*
ROW($1:$19),0),ROW($1:$19))+1,1)*10^ROW($1:$19)/10)</f>
        <v>1</v>
      </c>
      <c r="M1084" t="str">
        <f>feed!M960</f>
        <v>Mixed Economy</v>
      </c>
      <c r="N1084">
        <f>SUMPRODUCT(MID(0&amp;feed!N960,LARGE(INDEX(ISNUMBER(--MID(feed!N960,ROW($1:$5),1))*
ROW($1:$5),0),ROW($1:$5))+1,1)*10^ROW($1:$5)/10)</f>
        <v>383</v>
      </c>
      <c r="O1084">
        <f>SUMPRODUCT(MID(0&amp;feed!O960,LARGE(INDEX(ISNUMBER(--MID(feed!O960,ROW($1:$5),1))*
ROW($1:$5),0),ROW($1:$5))+1,1)*10^ROW($1:$5)/10)</f>
        <v>1</v>
      </c>
      <c r="P1084" t="str">
        <f>feed!P960</f>
        <v>Untapped</v>
      </c>
      <c r="Q1084">
        <f t="shared" si="96"/>
        <v>90</v>
      </c>
      <c r="R1084" t="str">
        <f>feed!Q960</f>
        <v>None</v>
      </c>
      <c r="S1084">
        <f t="shared" si="97"/>
        <v>0</v>
      </c>
      <c r="T1084" t="str">
        <f>feed!R960</f>
        <v>The Subcontinent</v>
      </c>
      <c r="U1084" t="str">
        <f>feed!S960</f>
        <v>Neutral</v>
      </c>
      <c r="V1084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12794</v>
      </c>
      <c r="W1084" t="str">
        <f>feed!U960</f>
        <v>http://blocgame.com/stats.php?id=65035</v>
      </c>
      <c r="X1084" s="4">
        <f>SUMPRODUCT(MID(0&amp;feed!V960,LARGE(INDEX(ISNUMBER(--MID(feed!V960,ROW($1:$5),1))*
ROW($1:$5),0),ROW($1:$5))+1,1)*10^ROW($1:$5)/10)</f>
        <v>0</v>
      </c>
      <c r="Y1084">
        <f>feed!W960</f>
        <v>0</v>
      </c>
      <c r="Z1084" s="4">
        <f t="shared" si="98"/>
        <v>10169</v>
      </c>
      <c r="AA1084" s="8">
        <f t="shared" si="99"/>
        <v>33.404699738903396</v>
      </c>
      <c r="AB1084" s="4">
        <f t="shared" si="100"/>
        <v>63.833333333333336</v>
      </c>
      <c r="AC1084" s="4">
        <f t="shared" si="101"/>
        <v>2132.3333333333335</v>
      </c>
    </row>
    <row r="1085" spans="1:29" x14ac:dyDescent="0.25">
      <c r="A1085" t="str">
        <f>feed!A959</f>
        <v>Anairak</v>
      </c>
      <c r="B1085" t="str">
        <f>feed!B959</f>
        <v>Said Bashir</v>
      </c>
      <c r="C1085">
        <f>feed!C959</f>
        <v>0</v>
      </c>
      <c r="D1085">
        <f>SUMPRODUCT(MID(0&amp;feed!D959,LARGE(INDEX(ISNUMBER(--MID(feed!D959,ROW($1:$19),1))*
ROW($1:$19),0),ROW($1:$19))+1,1)*10^ROW($1:$19)/10)</f>
        <v>20</v>
      </c>
      <c r="E1085">
        <f>SUMPRODUCT(MID(0&amp;feed!E959,LARGE(INDEX(ISNUMBER(--MID(feed!E959,ROW($1:$19),1))*
ROW($1:$19),0),ROW($1:$19))+1,1)*10^ROW($1:$19)/10)</f>
        <v>0</v>
      </c>
      <c r="F1085" t="str">
        <f>feed!F959</f>
        <v>Finest of the 19th century</v>
      </c>
      <c r="G1085" t="str">
        <f>feed!G959</f>
        <v>Gandhi-like</v>
      </c>
      <c r="H1085">
        <f>SUMPRODUCT(MID(0&amp;feed!H959,LARGE(INDEX(ISNUMBER(--MID(feed!H959,ROW($1:$19),1))*
ROW($1:$19),0),ROW($1:$19))+1,1)*10^ROW($1:$19)/10)</f>
        <v>0</v>
      </c>
      <c r="I1085" t="str">
        <f>feed!I959</f>
        <v>Poor</v>
      </c>
      <c r="J1085">
        <f>SUMPRODUCT(MID(0&amp;feed!J959,LARGE(INDEX(ISNUMBER(--MID(feed!J959,ROW($1:$19),1))*
ROW($1:$19),0),ROW($1:$19))+1,1)*10^ROW($1:$19)/10)</f>
        <v>137</v>
      </c>
      <c r="K1085">
        <f>SUMPRODUCT(MID(0&amp;feed!K959,LARGE(INDEX(ISNUMBER(--MID(feed!K959,ROW($1:$19),1))*
ROW($1:$19),0),ROW($1:$19))+1,1)*10^ROW($1:$19)/10)</f>
        <v>2</v>
      </c>
      <c r="L1085">
        <f>SUMPRODUCT(MID(0&amp;feed!L959,LARGE(INDEX(ISNUMBER(--MID(feed!L959,ROW($1:$19),1))*
ROW($1:$19),0),ROW($1:$19))+1,1)*10^ROW($1:$19)/10)</f>
        <v>1</v>
      </c>
      <c r="M1085" t="str">
        <f>feed!M959</f>
        <v>Central Planning</v>
      </c>
      <c r="N1085">
        <f>SUMPRODUCT(MID(0&amp;feed!N959,LARGE(INDEX(ISNUMBER(--MID(feed!N959,ROW($1:$5),1))*
ROW($1:$5),0),ROW($1:$5))+1,1)*10^ROW($1:$5)/10)</f>
        <v>384</v>
      </c>
      <c r="O1085">
        <f>SUMPRODUCT(MID(0&amp;feed!O959,LARGE(INDEX(ISNUMBER(--MID(feed!O959,ROW($1:$5),1))*
ROW($1:$5),0),ROW($1:$5))+1,1)*10^ROW($1:$5)/10)</f>
        <v>1</v>
      </c>
      <c r="P1085" t="str">
        <f>feed!P959</f>
        <v>Untapped</v>
      </c>
      <c r="Q1085">
        <f t="shared" si="96"/>
        <v>90</v>
      </c>
      <c r="R1085" t="str">
        <f>feed!Q959</f>
        <v>None</v>
      </c>
      <c r="S1085">
        <f t="shared" si="97"/>
        <v>0</v>
      </c>
      <c r="T1085" t="str">
        <f>feed!R959</f>
        <v>Mesopotamia</v>
      </c>
      <c r="U1085" t="str">
        <f>feed!S959</f>
        <v>Neutral</v>
      </c>
      <c r="V1085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20000</v>
      </c>
      <c r="W1085" t="str">
        <f>feed!U959</f>
        <v>http://blocgame.com/stats.php?id=65503</v>
      </c>
      <c r="X1085" s="4">
        <f>SUMPRODUCT(MID(0&amp;feed!V959,LARGE(INDEX(ISNUMBER(--MID(feed!V959,ROW($1:$5),1))*
ROW($1:$5),0),ROW($1:$5))+1,1)*10^ROW($1:$5)/10)</f>
        <v>0</v>
      </c>
      <c r="Y1085">
        <f>feed!W959</f>
        <v>0</v>
      </c>
      <c r="Z1085" s="4">
        <f t="shared" si="98"/>
        <v>18875</v>
      </c>
      <c r="AA1085" s="8">
        <f t="shared" si="99"/>
        <v>52.083333333333336</v>
      </c>
      <c r="AB1085" s="4">
        <f t="shared" si="100"/>
        <v>64</v>
      </c>
      <c r="AC1085" s="4">
        <f t="shared" si="101"/>
        <v>3333.3333333333335</v>
      </c>
    </row>
    <row r="1086" spans="1:29" x14ac:dyDescent="0.25">
      <c r="A1086" t="str">
        <f>feed!A1155</f>
        <v>Convallis Vitae</v>
      </c>
      <c r="B1086" t="str">
        <f>feed!B1155</f>
        <v>SegakRaga</v>
      </c>
      <c r="C1086" t="str">
        <f>feed!C1155</f>
        <v>The Order</v>
      </c>
      <c r="D1086">
        <f>SUMPRODUCT(MID(0&amp;feed!D1155,LARGE(INDEX(ISNUMBER(--MID(feed!D1155,ROW($1:$19),1))*
ROW($1:$19),0),ROW($1:$19))+1,1)*10^ROW($1:$19)/10)</f>
        <v>36</v>
      </c>
      <c r="E1086">
        <f>SUMPRODUCT(MID(0&amp;feed!E1155,LARGE(INDEX(ISNUMBER(--MID(feed!E1155,ROW($1:$19),1))*
ROW($1:$19),0),ROW($1:$19))+1,1)*10^ROW($1:$19)/10)</f>
        <v>0</v>
      </c>
      <c r="F1086" t="str">
        <f>feed!F1155</f>
        <v>First World War surplus</v>
      </c>
      <c r="G1086" t="str">
        <f>feed!G1155</f>
        <v>Questionable</v>
      </c>
      <c r="H1086">
        <f>SUMPRODUCT(MID(0&amp;feed!H1156,LARGE(INDEX(ISNUMBER(--MID(feed!H1156,ROW($1:$19),1))*
ROW($1:$19),0),ROW($1:$19))+1,1)*10^ROW($1:$19)/10)</f>
        <v>0</v>
      </c>
      <c r="I1086" t="str">
        <f>feed!I1155</f>
        <v>Good</v>
      </c>
      <c r="J1086">
        <f>SUMPRODUCT(MID(0&amp;feed!J1155,LARGE(INDEX(ISNUMBER(--MID(feed!J1155,ROW($1:$19),1))*
ROW($1:$19),0),ROW($1:$19))+1,1)*10^ROW($1:$19)/10)</f>
        <v>0</v>
      </c>
      <c r="K1086">
        <f>SUMPRODUCT(MID(0&amp;feed!K1155,LARGE(INDEX(ISNUMBER(--MID(feed!K1155,ROW($1:$19),1))*
ROW($1:$19),0),ROW($1:$19))+1,1)*10^ROW($1:$19)/10)</f>
        <v>3</v>
      </c>
      <c r="L1086">
        <f>SUMPRODUCT(MID(0&amp;feed!L1155,LARGE(INDEX(ISNUMBER(--MID(feed!L1155,ROW($1:$19),1))*
ROW($1:$19),0),ROW($1:$19))+1,1)*10^ROW($1:$19)/10)</f>
        <v>1</v>
      </c>
      <c r="M1086" t="str">
        <f>feed!M1155</f>
        <v>Central Planning</v>
      </c>
      <c r="N1086">
        <f>SUMPRODUCT(MID(0&amp;feed!N1155,LARGE(INDEX(ISNUMBER(--MID(feed!N1155,ROW($1:$5),1))*
ROW($1:$5),0),ROW($1:$5))+1,1)*10^ROW($1:$5)/10)</f>
        <v>306</v>
      </c>
      <c r="O1086">
        <f>SUMPRODUCT(MID(0&amp;feed!O1155,LARGE(INDEX(ISNUMBER(--MID(feed!O1155,ROW($1:$5),1))*
ROW($1:$5),0),ROW($1:$5))+1,1)*10^ROW($1:$5)/10)</f>
        <v>2428</v>
      </c>
      <c r="P1086" t="str">
        <f>feed!P1155</f>
        <v>Untapped</v>
      </c>
      <c r="Q1086">
        <f t="shared" si="96"/>
        <v>90</v>
      </c>
      <c r="R1086" t="str">
        <f>feed!Q1155</f>
        <v>Meagre</v>
      </c>
      <c r="S1086">
        <f t="shared" si="97"/>
        <v>1.5</v>
      </c>
      <c r="T1086" t="str">
        <f>feed!R1155</f>
        <v>Egypt</v>
      </c>
      <c r="U1086" t="str">
        <f>feed!S1155</f>
        <v>Soviet Union</v>
      </c>
      <c r="V1086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20195</v>
      </c>
      <c r="W1086" t="str">
        <f>feed!U1155</f>
        <v>http://blocgame.com/stats.php?id=65641</v>
      </c>
      <c r="X1086" s="4">
        <f>SUMPRODUCT(MID(0&amp;feed!V1155,LARGE(INDEX(ISNUMBER(--MID(feed!V1155,ROW($1:$5),1))*
ROW($1:$5),0),ROW($1:$5))+1,1)*10^ROW($1:$5)/10)</f>
        <v>0</v>
      </c>
      <c r="Y1086">
        <f>feed!W1155</f>
        <v>0</v>
      </c>
      <c r="Z1086" s="4">
        <f t="shared" si="98"/>
        <v>18695</v>
      </c>
      <c r="AA1086" s="8">
        <f t="shared" si="99"/>
        <v>65.996732026143789</v>
      </c>
      <c r="AB1086" s="4">
        <f t="shared" si="100"/>
        <v>51</v>
      </c>
      <c r="AC1086" s="4">
        <f t="shared" si="101"/>
        <v>3365.8333333333335</v>
      </c>
    </row>
    <row r="1087" spans="1:29" x14ac:dyDescent="0.25">
      <c r="A1087" t="str">
        <f>feed!A957</f>
        <v>disapoitmentt</v>
      </c>
      <c r="B1087" t="str">
        <f>feed!B957</f>
        <v>Zen1234</v>
      </c>
      <c r="C1087" t="str">
        <f>feed!C957</f>
        <v>Socialist Arab Union</v>
      </c>
      <c r="D1087">
        <f>SUMPRODUCT(MID(0&amp;feed!D957,LARGE(INDEX(ISNUMBER(--MID(feed!D957,ROW($1:$19),1))*
ROW($1:$19),0),ROW($1:$19))+1,1)*10^ROW($1:$19)/10)</f>
        <v>20</v>
      </c>
      <c r="E1087">
        <f>SUMPRODUCT(MID(0&amp;feed!E957,LARGE(INDEX(ISNUMBER(--MID(feed!E957,ROW($1:$19),1))*
ROW($1:$19),0),ROW($1:$19))+1,1)*10^ROW($1:$19)/10)</f>
        <v>0</v>
      </c>
      <c r="F1087" t="str">
        <f>feed!F957</f>
        <v>First World War surplus</v>
      </c>
      <c r="G1087" t="str">
        <f>feed!G957</f>
        <v>Gandhi-like</v>
      </c>
      <c r="H1087">
        <f>SUMPRODUCT(MID(0&amp;feed!H957,LARGE(INDEX(ISNUMBER(--MID(feed!H957,ROW($1:$19),1))*
ROW($1:$19),0),ROW($1:$19))+1,1)*10^ROW($1:$19)/10)</f>
        <v>1</v>
      </c>
      <c r="I1087" t="str">
        <f>feed!I957</f>
        <v>Standard</v>
      </c>
      <c r="J1087">
        <f>SUMPRODUCT(MID(0&amp;feed!J957,LARGE(INDEX(ISNUMBER(--MID(feed!J957,ROW($1:$19),1))*
ROW($1:$19),0),ROW($1:$19))+1,1)*10^ROW($1:$19)/10)</f>
        <v>3</v>
      </c>
      <c r="K1087">
        <f>SUMPRODUCT(MID(0&amp;feed!K957,LARGE(INDEX(ISNUMBER(--MID(feed!K957,ROW($1:$19),1))*
ROW($1:$19),0),ROW($1:$19))+1,1)*10^ROW($1:$19)/10)</f>
        <v>11</v>
      </c>
      <c r="L1087">
        <f>SUMPRODUCT(MID(0&amp;feed!L957,LARGE(INDEX(ISNUMBER(--MID(feed!L957,ROW($1:$19),1))*
ROW($1:$19),0),ROW($1:$19))+1,1)*10^ROW($1:$19)/10)</f>
        <v>2</v>
      </c>
      <c r="M1087" t="str">
        <f>feed!M957</f>
        <v>Central Planning</v>
      </c>
      <c r="N1087">
        <f>SUMPRODUCT(MID(0&amp;feed!N957,LARGE(INDEX(ISNUMBER(--MID(feed!N957,ROW($1:$5),1))*
ROW($1:$5),0),ROW($1:$5))+1,1)*10^ROW($1:$5)/10)</f>
        <v>386</v>
      </c>
      <c r="O1087">
        <f>SUMPRODUCT(MID(0&amp;feed!O957,LARGE(INDEX(ISNUMBER(--MID(feed!O957,ROW($1:$5),1))*
ROW($1:$5),0),ROW($1:$5))+1,1)*10^ROW($1:$5)/10)</f>
        <v>0</v>
      </c>
      <c r="P1087" t="str">
        <f>feed!P957</f>
        <v>Untapped</v>
      </c>
      <c r="Q1087">
        <f t="shared" si="96"/>
        <v>90</v>
      </c>
      <c r="R1087" t="str">
        <f>feed!Q957</f>
        <v>None</v>
      </c>
      <c r="S1087">
        <f t="shared" si="97"/>
        <v>0</v>
      </c>
      <c r="T1087" t="str">
        <f>feed!R957</f>
        <v>China</v>
      </c>
      <c r="U1087" t="str">
        <f>feed!S957</f>
        <v>Neutral</v>
      </c>
      <c r="V108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20000</v>
      </c>
      <c r="W1087" t="str">
        <f>feed!U957</f>
        <v>http://blocgame.com/stats.php?id=65221</v>
      </c>
      <c r="X1087" s="4">
        <f>SUMPRODUCT(MID(0&amp;feed!V957,LARGE(INDEX(ISNUMBER(--MID(feed!V957,ROW($1:$5),1))*
ROW($1:$5),0),ROW($1:$5))+1,1)*10^ROW($1:$5)/10)</f>
        <v>0</v>
      </c>
      <c r="Y1087">
        <f>feed!W957</f>
        <v>0</v>
      </c>
      <c r="Z1087" s="4">
        <f t="shared" si="98"/>
        <v>14375</v>
      </c>
      <c r="AA1087" s="8">
        <f t="shared" si="99"/>
        <v>51.813471502590673</v>
      </c>
      <c r="AB1087" s="4">
        <f t="shared" si="100"/>
        <v>64.333333333333329</v>
      </c>
      <c r="AC1087" s="4">
        <f t="shared" si="101"/>
        <v>3333.3333333333335</v>
      </c>
    </row>
    <row r="1088" spans="1:29" x14ac:dyDescent="0.25">
      <c r="A1088" t="str">
        <f>feed!A956</f>
        <v>Preus</v>
      </c>
      <c r="B1088" t="str">
        <f>feed!B956</f>
        <v>Achievement800k</v>
      </c>
      <c r="C1088">
        <f>feed!C956</f>
        <v>0</v>
      </c>
      <c r="D1088">
        <f>SUMPRODUCT(MID(0&amp;feed!D956,LARGE(INDEX(ISNUMBER(--MID(feed!D956,ROW($1:$19),1))*
ROW($1:$19),0),ROW($1:$19))+1,1)*10^ROW($1:$19)/10)</f>
        <v>20</v>
      </c>
      <c r="E1088">
        <f>SUMPRODUCT(MID(0&amp;feed!E956,LARGE(INDEX(ISNUMBER(--MID(feed!E956,ROW($1:$19),1))*
ROW($1:$19),0),ROW($1:$19))+1,1)*10^ROW($1:$19)/10)</f>
        <v>0</v>
      </c>
      <c r="F1088" t="str">
        <f>feed!F956</f>
        <v>Finest of the 19th century</v>
      </c>
      <c r="G1088" t="str">
        <f>feed!G956</f>
        <v>Gandhi-like</v>
      </c>
      <c r="H1088">
        <f>SUMPRODUCT(MID(0&amp;feed!H956,LARGE(INDEX(ISNUMBER(--MID(feed!H956,ROW($1:$19),1))*
ROW($1:$19),0),ROW($1:$19))+1,1)*10^ROW($1:$19)/10)</f>
        <v>1</v>
      </c>
      <c r="I1088" t="str">
        <f>feed!I956</f>
        <v>Poor</v>
      </c>
      <c r="J1088">
        <f>SUMPRODUCT(MID(0&amp;feed!J956,LARGE(INDEX(ISNUMBER(--MID(feed!J956,ROW($1:$19),1))*
ROW($1:$19),0),ROW($1:$19))+1,1)*10^ROW($1:$19)/10)</f>
        <v>96</v>
      </c>
      <c r="K1088">
        <f>SUMPRODUCT(MID(0&amp;feed!K956,LARGE(INDEX(ISNUMBER(--MID(feed!K956,ROW($1:$19),1))*
ROW($1:$19),0),ROW($1:$19))+1,1)*10^ROW($1:$19)/10)</f>
        <v>3</v>
      </c>
      <c r="L1088">
        <f>SUMPRODUCT(MID(0&amp;feed!L956,LARGE(INDEX(ISNUMBER(--MID(feed!L956,ROW($1:$19),1))*
ROW($1:$19),0),ROW($1:$19))+1,1)*10^ROW($1:$19)/10)</f>
        <v>1</v>
      </c>
      <c r="M1088" t="str">
        <f>feed!M956</f>
        <v>Free Market</v>
      </c>
      <c r="N1088">
        <f>SUMPRODUCT(MID(0&amp;feed!N956,LARGE(INDEX(ISNUMBER(--MID(feed!N956,ROW($1:$5),1))*
ROW($1:$5),0),ROW($1:$5))+1,1)*10^ROW($1:$5)/10)</f>
        <v>387</v>
      </c>
      <c r="O1088">
        <f>SUMPRODUCT(MID(0&amp;feed!O956,LARGE(INDEX(ISNUMBER(--MID(feed!O956,ROW($1:$5),1))*
ROW($1:$5),0),ROW($1:$5))+1,1)*10^ROW($1:$5)/10)</f>
        <v>331</v>
      </c>
      <c r="P1088" t="str">
        <f>feed!P956</f>
        <v>Untapped</v>
      </c>
      <c r="Q1088">
        <f t="shared" si="96"/>
        <v>90</v>
      </c>
      <c r="R1088" t="str">
        <f>feed!Q956</f>
        <v>None</v>
      </c>
      <c r="S1088">
        <f t="shared" si="97"/>
        <v>0</v>
      </c>
      <c r="T1088" t="str">
        <f>feed!R956</f>
        <v>Pacific Rim</v>
      </c>
      <c r="U1088" t="str">
        <f>feed!S956</f>
        <v>Neutral</v>
      </c>
      <c r="V1088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20000</v>
      </c>
      <c r="W1088" t="str">
        <f>feed!U956</f>
        <v>http://blocgame.com/stats.php?id=65539</v>
      </c>
      <c r="X1088" s="4">
        <f>SUMPRODUCT(MID(0&amp;feed!V956,LARGE(INDEX(ISNUMBER(--MID(feed!V956,ROW($1:$5),1))*
ROW($1:$5),0),ROW($1:$5))+1,1)*10^ROW($1:$5)/10)</f>
        <v>0</v>
      </c>
      <c r="Y1088">
        <f>feed!W956</f>
        <v>0</v>
      </c>
      <c r="Z1088" s="4">
        <f t="shared" si="98"/>
        <v>17750</v>
      </c>
      <c r="AA1088" s="8">
        <f t="shared" si="99"/>
        <v>51.679586563307495</v>
      </c>
      <c r="AB1088" s="4">
        <f t="shared" si="100"/>
        <v>64.5</v>
      </c>
      <c r="AC1088" s="4">
        <f t="shared" si="101"/>
        <v>3333.3333333333335</v>
      </c>
    </row>
    <row r="1089" spans="1:29" x14ac:dyDescent="0.25">
      <c r="A1089" t="str">
        <f>feed!A1078</f>
        <v>Macanovia</v>
      </c>
      <c r="B1089" t="str">
        <f>feed!B1078</f>
        <v>Trickstercard101</v>
      </c>
      <c r="C1089">
        <f>feed!C1078</f>
        <v>0</v>
      </c>
      <c r="D1089">
        <f>SUMPRODUCT(MID(0&amp;feed!D1078,LARGE(INDEX(ISNUMBER(--MID(feed!D1078,ROW($1:$19),1))*
ROW($1:$19),0),ROW($1:$19))+1,1)*10^ROW($1:$19)/10)</f>
        <v>20</v>
      </c>
      <c r="E1089">
        <f>SUMPRODUCT(MID(0&amp;feed!E1078,LARGE(INDEX(ISNUMBER(--MID(feed!E1078,ROW($1:$19),1))*
ROW($1:$19),0),ROW($1:$19))+1,1)*10^ROW($1:$19)/10)</f>
        <v>0</v>
      </c>
      <c r="F1089" t="str">
        <f>feed!F1078</f>
        <v>Finest of the 19th century</v>
      </c>
      <c r="G1089" t="str">
        <f>feed!G1078</f>
        <v>Angelic</v>
      </c>
      <c r="H1089">
        <f>SUMPRODUCT(MID(0&amp;feed!H1083,LARGE(INDEX(ISNUMBER(--MID(feed!H1083,ROW($1:$19),1))*
ROW($1:$19),0),ROW($1:$19))+1,1)*10^ROW($1:$19)/10)</f>
        <v>0</v>
      </c>
      <c r="I1089" t="str">
        <f>feed!I1078</f>
        <v>Standard</v>
      </c>
      <c r="J1089">
        <f>SUMPRODUCT(MID(0&amp;feed!J1078,LARGE(INDEX(ISNUMBER(--MID(feed!J1078,ROW($1:$19),1))*
ROW($1:$19),0),ROW($1:$19))+1,1)*10^ROW($1:$19)/10)</f>
        <v>89</v>
      </c>
      <c r="K1089">
        <f>SUMPRODUCT(MID(0&amp;feed!K1078,LARGE(INDEX(ISNUMBER(--MID(feed!K1078,ROW($1:$19),1))*
ROW($1:$19),0),ROW($1:$19))+1,1)*10^ROW($1:$19)/10)</f>
        <v>2</v>
      </c>
      <c r="L1089">
        <f>SUMPRODUCT(MID(0&amp;feed!L1078,LARGE(INDEX(ISNUMBER(--MID(feed!L1078,ROW($1:$19),1))*
ROW($1:$19),0),ROW($1:$19))+1,1)*10^ROW($1:$19)/10)</f>
        <v>0</v>
      </c>
      <c r="M1089" t="str">
        <f>feed!M1078</f>
        <v>Mixed Economy</v>
      </c>
      <c r="N1089">
        <f>SUMPRODUCT(MID(0&amp;feed!N1078,LARGE(INDEX(ISNUMBER(--MID(feed!N1078,ROW($1:$5),1))*
ROW($1:$5),0),ROW($1:$5))+1,1)*10^ROW($1:$5)/10)</f>
        <v>328</v>
      </c>
      <c r="O1089">
        <f>SUMPRODUCT(MID(0&amp;feed!O1078,LARGE(INDEX(ISNUMBER(--MID(feed!O1078,ROW($1:$5),1))*
ROW($1:$5),0),ROW($1:$5))+1,1)*10^ROW($1:$5)/10)</f>
        <v>0</v>
      </c>
      <c r="P1089" t="str">
        <f>feed!P1078</f>
        <v>Untapped</v>
      </c>
      <c r="Q1089">
        <f t="shared" si="96"/>
        <v>90</v>
      </c>
      <c r="R1089" t="str">
        <f>feed!Q1078</f>
        <v>None</v>
      </c>
      <c r="S1089">
        <f t="shared" si="97"/>
        <v>0</v>
      </c>
      <c r="T1089" t="str">
        <f>feed!R1078</f>
        <v>Egypt</v>
      </c>
      <c r="U1089" t="str">
        <f>feed!S1078</f>
        <v>Neutral</v>
      </c>
      <c r="V1089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89" t="str">
        <f>feed!U1078</f>
        <v>http://blocgame.com/stats.php?id=58431</v>
      </c>
      <c r="X1089" s="4">
        <f>SUMPRODUCT(MID(0&amp;feed!V1078,LARGE(INDEX(ISNUMBER(--MID(feed!V1078,ROW($1:$5),1))*
ROW($1:$5),0),ROW($1:$5))+1,1)*10^ROW($1:$5)/10)</f>
        <v>0</v>
      </c>
      <c r="Y1089">
        <f>feed!W1078</f>
        <v>0</v>
      </c>
      <c r="Z1089" s="4">
        <f t="shared" si="98"/>
        <v>19250</v>
      </c>
      <c r="AA1089" s="8">
        <f t="shared" si="99"/>
        <v>60.975609756097562</v>
      </c>
      <c r="AB1089" s="4">
        <f t="shared" si="100"/>
        <v>54.666666666666664</v>
      </c>
      <c r="AC1089" s="4">
        <f t="shared" si="101"/>
        <v>3333.3333333333335</v>
      </c>
    </row>
    <row r="1090" spans="1:29" x14ac:dyDescent="0.25">
      <c r="A1090" t="str">
        <f>feed!A1080</f>
        <v>Mat_Labu_Dibega</v>
      </c>
      <c r="B1090" t="str">
        <f>feed!B1080</f>
        <v>Punaimu</v>
      </c>
      <c r="C1090" t="str">
        <f>feed!C1080</f>
        <v>PIRATES</v>
      </c>
      <c r="D1090">
        <f>SUMPRODUCT(MID(0&amp;feed!D1080,LARGE(INDEX(ISNUMBER(--MID(feed!D1080,ROW($1:$19),1))*
ROW($1:$19),0),ROW($1:$19))+1,1)*10^ROW($1:$19)/10)</f>
        <v>25</v>
      </c>
      <c r="E1090">
        <f>SUMPRODUCT(MID(0&amp;feed!E1080,LARGE(INDEX(ISNUMBER(--MID(feed!E1080,ROW($1:$19),1))*
ROW($1:$19),0),ROW($1:$19))+1,1)*10^ROW($1:$19)/10)</f>
        <v>0</v>
      </c>
      <c r="F1090" t="str">
        <f>feed!F1080</f>
        <v>Second World War surplus</v>
      </c>
      <c r="G1090" t="str">
        <f>feed!G1080</f>
        <v>Nice</v>
      </c>
      <c r="H1090">
        <f>SUMPRODUCT(MID(0&amp;feed!H1084,LARGE(INDEX(ISNUMBER(--MID(feed!H1084,ROW($1:$19),1))*
ROW($1:$19),0),ROW($1:$19))+1,1)*10^ROW($1:$19)/10)</f>
        <v>0</v>
      </c>
      <c r="I1090" t="str">
        <f>feed!I1080</f>
        <v>Elite</v>
      </c>
      <c r="J1090">
        <f>SUMPRODUCT(MID(0&amp;feed!J1080,LARGE(INDEX(ISNUMBER(--MID(feed!J1080,ROW($1:$19),1))*
ROW($1:$19),0),ROW($1:$19))+1,1)*10^ROW($1:$19)/10)</f>
        <v>34</v>
      </c>
      <c r="K1090">
        <f>SUMPRODUCT(MID(0&amp;feed!K1080,LARGE(INDEX(ISNUMBER(--MID(feed!K1080,ROW($1:$19),1))*
ROW($1:$19),0),ROW($1:$19))+1,1)*10^ROW($1:$19)/10)</f>
        <v>8</v>
      </c>
      <c r="L1090">
        <f>SUMPRODUCT(MID(0&amp;feed!L1080,LARGE(INDEX(ISNUMBER(--MID(feed!L1080,ROW($1:$19),1))*
ROW($1:$19),0),ROW($1:$19))+1,1)*10^ROW($1:$19)/10)</f>
        <v>2</v>
      </c>
      <c r="M1090" t="str">
        <f>feed!M1080</f>
        <v>Central Planning</v>
      </c>
      <c r="N1090">
        <f>SUMPRODUCT(MID(0&amp;feed!N1080,LARGE(INDEX(ISNUMBER(--MID(feed!N1080,ROW($1:$5),1))*
ROW($1:$5),0),ROW($1:$5))+1,1)*10^ROW($1:$5)/10)</f>
        <v>328</v>
      </c>
      <c r="O1090">
        <f>SUMPRODUCT(MID(0&amp;feed!O1080,LARGE(INDEX(ISNUMBER(--MID(feed!O1080,ROW($1:$5),1))*
ROW($1:$5),0),ROW($1:$5))+1,1)*10^ROW($1:$5)/10)</f>
        <v>149</v>
      </c>
      <c r="P1090" t="str">
        <f>feed!P1080</f>
        <v>Untapped</v>
      </c>
      <c r="Q1090">
        <f t="shared" ref="Q1090:Q1153" si="102">IF(P1090=0,40, IF(P1090="Depleted",0, IF(P1090="Near Depletion",10, IF(P1090="Plentiful",70, IF(P1090="Untapped",90,"Error")))))</f>
        <v>90</v>
      </c>
      <c r="R1090" t="str">
        <f>feed!Q1080</f>
        <v>Meagre</v>
      </c>
      <c r="S1090">
        <f t="shared" ref="S1090:S1153" si="103">IF(R1090="None",0, IF(R1090="Meagre",1.5, IF(R1090="Small",3, IF(R1090="Mediocre",4.5, IF(R1090="Somewhat Large",6, IF(R1090="Large",7.5, IF(R1090="Powerful",9, IF(R1090="Very Powerful",10,"Error"))))))))</f>
        <v>1.5</v>
      </c>
      <c r="T1090" t="str">
        <f>feed!R1080</f>
        <v>East Indies</v>
      </c>
      <c r="U1090" t="str">
        <f>feed!S1080</f>
        <v>Soviet Union</v>
      </c>
      <c r="V109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90" t="str">
        <f>feed!U1080</f>
        <v>http://blocgame.com/stats.php?id=65581</v>
      </c>
      <c r="X1090" s="4">
        <f>SUMPRODUCT(MID(0&amp;feed!V1080,LARGE(INDEX(ISNUMBER(--MID(feed!V1080,ROW($1:$5),1))*
ROW($1:$5),0),ROW($1:$5))+1,1)*10^ROW($1:$5)/10)</f>
        <v>0</v>
      </c>
      <c r="Y1090">
        <f>feed!W1080</f>
        <v>0</v>
      </c>
      <c r="Z1090" s="4">
        <f t="shared" ref="Z1090:Z1153" si="104">V1090-H1090*750-K1090*375-L1090*375</f>
        <v>16250</v>
      </c>
      <c r="AA1090" s="8">
        <f t="shared" ref="AA1090:AA1153" si="105">V1090/N1090</f>
        <v>60.975609756097562</v>
      </c>
      <c r="AB1090" s="4">
        <f t="shared" ref="AB1090:AB1153" si="106">N1090/6</f>
        <v>54.666666666666664</v>
      </c>
      <c r="AC1090" s="4">
        <f t="shared" ref="AC1090:AC1153" si="107">V1090/6</f>
        <v>3333.3333333333335</v>
      </c>
    </row>
    <row r="1091" spans="1:29" x14ac:dyDescent="0.25">
      <c r="A1091" t="str">
        <f>feed!A950</f>
        <v>Rejkistan</v>
      </c>
      <c r="B1091" t="str">
        <f>feed!B950</f>
        <v>sasuke0925</v>
      </c>
      <c r="C1091">
        <f>feed!C950</f>
        <v>0</v>
      </c>
      <c r="D1091">
        <f>SUMPRODUCT(MID(0&amp;feed!D950,LARGE(INDEX(ISNUMBER(--MID(feed!D950,ROW($1:$19),1))*
ROW($1:$19),0),ROW($1:$19))+1,1)*10^ROW($1:$19)/10)</f>
        <v>20</v>
      </c>
      <c r="E1091">
        <f>SUMPRODUCT(MID(0&amp;feed!E950,LARGE(INDEX(ISNUMBER(--MID(feed!E950,ROW($1:$19),1))*
ROW($1:$19),0),ROW($1:$19))+1,1)*10^ROW($1:$19)/10)</f>
        <v>0</v>
      </c>
      <c r="F1091" t="str">
        <f>feed!F950</f>
        <v>Finest of the 19th century</v>
      </c>
      <c r="G1091" t="str">
        <f>feed!G950</f>
        <v>Gandhi-like</v>
      </c>
      <c r="H1091">
        <f>SUMPRODUCT(MID(0&amp;feed!H949,LARGE(INDEX(ISNUMBER(--MID(feed!H949,ROW($1:$19),1))*
ROW($1:$19),0),ROW($1:$19))+1,1)*10^ROW($1:$19)/10)</f>
        <v>0</v>
      </c>
      <c r="I1091" t="str">
        <f>feed!I950</f>
        <v>Poor</v>
      </c>
      <c r="J1091">
        <f>SUMPRODUCT(MID(0&amp;feed!J950,LARGE(INDEX(ISNUMBER(--MID(feed!J950,ROW($1:$19),1))*
ROW($1:$19),0),ROW($1:$19))+1,1)*10^ROW($1:$19)/10)</f>
        <v>184</v>
      </c>
      <c r="K1091">
        <f>SUMPRODUCT(MID(0&amp;feed!K950,LARGE(INDEX(ISNUMBER(--MID(feed!K950,ROW($1:$19),1))*
ROW($1:$19),0),ROW($1:$19))+1,1)*10^ROW($1:$19)/10)</f>
        <v>2</v>
      </c>
      <c r="L1091">
        <f>SUMPRODUCT(MID(0&amp;feed!L950,LARGE(INDEX(ISNUMBER(--MID(feed!L950,ROW($1:$19),1))*
ROW($1:$19),0),ROW($1:$19))+1,1)*10^ROW($1:$19)/10)</f>
        <v>0</v>
      </c>
      <c r="M1091" t="str">
        <f>feed!M950</f>
        <v>Mixed Economy</v>
      </c>
      <c r="N1091">
        <f>SUMPRODUCT(MID(0&amp;feed!N950,LARGE(INDEX(ISNUMBER(--MID(feed!N950,ROW($1:$5),1))*
ROW($1:$5),0),ROW($1:$5))+1,1)*10^ROW($1:$5)/10)</f>
        <v>393</v>
      </c>
      <c r="O1091">
        <f>SUMPRODUCT(MID(0&amp;feed!O950,LARGE(INDEX(ISNUMBER(--MID(feed!O950,ROW($1:$5),1))*
ROW($1:$5),0),ROW($1:$5))+1,1)*10^ROW($1:$5)/10)</f>
        <v>0</v>
      </c>
      <c r="P1091" t="str">
        <f>feed!P950</f>
        <v>Untapped</v>
      </c>
      <c r="Q1091">
        <f t="shared" si="102"/>
        <v>90</v>
      </c>
      <c r="R1091" t="str">
        <f>feed!Q950</f>
        <v>None</v>
      </c>
      <c r="S1091">
        <f t="shared" si="103"/>
        <v>0</v>
      </c>
      <c r="T1091" t="str">
        <f>feed!R950</f>
        <v>Gran Colombia</v>
      </c>
      <c r="U1091" t="str">
        <f>feed!S950</f>
        <v>Neutral</v>
      </c>
      <c r="V1091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20000</v>
      </c>
      <c r="W1091" t="str">
        <f>feed!U950</f>
        <v>http://blocgame.com/stats.php?id=65398</v>
      </c>
      <c r="X1091" s="4">
        <f>SUMPRODUCT(MID(0&amp;feed!V950,LARGE(INDEX(ISNUMBER(--MID(feed!V950,ROW($1:$5),1))*
ROW($1:$5),0),ROW($1:$5))+1,1)*10^ROW($1:$5)/10)</f>
        <v>0</v>
      </c>
      <c r="Y1091">
        <f>feed!W950</f>
        <v>0</v>
      </c>
      <c r="Z1091" s="4">
        <f t="shared" si="104"/>
        <v>19250</v>
      </c>
      <c r="AA1091" s="8">
        <f t="shared" si="105"/>
        <v>50.890585241730278</v>
      </c>
      <c r="AB1091" s="4">
        <f t="shared" si="106"/>
        <v>65.5</v>
      </c>
      <c r="AC1091" s="4">
        <f t="shared" si="107"/>
        <v>3333.3333333333335</v>
      </c>
    </row>
    <row r="1092" spans="1:29" x14ac:dyDescent="0.25">
      <c r="A1092" t="str">
        <f>feed!A948</f>
        <v>ASIATICA</v>
      </c>
      <c r="B1092" t="str">
        <f>feed!B948</f>
        <v>KaBaar</v>
      </c>
      <c r="C1092">
        <f>feed!C948</f>
        <v>0</v>
      </c>
      <c r="D1092">
        <f>SUMPRODUCT(MID(0&amp;feed!D948,LARGE(INDEX(ISNUMBER(--MID(feed!D948,ROW($1:$19),1))*
ROW($1:$19),0),ROW($1:$19))+1,1)*10^ROW($1:$19)/10)</f>
        <v>8</v>
      </c>
      <c r="E1092">
        <f>SUMPRODUCT(MID(0&amp;feed!E948,LARGE(INDEX(ISNUMBER(--MID(feed!E948,ROW($1:$19),1))*
ROW($1:$19),0),ROW($1:$19))+1,1)*10^ROW($1:$19)/10)</f>
        <v>0</v>
      </c>
      <c r="F1092" t="str">
        <f>feed!F948</f>
        <v>Finest of the 19th century</v>
      </c>
      <c r="G1092" t="str">
        <f>feed!G948</f>
        <v>Gandhi-like</v>
      </c>
      <c r="H1092">
        <f>SUMPRODUCT(MID(0&amp;feed!H948,LARGE(INDEX(ISNUMBER(--MID(feed!H948,ROW($1:$19),1))*
ROW($1:$19),0),ROW($1:$19))+1,1)*10^ROW($1:$19)/10)</f>
        <v>2</v>
      </c>
      <c r="I1092" t="str">
        <f>feed!I948</f>
        <v>Undisciplined Rabble</v>
      </c>
      <c r="J1092">
        <f>SUMPRODUCT(MID(0&amp;feed!J948,LARGE(INDEX(ISNUMBER(--MID(feed!J948,ROW($1:$19),1))*
ROW($1:$19),0),ROW($1:$19))+1,1)*10^ROW($1:$19)/10)</f>
        <v>18</v>
      </c>
      <c r="K1092">
        <f>SUMPRODUCT(MID(0&amp;feed!K948,LARGE(INDEX(ISNUMBER(--MID(feed!K948,ROW($1:$19),1))*
ROW($1:$19),0),ROW($1:$19))+1,1)*10^ROW($1:$19)/10)</f>
        <v>4</v>
      </c>
      <c r="L1092">
        <f>SUMPRODUCT(MID(0&amp;feed!L948,LARGE(INDEX(ISNUMBER(--MID(feed!L948,ROW($1:$19),1))*
ROW($1:$19),0),ROW($1:$19))+1,1)*10^ROW($1:$19)/10)</f>
        <v>3</v>
      </c>
      <c r="M1092" t="str">
        <f>feed!M948</f>
        <v>Central Planning</v>
      </c>
      <c r="N1092">
        <f>SUMPRODUCT(MID(0&amp;feed!N948,LARGE(INDEX(ISNUMBER(--MID(feed!N948,ROW($1:$5),1))*
ROW($1:$5),0),ROW($1:$5))+1,1)*10^ROW($1:$5)/10)</f>
        <v>393</v>
      </c>
      <c r="O1092">
        <f>SUMPRODUCT(MID(0&amp;feed!O948,LARGE(INDEX(ISNUMBER(--MID(feed!O948,ROW($1:$5),1))*
ROW($1:$5),0),ROW($1:$5))+1,1)*10^ROW($1:$5)/10)</f>
        <v>1343</v>
      </c>
      <c r="P1092" t="str">
        <f>feed!P948</f>
        <v>Untapped</v>
      </c>
      <c r="Q1092">
        <f t="shared" si="102"/>
        <v>90</v>
      </c>
      <c r="R1092" t="str">
        <f>feed!Q948</f>
        <v>Meagre</v>
      </c>
      <c r="S1092">
        <f t="shared" si="103"/>
        <v>1.5</v>
      </c>
      <c r="T1092" t="str">
        <f>feed!R948</f>
        <v>Egypt</v>
      </c>
      <c r="U1092" t="str">
        <f>feed!S948</f>
        <v>Soviet Union</v>
      </c>
      <c r="V1092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16500</v>
      </c>
      <c r="W1092" t="str">
        <f>feed!U948</f>
        <v>http://blocgame.com/stats.php?id=65294</v>
      </c>
      <c r="X1092" s="4">
        <f>SUMPRODUCT(MID(0&amp;feed!V948,LARGE(INDEX(ISNUMBER(--MID(feed!V948,ROW($1:$5),1))*
ROW($1:$5),0),ROW($1:$5))+1,1)*10^ROW($1:$5)/10)</f>
        <v>0</v>
      </c>
      <c r="Y1092">
        <f>feed!W948</f>
        <v>0</v>
      </c>
      <c r="Z1092" s="4">
        <f t="shared" si="104"/>
        <v>12375</v>
      </c>
      <c r="AA1092" s="8">
        <f t="shared" si="105"/>
        <v>41.984732824427482</v>
      </c>
      <c r="AB1092" s="4">
        <f t="shared" si="106"/>
        <v>65.5</v>
      </c>
      <c r="AC1092" s="4">
        <f t="shared" si="107"/>
        <v>2750</v>
      </c>
    </row>
    <row r="1093" spans="1:29" x14ac:dyDescent="0.25">
      <c r="A1093" t="str">
        <f>feed!A896</f>
        <v>East Orinoco</v>
      </c>
      <c r="B1093" t="str">
        <f>feed!B896</f>
        <v>Ordco245</v>
      </c>
      <c r="C1093">
        <f>feed!C896</f>
        <v>0</v>
      </c>
      <c r="D1093">
        <f>SUMPRODUCT(MID(0&amp;feed!D896,LARGE(INDEX(ISNUMBER(--MID(feed!D896,ROW($1:$19),1))*
ROW($1:$19),0),ROW($1:$19))+1,1)*10^ROW($1:$19)/10)</f>
        <v>25</v>
      </c>
      <c r="E1093">
        <f>SUMPRODUCT(MID(0&amp;feed!E896,LARGE(INDEX(ISNUMBER(--MID(feed!E896,ROW($1:$19),1))*
ROW($1:$19),0),ROW($1:$19))+1,1)*10^ROW($1:$19)/10)</f>
        <v>0</v>
      </c>
      <c r="F1093" t="str">
        <f>feed!F896</f>
        <v>First World War surplus</v>
      </c>
      <c r="G1093" t="str">
        <f>feed!G896</f>
        <v>Gandhi-like</v>
      </c>
      <c r="H1093">
        <f>SUMPRODUCT(MID(0&amp;feed!H895,LARGE(INDEX(ISNUMBER(--MID(feed!H895,ROW($1:$19),1))*
ROW($1:$19),0),ROW($1:$19))+1,1)*10^ROW($1:$19)/10)</f>
        <v>0</v>
      </c>
      <c r="I1093" t="str">
        <f>feed!I896</f>
        <v>Good</v>
      </c>
      <c r="J1093">
        <f>SUMPRODUCT(MID(0&amp;feed!J896,LARGE(INDEX(ISNUMBER(--MID(feed!J896,ROW($1:$19),1))*
ROW($1:$19),0),ROW($1:$19))+1,1)*10^ROW($1:$19)/10)</f>
        <v>12</v>
      </c>
      <c r="K1093">
        <f>SUMPRODUCT(MID(0&amp;feed!K896,LARGE(INDEX(ISNUMBER(--MID(feed!K896,ROW($1:$19),1))*
ROW($1:$19),0),ROW($1:$19))+1,1)*10^ROW($1:$19)/10)</f>
        <v>2</v>
      </c>
      <c r="L1093">
        <f>SUMPRODUCT(MID(0&amp;feed!L896,LARGE(INDEX(ISNUMBER(--MID(feed!L896,ROW($1:$19),1))*
ROW($1:$19),0),ROW($1:$19))+1,1)*10^ROW($1:$19)/10)</f>
        <v>1</v>
      </c>
      <c r="M1093" t="str">
        <f>feed!M896</f>
        <v>Mixed Economy</v>
      </c>
      <c r="N1093">
        <f>SUMPRODUCT(MID(0&amp;feed!N896,LARGE(INDEX(ISNUMBER(--MID(feed!N896,ROW($1:$5),1))*
ROW($1:$5),0),ROW($1:$5))+1,1)*10^ROW($1:$5)/10)</f>
        <v>446</v>
      </c>
      <c r="O1093">
        <f>SUMPRODUCT(MID(0&amp;feed!O896,LARGE(INDEX(ISNUMBER(--MID(feed!O896,ROW($1:$5),1))*
ROW($1:$5),0),ROW($1:$5))+1,1)*10^ROW($1:$5)/10)</f>
        <v>77</v>
      </c>
      <c r="P1093" t="str">
        <f>feed!P896</f>
        <v>Untapped</v>
      </c>
      <c r="Q1093">
        <f t="shared" si="102"/>
        <v>90</v>
      </c>
      <c r="R1093" t="str">
        <f>feed!Q896</f>
        <v>None</v>
      </c>
      <c r="S1093">
        <f t="shared" si="103"/>
        <v>0</v>
      </c>
      <c r="T1093" t="str">
        <f>feed!R896</f>
        <v>Gran Colombia</v>
      </c>
      <c r="U1093" t="str">
        <f>feed!S896</f>
        <v>United States</v>
      </c>
      <c r="V1093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20000</v>
      </c>
      <c r="W1093" t="str">
        <f>feed!U896</f>
        <v>http://blocgame.com/stats.php?id=65287</v>
      </c>
      <c r="X1093" s="4">
        <f>SUMPRODUCT(MID(0&amp;feed!V896,LARGE(INDEX(ISNUMBER(--MID(feed!V896,ROW($1:$5),1))*
ROW($1:$5),0),ROW($1:$5))+1,1)*10^ROW($1:$5)/10)</f>
        <v>0</v>
      </c>
      <c r="Y1093">
        <f>feed!W896</f>
        <v>0</v>
      </c>
      <c r="Z1093" s="4">
        <f t="shared" si="104"/>
        <v>18875</v>
      </c>
      <c r="AA1093" s="8">
        <f t="shared" si="105"/>
        <v>44.843049327354258</v>
      </c>
      <c r="AB1093" s="4">
        <f t="shared" si="106"/>
        <v>74.333333333333329</v>
      </c>
      <c r="AC1093" s="4">
        <f t="shared" si="107"/>
        <v>3333.3333333333335</v>
      </c>
    </row>
    <row r="1094" spans="1:29" x14ac:dyDescent="0.25">
      <c r="A1094" t="str">
        <f>feed!A946</f>
        <v>Kanem</v>
      </c>
      <c r="B1094" t="str">
        <f>feed!B946</f>
        <v>KingQuan</v>
      </c>
      <c r="C1094">
        <f>feed!C946</f>
        <v>0</v>
      </c>
      <c r="D1094">
        <f>SUMPRODUCT(MID(0&amp;feed!D946,LARGE(INDEX(ISNUMBER(--MID(feed!D946,ROW($1:$19),1))*
ROW($1:$19),0),ROW($1:$19))+1,1)*10^ROW($1:$19)/10)</f>
        <v>20</v>
      </c>
      <c r="E1094">
        <f>SUMPRODUCT(MID(0&amp;feed!E946,LARGE(INDEX(ISNUMBER(--MID(feed!E946,ROW($1:$19),1))*
ROW($1:$19),0),ROW($1:$19))+1,1)*10^ROW($1:$19)/10)</f>
        <v>0</v>
      </c>
      <c r="F1094" t="str">
        <f>feed!F946</f>
        <v>First World War surplus</v>
      </c>
      <c r="G1094" t="str">
        <f>feed!G946</f>
        <v>Angelic</v>
      </c>
      <c r="H1094">
        <f>SUMPRODUCT(MID(0&amp;feed!H946,LARGE(INDEX(ISNUMBER(--MID(feed!H946,ROW($1:$19),1))*
ROW($1:$19),0),ROW($1:$19))+1,1)*10^ROW($1:$19)/10)</f>
        <v>0</v>
      </c>
      <c r="I1094" t="str">
        <f>feed!I946</f>
        <v>Poor</v>
      </c>
      <c r="J1094">
        <f>SUMPRODUCT(MID(0&amp;feed!J946,LARGE(INDEX(ISNUMBER(--MID(feed!J946,ROW($1:$19),1))*
ROW($1:$19),0),ROW($1:$19))+1,1)*10^ROW($1:$19)/10)</f>
        <v>66</v>
      </c>
      <c r="K1094">
        <f>SUMPRODUCT(MID(0&amp;feed!K946,LARGE(INDEX(ISNUMBER(--MID(feed!K946,ROW($1:$19),1))*
ROW($1:$19),0),ROW($1:$19))+1,1)*10^ROW($1:$19)/10)</f>
        <v>2</v>
      </c>
      <c r="L1094">
        <f>SUMPRODUCT(MID(0&amp;feed!L946,LARGE(INDEX(ISNUMBER(--MID(feed!L946,ROW($1:$19),1))*
ROW($1:$19),0),ROW($1:$19))+1,1)*10^ROW($1:$19)/10)</f>
        <v>1</v>
      </c>
      <c r="M1094" t="str">
        <f>feed!M946</f>
        <v>Central Planning</v>
      </c>
      <c r="N1094">
        <f>SUMPRODUCT(MID(0&amp;feed!N946,LARGE(INDEX(ISNUMBER(--MID(feed!N946,ROW($1:$5),1))*
ROW($1:$5),0),ROW($1:$5))+1,1)*10^ROW($1:$5)/10)</f>
        <v>394</v>
      </c>
      <c r="O1094">
        <f>SUMPRODUCT(MID(0&amp;feed!O946,LARGE(INDEX(ISNUMBER(--MID(feed!O946,ROW($1:$5),1))*
ROW($1:$5),0),ROW($1:$5))+1,1)*10^ROW($1:$5)/10)</f>
        <v>58</v>
      </c>
      <c r="P1094" t="str">
        <f>feed!P946</f>
        <v>Untapped</v>
      </c>
      <c r="Q1094">
        <f t="shared" si="102"/>
        <v>90</v>
      </c>
      <c r="R1094" t="str">
        <f>feed!Q946</f>
        <v>None</v>
      </c>
      <c r="S1094">
        <f t="shared" si="103"/>
        <v>0</v>
      </c>
      <c r="T1094" t="str">
        <f>feed!R946</f>
        <v>West Africa</v>
      </c>
      <c r="U1094" t="str">
        <f>feed!S946</f>
        <v>United States</v>
      </c>
      <c r="V1094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1094" t="str">
        <f>feed!U946</f>
        <v>http://blocgame.com/stats.php?id=65408</v>
      </c>
      <c r="X1094" s="4">
        <f>SUMPRODUCT(MID(0&amp;feed!V946,LARGE(INDEX(ISNUMBER(--MID(feed!V946,ROW($1:$5),1))*
ROW($1:$5),0),ROW($1:$5))+1,1)*10^ROW($1:$5)/10)</f>
        <v>0</v>
      </c>
      <c r="Y1094">
        <f>feed!W946</f>
        <v>0</v>
      </c>
      <c r="Z1094" s="4">
        <f t="shared" si="104"/>
        <v>18875</v>
      </c>
      <c r="AA1094" s="8">
        <f t="shared" si="105"/>
        <v>50.761421319796952</v>
      </c>
      <c r="AB1094" s="4">
        <f t="shared" si="106"/>
        <v>65.666666666666671</v>
      </c>
      <c r="AC1094" s="4">
        <f t="shared" si="107"/>
        <v>3333.3333333333335</v>
      </c>
    </row>
    <row r="1095" spans="1:29" x14ac:dyDescent="0.25">
      <c r="A1095" t="str">
        <f>feed!A1093</f>
        <v>Perdonema</v>
      </c>
      <c r="B1095" t="str">
        <f>feed!B1093</f>
        <v>Perdonem</v>
      </c>
      <c r="C1095">
        <f>feed!C1093</f>
        <v>0</v>
      </c>
      <c r="D1095">
        <f>SUMPRODUCT(MID(0&amp;feed!D1093,LARGE(INDEX(ISNUMBER(--MID(feed!D1093,ROW($1:$19),1))*
ROW($1:$19),0),ROW($1:$19))+1,1)*10^ROW($1:$19)/10)</f>
        <v>6</v>
      </c>
      <c r="E1095">
        <f>SUMPRODUCT(MID(0&amp;feed!E1093,LARGE(INDEX(ISNUMBER(--MID(feed!E1093,ROW($1:$19),1))*
ROW($1:$19),0),ROW($1:$19))+1,1)*10^ROW($1:$19)/10)</f>
        <v>0</v>
      </c>
      <c r="F1095" t="str">
        <f>feed!F1093</f>
        <v>Finest of the 19th century</v>
      </c>
      <c r="G1095" t="str">
        <f>feed!G1093</f>
        <v>Questionable</v>
      </c>
      <c r="H1095">
        <f>SUMPRODUCT(MID(0&amp;feed!H1091,LARGE(INDEX(ISNUMBER(--MID(feed!H1091,ROW($1:$19),1))*
ROW($1:$19),0),ROW($1:$19))+1,1)*10^ROW($1:$19)/10)</f>
        <v>0</v>
      </c>
      <c r="I1095" t="str">
        <f>feed!I1093</f>
        <v>Poor</v>
      </c>
      <c r="J1095">
        <f>SUMPRODUCT(MID(0&amp;feed!J1093,LARGE(INDEX(ISNUMBER(--MID(feed!J1093,ROW($1:$19),1))*
ROW($1:$19),0),ROW($1:$19))+1,1)*10^ROW($1:$19)/10)</f>
        <v>23</v>
      </c>
      <c r="K1095">
        <f>SUMPRODUCT(MID(0&amp;feed!K1093,LARGE(INDEX(ISNUMBER(--MID(feed!K1093,ROW($1:$19),1))*
ROW($1:$19),0),ROW($1:$19))+1,1)*10^ROW($1:$19)/10)</f>
        <v>2</v>
      </c>
      <c r="L1095">
        <f>SUMPRODUCT(MID(0&amp;feed!L1093,LARGE(INDEX(ISNUMBER(--MID(feed!L1093,ROW($1:$19),1))*
ROW($1:$19),0),ROW($1:$19))+1,1)*10^ROW($1:$19)/10)</f>
        <v>0</v>
      </c>
      <c r="M1095" t="str">
        <f>feed!M1093</f>
        <v>Mixed Economy</v>
      </c>
      <c r="N1095">
        <f>SUMPRODUCT(MID(0&amp;feed!N1093,LARGE(INDEX(ISNUMBER(--MID(feed!N1093,ROW($1:$5),1))*
ROW($1:$5),0),ROW($1:$5))+1,1)*10^ROW($1:$5)/10)</f>
        <v>322</v>
      </c>
      <c r="O1095">
        <f>SUMPRODUCT(MID(0&amp;feed!O1093,LARGE(INDEX(ISNUMBER(--MID(feed!O1093,ROW($1:$5),1))*
ROW($1:$5),0),ROW($1:$5))+1,1)*10^ROW($1:$5)/10)</f>
        <v>0</v>
      </c>
      <c r="P1095" t="str">
        <f>feed!P1093</f>
        <v>Untapped</v>
      </c>
      <c r="Q1095">
        <f t="shared" si="102"/>
        <v>90</v>
      </c>
      <c r="R1095" t="str">
        <f>feed!Q1093</f>
        <v>None</v>
      </c>
      <c r="S1095">
        <f t="shared" si="103"/>
        <v>0</v>
      </c>
      <c r="T1095" t="str">
        <f>feed!R1093</f>
        <v>Atlas</v>
      </c>
      <c r="U1095" t="str">
        <f>feed!S1093</f>
        <v>Neutral</v>
      </c>
      <c r="V1095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15304</v>
      </c>
      <c r="W1095" t="str">
        <f>feed!U1093</f>
        <v>http://blocgame.com/stats.php?id=65416</v>
      </c>
      <c r="X1095" s="4">
        <f>SUMPRODUCT(MID(0&amp;feed!V1093,LARGE(INDEX(ISNUMBER(--MID(feed!V1093,ROW($1:$5),1))*
ROW($1:$5),0),ROW($1:$5))+1,1)*10^ROW($1:$5)/10)</f>
        <v>0</v>
      </c>
      <c r="Y1095">
        <f>feed!W1093</f>
        <v>0</v>
      </c>
      <c r="Z1095" s="4">
        <f t="shared" si="104"/>
        <v>14554</v>
      </c>
      <c r="AA1095" s="8">
        <f t="shared" si="105"/>
        <v>47.527950310559007</v>
      </c>
      <c r="AB1095" s="4">
        <f t="shared" si="106"/>
        <v>53.666666666666664</v>
      </c>
      <c r="AC1095" s="4">
        <f t="shared" si="107"/>
        <v>2550.6666666666665</v>
      </c>
    </row>
    <row r="1096" spans="1:29" x14ac:dyDescent="0.25">
      <c r="A1096" t="str">
        <f>feed!A944</f>
        <v>Slavistan</v>
      </c>
      <c r="B1096" t="str">
        <f>feed!B944</f>
        <v>JosipBrozTito</v>
      </c>
      <c r="C1096">
        <f>feed!C944</f>
        <v>0</v>
      </c>
      <c r="D1096">
        <f>SUMPRODUCT(MID(0&amp;feed!D944,LARGE(INDEX(ISNUMBER(--MID(feed!D944,ROW($1:$19),1))*
ROW($1:$19),0),ROW($1:$19))+1,1)*10^ROW($1:$19)/10)</f>
        <v>9</v>
      </c>
      <c r="E1096">
        <f>SUMPRODUCT(MID(0&amp;feed!E944,LARGE(INDEX(ISNUMBER(--MID(feed!E944,ROW($1:$19),1))*
ROW($1:$19),0),ROW($1:$19))+1,1)*10^ROW($1:$19)/10)</f>
        <v>0</v>
      </c>
      <c r="F1096" t="str">
        <f>feed!F944</f>
        <v>First World War surplus</v>
      </c>
      <c r="G1096" t="str">
        <f>feed!G944</f>
        <v>Questionable</v>
      </c>
      <c r="H1096">
        <f>SUMPRODUCT(MID(0&amp;feed!H944,LARGE(INDEX(ISNUMBER(--MID(feed!H944,ROW($1:$19),1))*
ROW($1:$19),0),ROW($1:$19))+1,1)*10^ROW($1:$19)/10)</f>
        <v>0</v>
      </c>
      <c r="I1096" t="str">
        <f>feed!I944</f>
        <v>Undisciplined Rabble</v>
      </c>
      <c r="J1096">
        <f>SUMPRODUCT(MID(0&amp;feed!J944,LARGE(INDEX(ISNUMBER(--MID(feed!J944,ROW($1:$19),1))*
ROW($1:$19),0),ROW($1:$19))+1,1)*10^ROW($1:$19)/10)</f>
        <v>4</v>
      </c>
      <c r="K1096">
        <f>SUMPRODUCT(MID(0&amp;feed!K944,LARGE(INDEX(ISNUMBER(--MID(feed!K944,ROW($1:$19),1))*
ROW($1:$19),0),ROW($1:$19))+1,1)*10^ROW($1:$19)/10)</f>
        <v>2</v>
      </c>
      <c r="L1096">
        <f>SUMPRODUCT(MID(0&amp;feed!L944,LARGE(INDEX(ISNUMBER(--MID(feed!L944,ROW($1:$19),1))*
ROW($1:$19),0),ROW($1:$19))+1,1)*10^ROW($1:$19)/10)</f>
        <v>3</v>
      </c>
      <c r="M1096" t="str">
        <f>feed!M944</f>
        <v>Mixed Economy</v>
      </c>
      <c r="N1096">
        <f>SUMPRODUCT(MID(0&amp;feed!N944,LARGE(INDEX(ISNUMBER(--MID(feed!N944,ROW($1:$5),1))*
ROW($1:$5),0),ROW($1:$5))+1,1)*10^ROW($1:$5)/10)</f>
        <v>395</v>
      </c>
      <c r="O1096">
        <f>SUMPRODUCT(MID(0&amp;feed!O944,LARGE(INDEX(ISNUMBER(--MID(feed!O944,ROW($1:$5),1))*
ROW($1:$5),0),ROW($1:$5))+1,1)*10^ROW($1:$5)/10)</f>
        <v>3</v>
      </c>
      <c r="P1096" t="str">
        <f>feed!P944</f>
        <v>Plentiful</v>
      </c>
      <c r="Q1096">
        <f t="shared" si="102"/>
        <v>70</v>
      </c>
      <c r="R1096" t="str">
        <f>feed!Q944</f>
        <v>None</v>
      </c>
      <c r="S1096">
        <f t="shared" si="103"/>
        <v>0</v>
      </c>
      <c r="T1096" t="str">
        <f>feed!R944</f>
        <v>Arabia</v>
      </c>
      <c r="U1096" t="str">
        <f>feed!S944</f>
        <v>Soviet Union</v>
      </c>
      <c r="V1096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1917</v>
      </c>
      <c r="W1096" t="str">
        <f>feed!U944</f>
        <v>http://blocgame.com/stats.php?id=64113</v>
      </c>
      <c r="X1096" s="4">
        <f>SUMPRODUCT(MID(0&amp;feed!V944,LARGE(INDEX(ISNUMBER(--MID(feed!V944,ROW($1:$5),1))*
ROW($1:$5),0),ROW($1:$5))+1,1)*10^ROW($1:$5)/10)</f>
        <v>0</v>
      </c>
      <c r="Y1096">
        <f>feed!W944</f>
        <v>0</v>
      </c>
      <c r="Z1096" s="4">
        <f t="shared" si="104"/>
        <v>42</v>
      </c>
      <c r="AA1096" s="8">
        <f t="shared" si="105"/>
        <v>4.8531645569620254</v>
      </c>
      <c r="AB1096" s="4">
        <f t="shared" si="106"/>
        <v>65.833333333333329</v>
      </c>
      <c r="AC1096" s="4">
        <f t="shared" si="107"/>
        <v>319.5</v>
      </c>
    </row>
    <row r="1097" spans="1:29" x14ac:dyDescent="0.25">
      <c r="A1097" t="str">
        <f>feed!A1048</f>
        <v>Fradda</v>
      </c>
      <c r="B1097" t="str">
        <f>feed!B1048</f>
        <v>Lermond</v>
      </c>
      <c r="C1097">
        <f>feed!C1048</f>
        <v>0</v>
      </c>
      <c r="D1097">
        <f>SUMPRODUCT(MID(0&amp;feed!D1048,LARGE(INDEX(ISNUMBER(--MID(feed!D1048,ROW($1:$19),1))*
ROW($1:$19),0),ROW($1:$19))+1,1)*10^ROW($1:$19)/10)</f>
        <v>9</v>
      </c>
      <c r="E1097">
        <f>SUMPRODUCT(MID(0&amp;feed!E1048,LARGE(INDEX(ISNUMBER(--MID(feed!E1048,ROW($1:$19),1))*
ROW($1:$19),0),ROW($1:$19))+1,1)*10^ROW($1:$19)/10)</f>
        <v>0</v>
      </c>
      <c r="F1097" t="str">
        <f>feed!F1048</f>
        <v>Finest of the 19th century</v>
      </c>
      <c r="G1097" t="str">
        <f>feed!G1048</f>
        <v>Nice</v>
      </c>
      <c r="H1097">
        <f>SUMPRODUCT(MID(0&amp;feed!H1050,LARGE(INDEX(ISNUMBER(--MID(feed!H1050,ROW($1:$19),1))*
ROW($1:$19),0),ROW($1:$19))+1,1)*10^ROW($1:$19)/10)</f>
        <v>0</v>
      </c>
      <c r="I1097" t="str">
        <f>feed!I1048</f>
        <v>Undisciplined Rabble</v>
      </c>
      <c r="J1097">
        <f>SUMPRODUCT(MID(0&amp;feed!J1048,LARGE(INDEX(ISNUMBER(--MID(feed!J1048,ROW($1:$19),1))*
ROW($1:$19),0),ROW($1:$19))+1,1)*10^ROW($1:$19)/10)</f>
        <v>23</v>
      </c>
      <c r="K1097">
        <f>SUMPRODUCT(MID(0&amp;feed!K1048,LARGE(INDEX(ISNUMBER(--MID(feed!K1048,ROW($1:$19),1))*
ROW($1:$19),0),ROW($1:$19))+1,1)*10^ROW($1:$19)/10)</f>
        <v>2</v>
      </c>
      <c r="L1097">
        <f>SUMPRODUCT(MID(0&amp;feed!L1048,LARGE(INDEX(ISNUMBER(--MID(feed!L1048,ROW($1:$19),1))*
ROW($1:$19),0),ROW($1:$19))+1,1)*10^ROW($1:$19)/10)</f>
        <v>0</v>
      </c>
      <c r="M1097" t="str">
        <f>feed!M1048</f>
        <v>Mixed Economy</v>
      </c>
      <c r="N1097">
        <f>SUMPRODUCT(MID(0&amp;feed!N1048,LARGE(INDEX(ISNUMBER(--MID(feed!N1048,ROW($1:$5),1))*
ROW($1:$5),0),ROW($1:$5))+1,1)*10^ROW($1:$5)/10)</f>
        <v>335</v>
      </c>
      <c r="O1097">
        <f>SUMPRODUCT(MID(0&amp;feed!O1048,LARGE(INDEX(ISNUMBER(--MID(feed!O1048,ROW($1:$5),1))*
ROW($1:$5),0),ROW($1:$5))+1,1)*10^ROW($1:$5)/10)</f>
        <v>0</v>
      </c>
      <c r="P1097" t="str">
        <f>feed!P1048</f>
        <v>Untapped</v>
      </c>
      <c r="Q1097">
        <f t="shared" si="102"/>
        <v>90</v>
      </c>
      <c r="R1097" t="str">
        <f>feed!Q1048</f>
        <v>None</v>
      </c>
      <c r="S1097">
        <f t="shared" si="103"/>
        <v>0</v>
      </c>
      <c r="T1097" t="str">
        <f>feed!R1048</f>
        <v>Gran Colombia</v>
      </c>
      <c r="U1097" t="str">
        <f>feed!S1048</f>
        <v>Neutral</v>
      </c>
      <c r="V1097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12890</v>
      </c>
      <c r="W1097" t="str">
        <f>feed!U1048</f>
        <v>http://blocgame.com/stats.php?id=65411</v>
      </c>
      <c r="X1097" s="4">
        <f>SUMPRODUCT(MID(0&amp;feed!V1048,LARGE(INDEX(ISNUMBER(--MID(feed!V1048,ROW($1:$5),1))*
ROW($1:$5),0),ROW($1:$5))+1,1)*10^ROW($1:$5)/10)</f>
        <v>0</v>
      </c>
      <c r="Y1097">
        <f>feed!W1048</f>
        <v>0</v>
      </c>
      <c r="Z1097" s="4">
        <f t="shared" si="104"/>
        <v>12140</v>
      </c>
      <c r="AA1097" s="8">
        <f t="shared" si="105"/>
        <v>38.477611940298509</v>
      </c>
      <c r="AB1097" s="4">
        <f t="shared" si="106"/>
        <v>55.833333333333336</v>
      </c>
      <c r="AC1097" s="4">
        <f t="shared" si="107"/>
        <v>2148.3333333333335</v>
      </c>
    </row>
    <row r="1098" spans="1:29" x14ac:dyDescent="0.25">
      <c r="A1098" t="str">
        <f>feed!A1065</f>
        <v>Verbona</v>
      </c>
      <c r="B1098" t="str">
        <f>feed!B1065</f>
        <v>Omar</v>
      </c>
      <c r="C1098" t="str">
        <f>feed!C1065</f>
        <v>Interpol</v>
      </c>
      <c r="D1098">
        <f>SUMPRODUCT(MID(0&amp;feed!D1065,LARGE(INDEX(ISNUMBER(--MID(feed!D1065,ROW($1:$19),1))*
ROW($1:$19),0),ROW($1:$19))+1,1)*10^ROW($1:$19)/10)</f>
        <v>59</v>
      </c>
      <c r="E1098">
        <f>SUMPRODUCT(MID(0&amp;feed!E1065,LARGE(INDEX(ISNUMBER(--MID(feed!E1065,ROW($1:$19),1))*
ROW($1:$19),0),ROW($1:$19))+1,1)*10^ROW($1:$19)/10)</f>
        <v>0</v>
      </c>
      <c r="F1098" t="str">
        <f>feed!F1065</f>
        <v>First World War surplus</v>
      </c>
      <c r="G1098" t="str">
        <f>feed!G1065</f>
        <v>Gandhi-like</v>
      </c>
      <c r="H1098">
        <f>SUMPRODUCT(MID(0&amp;feed!H1069,LARGE(INDEX(ISNUMBER(--MID(feed!H1069,ROW($1:$19),1))*
ROW($1:$19),0),ROW($1:$19))+1,1)*10^ROW($1:$19)/10)</f>
        <v>0</v>
      </c>
      <c r="I1098" t="str">
        <f>feed!I1065</f>
        <v>Standard</v>
      </c>
      <c r="J1098">
        <f>SUMPRODUCT(MID(0&amp;feed!J1065,LARGE(INDEX(ISNUMBER(--MID(feed!J1065,ROW($1:$19),1))*
ROW($1:$19),0),ROW($1:$19))+1,1)*10^ROW($1:$19)/10)</f>
        <v>35</v>
      </c>
      <c r="K1098">
        <f>SUMPRODUCT(MID(0&amp;feed!K1065,LARGE(INDEX(ISNUMBER(--MID(feed!K1065,ROW($1:$19),1))*
ROW($1:$19),0),ROW($1:$19))+1,1)*10^ROW($1:$19)/10)</f>
        <v>10</v>
      </c>
      <c r="L1098">
        <f>SUMPRODUCT(MID(0&amp;feed!L1065,LARGE(INDEX(ISNUMBER(--MID(feed!L1065,ROW($1:$19),1))*
ROW($1:$19),0),ROW($1:$19))+1,1)*10^ROW($1:$19)/10)</f>
        <v>5</v>
      </c>
      <c r="M1098" t="str">
        <f>feed!M1065</f>
        <v>Central Planning</v>
      </c>
      <c r="N1098">
        <f>SUMPRODUCT(MID(0&amp;feed!N1065,LARGE(INDEX(ISNUMBER(--MID(feed!N1065,ROW($1:$5),1))*
ROW($1:$5),0),ROW($1:$5))+1,1)*10^ROW($1:$5)/10)</f>
        <v>330</v>
      </c>
      <c r="O1098">
        <f>SUMPRODUCT(MID(0&amp;feed!O1065,LARGE(INDEX(ISNUMBER(--MID(feed!O1065,ROW($1:$5),1))*
ROW($1:$5),0),ROW($1:$5))+1,1)*10^ROW($1:$5)/10)</f>
        <v>3007</v>
      </c>
      <c r="P1098" t="str">
        <f>feed!P1065</f>
        <v>Untapped</v>
      </c>
      <c r="Q1098">
        <f t="shared" si="102"/>
        <v>90</v>
      </c>
      <c r="R1098" t="str">
        <f>feed!Q1065</f>
        <v>Meagre</v>
      </c>
      <c r="S1098">
        <f t="shared" si="103"/>
        <v>1.5</v>
      </c>
      <c r="T1098" t="str">
        <f>feed!R1065</f>
        <v>Egypt</v>
      </c>
      <c r="U1098" t="str">
        <f>feed!S1065</f>
        <v>Soviet Union</v>
      </c>
      <c r="V1098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28660</v>
      </c>
      <c r="W1098" t="str">
        <f>feed!U1065</f>
        <v>http://blocgame.com/stats.php?id=65345</v>
      </c>
      <c r="X1098" s="4">
        <f>SUMPRODUCT(MID(0&amp;feed!V1065,LARGE(INDEX(ISNUMBER(--MID(feed!V1065,ROW($1:$5),1))*
ROW($1:$5),0),ROW($1:$5))+1,1)*10^ROW($1:$5)/10)</f>
        <v>0</v>
      </c>
      <c r="Y1098">
        <f>feed!W1065</f>
        <v>0</v>
      </c>
      <c r="Z1098" s="4">
        <f t="shared" si="104"/>
        <v>23035</v>
      </c>
      <c r="AA1098" s="8">
        <f t="shared" si="105"/>
        <v>86.848484848484844</v>
      </c>
      <c r="AB1098" s="4">
        <f t="shared" si="106"/>
        <v>55</v>
      </c>
      <c r="AC1098" s="4">
        <f t="shared" si="107"/>
        <v>4776.666666666667</v>
      </c>
    </row>
    <row r="1099" spans="1:29" x14ac:dyDescent="0.25">
      <c r="A1099" t="str">
        <f>feed!A1071</f>
        <v>Mallowerra</v>
      </c>
      <c r="B1099" t="str">
        <f>feed!B1071</f>
        <v>Benjamin Sutter</v>
      </c>
      <c r="C1099">
        <f>feed!C1071</f>
        <v>0</v>
      </c>
      <c r="D1099">
        <f>SUMPRODUCT(MID(0&amp;feed!D1071,LARGE(INDEX(ISNUMBER(--MID(feed!D1071,ROW($1:$19),1))*
ROW($1:$19),0),ROW($1:$19))+1,1)*10^ROW($1:$19)/10)</f>
        <v>20</v>
      </c>
      <c r="E1099">
        <f>SUMPRODUCT(MID(0&amp;feed!E1071,LARGE(INDEX(ISNUMBER(--MID(feed!E1071,ROW($1:$19),1))*
ROW($1:$19),0),ROW($1:$19))+1,1)*10^ROW($1:$19)/10)</f>
        <v>0</v>
      </c>
      <c r="F1099" t="str">
        <f>feed!F1071</f>
        <v>Finest of the 19th century</v>
      </c>
      <c r="G1099" t="str">
        <f>feed!G1071</f>
        <v>Nice</v>
      </c>
      <c r="H1099">
        <f>SUMPRODUCT(MID(0&amp;feed!H1070,LARGE(INDEX(ISNUMBER(--MID(feed!H1070,ROW($1:$19),1))*
ROW($1:$19),0),ROW($1:$19))+1,1)*10^ROW($1:$19)/10)</f>
        <v>0</v>
      </c>
      <c r="I1099" t="str">
        <f>feed!I1071</f>
        <v>Standard</v>
      </c>
      <c r="J1099">
        <f>SUMPRODUCT(MID(0&amp;feed!J1071,LARGE(INDEX(ISNUMBER(--MID(feed!J1071,ROW($1:$19),1))*
ROW($1:$19),0),ROW($1:$19))+1,1)*10^ROW($1:$19)/10)</f>
        <v>71</v>
      </c>
      <c r="K1099">
        <f>SUMPRODUCT(MID(0&amp;feed!K1071,LARGE(INDEX(ISNUMBER(--MID(feed!K1071,ROW($1:$19),1))*
ROW($1:$19),0),ROW($1:$19))+1,1)*10^ROW($1:$19)/10)</f>
        <v>2</v>
      </c>
      <c r="L1099">
        <f>SUMPRODUCT(MID(0&amp;feed!L1071,LARGE(INDEX(ISNUMBER(--MID(feed!L1071,ROW($1:$19),1))*
ROW($1:$19),0),ROW($1:$19))+1,1)*10^ROW($1:$19)/10)</f>
        <v>0</v>
      </c>
      <c r="M1099" t="str">
        <f>feed!M1071</f>
        <v>Central Planning</v>
      </c>
      <c r="N1099">
        <f>SUMPRODUCT(MID(0&amp;feed!N1071,LARGE(INDEX(ISNUMBER(--MID(feed!N1071,ROW($1:$5),1))*
ROW($1:$5),0),ROW($1:$5))+1,1)*10^ROW($1:$5)/10)</f>
        <v>330</v>
      </c>
      <c r="O1099">
        <f>SUMPRODUCT(MID(0&amp;feed!O1071,LARGE(INDEX(ISNUMBER(--MID(feed!O1071,ROW($1:$5),1))*
ROW($1:$5),0),ROW($1:$5))+1,1)*10^ROW($1:$5)/10)</f>
        <v>0</v>
      </c>
      <c r="P1099" t="str">
        <f>feed!P1071</f>
        <v>Untapped</v>
      </c>
      <c r="Q1099">
        <f t="shared" si="102"/>
        <v>90</v>
      </c>
      <c r="R1099" t="str">
        <f>feed!Q1071</f>
        <v>None</v>
      </c>
      <c r="S1099">
        <f t="shared" si="103"/>
        <v>0</v>
      </c>
      <c r="T1099" t="str">
        <f>feed!R1071</f>
        <v>Pacific Rim</v>
      </c>
      <c r="U1099" t="str">
        <f>feed!S1071</f>
        <v>Neutral</v>
      </c>
      <c r="V1099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20000</v>
      </c>
      <c r="W1099" t="str">
        <f>feed!U1071</f>
        <v>http://blocgame.com/stats.php?id=65592</v>
      </c>
      <c r="X1099" s="4">
        <f>SUMPRODUCT(MID(0&amp;feed!V1071,LARGE(INDEX(ISNUMBER(--MID(feed!V1071,ROW($1:$5),1))*
ROW($1:$5),0),ROW($1:$5))+1,1)*10^ROW($1:$5)/10)</f>
        <v>0</v>
      </c>
      <c r="Y1099">
        <f>feed!W1071</f>
        <v>0</v>
      </c>
      <c r="Z1099" s="4">
        <f t="shared" si="104"/>
        <v>19250</v>
      </c>
      <c r="AA1099" s="8">
        <f t="shared" si="105"/>
        <v>60.606060606060609</v>
      </c>
      <c r="AB1099" s="4">
        <f t="shared" si="106"/>
        <v>55</v>
      </c>
      <c r="AC1099" s="4">
        <f t="shared" si="107"/>
        <v>3333.3333333333335</v>
      </c>
    </row>
    <row r="1100" spans="1:29" x14ac:dyDescent="0.25">
      <c r="A1100" t="str">
        <f>feed!A936</f>
        <v>Medazzaland</v>
      </c>
      <c r="B1100" t="str">
        <f>feed!B936</f>
        <v>pennepenne</v>
      </c>
      <c r="C1100">
        <f>feed!C936</f>
        <v>0</v>
      </c>
      <c r="D1100">
        <f>SUMPRODUCT(MID(0&amp;feed!D936,LARGE(INDEX(ISNUMBER(--MID(feed!D936,ROW($1:$19),1))*
ROW($1:$19),0),ROW($1:$19))+1,1)*10^ROW($1:$19)/10)</f>
        <v>8</v>
      </c>
      <c r="E1100">
        <f>SUMPRODUCT(MID(0&amp;feed!E936,LARGE(INDEX(ISNUMBER(--MID(feed!E936,ROW($1:$19),1))*
ROW($1:$19),0),ROW($1:$19))+1,1)*10^ROW($1:$19)/10)</f>
        <v>0</v>
      </c>
      <c r="F1100" t="str">
        <f>feed!F936</f>
        <v>Finest of the 19th century</v>
      </c>
      <c r="G1100" t="str">
        <f>feed!G936</f>
        <v>Gandhi-like</v>
      </c>
      <c r="H1100">
        <f>SUMPRODUCT(MID(0&amp;feed!H935,LARGE(INDEX(ISNUMBER(--MID(feed!H935,ROW($1:$19),1))*
ROW($1:$19),0),ROW($1:$19))+1,1)*10^ROW($1:$19)/10)</f>
        <v>0</v>
      </c>
      <c r="I1100" t="str">
        <f>feed!I936</f>
        <v>Standard</v>
      </c>
      <c r="J1100">
        <f>SUMPRODUCT(MID(0&amp;feed!J936,LARGE(INDEX(ISNUMBER(--MID(feed!J936,ROW($1:$19),1))*
ROW($1:$19),0),ROW($1:$19))+1,1)*10^ROW($1:$19)/10)</f>
        <v>99</v>
      </c>
      <c r="K1100">
        <f>SUMPRODUCT(MID(0&amp;feed!K936,LARGE(INDEX(ISNUMBER(--MID(feed!K936,ROW($1:$19),1))*
ROW($1:$19),0),ROW($1:$19))+1,1)*10^ROW($1:$19)/10)</f>
        <v>4</v>
      </c>
      <c r="L1100">
        <f>SUMPRODUCT(MID(0&amp;feed!L936,LARGE(INDEX(ISNUMBER(--MID(feed!L936,ROW($1:$19),1))*
ROW($1:$19),0),ROW($1:$19))+1,1)*10^ROW($1:$19)/10)</f>
        <v>0</v>
      </c>
      <c r="M1100" t="str">
        <f>feed!M936</f>
        <v>Central Planning</v>
      </c>
      <c r="N1100">
        <f>SUMPRODUCT(MID(0&amp;feed!N936,LARGE(INDEX(ISNUMBER(--MID(feed!N936,ROW($1:$5),1))*
ROW($1:$5),0),ROW($1:$5))+1,1)*10^ROW($1:$5)/10)</f>
        <v>399</v>
      </c>
      <c r="O1100">
        <f>SUMPRODUCT(MID(0&amp;feed!O936,LARGE(INDEX(ISNUMBER(--MID(feed!O936,ROW($1:$5),1))*
ROW($1:$5),0),ROW($1:$5))+1,1)*10^ROW($1:$5)/10)</f>
        <v>0</v>
      </c>
      <c r="P1100" t="str">
        <f>feed!P936</f>
        <v>Untapped</v>
      </c>
      <c r="Q1100">
        <f t="shared" si="102"/>
        <v>90</v>
      </c>
      <c r="R1100" t="str">
        <f>feed!Q936</f>
        <v>None</v>
      </c>
      <c r="S1100">
        <f t="shared" si="103"/>
        <v>0</v>
      </c>
      <c r="T1100" t="str">
        <f>feed!R936</f>
        <v>Caribbean</v>
      </c>
      <c r="U1100" t="str">
        <f>feed!S936</f>
        <v>Soviet Union</v>
      </c>
      <c r="V1100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16172</v>
      </c>
      <c r="W1100" t="str">
        <f>feed!U936</f>
        <v>http://blocgame.com/stats.php?id=65479</v>
      </c>
      <c r="X1100" s="4">
        <f>SUMPRODUCT(MID(0&amp;feed!V936,LARGE(INDEX(ISNUMBER(--MID(feed!V936,ROW($1:$5),1))*
ROW($1:$5),0),ROW($1:$5))+1,1)*10^ROW($1:$5)/10)</f>
        <v>0</v>
      </c>
      <c r="Y1100">
        <f>feed!W936</f>
        <v>0</v>
      </c>
      <c r="Z1100" s="4">
        <f t="shared" si="104"/>
        <v>14672</v>
      </c>
      <c r="AA1100" s="8">
        <f t="shared" si="105"/>
        <v>40.531328320802004</v>
      </c>
      <c r="AB1100" s="4">
        <f t="shared" si="106"/>
        <v>66.5</v>
      </c>
      <c r="AC1100" s="4">
        <f t="shared" si="107"/>
        <v>2695.3333333333335</v>
      </c>
    </row>
    <row r="1101" spans="1:29" x14ac:dyDescent="0.25">
      <c r="A1101" t="str">
        <f>feed!A941</f>
        <v>Tobiantian</v>
      </c>
      <c r="B1101" t="str">
        <f>feed!B941</f>
        <v>tobyryals</v>
      </c>
      <c r="C1101" t="str">
        <f>feed!C941</f>
        <v>PC MASTER RACE</v>
      </c>
      <c r="D1101">
        <f>SUMPRODUCT(MID(0&amp;feed!D941,LARGE(INDEX(ISNUMBER(--MID(feed!D941,ROW($1:$19),1))*
ROW($1:$19),0),ROW($1:$19))+1,1)*10^ROW($1:$19)/10)</f>
        <v>23</v>
      </c>
      <c r="E1101">
        <f>SUMPRODUCT(MID(0&amp;feed!E941,LARGE(INDEX(ISNUMBER(--MID(feed!E941,ROW($1:$19),1))*
ROW($1:$19),0),ROW($1:$19))+1,1)*10^ROW($1:$19)/10)</f>
        <v>0</v>
      </c>
      <c r="F1101" t="str">
        <f>feed!F941</f>
        <v>First World War surplus</v>
      </c>
      <c r="G1101" t="str">
        <f>feed!G941</f>
        <v>Gandhi-like</v>
      </c>
      <c r="H1101">
        <f>SUMPRODUCT(MID(0&amp;feed!H941,LARGE(INDEX(ISNUMBER(--MID(feed!H941,ROW($1:$19),1))*
ROW($1:$19),0),ROW($1:$19))+1,1)*10^ROW($1:$19)/10)</f>
        <v>0</v>
      </c>
      <c r="I1101" t="str">
        <f>feed!I941</f>
        <v>Good</v>
      </c>
      <c r="J1101">
        <f>SUMPRODUCT(MID(0&amp;feed!J941,LARGE(INDEX(ISNUMBER(--MID(feed!J941,ROW($1:$19),1))*
ROW($1:$19),0),ROW($1:$19))+1,1)*10^ROW($1:$19)/10)</f>
        <v>97</v>
      </c>
      <c r="K1101">
        <f>SUMPRODUCT(MID(0&amp;feed!K941,LARGE(INDEX(ISNUMBER(--MID(feed!K941,ROW($1:$19),1))*
ROW($1:$19),0),ROW($1:$19))+1,1)*10^ROW($1:$19)/10)</f>
        <v>2</v>
      </c>
      <c r="L1101">
        <f>SUMPRODUCT(MID(0&amp;feed!L941,LARGE(INDEX(ISNUMBER(--MID(feed!L941,ROW($1:$19),1))*
ROW($1:$19),0),ROW($1:$19))+1,1)*10^ROW($1:$19)/10)</f>
        <v>0</v>
      </c>
      <c r="M1101" t="str">
        <f>feed!M941</f>
        <v>Central Planning</v>
      </c>
      <c r="N1101">
        <f>SUMPRODUCT(MID(0&amp;feed!N941,LARGE(INDEX(ISNUMBER(--MID(feed!N941,ROW($1:$5),1))*
ROW($1:$5),0),ROW($1:$5))+1,1)*10^ROW($1:$5)/10)</f>
        <v>397</v>
      </c>
      <c r="O1101">
        <f>SUMPRODUCT(MID(0&amp;feed!O941,LARGE(INDEX(ISNUMBER(--MID(feed!O941,ROW($1:$5),1))*
ROW($1:$5),0),ROW($1:$5))+1,1)*10^ROW($1:$5)/10)</f>
        <v>0</v>
      </c>
      <c r="P1101" t="str">
        <f>feed!P941</f>
        <v>Untapped</v>
      </c>
      <c r="Q1101">
        <f t="shared" si="102"/>
        <v>90</v>
      </c>
      <c r="R1101" t="str">
        <f>feed!Q941</f>
        <v>Meagre</v>
      </c>
      <c r="S1101">
        <f t="shared" si="103"/>
        <v>1.5</v>
      </c>
      <c r="T1101" t="str">
        <f>feed!R941</f>
        <v>Persia</v>
      </c>
      <c r="U1101" t="str">
        <f>feed!S941</f>
        <v>Neutral</v>
      </c>
      <c r="V110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20000</v>
      </c>
      <c r="W1101" t="str">
        <f>feed!U941</f>
        <v>http://blocgame.com/stats.php?id=64432</v>
      </c>
      <c r="X1101" s="4">
        <f>SUMPRODUCT(MID(0&amp;feed!V941,LARGE(INDEX(ISNUMBER(--MID(feed!V941,ROW($1:$5),1))*
ROW($1:$5),0),ROW($1:$5))+1,1)*10^ROW($1:$5)/10)</f>
        <v>0</v>
      </c>
      <c r="Y1101">
        <f>feed!W941</f>
        <v>0</v>
      </c>
      <c r="Z1101" s="4">
        <f t="shared" si="104"/>
        <v>19250</v>
      </c>
      <c r="AA1101" s="8">
        <f t="shared" si="105"/>
        <v>50.377833753148614</v>
      </c>
      <c r="AB1101" s="4">
        <f t="shared" si="106"/>
        <v>66.166666666666671</v>
      </c>
      <c r="AC1101" s="4">
        <f t="shared" si="107"/>
        <v>3333.3333333333335</v>
      </c>
    </row>
    <row r="1102" spans="1:29" x14ac:dyDescent="0.25">
      <c r="A1102" t="str">
        <f>feed!A962</f>
        <v>grapondiu</v>
      </c>
      <c r="B1102" t="str">
        <f>feed!B962</f>
        <v>yamado</v>
      </c>
      <c r="C1102" t="str">
        <f>feed!C962</f>
        <v>The Order</v>
      </c>
      <c r="D1102">
        <f>SUMPRODUCT(MID(0&amp;feed!D962,LARGE(INDEX(ISNUMBER(--MID(feed!D962,ROW($1:$19),1))*
ROW($1:$19),0),ROW($1:$19))+1,1)*10^ROW($1:$19)/10)</f>
        <v>48</v>
      </c>
      <c r="E1102">
        <f>SUMPRODUCT(MID(0&amp;feed!E962,LARGE(INDEX(ISNUMBER(--MID(feed!E962,ROW($1:$19),1))*
ROW($1:$19),0),ROW($1:$19))+1,1)*10^ROW($1:$19)/10)</f>
        <v>2</v>
      </c>
      <c r="F1102" t="str">
        <f>feed!F962</f>
        <v>First World War surplus</v>
      </c>
      <c r="G1102" t="str">
        <f>feed!G962</f>
        <v>Gandhi-like</v>
      </c>
      <c r="H1102">
        <f>SUMPRODUCT(MID(0&amp;feed!H962,LARGE(INDEX(ISNUMBER(--MID(feed!H962,ROW($1:$19),1))*
ROW($1:$19),0),ROW($1:$19))+1,1)*10^ROW($1:$19)/10)</f>
        <v>2</v>
      </c>
      <c r="I1102" t="str">
        <f>feed!I962</f>
        <v>Good</v>
      </c>
      <c r="J1102">
        <f>SUMPRODUCT(MID(0&amp;feed!J962,LARGE(INDEX(ISNUMBER(--MID(feed!J962,ROW($1:$19),1))*
ROW($1:$19),0),ROW($1:$19))+1,1)*10^ROW($1:$19)/10)</f>
        <v>35</v>
      </c>
      <c r="K1102">
        <f>SUMPRODUCT(MID(0&amp;feed!K962,LARGE(INDEX(ISNUMBER(--MID(feed!K962,ROW($1:$19),1))*
ROW($1:$19),0),ROW($1:$19))+1,1)*10^ROW($1:$19)/10)</f>
        <v>12</v>
      </c>
      <c r="L1102">
        <f>SUMPRODUCT(MID(0&amp;feed!L962,LARGE(INDEX(ISNUMBER(--MID(feed!L962,ROW($1:$19),1))*
ROW($1:$19),0),ROW($1:$19))+1,1)*10^ROW($1:$19)/10)</f>
        <v>2</v>
      </c>
      <c r="M1102" t="str">
        <f>feed!M962</f>
        <v>Central Planning</v>
      </c>
      <c r="N1102">
        <f>SUMPRODUCT(MID(0&amp;feed!N962,LARGE(INDEX(ISNUMBER(--MID(feed!N962,ROW($1:$5),1))*
ROW($1:$5),0),ROW($1:$5))+1,1)*10^ROW($1:$5)/10)</f>
        <v>382</v>
      </c>
      <c r="O1102">
        <f>SUMPRODUCT(MID(0&amp;feed!O962,LARGE(INDEX(ISNUMBER(--MID(feed!O962,ROW($1:$5),1))*
ROW($1:$5),0),ROW($1:$5))+1,1)*10^ROW($1:$5)/10)</f>
        <v>1420</v>
      </c>
      <c r="P1102" t="str">
        <f>feed!P962</f>
        <v>Untapped</v>
      </c>
      <c r="Q1102">
        <f t="shared" si="102"/>
        <v>90</v>
      </c>
      <c r="R1102" t="str">
        <f>feed!Q962</f>
        <v>Mediocre</v>
      </c>
      <c r="S1102">
        <f t="shared" si="103"/>
        <v>4.5</v>
      </c>
      <c r="T1102" t="str">
        <f>feed!R962</f>
        <v>West Africa</v>
      </c>
      <c r="U1102" t="str">
        <f>feed!S962</f>
        <v>Soviet Union</v>
      </c>
      <c r="V110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31747</v>
      </c>
      <c r="W1102" t="str">
        <f>feed!U962</f>
        <v>http://blocgame.com/stats.php?id=65382</v>
      </c>
      <c r="X1102" s="4">
        <f>SUMPRODUCT(MID(0&amp;feed!V962,LARGE(INDEX(ISNUMBER(--MID(feed!V962,ROW($1:$5),1))*
ROW($1:$5),0),ROW($1:$5))+1,1)*10^ROW($1:$5)/10)</f>
        <v>0</v>
      </c>
      <c r="Y1102">
        <f>feed!W962</f>
        <v>0</v>
      </c>
      <c r="Z1102" s="4">
        <f t="shared" si="104"/>
        <v>24997</v>
      </c>
      <c r="AA1102" s="8">
        <f t="shared" si="105"/>
        <v>83.107329842931932</v>
      </c>
      <c r="AB1102" s="4">
        <f t="shared" si="106"/>
        <v>63.666666666666664</v>
      </c>
      <c r="AC1102" s="4">
        <f t="shared" si="107"/>
        <v>5291.166666666667</v>
      </c>
    </row>
    <row r="1103" spans="1:29" x14ac:dyDescent="0.25">
      <c r="A1103" t="str">
        <f>feed!A939</f>
        <v>Buldorzek</v>
      </c>
      <c r="B1103" t="str">
        <f>feed!B939</f>
        <v>Buldorzek</v>
      </c>
      <c r="C1103" t="str">
        <f>feed!C939</f>
        <v>Warsaw Pact</v>
      </c>
      <c r="D1103">
        <f>SUMPRODUCT(MID(0&amp;feed!D939,LARGE(INDEX(ISNUMBER(--MID(feed!D939,ROW($1:$19),1))*
ROW($1:$19),0),ROW($1:$19))+1,1)*10^ROW($1:$19)/10)</f>
        <v>26</v>
      </c>
      <c r="E1103">
        <f>SUMPRODUCT(MID(0&amp;feed!E939,LARGE(INDEX(ISNUMBER(--MID(feed!E939,ROW($1:$19),1))*
ROW($1:$19),0),ROW($1:$19))+1,1)*10^ROW($1:$19)/10)</f>
        <v>0</v>
      </c>
      <c r="F1103" t="str">
        <f>feed!F939</f>
        <v>Finest of the 19th century</v>
      </c>
      <c r="G1103" t="str">
        <f>feed!G939</f>
        <v>Nice</v>
      </c>
      <c r="H1103">
        <f>SUMPRODUCT(MID(0&amp;feed!H939,LARGE(INDEX(ISNUMBER(--MID(feed!H939,ROW($1:$19),1))*
ROW($1:$19),0),ROW($1:$19))+1,1)*10^ROW($1:$19)/10)</f>
        <v>1</v>
      </c>
      <c r="I1103" t="str">
        <f>feed!I939</f>
        <v>Good</v>
      </c>
      <c r="J1103">
        <f>SUMPRODUCT(MID(0&amp;feed!J939,LARGE(INDEX(ISNUMBER(--MID(feed!J939,ROW($1:$19),1))*
ROW($1:$19),0),ROW($1:$19))+1,1)*10^ROW($1:$19)/10)</f>
        <v>2</v>
      </c>
      <c r="K1103">
        <f>SUMPRODUCT(MID(0&amp;feed!K939,LARGE(INDEX(ISNUMBER(--MID(feed!K939,ROW($1:$19),1))*
ROW($1:$19),0),ROW($1:$19))+1,1)*10^ROW($1:$19)/10)</f>
        <v>4</v>
      </c>
      <c r="L1103">
        <f>SUMPRODUCT(MID(0&amp;feed!L939,LARGE(INDEX(ISNUMBER(--MID(feed!L939,ROW($1:$19),1))*
ROW($1:$19),0),ROW($1:$19))+1,1)*10^ROW($1:$19)/10)</f>
        <v>4</v>
      </c>
      <c r="M1103" t="str">
        <f>feed!M939</f>
        <v>Mixed Economy</v>
      </c>
      <c r="N1103">
        <f>SUMPRODUCT(MID(0&amp;feed!N939,LARGE(INDEX(ISNUMBER(--MID(feed!N939,ROW($1:$5),1))*
ROW($1:$5),0),ROW($1:$5))+1,1)*10^ROW($1:$5)/10)</f>
        <v>398</v>
      </c>
      <c r="O1103">
        <f>SUMPRODUCT(MID(0&amp;feed!O939,LARGE(INDEX(ISNUMBER(--MID(feed!O939,ROW($1:$5),1))*
ROW($1:$5),0),ROW($1:$5))+1,1)*10^ROW($1:$5)/10)</f>
        <v>5646</v>
      </c>
      <c r="P1103" t="str">
        <f>feed!P939</f>
        <v>Untapped</v>
      </c>
      <c r="Q1103">
        <f t="shared" si="102"/>
        <v>90</v>
      </c>
      <c r="R1103" t="str">
        <f>feed!Q939</f>
        <v>Meagre</v>
      </c>
      <c r="S1103">
        <f t="shared" si="103"/>
        <v>1.5</v>
      </c>
      <c r="T1103" t="str">
        <f>feed!R939</f>
        <v>Arabia</v>
      </c>
      <c r="U1103" t="str">
        <f>feed!S939</f>
        <v>Soviet Union</v>
      </c>
      <c r="V1103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24028</v>
      </c>
      <c r="W1103" t="str">
        <f>feed!U939</f>
        <v>http://blocgame.com/stats.php?id=65516</v>
      </c>
      <c r="X1103" s="4">
        <f>SUMPRODUCT(MID(0&amp;feed!V939,LARGE(INDEX(ISNUMBER(--MID(feed!V939,ROW($1:$5),1))*
ROW($1:$5),0),ROW($1:$5))+1,1)*10^ROW($1:$5)/10)</f>
        <v>0</v>
      </c>
      <c r="Y1103">
        <f>feed!W939</f>
        <v>0</v>
      </c>
      <c r="Z1103" s="4">
        <f t="shared" si="104"/>
        <v>20278</v>
      </c>
      <c r="AA1103" s="8">
        <f t="shared" si="105"/>
        <v>60.371859296482413</v>
      </c>
      <c r="AB1103" s="4">
        <f t="shared" si="106"/>
        <v>66.333333333333329</v>
      </c>
      <c r="AC1103" s="4">
        <f t="shared" si="107"/>
        <v>4004.6666666666665</v>
      </c>
    </row>
    <row r="1104" spans="1:29" x14ac:dyDescent="0.25">
      <c r="A1104" t="str">
        <f>feed!A1077</f>
        <v>Twerkanasia</v>
      </c>
      <c r="B1104" t="str">
        <f>feed!B1077</f>
        <v>J_Daddy2.0</v>
      </c>
      <c r="C1104">
        <f>feed!C1077</f>
        <v>0</v>
      </c>
      <c r="D1104">
        <f>SUMPRODUCT(MID(0&amp;feed!D1077,LARGE(INDEX(ISNUMBER(--MID(feed!D1077,ROW($1:$19),1))*
ROW($1:$19),0),ROW($1:$19))+1,1)*10^ROW($1:$19)/10)</f>
        <v>20</v>
      </c>
      <c r="E1104">
        <f>SUMPRODUCT(MID(0&amp;feed!E1077,LARGE(INDEX(ISNUMBER(--MID(feed!E1077,ROW($1:$19),1))*
ROW($1:$19),0),ROW($1:$19))+1,1)*10^ROW($1:$19)/10)</f>
        <v>0</v>
      </c>
      <c r="F1104" t="str">
        <f>feed!F1077</f>
        <v>Finest of the 19th century</v>
      </c>
      <c r="G1104" t="str">
        <f>feed!G1077</f>
        <v>Nice</v>
      </c>
      <c r="H1104">
        <f>SUMPRODUCT(MID(0&amp;feed!H1085,LARGE(INDEX(ISNUMBER(--MID(feed!H1085,ROW($1:$19),1))*
ROW($1:$19),0),ROW($1:$19))+1,1)*10^ROW($1:$19)/10)</f>
        <v>1</v>
      </c>
      <c r="I1104" t="str">
        <f>feed!I1077</f>
        <v>Standard</v>
      </c>
      <c r="J1104">
        <f>SUMPRODUCT(MID(0&amp;feed!J1077,LARGE(INDEX(ISNUMBER(--MID(feed!J1077,ROW($1:$19),1))*
ROW($1:$19),0),ROW($1:$19))+1,1)*10^ROW($1:$19)/10)</f>
        <v>78</v>
      </c>
      <c r="K1104">
        <f>SUMPRODUCT(MID(0&amp;feed!K1077,LARGE(INDEX(ISNUMBER(--MID(feed!K1077,ROW($1:$19),1))*
ROW($1:$19),0),ROW($1:$19))+1,1)*10^ROW($1:$19)/10)</f>
        <v>4</v>
      </c>
      <c r="L1104">
        <f>SUMPRODUCT(MID(0&amp;feed!L1077,LARGE(INDEX(ISNUMBER(--MID(feed!L1077,ROW($1:$19),1))*
ROW($1:$19),0),ROW($1:$19))+1,1)*10^ROW($1:$19)/10)</f>
        <v>1</v>
      </c>
      <c r="M1104" t="str">
        <f>feed!M1077</f>
        <v>Mixed Economy</v>
      </c>
      <c r="N1104">
        <f>SUMPRODUCT(MID(0&amp;feed!N1077,LARGE(INDEX(ISNUMBER(--MID(feed!N1077,ROW($1:$5),1))*
ROW($1:$5),0),ROW($1:$5))+1,1)*10^ROW($1:$5)/10)</f>
        <v>328</v>
      </c>
      <c r="O1104">
        <f>SUMPRODUCT(MID(0&amp;feed!O1077,LARGE(INDEX(ISNUMBER(--MID(feed!O1077,ROW($1:$5),1))*
ROW($1:$5),0),ROW($1:$5))+1,1)*10^ROW($1:$5)/10)</f>
        <v>1</v>
      </c>
      <c r="P1104" t="str">
        <f>feed!P1077</f>
        <v>Untapped</v>
      </c>
      <c r="Q1104">
        <f t="shared" si="102"/>
        <v>90</v>
      </c>
      <c r="R1104" t="str">
        <f>feed!Q1077</f>
        <v>None</v>
      </c>
      <c r="S1104">
        <f t="shared" si="103"/>
        <v>0</v>
      </c>
      <c r="T1104" t="str">
        <f>feed!R1077</f>
        <v>Pacific Rim</v>
      </c>
      <c r="U1104" t="str">
        <f>feed!S1077</f>
        <v>Neutral</v>
      </c>
      <c r="V1104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104" t="str">
        <f>feed!U1077</f>
        <v>http://blocgame.com/stats.php?id=58182</v>
      </c>
      <c r="X1104" s="4">
        <f>SUMPRODUCT(MID(0&amp;feed!V1077,LARGE(INDEX(ISNUMBER(--MID(feed!V1077,ROW($1:$5),1))*
ROW($1:$5),0),ROW($1:$5))+1,1)*10^ROW($1:$5)/10)</f>
        <v>0</v>
      </c>
      <c r="Y1104">
        <f>feed!W1077</f>
        <v>0</v>
      </c>
      <c r="Z1104" s="4">
        <f t="shared" si="104"/>
        <v>17375</v>
      </c>
      <c r="AA1104" s="8">
        <f t="shared" si="105"/>
        <v>60.975609756097562</v>
      </c>
      <c r="AB1104" s="4">
        <f t="shared" si="106"/>
        <v>54.666666666666664</v>
      </c>
      <c r="AC1104" s="4">
        <f t="shared" si="107"/>
        <v>3333.3333333333335</v>
      </c>
    </row>
    <row r="1105" spans="1:29" x14ac:dyDescent="0.25">
      <c r="A1105" t="e">
        <f>feed!#REF!</f>
        <v>#REF!</v>
      </c>
      <c r="B1105" t="e">
        <f>feed!#REF!</f>
        <v>#REF!</v>
      </c>
      <c r="C1105" t="e">
        <f>feed!#REF!</f>
        <v>#REF!</v>
      </c>
      <c r="D1105" t="e">
        <f>SUMPRODUCT(MID(0&amp;feed!#REF!,LARGE(INDEX(ISNUMBER(--MID(feed!#REF!,ROW($1:$19),1))*
ROW($1:$19),0),ROW($1:$19))+1,1)*10^ROW($1:$19)/10)</f>
        <v>#REF!</v>
      </c>
      <c r="E1105" t="e">
        <f>SUMPRODUCT(MID(0&amp;feed!#REF!,LARGE(INDEX(ISNUMBER(--MID(feed!#REF!,ROW($1:$19),1))*
ROW($1:$19),0),ROW($1:$19))+1,1)*10^ROW($1:$19)/10)</f>
        <v>#REF!</v>
      </c>
      <c r="F1105" t="e">
        <f>feed!#REF!</f>
        <v>#REF!</v>
      </c>
      <c r="G1105" t="e">
        <f>feed!#REF!</f>
        <v>#REF!</v>
      </c>
      <c r="H1105" t="e">
        <f>SUMPRODUCT(MID(0&amp;feed!#REF!,LARGE(INDEX(ISNUMBER(--MID(feed!#REF!,ROW($1:$19),1))*
ROW($1:$19),0),ROW($1:$19))+1,1)*10^ROW($1:$19)/10)</f>
        <v>#REF!</v>
      </c>
      <c r="I1105" t="e">
        <f>feed!#REF!</f>
        <v>#REF!</v>
      </c>
      <c r="J1105" t="e">
        <f>SUMPRODUCT(MID(0&amp;feed!#REF!,LARGE(INDEX(ISNUMBER(--MID(feed!#REF!,ROW($1:$19),1))*
ROW($1:$19),0),ROW($1:$19))+1,1)*10^ROW($1:$19)/10)</f>
        <v>#REF!</v>
      </c>
      <c r="K1105" t="e">
        <f>SUMPRODUCT(MID(0&amp;feed!#REF!,LARGE(INDEX(ISNUMBER(--MID(feed!#REF!,ROW($1:$19),1))*
ROW($1:$19),0),ROW($1:$19))+1,1)*10^ROW($1:$19)/10)</f>
        <v>#REF!</v>
      </c>
      <c r="L1105" t="e">
        <f>SUMPRODUCT(MID(0&amp;feed!#REF!,LARGE(INDEX(ISNUMBER(--MID(feed!#REF!,ROW($1:$19),1))*
ROW($1:$19),0),ROW($1:$19))+1,1)*10^ROW($1:$19)/10)</f>
        <v>#REF!</v>
      </c>
      <c r="M1105" t="e">
        <f>feed!#REF!</f>
        <v>#REF!</v>
      </c>
      <c r="N1105" t="e">
        <f>SUMPRODUCT(MID(0&amp;feed!#REF!,LARGE(INDEX(ISNUMBER(--MID(feed!#REF!,ROW($1:$5),1))*
ROW($1:$5),0),ROW($1:$5))+1,1)*10^ROW($1:$5)/10)</f>
        <v>#REF!</v>
      </c>
      <c r="O1105" t="e">
        <f>SUMPRODUCT(MID(0&amp;feed!#REF!,LARGE(INDEX(ISNUMBER(--MID(feed!#REF!,ROW($1:$5),1))*
ROW($1:$5),0),ROW($1:$5))+1,1)*10^ROW($1:$5)/10)</f>
        <v>#REF!</v>
      </c>
      <c r="P1105" t="e">
        <f>feed!#REF!</f>
        <v>#REF!</v>
      </c>
      <c r="Q1105" t="e">
        <f t="shared" si="102"/>
        <v>#REF!</v>
      </c>
      <c r="R1105" t="e">
        <f>feed!#REF!</f>
        <v>#REF!</v>
      </c>
      <c r="S1105" t="e">
        <f t="shared" si="103"/>
        <v>#REF!</v>
      </c>
      <c r="T1105" t="e">
        <f>feed!#REF!</f>
        <v>#REF!</v>
      </c>
      <c r="U1105" t="e">
        <f>feed!#REF!</f>
        <v>#REF!</v>
      </c>
      <c r="V1105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105" t="e">
        <f>feed!#REF!</f>
        <v>#REF!</v>
      </c>
      <c r="X1105" s="4" t="e">
        <f>SUMPRODUCT(MID(0&amp;feed!#REF!,LARGE(INDEX(ISNUMBER(--MID(feed!#REF!,ROW($1:$5),1))*
ROW($1:$5),0),ROW($1:$5))+1,1)*10^ROW($1:$5)/10)</f>
        <v>#REF!</v>
      </c>
      <c r="Y1105" t="e">
        <f>feed!#REF!</f>
        <v>#REF!</v>
      </c>
      <c r="Z1105" s="4" t="e">
        <f t="shared" si="104"/>
        <v>#REF!</v>
      </c>
      <c r="AA1105" s="8" t="e">
        <f t="shared" si="105"/>
        <v>#REF!</v>
      </c>
      <c r="AB1105" s="4" t="e">
        <f t="shared" si="106"/>
        <v>#REF!</v>
      </c>
      <c r="AC1105" s="4" t="e">
        <f t="shared" si="107"/>
        <v>#REF!</v>
      </c>
    </row>
    <row r="1106" spans="1:29" x14ac:dyDescent="0.25">
      <c r="A1106" t="str">
        <f>feed!A929</f>
        <v>BrownPeople</v>
      </c>
      <c r="B1106" t="str">
        <f>feed!B929</f>
        <v>Nightman</v>
      </c>
      <c r="C1106" t="str">
        <f>feed!C929</f>
        <v>Socialist Arab Union</v>
      </c>
      <c r="D1106">
        <f>SUMPRODUCT(MID(0&amp;feed!D929,LARGE(INDEX(ISNUMBER(--MID(feed!D929,ROW($1:$19),1))*
ROW($1:$19),0),ROW($1:$19))+1,1)*10^ROW($1:$19)/10)</f>
        <v>83</v>
      </c>
      <c r="E1106">
        <f>SUMPRODUCT(MID(0&amp;feed!E929,LARGE(INDEX(ISNUMBER(--MID(feed!E929,ROW($1:$19),1))*
ROW($1:$19),0),ROW($1:$19))+1,1)*10^ROW($1:$19)/10)</f>
        <v>0</v>
      </c>
      <c r="F1106" t="str">
        <f>feed!F929</f>
        <v>Finest of the 19th century</v>
      </c>
      <c r="G1106" t="str">
        <f>feed!G929</f>
        <v>Isolated</v>
      </c>
      <c r="H1106">
        <f>SUMPRODUCT(MID(0&amp;feed!H929,LARGE(INDEX(ISNUMBER(--MID(feed!H929,ROW($1:$19),1))*
ROW($1:$19),0),ROW($1:$19))+1,1)*10^ROW($1:$19)/10)</f>
        <v>1</v>
      </c>
      <c r="I1106" t="str">
        <f>feed!I929</f>
        <v>Undisciplined Rabble</v>
      </c>
      <c r="J1106">
        <f>SUMPRODUCT(MID(0&amp;feed!J929,LARGE(INDEX(ISNUMBER(--MID(feed!J929,ROW($1:$19),1))*
ROW($1:$19),0),ROW($1:$19))+1,1)*10^ROW($1:$19)/10)</f>
        <v>12</v>
      </c>
      <c r="K1106">
        <f>SUMPRODUCT(MID(0&amp;feed!K929,LARGE(INDEX(ISNUMBER(--MID(feed!K929,ROW($1:$19),1))*
ROW($1:$19),0),ROW($1:$19))+1,1)*10^ROW($1:$19)/10)</f>
        <v>12</v>
      </c>
      <c r="L1106">
        <f>SUMPRODUCT(MID(0&amp;feed!L929,LARGE(INDEX(ISNUMBER(--MID(feed!L929,ROW($1:$19),1))*
ROW($1:$19),0),ROW($1:$19))+1,1)*10^ROW($1:$19)/10)</f>
        <v>0</v>
      </c>
      <c r="M1106" t="str">
        <f>feed!M929</f>
        <v>Mixed Economy</v>
      </c>
      <c r="N1106">
        <f>SUMPRODUCT(MID(0&amp;feed!N929,LARGE(INDEX(ISNUMBER(--MID(feed!N929,ROW($1:$5),1))*
ROW($1:$5),0),ROW($1:$5))+1,1)*10^ROW($1:$5)/10)</f>
        <v>404</v>
      </c>
      <c r="O1106">
        <f>SUMPRODUCT(MID(0&amp;feed!O929,LARGE(INDEX(ISNUMBER(--MID(feed!O929,ROW($1:$5),1))*
ROW($1:$5),0),ROW($1:$5))+1,1)*10^ROW($1:$5)/10)</f>
        <v>322</v>
      </c>
      <c r="P1106" t="str">
        <f>feed!P929</f>
        <v>Untapped</v>
      </c>
      <c r="Q1106">
        <f t="shared" si="102"/>
        <v>90</v>
      </c>
      <c r="R1106" t="str">
        <f>feed!Q929</f>
        <v>Meagre</v>
      </c>
      <c r="S1106">
        <f t="shared" si="103"/>
        <v>1.5</v>
      </c>
      <c r="T1106" t="str">
        <f>feed!R929</f>
        <v>East Africa</v>
      </c>
      <c r="U1106" t="str">
        <f>feed!S929</f>
        <v>Neutral</v>
      </c>
      <c r="V1106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16194</v>
      </c>
      <c r="W1106" t="str">
        <f>feed!U929</f>
        <v>http://blocgame.com/stats.php?id=64484</v>
      </c>
      <c r="X1106" s="4">
        <f>SUMPRODUCT(MID(0&amp;feed!V929,LARGE(INDEX(ISNUMBER(--MID(feed!V929,ROW($1:$5),1))*
ROW($1:$5),0),ROW($1:$5))+1,1)*10^ROW($1:$5)/10)</f>
        <v>0</v>
      </c>
      <c r="Y1106">
        <f>feed!W929</f>
        <v>0</v>
      </c>
      <c r="Z1106" s="4">
        <f t="shared" si="104"/>
        <v>10944</v>
      </c>
      <c r="AA1106" s="8">
        <f t="shared" si="105"/>
        <v>40.084158415841586</v>
      </c>
      <c r="AB1106" s="4">
        <f t="shared" si="106"/>
        <v>67.333333333333329</v>
      </c>
      <c r="AC1106" s="4">
        <f t="shared" si="107"/>
        <v>2699</v>
      </c>
    </row>
    <row r="1107" spans="1:29" x14ac:dyDescent="0.25">
      <c r="A1107" t="str">
        <f>feed!A924</f>
        <v>Menodux</v>
      </c>
      <c r="B1107" t="str">
        <f>feed!B924</f>
        <v>Suferio</v>
      </c>
      <c r="C1107" t="str">
        <f>feed!C924</f>
        <v>The Khilafah</v>
      </c>
      <c r="D1107">
        <f>SUMPRODUCT(MID(0&amp;feed!D924,LARGE(INDEX(ISNUMBER(--MID(feed!D924,ROW($1:$19),1))*
ROW($1:$19),0),ROW($1:$19))+1,1)*10^ROW($1:$19)/10)</f>
        <v>48</v>
      </c>
      <c r="E1107">
        <f>SUMPRODUCT(MID(0&amp;feed!E924,LARGE(INDEX(ISNUMBER(--MID(feed!E924,ROW($1:$19),1))*
ROW($1:$19),0),ROW($1:$19))+1,1)*10^ROW($1:$19)/10)</f>
        <v>2</v>
      </c>
      <c r="F1107" t="str">
        <f>feed!F924</f>
        <v>First World War surplus</v>
      </c>
      <c r="G1107" t="str">
        <f>feed!G924</f>
        <v>Angelic</v>
      </c>
      <c r="H1107">
        <f>SUMPRODUCT(MID(0&amp;feed!H924,LARGE(INDEX(ISNUMBER(--MID(feed!H924,ROW($1:$19),1))*
ROW($1:$19),0),ROW($1:$19))+1,1)*10^ROW($1:$19)/10)</f>
        <v>2</v>
      </c>
      <c r="I1107" t="str">
        <f>feed!I924</f>
        <v>Good</v>
      </c>
      <c r="J1107">
        <f>SUMPRODUCT(MID(0&amp;feed!J924,LARGE(INDEX(ISNUMBER(--MID(feed!J924,ROW($1:$19),1))*
ROW($1:$19),0),ROW($1:$19))+1,1)*10^ROW($1:$19)/10)</f>
        <v>35</v>
      </c>
      <c r="K1107">
        <f>SUMPRODUCT(MID(0&amp;feed!K924,LARGE(INDEX(ISNUMBER(--MID(feed!K924,ROW($1:$19),1))*
ROW($1:$19),0),ROW($1:$19))+1,1)*10^ROW($1:$19)/10)</f>
        <v>11</v>
      </c>
      <c r="L1107">
        <f>SUMPRODUCT(MID(0&amp;feed!L924,LARGE(INDEX(ISNUMBER(--MID(feed!L924,ROW($1:$19),1))*
ROW($1:$19),0),ROW($1:$19))+1,1)*10^ROW($1:$19)/10)</f>
        <v>5</v>
      </c>
      <c r="M1107" t="str">
        <f>feed!M924</f>
        <v>Central Planning</v>
      </c>
      <c r="N1107">
        <f>SUMPRODUCT(MID(0&amp;feed!N924,LARGE(INDEX(ISNUMBER(--MID(feed!N924,ROW($1:$5),1))*
ROW($1:$5),0),ROW($1:$5))+1,1)*10^ROW($1:$5)/10)</f>
        <v>411</v>
      </c>
      <c r="O1107">
        <f>SUMPRODUCT(MID(0&amp;feed!O924,LARGE(INDEX(ISNUMBER(--MID(feed!O924,ROW($1:$5),1))*
ROW($1:$5),0),ROW($1:$5))+1,1)*10^ROW($1:$5)/10)</f>
        <v>6532</v>
      </c>
      <c r="P1107" t="str">
        <f>feed!P924</f>
        <v>Untapped</v>
      </c>
      <c r="Q1107">
        <f t="shared" si="102"/>
        <v>90</v>
      </c>
      <c r="R1107" t="str">
        <f>feed!Q924</f>
        <v>Mediocre</v>
      </c>
      <c r="S1107">
        <f t="shared" si="103"/>
        <v>4.5</v>
      </c>
      <c r="T1107" t="str">
        <f>feed!R924</f>
        <v>Egypt</v>
      </c>
      <c r="U1107" t="str">
        <f>feed!S924</f>
        <v>Soviet Union</v>
      </c>
      <c r="V1107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28716</v>
      </c>
      <c r="W1107" t="str">
        <f>feed!U924</f>
        <v>http://blocgame.com/stats.php?id=65396</v>
      </c>
      <c r="X1107" s="4">
        <f>SUMPRODUCT(MID(0&amp;feed!V924,LARGE(INDEX(ISNUMBER(--MID(feed!V924,ROW($1:$5),1))*
ROW($1:$5),0),ROW($1:$5))+1,1)*10^ROW($1:$5)/10)</f>
        <v>0</v>
      </c>
      <c r="Y1107">
        <f>feed!W924</f>
        <v>0</v>
      </c>
      <c r="Z1107" s="4">
        <f t="shared" si="104"/>
        <v>21216</v>
      </c>
      <c r="AA1107" s="8">
        <f t="shared" si="105"/>
        <v>69.868613138686129</v>
      </c>
      <c r="AB1107" s="4">
        <f t="shared" si="106"/>
        <v>68.5</v>
      </c>
      <c r="AC1107" s="4">
        <f t="shared" si="107"/>
        <v>4786</v>
      </c>
    </row>
    <row r="1108" spans="1:29" x14ac:dyDescent="0.25">
      <c r="A1108" t="str">
        <f>feed!A677</f>
        <v>YuvalF4gg</v>
      </c>
      <c r="B1108" t="str">
        <f>feed!B677</f>
        <v>sahar1998</v>
      </c>
      <c r="C1108" t="str">
        <f>feed!C677</f>
        <v>The Order</v>
      </c>
      <c r="D1108">
        <f>SUMPRODUCT(MID(0&amp;feed!D677,LARGE(INDEX(ISNUMBER(--MID(feed!D677,ROW($1:$19),1))*
ROW($1:$19),0),ROW($1:$19))+1,1)*10^ROW($1:$19)/10)</f>
        <v>56</v>
      </c>
      <c r="E1108">
        <f>SUMPRODUCT(MID(0&amp;feed!E677,LARGE(INDEX(ISNUMBER(--MID(feed!E677,ROW($1:$19),1))*
ROW($1:$19),0),ROW($1:$19))+1,1)*10^ROW($1:$19)/10)</f>
        <v>0</v>
      </c>
      <c r="F1108" t="str">
        <f>feed!F677</f>
        <v>Second World War surplus</v>
      </c>
      <c r="G1108" t="str">
        <f>feed!G677</f>
        <v>Gandhi-like</v>
      </c>
      <c r="H1108">
        <f>SUMPRODUCT(MID(0&amp;feed!H676,LARGE(INDEX(ISNUMBER(--MID(feed!H676,ROW($1:$19),1))*
ROW($1:$19),0),ROW($1:$19))+1,1)*10^ROW($1:$19)/10)</f>
        <v>0</v>
      </c>
      <c r="I1108" t="str">
        <f>feed!I677</f>
        <v>Standard</v>
      </c>
      <c r="J1108">
        <f>SUMPRODUCT(MID(0&amp;feed!J677,LARGE(INDEX(ISNUMBER(--MID(feed!J677,ROW($1:$19),1))*
ROW($1:$19),0),ROW($1:$19))+1,1)*10^ROW($1:$19)/10)</f>
        <v>1</v>
      </c>
      <c r="K1108">
        <f>SUMPRODUCT(MID(0&amp;feed!K677,LARGE(INDEX(ISNUMBER(--MID(feed!K677,ROW($1:$19),1))*
ROW($1:$19),0),ROW($1:$19))+1,1)*10^ROW($1:$19)/10)</f>
        <v>6</v>
      </c>
      <c r="L1108">
        <f>SUMPRODUCT(MID(0&amp;feed!L677,LARGE(INDEX(ISNUMBER(--MID(feed!L677,ROW($1:$19),1))*
ROW($1:$19),0),ROW($1:$19))+1,1)*10^ROW($1:$19)/10)</f>
        <v>3</v>
      </c>
      <c r="M1108" t="str">
        <f>feed!M677</f>
        <v>Central Planning</v>
      </c>
      <c r="N1108">
        <f>SUMPRODUCT(MID(0&amp;feed!N677,LARGE(INDEX(ISNUMBER(--MID(feed!N677,ROW($1:$5),1))*
ROW($1:$5),0),ROW($1:$5))+1,1)*10^ROW($1:$5)/10)</f>
        <v>821</v>
      </c>
      <c r="O1108">
        <f>SUMPRODUCT(MID(0&amp;feed!O677,LARGE(INDEX(ISNUMBER(--MID(feed!O677,ROW($1:$5),1))*
ROW($1:$5),0),ROW($1:$5))+1,1)*10^ROW($1:$5)/10)</f>
        <v>647</v>
      </c>
      <c r="P1108" t="str">
        <f>feed!P677</f>
        <v>Near Depletion</v>
      </c>
      <c r="Q1108">
        <f t="shared" si="102"/>
        <v>10</v>
      </c>
      <c r="R1108" t="str">
        <f>feed!Q677</f>
        <v>Small</v>
      </c>
      <c r="S1108">
        <f t="shared" si="103"/>
        <v>3</v>
      </c>
      <c r="T1108" t="str">
        <f>feed!R677</f>
        <v>Arabia</v>
      </c>
      <c r="U1108" t="str">
        <f>feed!S677</f>
        <v>Soviet Union</v>
      </c>
      <c r="V1108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20026</v>
      </c>
      <c r="W1108" t="str">
        <f>feed!U677</f>
        <v>http://blocgame.com/stats.php?id=65125</v>
      </c>
      <c r="X1108" s="4">
        <f>SUMPRODUCT(MID(0&amp;feed!V677,LARGE(INDEX(ISNUMBER(--MID(feed!V677,ROW($1:$5),1))*
ROW($1:$5),0),ROW($1:$5))+1,1)*10^ROW($1:$5)/10)</f>
        <v>0</v>
      </c>
      <c r="Y1108">
        <f>feed!W677</f>
        <v>0</v>
      </c>
      <c r="Z1108" s="4">
        <f t="shared" si="104"/>
        <v>16651</v>
      </c>
      <c r="AA1108" s="8">
        <f t="shared" si="105"/>
        <v>24.392204628501826</v>
      </c>
      <c r="AB1108" s="4">
        <f t="shared" si="106"/>
        <v>136.83333333333334</v>
      </c>
      <c r="AC1108" s="4">
        <f t="shared" si="107"/>
        <v>3337.6666666666665</v>
      </c>
    </row>
    <row r="1109" spans="1:29" x14ac:dyDescent="0.25">
      <c r="A1109" t="str">
        <f>feed!A917</f>
        <v>bokunopico</v>
      </c>
      <c r="B1109" t="str">
        <f>feed!B917</f>
        <v>bokunopico</v>
      </c>
      <c r="C1109">
        <f>feed!C917</f>
        <v>0</v>
      </c>
      <c r="D1109">
        <f>SUMPRODUCT(MID(0&amp;feed!D917,LARGE(INDEX(ISNUMBER(--MID(feed!D917,ROW($1:$19),1))*
ROW($1:$19),0),ROW($1:$19))+1,1)*10^ROW($1:$19)/10)</f>
        <v>6</v>
      </c>
      <c r="E1109">
        <f>SUMPRODUCT(MID(0&amp;feed!E917,LARGE(INDEX(ISNUMBER(--MID(feed!E917,ROW($1:$19),1))*
ROW($1:$19),0),ROW($1:$19))+1,1)*10^ROW($1:$19)/10)</f>
        <v>0</v>
      </c>
      <c r="F1109" t="str">
        <f>feed!F917</f>
        <v>Finest of the 19th century</v>
      </c>
      <c r="G1109" t="str">
        <f>feed!G917</f>
        <v>Gandhi-like</v>
      </c>
      <c r="H1109">
        <f>SUMPRODUCT(MID(0&amp;feed!H917,LARGE(INDEX(ISNUMBER(--MID(feed!H917,ROW($1:$19),1))*
ROW($1:$19),0),ROW($1:$19))+1,1)*10^ROW($1:$19)/10)</f>
        <v>0</v>
      </c>
      <c r="I1109" t="str">
        <f>feed!I917</f>
        <v>Undisciplined Rabble</v>
      </c>
      <c r="J1109">
        <f>SUMPRODUCT(MID(0&amp;feed!J917,LARGE(INDEX(ISNUMBER(--MID(feed!J917,ROW($1:$19),1))*
ROW($1:$19),0),ROW($1:$19))+1,1)*10^ROW($1:$19)/10)</f>
        <v>131</v>
      </c>
      <c r="K1109">
        <f>SUMPRODUCT(MID(0&amp;feed!K917,LARGE(INDEX(ISNUMBER(--MID(feed!K917,ROW($1:$19),1))*
ROW($1:$19),0),ROW($1:$19))+1,1)*10^ROW($1:$19)/10)</f>
        <v>2</v>
      </c>
      <c r="L1109">
        <f>SUMPRODUCT(MID(0&amp;feed!L917,LARGE(INDEX(ISNUMBER(--MID(feed!L917,ROW($1:$19),1))*
ROW($1:$19),0),ROW($1:$19))+1,1)*10^ROW($1:$19)/10)</f>
        <v>2</v>
      </c>
      <c r="M1109" t="str">
        <f>feed!M917</f>
        <v>Mixed Economy</v>
      </c>
      <c r="N1109">
        <f>SUMPRODUCT(MID(0&amp;feed!N917,LARGE(INDEX(ISNUMBER(--MID(feed!N917,ROW($1:$5),1))*
ROW($1:$5),0),ROW($1:$5))+1,1)*10^ROW($1:$5)/10)</f>
        <v>419</v>
      </c>
      <c r="O1109">
        <f>SUMPRODUCT(MID(0&amp;feed!O917,LARGE(INDEX(ISNUMBER(--MID(feed!O917,ROW($1:$5),1))*
ROW($1:$5),0),ROW($1:$5))+1,1)*10^ROW($1:$5)/10)</f>
        <v>4124</v>
      </c>
      <c r="P1109" t="str">
        <f>feed!P917</f>
        <v>Untapped</v>
      </c>
      <c r="Q1109">
        <f t="shared" si="102"/>
        <v>90</v>
      </c>
      <c r="R1109" t="str">
        <f>feed!Q917</f>
        <v>None</v>
      </c>
      <c r="S1109">
        <f t="shared" si="103"/>
        <v>0</v>
      </c>
      <c r="T1109" t="str">
        <f>feed!R917</f>
        <v>Egypt</v>
      </c>
      <c r="U1109" t="str">
        <f>feed!S917</f>
        <v>Neutral</v>
      </c>
      <c r="V1109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20000</v>
      </c>
      <c r="W1109" t="str">
        <f>feed!U917</f>
        <v>http://blocgame.com/stats.php?id=64827</v>
      </c>
      <c r="X1109" s="4">
        <f>SUMPRODUCT(MID(0&amp;feed!V917,LARGE(INDEX(ISNUMBER(--MID(feed!V917,ROW($1:$5),1))*
ROW($1:$5),0),ROW($1:$5))+1,1)*10^ROW($1:$5)/10)</f>
        <v>0</v>
      </c>
      <c r="Y1109">
        <f>feed!W917</f>
        <v>0</v>
      </c>
      <c r="Z1109" s="4">
        <f t="shared" si="104"/>
        <v>18500</v>
      </c>
      <c r="AA1109" s="8">
        <f t="shared" si="105"/>
        <v>47.732696897374701</v>
      </c>
      <c r="AB1109" s="4">
        <f t="shared" si="106"/>
        <v>69.833333333333329</v>
      </c>
      <c r="AC1109" s="4">
        <f t="shared" si="107"/>
        <v>3333.3333333333335</v>
      </c>
    </row>
    <row r="1110" spans="1:29" x14ac:dyDescent="0.25">
      <c r="A1110" t="str">
        <f>feed!A919</f>
        <v>Delcona</v>
      </c>
      <c r="B1110" t="str">
        <f>feed!B919</f>
        <v>sumit13</v>
      </c>
      <c r="C1110">
        <f>feed!C919</f>
        <v>0</v>
      </c>
      <c r="D1110">
        <f>SUMPRODUCT(MID(0&amp;feed!D919,LARGE(INDEX(ISNUMBER(--MID(feed!D919,ROW($1:$19),1))*
ROW($1:$19),0),ROW($1:$19))+1,1)*10^ROW($1:$19)/10)</f>
        <v>10</v>
      </c>
      <c r="E1110">
        <f>SUMPRODUCT(MID(0&amp;feed!E919,LARGE(INDEX(ISNUMBER(--MID(feed!E919,ROW($1:$19),1))*
ROW($1:$19),0),ROW($1:$19))+1,1)*10^ROW($1:$19)/10)</f>
        <v>0</v>
      </c>
      <c r="F1110" t="str">
        <f>feed!F919</f>
        <v>First World War surplus</v>
      </c>
      <c r="G1110" t="str">
        <f>feed!G919</f>
        <v>Gandhi-like</v>
      </c>
      <c r="H1110">
        <f>SUMPRODUCT(MID(0&amp;feed!H919,LARGE(INDEX(ISNUMBER(--MID(feed!H919,ROW($1:$19),1))*
ROW($1:$19),0),ROW($1:$19))+1,1)*10^ROW($1:$19)/10)</f>
        <v>0</v>
      </c>
      <c r="I1110" t="str">
        <f>feed!I919</f>
        <v>Good</v>
      </c>
      <c r="J1110">
        <f>SUMPRODUCT(MID(0&amp;feed!J919,LARGE(INDEX(ISNUMBER(--MID(feed!J919,ROW($1:$19),1))*
ROW($1:$19),0),ROW($1:$19))+1,1)*10^ROW($1:$19)/10)</f>
        <v>77</v>
      </c>
      <c r="K1110">
        <f>SUMPRODUCT(MID(0&amp;feed!K919,LARGE(INDEX(ISNUMBER(--MID(feed!K919,ROW($1:$19),1))*
ROW($1:$19),0),ROW($1:$19))+1,1)*10^ROW($1:$19)/10)</f>
        <v>2</v>
      </c>
      <c r="L1110">
        <f>SUMPRODUCT(MID(0&amp;feed!L919,LARGE(INDEX(ISNUMBER(--MID(feed!L919,ROW($1:$19),1))*
ROW($1:$19),0),ROW($1:$19))+1,1)*10^ROW($1:$19)/10)</f>
        <v>0</v>
      </c>
      <c r="M1110" t="str">
        <f>feed!M919</f>
        <v>Central Planning</v>
      </c>
      <c r="N1110">
        <f>SUMPRODUCT(MID(0&amp;feed!N919,LARGE(INDEX(ISNUMBER(--MID(feed!N919,ROW($1:$5),1))*
ROW($1:$5),0),ROW($1:$5))+1,1)*10^ROW($1:$5)/10)</f>
        <v>415</v>
      </c>
      <c r="O1110">
        <f>SUMPRODUCT(MID(0&amp;feed!O919,LARGE(INDEX(ISNUMBER(--MID(feed!O919,ROW($1:$5),1))*
ROW($1:$5),0),ROW($1:$5))+1,1)*10^ROW($1:$5)/10)</f>
        <v>0</v>
      </c>
      <c r="P1110" t="str">
        <f>feed!P919</f>
        <v>Untapped</v>
      </c>
      <c r="Q1110">
        <f t="shared" si="102"/>
        <v>90</v>
      </c>
      <c r="R1110" t="str">
        <f>feed!Q919</f>
        <v>Meagre</v>
      </c>
      <c r="S1110">
        <f t="shared" si="103"/>
        <v>1.5</v>
      </c>
      <c r="T1110" t="str">
        <f>feed!R919</f>
        <v>The Subcontinent</v>
      </c>
      <c r="U1110" t="str">
        <f>feed!S919</f>
        <v>Neutral</v>
      </c>
      <c r="V1110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16750</v>
      </c>
      <c r="W1110" t="str">
        <f>feed!U919</f>
        <v>http://blocgame.com/stats.php?id=62790</v>
      </c>
      <c r="X1110" s="4">
        <f>SUMPRODUCT(MID(0&amp;feed!V919,LARGE(INDEX(ISNUMBER(--MID(feed!V919,ROW($1:$5),1))*
ROW($1:$5),0),ROW($1:$5))+1,1)*10^ROW($1:$5)/10)</f>
        <v>0</v>
      </c>
      <c r="Y1110">
        <f>feed!W919</f>
        <v>0</v>
      </c>
      <c r="Z1110" s="4">
        <f t="shared" si="104"/>
        <v>16000</v>
      </c>
      <c r="AA1110" s="8">
        <f t="shared" si="105"/>
        <v>40.361445783132531</v>
      </c>
      <c r="AB1110" s="4">
        <f t="shared" si="106"/>
        <v>69.166666666666671</v>
      </c>
      <c r="AC1110" s="4">
        <f t="shared" si="107"/>
        <v>2791.6666666666665</v>
      </c>
    </row>
    <row r="1111" spans="1:29" x14ac:dyDescent="0.25">
      <c r="A1111" t="str">
        <f>feed!A877</f>
        <v>Military101</v>
      </c>
      <c r="B1111" t="str">
        <f>feed!B877</f>
        <v>Militaryruler</v>
      </c>
      <c r="C1111">
        <f>feed!C877</f>
        <v>0</v>
      </c>
      <c r="D1111">
        <f>SUMPRODUCT(MID(0&amp;feed!D877,LARGE(INDEX(ISNUMBER(--MID(feed!D877,ROW($1:$19),1))*
ROW($1:$19),0),ROW($1:$19))+1,1)*10^ROW($1:$19)/10)</f>
        <v>8</v>
      </c>
      <c r="E1111">
        <f>SUMPRODUCT(MID(0&amp;feed!E877,LARGE(INDEX(ISNUMBER(--MID(feed!E877,ROW($1:$19),1))*
ROW($1:$19),0),ROW($1:$19))+1,1)*10^ROW($1:$19)/10)</f>
        <v>0</v>
      </c>
      <c r="F1111" t="str">
        <f>feed!F877</f>
        <v>First World War surplus</v>
      </c>
      <c r="G1111" t="str">
        <f>feed!G877</f>
        <v>Normal</v>
      </c>
      <c r="H1111">
        <f>SUMPRODUCT(MID(0&amp;feed!H875,LARGE(INDEX(ISNUMBER(--MID(feed!H875,ROW($1:$19),1))*
ROW($1:$19),0),ROW($1:$19))+1,1)*10^ROW($1:$19)/10)</f>
        <v>1</v>
      </c>
      <c r="I1111" t="str">
        <f>feed!I877</f>
        <v>Undisciplined Rabble</v>
      </c>
      <c r="J1111">
        <f>SUMPRODUCT(MID(0&amp;feed!J877,LARGE(INDEX(ISNUMBER(--MID(feed!J877,ROW($1:$19),1))*
ROW($1:$19),0),ROW($1:$19))+1,1)*10^ROW($1:$19)/10)</f>
        <v>132</v>
      </c>
      <c r="K1111">
        <f>SUMPRODUCT(MID(0&amp;feed!K877,LARGE(INDEX(ISNUMBER(--MID(feed!K877,ROW($1:$19),1))*
ROW($1:$19),0),ROW($1:$19))+1,1)*10^ROW($1:$19)/10)</f>
        <v>2</v>
      </c>
      <c r="L1111">
        <f>SUMPRODUCT(MID(0&amp;feed!L877,LARGE(INDEX(ISNUMBER(--MID(feed!L877,ROW($1:$19),1))*
ROW($1:$19),0),ROW($1:$19))+1,1)*10^ROW($1:$19)/10)</f>
        <v>0</v>
      </c>
      <c r="M1111" t="str">
        <f>feed!M877</f>
        <v>Mixed Economy</v>
      </c>
      <c r="N1111">
        <f>SUMPRODUCT(MID(0&amp;feed!N877,LARGE(INDEX(ISNUMBER(--MID(feed!N877,ROW($1:$5),1))*
ROW($1:$5),0),ROW($1:$5))+1,1)*10^ROW($1:$5)/10)</f>
        <v>458</v>
      </c>
      <c r="O1111">
        <f>SUMPRODUCT(MID(0&amp;feed!O877,LARGE(INDEX(ISNUMBER(--MID(feed!O877,ROW($1:$5),1))*
ROW($1:$5),0),ROW($1:$5))+1,1)*10^ROW($1:$5)/10)</f>
        <v>0</v>
      </c>
      <c r="P1111" t="str">
        <f>feed!P877</f>
        <v>Untapped</v>
      </c>
      <c r="Q1111">
        <f t="shared" si="102"/>
        <v>90</v>
      </c>
      <c r="R1111" t="str">
        <f>feed!Q877</f>
        <v>Meagre</v>
      </c>
      <c r="S1111">
        <f t="shared" si="103"/>
        <v>1.5</v>
      </c>
      <c r="T1111" t="str">
        <f>feed!R877</f>
        <v>Atlas</v>
      </c>
      <c r="U1111" t="str">
        <f>feed!S877</f>
        <v>Neutral</v>
      </c>
      <c r="V1111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19700</v>
      </c>
      <c r="W1111" t="str">
        <f>feed!U877</f>
        <v>http://blocgame.com/stats.php?id=64273</v>
      </c>
      <c r="X1111" s="4">
        <f>SUMPRODUCT(MID(0&amp;feed!V877,LARGE(INDEX(ISNUMBER(--MID(feed!V877,ROW($1:$5),1))*
ROW($1:$5),0),ROW($1:$5))+1,1)*10^ROW($1:$5)/10)</f>
        <v>0</v>
      </c>
      <c r="Y1111">
        <f>feed!W877</f>
        <v>0</v>
      </c>
      <c r="Z1111" s="4">
        <f t="shared" si="104"/>
        <v>18200</v>
      </c>
      <c r="AA1111" s="8">
        <f t="shared" si="105"/>
        <v>43.013100436681221</v>
      </c>
      <c r="AB1111" s="4">
        <f t="shared" si="106"/>
        <v>76.333333333333329</v>
      </c>
      <c r="AC1111" s="4">
        <f t="shared" si="107"/>
        <v>3283.3333333333335</v>
      </c>
    </row>
    <row r="1112" spans="1:29" x14ac:dyDescent="0.25">
      <c r="A1112" t="str">
        <f>feed!A843</f>
        <v>sixpool</v>
      </c>
      <c r="B1112" t="str">
        <f>feed!B843</f>
        <v>sixpool</v>
      </c>
      <c r="C1112">
        <f>feed!C843</f>
        <v>0</v>
      </c>
      <c r="D1112">
        <f>SUMPRODUCT(MID(0&amp;feed!D843,LARGE(INDEX(ISNUMBER(--MID(feed!D843,ROW($1:$19),1))*
ROW($1:$19),0),ROW($1:$19))+1,1)*10^ROW($1:$19)/10)</f>
        <v>2</v>
      </c>
      <c r="E1112">
        <f>SUMPRODUCT(MID(0&amp;feed!E843,LARGE(INDEX(ISNUMBER(--MID(feed!E843,ROW($1:$19),1))*
ROW($1:$19),0),ROW($1:$19))+1,1)*10^ROW($1:$19)/10)</f>
        <v>0</v>
      </c>
      <c r="F1112" t="str">
        <f>feed!F843</f>
        <v>Finest of the 19th century</v>
      </c>
      <c r="G1112" t="str">
        <f>feed!G843</f>
        <v>Good</v>
      </c>
      <c r="H1112">
        <f>SUMPRODUCT(MID(0&amp;feed!H843,LARGE(INDEX(ISNUMBER(--MID(feed!H843,ROW($1:$19),1))*
ROW($1:$19),0),ROW($1:$19))+1,1)*10^ROW($1:$19)/10)</f>
        <v>0</v>
      </c>
      <c r="I1112" t="str">
        <f>feed!I843</f>
        <v>Undisciplined Rabble</v>
      </c>
      <c r="J1112">
        <f>SUMPRODUCT(MID(0&amp;feed!J843,LARGE(INDEX(ISNUMBER(--MID(feed!J843,ROW($1:$19),1))*
ROW($1:$19),0),ROW($1:$19))+1,1)*10^ROW($1:$19)/10)</f>
        <v>131</v>
      </c>
      <c r="K1112">
        <f>SUMPRODUCT(MID(0&amp;feed!K843,LARGE(INDEX(ISNUMBER(--MID(feed!K843,ROW($1:$19),1))*
ROW($1:$19),0),ROW($1:$19))+1,1)*10^ROW($1:$19)/10)</f>
        <v>2</v>
      </c>
      <c r="L1112">
        <f>SUMPRODUCT(MID(0&amp;feed!L843,LARGE(INDEX(ISNUMBER(--MID(feed!L843,ROW($1:$19),1))*
ROW($1:$19),0),ROW($1:$19))+1,1)*10^ROW($1:$19)/10)</f>
        <v>2</v>
      </c>
      <c r="M1112" t="str">
        <f>feed!M843</f>
        <v>Mixed Economy</v>
      </c>
      <c r="N1112">
        <f>SUMPRODUCT(MID(0&amp;feed!N843,LARGE(INDEX(ISNUMBER(--MID(feed!N843,ROW($1:$5),1))*
ROW($1:$5),0),ROW($1:$5))+1,1)*10^ROW($1:$5)/10)</f>
        <v>519</v>
      </c>
      <c r="O1112">
        <f>SUMPRODUCT(MID(0&amp;feed!O843,LARGE(INDEX(ISNUMBER(--MID(feed!O843,ROW($1:$5),1))*
ROW($1:$5),0),ROW($1:$5))+1,1)*10^ROW($1:$5)/10)</f>
        <v>555</v>
      </c>
      <c r="P1112" t="str">
        <f>feed!P843</f>
        <v>Untapped</v>
      </c>
      <c r="Q1112">
        <f t="shared" si="102"/>
        <v>90</v>
      </c>
      <c r="R1112" t="str">
        <f>feed!Q843</f>
        <v>None</v>
      </c>
      <c r="S1112">
        <f t="shared" si="103"/>
        <v>0</v>
      </c>
      <c r="T1112" t="str">
        <f>feed!R843</f>
        <v>Atlas</v>
      </c>
      <c r="U1112" t="str">
        <f>feed!S843</f>
        <v>Neutral</v>
      </c>
      <c r="V1112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11159</v>
      </c>
      <c r="W1112" t="str">
        <f>feed!U843</f>
        <v>http://blocgame.com/stats.php?id=64331</v>
      </c>
      <c r="X1112" s="4">
        <f>SUMPRODUCT(MID(0&amp;feed!V843,LARGE(INDEX(ISNUMBER(--MID(feed!V843,ROW($1:$5),1))*
ROW($1:$5),0),ROW($1:$5))+1,1)*10^ROW($1:$5)/10)</f>
        <v>0</v>
      </c>
      <c r="Y1112">
        <f>feed!W843</f>
        <v>0</v>
      </c>
      <c r="Z1112" s="4">
        <f t="shared" si="104"/>
        <v>9659</v>
      </c>
      <c r="AA1112" s="8">
        <f t="shared" si="105"/>
        <v>21.5009633911368</v>
      </c>
      <c r="AB1112" s="4">
        <f t="shared" si="106"/>
        <v>86.5</v>
      </c>
      <c r="AC1112" s="4">
        <f t="shared" si="107"/>
        <v>1859.8333333333333</v>
      </c>
    </row>
    <row r="1113" spans="1:29" x14ac:dyDescent="0.25">
      <c r="A1113" t="str">
        <f>feed!A1003</f>
        <v>Heindenbergian</v>
      </c>
      <c r="B1113" t="str">
        <f>feed!B1003</f>
        <v>Meck Jeb</v>
      </c>
      <c r="C1113">
        <f>feed!C1003</f>
        <v>0</v>
      </c>
      <c r="D1113">
        <f>SUMPRODUCT(MID(0&amp;feed!D1003,LARGE(INDEX(ISNUMBER(--MID(feed!D1003,ROW($1:$19),1))*
ROW($1:$19),0),ROW($1:$19))+1,1)*10^ROW($1:$19)/10)</f>
        <v>20</v>
      </c>
      <c r="E1113">
        <f>SUMPRODUCT(MID(0&amp;feed!E1003,LARGE(INDEX(ISNUMBER(--MID(feed!E1003,ROW($1:$19),1))*
ROW($1:$19),0),ROW($1:$19))+1,1)*10^ROW($1:$19)/10)</f>
        <v>0</v>
      </c>
      <c r="F1113" t="str">
        <f>feed!F1003</f>
        <v>Finest of the 19th century</v>
      </c>
      <c r="G1113" t="str">
        <f>feed!G1003</f>
        <v>Gandhi-like</v>
      </c>
      <c r="H1113">
        <f>SUMPRODUCT(MID(0&amp;feed!H1003,LARGE(INDEX(ISNUMBER(--MID(feed!H1003,ROW($1:$19),1))*
ROW($1:$19),0),ROW($1:$19))+1,1)*10^ROW($1:$19)/10)</f>
        <v>0</v>
      </c>
      <c r="I1113" t="str">
        <f>feed!I1003</f>
        <v>Poor</v>
      </c>
      <c r="J1113">
        <f>SUMPRODUCT(MID(0&amp;feed!J1003,LARGE(INDEX(ISNUMBER(--MID(feed!J1003,ROW($1:$19),1))*
ROW($1:$19),0),ROW($1:$19))+1,1)*10^ROW($1:$19)/10)</f>
        <v>140</v>
      </c>
      <c r="K1113">
        <f>SUMPRODUCT(MID(0&amp;feed!K1003,LARGE(INDEX(ISNUMBER(--MID(feed!K1003,ROW($1:$19),1))*
ROW($1:$19),0),ROW($1:$19))+1,1)*10^ROW($1:$19)/10)</f>
        <v>2</v>
      </c>
      <c r="L1113">
        <f>SUMPRODUCT(MID(0&amp;feed!L1003,LARGE(INDEX(ISNUMBER(--MID(feed!L1003,ROW($1:$19),1))*
ROW($1:$19),0),ROW($1:$19))+1,1)*10^ROW($1:$19)/10)</f>
        <v>0</v>
      </c>
      <c r="M1113" t="str">
        <f>feed!M1003</f>
        <v>Free Market</v>
      </c>
      <c r="N1113">
        <f>SUMPRODUCT(MID(0&amp;feed!N1003,LARGE(INDEX(ISNUMBER(--MID(feed!N1003,ROW($1:$5),1))*
ROW($1:$5),0),ROW($1:$5))+1,1)*10^ROW($1:$5)/10)</f>
        <v>360</v>
      </c>
      <c r="O1113">
        <f>SUMPRODUCT(MID(0&amp;feed!O1003,LARGE(INDEX(ISNUMBER(--MID(feed!O1003,ROW($1:$5),1))*
ROW($1:$5),0),ROW($1:$5))+1,1)*10^ROW($1:$5)/10)</f>
        <v>0</v>
      </c>
      <c r="P1113" t="str">
        <f>feed!P1003</f>
        <v>Untapped</v>
      </c>
      <c r="Q1113">
        <f t="shared" si="102"/>
        <v>90</v>
      </c>
      <c r="R1113" t="str">
        <f>feed!Q1003</f>
        <v>None</v>
      </c>
      <c r="S1113">
        <f t="shared" si="103"/>
        <v>0</v>
      </c>
      <c r="T1113" t="str">
        <f>feed!R1003</f>
        <v>Atlas</v>
      </c>
      <c r="U1113" t="str">
        <f>feed!S1003</f>
        <v>Soviet Union</v>
      </c>
      <c r="V111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20000</v>
      </c>
      <c r="W1113" t="str">
        <f>feed!U1003</f>
        <v>http://blocgame.com/stats.php?id=65497</v>
      </c>
      <c r="X1113" s="4">
        <f>SUMPRODUCT(MID(0&amp;feed!V1003,LARGE(INDEX(ISNUMBER(--MID(feed!V1003,ROW($1:$5),1))*
ROW($1:$5),0),ROW($1:$5))+1,1)*10^ROW($1:$5)/10)</f>
        <v>0</v>
      </c>
      <c r="Y1113">
        <f>feed!W1003</f>
        <v>0</v>
      </c>
      <c r="Z1113" s="4">
        <f t="shared" si="104"/>
        <v>19250</v>
      </c>
      <c r="AA1113" s="8">
        <f t="shared" si="105"/>
        <v>55.555555555555557</v>
      </c>
      <c r="AB1113" s="4">
        <f t="shared" si="106"/>
        <v>60</v>
      </c>
      <c r="AC1113" s="4">
        <f t="shared" si="107"/>
        <v>3333.3333333333335</v>
      </c>
    </row>
    <row r="1114" spans="1:29" x14ac:dyDescent="0.25">
      <c r="A1114" t="str">
        <f>feed!A1001</f>
        <v>Sander</v>
      </c>
      <c r="B1114" t="str">
        <f>feed!B1001</f>
        <v>Sanders</v>
      </c>
      <c r="C1114">
        <f>feed!C1001</f>
        <v>0</v>
      </c>
      <c r="D1114">
        <f>SUMPRODUCT(MID(0&amp;feed!D1001,LARGE(INDEX(ISNUMBER(--MID(feed!D1001,ROW($1:$19),1))*
ROW($1:$19),0),ROW($1:$19))+1,1)*10^ROW($1:$19)/10)</f>
        <v>20</v>
      </c>
      <c r="E1114">
        <f>SUMPRODUCT(MID(0&amp;feed!E1001,LARGE(INDEX(ISNUMBER(--MID(feed!E1001,ROW($1:$19),1))*
ROW($1:$19),0),ROW($1:$19))+1,1)*10^ROW($1:$19)/10)</f>
        <v>0</v>
      </c>
      <c r="F1114" t="str">
        <f>feed!F1001</f>
        <v>Finest of the 19th century</v>
      </c>
      <c r="G1114" t="str">
        <f>feed!G1001</f>
        <v>Gandhi-like</v>
      </c>
      <c r="H1114">
        <f>SUMPRODUCT(MID(0&amp;feed!H1001,LARGE(INDEX(ISNUMBER(--MID(feed!H1001,ROW($1:$19),1))*
ROW($1:$19),0),ROW($1:$19))+1,1)*10^ROW($1:$19)/10)</f>
        <v>0</v>
      </c>
      <c r="I1114" t="str">
        <f>feed!I1001</f>
        <v>Poor</v>
      </c>
      <c r="J1114">
        <f>SUMPRODUCT(MID(0&amp;feed!J1001,LARGE(INDEX(ISNUMBER(--MID(feed!J1001,ROW($1:$19),1))*
ROW($1:$19),0),ROW($1:$19))+1,1)*10^ROW($1:$19)/10)</f>
        <v>143</v>
      </c>
      <c r="K1114">
        <f>SUMPRODUCT(MID(0&amp;feed!K1001,LARGE(INDEX(ISNUMBER(--MID(feed!K1001,ROW($1:$19),1))*
ROW($1:$19),0),ROW($1:$19))+1,1)*10^ROW($1:$19)/10)</f>
        <v>2</v>
      </c>
      <c r="L1114">
        <f>SUMPRODUCT(MID(0&amp;feed!L1001,LARGE(INDEX(ISNUMBER(--MID(feed!L1001,ROW($1:$19),1))*
ROW($1:$19),0),ROW($1:$19))+1,1)*10^ROW($1:$19)/10)</f>
        <v>0</v>
      </c>
      <c r="M1114" t="str">
        <f>feed!M1001</f>
        <v>Mixed Economy</v>
      </c>
      <c r="N1114">
        <f>SUMPRODUCT(MID(0&amp;feed!N1001,LARGE(INDEX(ISNUMBER(--MID(feed!N1001,ROW($1:$5),1))*
ROW($1:$5),0),ROW($1:$5))+1,1)*10^ROW($1:$5)/10)</f>
        <v>360</v>
      </c>
      <c r="O1114">
        <f>SUMPRODUCT(MID(0&amp;feed!O1001,LARGE(INDEX(ISNUMBER(--MID(feed!O1001,ROW($1:$5),1))*
ROW($1:$5),0),ROW($1:$5))+1,1)*10^ROW($1:$5)/10)</f>
        <v>0</v>
      </c>
      <c r="P1114" t="str">
        <f>feed!P1001</f>
        <v>Untapped</v>
      </c>
      <c r="Q1114">
        <f t="shared" si="102"/>
        <v>90</v>
      </c>
      <c r="R1114" t="str">
        <f>feed!Q1001</f>
        <v>None</v>
      </c>
      <c r="S1114">
        <f t="shared" si="103"/>
        <v>0</v>
      </c>
      <c r="T1114" t="str">
        <f>feed!R1001</f>
        <v>Southern Cone</v>
      </c>
      <c r="U1114" t="str">
        <f>feed!S1001</f>
        <v>Neutral</v>
      </c>
      <c r="V1114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20000</v>
      </c>
      <c r="W1114" t="str">
        <f>feed!U1001</f>
        <v>http://blocgame.com/stats.php?id=65489</v>
      </c>
      <c r="X1114" s="4">
        <f>SUMPRODUCT(MID(0&amp;feed!V1001,LARGE(INDEX(ISNUMBER(--MID(feed!V1001,ROW($1:$5),1))*
ROW($1:$5),0),ROW($1:$5))+1,1)*10^ROW($1:$5)/10)</f>
        <v>0</v>
      </c>
      <c r="Y1114">
        <f>feed!W1001</f>
        <v>0</v>
      </c>
      <c r="Z1114" s="4">
        <f t="shared" si="104"/>
        <v>19250</v>
      </c>
      <c r="AA1114" s="8">
        <f t="shared" si="105"/>
        <v>55.555555555555557</v>
      </c>
      <c r="AB1114" s="4">
        <f t="shared" si="106"/>
        <v>60</v>
      </c>
      <c r="AC1114" s="4">
        <f t="shared" si="107"/>
        <v>3333.3333333333335</v>
      </c>
    </row>
    <row r="1115" spans="1:29" x14ac:dyDescent="0.25">
      <c r="A1115" t="str">
        <f>feed!A1005</f>
        <v>landlyly</v>
      </c>
      <c r="B1115" t="str">
        <f>feed!B1005</f>
        <v>lydi21</v>
      </c>
      <c r="C1115">
        <f>feed!C1005</f>
        <v>0</v>
      </c>
      <c r="D1115">
        <f>SUMPRODUCT(MID(0&amp;feed!D1005,LARGE(INDEX(ISNUMBER(--MID(feed!D1005,ROW($1:$19),1))*
ROW($1:$19),0),ROW($1:$19))+1,1)*10^ROW($1:$19)/10)</f>
        <v>10</v>
      </c>
      <c r="E1115">
        <f>SUMPRODUCT(MID(0&amp;feed!E1005,LARGE(INDEX(ISNUMBER(--MID(feed!E1005,ROW($1:$19),1))*
ROW($1:$19),0),ROW($1:$19))+1,1)*10^ROW($1:$19)/10)</f>
        <v>0</v>
      </c>
      <c r="F1115" t="str">
        <f>feed!F1005</f>
        <v>Finest of the 19th century</v>
      </c>
      <c r="G1115" t="str">
        <f>feed!G1005</f>
        <v>Angelic</v>
      </c>
      <c r="H1115">
        <f>SUMPRODUCT(MID(0&amp;feed!H1005,LARGE(INDEX(ISNUMBER(--MID(feed!H1005,ROW($1:$19),1))*
ROW($1:$19),0),ROW($1:$19))+1,1)*10^ROW($1:$19)/10)</f>
        <v>0</v>
      </c>
      <c r="I1115" t="str">
        <f>feed!I1005</f>
        <v>Standard</v>
      </c>
      <c r="J1115">
        <f>SUMPRODUCT(MID(0&amp;feed!J1005,LARGE(INDEX(ISNUMBER(--MID(feed!J1005,ROW($1:$19),1))*
ROW($1:$19),0),ROW($1:$19))+1,1)*10^ROW($1:$19)/10)</f>
        <v>2</v>
      </c>
      <c r="K1115">
        <f>SUMPRODUCT(MID(0&amp;feed!K1005,LARGE(INDEX(ISNUMBER(--MID(feed!K1005,ROW($1:$19),1))*
ROW($1:$19),0),ROW($1:$19))+1,1)*10^ROW($1:$19)/10)</f>
        <v>2</v>
      </c>
      <c r="L1115">
        <f>SUMPRODUCT(MID(0&amp;feed!L1005,LARGE(INDEX(ISNUMBER(--MID(feed!L1005,ROW($1:$19),1))*
ROW($1:$19),0),ROW($1:$19))+1,1)*10^ROW($1:$19)/10)</f>
        <v>0</v>
      </c>
      <c r="M1115" t="str">
        <f>feed!M1005</f>
        <v>Central Planning</v>
      </c>
      <c r="N1115">
        <f>SUMPRODUCT(MID(0&amp;feed!N1005,LARGE(INDEX(ISNUMBER(--MID(feed!N1005,ROW($1:$5),1))*
ROW($1:$5),0),ROW($1:$5))+1,1)*10^ROW($1:$5)/10)</f>
        <v>360</v>
      </c>
      <c r="O1115">
        <f>SUMPRODUCT(MID(0&amp;feed!O1005,LARGE(INDEX(ISNUMBER(--MID(feed!O1005,ROW($1:$5),1))*
ROW($1:$5),0),ROW($1:$5))+1,1)*10^ROW($1:$5)/10)</f>
        <v>0</v>
      </c>
      <c r="P1115" t="str">
        <f>feed!P1005</f>
        <v>Untapped</v>
      </c>
      <c r="Q1115">
        <f t="shared" si="102"/>
        <v>90</v>
      </c>
      <c r="R1115" t="str">
        <f>feed!Q1005</f>
        <v>None</v>
      </c>
      <c r="S1115">
        <f t="shared" si="103"/>
        <v>0</v>
      </c>
      <c r="T1115" t="str">
        <f>feed!R1005</f>
        <v>Arabia</v>
      </c>
      <c r="U1115" t="str">
        <f>feed!S1005</f>
        <v>Neutral</v>
      </c>
      <c r="V111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18500</v>
      </c>
      <c r="W1115" t="str">
        <f>feed!U1005</f>
        <v>http://blocgame.com/stats.php?id=65557</v>
      </c>
      <c r="X1115" s="4">
        <f>SUMPRODUCT(MID(0&amp;feed!V1005,LARGE(INDEX(ISNUMBER(--MID(feed!V1005,ROW($1:$5),1))*
ROW($1:$5),0),ROW($1:$5))+1,1)*10^ROW($1:$5)/10)</f>
        <v>0</v>
      </c>
      <c r="Y1115">
        <f>feed!W1005</f>
        <v>0</v>
      </c>
      <c r="Z1115" s="4">
        <f t="shared" si="104"/>
        <v>17750</v>
      </c>
      <c r="AA1115" s="8">
        <f t="shared" si="105"/>
        <v>51.388888888888886</v>
      </c>
      <c r="AB1115" s="4">
        <f t="shared" si="106"/>
        <v>60</v>
      </c>
      <c r="AC1115" s="4">
        <f t="shared" si="107"/>
        <v>3083.3333333333335</v>
      </c>
    </row>
    <row r="1116" spans="1:29" x14ac:dyDescent="0.25">
      <c r="A1116" t="str">
        <f>feed!A1004</f>
        <v>Naasje</v>
      </c>
      <c r="B1116" t="str">
        <f>feed!B1004</f>
        <v>LucValjean</v>
      </c>
      <c r="C1116">
        <f>feed!C1004</f>
        <v>0</v>
      </c>
      <c r="D1116">
        <f>SUMPRODUCT(MID(0&amp;feed!D1004,LARGE(INDEX(ISNUMBER(--MID(feed!D1004,ROW($1:$19),1))*
ROW($1:$19),0),ROW($1:$19))+1,1)*10^ROW($1:$19)/10)</f>
        <v>25</v>
      </c>
      <c r="E1116">
        <f>SUMPRODUCT(MID(0&amp;feed!E1004,LARGE(INDEX(ISNUMBER(--MID(feed!E1004,ROW($1:$19),1))*
ROW($1:$19),0),ROW($1:$19))+1,1)*10^ROW($1:$19)/10)</f>
        <v>0</v>
      </c>
      <c r="F1116" t="str">
        <f>feed!F1004</f>
        <v>First World War surplus</v>
      </c>
      <c r="G1116" t="str">
        <f>feed!G1004</f>
        <v>Gandhi-like</v>
      </c>
      <c r="H1116">
        <f>SUMPRODUCT(MID(0&amp;feed!H1004,LARGE(INDEX(ISNUMBER(--MID(feed!H1004,ROW($1:$19),1))*
ROW($1:$19),0),ROW($1:$19))+1,1)*10^ROW($1:$19)/10)</f>
        <v>0</v>
      </c>
      <c r="I1116" t="str">
        <f>feed!I1004</f>
        <v>Elite</v>
      </c>
      <c r="J1116">
        <f>SUMPRODUCT(MID(0&amp;feed!J1004,LARGE(INDEX(ISNUMBER(--MID(feed!J1004,ROW($1:$19),1))*
ROW($1:$19),0),ROW($1:$19))+1,1)*10^ROW($1:$19)/10)</f>
        <v>136</v>
      </c>
      <c r="K1116">
        <f>SUMPRODUCT(MID(0&amp;feed!K1004,LARGE(INDEX(ISNUMBER(--MID(feed!K1004,ROW($1:$19),1))*
ROW($1:$19),0),ROW($1:$19))+1,1)*10^ROW($1:$19)/10)</f>
        <v>2</v>
      </c>
      <c r="L1116">
        <f>SUMPRODUCT(MID(0&amp;feed!L1004,LARGE(INDEX(ISNUMBER(--MID(feed!L1004,ROW($1:$19),1))*
ROW($1:$19),0),ROW($1:$19))+1,1)*10^ROW($1:$19)/10)</f>
        <v>0</v>
      </c>
      <c r="M1116" t="str">
        <f>feed!M1004</f>
        <v>Mixed Economy</v>
      </c>
      <c r="N1116">
        <f>SUMPRODUCT(MID(0&amp;feed!N1004,LARGE(INDEX(ISNUMBER(--MID(feed!N1004,ROW($1:$5),1))*
ROW($1:$5),0),ROW($1:$5))+1,1)*10^ROW($1:$5)/10)</f>
        <v>360</v>
      </c>
      <c r="O1116">
        <f>SUMPRODUCT(MID(0&amp;feed!O1004,LARGE(INDEX(ISNUMBER(--MID(feed!O1004,ROW($1:$5),1))*
ROW($1:$5),0),ROW($1:$5))+1,1)*10^ROW($1:$5)/10)</f>
        <v>0</v>
      </c>
      <c r="P1116" t="str">
        <f>feed!P1004</f>
        <v>Untapped</v>
      </c>
      <c r="Q1116">
        <f t="shared" si="102"/>
        <v>90</v>
      </c>
      <c r="R1116" t="str">
        <f>feed!Q1004</f>
        <v>None</v>
      </c>
      <c r="S1116">
        <f t="shared" si="103"/>
        <v>0</v>
      </c>
      <c r="T1116" t="str">
        <f>feed!R1004</f>
        <v>Persia</v>
      </c>
      <c r="U1116" t="str">
        <f>feed!S1004</f>
        <v>Neutral</v>
      </c>
      <c r="V1116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20000</v>
      </c>
      <c r="W1116" t="str">
        <f>feed!U1004</f>
        <v>http://blocgame.com/stats.php?id=65504</v>
      </c>
      <c r="X1116" s="4">
        <f>SUMPRODUCT(MID(0&amp;feed!V1004,LARGE(INDEX(ISNUMBER(--MID(feed!V1004,ROW($1:$5),1))*
ROW($1:$5),0),ROW($1:$5))+1,1)*10^ROW($1:$5)/10)</f>
        <v>0</v>
      </c>
      <c r="Y1116">
        <f>feed!W1004</f>
        <v>0</v>
      </c>
      <c r="Z1116" s="4">
        <f t="shared" si="104"/>
        <v>19250</v>
      </c>
      <c r="AA1116" s="8">
        <f t="shared" si="105"/>
        <v>55.555555555555557</v>
      </c>
      <c r="AB1116" s="4">
        <f t="shared" si="106"/>
        <v>60</v>
      </c>
      <c r="AC1116" s="4">
        <f t="shared" si="107"/>
        <v>3333.3333333333335</v>
      </c>
    </row>
    <row r="1117" spans="1:29" x14ac:dyDescent="0.25">
      <c r="A1117" t="str">
        <f>feed!A905</f>
        <v>Casto Rico</v>
      </c>
      <c r="B1117" t="str">
        <f>feed!B905</f>
        <v>Charles M Talleyrand</v>
      </c>
      <c r="C1117">
        <f>feed!C905</f>
        <v>0</v>
      </c>
      <c r="D1117">
        <f>SUMPRODUCT(MID(0&amp;feed!D905,LARGE(INDEX(ISNUMBER(--MID(feed!D905,ROW($1:$19),1))*
ROW($1:$19),0),ROW($1:$19))+1,1)*10^ROW($1:$19)/10)</f>
        <v>4</v>
      </c>
      <c r="E1117">
        <f>SUMPRODUCT(MID(0&amp;feed!E905,LARGE(INDEX(ISNUMBER(--MID(feed!E905,ROW($1:$19),1))*
ROW($1:$19),0),ROW($1:$19))+1,1)*10^ROW($1:$19)/10)</f>
        <v>0</v>
      </c>
      <c r="F1117" t="str">
        <f>feed!F905</f>
        <v>Finest of the 19th century</v>
      </c>
      <c r="G1117" t="str">
        <f>feed!G905</f>
        <v>Pariah</v>
      </c>
      <c r="H1117">
        <f>SUMPRODUCT(MID(0&amp;feed!H905,LARGE(INDEX(ISNUMBER(--MID(feed!H905,ROW($1:$19),1))*
ROW($1:$19),0),ROW($1:$19))+1,1)*10^ROW($1:$19)/10)</f>
        <v>0</v>
      </c>
      <c r="I1117" t="str">
        <f>feed!I905</f>
        <v>Undisciplined Rabble</v>
      </c>
      <c r="J1117">
        <f>SUMPRODUCT(MID(0&amp;feed!J905,LARGE(INDEX(ISNUMBER(--MID(feed!J905,ROW($1:$19),1))*
ROW($1:$19),0),ROW($1:$19))+1,1)*10^ROW($1:$19)/10)</f>
        <v>5</v>
      </c>
      <c r="K1117">
        <f>SUMPRODUCT(MID(0&amp;feed!K905,LARGE(INDEX(ISNUMBER(--MID(feed!K905,ROW($1:$19),1))*
ROW($1:$19),0),ROW($1:$19))+1,1)*10^ROW($1:$19)/10)</f>
        <v>2</v>
      </c>
      <c r="L1117">
        <f>SUMPRODUCT(MID(0&amp;feed!L905,LARGE(INDEX(ISNUMBER(--MID(feed!L905,ROW($1:$19),1))*
ROW($1:$19),0),ROW($1:$19))+1,1)*10^ROW($1:$19)/10)</f>
        <v>1</v>
      </c>
      <c r="M1117" t="str">
        <f>feed!M905</f>
        <v>Mixed Economy</v>
      </c>
      <c r="N1117">
        <f>SUMPRODUCT(MID(0&amp;feed!N905,LARGE(INDEX(ISNUMBER(--MID(feed!N905,ROW($1:$5),1))*
ROW($1:$5),0),ROW($1:$5))+1,1)*10^ROW($1:$5)/10)</f>
        <v>431</v>
      </c>
      <c r="O1117">
        <f>SUMPRODUCT(MID(0&amp;feed!O905,LARGE(INDEX(ISNUMBER(--MID(feed!O905,ROW($1:$5),1))*
ROW($1:$5),0),ROW($1:$5))+1,1)*10^ROW($1:$5)/10)</f>
        <v>322</v>
      </c>
      <c r="P1117">
        <f>feed!P905</f>
        <v>0</v>
      </c>
      <c r="Q1117">
        <f t="shared" si="102"/>
        <v>40</v>
      </c>
      <c r="R1117" t="str">
        <f>feed!Q905</f>
        <v>Meagre</v>
      </c>
      <c r="S1117">
        <f t="shared" si="103"/>
        <v>1.5</v>
      </c>
      <c r="T1117" t="str">
        <f>feed!R905</f>
        <v>Caribbean</v>
      </c>
      <c r="U1117" t="str">
        <f>feed!S905</f>
        <v>Neutral</v>
      </c>
      <c r="V1117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16584</v>
      </c>
      <c r="W1117" t="str">
        <f>feed!U905</f>
        <v>http://blocgame.com/stats.php?id=64885</v>
      </c>
      <c r="X1117" s="4">
        <f>SUMPRODUCT(MID(0&amp;feed!V905,LARGE(INDEX(ISNUMBER(--MID(feed!V905,ROW($1:$5),1))*
ROW($1:$5),0),ROW($1:$5))+1,1)*10^ROW($1:$5)/10)</f>
        <v>0</v>
      </c>
      <c r="Y1117">
        <f>feed!W905</f>
        <v>0</v>
      </c>
      <c r="Z1117" s="4">
        <f t="shared" si="104"/>
        <v>15459</v>
      </c>
      <c r="AA1117" s="8">
        <f t="shared" si="105"/>
        <v>38.477958236658935</v>
      </c>
      <c r="AB1117" s="4">
        <f t="shared" si="106"/>
        <v>71.833333333333329</v>
      </c>
      <c r="AC1117" s="4">
        <f t="shared" si="107"/>
        <v>2764</v>
      </c>
    </row>
    <row r="1118" spans="1:29" x14ac:dyDescent="0.25">
      <c r="A1118" t="str">
        <f>feed!A898</f>
        <v>Kavkaz</v>
      </c>
      <c r="B1118" t="str">
        <f>feed!B898</f>
        <v>Steparenko</v>
      </c>
      <c r="C1118" t="str">
        <f>feed!C898</f>
        <v>Interpol</v>
      </c>
      <c r="D1118">
        <f>SUMPRODUCT(MID(0&amp;feed!D898,LARGE(INDEX(ISNUMBER(--MID(feed!D898,ROW($1:$19),1))*
ROW($1:$19),0),ROW($1:$19))+1,1)*10^ROW($1:$19)/10)</f>
        <v>39</v>
      </c>
      <c r="E1118">
        <f>SUMPRODUCT(MID(0&amp;feed!E898,LARGE(INDEX(ISNUMBER(--MID(feed!E898,ROW($1:$19),1))*
ROW($1:$19),0),ROW($1:$19))+1,1)*10^ROW($1:$19)/10)</f>
        <v>0</v>
      </c>
      <c r="F1118" t="str">
        <f>feed!F898</f>
        <v>First World War surplus</v>
      </c>
      <c r="G1118" t="str">
        <f>feed!G898</f>
        <v>Gandhi-like</v>
      </c>
      <c r="H1118">
        <f>SUMPRODUCT(MID(0&amp;feed!H898,LARGE(INDEX(ISNUMBER(--MID(feed!H898,ROW($1:$19),1))*
ROW($1:$19),0),ROW($1:$19))+1,1)*10^ROW($1:$19)/10)</f>
        <v>0</v>
      </c>
      <c r="I1118" t="str">
        <f>feed!I898</f>
        <v>Standard</v>
      </c>
      <c r="J1118">
        <f>SUMPRODUCT(MID(0&amp;feed!J898,LARGE(INDEX(ISNUMBER(--MID(feed!J898,ROW($1:$19),1))*
ROW($1:$19),0),ROW($1:$19))+1,1)*10^ROW($1:$19)/10)</f>
        <v>8</v>
      </c>
      <c r="K1118">
        <f>SUMPRODUCT(MID(0&amp;feed!K898,LARGE(INDEX(ISNUMBER(--MID(feed!K898,ROW($1:$19),1))*
ROW($1:$19),0),ROW($1:$19))+1,1)*10^ROW($1:$19)/10)</f>
        <v>3</v>
      </c>
      <c r="L1118">
        <f>SUMPRODUCT(MID(0&amp;feed!L898,LARGE(INDEX(ISNUMBER(--MID(feed!L898,ROW($1:$19),1))*
ROW($1:$19),0),ROW($1:$19))+1,1)*10^ROW($1:$19)/10)</f>
        <v>2</v>
      </c>
      <c r="M1118" t="str">
        <f>feed!M898</f>
        <v>Central Planning</v>
      </c>
      <c r="N1118">
        <f>SUMPRODUCT(MID(0&amp;feed!N898,LARGE(INDEX(ISNUMBER(--MID(feed!N898,ROW($1:$5),1))*
ROW($1:$5),0),ROW($1:$5))+1,1)*10^ROW($1:$5)/10)</f>
        <v>444</v>
      </c>
      <c r="O1118">
        <f>SUMPRODUCT(MID(0&amp;feed!O898,LARGE(INDEX(ISNUMBER(--MID(feed!O898,ROW($1:$5),1))*
ROW($1:$5),0),ROW($1:$5))+1,1)*10^ROW($1:$5)/10)</f>
        <v>4042</v>
      </c>
      <c r="P1118" t="str">
        <f>feed!P898</f>
        <v>Untapped</v>
      </c>
      <c r="Q1118">
        <f t="shared" si="102"/>
        <v>90</v>
      </c>
      <c r="R1118" t="str">
        <f>feed!Q898</f>
        <v>Mediocre</v>
      </c>
      <c r="S1118">
        <f t="shared" si="103"/>
        <v>4.5</v>
      </c>
      <c r="T1118" t="str">
        <f>feed!R898</f>
        <v>Persia</v>
      </c>
      <c r="U1118" t="str">
        <f>feed!S898</f>
        <v>Soviet Union</v>
      </c>
      <c r="V111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20000</v>
      </c>
      <c r="W1118" t="str">
        <f>feed!U898</f>
        <v>http://blocgame.com/stats.php?id=65330</v>
      </c>
      <c r="X1118" s="4">
        <f>SUMPRODUCT(MID(0&amp;feed!V898,LARGE(INDEX(ISNUMBER(--MID(feed!V898,ROW($1:$5),1))*
ROW($1:$5),0),ROW($1:$5))+1,1)*10^ROW($1:$5)/10)</f>
        <v>0</v>
      </c>
      <c r="Y1118">
        <f>feed!W898</f>
        <v>0</v>
      </c>
      <c r="Z1118" s="4">
        <f t="shared" si="104"/>
        <v>18125</v>
      </c>
      <c r="AA1118" s="8">
        <f t="shared" si="105"/>
        <v>45.045045045045043</v>
      </c>
      <c r="AB1118" s="4">
        <f t="shared" si="106"/>
        <v>74</v>
      </c>
      <c r="AC1118" s="4">
        <f t="shared" si="107"/>
        <v>3333.3333333333335</v>
      </c>
    </row>
    <row r="1119" spans="1:29" x14ac:dyDescent="0.25">
      <c r="A1119" t="e">
        <f>feed!#REF!</f>
        <v>#REF!</v>
      </c>
      <c r="B1119" t="e">
        <f>feed!#REF!</f>
        <v>#REF!</v>
      </c>
      <c r="C1119" t="e">
        <f>feed!#REF!</f>
        <v>#REF!</v>
      </c>
      <c r="D1119" t="e">
        <f>SUMPRODUCT(MID(0&amp;feed!#REF!,LARGE(INDEX(ISNUMBER(--MID(feed!#REF!,ROW($1:$19),1))*
ROW($1:$19),0),ROW($1:$19))+1,1)*10^ROW($1:$19)/10)</f>
        <v>#REF!</v>
      </c>
      <c r="E1119" t="e">
        <f>SUMPRODUCT(MID(0&amp;feed!#REF!,LARGE(INDEX(ISNUMBER(--MID(feed!#REF!,ROW($1:$19),1))*
ROW($1:$19),0),ROW($1:$19))+1,1)*10^ROW($1:$19)/10)</f>
        <v>#REF!</v>
      </c>
      <c r="F1119" t="e">
        <f>feed!#REF!</f>
        <v>#REF!</v>
      </c>
      <c r="G1119" t="e">
        <f>feed!#REF!</f>
        <v>#REF!</v>
      </c>
      <c r="H1119" t="e">
        <f>SUMPRODUCT(MID(0&amp;feed!#REF!,LARGE(INDEX(ISNUMBER(--MID(feed!#REF!,ROW($1:$19),1))*
ROW($1:$19),0),ROW($1:$19))+1,1)*10^ROW($1:$19)/10)</f>
        <v>#REF!</v>
      </c>
      <c r="I1119" t="e">
        <f>feed!#REF!</f>
        <v>#REF!</v>
      </c>
      <c r="J1119" t="e">
        <f>SUMPRODUCT(MID(0&amp;feed!#REF!,LARGE(INDEX(ISNUMBER(--MID(feed!#REF!,ROW($1:$19),1))*
ROW($1:$19),0),ROW($1:$19))+1,1)*10^ROW($1:$19)/10)</f>
        <v>#REF!</v>
      </c>
      <c r="K1119" t="e">
        <f>SUMPRODUCT(MID(0&amp;feed!#REF!,LARGE(INDEX(ISNUMBER(--MID(feed!#REF!,ROW($1:$19),1))*
ROW($1:$19),0),ROW($1:$19))+1,1)*10^ROW($1:$19)/10)</f>
        <v>#REF!</v>
      </c>
      <c r="L1119" t="e">
        <f>SUMPRODUCT(MID(0&amp;feed!#REF!,LARGE(INDEX(ISNUMBER(--MID(feed!#REF!,ROW($1:$19),1))*
ROW($1:$19),0),ROW($1:$19))+1,1)*10^ROW($1:$19)/10)</f>
        <v>#REF!</v>
      </c>
      <c r="M1119" t="e">
        <f>feed!#REF!</f>
        <v>#REF!</v>
      </c>
      <c r="N1119" t="e">
        <f>SUMPRODUCT(MID(0&amp;feed!#REF!,LARGE(INDEX(ISNUMBER(--MID(feed!#REF!,ROW($1:$5),1))*
ROW($1:$5),0),ROW($1:$5))+1,1)*10^ROW($1:$5)/10)</f>
        <v>#REF!</v>
      </c>
      <c r="O1119" t="e">
        <f>SUMPRODUCT(MID(0&amp;feed!#REF!,LARGE(INDEX(ISNUMBER(--MID(feed!#REF!,ROW($1:$5),1))*
ROW($1:$5),0),ROW($1:$5))+1,1)*10^ROW($1:$5)/10)</f>
        <v>#REF!</v>
      </c>
      <c r="P1119" t="e">
        <f>feed!#REF!</f>
        <v>#REF!</v>
      </c>
      <c r="Q1119" t="e">
        <f t="shared" si="102"/>
        <v>#REF!</v>
      </c>
      <c r="R1119" t="e">
        <f>feed!#REF!</f>
        <v>#REF!</v>
      </c>
      <c r="S1119" t="e">
        <f t="shared" si="103"/>
        <v>#REF!</v>
      </c>
      <c r="T1119" t="e">
        <f>feed!#REF!</f>
        <v>#REF!</v>
      </c>
      <c r="U1119" t="e">
        <f>feed!#REF!</f>
        <v>#REF!</v>
      </c>
      <c r="V111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119" t="e">
        <f>feed!#REF!</f>
        <v>#REF!</v>
      </c>
      <c r="X1119" s="4" t="e">
        <f>SUMPRODUCT(MID(0&amp;feed!#REF!,LARGE(INDEX(ISNUMBER(--MID(feed!#REF!,ROW($1:$5),1))*
ROW($1:$5),0),ROW($1:$5))+1,1)*10^ROW($1:$5)/10)</f>
        <v>#REF!</v>
      </c>
      <c r="Y1119" t="e">
        <f>feed!#REF!</f>
        <v>#REF!</v>
      </c>
      <c r="Z1119" s="4" t="e">
        <f t="shared" si="104"/>
        <v>#REF!</v>
      </c>
      <c r="AA1119" s="8" t="e">
        <f t="shared" si="105"/>
        <v>#REF!</v>
      </c>
      <c r="AB1119" s="4" t="e">
        <f t="shared" si="106"/>
        <v>#REF!</v>
      </c>
      <c r="AC1119" s="4" t="e">
        <f t="shared" si="107"/>
        <v>#REF!</v>
      </c>
    </row>
    <row r="1120" spans="1:29" x14ac:dyDescent="0.25">
      <c r="A1120" t="str">
        <f>feed!A908</f>
        <v>BokoHaram</v>
      </c>
      <c r="B1120" t="str">
        <f>feed!B908</f>
        <v>razorbluff</v>
      </c>
      <c r="C1120" t="str">
        <f>feed!C908</f>
        <v>The Khilafah</v>
      </c>
      <c r="D1120">
        <f>SUMPRODUCT(MID(0&amp;feed!D908,LARGE(INDEX(ISNUMBER(--MID(feed!D908,ROW($1:$19),1))*
ROW($1:$19),0),ROW($1:$19))+1,1)*10^ROW($1:$19)/10)</f>
        <v>43</v>
      </c>
      <c r="E1120">
        <f>SUMPRODUCT(MID(0&amp;feed!E908,LARGE(INDEX(ISNUMBER(--MID(feed!E908,ROW($1:$19),1))*
ROW($1:$19),0),ROW($1:$19))+1,1)*10^ROW($1:$19)/10)</f>
        <v>0</v>
      </c>
      <c r="F1120" t="str">
        <f>feed!F908</f>
        <v>Second World War surplus</v>
      </c>
      <c r="G1120" t="str">
        <f>feed!G908</f>
        <v>Gandhi-like</v>
      </c>
      <c r="H1120">
        <f>SUMPRODUCT(MID(0&amp;feed!H908,LARGE(INDEX(ISNUMBER(--MID(feed!H908,ROW($1:$19),1))*
ROW($1:$19),0),ROW($1:$19))+1,1)*10^ROW($1:$19)/10)</f>
        <v>1</v>
      </c>
      <c r="I1120" t="str">
        <f>feed!I908</f>
        <v>Standard</v>
      </c>
      <c r="J1120">
        <f>SUMPRODUCT(MID(0&amp;feed!J908,LARGE(INDEX(ISNUMBER(--MID(feed!J908,ROW($1:$19),1))*
ROW($1:$19),0),ROW($1:$19))+1,1)*10^ROW($1:$19)/10)</f>
        <v>34</v>
      </c>
      <c r="K1120">
        <f>SUMPRODUCT(MID(0&amp;feed!K908,LARGE(INDEX(ISNUMBER(--MID(feed!K908,ROW($1:$19),1))*
ROW($1:$19),0),ROW($1:$19))+1,1)*10^ROW($1:$19)/10)</f>
        <v>13</v>
      </c>
      <c r="L1120">
        <f>SUMPRODUCT(MID(0&amp;feed!L908,LARGE(INDEX(ISNUMBER(--MID(feed!L908,ROW($1:$19),1))*
ROW($1:$19),0),ROW($1:$19))+1,1)*10^ROW($1:$19)/10)</f>
        <v>1</v>
      </c>
      <c r="M1120" t="str">
        <f>feed!M908</f>
        <v>Free Market</v>
      </c>
      <c r="N1120">
        <f>SUMPRODUCT(MID(0&amp;feed!N908,LARGE(INDEX(ISNUMBER(--MID(feed!N908,ROW($1:$5),1))*
ROW($1:$5),0),ROW($1:$5))+1,1)*10^ROW($1:$5)/10)</f>
        <v>427</v>
      </c>
      <c r="O1120">
        <f>SUMPRODUCT(MID(0&amp;feed!O908,LARGE(INDEX(ISNUMBER(--MID(feed!O908,ROW($1:$5),1))*
ROW($1:$5),0),ROW($1:$5))+1,1)*10^ROW($1:$5)/10)</f>
        <v>335</v>
      </c>
      <c r="P1120" t="str">
        <f>feed!P908</f>
        <v>Untapped</v>
      </c>
      <c r="Q1120">
        <f t="shared" si="102"/>
        <v>90</v>
      </c>
      <c r="R1120" t="str">
        <f>feed!Q908</f>
        <v>Mediocre</v>
      </c>
      <c r="S1120">
        <f t="shared" si="103"/>
        <v>4.5</v>
      </c>
      <c r="T1120" t="str">
        <f>feed!R908</f>
        <v>West Africa</v>
      </c>
      <c r="U1120" t="str">
        <f>feed!S908</f>
        <v>United States</v>
      </c>
      <c r="V1120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23500</v>
      </c>
      <c r="W1120" t="str">
        <f>feed!U908</f>
        <v>http://blocgame.com/stats.php?id=64953</v>
      </c>
      <c r="X1120" s="4">
        <f>SUMPRODUCT(MID(0&amp;feed!V908,LARGE(INDEX(ISNUMBER(--MID(feed!V908,ROW($1:$5),1))*
ROW($1:$5),0),ROW($1:$5))+1,1)*10^ROW($1:$5)/10)</f>
        <v>0</v>
      </c>
      <c r="Y1120">
        <f>feed!W908</f>
        <v>0</v>
      </c>
      <c r="Z1120" s="4">
        <f t="shared" si="104"/>
        <v>17500</v>
      </c>
      <c r="AA1120" s="8">
        <f t="shared" si="105"/>
        <v>55.035128805620609</v>
      </c>
      <c r="AB1120" s="4">
        <f t="shared" si="106"/>
        <v>71.166666666666671</v>
      </c>
      <c r="AC1120" s="4">
        <f t="shared" si="107"/>
        <v>3916.6666666666665</v>
      </c>
    </row>
    <row r="1121" spans="1:29" x14ac:dyDescent="0.25">
      <c r="A1121" t="str">
        <f>feed!A990</f>
        <v>SKYTRAIL</v>
      </c>
      <c r="B1121" t="str">
        <f>feed!B990</f>
        <v>Mohdnizarudin</v>
      </c>
      <c r="C1121" t="str">
        <f>feed!C990</f>
        <v>PIRATES</v>
      </c>
      <c r="D1121">
        <f>SUMPRODUCT(MID(0&amp;feed!D990,LARGE(INDEX(ISNUMBER(--MID(feed!D990,ROW($1:$19),1))*
ROW($1:$19),0),ROW($1:$19))+1,1)*10^ROW($1:$19)/10)</f>
        <v>12</v>
      </c>
      <c r="E1121">
        <f>SUMPRODUCT(MID(0&amp;feed!E990,LARGE(INDEX(ISNUMBER(--MID(feed!E990,ROW($1:$19),1))*
ROW($1:$19),0),ROW($1:$19))+1,1)*10^ROW($1:$19)/10)</f>
        <v>0</v>
      </c>
      <c r="F1121" t="str">
        <f>feed!F990</f>
        <v>First World War surplus</v>
      </c>
      <c r="G1121" t="str">
        <f>feed!G990</f>
        <v>Gandhi-like</v>
      </c>
      <c r="H1121">
        <f>SUMPRODUCT(MID(0&amp;feed!H989,LARGE(INDEX(ISNUMBER(--MID(feed!H989,ROW($1:$19),1))*
ROW($1:$19),0),ROW($1:$19))+1,1)*10^ROW($1:$19)/10)</f>
        <v>0</v>
      </c>
      <c r="I1121" t="str">
        <f>feed!I990</f>
        <v>Poor</v>
      </c>
      <c r="J1121">
        <f>SUMPRODUCT(MID(0&amp;feed!J990,LARGE(INDEX(ISNUMBER(--MID(feed!J990,ROW($1:$19),1))*
ROW($1:$19),0),ROW($1:$19))+1,1)*10^ROW($1:$19)/10)</f>
        <v>14</v>
      </c>
      <c r="K1121">
        <f>SUMPRODUCT(MID(0&amp;feed!K990,LARGE(INDEX(ISNUMBER(--MID(feed!K990,ROW($1:$19),1))*
ROW($1:$19),0),ROW($1:$19))+1,1)*10^ROW($1:$19)/10)</f>
        <v>4</v>
      </c>
      <c r="L1121">
        <f>SUMPRODUCT(MID(0&amp;feed!L990,LARGE(INDEX(ISNUMBER(--MID(feed!L990,ROW($1:$19),1))*
ROW($1:$19),0),ROW($1:$19))+1,1)*10^ROW($1:$19)/10)</f>
        <v>2</v>
      </c>
      <c r="M1121" t="str">
        <f>feed!M990</f>
        <v>Free Market</v>
      </c>
      <c r="N1121">
        <f>SUMPRODUCT(MID(0&amp;feed!N990,LARGE(INDEX(ISNUMBER(--MID(feed!N990,ROW($1:$5),1))*
ROW($1:$5),0),ROW($1:$5))+1,1)*10^ROW($1:$5)/10)</f>
        <v>366</v>
      </c>
      <c r="O1121">
        <f>SUMPRODUCT(MID(0&amp;feed!O990,LARGE(INDEX(ISNUMBER(--MID(feed!O990,ROW($1:$5),1))*
ROW($1:$5),0),ROW($1:$5))+1,1)*10^ROW($1:$5)/10)</f>
        <v>360</v>
      </c>
      <c r="P1121">
        <f>feed!P990</f>
        <v>0</v>
      </c>
      <c r="Q1121">
        <f t="shared" si="102"/>
        <v>40</v>
      </c>
      <c r="R1121" t="str">
        <f>feed!Q990</f>
        <v>Meagre</v>
      </c>
      <c r="S1121">
        <f t="shared" si="103"/>
        <v>1.5</v>
      </c>
      <c r="T1121" t="str">
        <f>feed!R990</f>
        <v>Gran Colombia</v>
      </c>
      <c r="U1121" t="str">
        <f>feed!S990</f>
        <v>Soviet Union</v>
      </c>
      <c r="V1121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19800</v>
      </c>
      <c r="W1121" t="str">
        <f>feed!U990</f>
        <v>http://blocgame.com/stats.php?id=64995</v>
      </c>
      <c r="X1121" s="4">
        <f>SUMPRODUCT(MID(0&amp;feed!V990,LARGE(INDEX(ISNUMBER(--MID(feed!V990,ROW($1:$5),1))*
ROW($1:$5),0),ROW($1:$5))+1,1)*10^ROW($1:$5)/10)</f>
        <v>0</v>
      </c>
      <c r="Y1121">
        <f>feed!W990</f>
        <v>0</v>
      </c>
      <c r="Z1121" s="4">
        <f t="shared" si="104"/>
        <v>17550</v>
      </c>
      <c r="AA1121" s="8">
        <f t="shared" si="105"/>
        <v>54.098360655737707</v>
      </c>
      <c r="AB1121" s="4">
        <f t="shared" si="106"/>
        <v>61</v>
      </c>
      <c r="AC1121" s="4">
        <f t="shared" si="107"/>
        <v>3300</v>
      </c>
    </row>
    <row r="1122" spans="1:29" x14ac:dyDescent="0.25">
      <c r="A1122" t="str">
        <f>feed!A881</f>
        <v>bosspizzpls</v>
      </c>
      <c r="B1122" t="str">
        <f>feed!B881</f>
        <v>bosspizzpls</v>
      </c>
      <c r="C1122">
        <f>feed!C881</f>
        <v>0</v>
      </c>
      <c r="D1122">
        <f>SUMPRODUCT(MID(0&amp;feed!D881,LARGE(INDEX(ISNUMBER(--MID(feed!D881,ROW($1:$19),1))*
ROW($1:$19),0),ROW($1:$19))+1,1)*10^ROW($1:$19)/10)</f>
        <v>2</v>
      </c>
      <c r="E1122">
        <f>SUMPRODUCT(MID(0&amp;feed!E881,LARGE(INDEX(ISNUMBER(--MID(feed!E881,ROW($1:$19),1))*
ROW($1:$19),0),ROW($1:$19))+1,1)*10^ROW($1:$19)/10)</f>
        <v>0</v>
      </c>
      <c r="F1122" t="str">
        <f>feed!F881</f>
        <v>First World War surplus</v>
      </c>
      <c r="G1122" t="str">
        <f>feed!G881</f>
        <v>Normal</v>
      </c>
      <c r="H1122">
        <f>SUMPRODUCT(MID(0&amp;feed!H883,LARGE(INDEX(ISNUMBER(--MID(feed!H883,ROW($1:$19),1))*
ROW($1:$19),0),ROW($1:$19))+1,1)*10^ROW($1:$19)/10)</f>
        <v>2</v>
      </c>
      <c r="I1122" t="str">
        <f>feed!I881</f>
        <v>Poor</v>
      </c>
      <c r="J1122">
        <f>SUMPRODUCT(MID(0&amp;feed!J881,LARGE(INDEX(ISNUMBER(--MID(feed!J881,ROW($1:$19),1))*
ROW($1:$19),0),ROW($1:$19))+1,1)*10^ROW($1:$19)/10)</f>
        <v>131</v>
      </c>
      <c r="K1122">
        <f>SUMPRODUCT(MID(0&amp;feed!K881,LARGE(INDEX(ISNUMBER(--MID(feed!K881,ROW($1:$19),1))*
ROW($1:$19),0),ROW($1:$19))+1,1)*10^ROW($1:$19)/10)</f>
        <v>2</v>
      </c>
      <c r="L1122">
        <f>SUMPRODUCT(MID(0&amp;feed!L881,LARGE(INDEX(ISNUMBER(--MID(feed!L881,ROW($1:$19),1))*
ROW($1:$19),0),ROW($1:$19))+1,1)*10^ROW($1:$19)/10)</f>
        <v>0</v>
      </c>
      <c r="M1122" t="str">
        <f>feed!M881</f>
        <v>Mixed Economy</v>
      </c>
      <c r="N1122">
        <f>SUMPRODUCT(MID(0&amp;feed!N881,LARGE(INDEX(ISNUMBER(--MID(feed!N881,ROW($1:$5),1))*
ROW($1:$5),0),ROW($1:$5))+1,1)*10^ROW($1:$5)/10)</f>
        <v>457</v>
      </c>
      <c r="O1122">
        <f>SUMPRODUCT(MID(0&amp;feed!O881,LARGE(INDEX(ISNUMBER(--MID(feed!O881,ROW($1:$5),1))*
ROW($1:$5),0),ROW($1:$5))+1,1)*10^ROW($1:$5)/10)</f>
        <v>0</v>
      </c>
      <c r="P1122" t="str">
        <f>feed!P881</f>
        <v>Untapped</v>
      </c>
      <c r="Q1122">
        <f t="shared" si="102"/>
        <v>90</v>
      </c>
      <c r="R1122" t="str">
        <f>feed!Q881</f>
        <v>Meagre</v>
      </c>
      <c r="S1122">
        <f t="shared" si="103"/>
        <v>1.5</v>
      </c>
      <c r="T1122" t="str">
        <f>feed!R881</f>
        <v>China</v>
      </c>
      <c r="U1122" t="str">
        <f>feed!S881</f>
        <v>Neutral</v>
      </c>
      <c r="V1122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11459</v>
      </c>
      <c r="W1122" t="str">
        <f>feed!U881</f>
        <v>http://blocgame.com/stats.php?id=64296</v>
      </c>
      <c r="X1122" s="4">
        <f>SUMPRODUCT(MID(0&amp;feed!V881,LARGE(INDEX(ISNUMBER(--MID(feed!V881,ROW($1:$5),1))*
ROW($1:$5),0),ROW($1:$5))+1,1)*10^ROW($1:$5)/10)</f>
        <v>0</v>
      </c>
      <c r="Y1122">
        <f>feed!W881</f>
        <v>0</v>
      </c>
      <c r="Z1122" s="4">
        <f t="shared" si="104"/>
        <v>9209</v>
      </c>
      <c r="AA1122" s="8">
        <f t="shared" si="105"/>
        <v>25.074398249452955</v>
      </c>
      <c r="AB1122" s="4">
        <f t="shared" si="106"/>
        <v>76.166666666666671</v>
      </c>
      <c r="AC1122" s="4">
        <f t="shared" si="107"/>
        <v>1909.8333333333333</v>
      </c>
    </row>
    <row r="1123" spans="1:29" x14ac:dyDescent="0.25">
      <c r="A1123" t="str">
        <f>feed!A806</f>
        <v>Arabia-Scotland</v>
      </c>
      <c r="B1123" t="str">
        <f>feed!B806</f>
        <v>Scythe Massakur</v>
      </c>
      <c r="C1123" t="str">
        <f>feed!C806</f>
        <v>U.M.A.S</v>
      </c>
      <c r="D1123">
        <f>SUMPRODUCT(MID(0&amp;feed!D806,LARGE(INDEX(ISNUMBER(--MID(feed!D806,ROW($1:$19),1))*
ROW($1:$19),0),ROW($1:$19))+1,1)*10^ROW($1:$19)/10)</f>
        <v>30</v>
      </c>
      <c r="E1123">
        <f>SUMPRODUCT(MID(0&amp;feed!E806,LARGE(INDEX(ISNUMBER(--MID(feed!E806,ROW($1:$19),1))*
ROW($1:$19),0),ROW($1:$19))+1,1)*10^ROW($1:$19)/10)</f>
        <v>0</v>
      </c>
      <c r="F1123" t="str">
        <f>feed!F806</f>
        <v>First World War surplus</v>
      </c>
      <c r="G1123" t="str">
        <f>feed!G806</f>
        <v>Gandhi-like</v>
      </c>
      <c r="H1123">
        <f>SUMPRODUCT(MID(0&amp;feed!H805,LARGE(INDEX(ISNUMBER(--MID(feed!H805,ROW($1:$19),1))*
ROW($1:$19),0),ROW($1:$19))+1,1)*10^ROW($1:$19)/10)</f>
        <v>0</v>
      </c>
      <c r="I1123" t="str">
        <f>feed!I806</f>
        <v>Standard</v>
      </c>
      <c r="J1123">
        <f>SUMPRODUCT(MID(0&amp;feed!J806,LARGE(INDEX(ISNUMBER(--MID(feed!J806,ROW($1:$19),1))*
ROW($1:$19),0),ROW($1:$19))+1,1)*10^ROW($1:$19)/10)</f>
        <v>3</v>
      </c>
      <c r="K1123">
        <f>SUMPRODUCT(MID(0&amp;feed!K806,LARGE(INDEX(ISNUMBER(--MID(feed!K806,ROW($1:$19),1))*
ROW($1:$19),0),ROW($1:$19))+1,1)*10^ROW($1:$19)/10)</f>
        <v>7</v>
      </c>
      <c r="L1123">
        <f>SUMPRODUCT(MID(0&amp;feed!L806,LARGE(INDEX(ISNUMBER(--MID(feed!L806,ROW($1:$19),1))*
ROW($1:$19),0),ROW($1:$19))+1,1)*10^ROW($1:$19)/10)</f>
        <v>4</v>
      </c>
      <c r="M1123" t="str">
        <f>feed!M806</f>
        <v>Mixed Economy</v>
      </c>
      <c r="N1123">
        <f>SUMPRODUCT(MID(0&amp;feed!N806,LARGE(INDEX(ISNUMBER(--MID(feed!N806,ROW($1:$5),1))*
ROW($1:$5),0),ROW($1:$5))+1,1)*10^ROW($1:$5)/10)</f>
        <v>572</v>
      </c>
      <c r="O1123">
        <f>SUMPRODUCT(MID(0&amp;feed!O806,LARGE(INDEX(ISNUMBER(--MID(feed!O806,ROW($1:$5),1))*
ROW($1:$5),0),ROW($1:$5))+1,1)*10^ROW($1:$5)/10)</f>
        <v>1078</v>
      </c>
      <c r="P1123" t="str">
        <f>feed!P806</f>
        <v>Untapped</v>
      </c>
      <c r="Q1123">
        <f t="shared" si="102"/>
        <v>90</v>
      </c>
      <c r="R1123" t="str">
        <f>feed!Q806</f>
        <v>Meagre</v>
      </c>
      <c r="S1123">
        <f t="shared" si="103"/>
        <v>1.5</v>
      </c>
      <c r="T1123" t="str">
        <f>feed!R806</f>
        <v>Mesopotamia</v>
      </c>
      <c r="U1123" t="str">
        <f>feed!S806</f>
        <v>Soviet Union</v>
      </c>
      <c r="V1123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20300</v>
      </c>
      <c r="W1123" t="str">
        <f>feed!U806</f>
        <v>http://blocgame.com/stats.php?id=65273</v>
      </c>
      <c r="X1123" s="4">
        <f>SUMPRODUCT(MID(0&amp;feed!V806,LARGE(INDEX(ISNUMBER(--MID(feed!V806,ROW($1:$5),1))*
ROW($1:$5),0),ROW($1:$5))+1,1)*10^ROW($1:$5)/10)</f>
        <v>0</v>
      </c>
      <c r="Y1123">
        <f>feed!W806</f>
        <v>0</v>
      </c>
      <c r="Z1123" s="4">
        <f t="shared" si="104"/>
        <v>16175</v>
      </c>
      <c r="AA1123" s="8">
        <f t="shared" si="105"/>
        <v>35.489510489510486</v>
      </c>
      <c r="AB1123" s="4">
        <f t="shared" si="106"/>
        <v>95.333333333333329</v>
      </c>
      <c r="AC1123" s="4">
        <f t="shared" si="107"/>
        <v>3383.3333333333335</v>
      </c>
    </row>
    <row r="1124" spans="1:29" x14ac:dyDescent="0.25">
      <c r="A1124" t="str">
        <f>feed!A899</f>
        <v>Serbiastan</v>
      </c>
      <c r="B1124" t="str">
        <f>feed!B899</f>
        <v>Milosevic</v>
      </c>
      <c r="C1124">
        <f>feed!C899</f>
        <v>0</v>
      </c>
      <c r="D1124">
        <f>SUMPRODUCT(MID(0&amp;feed!D899,LARGE(INDEX(ISNUMBER(--MID(feed!D899,ROW($1:$19),1))*
ROW($1:$19),0),ROW($1:$19))+1,1)*10^ROW($1:$19)/10)</f>
        <v>0</v>
      </c>
      <c r="E1124">
        <f>SUMPRODUCT(MID(0&amp;feed!E899,LARGE(INDEX(ISNUMBER(--MID(feed!E899,ROW($1:$19),1))*
ROW($1:$19),0),ROW($1:$19))+1,1)*10^ROW($1:$19)/10)</f>
        <v>0</v>
      </c>
      <c r="F1124" t="str">
        <f>feed!F899</f>
        <v>Second World War surplus</v>
      </c>
      <c r="G1124" t="str">
        <f>feed!G899</f>
        <v>Questionable</v>
      </c>
      <c r="H1124">
        <f>SUMPRODUCT(MID(0&amp;feed!H899,LARGE(INDEX(ISNUMBER(--MID(feed!H899,ROW($1:$19),1))*
ROW($1:$19),0),ROW($1:$19))+1,1)*10^ROW($1:$19)/10)</f>
        <v>0</v>
      </c>
      <c r="I1124" t="str">
        <f>feed!I899</f>
        <v>Standard</v>
      </c>
      <c r="J1124">
        <f>SUMPRODUCT(MID(0&amp;feed!J899,LARGE(INDEX(ISNUMBER(--MID(feed!J899,ROW($1:$19),1))*
ROW($1:$19),0),ROW($1:$19))+1,1)*10^ROW($1:$19)/10)</f>
        <v>4</v>
      </c>
      <c r="K1124">
        <f>SUMPRODUCT(MID(0&amp;feed!K899,LARGE(INDEX(ISNUMBER(--MID(feed!K899,ROW($1:$19),1))*
ROW($1:$19),0),ROW($1:$19))+1,1)*10^ROW($1:$19)/10)</f>
        <v>2</v>
      </c>
      <c r="L1124">
        <f>SUMPRODUCT(MID(0&amp;feed!L899,LARGE(INDEX(ISNUMBER(--MID(feed!L899,ROW($1:$19),1))*
ROW($1:$19),0),ROW($1:$19))+1,1)*10^ROW($1:$19)/10)</f>
        <v>0</v>
      </c>
      <c r="M1124" t="str">
        <f>feed!M899</f>
        <v>Mixed Economy</v>
      </c>
      <c r="N1124">
        <f>SUMPRODUCT(MID(0&amp;feed!N899,LARGE(INDEX(ISNUMBER(--MID(feed!N899,ROW($1:$5),1))*
ROW($1:$5),0),ROW($1:$5))+1,1)*10^ROW($1:$5)/10)</f>
        <v>443</v>
      </c>
      <c r="O1124">
        <f>SUMPRODUCT(MID(0&amp;feed!O899,LARGE(INDEX(ISNUMBER(--MID(feed!O899,ROW($1:$5),1))*
ROW($1:$5),0),ROW($1:$5))+1,1)*10^ROW($1:$5)/10)</f>
        <v>0</v>
      </c>
      <c r="P1124">
        <f>feed!P899</f>
        <v>0</v>
      </c>
      <c r="Q1124">
        <f t="shared" si="102"/>
        <v>40</v>
      </c>
      <c r="R1124" t="str">
        <f>feed!Q899</f>
        <v>None</v>
      </c>
      <c r="S1124">
        <f t="shared" si="103"/>
        <v>0</v>
      </c>
      <c r="T1124" t="str">
        <f>feed!R899</f>
        <v>Arabia</v>
      </c>
      <c r="U1124" t="str">
        <f>feed!S899</f>
        <v>Neutral</v>
      </c>
      <c r="V1124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2392</v>
      </c>
      <c r="W1124" t="str">
        <f>feed!U899</f>
        <v>http://blocgame.com/stats.php?id=64114</v>
      </c>
      <c r="X1124" s="4">
        <f>SUMPRODUCT(MID(0&amp;feed!V899,LARGE(INDEX(ISNUMBER(--MID(feed!V899,ROW($1:$5),1))*
ROW($1:$5),0),ROW($1:$5))+1,1)*10^ROW($1:$5)/10)</f>
        <v>0</v>
      </c>
      <c r="Y1124">
        <f>feed!W899</f>
        <v>0</v>
      </c>
      <c r="Z1124" s="4">
        <f t="shared" si="104"/>
        <v>1642</v>
      </c>
      <c r="AA1124" s="8">
        <f t="shared" si="105"/>
        <v>5.3995485327313766</v>
      </c>
      <c r="AB1124" s="4">
        <f t="shared" si="106"/>
        <v>73.833333333333329</v>
      </c>
      <c r="AC1124" s="4">
        <f t="shared" si="107"/>
        <v>398.66666666666669</v>
      </c>
    </row>
    <row r="1125" spans="1:29" x14ac:dyDescent="0.25">
      <c r="A1125" t="str">
        <f>feed!A1185</f>
        <v>Doomsfire</v>
      </c>
      <c r="B1125" t="str">
        <f>feed!B1185</f>
        <v>TheBreeze2109</v>
      </c>
      <c r="C1125">
        <f>feed!C1185</f>
        <v>0</v>
      </c>
      <c r="D1125">
        <f>SUMPRODUCT(MID(0&amp;feed!D1185,LARGE(INDEX(ISNUMBER(--MID(feed!D1185,ROW($1:$19),1))*
ROW($1:$19),0),ROW($1:$19))+1,1)*10^ROW($1:$19)/10)</f>
        <v>20</v>
      </c>
      <c r="E1125">
        <f>SUMPRODUCT(MID(0&amp;feed!E1185,LARGE(INDEX(ISNUMBER(--MID(feed!E1185,ROW($1:$19),1))*
ROW($1:$19),0),ROW($1:$19))+1,1)*10^ROW($1:$19)/10)</f>
        <v>0</v>
      </c>
      <c r="F1125" t="str">
        <f>feed!F1185</f>
        <v>Finest of the 19th century</v>
      </c>
      <c r="G1125" t="str">
        <f>feed!G1185</f>
        <v>Normal</v>
      </c>
      <c r="H1125">
        <f>SUMPRODUCT(MID(0&amp;feed!H1189,LARGE(INDEX(ISNUMBER(--MID(feed!H1189,ROW($1:$19),1))*
ROW($1:$19),0),ROW($1:$19))+1,1)*10^ROW($1:$19)/10)</f>
        <v>0</v>
      </c>
      <c r="I1125" t="str">
        <f>feed!I1185</f>
        <v>Standard</v>
      </c>
      <c r="J1125">
        <f>SUMPRODUCT(MID(0&amp;feed!J1185,LARGE(INDEX(ISNUMBER(--MID(feed!J1185,ROW($1:$19),1))*
ROW($1:$19),0),ROW($1:$19))+1,1)*10^ROW($1:$19)/10)</f>
        <v>16</v>
      </c>
      <c r="K1125">
        <f>SUMPRODUCT(MID(0&amp;feed!K1185,LARGE(INDEX(ISNUMBER(--MID(feed!K1185,ROW($1:$19),1))*
ROW($1:$19),0),ROW($1:$19))+1,1)*10^ROW($1:$19)/10)</f>
        <v>2</v>
      </c>
      <c r="L1125">
        <f>SUMPRODUCT(MID(0&amp;feed!L1185,LARGE(INDEX(ISNUMBER(--MID(feed!L1185,ROW($1:$19),1))*
ROW($1:$19),0),ROW($1:$19))+1,1)*10^ROW($1:$19)/10)</f>
        <v>1</v>
      </c>
      <c r="M1125" t="str">
        <f>feed!M1185</f>
        <v>Free Market</v>
      </c>
      <c r="N1125">
        <f>SUMPRODUCT(MID(0&amp;feed!N1185,LARGE(INDEX(ISNUMBER(--MID(feed!N1185,ROW($1:$5),1))*
ROW($1:$5),0),ROW($1:$5))+1,1)*10^ROW($1:$5)/10)</f>
        <v>297</v>
      </c>
      <c r="O1125">
        <f>SUMPRODUCT(MID(0&amp;feed!O1185,LARGE(INDEX(ISNUMBER(--MID(feed!O1185,ROW($1:$5),1))*
ROW($1:$5),0),ROW($1:$5))+1,1)*10^ROW($1:$5)/10)</f>
        <v>0</v>
      </c>
      <c r="P1125" t="str">
        <f>feed!P1185</f>
        <v>Untapped</v>
      </c>
      <c r="Q1125">
        <f t="shared" si="102"/>
        <v>90</v>
      </c>
      <c r="R1125" t="str">
        <f>feed!Q1185</f>
        <v>None</v>
      </c>
      <c r="S1125">
        <f t="shared" si="103"/>
        <v>0</v>
      </c>
      <c r="T1125" t="str">
        <f>feed!R1185</f>
        <v>The Subcontinent</v>
      </c>
      <c r="U1125" t="str">
        <f>feed!S1185</f>
        <v>Soviet Union</v>
      </c>
      <c r="V112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25" t="str">
        <f>feed!U1185</f>
        <v>http://blocgame.com/stats.php?id=65656</v>
      </c>
      <c r="X1125" s="4">
        <f>SUMPRODUCT(MID(0&amp;feed!V1185,LARGE(INDEX(ISNUMBER(--MID(feed!V1185,ROW($1:$5),1))*
ROW($1:$5),0),ROW($1:$5))+1,1)*10^ROW($1:$5)/10)</f>
        <v>0</v>
      </c>
      <c r="Y1125">
        <f>feed!W1185</f>
        <v>0</v>
      </c>
      <c r="Z1125" s="4">
        <f t="shared" si="104"/>
        <v>18875</v>
      </c>
      <c r="AA1125" s="8">
        <f t="shared" si="105"/>
        <v>67.340067340067336</v>
      </c>
      <c r="AB1125" s="4">
        <f t="shared" si="106"/>
        <v>49.5</v>
      </c>
      <c r="AC1125" s="4">
        <f t="shared" si="107"/>
        <v>3333.3333333333335</v>
      </c>
    </row>
    <row r="1126" spans="1:29" x14ac:dyDescent="0.25">
      <c r="A1126" t="str">
        <f>feed!A882</f>
        <v>laclippers</v>
      </c>
      <c r="B1126" t="str">
        <f>feed!B882</f>
        <v>laclippers</v>
      </c>
      <c r="C1126">
        <f>feed!C882</f>
        <v>0</v>
      </c>
      <c r="D1126">
        <f>SUMPRODUCT(MID(0&amp;feed!D882,LARGE(INDEX(ISNUMBER(--MID(feed!D882,ROW($1:$19),1))*
ROW($1:$19),0),ROW($1:$19))+1,1)*10^ROW($1:$19)/10)</f>
        <v>6</v>
      </c>
      <c r="E1126">
        <f>SUMPRODUCT(MID(0&amp;feed!E882,LARGE(INDEX(ISNUMBER(--MID(feed!E882,ROW($1:$19),1))*
ROW($1:$19),0),ROW($1:$19))+1,1)*10^ROW($1:$19)/10)</f>
        <v>0</v>
      </c>
      <c r="F1126" t="str">
        <f>feed!F882</f>
        <v>Finest of the 19th century</v>
      </c>
      <c r="G1126" t="str">
        <f>feed!G882</f>
        <v>Good</v>
      </c>
      <c r="H1126">
        <f>SUMPRODUCT(MID(0&amp;feed!H880,LARGE(INDEX(ISNUMBER(--MID(feed!H880,ROW($1:$19),1))*
ROW($1:$19),0),ROW($1:$19))+1,1)*10^ROW($1:$19)/10)</f>
        <v>0</v>
      </c>
      <c r="I1126" t="str">
        <f>feed!I882</f>
        <v>Undisciplined Rabble</v>
      </c>
      <c r="J1126">
        <f>SUMPRODUCT(MID(0&amp;feed!J882,LARGE(INDEX(ISNUMBER(--MID(feed!J882,ROW($1:$19),1))*
ROW($1:$19),0),ROW($1:$19))+1,1)*10^ROW($1:$19)/10)</f>
        <v>131</v>
      </c>
      <c r="K1126">
        <f>SUMPRODUCT(MID(0&amp;feed!K882,LARGE(INDEX(ISNUMBER(--MID(feed!K882,ROW($1:$19),1))*
ROW($1:$19),0),ROW($1:$19))+1,1)*10^ROW($1:$19)/10)</f>
        <v>2</v>
      </c>
      <c r="L1126">
        <f>SUMPRODUCT(MID(0&amp;feed!L882,LARGE(INDEX(ISNUMBER(--MID(feed!L882,ROW($1:$19),1))*
ROW($1:$19),0),ROW($1:$19))+1,1)*10^ROW($1:$19)/10)</f>
        <v>2</v>
      </c>
      <c r="M1126" t="str">
        <f>feed!M882</f>
        <v>Mixed Economy</v>
      </c>
      <c r="N1126">
        <f>SUMPRODUCT(MID(0&amp;feed!N882,LARGE(INDEX(ISNUMBER(--MID(feed!N882,ROW($1:$5),1))*
ROW($1:$5),0),ROW($1:$5))+1,1)*10^ROW($1:$5)/10)</f>
        <v>457</v>
      </c>
      <c r="O1126">
        <f>SUMPRODUCT(MID(0&amp;feed!O882,LARGE(INDEX(ISNUMBER(--MID(feed!O882,ROW($1:$5),1))*
ROW($1:$5),0),ROW($1:$5))+1,1)*10^ROW($1:$5)/10)</f>
        <v>2566</v>
      </c>
      <c r="P1126" t="str">
        <f>feed!P882</f>
        <v>Untapped</v>
      </c>
      <c r="Q1126">
        <f t="shared" si="102"/>
        <v>90</v>
      </c>
      <c r="R1126" t="str">
        <f>feed!Q882</f>
        <v>None</v>
      </c>
      <c r="S1126">
        <f t="shared" si="103"/>
        <v>0</v>
      </c>
      <c r="T1126" t="str">
        <f>feed!R882</f>
        <v>Atlas</v>
      </c>
      <c r="U1126" t="str">
        <f>feed!S882</f>
        <v>Neutral</v>
      </c>
      <c r="V1126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1126" t="str">
        <f>feed!U882</f>
        <v>http://blocgame.com/stats.php?id=64706</v>
      </c>
      <c r="X1126" s="4">
        <f>SUMPRODUCT(MID(0&amp;feed!V882,LARGE(INDEX(ISNUMBER(--MID(feed!V882,ROW($1:$5),1))*
ROW($1:$5),0),ROW($1:$5))+1,1)*10^ROW($1:$5)/10)</f>
        <v>0</v>
      </c>
      <c r="Y1126">
        <f>feed!W882</f>
        <v>0</v>
      </c>
      <c r="Z1126" s="4">
        <f t="shared" si="104"/>
        <v>18500</v>
      </c>
      <c r="AA1126" s="8">
        <f t="shared" si="105"/>
        <v>43.763676148796499</v>
      </c>
      <c r="AB1126" s="4">
        <f t="shared" si="106"/>
        <v>76.166666666666671</v>
      </c>
      <c r="AC1126" s="4">
        <f t="shared" si="107"/>
        <v>3333.3333333333335</v>
      </c>
    </row>
    <row r="1127" spans="1:29" x14ac:dyDescent="0.25">
      <c r="A1127" t="str">
        <f>feed!A884</f>
        <v>yeeeet</v>
      </c>
      <c r="B1127" t="str">
        <f>feed!B884</f>
        <v>yoloswaggins</v>
      </c>
      <c r="C1127">
        <f>feed!C884</f>
        <v>0</v>
      </c>
      <c r="D1127">
        <f>SUMPRODUCT(MID(0&amp;feed!D884,LARGE(INDEX(ISNUMBER(--MID(feed!D884,ROW($1:$19),1))*
ROW($1:$19),0),ROW($1:$19))+1,1)*10^ROW($1:$19)/10)</f>
        <v>7</v>
      </c>
      <c r="E1127">
        <f>SUMPRODUCT(MID(0&amp;feed!E884,LARGE(INDEX(ISNUMBER(--MID(feed!E884,ROW($1:$19),1))*
ROW($1:$19),0),ROW($1:$19))+1,1)*10^ROW($1:$19)/10)</f>
        <v>0</v>
      </c>
      <c r="F1127" t="str">
        <f>feed!F884</f>
        <v>Second World War surplus</v>
      </c>
      <c r="G1127" t="str">
        <f>feed!G884</f>
        <v>Questionable</v>
      </c>
      <c r="H1127">
        <f>SUMPRODUCT(MID(0&amp;feed!H884,LARGE(INDEX(ISNUMBER(--MID(feed!H884,ROW($1:$19),1))*
ROW($1:$19),0),ROW($1:$19))+1,1)*10^ROW($1:$19)/10)</f>
        <v>0</v>
      </c>
      <c r="I1127" t="str">
        <f>feed!I884</f>
        <v>Undisciplined Rabble</v>
      </c>
      <c r="J1127">
        <f>SUMPRODUCT(MID(0&amp;feed!J884,LARGE(INDEX(ISNUMBER(--MID(feed!J884,ROW($1:$19),1))*
ROW($1:$19),0),ROW($1:$19))+1,1)*10^ROW($1:$19)/10)</f>
        <v>1</v>
      </c>
      <c r="K1127">
        <f>SUMPRODUCT(MID(0&amp;feed!K884,LARGE(INDEX(ISNUMBER(--MID(feed!K884,ROW($1:$19),1))*
ROW($1:$19),0),ROW($1:$19))+1,1)*10^ROW($1:$19)/10)</f>
        <v>2</v>
      </c>
      <c r="L1127">
        <f>SUMPRODUCT(MID(0&amp;feed!L884,LARGE(INDEX(ISNUMBER(--MID(feed!L884,ROW($1:$19),1))*
ROW($1:$19),0),ROW($1:$19))+1,1)*10^ROW($1:$19)/10)</f>
        <v>0</v>
      </c>
      <c r="M1127" t="str">
        <f>feed!M884</f>
        <v>Mixed Economy</v>
      </c>
      <c r="N1127">
        <f>SUMPRODUCT(MID(0&amp;feed!N884,LARGE(INDEX(ISNUMBER(--MID(feed!N884,ROW($1:$5),1))*
ROW($1:$5),0),ROW($1:$5))+1,1)*10^ROW($1:$5)/10)</f>
        <v>456</v>
      </c>
      <c r="O1127">
        <f>SUMPRODUCT(MID(0&amp;feed!O884,LARGE(INDEX(ISNUMBER(--MID(feed!O884,ROW($1:$5),1))*
ROW($1:$5),0),ROW($1:$5))+1,1)*10^ROW($1:$5)/10)</f>
        <v>664</v>
      </c>
      <c r="P1127" t="str">
        <f>feed!P884</f>
        <v>Untapped</v>
      </c>
      <c r="Q1127">
        <f t="shared" si="102"/>
        <v>90</v>
      </c>
      <c r="R1127" t="str">
        <f>feed!Q884</f>
        <v>None</v>
      </c>
      <c r="S1127">
        <f t="shared" si="103"/>
        <v>0</v>
      </c>
      <c r="T1127" t="str">
        <f>feed!R884</f>
        <v>Egypt</v>
      </c>
      <c r="U1127" t="str">
        <f>feed!S884</f>
        <v>Neutral</v>
      </c>
      <c r="V1127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1031</v>
      </c>
      <c r="W1127" t="str">
        <f>feed!U884</f>
        <v>http://blocgame.com/stats.php?id=59818</v>
      </c>
      <c r="X1127" s="4">
        <f>SUMPRODUCT(MID(0&amp;feed!V884,LARGE(INDEX(ISNUMBER(--MID(feed!V884,ROW($1:$5),1))*
ROW($1:$5),0),ROW($1:$5))+1,1)*10^ROW($1:$5)/10)</f>
        <v>0</v>
      </c>
      <c r="Y1127">
        <f>feed!W884</f>
        <v>0</v>
      </c>
      <c r="Z1127" s="4">
        <f t="shared" si="104"/>
        <v>281</v>
      </c>
      <c r="AA1127" s="8">
        <f t="shared" si="105"/>
        <v>2.2609649122807016</v>
      </c>
      <c r="AB1127" s="4">
        <f t="shared" si="106"/>
        <v>76</v>
      </c>
      <c r="AC1127" s="4">
        <f t="shared" si="107"/>
        <v>171.83333333333334</v>
      </c>
    </row>
    <row r="1128" spans="1:29" x14ac:dyDescent="0.25">
      <c r="A1128" t="str">
        <f>feed!A1110</f>
        <v>beyondthesummit</v>
      </c>
      <c r="B1128" t="str">
        <f>feed!B1110</f>
        <v>beyondthesummit</v>
      </c>
      <c r="C1128">
        <f>feed!C1110</f>
        <v>0</v>
      </c>
      <c r="D1128">
        <f>SUMPRODUCT(MID(0&amp;feed!D1110,LARGE(INDEX(ISNUMBER(--MID(feed!D1110,ROW($1:$19),1))*
ROW($1:$19),0),ROW($1:$19))+1,1)*10^ROW($1:$19)/10)</f>
        <v>4</v>
      </c>
      <c r="E1128">
        <f>SUMPRODUCT(MID(0&amp;feed!E1110,LARGE(INDEX(ISNUMBER(--MID(feed!E1110,ROW($1:$19),1))*
ROW($1:$19),0),ROW($1:$19))+1,1)*10^ROW($1:$19)/10)</f>
        <v>0</v>
      </c>
      <c r="F1128" t="str">
        <f>feed!F1110</f>
        <v>Finest of the 19th century</v>
      </c>
      <c r="G1128" t="str">
        <f>feed!G1110</f>
        <v>Questionable</v>
      </c>
      <c r="H1128">
        <f>SUMPRODUCT(MID(0&amp;feed!H1112,LARGE(INDEX(ISNUMBER(--MID(feed!H1112,ROW($1:$19),1))*
ROW($1:$19),0),ROW($1:$19))+1,1)*10^ROW($1:$19)/10)</f>
        <v>0</v>
      </c>
      <c r="I1128" t="str">
        <f>feed!I1110</f>
        <v>Undisciplined Rabble</v>
      </c>
      <c r="J1128">
        <f>SUMPRODUCT(MID(0&amp;feed!J1110,LARGE(INDEX(ISNUMBER(--MID(feed!J1110,ROW($1:$19),1))*
ROW($1:$19),0),ROW($1:$19))+1,1)*10^ROW($1:$19)/10)</f>
        <v>131</v>
      </c>
      <c r="K1128">
        <f>SUMPRODUCT(MID(0&amp;feed!K1110,LARGE(INDEX(ISNUMBER(--MID(feed!K1110,ROW($1:$19),1))*
ROW($1:$19),0),ROW($1:$19))+1,1)*10^ROW($1:$19)/10)</f>
        <v>3</v>
      </c>
      <c r="L1128">
        <f>SUMPRODUCT(MID(0&amp;feed!L1110,LARGE(INDEX(ISNUMBER(--MID(feed!L1110,ROW($1:$19),1))*
ROW($1:$19),0),ROW($1:$19))+1,1)*10^ROW($1:$19)/10)</f>
        <v>2</v>
      </c>
      <c r="M1128" t="str">
        <f>feed!M1110</f>
        <v>Mixed Economy</v>
      </c>
      <c r="N1128">
        <f>SUMPRODUCT(MID(0&amp;feed!N1110,LARGE(INDEX(ISNUMBER(--MID(feed!N1110,ROW($1:$5),1))*
ROW($1:$5),0),ROW($1:$5))+1,1)*10^ROW($1:$5)/10)</f>
        <v>316</v>
      </c>
      <c r="O1128">
        <f>SUMPRODUCT(MID(0&amp;feed!O1110,LARGE(INDEX(ISNUMBER(--MID(feed!O1110,ROW($1:$5),1))*
ROW($1:$5),0),ROW($1:$5))+1,1)*10^ROW($1:$5)/10)</f>
        <v>1309</v>
      </c>
      <c r="P1128" t="str">
        <f>feed!P1110</f>
        <v>Untapped</v>
      </c>
      <c r="Q1128">
        <f t="shared" si="102"/>
        <v>90</v>
      </c>
      <c r="R1128" t="str">
        <f>feed!Q1110</f>
        <v>None</v>
      </c>
      <c r="S1128">
        <f t="shared" si="103"/>
        <v>0</v>
      </c>
      <c r="T1128" t="str">
        <f>feed!R1110</f>
        <v>Atlas</v>
      </c>
      <c r="U1128" t="str">
        <f>feed!S1110</f>
        <v>Neutral</v>
      </c>
      <c r="V1128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16167</v>
      </c>
      <c r="W1128" t="str">
        <f>feed!U1110</f>
        <v>http://blocgame.com/stats.php?id=64320</v>
      </c>
      <c r="X1128" s="4">
        <f>SUMPRODUCT(MID(0&amp;feed!V1110,LARGE(INDEX(ISNUMBER(--MID(feed!V1110,ROW($1:$5),1))*
ROW($1:$5),0),ROW($1:$5))+1,1)*10^ROW($1:$5)/10)</f>
        <v>0</v>
      </c>
      <c r="Y1128">
        <f>feed!W1110</f>
        <v>0</v>
      </c>
      <c r="Z1128" s="4">
        <f t="shared" si="104"/>
        <v>14292</v>
      </c>
      <c r="AA1128" s="8">
        <f t="shared" si="105"/>
        <v>51.161392405063289</v>
      </c>
      <c r="AB1128" s="4">
        <f t="shared" si="106"/>
        <v>52.666666666666664</v>
      </c>
      <c r="AC1128" s="4">
        <f t="shared" si="107"/>
        <v>2694.5</v>
      </c>
    </row>
    <row r="1129" spans="1:29" x14ac:dyDescent="0.25">
      <c r="A1129" t="str">
        <f>feed!A1070</f>
        <v>Staetes</v>
      </c>
      <c r="B1129" t="str">
        <f>feed!B1070</f>
        <v>Beatlesfanatic</v>
      </c>
      <c r="C1129">
        <f>feed!C1070</f>
        <v>0</v>
      </c>
      <c r="D1129">
        <f>SUMPRODUCT(MID(0&amp;feed!D1070,LARGE(INDEX(ISNUMBER(--MID(feed!D1070,ROW($1:$19),1))*
ROW($1:$19),0),ROW($1:$19))+1,1)*10^ROW($1:$19)/10)</f>
        <v>20</v>
      </c>
      <c r="E1129">
        <f>SUMPRODUCT(MID(0&amp;feed!E1070,LARGE(INDEX(ISNUMBER(--MID(feed!E1070,ROW($1:$19),1))*
ROW($1:$19),0),ROW($1:$19))+1,1)*10^ROW($1:$19)/10)</f>
        <v>0</v>
      </c>
      <c r="F1129" t="str">
        <f>feed!F1070</f>
        <v>Finest of the 19th century</v>
      </c>
      <c r="G1129" t="str">
        <f>feed!G1070</f>
        <v>Gandhi-like</v>
      </c>
      <c r="H1129">
        <f>SUMPRODUCT(MID(0&amp;feed!H1071,LARGE(INDEX(ISNUMBER(--MID(feed!H1071,ROW($1:$19),1))*
ROW($1:$19),0),ROW($1:$19))+1,1)*10^ROW($1:$19)/10)</f>
        <v>0</v>
      </c>
      <c r="I1129" t="str">
        <f>feed!I1070</f>
        <v>Poor</v>
      </c>
      <c r="J1129">
        <f>SUMPRODUCT(MID(0&amp;feed!J1070,LARGE(INDEX(ISNUMBER(--MID(feed!J1070,ROW($1:$19),1))*
ROW($1:$19),0),ROW($1:$19))+1,1)*10^ROW($1:$19)/10)</f>
        <v>113</v>
      </c>
      <c r="K1129">
        <f>SUMPRODUCT(MID(0&amp;feed!K1070,LARGE(INDEX(ISNUMBER(--MID(feed!K1070,ROW($1:$19),1))*
ROW($1:$19),0),ROW($1:$19))+1,1)*10^ROW($1:$19)/10)</f>
        <v>3</v>
      </c>
      <c r="L1129">
        <f>SUMPRODUCT(MID(0&amp;feed!L1070,LARGE(INDEX(ISNUMBER(--MID(feed!L1070,ROW($1:$19),1))*
ROW($1:$19),0),ROW($1:$19))+1,1)*10^ROW($1:$19)/10)</f>
        <v>0</v>
      </c>
      <c r="M1129" t="str">
        <f>feed!M1070</f>
        <v>Mixed Economy</v>
      </c>
      <c r="N1129">
        <f>SUMPRODUCT(MID(0&amp;feed!N1070,LARGE(INDEX(ISNUMBER(--MID(feed!N1070,ROW($1:$5),1))*
ROW($1:$5),0),ROW($1:$5))+1,1)*10^ROW($1:$5)/10)</f>
        <v>330</v>
      </c>
      <c r="O1129">
        <f>SUMPRODUCT(MID(0&amp;feed!O1070,LARGE(INDEX(ISNUMBER(--MID(feed!O1070,ROW($1:$5),1))*
ROW($1:$5),0),ROW($1:$5))+1,1)*10^ROW($1:$5)/10)</f>
        <v>0</v>
      </c>
      <c r="P1129" t="str">
        <f>feed!P1070</f>
        <v>Untapped</v>
      </c>
      <c r="Q1129">
        <f t="shared" si="102"/>
        <v>90</v>
      </c>
      <c r="R1129" t="str">
        <f>feed!Q1070</f>
        <v>None</v>
      </c>
      <c r="S1129">
        <f t="shared" si="103"/>
        <v>0</v>
      </c>
      <c r="T1129" t="str">
        <f>feed!R1070</f>
        <v>China</v>
      </c>
      <c r="U1129" t="str">
        <f>feed!S1070</f>
        <v>Neutral</v>
      </c>
      <c r="V1129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20000</v>
      </c>
      <c r="W1129" t="str">
        <f>feed!U1070</f>
        <v>http://blocgame.com/stats.php?id=65540</v>
      </c>
      <c r="X1129" s="4">
        <f>SUMPRODUCT(MID(0&amp;feed!V1070,LARGE(INDEX(ISNUMBER(--MID(feed!V1070,ROW($1:$5),1))*
ROW($1:$5),0),ROW($1:$5))+1,1)*10^ROW($1:$5)/10)</f>
        <v>0</v>
      </c>
      <c r="Y1129">
        <f>feed!W1070</f>
        <v>0</v>
      </c>
      <c r="Z1129" s="4">
        <f t="shared" si="104"/>
        <v>18875</v>
      </c>
      <c r="AA1129" s="8">
        <f t="shared" si="105"/>
        <v>60.606060606060609</v>
      </c>
      <c r="AB1129" s="4">
        <f t="shared" si="106"/>
        <v>55</v>
      </c>
      <c r="AC1129" s="4">
        <f t="shared" si="107"/>
        <v>3333.3333333333335</v>
      </c>
    </row>
    <row r="1130" spans="1:29" x14ac:dyDescent="0.25">
      <c r="A1130" t="str">
        <f>feed!A573</f>
        <v>Yarzulem</v>
      </c>
      <c r="B1130" t="str">
        <f>feed!B573</f>
        <v>Azeth Meron</v>
      </c>
      <c r="C1130">
        <f>feed!C573</f>
        <v>0</v>
      </c>
      <c r="D1130">
        <f>SUMPRODUCT(MID(0&amp;feed!D573,LARGE(INDEX(ISNUMBER(--MID(feed!D573,ROW($1:$19),1))*
ROW($1:$19),0),ROW($1:$19))+1,1)*10^ROW($1:$19)/10)</f>
        <v>5</v>
      </c>
      <c r="E1130">
        <f>SUMPRODUCT(MID(0&amp;feed!E573,LARGE(INDEX(ISNUMBER(--MID(feed!E573,ROW($1:$19),1))*
ROW($1:$19),0),ROW($1:$19))+1,1)*10^ROW($1:$19)/10)</f>
        <v>0</v>
      </c>
      <c r="F1130" t="str">
        <f>feed!F573</f>
        <v>First World War surplus</v>
      </c>
      <c r="G1130" t="str">
        <f>feed!G573</f>
        <v>Gandhi-like</v>
      </c>
      <c r="H1130">
        <f>SUMPRODUCT(MID(0&amp;feed!H572,LARGE(INDEX(ISNUMBER(--MID(feed!H572,ROW($1:$19),1))*
ROW($1:$19),0),ROW($1:$19))+1,1)*10^ROW($1:$19)/10)</f>
        <v>2</v>
      </c>
      <c r="I1130" t="str">
        <f>feed!I573</f>
        <v>Poor</v>
      </c>
      <c r="J1130">
        <f>SUMPRODUCT(MID(0&amp;feed!J573,LARGE(INDEX(ISNUMBER(--MID(feed!J573,ROW($1:$19),1))*
ROW($1:$19),0),ROW($1:$19))+1,1)*10^ROW($1:$19)/10)</f>
        <v>28</v>
      </c>
      <c r="K1130">
        <f>SUMPRODUCT(MID(0&amp;feed!K573,LARGE(INDEX(ISNUMBER(--MID(feed!K573,ROW($1:$19),1))*
ROW($1:$19),0),ROW($1:$19))+1,1)*10^ROW($1:$19)/10)</f>
        <v>6</v>
      </c>
      <c r="L1130">
        <f>SUMPRODUCT(MID(0&amp;feed!L573,LARGE(INDEX(ISNUMBER(--MID(feed!L573,ROW($1:$19),1))*
ROW($1:$19),0),ROW($1:$19))+1,1)*10^ROW($1:$19)/10)</f>
        <v>0</v>
      </c>
      <c r="M1130" t="str">
        <f>feed!M573</f>
        <v>Free Market</v>
      </c>
      <c r="N1130">
        <f>SUMPRODUCT(MID(0&amp;feed!N573,LARGE(INDEX(ISNUMBER(--MID(feed!N573,ROW($1:$5),1))*
ROW($1:$5),0),ROW($1:$5))+1,1)*10^ROW($1:$5)/10)</f>
        <v>1064</v>
      </c>
      <c r="O1130">
        <f>SUMPRODUCT(MID(0&amp;feed!O573,LARGE(INDEX(ISNUMBER(--MID(feed!O573,ROW($1:$5),1))*
ROW($1:$5),0),ROW($1:$5))+1,1)*10^ROW($1:$5)/10)</f>
        <v>0</v>
      </c>
      <c r="P1130" t="str">
        <f>feed!P573</f>
        <v>Untapped</v>
      </c>
      <c r="Q1130">
        <f t="shared" si="102"/>
        <v>90</v>
      </c>
      <c r="R1130" t="str">
        <f>feed!Q573</f>
        <v>None</v>
      </c>
      <c r="S1130">
        <f t="shared" si="103"/>
        <v>0</v>
      </c>
      <c r="T1130" t="str">
        <f>feed!R573</f>
        <v>East Indies</v>
      </c>
      <c r="U1130" t="str">
        <f>feed!S573</f>
        <v>United States</v>
      </c>
      <c r="V1130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7420</v>
      </c>
      <c r="W1130" t="str">
        <f>feed!U573</f>
        <v>http://blocgame.com/stats.php?id=64887</v>
      </c>
      <c r="X1130" s="4">
        <f>SUMPRODUCT(MID(0&amp;feed!V573,LARGE(INDEX(ISNUMBER(--MID(feed!V573,ROW($1:$5),1))*
ROW($1:$5),0),ROW($1:$5))+1,1)*10^ROW($1:$5)/10)</f>
        <v>0</v>
      </c>
      <c r="Y1130">
        <f>feed!W573</f>
        <v>0</v>
      </c>
      <c r="Z1130" s="4">
        <f t="shared" si="104"/>
        <v>3670</v>
      </c>
      <c r="AA1130" s="8">
        <f t="shared" si="105"/>
        <v>6.9736842105263159</v>
      </c>
      <c r="AB1130" s="4">
        <f t="shared" si="106"/>
        <v>177.33333333333334</v>
      </c>
      <c r="AC1130" s="4">
        <f t="shared" si="107"/>
        <v>1236.6666666666667</v>
      </c>
    </row>
    <row r="1131" spans="1:29" x14ac:dyDescent="0.25">
      <c r="A1131" t="str">
        <f>feed!A955</f>
        <v>Magahion</v>
      </c>
      <c r="B1131" t="str">
        <f>feed!B955</f>
        <v>Hira</v>
      </c>
      <c r="C1131" t="str">
        <f>feed!C955</f>
        <v>Socialist Arab Union</v>
      </c>
      <c r="D1131">
        <f>SUMPRODUCT(MID(0&amp;feed!D955,LARGE(INDEX(ISNUMBER(--MID(feed!D955,ROW($1:$19),1))*
ROW($1:$19),0),ROW($1:$19))+1,1)*10^ROW($1:$19)/10)</f>
        <v>55</v>
      </c>
      <c r="E1131">
        <f>SUMPRODUCT(MID(0&amp;feed!E955,LARGE(INDEX(ISNUMBER(--MID(feed!E955,ROW($1:$19),1))*
ROW($1:$19),0),ROW($1:$19))+1,1)*10^ROW($1:$19)/10)</f>
        <v>2</v>
      </c>
      <c r="F1131" t="str">
        <f>feed!F955</f>
        <v>First World War surplus</v>
      </c>
      <c r="G1131" t="str">
        <f>feed!G955</f>
        <v>Gandhi-like</v>
      </c>
      <c r="H1131">
        <f>SUMPRODUCT(MID(0&amp;feed!H955,LARGE(INDEX(ISNUMBER(--MID(feed!H955,ROW($1:$19),1))*
ROW($1:$19),0),ROW($1:$19))+1,1)*10^ROW($1:$19)/10)</f>
        <v>2</v>
      </c>
      <c r="I1131" t="str">
        <f>feed!I955</f>
        <v>Standard</v>
      </c>
      <c r="J1131">
        <f>SUMPRODUCT(MID(0&amp;feed!J955,LARGE(INDEX(ISNUMBER(--MID(feed!J955,ROW($1:$19),1))*
ROW($1:$19),0),ROW($1:$19))+1,1)*10^ROW($1:$19)/10)</f>
        <v>22</v>
      </c>
      <c r="K1131">
        <f>SUMPRODUCT(MID(0&amp;feed!K955,LARGE(INDEX(ISNUMBER(--MID(feed!K955,ROW($1:$19),1))*
ROW($1:$19),0),ROW($1:$19))+1,1)*10^ROW($1:$19)/10)</f>
        <v>10</v>
      </c>
      <c r="L1131">
        <f>SUMPRODUCT(MID(0&amp;feed!L955,LARGE(INDEX(ISNUMBER(--MID(feed!L955,ROW($1:$19),1))*
ROW($1:$19),0),ROW($1:$19))+1,1)*10^ROW($1:$19)/10)</f>
        <v>1</v>
      </c>
      <c r="M1131" t="str">
        <f>feed!M955</f>
        <v>Central Planning</v>
      </c>
      <c r="N1131">
        <f>SUMPRODUCT(MID(0&amp;feed!N955,LARGE(INDEX(ISNUMBER(--MID(feed!N955,ROW($1:$5),1))*
ROW($1:$5),0),ROW($1:$5))+1,1)*10^ROW($1:$5)/10)</f>
        <v>388</v>
      </c>
      <c r="O1131">
        <f>SUMPRODUCT(MID(0&amp;feed!O955,LARGE(INDEX(ISNUMBER(--MID(feed!O955,ROW($1:$5),1))*
ROW($1:$5),0),ROW($1:$5))+1,1)*10^ROW($1:$5)/10)</f>
        <v>788</v>
      </c>
      <c r="P1131" t="str">
        <f>feed!P955</f>
        <v>Untapped</v>
      </c>
      <c r="Q1131">
        <f t="shared" si="102"/>
        <v>90</v>
      </c>
      <c r="R1131" t="str">
        <f>feed!Q955</f>
        <v>Somewhat Large</v>
      </c>
      <c r="S1131">
        <f t="shared" si="103"/>
        <v>6</v>
      </c>
      <c r="T1131" t="str">
        <f>feed!R955</f>
        <v>East Africa</v>
      </c>
      <c r="U1131" t="str">
        <f>feed!S955</f>
        <v>Soviet Union</v>
      </c>
      <c r="V1131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30877</v>
      </c>
      <c r="W1131" t="str">
        <f>feed!U955</f>
        <v>http://blocgame.com/stats.php?id=65308</v>
      </c>
      <c r="X1131" s="4">
        <f>SUMPRODUCT(MID(0&amp;feed!V955,LARGE(INDEX(ISNUMBER(--MID(feed!V955,ROW($1:$5),1))*
ROW($1:$5),0),ROW($1:$5))+1,1)*10^ROW($1:$5)/10)</f>
        <v>0</v>
      </c>
      <c r="Y1131">
        <f>feed!W955</f>
        <v>0</v>
      </c>
      <c r="Z1131" s="4">
        <f t="shared" si="104"/>
        <v>25252</v>
      </c>
      <c r="AA1131" s="8">
        <f t="shared" si="105"/>
        <v>79.579896907216494</v>
      </c>
      <c r="AB1131" s="4">
        <f t="shared" si="106"/>
        <v>64.666666666666671</v>
      </c>
      <c r="AC1131" s="4">
        <f t="shared" si="107"/>
        <v>5146.166666666667</v>
      </c>
    </row>
    <row r="1132" spans="1:29" x14ac:dyDescent="0.25">
      <c r="A1132" t="str">
        <f>feed!A635</f>
        <v>Chagondowidi</v>
      </c>
      <c r="B1132" t="str">
        <f>feed!B635</f>
        <v>Tom Spanks</v>
      </c>
      <c r="C1132">
        <f>feed!C635</f>
        <v>0</v>
      </c>
      <c r="D1132">
        <f>SUMPRODUCT(MID(0&amp;feed!D635,LARGE(INDEX(ISNUMBER(--MID(feed!D635,ROW($1:$19),1))*
ROW($1:$19),0),ROW($1:$19))+1,1)*10^ROW($1:$19)/10)</f>
        <v>4</v>
      </c>
      <c r="E1132">
        <f>SUMPRODUCT(MID(0&amp;feed!E635,LARGE(INDEX(ISNUMBER(--MID(feed!E635,ROW($1:$19),1))*
ROW($1:$19),0),ROW($1:$19))+1,1)*10^ROW($1:$19)/10)</f>
        <v>0</v>
      </c>
      <c r="F1132" t="str">
        <f>feed!F635</f>
        <v>Second World War surplus</v>
      </c>
      <c r="G1132" t="str">
        <f>feed!G635</f>
        <v>Good</v>
      </c>
      <c r="H1132">
        <f>SUMPRODUCT(MID(0&amp;feed!H634,LARGE(INDEX(ISNUMBER(--MID(feed!H634,ROW($1:$19),1))*
ROW($1:$19),0),ROW($1:$19))+1,1)*10^ROW($1:$19)/10)</f>
        <v>4</v>
      </c>
      <c r="I1132" t="str">
        <f>feed!I635</f>
        <v>Undisciplined Rabble</v>
      </c>
      <c r="J1132">
        <f>SUMPRODUCT(MID(0&amp;feed!J635,LARGE(INDEX(ISNUMBER(--MID(feed!J635,ROW($1:$19),1))*
ROW($1:$19),0),ROW($1:$19))+1,1)*10^ROW($1:$19)/10)</f>
        <v>26</v>
      </c>
      <c r="K1132">
        <f>SUMPRODUCT(MID(0&amp;feed!K635,LARGE(INDEX(ISNUMBER(--MID(feed!K635,ROW($1:$19),1))*
ROW($1:$19),0),ROW($1:$19))+1,1)*10^ROW($1:$19)/10)</f>
        <v>3</v>
      </c>
      <c r="L1132">
        <f>SUMPRODUCT(MID(0&amp;feed!L635,LARGE(INDEX(ISNUMBER(--MID(feed!L635,ROW($1:$19),1))*
ROW($1:$19),0),ROW($1:$19))+1,1)*10^ROW($1:$19)/10)</f>
        <v>0</v>
      </c>
      <c r="M1132" t="str">
        <f>feed!M635</f>
        <v>Mixed Economy</v>
      </c>
      <c r="N1132">
        <f>SUMPRODUCT(MID(0&amp;feed!N635,LARGE(INDEX(ISNUMBER(--MID(feed!N635,ROW($1:$5),1))*
ROW($1:$5),0),ROW($1:$5))+1,1)*10^ROW($1:$5)/10)</f>
        <v>899</v>
      </c>
      <c r="O1132">
        <f>SUMPRODUCT(MID(0&amp;feed!O635,LARGE(INDEX(ISNUMBER(--MID(feed!O635,ROW($1:$5),1))*
ROW($1:$5),0),ROW($1:$5))+1,1)*10^ROW($1:$5)/10)</f>
        <v>45</v>
      </c>
      <c r="P1132" t="str">
        <f>feed!P635</f>
        <v>Untapped</v>
      </c>
      <c r="Q1132">
        <f t="shared" si="102"/>
        <v>90</v>
      </c>
      <c r="R1132" t="str">
        <f>feed!Q635</f>
        <v>None</v>
      </c>
      <c r="S1132">
        <f t="shared" si="103"/>
        <v>0</v>
      </c>
      <c r="T1132" t="str">
        <f>feed!R635</f>
        <v>Congo</v>
      </c>
      <c r="U1132" t="str">
        <f>feed!S635</f>
        <v>Neutral</v>
      </c>
      <c r="V1132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2114</v>
      </c>
      <c r="W1132" t="str">
        <f>feed!U635</f>
        <v>http://blocgame.com/stats.php?id=64136</v>
      </c>
      <c r="X1132" s="4">
        <f>SUMPRODUCT(MID(0&amp;feed!V635,LARGE(INDEX(ISNUMBER(--MID(feed!V635,ROW($1:$5),1))*
ROW($1:$5),0),ROW($1:$5))+1,1)*10^ROW($1:$5)/10)</f>
        <v>0</v>
      </c>
      <c r="Y1132">
        <f>feed!W635</f>
        <v>0</v>
      </c>
      <c r="Z1132" s="4">
        <f t="shared" si="104"/>
        <v>-2011</v>
      </c>
      <c r="AA1132" s="8">
        <f t="shared" si="105"/>
        <v>2.3515016685205783</v>
      </c>
      <c r="AB1132" s="4">
        <f t="shared" si="106"/>
        <v>149.83333333333334</v>
      </c>
      <c r="AC1132" s="4">
        <f t="shared" si="107"/>
        <v>352.33333333333331</v>
      </c>
    </row>
    <row r="1133" spans="1:29" x14ac:dyDescent="0.25">
      <c r="A1133" t="str">
        <f>feed!A863</f>
        <v>Belanche</v>
      </c>
      <c r="B1133" t="str">
        <f>feed!B863</f>
        <v>ryandf</v>
      </c>
      <c r="C1133" t="str">
        <f>feed!C863</f>
        <v>Dictators United</v>
      </c>
      <c r="D1133">
        <f>SUMPRODUCT(MID(0&amp;feed!D863,LARGE(INDEX(ISNUMBER(--MID(feed!D863,ROW($1:$19),1))*
ROW($1:$19),0),ROW($1:$19))+1,1)*10^ROW($1:$19)/10)</f>
        <v>10</v>
      </c>
      <c r="E1133">
        <f>SUMPRODUCT(MID(0&amp;feed!E863,LARGE(INDEX(ISNUMBER(--MID(feed!E863,ROW($1:$19),1))*
ROW($1:$19),0),ROW($1:$19))+1,1)*10^ROW($1:$19)/10)</f>
        <v>0</v>
      </c>
      <c r="F1133" t="str">
        <f>feed!F863</f>
        <v>First World War surplus</v>
      </c>
      <c r="G1133" t="str">
        <f>feed!G863</f>
        <v>Gandhi-like</v>
      </c>
      <c r="H1133">
        <f>SUMPRODUCT(MID(0&amp;feed!H863,LARGE(INDEX(ISNUMBER(--MID(feed!H863,ROW($1:$19),1))*
ROW($1:$19),0),ROW($1:$19))+1,1)*10^ROW($1:$19)/10)</f>
        <v>2</v>
      </c>
      <c r="I1133" t="str">
        <f>feed!I863</f>
        <v>Good</v>
      </c>
      <c r="J1133">
        <f>SUMPRODUCT(MID(0&amp;feed!J863,LARGE(INDEX(ISNUMBER(--MID(feed!J863,ROW($1:$19),1))*
ROW($1:$19),0),ROW($1:$19))+1,1)*10^ROW($1:$19)/10)</f>
        <v>23</v>
      </c>
      <c r="K1133">
        <f>SUMPRODUCT(MID(0&amp;feed!K863,LARGE(INDEX(ISNUMBER(--MID(feed!K863,ROW($1:$19),1))*
ROW($1:$19),0),ROW($1:$19))+1,1)*10^ROW($1:$19)/10)</f>
        <v>2</v>
      </c>
      <c r="L1133">
        <f>SUMPRODUCT(MID(0&amp;feed!L863,LARGE(INDEX(ISNUMBER(--MID(feed!L863,ROW($1:$19),1))*
ROW($1:$19),0),ROW($1:$19))+1,1)*10^ROW($1:$19)/10)</f>
        <v>2</v>
      </c>
      <c r="M1133" t="str">
        <f>feed!M863</f>
        <v>Mixed Economy</v>
      </c>
      <c r="N1133">
        <f>SUMPRODUCT(MID(0&amp;feed!N863,LARGE(INDEX(ISNUMBER(--MID(feed!N863,ROW($1:$5),1))*
ROW($1:$5),0),ROW($1:$5))+1,1)*10^ROW($1:$5)/10)</f>
        <v>473</v>
      </c>
      <c r="O1133">
        <f>SUMPRODUCT(MID(0&amp;feed!O863,LARGE(INDEX(ISNUMBER(--MID(feed!O863,ROW($1:$5),1))*
ROW($1:$5),0),ROW($1:$5))+1,1)*10^ROW($1:$5)/10)</f>
        <v>131</v>
      </c>
      <c r="P1133" t="str">
        <f>feed!P863</f>
        <v>Untapped</v>
      </c>
      <c r="Q1133">
        <f t="shared" si="102"/>
        <v>90</v>
      </c>
      <c r="R1133" t="str">
        <f>feed!Q863</f>
        <v>Mediocre</v>
      </c>
      <c r="S1133">
        <f t="shared" si="103"/>
        <v>4.5</v>
      </c>
      <c r="T1133" t="str">
        <f>feed!R863</f>
        <v>Mesoamerica</v>
      </c>
      <c r="U1133" t="str">
        <f>feed!S863</f>
        <v>Neutral</v>
      </c>
      <c r="V113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25620</v>
      </c>
      <c r="W1133" t="str">
        <f>feed!U863</f>
        <v>http://blocgame.com/stats.php?id=65185</v>
      </c>
      <c r="X1133" s="4">
        <f>SUMPRODUCT(MID(0&amp;feed!V863,LARGE(INDEX(ISNUMBER(--MID(feed!V863,ROW($1:$5),1))*
ROW($1:$5),0),ROW($1:$5))+1,1)*10^ROW($1:$5)/10)</f>
        <v>0</v>
      </c>
      <c r="Y1133">
        <f>feed!W863</f>
        <v>0</v>
      </c>
      <c r="Z1133" s="4">
        <f t="shared" si="104"/>
        <v>22620</v>
      </c>
      <c r="AA1133" s="8">
        <f t="shared" si="105"/>
        <v>54.164904862579284</v>
      </c>
      <c r="AB1133" s="4">
        <f t="shared" si="106"/>
        <v>78.833333333333329</v>
      </c>
      <c r="AC1133" s="4">
        <f t="shared" si="107"/>
        <v>4270</v>
      </c>
    </row>
    <row r="1134" spans="1:29" x14ac:dyDescent="0.25">
      <c r="A1134" t="e">
        <f>feed!#REF!</f>
        <v>#REF!</v>
      </c>
      <c r="B1134" t="e">
        <f>feed!#REF!</f>
        <v>#REF!</v>
      </c>
      <c r="C1134" t="e">
        <f>feed!#REF!</f>
        <v>#REF!</v>
      </c>
      <c r="D1134" t="e">
        <f>SUMPRODUCT(MID(0&amp;feed!#REF!,LARGE(INDEX(ISNUMBER(--MID(feed!#REF!,ROW($1:$19),1))*
ROW($1:$19),0),ROW($1:$19))+1,1)*10^ROW($1:$19)/10)</f>
        <v>#REF!</v>
      </c>
      <c r="E1134" t="e">
        <f>SUMPRODUCT(MID(0&amp;feed!#REF!,LARGE(INDEX(ISNUMBER(--MID(feed!#REF!,ROW($1:$19),1))*
ROW($1:$19),0),ROW($1:$19))+1,1)*10^ROW($1:$19)/10)</f>
        <v>#REF!</v>
      </c>
      <c r="F1134" t="e">
        <f>feed!#REF!</f>
        <v>#REF!</v>
      </c>
      <c r="G1134" t="e">
        <f>feed!#REF!</f>
        <v>#REF!</v>
      </c>
      <c r="H1134" t="e">
        <f>SUMPRODUCT(MID(0&amp;feed!#REF!,LARGE(INDEX(ISNUMBER(--MID(feed!#REF!,ROW($1:$19),1))*
ROW($1:$19),0),ROW($1:$19))+1,1)*10^ROW($1:$19)/10)</f>
        <v>#REF!</v>
      </c>
      <c r="I1134" t="e">
        <f>feed!#REF!</f>
        <v>#REF!</v>
      </c>
      <c r="J1134" t="e">
        <f>SUMPRODUCT(MID(0&amp;feed!#REF!,LARGE(INDEX(ISNUMBER(--MID(feed!#REF!,ROW($1:$19),1))*
ROW($1:$19),0),ROW($1:$19))+1,1)*10^ROW($1:$19)/10)</f>
        <v>#REF!</v>
      </c>
      <c r="K1134" t="e">
        <f>SUMPRODUCT(MID(0&amp;feed!#REF!,LARGE(INDEX(ISNUMBER(--MID(feed!#REF!,ROW($1:$19),1))*
ROW($1:$19),0),ROW($1:$19))+1,1)*10^ROW($1:$19)/10)</f>
        <v>#REF!</v>
      </c>
      <c r="L1134" t="e">
        <f>SUMPRODUCT(MID(0&amp;feed!#REF!,LARGE(INDEX(ISNUMBER(--MID(feed!#REF!,ROW($1:$19),1))*
ROW($1:$19),0),ROW($1:$19))+1,1)*10^ROW($1:$19)/10)</f>
        <v>#REF!</v>
      </c>
      <c r="M1134" t="e">
        <f>feed!#REF!</f>
        <v>#REF!</v>
      </c>
      <c r="N1134" t="e">
        <f>SUMPRODUCT(MID(0&amp;feed!#REF!,LARGE(INDEX(ISNUMBER(--MID(feed!#REF!,ROW($1:$5),1))*
ROW($1:$5),0),ROW($1:$5))+1,1)*10^ROW($1:$5)/10)</f>
        <v>#REF!</v>
      </c>
      <c r="O1134" t="e">
        <f>SUMPRODUCT(MID(0&amp;feed!#REF!,LARGE(INDEX(ISNUMBER(--MID(feed!#REF!,ROW($1:$5),1))*
ROW($1:$5),0),ROW($1:$5))+1,1)*10^ROW($1:$5)/10)</f>
        <v>#REF!</v>
      </c>
      <c r="P1134" t="e">
        <f>feed!#REF!</f>
        <v>#REF!</v>
      </c>
      <c r="Q1134" t="e">
        <f t="shared" si="102"/>
        <v>#REF!</v>
      </c>
      <c r="R1134" t="e">
        <f>feed!#REF!</f>
        <v>#REF!</v>
      </c>
      <c r="S1134" t="e">
        <f t="shared" si="103"/>
        <v>#REF!</v>
      </c>
      <c r="T1134" t="e">
        <f>feed!#REF!</f>
        <v>#REF!</v>
      </c>
      <c r="U1134" t="e">
        <f>feed!#REF!</f>
        <v>#REF!</v>
      </c>
      <c r="V1134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134" t="e">
        <f>feed!#REF!</f>
        <v>#REF!</v>
      </c>
      <c r="X1134" s="4" t="e">
        <f>SUMPRODUCT(MID(0&amp;feed!#REF!,LARGE(INDEX(ISNUMBER(--MID(feed!#REF!,ROW($1:$5),1))*
ROW($1:$5),0),ROW($1:$5))+1,1)*10^ROW($1:$5)/10)</f>
        <v>#REF!</v>
      </c>
      <c r="Y1134" t="e">
        <f>feed!#REF!</f>
        <v>#REF!</v>
      </c>
      <c r="Z1134" s="4" t="e">
        <f t="shared" si="104"/>
        <v>#REF!</v>
      </c>
      <c r="AA1134" s="8" t="e">
        <f t="shared" si="105"/>
        <v>#REF!</v>
      </c>
      <c r="AB1134" s="4" t="e">
        <f t="shared" si="106"/>
        <v>#REF!</v>
      </c>
      <c r="AC1134" s="4" t="e">
        <f t="shared" si="107"/>
        <v>#REF!</v>
      </c>
    </row>
    <row r="1135" spans="1:29" x14ac:dyDescent="0.25">
      <c r="A1135" t="str">
        <f>feed!A966</f>
        <v>red</v>
      </c>
      <c r="B1135" t="str">
        <f>feed!B966</f>
        <v>ders</v>
      </c>
      <c r="C1135" t="str">
        <f>feed!C966</f>
        <v>Steel Brotherhood</v>
      </c>
      <c r="D1135">
        <f>SUMPRODUCT(MID(0&amp;feed!D966,LARGE(INDEX(ISNUMBER(--MID(feed!D966,ROW($1:$19),1))*
ROW($1:$19),0),ROW($1:$19))+1,1)*10^ROW($1:$19)/10)</f>
        <v>52</v>
      </c>
      <c r="E1135">
        <f>SUMPRODUCT(MID(0&amp;feed!E966,LARGE(INDEX(ISNUMBER(--MID(feed!E966,ROW($1:$19),1))*
ROW($1:$19),0),ROW($1:$19))+1,1)*10^ROW($1:$19)/10)</f>
        <v>0</v>
      </c>
      <c r="F1135" t="str">
        <f>feed!F966</f>
        <v>First World War surplus</v>
      </c>
      <c r="G1135" t="str">
        <f>feed!G966</f>
        <v>Gandhi-like</v>
      </c>
      <c r="H1135">
        <f>SUMPRODUCT(MID(0&amp;feed!H966,LARGE(INDEX(ISNUMBER(--MID(feed!H966,ROW($1:$19),1))*
ROW($1:$19),0),ROW($1:$19))+1,1)*10^ROW($1:$19)/10)</f>
        <v>1</v>
      </c>
      <c r="I1135" t="str">
        <f>feed!I966</f>
        <v>Poor</v>
      </c>
      <c r="J1135">
        <f>SUMPRODUCT(MID(0&amp;feed!J966,LARGE(INDEX(ISNUMBER(--MID(feed!J966,ROW($1:$19),1))*
ROW($1:$19),0),ROW($1:$19))+1,1)*10^ROW($1:$19)/10)</f>
        <v>55</v>
      </c>
      <c r="K1135">
        <f>SUMPRODUCT(MID(0&amp;feed!K966,LARGE(INDEX(ISNUMBER(--MID(feed!K966,ROW($1:$19),1))*
ROW($1:$19),0),ROW($1:$19))+1,1)*10^ROW($1:$19)/10)</f>
        <v>6</v>
      </c>
      <c r="L1135">
        <f>SUMPRODUCT(MID(0&amp;feed!L966,LARGE(INDEX(ISNUMBER(--MID(feed!L966,ROW($1:$19),1))*
ROW($1:$19),0),ROW($1:$19))+1,1)*10^ROW($1:$19)/10)</f>
        <v>3</v>
      </c>
      <c r="M1135" t="str">
        <f>feed!M966</f>
        <v>Central Planning</v>
      </c>
      <c r="N1135">
        <f>SUMPRODUCT(MID(0&amp;feed!N966,LARGE(INDEX(ISNUMBER(--MID(feed!N966,ROW($1:$5),1))*
ROW($1:$5),0),ROW($1:$5))+1,1)*10^ROW($1:$5)/10)</f>
        <v>377</v>
      </c>
      <c r="O1135">
        <f>SUMPRODUCT(MID(0&amp;feed!O966,LARGE(INDEX(ISNUMBER(--MID(feed!O966,ROW($1:$5),1))*
ROW($1:$5),0),ROW($1:$5))+1,1)*10^ROW($1:$5)/10)</f>
        <v>321</v>
      </c>
      <c r="P1135" t="str">
        <f>feed!P966</f>
        <v>Untapped</v>
      </c>
      <c r="Q1135">
        <f t="shared" si="102"/>
        <v>90</v>
      </c>
      <c r="R1135" t="str">
        <f>feed!Q966</f>
        <v>Meagre</v>
      </c>
      <c r="S1135">
        <f t="shared" si="103"/>
        <v>1.5</v>
      </c>
      <c r="T1135" t="str">
        <f>feed!R966</f>
        <v>Southern Cone</v>
      </c>
      <c r="U1135" t="str">
        <f>feed!S966</f>
        <v>Neutral</v>
      </c>
      <c r="V1135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20398</v>
      </c>
      <c r="W1135" t="str">
        <f>feed!U966</f>
        <v>http://blocgame.com/stats.php?id=64927</v>
      </c>
      <c r="X1135" s="4">
        <f>SUMPRODUCT(MID(0&amp;feed!V966,LARGE(INDEX(ISNUMBER(--MID(feed!V966,ROW($1:$5),1))*
ROW($1:$5),0),ROW($1:$5))+1,1)*10^ROW($1:$5)/10)</f>
        <v>0</v>
      </c>
      <c r="Y1135">
        <f>feed!W966</f>
        <v>0</v>
      </c>
      <c r="Z1135" s="4">
        <f t="shared" si="104"/>
        <v>16273</v>
      </c>
      <c r="AA1135" s="8">
        <f t="shared" si="105"/>
        <v>54.106100795755971</v>
      </c>
      <c r="AB1135" s="4">
        <f t="shared" si="106"/>
        <v>62.833333333333336</v>
      </c>
      <c r="AC1135" s="4">
        <f t="shared" si="107"/>
        <v>3399.6666666666665</v>
      </c>
    </row>
    <row r="1136" spans="1:29" x14ac:dyDescent="0.25">
      <c r="A1136" t="str">
        <f>feed!A853</f>
        <v>Agonda</v>
      </c>
      <c r="B1136" t="str">
        <f>feed!B853</f>
        <v>Agonda</v>
      </c>
      <c r="C1136" t="str">
        <f>feed!C853</f>
        <v>The Federal Colonies</v>
      </c>
      <c r="D1136">
        <f>SUMPRODUCT(MID(0&amp;feed!D853,LARGE(INDEX(ISNUMBER(--MID(feed!D853,ROW($1:$19),1))*
ROW($1:$19),0),ROW($1:$19))+1,1)*10^ROW($1:$19)/10)</f>
        <v>59</v>
      </c>
      <c r="E1136">
        <f>SUMPRODUCT(MID(0&amp;feed!E853,LARGE(INDEX(ISNUMBER(--MID(feed!E853,ROW($1:$19),1))*
ROW($1:$19),0),ROW($1:$19))+1,1)*10^ROW($1:$19)/10)</f>
        <v>0</v>
      </c>
      <c r="F1136" t="str">
        <f>feed!F853</f>
        <v>First World War surplus</v>
      </c>
      <c r="G1136" t="str">
        <f>feed!G853</f>
        <v>Gandhi-like</v>
      </c>
      <c r="H1136">
        <f>SUMPRODUCT(MID(0&amp;feed!H853,LARGE(INDEX(ISNUMBER(--MID(feed!H853,ROW($1:$19),1))*
ROW($1:$19),0),ROW($1:$19))+1,1)*10^ROW($1:$19)/10)</f>
        <v>2</v>
      </c>
      <c r="I1136" t="str">
        <f>feed!I853</f>
        <v>Standard</v>
      </c>
      <c r="J1136">
        <f>SUMPRODUCT(MID(0&amp;feed!J853,LARGE(INDEX(ISNUMBER(--MID(feed!J853,ROW($1:$19),1))*
ROW($1:$19),0),ROW($1:$19))+1,1)*10^ROW($1:$19)/10)</f>
        <v>22</v>
      </c>
      <c r="K1136">
        <f>SUMPRODUCT(MID(0&amp;feed!K853,LARGE(INDEX(ISNUMBER(--MID(feed!K853,ROW($1:$19),1))*
ROW($1:$19),0),ROW($1:$19))+1,1)*10^ROW($1:$19)/10)</f>
        <v>12</v>
      </c>
      <c r="L1136">
        <f>SUMPRODUCT(MID(0&amp;feed!L853,LARGE(INDEX(ISNUMBER(--MID(feed!L853,ROW($1:$19),1))*
ROW($1:$19),0),ROW($1:$19))+1,1)*10^ROW($1:$19)/10)</f>
        <v>3</v>
      </c>
      <c r="M1136" t="str">
        <f>feed!M853</f>
        <v>Central Planning</v>
      </c>
      <c r="N1136">
        <f>SUMPRODUCT(MID(0&amp;feed!N853,LARGE(INDEX(ISNUMBER(--MID(feed!N853,ROW($1:$5),1))*
ROW($1:$5),0),ROW($1:$5))+1,1)*10^ROW($1:$5)/10)</f>
        <v>500</v>
      </c>
      <c r="O1136">
        <f>SUMPRODUCT(MID(0&amp;feed!O853,LARGE(INDEX(ISNUMBER(--MID(feed!O853,ROW($1:$5),1))*
ROW($1:$5),0),ROW($1:$5))+1,1)*10^ROW($1:$5)/10)</f>
        <v>91</v>
      </c>
      <c r="P1136" t="str">
        <f>feed!P853</f>
        <v>Untapped</v>
      </c>
      <c r="Q1136">
        <f t="shared" si="102"/>
        <v>90</v>
      </c>
      <c r="R1136" t="str">
        <f>feed!Q853</f>
        <v>Meagre</v>
      </c>
      <c r="S1136">
        <f t="shared" si="103"/>
        <v>1.5</v>
      </c>
      <c r="T1136" t="str">
        <f>feed!R853</f>
        <v>China</v>
      </c>
      <c r="U1136" t="str">
        <f>feed!S853</f>
        <v>Soviet Union</v>
      </c>
      <c r="V1136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26360</v>
      </c>
      <c r="W1136" t="str">
        <f>feed!U853</f>
        <v>http://blocgame.com/stats.php?id=51268</v>
      </c>
      <c r="X1136" s="4">
        <f>SUMPRODUCT(MID(0&amp;feed!V853,LARGE(INDEX(ISNUMBER(--MID(feed!V853,ROW($1:$5),1))*
ROW($1:$5),0),ROW($1:$5))+1,1)*10^ROW($1:$5)/10)</f>
        <v>0</v>
      </c>
      <c r="Y1136">
        <f>feed!W853</f>
        <v>0</v>
      </c>
      <c r="Z1136" s="4">
        <f t="shared" si="104"/>
        <v>19235</v>
      </c>
      <c r="AA1136" s="8">
        <f t="shared" si="105"/>
        <v>52.72</v>
      </c>
      <c r="AB1136" s="4">
        <f t="shared" si="106"/>
        <v>83.333333333333329</v>
      </c>
      <c r="AC1136" s="4">
        <f t="shared" si="107"/>
        <v>4393.333333333333</v>
      </c>
    </row>
    <row r="1137" spans="1:29" x14ac:dyDescent="0.25">
      <c r="A1137" t="str">
        <f>feed!A690</f>
        <v>Sunbhistan</v>
      </c>
      <c r="B1137" t="str">
        <f>feed!B690</f>
        <v>Le_Huck</v>
      </c>
      <c r="C1137" t="str">
        <f>feed!C690</f>
        <v>Brotherhood of Nod</v>
      </c>
      <c r="D1137">
        <f>SUMPRODUCT(MID(0&amp;feed!D690,LARGE(INDEX(ISNUMBER(--MID(feed!D690,ROW($1:$19),1))*
ROW($1:$19),0),ROW($1:$19))+1,1)*10^ROW($1:$19)/10)</f>
        <v>43</v>
      </c>
      <c r="E1137">
        <f>SUMPRODUCT(MID(0&amp;feed!E690,LARGE(INDEX(ISNUMBER(--MID(feed!E690,ROW($1:$19),1))*
ROW($1:$19),0),ROW($1:$19))+1,1)*10^ROW($1:$19)/10)</f>
        <v>1</v>
      </c>
      <c r="F1137" t="str">
        <f>feed!F690</f>
        <v>Second World War surplus</v>
      </c>
      <c r="G1137" t="str">
        <f>feed!G690</f>
        <v>Gandhi-like</v>
      </c>
      <c r="H1137">
        <f>SUMPRODUCT(MID(0&amp;feed!H690,LARGE(INDEX(ISNUMBER(--MID(feed!H690,ROW($1:$19),1))*
ROW($1:$19),0),ROW($1:$19))+1,1)*10^ROW($1:$19)/10)</f>
        <v>2</v>
      </c>
      <c r="I1137" t="str">
        <f>feed!I690</f>
        <v>Elite</v>
      </c>
      <c r="J1137">
        <f>SUMPRODUCT(MID(0&amp;feed!J690,LARGE(INDEX(ISNUMBER(--MID(feed!J690,ROW($1:$19),1))*
ROW($1:$19),0),ROW($1:$19))+1,1)*10^ROW($1:$19)/10)</f>
        <v>6</v>
      </c>
      <c r="K1137">
        <f>SUMPRODUCT(MID(0&amp;feed!K690,LARGE(INDEX(ISNUMBER(--MID(feed!K690,ROW($1:$19),1))*
ROW($1:$19),0),ROW($1:$19))+1,1)*10^ROW($1:$19)/10)</f>
        <v>14</v>
      </c>
      <c r="L1137">
        <f>SUMPRODUCT(MID(0&amp;feed!L690,LARGE(INDEX(ISNUMBER(--MID(feed!L690,ROW($1:$19),1))*
ROW($1:$19),0),ROW($1:$19))+1,1)*10^ROW($1:$19)/10)</f>
        <v>6</v>
      </c>
      <c r="M1137" t="str">
        <f>feed!M690</f>
        <v>Free Market</v>
      </c>
      <c r="N1137">
        <f>SUMPRODUCT(MID(0&amp;feed!N690,LARGE(INDEX(ISNUMBER(--MID(feed!N690,ROW($1:$5),1))*
ROW($1:$5),0),ROW($1:$5))+1,1)*10^ROW($1:$5)/10)</f>
        <v>797</v>
      </c>
      <c r="O1137">
        <f>SUMPRODUCT(MID(0&amp;feed!O690,LARGE(INDEX(ISNUMBER(--MID(feed!O690,ROW($1:$5),1))*
ROW($1:$5),0),ROW($1:$5))+1,1)*10^ROW($1:$5)/10)</f>
        <v>2845</v>
      </c>
      <c r="P1137" t="str">
        <f>feed!P690</f>
        <v>Plentiful</v>
      </c>
      <c r="Q1137">
        <f t="shared" si="102"/>
        <v>70</v>
      </c>
      <c r="R1137" t="str">
        <f>feed!Q690</f>
        <v>Mediocre</v>
      </c>
      <c r="S1137">
        <f t="shared" si="103"/>
        <v>4.5</v>
      </c>
      <c r="T1137" t="str">
        <f>feed!R690</f>
        <v>Arabia</v>
      </c>
      <c r="U1137" t="str">
        <f>feed!S690</f>
        <v>United States</v>
      </c>
      <c r="V1137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31095</v>
      </c>
      <c r="W1137" t="str">
        <f>feed!U690</f>
        <v>http://blocgame.com/stats.php?id=64796</v>
      </c>
      <c r="X1137" s="4">
        <f>SUMPRODUCT(MID(0&amp;feed!V690,LARGE(INDEX(ISNUMBER(--MID(feed!V690,ROW($1:$5),1))*
ROW($1:$5),0),ROW($1:$5))+1,1)*10^ROW($1:$5)/10)</f>
        <v>0</v>
      </c>
      <c r="Y1137">
        <f>feed!W690</f>
        <v>0</v>
      </c>
      <c r="Z1137" s="4">
        <f t="shared" si="104"/>
        <v>22095</v>
      </c>
      <c r="AA1137" s="8">
        <f t="shared" si="105"/>
        <v>39.01505646173149</v>
      </c>
      <c r="AB1137" s="4">
        <f t="shared" si="106"/>
        <v>132.83333333333334</v>
      </c>
      <c r="AC1137" s="4">
        <f t="shared" si="107"/>
        <v>5182.5</v>
      </c>
    </row>
    <row r="1138" spans="1:29" x14ac:dyDescent="0.25">
      <c r="A1138" t="str">
        <f>feed!A768</f>
        <v>saifullover</v>
      </c>
      <c r="B1138" t="str">
        <f>feed!B768</f>
        <v>enickmalam</v>
      </c>
      <c r="C1138" t="str">
        <f>feed!C768</f>
        <v>PIRATES</v>
      </c>
      <c r="D1138">
        <f>SUMPRODUCT(MID(0&amp;feed!D768,LARGE(INDEX(ISNUMBER(--MID(feed!D768,ROW($1:$19),1))*
ROW($1:$19),0),ROW($1:$19))+1,1)*10^ROW($1:$19)/10)</f>
        <v>9</v>
      </c>
      <c r="E1138">
        <f>SUMPRODUCT(MID(0&amp;feed!E768,LARGE(INDEX(ISNUMBER(--MID(feed!E768,ROW($1:$19),1))*
ROW($1:$19),0),ROW($1:$19))+1,1)*10^ROW($1:$19)/10)</f>
        <v>0</v>
      </c>
      <c r="F1138" t="str">
        <f>feed!F768</f>
        <v>First World War surplus</v>
      </c>
      <c r="G1138" t="str">
        <f>feed!G768</f>
        <v>Good</v>
      </c>
      <c r="H1138">
        <f>SUMPRODUCT(MID(0&amp;feed!H767,LARGE(INDEX(ISNUMBER(--MID(feed!H767,ROW($1:$19),1))*
ROW($1:$19),0),ROW($1:$19))+1,1)*10^ROW($1:$19)/10)</f>
        <v>2</v>
      </c>
      <c r="I1138" t="str">
        <f>feed!I768</f>
        <v>Standard</v>
      </c>
      <c r="J1138">
        <f>SUMPRODUCT(MID(0&amp;feed!J768,LARGE(INDEX(ISNUMBER(--MID(feed!J768,ROW($1:$19),1))*
ROW($1:$19),0),ROW($1:$19))+1,1)*10^ROW($1:$19)/10)</f>
        <v>105</v>
      </c>
      <c r="K1138">
        <f>SUMPRODUCT(MID(0&amp;feed!K768,LARGE(INDEX(ISNUMBER(--MID(feed!K768,ROW($1:$19),1))*
ROW($1:$19),0),ROW($1:$19))+1,1)*10^ROW($1:$19)/10)</f>
        <v>8</v>
      </c>
      <c r="L1138">
        <f>SUMPRODUCT(MID(0&amp;feed!L768,LARGE(INDEX(ISNUMBER(--MID(feed!L768,ROW($1:$19),1))*
ROW($1:$19),0),ROW($1:$19))+1,1)*10^ROW($1:$19)/10)</f>
        <v>2</v>
      </c>
      <c r="M1138" t="str">
        <f>feed!M768</f>
        <v>Free Market</v>
      </c>
      <c r="N1138">
        <f>SUMPRODUCT(MID(0&amp;feed!N768,LARGE(INDEX(ISNUMBER(--MID(feed!N768,ROW($1:$5),1))*
ROW($1:$5),0),ROW($1:$5))+1,1)*10^ROW($1:$5)/10)</f>
        <v>640</v>
      </c>
      <c r="O1138">
        <f>SUMPRODUCT(MID(0&amp;feed!O768,LARGE(INDEX(ISNUMBER(--MID(feed!O768,ROW($1:$5),1))*
ROW($1:$5),0),ROW($1:$5))+1,1)*10^ROW($1:$5)/10)</f>
        <v>285</v>
      </c>
      <c r="P1138" t="str">
        <f>feed!P768</f>
        <v>Untapped</v>
      </c>
      <c r="Q1138">
        <f t="shared" si="102"/>
        <v>90</v>
      </c>
      <c r="R1138" t="str">
        <f>feed!Q768</f>
        <v>None</v>
      </c>
      <c r="S1138">
        <f t="shared" si="103"/>
        <v>0</v>
      </c>
      <c r="T1138" t="str">
        <f>feed!R768</f>
        <v>Indochina</v>
      </c>
      <c r="U1138" t="str">
        <f>feed!S768</f>
        <v>Neutral</v>
      </c>
      <c r="V113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31048</v>
      </c>
      <c r="W1138" t="str">
        <f>feed!U768</f>
        <v>http://blocgame.com/stats.php?id=65346</v>
      </c>
      <c r="X1138" s="4">
        <f>SUMPRODUCT(MID(0&amp;feed!V768,LARGE(INDEX(ISNUMBER(--MID(feed!V768,ROW($1:$5),1))*
ROW($1:$5),0),ROW($1:$5))+1,1)*10^ROW($1:$5)/10)</f>
        <v>0</v>
      </c>
      <c r="Y1138">
        <f>feed!W768</f>
        <v>0</v>
      </c>
      <c r="Z1138" s="4">
        <f t="shared" si="104"/>
        <v>25798</v>
      </c>
      <c r="AA1138" s="8">
        <f t="shared" si="105"/>
        <v>48.512500000000003</v>
      </c>
      <c r="AB1138" s="4">
        <f t="shared" si="106"/>
        <v>106.66666666666667</v>
      </c>
      <c r="AC1138" s="4">
        <f t="shared" si="107"/>
        <v>5174.666666666667</v>
      </c>
    </row>
    <row r="1139" spans="1:29" x14ac:dyDescent="0.25">
      <c r="A1139" t="str">
        <f>feed!A925</f>
        <v>switzerdouch</v>
      </c>
      <c r="B1139" t="str">
        <f>feed!B925</f>
        <v>yaboimtndew</v>
      </c>
      <c r="C1139">
        <f>feed!C925</f>
        <v>0</v>
      </c>
      <c r="D1139">
        <f>SUMPRODUCT(MID(0&amp;feed!D925,LARGE(INDEX(ISNUMBER(--MID(feed!D925,ROW($1:$19),1))*
ROW($1:$19),0),ROW($1:$19))+1,1)*10^ROW($1:$19)/10)</f>
        <v>2</v>
      </c>
      <c r="E1139">
        <f>SUMPRODUCT(MID(0&amp;feed!E925,LARGE(INDEX(ISNUMBER(--MID(feed!E925,ROW($1:$19),1))*
ROW($1:$19),0),ROW($1:$19))+1,1)*10^ROW($1:$19)/10)</f>
        <v>0</v>
      </c>
      <c r="F1139" t="str">
        <f>feed!F925</f>
        <v>Second World War surplus</v>
      </c>
      <c r="G1139" t="str">
        <f>feed!G925</f>
        <v>Questionable</v>
      </c>
      <c r="H1139">
        <f>SUMPRODUCT(MID(0&amp;feed!H925,LARGE(INDEX(ISNUMBER(--MID(feed!H925,ROW($1:$19),1))*
ROW($1:$19),0),ROW($1:$19))+1,1)*10^ROW($1:$19)/10)</f>
        <v>0</v>
      </c>
      <c r="I1139" t="str">
        <f>feed!I925</f>
        <v>Undisciplined Rabble</v>
      </c>
      <c r="J1139">
        <f>SUMPRODUCT(MID(0&amp;feed!J925,LARGE(INDEX(ISNUMBER(--MID(feed!J925,ROW($1:$19),1))*
ROW($1:$19),0),ROW($1:$19))+1,1)*10^ROW($1:$19)/10)</f>
        <v>1</v>
      </c>
      <c r="K1139">
        <f>SUMPRODUCT(MID(0&amp;feed!K925,LARGE(INDEX(ISNUMBER(--MID(feed!K925,ROW($1:$19),1))*
ROW($1:$19),0),ROW($1:$19))+1,1)*10^ROW($1:$19)/10)</f>
        <v>2</v>
      </c>
      <c r="L1139">
        <f>SUMPRODUCT(MID(0&amp;feed!L925,LARGE(INDEX(ISNUMBER(--MID(feed!L925,ROW($1:$19),1))*
ROW($1:$19),0),ROW($1:$19))+1,1)*10^ROW($1:$19)/10)</f>
        <v>0</v>
      </c>
      <c r="M1139" t="str">
        <f>feed!M925</f>
        <v>Mixed Economy</v>
      </c>
      <c r="N1139">
        <f>SUMPRODUCT(MID(0&amp;feed!N925,LARGE(INDEX(ISNUMBER(--MID(feed!N925,ROW($1:$5),1))*
ROW($1:$5),0),ROW($1:$5))+1,1)*10^ROW($1:$5)/10)</f>
        <v>408</v>
      </c>
      <c r="O1139">
        <f>SUMPRODUCT(MID(0&amp;feed!O925,LARGE(INDEX(ISNUMBER(--MID(feed!O925,ROW($1:$5),1))*
ROW($1:$5),0),ROW($1:$5))+1,1)*10^ROW($1:$5)/10)</f>
        <v>101</v>
      </c>
      <c r="P1139" t="str">
        <f>feed!P925</f>
        <v>Untapped</v>
      </c>
      <c r="Q1139">
        <f t="shared" si="102"/>
        <v>90</v>
      </c>
      <c r="R1139" t="str">
        <f>feed!Q925</f>
        <v>None</v>
      </c>
      <c r="S1139">
        <f t="shared" si="103"/>
        <v>0</v>
      </c>
      <c r="T1139" t="str">
        <f>feed!R925</f>
        <v>Mesoamerica</v>
      </c>
      <c r="U1139" t="str">
        <f>feed!S925</f>
        <v>Neutral</v>
      </c>
      <c r="V1139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4445</v>
      </c>
      <c r="W1139" t="str">
        <f>feed!U925</f>
        <v>http://blocgame.com/stats.php?id=58997</v>
      </c>
      <c r="X1139" s="4">
        <f>SUMPRODUCT(MID(0&amp;feed!V925,LARGE(INDEX(ISNUMBER(--MID(feed!V925,ROW($1:$5),1))*
ROW($1:$5),0),ROW($1:$5))+1,1)*10^ROW($1:$5)/10)</f>
        <v>0</v>
      </c>
      <c r="Y1139">
        <f>feed!W925</f>
        <v>0</v>
      </c>
      <c r="Z1139" s="4">
        <f t="shared" si="104"/>
        <v>3695</v>
      </c>
      <c r="AA1139" s="8">
        <f t="shared" si="105"/>
        <v>10.894607843137255</v>
      </c>
      <c r="AB1139" s="4">
        <f t="shared" si="106"/>
        <v>68</v>
      </c>
      <c r="AC1139" s="4">
        <f t="shared" si="107"/>
        <v>740.83333333333337</v>
      </c>
    </row>
    <row r="1140" spans="1:29" x14ac:dyDescent="0.25">
      <c r="A1140" t="str">
        <f>feed!A921</f>
        <v>richtexan</v>
      </c>
      <c r="B1140" t="str">
        <f>feed!B921</f>
        <v>richtexan</v>
      </c>
      <c r="C1140">
        <f>feed!C921</f>
        <v>0</v>
      </c>
      <c r="D1140">
        <f>SUMPRODUCT(MID(0&amp;feed!D921,LARGE(INDEX(ISNUMBER(--MID(feed!D921,ROW($1:$19),1))*
ROW($1:$19),0),ROW($1:$19))+1,1)*10^ROW($1:$19)/10)</f>
        <v>4</v>
      </c>
      <c r="E1140">
        <f>SUMPRODUCT(MID(0&amp;feed!E921,LARGE(INDEX(ISNUMBER(--MID(feed!E921,ROW($1:$19),1))*
ROW($1:$19),0),ROW($1:$19))+1,1)*10^ROW($1:$19)/10)</f>
        <v>0</v>
      </c>
      <c r="F1140" t="str">
        <f>feed!F921</f>
        <v>Finest of the 19th century</v>
      </c>
      <c r="G1140" t="str">
        <f>feed!G921</f>
        <v>Questionable</v>
      </c>
      <c r="H1140">
        <f>SUMPRODUCT(MID(0&amp;feed!H920,LARGE(INDEX(ISNUMBER(--MID(feed!H920,ROW($1:$19),1))*
ROW($1:$19),0),ROW($1:$19))+1,1)*10^ROW($1:$19)/10)</f>
        <v>0</v>
      </c>
      <c r="I1140" t="str">
        <f>feed!I921</f>
        <v>Undisciplined Rabble</v>
      </c>
      <c r="J1140">
        <f>SUMPRODUCT(MID(0&amp;feed!J921,LARGE(INDEX(ISNUMBER(--MID(feed!J921,ROW($1:$19),1))*
ROW($1:$19),0),ROW($1:$19))+1,1)*10^ROW($1:$19)/10)</f>
        <v>131</v>
      </c>
      <c r="K1140">
        <f>SUMPRODUCT(MID(0&amp;feed!K921,LARGE(INDEX(ISNUMBER(--MID(feed!K921,ROW($1:$19),1))*
ROW($1:$19),0),ROW($1:$19))+1,1)*10^ROW($1:$19)/10)</f>
        <v>2</v>
      </c>
      <c r="L1140">
        <f>SUMPRODUCT(MID(0&amp;feed!L921,LARGE(INDEX(ISNUMBER(--MID(feed!L921,ROW($1:$19),1))*
ROW($1:$19),0),ROW($1:$19))+1,1)*10^ROW($1:$19)/10)</f>
        <v>2</v>
      </c>
      <c r="M1140" t="str">
        <f>feed!M921</f>
        <v>Mixed Economy</v>
      </c>
      <c r="N1140">
        <f>SUMPRODUCT(MID(0&amp;feed!N921,LARGE(INDEX(ISNUMBER(--MID(feed!N921,ROW($1:$5),1))*
ROW($1:$5),0),ROW($1:$5))+1,1)*10^ROW($1:$5)/10)</f>
        <v>415</v>
      </c>
      <c r="O1140">
        <f>SUMPRODUCT(MID(0&amp;feed!O921,LARGE(INDEX(ISNUMBER(--MID(feed!O921,ROW($1:$5),1))*
ROW($1:$5),0),ROW($1:$5))+1,1)*10^ROW($1:$5)/10)</f>
        <v>4114</v>
      </c>
      <c r="P1140" t="str">
        <f>feed!P921</f>
        <v>Untapped</v>
      </c>
      <c r="Q1140">
        <f t="shared" si="102"/>
        <v>90</v>
      </c>
      <c r="R1140" t="str">
        <f>feed!Q921</f>
        <v>None</v>
      </c>
      <c r="S1140">
        <f t="shared" si="103"/>
        <v>0</v>
      </c>
      <c r="T1140" t="str">
        <f>feed!R921</f>
        <v>Atlas</v>
      </c>
      <c r="U1140" t="str">
        <f>feed!S921</f>
        <v>Neutral</v>
      </c>
      <c r="V1140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1140" t="str">
        <f>feed!U921</f>
        <v>http://blocgame.com/stats.php?id=64711</v>
      </c>
      <c r="X1140" s="4">
        <f>SUMPRODUCT(MID(0&amp;feed!V921,LARGE(INDEX(ISNUMBER(--MID(feed!V921,ROW($1:$5),1))*
ROW($1:$5),0),ROW($1:$5))+1,1)*10^ROW($1:$5)/10)</f>
        <v>0</v>
      </c>
      <c r="Y1140">
        <f>feed!W921</f>
        <v>0</v>
      </c>
      <c r="Z1140" s="4">
        <f t="shared" si="104"/>
        <v>18500</v>
      </c>
      <c r="AA1140" s="8">
        <f t="shared" si="105"/>
        <v>48.192771084337352</v>
      </c>
      <c r="AB1140" s="4">
        <f t="shared" si="106"/>
        <v>69.166666666666671</v>
      </c>
      <c r="AC1140" s="4">
        <f t="shared" si="107"/>
        <v>3333.3333333333335</v>
      </c>
    </row>
    <row r="1141" spans="1:29" x14ac:dyDescent="0.25">
      <c r="A1141" t="e">
        <f>feed!#REF!</f>
        <v>#REF!</v>
      </c>
      <c r="B1141" t="e">
        <f>feed!#REF!</f>
        <v>#REF!</v>
      </c>
      <c r="C1141" t="e">
        <f>feed!#REF!</f>
        <v>#REF!</v>
      </c>
      <c r="D1141" t="e">
        <f>SUMPRODUCT(MID(0&amp;feed!#REF!,LARGE(INDEX(ISNUMBER(--MID(feed!#REF!,ROW($1:$19),1))*
ROW($1:$19),0),ROW($1:$19))+1,1)*10^ROW($1:$19)/10)</f>
        <v>#REF!</v>
      </c>
      <c r="E1141" t="e">
        <f>SUMPRODUCT(MID(0&amp;feed!#REF!,LARGE(INDEX(ISNUMBER(--MID(feed!#REF!,ROW($1:$19),1))*
ROW($1:$19),0),ROW($1:$19))+1,1)*10^ROW($1:$19)/10)</f>
        <v>#REF!</v>
      </c>
      <c r="F1141" t="e">
        <f>feed!#REF!</f>
        <v>#REF!</v>
      </c>
      <c r="G1141" t="e">
        <f>feed!#REF!</f>
        <v>#REF!</v>
      </c>
      <c r="H1141" t="e">
        <f>SUMPRODUCT(MID(0&amp;feed!#REF!,LARGE(INDEX(ISNUMBER(--MID(feed!#REF!,ROW($1:$19),1))*
ROW($1:$19),0),ROW($1:$19))+1,1)*10^ROW($1:$19)/10)</f>
        <v>#REF!</v>
      </c>
      <c r="I1141" t="e">
        <f>feed!#REF!</f>
        <v>#REF!</v>
      </c>
      <c r="J1141" t="e">
        <f>SUMPRODUCT(MID(0&amp;feed!#REF!,LARGE(INDEX(ISNUMBER(--MID(feed!#REF!,ROW($1:$19),1))*
ROW($1:$19),0),ROW($1:$19))+1,1)*10^ROW($1:$19)/10)</f>
        <v>#REF!</v>
      </c>
      <c r="K1141" t="e">
        <f>SUMPRODUCT(MID(0&amp;feed!#REF!,LARGE(INDEX(ISNUMBER(--MID(feed!#REF!,ROW($1:$19),1))*
ROW($1:$19),0),ROW($1:$19))+1,1)*10^ROW($1:$19)/10)</f>
        <v>#REF!</v>
      </c>
      <c r="L1141" t="e">
        <f>SUMPRODUCT(MID(0&amp;feed!#REF!,LARGE(INDEX(ISNUMBER(--MID(feed!#REF!,ROW($1:$19),1))*
ROW($1:$19),0),ROW($1:$19))+1,1)*10^ROW($1:$19)/10)</f>
        <v>#REF!</v>
      </c>
      <c r="M1141" t="e">
        <f>feed!#REF!</f>
        <v>#REF!</v>
      </c>
      <c r="N1141" t="e">
        <f>SUMPRODUCT(MID(0&amp;feed!#REF!,LARGE(INDEX(ISNUMBER(--MID(feed!#REF!,ROW($1:$5),1))*
ROW($1:$5),0),ROW($1:$5))+1,1)*10^ROW($1:$5)/10)</f>
        <v>#REF!</v>
      </c>
      <c r="O1141" t="e">
        <f>SUMPRODUCT(MID(0&amp;feed!#REF!,LARGE(INDEX(ISNUMBER(--MID(feed!#REF!,ROW($1:$5),1))*
ROW($1:$5),0),ROW($1:$5))+1,1)*10^ROW($1:$5)/10)</f>
        <v>#REF!</v>
      </c>
      <c r="P1141" t="e">
        <f>feed!#REF!</f>
        <v>#REF!</v>
      </c>
      <c r="Q1141" t="e">
        <f t="shared" si="102"/>
        <v>#REF!</v>
      </c>
      <c r="R1141" t="e">
        <f>feed!#REF!</f>
        <v>#REF!</v>
      </c>
      <c r="S1141" t="e">
        <f t="shared" si="103"/>
        <v>#REF!</v>
      </c>
      <c r="T1141" t="e">
        <f>feed!#REF!</f>
        <v>#REF!</v>
      </c>
      <c r="U1141" t="e">
        <f>feed!#REF!</f>
        <v>#REF!</v>
      </c>
      <c r="V1141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141" t="e">
        <f>feed!#REF!</f>
        <v>#REF!</v>
      </c>
      <c r="X1141" s="4" t="e">
        <f>SUMPRODUCT(MID(0&amp;feed!#REF!,LARGE(INDEX(ISNUMBER(--MID(feed!#REF!,ROW($1:$5),1))*
ROW($1:$5),0),ROW($1:$5))+1,1)*10^ROW($1:$5)/10)</f>
        <v>#REF!</v>
      </c>
      <c r="Y1141" t="e">
        <f>feed!#REF!</f>
        <v>#REF!</v>
      </c>
      <c r="Z1141" s="4" t="e">
        <f t="shared" si="104"/>
        <v>#REF!</v>
      </c>
      <c r="AA1141" s="8" t="e">
        <f t="shared" si="105"/>
        <v>#REF!</v>
      </c>
      <c r="AB1141" s="4" t="e">
        <f t="shared" si="106"/>
        <v>#REF!</v>
      </c>
      <c r="AC1141" s="4" t="e">
        <f t="shared" si="107"/>
        <v>#REF!</v>
      </c>
    </row>
    <row r="1142" spans="1:29" x14ac:dyDescent="0.25">
      <c r="A1142" t="str">
        <f>feed!A913</f>
        <v>FuckNOD</v>
      </c>
      <c r="B1142" t="str">
        <f>feed!B913</f>
        <v>Multi3</v>
      </c>
      <c r="C1142">
        <f>feed!C913</f>
        <v>0</v>
      </c>
      <c r="D1142">
        <f>SUMPRODUCT(MID(0&amp;feed!D913,LARGE(INDEX(ISNUMBER(--MID(feed!D913,ROW($1:$19),1))*
ROW($1:$19),0),ROW($1:$19))+1,1)*10^ROW($1:$19)/10)</f>
        <v>55</v>
      </c>
      <c r="E1142">
        <f>SUMPRODUCT(MID(0&amp;feed!E913,LARGE(INDEX(ISNUMBER(--MID(feed!E913,ROW($1:$19),1))*
ROW($1:$19),0),ROW($1:$19))+1,1)*10^ROW($1:$19)/10)</f>
        <v>0</v>
      </c>
      <c r="F1142" t="str">
        <f>feed!F913</f>
        <v>First World War surplus</v>
      </c>
      <c r="G1142" t="str">
        <f>feed!G913</f>
        <v>Angelic</v>
      </c>
      <c r="H1142">
        <f>SUMPRODUCT(MID(0&amp;feed!H913,LARGE(INDEX(ISNUMBER(--MID(feed!H913,ROW($1:$19),1))*
ROW($1:$19),0),ROW($1:$19))+1,1)*10^ROW($1:$19)/10)</f>
        <v>0</v>
      </c>
      <c r="I1142" t="str">
        <f>feed!I913</f>
        <v>Elite</v>
      </c>
      <c r="J1142">
        <f>SUMPRODUCT(MID(0&amp;feed!J913,LARGE(INDEX(ISNUMBER(--MID(feed!J913,ROW($1:$19),1))*
ROW($1:$19),0),ROW($1:$19))+1,1)*10^ROW($1:$19)/10)</f>
        <v>3</v>
      </c>
      <c r="K1142">
        <f>SUMPRODUCT(MID(0&amp;feed!K913,LARGE(INDEX(ISNUMBER(--MID(feed!K913,ROW($1:$19),1))*
ROW($1:$19),0),ROW($1:$19))+1,1)*10^ROW($1:$19)/10)</f>
        <v>6</v>
      </c>
      <c r="L1142">
        <f>SUMPRODUCT(MID(0&amp;feed!L913,LARGE(INDEX(ISNUMBER(--MID(feed!L913,ROW($1:$19),1))*
ROW($1:$19),0),ROW($1:$19))+1,1)*10^ROW($1:$19)/10)</f>
        <v>0</v>
      </c>
      <c r="M1142" t="str">
        <f>feed!M913</f>
        <v>Free Market</v>
      </c>
      <c r="N1142">
        <f>SUMPRODUCT(MID(0&amp;feed!N913,LARGE(INDEX(ISNUMBER(--MID(feed!N913,ROW($1:$5),1))*
ROW($1:$5),0),ROW($1:$5))+1,1)*10^ROW($1:$5)/10)</f>
        <v>422</v>
      </c>
      <c r="O1142">
        <f>SUMPRODUCT(MID(0&amp;feed!O913,LARGE(INDEX(ISNUMBER(--MID(feed!O913,ROW($1:$5),1))*
ROW($1:$5),0),ROW($1:$5))+1,1)*10^ROW($1:$5)/10)</f>
        <v>42</v>
      </c>
      <c r="P1142" t="str">
        <f>feed!P913</f>
        <v>Untapped</v>
      </c>
      <c r="Q1142">
        <f t="shared" si="102"/>
        <v>90</v>
      </c>
      <c r="R1142" t="str">
        <f>feed!Q913</f>
        <v>None</v>
      </c>
      <c r="S1142">
        <f t="shared" si="103"/>
        <v>0</v>
      </c>
      <c r="T1142" t="str">
        <f>feed!R913</f>
        <v>Gran Colombia</v>
      </c>
      <c r="U1142" t="str">
        <f>feed!S913</f>
        <v>United States</v>
      </c>
      <c r="V1142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28001</v>
      </c>
      <c r="W1142" t="str">
        <f>feed!U913</f>
        <v>http://blocgame.com/stats.php?id=65424</v>
      </c>
      <c r="X1142" s="4">
        <f>SUMPRODUCT(MID(0&amp;feed!V913,LARGE(INDEX(ISNUMBER(--MID(feed!V913,ROW($1:$5),1))*
ROW($1:$5),0),ROW($1:$5))+1,1)*10^ROW($1:$5)/10)</f>
        <v>0</v>
      </c>
      <c r="Y1142">
        <f>feed!W913</f>
        <v>0</v>
      </c>
      <c r="Z1142" s="4">
        <f t="shared" si="104"/>
        <v>25751</v>
      </c>
      <c r="AA1142" s="8">
        <f t="shared" si="105"/>
        <v>66.353080568720372</v>
      </c>
      <c r="AB1142" s="4">
        <f t="shared" si="106"/>
        <v>70.333333333333329</v>
      </c>
      <c r="AC1142" s="4">
        <f t="shared" si="107"/>
        <v>4666.833333333333</v>
      </c>
    </row>
    <row r="1143" spans="1:29" x14ac:dyDescent="0.25">
      <c r="A1143" t="str">
        <f>feed!A761</f>
        <v>Salty</v>
      </c>
      <c r="B1143" t="str">
        <f>feed!B761</f>
        <v>Elder Maxson.</v>
      </c>
      <c r="C1143" t="str">
        <f>feed!C761</f>
        <v>Dictators United</v>
      </c>
      <c r="D1143">
        <f>SUMPRODUCT(MID(0&amp;feed!D761,LARGE(INDEX(ISNUMBER(--MID(feed!D761,ROW($1:$19),1))*
ROW($1:$19),0),ROW($1:$19))+1,1)*10^ROW($1:$19)/10)</f>
        <v>6</v>
      </c>
      <c r="E1143">
        <f>SUMPRODUCT(MID(0&amp;feed!E761,LARGE(INDEX(ISNUMBER(--MID(feed!E761,ROW($1:$19),1))*
ROW($1:$19),0),ROW($1:$19))+1,1)*10^ROW($1:$19)/10)</f>
        <v>0</v>
      </c>
      <c r="F1143" t="str">
        <f>feed!F761</f>
        <v>First World War surplus</v>
      </c>
      <c r="G1143" t="str">
        <f>feed!G761</f>
        <v>Questionable</v>
      </c>
      <c r="H1143">
        <f>SUMPRODUCT(MID(0&amp;feed!H760,LARGE(INDEX(ISNUMBER(--MID(feed!H760,ROW($1:$19),1))*
ROW($1:$19),0),ROW($1:$19))+1,1)*10^ROW($1:$19)/10)</f>
        <v>0</v>
      </c>
      <c r="I1143" t="str">
        <f>feed!I761</f>
        <v>Good</v>
      </c>
      <c r="J1143">
        <f>SUMPRODUCT(MID(0&amp;feed!J761,LARGE(INDEX(ISNUMBER(--MID(feed!J761,ROW($1:$19),1))*
ROW($1:$19),0),ROW($1:$19))+1,1)*10^ROW($1:$19)/10)</f>
        <v>7</v>
      </c>
      <c r="K1143">
        <f>SUMPRODUCT(MID(0&amp;feed!K761,LARGE(INDEX(ISNUMBER(--MID(feed!K761,ROW($1:$19),1))*
ROW($1:$19),0),ROW($1:$19))+1,1)*10^ROW($1:$19)/10)</f>
        <v>6</v>
      </c>
      <c r="L1143">
        <f>SUMPRODUCT(MID(0&amp;feed!L761,LARGE(INDEX(ISNUMBER(--MID(feed!L761,ROW($1:$19),1))*
ROW($1:$19),0),ROW($1:$19))+1,1)*10^ROW($1:$19)/10)</f>
        <v>2</v>
      </c>
      <c r="M1143" t="str">
        <f>feed!M761</f>
        <v>Central Planning</v>
      </c>
      <c r="N1143">
        <f>SUMPRODUCT(MID(0&amp;feed!N761,LARGE(INDEX(ISNUMBER(--MID(feed!N761,ROW($1:$5),1))*
ROW($1:$5),0),ROW($1:$5))+1,1)*10^ROW($1:$5)/10)</f>
        <v>649</v>
      </c>
      <c r="O1143">
        <f>SUMPRODUCT(MID(0&amp;feed!O761,LARGE(INDEX(ISNUMBER(--MID(feed!O761,ROW($1:$5),1))*
ROW($1:$5),0),ROW($1:$5))+1,1)*10^ROW($1:$5)/10)</f>
        <v>52</v>
      </c>
      <c r="P1143" t="str">
        <f>feed!P761</f>
        <v>Near Depletion</v>
      </c>
      <c r="Q1143">
        <f t="shared" si="102"/>
        <v>10</v>
      </c>
      <c r="R1143" t="str">
        <f>feed!Q761</f>
        <v>Meagre</v>
      </c>
      <c r="S1143">
        <f t="shared" si="103"/>
        <v>1.5</v>
      </c>
      <c r="T1143" t="str">
        <f>feed!R761</f>
        <v>Caribbean</v>
      </c>
      <c r="U1143" t="str">
        <f>feed!S761</f>
        <v>Soviet Union</v>
      </c>
      <c r="V1143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26696</v>
      </c>
      <c r="W1143" t="str">
        <f>feed!U761</f>
        <v>http://blocgame.com/stats.php?id=65237</v>
      </c>
      <c r="X1143" s="4">
        <f>SUMPRODUCT(MID(0&amp;feed!V761,LARGE(INDEX(ISNUMBER(--MID(feed!V761,ROW($1:$5),1))*
ROW($1:$5),0),ROW($1:$5))+1,1)*10^ROW($1:$5)/10)</f>
        <v>0</v>
      </c>
      <c r="Y1143">
        <f>feed!W761</f>
        <v>0</v>
      </c>
      <c r="Z1143" s="4">
        <f t="shared" si="104"/>
        <v>23696</v>
      </c>
      <c r="AA1143" s="8">
        <f t="shared" si="105"/>
        <v>41.134052388289675</v>
      </c>
      <c r="AB1143" s="4">
        <f t="shared" si="106"/>
        <v>108.16666666666667</v>
      </c>
      <c r="AC1143" s="4">
        <f t="shared" si="107"/>
        <v>4449.333333333333</v>
      </c>
    </row>
    <row r="1144" spans="1:29" x14ac:dyDescent="0.25">
      <c r="A1144" t="str">
        <f>feed!A915</f>
        <v>GODLESS BLACKS</v>
      </c>
      <c r="B1144" t="str">
        <f>feed!B915</f>
        <v>Ingrate119</v>
      </c>
      <c r="C1144">
        <f>feed!C915</f>
        <v>0</v>
      </c>
      <c r="D1144">
        <f>SUMPRODUCT(MID(0&amp;feed!D915,LARGE(INDEX(ISNUMBER(--MID(feed!D915,ROW($1:$19),1))*
ROW($1:$19),0),ROW($1:$19))+1,1)*10^ROW($1:$19)/10)</f>
        <v>6</v>
      </c>
      <c r="E1144">
        <f>SUMPRODUCT(MID(0&amp;feed!E915,LARGE(INDEX(ISNUMBER(--MID(feed!E915,ROW($1:$19),1))*
ROW($1:$19),0),ROW($1:$19))+1,1)*10^ROW($1:$19)/10)</f>
        <v>0</v>
      </c>
      <c r="F1144" t="str">
        <f>feed!F915</f>
        <v>Finest of the 19th century</v>
      </c>
      <c r="G1144" t="str">
        <f>feed!G915</f>
        <v>Normal</v>
      </c>
      <c r="H1144">
        <f>SUMPRODUCT(MID(0&amp;feed!H915,LARGE(INDEX(ISNUMBER(--MID(feed!H915,ROW($1:$19),1))*
ROW($1:$19),0),ROW($1:$19))+1,1)*10^ROW($1:$19)/10)</f>
        <v>0</v>
      </c>
      <c r="I1144" t="str">
        <f>feed!I915</f>
        <v>Undisciplined Rabble</v>
      </c>
      <c r="J1144">
        <f>SUMPRODUCT(MID(0&amp;feed!J915,LARGE(INDEX(ISNUMBER(--MID(feed!J915,ROW($1:$19),1))*
ROW($1:$19),0),ROW($1:$19))+1,1)*10^ROW($1:$19)/10)</f>
        <v>11</v>
      </c>
      <c r="K1144">
        <f>SUMPRODUCT(MID(0&amp;feed!K915,LARGE(INDEX(ISNUMBER(--MID(feed!K915,ROW($1:$19),1))*
ROW($1:$19),0),ROW($1:$19))+1,1)*10^ROW($1:$19)/10)</f>
        <v>9</v>
      </c>
      <c r="L1144">
        <f>SUMPRODUCT(MID(0&amp;feed!L915,LARGE(INDEX(ISNUMBER(--MID(feed!L915,ROW($1:$19),1))*
ROW($1:$19),0),ROW($1:$19))+1,1)*10^ROW($1:$19)/10)</f>
        <v>1</v>
      </c>
      <c r="M1144" t="str">
        <f>feed!M915</f>
        <v>Mixed Economy</v>
      </c>
      <c r="N1144">
        <f>SUMPRODUCT(MID(0&amp;feed!N915,LARGE(INDEX(ISNUMBER(--MID(feed!N915,ROW($1:$5),1))*
ROW($1:$5),0),ROW($1:$5))+1,1)*10^ROW($1:$5)/10)</f>
        <v>420</v>
      </c>
      <c r="O1144">
        <f>SUMPRODUCT(MID(0&amp;feed!O915,LARGE(INDEX(ISNUMBER(--MID(feed!O915,ROW($1:$5),1))*
ROW($1:$5),0),ROW($1:$5))+1,1)*10^ROW($1:$5)/10)</f>
        <v>293</v>
      </c>
      <c r="P1144" t="str">
        <f>feed!P915</f>
        <v>Untapped</v>
      </c>
      <c r="Q1144">
        <f t="shared" si="102"/>
        <v>90</v>
      </c>
      <c r="R1144" t="str">
        <f>feed!Q915</f>
        <v>None</v>
      </c>
      <c r="S1144">
        <f t="shared" si="103"/>
        <v>0</v>
      </c>
      <c r="T1144" t="str">
        <f>feed!R915</f>
        <v>East Africa</v>
      </c>
      <c r="U1144" t="str">
        <f>feed!S915</f>
        <v>Neutral</v>
      </c>
      <c r="V1144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18945</v>
      </c>
      <c r="W1144" t="str">
        <f>feed!U915</f>
        <v>http://blocgame.com/stats.php?id=65030</v>
      </c>
      <c r="X1144" s="4">
        <f>SUMPRODUCT(MID(0&amp;feed!V915,LARGE(INDEX(ISNUMBER(--MID(feed!V915,ROW($1:$5),1))*
ROW($1:$5),0),ROW($1:$5))+1,1)*10^ROW($1:$5)/10)</f>
        <v>0</v>
      </c>
      <c r="Y1144">
        <f>feed!W915</f>
        <v>0</v>
      </c>
      <c r="Z1144" s="4">
        <f t="shared" si="104"/>
        <v>15195</v>
      </c>
      <c r="AA1144" s="8">
        <f t="shared" si="105"/>
        <v>45.107142857142854</v>
      </c>
      <c r="AB1144" s="4">
        <f t="shared" si="106"/>
        <v>70</v>
      </c>
      <c r="AC1144" s="4">
        <f t="shared" si="107"/>
        <v>3157.5</v>
      </c>
    </row>
    <row r="1145" spans="1:29" x14ac:dyDescent="0.25">
      <c r="A1145" t="str">
        <f>feed!A981</f>
        <v>Fuckthededgaem</v>
      </c>
      <c r="B1145" t="str">
        <f>feed!B981</f>
        <v>Multi9</v>
      </c>
      <c r="C1145">
        <f>feed!C981</f>
        <v>0</v>
      </c>
      <c r="D1145">
        <f>SUMPRODUCT(MID(0&amp;feed!D981,LARGE(INDEX(ISNUMBER(--MID(feed!D981,ROW($1:$19),1))*
ROW($1:$19),0),ROW($1:$19))+1,1)*10^ROW($1:$19)/10)</f>
        <v>20</v>
      </c>
      <c r="E1145">
        <f>SUMPRODUCT(MID(0&amp;feed!E981,LARGE(INDEX(ISNUMBER(--MID(feed!E981,ROW($1:$19),1))*
ROW($1:$19),0),ROW($1:$19))+1,1)*10^ROW($1:$19)/10)</f>
        <v>0</v>
      </c>
      <c r="F1145" t="str">
        <f>feed!F981</f>
        <v>First World War surplus</v>
      </c>
      <c r="G1145" t="str">
        <f>feed!G981</f>
        <v>Gandhi-like</v>
      </c>
      <c r="H1145">
        <f>SUMPRODUCT(MID(0&amp;feed!H981,LARGE(INDEX(ISNUMBER(--MID(feed!H981,ROW($1:$19),1))*
ROW($1:$19),0),ROW($1:$19))+1,1)*10^ROW($1:$19)/10)</f>
        <v>0</v>
      </c>
      <c r="I1145" t="str">
        <f>feed!I981</f>
        <v>Poor</v>
      </c>
      <c r="J1145">
        <f>SUMPRODUCT(MID(0&amp;feed!J981,LARGE(INDEX(ISNUMBER(--MID(feed!J981,ROW($1:$19),1))*
ROW($1:$19),0),ROW($1:$19))+1,1)*10^ROW($1:$19)/10)</f>
        <v>3</v>
      </c>
      <c r="K1145">
        <f>SUMPRODUCT(MID(0&amp;feed!K981,LARGE(INDEX(ISNUMBER(--MID(feed!K981,ROW($1:$19),1))*
ROW($1:$19),0),ROW($1:$19))+1,1)*10^ROW($1:$19)/10)</f>
        <v>4</v>
      </c>
      <c r="L1145">
        <f>SUMPRODUCT(MID(0&amp;feed!L981,LARGE(INDEX(ISNUMBER(--MID(feed!L981,ROW($1:$19),1))*
ROW($1:$19),0),ROW($1:$19))+1,1)*10^ROW($1:$19)/10)</f>
        <v>0</v>
      </c>
      <c r="M1145" t="str">
        <f>feed!M981</f>
        <v>Free Market</v>
      </c>
      <c r="N1145">
        <f>SUMPRODUCT(MID(0&amp;feed!N981,LARGE(INDEX(ISNUMBER(--MID(feed!N981,ROW($1:$5),1))*
ROW($1:$5),0),ROW($1:$5))+1,1)*10^ROW($1:$5)/10)</f>
        <v>373</v>
      </c>
      <c r="O1145">
        <f>SUMPRODUCT(MID(0&amp;feed!O981,LARGE(INDEX(ISNUMBER(--MID(feed!O981,ROW($1:$5),1))*
ROW($1:$5),0),ROW($1:$5))+1,1)*10^ROW($1:$5)/10)</f>
        <v>0</v>
      </c>
      <c r="P1145" t="str">
        <f>feed!P981</f>
        <v>Untapped</v>
      </c>
      <c r="Q1145">
        <f t="shared" si="102"/>
        <v>90</v>
      </c>
      <c r="R1145" t="str">
        <f>feed!Q981</f>
        <v>None</v>
      </c>
      <c r="S1145">
        <f t="shared" si="103"/>
        <v>0</v>
      </c>
      <c r="T1145" t="str">
        <f>feed!R981</f>
        <v>Congo</v>
      </c>
      <c r="U1145" t="str">
        <f>feed!S981</f>
        <v>Neutral</v>
      </c>
      <c r="V1145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20000</v>
      </c>
      <c r="W1145" t="str">
        <f>feed!U981</f>
        <v>http://blocgame.com/stats.php?id=65430</v>
      </c>
      <c r="X1145" s="4">
        <f>SUMPRODUCT(MID(0&amp;feed!V981,LARGE(INDEX(ISNUMBER(--MID(feed!V981,ROW($1:$5),1))*
ROW($1:$5),0),ROW($1:$5))+1,1)*10^ROW($1:$5)/10)</f>
        <v>0</v>
      </c>
      <c r="Y1145">
        <f>feed!W981</f>
        <v>0</v>
      </c>
      <c r="Z1145" s="4">
        <f t="shared" si="104"/>
        <v>18500</v>
      </c>
      <c r="AA1145" s="8">
        <f t="shared" si="105"/>
        <v>53.619302949061662</v>
      </c>
      <c r="AB1145" s="4">
        <f t="shared" si="106"/>
        <v>62.166666666666664</v>
      </c>
      <c r="AC1145" s="4">
        <f t="shared" si="107"/>
        <v>3333.3333333333335</v>
      </c>
    </row>
    <row r="1146" spans="1:29" x14ac:dyDescent="0.25">
      <c r="A1146" t="str">
        <f>feed!A975</f>
        <v>Fuckdapipol</v>
      </c>
      <c r="B1146" t="str">
        <f>feed!B975</f>
        <v>Multi10</v>
      </c>
      <c r="C1146">
        <f>feed!C975</f>
        <v>0</v>
      </c>
      <c r="D1146">
        <f>SUMPRODUCT(MID(0&amp;feed!D975,LARGE(INDEX(ISNUMBER(--MID(feed!D975,ROW($1:$19),1))*
ROW($1:$19),0),ROW($1:$19))+1,1)*10^ROW($1:$19)/10)</f>
        <v>20</v>
      </c>
      <c r="E1146">
        <f>SUMPRODUCT(MID(0&amp;feed!E975,LARGE(INDEX(ISNUMBER(--MID(feed!E975,ROW($1:$19),1))*
ROW($1:$19),0),ROW($1:$19))+1,1)*10^ROW($1:$19)/10)</f>
        <v>0</v>
      </c>
      <c r="F1146" t="str">
        <f>feed!F975</f>
        <v>First World War surplus</v>
      </c>
      <c r="G1146" t="str">
        <f>feed!G975</f>
        <v>Gandhi-like</v>
      </c>
      <c r="H1146">
        <f>SUMPRODUCT(MID(0&amp;feed!H976,LARGE(INDEX(ISNUMBER(--MID(feed!H976,ROW($1:$19),1))*
ROW($1:$19),0),ROW($1:$19))+1,1)*10^ROW($1:$19)/10)</f>
        <v>0</v>
      </c>
      <c r="I1146" t="str">
        <f>feed!I975</f>
        <v>Poor</v>
      </c>
      <c r="J1146">
        <f>SUMPRODUCT(MID(0&amp;feed!J975,LARGE(INDEX(ISNUMBER(--MID(feed!J975,ROW($1:$19),1))*
ROW($1:$19),0),ROW($1:$19))+1,1)*10^ROW($1:$19)/10)</f>
        <v>177</v>
      </c>
      <c r="K1146">
        <f>SUMPRODUCT(MID(0&amp;feed!K975,LARGE(INDEX(ISNUMBER(--MID(feed!K975,ROW($1:$19),1))*
ROW($1:$19),0),ROW($1:$19))+1,1)*10^ROW($1:$19)/10)</f>
        <v>4</v>
      </c>
      <c r="L1146">
        <f>SUMPRODUCT(MID(0&amp;feed!L975,LARGE(INDEX(ISNUMBER(--MID(feed!L975,ROW($1:$19),1))*
ROW($1:$19),0),ROW($1:$19))+1,1)*10^ROW($1:$19)/10)</f>
        <v>0</v>
      </c>
      <c r="M1146" t="str">
        <f>feed!M975</f>
        <v>Free Market</v>
      </c>
      <c r="N1146">
        <f>SUMPRODUCT(MID(0&amp;feed!N975,LARGE(INDEX(ISNUMBER(--MID(feed!N975,ROW($1:$5),1))*
ROW($1:$5),0),ROW($1:$5))+1,1)*10^ROW($1:$5)/10)</f>
        <v>375</v>
      </c>
      <c r="O1146">
        <f>SUMPRODUCT(MID(0&amp;feed!O975,LARGE(INDEX(ISNUMBER(--MID(feed!O975,ROW($1:$5),1))*
ROW($1:$5),0),ROW($1:$5))+1,1)*10^ROW($1:$5)/10)</f>
        <v>0</v>
      </c>
      <c r="P1146" t="str">
        <f>feed!P975</f>
        <v>Untapped</v>
      </c>
      <c r="Q1146">
        <f t="shared" si="102"/>
        <v>90</v>
      </c>
      <c r="R1146" t="str">
        <f>feed!Q975</f>
        <v>None</v>
      </c>
      <c r="S1146">
        <f t="shared" si="103"/>
        <v>0</v>
      </c>
      <c r="T1146" t="str">
        <f>feed!R975</f>
        <v>Southern Africa</v>
      </c>
      <c r="U1146" t="str">
        <f>feed!S975</f>
        <v>Neutral</v>
      </c>
      <c r="V1146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20000</v>
      </c>
      <c r="W1146" t="str">
        <f>feed!U975</f>
        <v>http://blocgame.com/stats.php?id=65432</v>
      </c>
      <c r="X1146" s="4">
        <f>SUMPRODUCT(MID(0&amp;feed!V975,LARGE(INDEX(ISNUMBER(--MID(feed!V975,ROW($1:$5),1))*
ROW($1:$5),0),ROW($1:$5))+1,1)*10^ROW($1:$5)/10)</f>
        <v>0</v>
      </c>
      <c r="Y1146">
        <f>feed!W975</f>
        <v>0</v>
      </c>
      <c r="Z1146" s="4">
        <f t="shared" si="104"/>
        <v>18500</v>
      </c>
      <c r="AA1146" s="8">
        <f t="shared" si="105"/>
        <v>53.333333333333336</v>
      </c>
      <c r="AB1146" s="4">
        <f t="shared" si="106"/>
        <v>62.5</v>
      </c>
      <c r="AC1146" s="4">
        <f t="shared" si="107"/>
        <v>3333.3333333333335</v>
      </c>
    </row>
    <row r="1147" spans="1:29" x14ac:dyDescent="0.25">
      <c r="A1147" t="str">
        <f>feed!A918</f>
        <v>Aristocria</v>
      </c>
      <c r="B1147" t="str">
        <f>feed!B918</f>
        <v>Ashley</v>
      </c>
      <c r="C1147" t="str">
        <f>feed!C918</f>
        <v>Socialist Arab Union</v>
      </c>
      <c r="D1147">
        <f>SUMPRODUCT(MID(0&amp;feed!D918,LARGE(INDEX(ISNUMBER(--MID(feed!D918,ROW($1:$19),1))*
ROW($1:$19),0),ROW($1:$19))+1,1)*10^ROW($1:$19)/10)</f>
        <v>58</v>
      </c>
      <c r="E1147">
        <f>SUMPRODUCT(MID(0&amp;feed!E918,LARGE(INDEX(ISNUMBER(--MID(feed!E918,ROW($1:$19),1))*
ROW($1:$19),0),ROW($1:$19))+1,1)*10^ROW($1:$19)/10)</f>
        <v>0</v>
      </c>
      <c r="F1147" t="str">
        <f>feed!F918</f>
        <v>First World War surplus</v>
      </c>
      <c r="G1147" t="str">
        <f>feed!G918</f>
        <v>Gandhi-like</v>
      </c>
      <c r="H1147">
        <f>SUMPRODUCT(MID(0&amp;feed!H918,LARGE(INDEX(ISNUMBER(--MID(feed!H918,ROW($1:$19),1))*
ROW($1:$19),0),ROW($1:$19))+1,1)*10^ROW($1:$19)/10)</f>
        <v>1</v>
      </c>
      <c r="I1147" t="str">
        <f>feed!I918</f>
        <v>Standard</v>
      </c>
      <c r="J1147">
        <f>SUMPRODUCT(MID(0&amp;feed!J918,LARGE(INDEX(ISNUMBER(--MID(feed!J918,ROW($1:$19),1))*
ROW($1:$19),0),ROW($1:$19))+1,1)*10^ROW($1:$19)/10)</f>
        <v>0</v>
      </c>
      <c r="K1147">
        <f>SUMPRODUCT(MID(0&amp;feed!K918,LARGE(INDEX(ISNUMBER(--MID(feed!K918,ROW($1:$19),1))*
ROW($1:$19),0),ROW($1:$19))+1,1)*10^ROW($1:$19)/10)</f>
        <v>9</v>
      </c>
      <c r="L1147">
        <f>SUMPRODUCT(MID(0&amp;feed!L918,LARGE(INDEX(ISNUMBER(--MID(feed!L918,ROW($1:$19),1))*
ROW($1:$19),0),ROW($1:$19))+1,1)*10^ROW($1:$19)/10)</f>
        <v>3</v>
      </c>
      <c r="M1147" t="str">
        <f>feed!M918</f>
        <v>Mixed Economy</v>
      </c>
      <c r="N1147">
        <f>SUMPRODUCT(MID(0&amp;feed!N918,LARGE(INDEX(ISNUMBER(--MID(feed!N918,ROW($1:$5),1))*
ROW($1:$5),0),ROW($1:$5))+1,1)*10^ROW($1:$5)/10)</f>
        <v>418</v>
      </c>
      <c r="O1147">
        <f>SUMPRODUCT(MID(0&amp;feed!O918,LARGE(INDEX(ISNUMBER(--MID(feed!O918,ROW($1:$5),1))*
ROW($1:$5),0),ROW($1:$5))+1,1)*10^ROW($1:$5)/10)</f>
        <v>959</v>
      </c>
      <c r="P1147" t="str">
        <f>feed!P918</f>
        <v>Untapped</v>
      </c>
      <c r="Q1147">
        <f t="shared" si="102"/>
        <v>90</v>
      </c>
      <c r="R1147" t="str">
        <f>feed!Q918</f>
        <v>Somewhat Large</v>
      </c>
      <c r="S1147">
        <f t="shared" si="103"/>
        <v>6</v>
      </c>
      <c r="T1147" t="str">
        <f>feed!R918</f>
        <v>Arabia</v>
      </c>
      <c r="U1147" t="str">
        <f>feed!S918</f>
        <v>Neutral</v>
      </c>
      <c r="V1147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20000</v>
      </c>
      <c r="W1147" t="str">
        <f>feed!U918</f>
        <v>http://blocgame.com/stats.php?id=64850</v>
      </c>
      <c r="X1147" s="4">
        <f>SUMPRODUCT(MID(0&amp;feed!V918,LARGE(INDEX(ISNUMBER(--MID(feed!V918,ROW($1:$5),1))*
ROW($1:$5),0),ROW($1:$5))+1,1)*10^ROW($1:$5)/10)</f>
        <v>0</v>
      </c>
      <c r="Y1147">
        <f>feed!W918</f>
        <v>0</v>
      </c>
      <c r="Z1147" s="4">
        <f t="shared" si="104"/>
        <v>14750</v>
      </c>
      <c r="AA1147" s="8">
        <f t="shared" si="105"/>
        <v>47.846889952153113</v>
      </c>
      <c r="AB1147" s="4">
        <f t="shared" si="106"/>
        <v>69.666666666666671</v>
      </c>
      <c r="AC1147" s="4">
        <f t="shared" si="107"/>
        <v>3333.3333333333335</v>
      </c>
    </row>
    <row r="1148" spans="1:29" x14ac:dyDescent="0.25">
      <c r="A1148" t="str">
        <f>feed!A784</f>
        <v>NiGhTsLaYeR</v>
      </c>
      <c r="B1148" t="str">
        <f>feed!B784</f>
        <v>NiGhTsLaYeR</v>
      </c>
      <c r="C1148">
        <f>feed!C784</f>
        <v>0</v>
      </c>
      <c r="D1148">
        <f>SUMPRODUCT(MID(0&amp;feed!D784,LARGE(INDEX(ISNUMBER(--MID(feed!D784,ROW($1:$19),1))*
ROW($1:$19),0),ROW($1:$19))+1,1)*10^ROW($1:$19)/10)</f>
        <v>5</v>
      </c>
      <c r="E1148">
        <f>SUMPRODUCT(MID(0&amp;feed!E784,LARGE(INDEX(ISNUMBER(--MID(feed!E784,ROW($1:$19),1))*
ROW($1:$19),0),ROW($1:$19))+1,1)*10^ROW($1:$19)/10)</f>
        <v>0</v>
      </c>
      <c r="F1148" t="str">
        <f>feed!F784</f>
        <v>First World War surplus</v>
      </c>
      <c r="G1148" t="str">
        <f>feed!G784</f>
        <v>Normal</v>
      </c>
      <c r="H1148">
        <f>SUMPRODUCT(MID(0&amp;feed!H783,LARGE(INDEX(ISNUMBER(--MID(feed!H783,ROW($1:$19),1))*
ROW($1:$19),0),ROW($1:$19))+1,1)*10^ROW($1:$19)/10)</f>
        <v>0</v>
      </c>
      <c r="I1148" t="str">
        <f>feed!I784</f>
        <v>Undisciplined Rabble</v>
      </c>
      <c r="J1148">
        <f>SUMPRODUCT(MID(0&amp;feed!J784,LARGE(INDEX(ISNUMBER(--MID(feed!J784,ROW($1:$19),1))*
ROW($1:$19),0),ROW($1:$19))+1,1)*10^ROW($1:$19)/10)</f>
        <v>47</v>
      </c>
      <c r="K1148">
        <f>SUMPRODUCT(MID(0&amp;feed!K784,LARGE(INDEX(ISNUMBER(--MID(feed!K784,ROW($1:$19),1))*
ROW($1:$19),0),ROW($1:$19))+1,1)*10^ROW($1:$19)/10)</f>
        <v>3</v>
      </c>
      <c r="L1148">
        <f>SUMPRODUCT(MID(0&amp;feed!L784,LARGE(INDEX(ISNUMBER(--MID(feed!L784,ROW($1:$19),1))*
ROW($1:$19),0),ROW($1:$19))+1,1)*10^ROW($1:$19)/10)</f>
        <v>1</v>
      </c>
      <c r="M1148" t="str">
        <f>feed!M784</f>
        <v>Mixed Economy</v>
      </c>
      <c r="N1148">
        <f>SUMPRODUCT(MID(0&amp;feed!N784,LARGE(INDEX(ISNUMBER(--MID(feed!N784,ROW($1:$5),1))*
ROW($1:$5),0),ROW($1:$5))+1,1)*10^ROW($1:$5)/10)</f>
        <v>615</v>
      </c>
      <c r="O1148">
        <f>SUMPRODUCT(MID(0&amp;feed!O784,LARGE(INDEX(ISNUMBER(--MID(feed!O784,ROW($1:$5),1))*
ROW($1:$5),0),ROW($1:$5))+1,1)*10^ROW($1:$5)/10)</f>
        <v>1</v>
      </c>
      <c r="P1148" t="str">
        <f>feed!P784</f>
        <v>Untapped</v>
      </c>
      <c r="Q1148">
        <f t="shared" si="102"/>
        <v>90</v>
      </c>
      <c r="R1148" t="str">
        <f>feed!Q784</f>
        <v>None</v>
      </c>
      <c r="S1148">
        <f t="shared" si="103"/>
        <v>0</v>
      </c>
      <c r="T1148" t="str">
        <f>feed!R784</f>
        <v>China</v>
      </c>
      <c r="U1148" t="str">
        <f>feed!S784</f>
        <v>Neutral</v>
      </c>
      <c r="V1148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16246</v>
      </c>
      <c r="W1148" t="str">
        <f>feed!U784</f>
        <v>http://blocgame.com/stats.php?id=65040</v>
      </c>
      <c r="X1148" s="4">
        <f>SUMPRODUCT(MID(0&amp;feed!V784,LARGE(INDEX(ISNUMBER(--MID(feed!V784,ROW($1:$5),1))*
ROW($1:$5),0),ROW($1:$5))+1,1)*10^ROW($1:$5)/10)</f>
        <v>0</v>
      </c>
      <c r="Y1148">
        <f>feed!W784</f>
        <v>0</v>
      </c>
      <c r="Z1148" s="4">
        <f t="shared" si="104"/>
        <v>14746</v>
      </c>
      <c r="AA1148" s="8">
        <f t="shared" si="105"/>
        <v>26.416260162601628</v>
      </c>
      <c r="AB1148" s="4">
        <f t="shared" si="106"/>
        <v>102.5</v>
      </c>
      <c r="AC1148" s="4">
        <f t="shared" si="107"/>
        <v>2707.6666666666665</v>
      </c>
    </row>
    <row r="1149" spans="1:29" x14ac:dyDescent="0.25">
      <c r="A1149" t="str">
        <f>feed!A883</f>
        <v>Huka</v>
      </c>
      <c r="B1149" t="str">
        <f>feed!B883</f>
        <v>stir</v>
      </c>
      <c r="C1149" t="str">
        <f>feed!C883</f>
        <v>Brotherhood of Nod</v>
      </c>
      <c r="D1149">
        <f>SUMPRODUCT(MID(0&amp;feed!D883,LARGE(INDEX(ISNUMBER(--MID(feed!D883,ROW($1:$19),1))*
ROW($1:$19),0),ROW($1:$19))+1,1)*10^ROW($1:$19)/10)</f>
        <v>34</v>
      </c>
      <c r="E1149">
        <f>SUMPRODUCT(MID(0&amp;feed!E883,LARGE(INDEX(ISNUMBER(--MID(feed!E883,ROW($1:$19),1))*
ROW($1:$19),0),ROW($1:$19))+1,1)*10^ROW($1:$19)/10)</f>
        <v>0</v>
      </c>
      <c r="F1149" t="str">
        <f>feed!F883</f>
        <v>Second World War surplus</v>
      </c>
      <c r="G1149" t="str">
        <f>feed!G883</f>
        <v>Gandhi-like</v>
      </c>
      <c r="H1149">
        <f>SUMPRODUCT(MID(0&amp;feed!H881,LARGE(INDEX(ISNUMBER(--MID(feed!H881,ROW($1:$19),1))*
ROW($1:$19),0),ROW($1:$19))+1,1)*10^ROW($1:$19)/10)</f>
        <v>0</v>
      </c>
      <c r="I1149" t="str">
        <f>feed!I883</f>
        <v>Poor</v>
      </c>
      <c r="J1149">
        <f>SUMPRODUCT(MID(0&amp;feed!J883,LARGE(INDEX(ISNUMBER(--MID(feed!J883,ROW($1:$19),1))*
ROW($1:$19),0),ROW($1:$19))+1,1)*10^ROW($1:$19)/10)</f>
        <v>64</v>
      </c>
      <c r="K1149">
        <f>SUMPRODUCT(MID(0&amp;feed!K883,LARGE(INDEX(ISNUMBER(--MID(feed!K883,ROW($1:$19),1))*
ROW($1:$19),0),ROW($1:$19))+1,1)*10^ROW($1:$19)/10)</f>
        <v>5</v>
      </c>
      <c r="L1149">
        <f>SUMPRODUCT(MID(0&amp;feed!L883,LARGE(INDEX(ISNUMBER(--MID(feed!L883,ROW($1:$19),1))*
ROW($1:$19),0),ROW($1:$19))+1,1)*10^ROW($1:$19)/10)</f>
        <v>6</v>
      </c>
      <c r="M1149" t="str">
        <f>feed!M883</f>
        <v>Mixed Economy</v>
      </c>
      <c r="N1149">
        <f>SUMPRODUCT(MID(0&amp;feed!N883,LARGE(INDEX(ISNUMBER(--MID(feed!N883,ROW($1:$5),1))*
ROW($1:$5),0),ROW($1:$5))+1,1)*10^ROW($1:$5)/10)</f>
        <v>457</v>
      </c>
      <c r="O1149">
        <f>SUMPRODUCT(MID(0&amp;feed!O883,LARGE(INDEX(ISNUMBER(--MID(feed!O883,ROW($1:$5),1))*
ROW($1:$5),0),ROW($1:$5))+1,1)*10^ROW($1:$5)/10)</f>
        <v>2316</v>
      </c>
      <c r="P1149" t="str">
        <f>feed!P883</f>
        <v>Untapped</v>
      </c>
      <c r="Q1149">
        <f t="shared" si="102"/>
        <v>90</v>
      </c>
      <c r="R1149" t="str">
        <f>feed!Q883</f>
        <v>Small</v>
      </c>
      <c r="S1149">
        <f t="shared" si="103"/>
        <v>3</v>
      </c>
      <c r="T1149" t="str">
        <f>feed!R883</f>
        <v>Persia</v>
      </c>
      <c r="U1149" t="str">
        <f>feed!S883</f>
        <v>Neutral</v>
      </c>
      <c r="V1149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20600</v>
      </c>
      <c r="W1149" t="str">
        <f>feed!U883</f>
        <v>http://blocgame.com/stats.php?id=64966</v>
      </c>
      <c r="X1149" s="4">
        <f>SUMPRODUCT(MID(0&amp;feed!V883,LARGE(INDEX(ISNUMBER(--MID(feed!V883,ROW($1:$5),1))*
ROW($1:$5),0),ROW($1:$5))+1,1)*10^ROW($1:$5)/10)</f>
        <v>0</v>
      </c>
      <c r="Y1149">
        <f>feed!W883</f>
        <v>0</v>
      </c>
      <c r="Z1149" s="4">
        <f t="shared" si="104"/>
        <v>16475</v>
      </c>
      <c r="AA1149" s="8">
        <f t="shared" si="105"/>
        <v>45.076586433260395</v>
      </c>
      <c r="AB1149" s="4">
        <f t="shared" si="106"/>
        <v>76.166666666666671</v>
      </c>
      <c r="AC1149" s="4">
        <f t="shared" si="107"/>
        <v>3433.3333333333335</v>
      </c>
    </row>
    <row r="1150" spans="1:29" x14ac:dyDescent="0.25">
      <c r="A1150" t="str">
        <f>feed!A823</f>
        <v>Selle Isla</v>
      </c>
      <c r="B1150" t="str">
        <f>feed!B823</f>
        <v>Selle</v>
      </c>
      <c r="C1150" t="str">
        <f>feed!C823</f>
        <v>SPQR</v>
      </c>
      <c r="D1150">
        <f>SUMPRODUCT(MID(0&amp;feed!D823,LARGE(INDEX(ISNUMBER(--MID(feed!D823,ROW($1:$19),1))*
ROW($1:$19),0),ROW($1:$19))+1,1)*10^ROW($1:$19)/10)</f>
        <v>81</v>
      </c>
      <c r="E1150">
        <f>SUMPRODUCT(MID(0&amp;feed!E823,LARGE(INDEX(ISNUMBER(--MID(feed!E823,ROW($1:$19),1))*
ROW($1:$19),0),ROW($1:$19))+1,1)*10^ROW($1:$19)/10)</f>
        <v>0</v>
      </c>
      <c r="F1150" t="str">
        <f>feed!F823</f>
        <v>First World War surplus</v>
      </c>
      <c r="G1150" t="str">
        <f>feed!G823</f>
        <v>Angelic</v>
      </c>
      <c r="H1150">
        <f>SUMPRODUCT(MID(0&amp;feed!H823,LARGE(INDEX(ISNUMBER(--MID(feed!H823,ROW($1:$19),1))*
ROW($1:$19),0),ROW($1:$19))+1,1)*10^ROW($1:$19)/10)</f>
        <v>1</v>
      </c>
      <c r="I1150" t="str">
        <f>feed!I823</f>
        <v>Undisciplined Rabble</v>
      </c>
      <c r="J1150">
        <f>SUMPRODUCT(MID(0&amp;feed!J823,LARGE(INDEX(ISNUMBER(--MID(feed!J823,ROW($1:$19),1))*
ROW($1:$19),0),ROW($1:$19))+1,1)*10^ROW($1:$19)/10)</f>
        <v>2</v>
      </c>
      <c r="K1150">
        <f>SUMPRODUCT(MID(0&amp;feed!K823,LARGE(INDEX(ISNUMBER(--MID(feed!K823,ROW($1:$19),1))*
ROW($1:$19),0),ROW($1:$19))+1,1)*10^ROW($1:$19)/10)</f>
        <v>11</v>
      </c>
      <c r="L1150">
        <f>SUMPRODUCT(MID(0&amp;feed!L823,LARGE(INDEX(ISNUMBER(--MID(feed!L823,ROW($1:$19),1))*
ROW($1:$19),0),ROW($1:$19))+1,1)*10^ROW($1:$19)/10)</f>
        <v>10</v>
      </c>
      <c r="M1150" t="str">
        <f>feed!M823</f>
        <v>Mixed Economy</v>
      </c>
      <c r="N1150">
        <f>SUMPRODUCT(MID(0&amp;feed!N823,LARGE(INDEX(ISNUMBER(--MID(feed!N823,ROW($1:$5),1))*
ROW($1:$5),0),ROW($1:$5))+1,1)*10^ROW($1:$5)/10)</f>
        <v>551</v>
      </c>
      <c r="O1150">
        <f>SUMPRODUCT(MID(0&amp;feed!O823,LARGE(INDEX(ISNUMBER(--MID(feed!O823,ROW($1:$5),1))*
ROW($1:$5),0),ROW($1:$5))+1,1)*10^ROW($1:$5)/10)</f>
        <v>5707</v>
      </c>
      <c r="P1150" t="str">
        <f>feed!P823</f>
        <v>Untapped</v>
      </c>
      <c r="Q1150">
        <f t="shared" si="102"/>
        <v>90</v>
      </c>
      <c r="R1150" t="str">
        <f>feed!Q823</f>
        <v>Large</v>
      </c>
      <c r="S1150">
        <f t="shared" si="103"/>
        <v>7.5</v>
      </c>
      <c r="T1150" t="str">
        <f>feed!R823</f>
        <v>Egypt</v>
      </c>
      <c r="U1150" t="str">
        <f>feed!S823</f>
        <v>Soviet Union</v>
      </c>
      <c r="V1150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31594</v>
      </c>
      <c r="W1150" t="str">
        <f>feed!U823</f>
        <v>http://blocgame.com/stats.php?id=64991</v>
      </c>
      <c r="X1150" s="4">
        <f>SUMPRODUCT(MID(0&amp;feed!V823,LARGE(INDEX(ISNUMBER(--MID(feed!V823,ROW($1:$5),1))*
ROW($1:$5),0),ROW($1:$5))+1,1)*10^ROW($1:$5)/10)</f>
        <v>0</v>
      </c>
      <c r="Y1150">
        <f>feed!W823</f>
        <v>0</v>
      </c>
      <c r="Z1150" s="4">
        <f t="shared" si="104"/>
        <v>22969</v>
      </c>
      <c r="AA1150" s="8">
        <f t="shared" si="105"/>
        <v>57.339382940108891</v>
      </c>
      <c r="AB1150" s="4">
        <f t="shared" si="106"/>
        <v>91.833333333333329</v>
      </c>
      <c r="AC1150" s="4">
        <f t="shared" si="107"/>
        <v>5265.666666666667</v>
      </c>
    </row>
    <row r="1151" spans="1:29" x14ac:dyDescent="0.25">
      <c r="A1151" t="str">
        <f>feed!A875</f>
        <v>Rynatoo</v>
      </c>
      <c r="B1151" t="str">
        <f>feed!B875</f>
        <v>Impirren Riley</v>
      </c>
      <c r="C1151" t="str">
        <f>feed!C875</f>
        <v>Socialist Arab Union</v>
      </c>
      <c r="D1151">
        <f>SUMPRODUCT(MID(0&amp;feed!D875,LARGE(INDEX(ISNUMBER(--MID(feed!D875,ROW($1:$19),1))*
ROW($1:$19),0),ROW($1:$19))+1,1)*10^ROW($1:$19)/10)</f>
        <v>20</v>
      </c>
      <c r="E1151">
        <f>SUMPRODUCT(MID(0&amp;feed!E875,LARGE(INDEX(ISNUMBER(--MID(feed!E875,ROW($1:$19),1))*
ROW($1:$19),0),ROW($1:$19))+1,1)*10^ROW($1:$19)/10)</f>
        <v>0</v>
      </c>
      <c r="F1151" t="str">
        <f>feed!F875</f>
        <v>First World War surplus</v>
      </c>
      <c r="G1151" t="str">
        <f>feed!G875</f>
        <v>Gandhi-like</v>
      </c>
      <c r="H1151">
        <f>SUMPRODUCT(MID(0&amp;feed!H876,LARGE(INDEX(ISNUMBER(--MID(feed!H876,ROW($1:$19),1))*
ROW($1:$19),0),ROW($1:$19))+1,1)*10^ROW($1:$19)/10)</f>
        <v>1</v>
      </c>
      <c r="I1151" t="str">
        <f>feed!I875</f>
        <v>Poor</v>
      </c>
      <c r="J1151">
        <f>SUMPRODUCT(MID(0&amp;feed!J875,LARGE(INDEX(ISNUMBER(--MID(feed!J875,ROW($1:$19),1))*
ROW($1:$19),0),ROW($1:$19))+1,1)*10^ROW($1:$19)/10)</f>
        <v>40</v>
      </c>
      <c r="K1151">
        <f>SUMPRODUCT(MID(0&amp;feed!K875,LARGE(INDEX(ISNUMBER(--MID(feed!K875,ROW($1:$19),1))*
ROW($1:$19),0),ROW($1:$19))+1,1)*10^ROW($1:$19)/10)</f>
        <v>4</v>
      </c>
      <c r="L1151">
        <f>SUMPRODUCT(MID(0&amp;feed!L875,LARGE(INDEX(ISNUMBER(--MID(feed!L875,ROW($1:$19),1))*
ROW($1:$19),0),ROW($1:$19))+1,1)*10^ROW($1:$19)/10)</f>
        <v>1</v>
      </c>
      <c r="M1151" t="str">
        <f>feed!M875</f>
        <v>Central Planning</v>
      </c>
      <c r="N1151">
        <f>SUMPRODUCT(MID(0&amp;feed!N875,LARGE(INDEX(ISNUMBER(--MID(feed!N875,ROW($1:$5),1))*
ROW($1:$5),0),ROW($1:$5))+1,1)*10^ROW($1:$5)/10)</f>
        <v>459</v>
      </c>
      <c r="O1151">
        <f>SUMPRODUCT(MID(0&amp;feed!O875,LARGE(INDEX(ISNUMBER(--MID(feed!O875,ROW($1:$5),1))*
ROW($1:$5),0),ROW($1:$5))+1,1)*10^ROW($1:$5)/10)</f>
        <v>178</v>
      </c>
      <c r="P1151" t="str">
        <f>feed!P875</f>
        <v>Untapped</v>
      </c>
      <c r="Q1151">
        <f t="shared" si="102"/>
        <v>90</v>
      </c>
      <c r="R1151" t="str">
        <f>feed!Q875</f>
        <v>None</v>
      </c>
      <c r="S1151">
        <f t="shared" si="103"/>
        <v>0</v>
      </c>
      <c r="T1151" t="str">
        <f>feed!R875</f>
        <v>China</v>
      </c>
      <c r="U1151" t="str">
        <f>feed!S875</f>
        <v>Soviet Union</v>
      </c>
      <c r="V1151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20000</v>
      </c>
      <c r="W1151" t="str">
        <f>feed!U875</f>
        <v>http://blocgame.com/stats.php?id=59493</v>
      </c>
      <c r="X1151" s="4">
        <f>SUMPRODUCT(MID(0&amp;feed!V875,LARGE(INDEX(ISNUMBER(--MID(feed!V875,ROW($1:$5),1))*
ROW($1:$5),0),ROW($1:$5))+1,1)*10^ROW($1:$5)/10)</f>
        <v>0</v>
      </c>
      <c r="Y1151">
        <f>feed!W875</f>
        <v>0</v>
      </c>
      <c r="Z1151" s="4">
        <f t="shared" si="104"/>
        <v>17375</v>
      </c>
      <c r="AA1151" s="8">
        <f t="shared" si="105"/>
        <v>43.572984749455337</v>
      </c>
      <c r="AB1151" s="4">
        <f t="shared" si="106"/>
        <v>76.5</v>
      </c>
      <c r="AC1151" s="4">
        <f t="shared" si="107"/>
        <v>3333.3333333333335</v>
      </c>
    </row>
    <row r="1152" spans="1:29" x14ac:dyDescent="0.25">
      <c r="A1152" t="str">
        <f>feed!A895</f>
        <v>osfrog</v>
      </c>
      <c r="B1152" t="str">
        <f>feed!B895</f>
        <v>osfrog</v>
      </c>
      <c r="C1152">
        <f>feed!C895</f>
        <v>0</v>
      </c>
      <c r="D1152">
        <f>SUMPRODUCT(MID(0&amp;feed!D895,LARGE(INDEX(ISNUMBER(--MID(feed!D895,ROW($1:$19),1))*
ROW($1:$19),0),ROW($1:$19))+1,1)*10^ROW($1:$19)/10)</f>
        <v>4</v>
      </c>
      <c r="E1152">
        <f>SUMPRODUCT(MID(0&amp;feed!E895,LARGE(INDEX(ISNUMBER(--MID(feed!E895,ROW($1:$19),1))*
ROW($1:$19),0),ROW($1:$19))+1,1)*10^ROW($1:$19)/10)</f>
        <v>0</v>
      </c>
      <c r="F1152" t="str">
        <f>feed!F895</f>
        <v>Finest of the 19th century</v>
      </c>
      <c r="G1152" t="str">
        <f>feed!G895</f>
        <v>Normal</v>
      </c>
      <c r="H1152">
        <f>SUMPRODUCT(MID(0&amp;feed!H896,LARGE(INDEX(ISNUMBER(--MID(feed!H896,ROW($1:$19),1))*
ROW($1:$19),0),ROW($1:$19))+1,1)*10^ROW($1:$19)/10)</f>
        <v>0</v>
      </c>
      <c r="I1152" t="str">
        <f>feed!I895</f>
        <v>Undisciplined Rabble</v>
      </c>
      <c r="J1152">
        <f>SUMPRODUCT(MID(0&amp;feed!J895,LARGE(INDEX(ISNUMBER(--MID(feed!J895,ROW($1:$19),1))*
ROW($1:$19),0),ROW($1:$19))+1,1)*10^ROW($1:$19)/10)</f>
        <v>131</v>
      </c>
      <c r="K1152">
        <f>SUMPRODUCT(MID(0&amp;feed!K895,LARGE(INDEX(ISNUMBER(--MID(feed!K895,ROW($1:$19),1))*
ROW($1:$19),0),ROW($1:$19))+1,1)*10^ROW($1:$19)/10)</f>
        <v>2</v>
      </c>
      <c r="L1152">
        <f>SUMPRODUCT(MID(0&amp;feed!L895,LARGE(INDEX(ISNUMBER(--MID(feed!L895,ROW($1:$19),1))*
ROW($1:$19),0),ROW($1:$19))+1,1)*10^ROW($1:$19)/10)</f>
        <v>2</v>
      </c>
      <c r="M1152" t="str">
        <f>feed!M895</f>
        <v>Mixed Economy</v>
      </c>
      <c r="N1152">
        <f>SUMPRODUCT(MID(0&amp;feed!N895,LARGE(INDEX(ISNUMBER(--MID(feed!N895,ROW($1:$5),1))*
ROW($1:$5),0),ROW($1:$5))+1,1)*10^ROW($1:$5)/10)</f>
        <v>446</v>
      </c>
      <c r="O1152">
        <f>SUMPRODUCT(MID(0&amp;feed!O895,LARGE(INDEX(ISNUMBER(--MID(feed!O895,ROW($1:$5),1))*
ROW($1:$5),0),ROW($1:$5))+1,1)*10^ROW($1:$5)/10)</f>
        <v>2083</v>
      </c>
      <c r="P1152" t="str">
        <f>feed!P895</f>
        <v>Untapped</v>
      </c>
      <c r="Q1152">
        <f t="shared" si="102"/>
        <v>90</v>
      </c>
      <c r="R1152" t="str">
        <f>feed!Q895</f>
        <v>None</v>
      </c>
      <c r="S1152">
        <f t="shared" si="103"/>
        <v>0</v>
      </c>
      <c r="T1152" t="str">
        <f>feed!R895</f>
        <v>Atlas</v>
      </c>
      <c r="U1152" t="str">
        <f>feed!S895</f>
        <v>Neutral</v>
      </c>
      <c r="V1152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13500</v>
      </c>
      <c r="W1152" t="str">
        <f>feed!U895</f>
        <v>http://blocgame.com/stats.php?id=64344</v>
      </c>
      <c r="X1152" s="4">
        <f>SUMPRODUCT(MID(0&amp;feed!V895,LARGE(INDEX(ISNUMBER(--MID(feed!V895,ROW($1:$5),1))*
ROW($1:$5),0),ROW($1:$5))+1,1)*10^ROW($1:$5)/10)</f>
        <v>0</v>
      </c>
      <c r="Y1152">
        <f>feed!W895</f>
        <v>0</v>
      </c>
      <c r="Z1152" s="4">
        <f t="shared" si="104"/>
        <v>12000</v>
      </c>
      <c r="AA1152" s="8">
        <f t="shared" si="105"/>
        <v>30.269058295964125</v>
      </c>
      <c r="AB1152" s="4">
        <f t="shared" si="106"/>
        <v>74.333333333333329</v>
      </c>
      <c r="AC1152" s="4">
        <f t="shared" si="107"/>
        <v>2250</v>
      </c>
    </row>
    <row r="1153" spans="1:29" x14ac:dyDescent="0.25">
      <c r="A1153" t="str">
        <f>feed!A791</f>
        <v>Poorfags</v>
      </c>
      <c r="B1153" t="str">
        <f>feed!B791</f>
        <v>Bernie Sanders</v>
      </c>
      <c r="C1153" t="str">
        <f>feed!C791</f>
        <v>Armat Corporation</v>
      </c>
      <c r="D1153">
        <f>SUMPRODUCT(MID(0&amp;feed!D791,LARGE(INDEX(ISNUMBER(--MID(feed!D791,ROW($1:$19),1))*
ROW($1:$19),0),ROW($1:$19))+1,1)*10^ROW($1:$19)/10)</f>
        <v>98</v>
      </c>
      <c r="E1153">
        <f>SUMPRODUCT(MID(0&amp;feed!E791,LARGE(INDEX(ISNUMBER(--MID(feed!E791,ROW($1:$19),1))*
ROW($1:$19),0),ROW($1:$19))+1,1)*10^ROW($1:$19)/10)</f>
        <v>3</v>
      </c>
      <c r="F1153" t="str">
        <f>feed!F791</f>
        <v>Second World War surplus</v>
      </c>
      <c r="G1153" t="str">
        <f>feed!G791</f>
        <v>Gandhi-like</v>
      </c>
      <c r="H1153">
        <f>SUMPRODUCT(MID(0&amp;feed!H791,LARGE(INDEX(ISNUMBER(--MID(feed!H791,ROW($1:$19),1))*
ROW($1:$19),0),ROW($1:$19))+1,1)*10^ROW($1:$19)/10)</f>
        <v>3</v>
      </c>
      <c r="I1153" t="str">
        <f>feed!I791</f>
        <v>Undisciplined Rabble</v>
      </c>
      <c r="J1153">
        <f>SUMPRODUCT(MID(0&amp;feed!J791,LARGE(INDEX(ISNUMBER(--MID(feed!J791,ROW($1:$19),1))*
ROW($1:$19),0),ROW($1:$19))+1,1)*10^ROW($1:$19)/10)</f>
        <v>10</v>
      </c>
      <c r="K1153">
        <f>SUMPRODUCT(MID(0&amp;feed!K791,LARGE(INDEX(ISNUMBER(--MID(feed!K791,ROW($1:$19),1))*
ROW($1:$19),0),ROW($1:$19))+1,1)*10^ROW($1:$19)/10)</f>
        <v>11</v>
      </c>
      <c r="L1153">
        <f>SUMPRODUCT(MID(0&amp;feed!L791,LARGE(INDEX(ISNUMBER(--MID(feed!L791,ROW($1:$19),1))*
ROW($1:$19),0),ROW($1:$19))+1,1)*10^ROW($1:$19)/10)</f>
        <v>10</v>
      </c>
      <c r="M1153" t="str">
        <f>feed!M791</f>
        <v>Mixed Economy</v>
      </c>
      <c r="N1153">
        <f>SUMPRODUCT(MID(0&amp;feed!N791,LARGE(INDEX(ISNUMBER(--MID(feed!N791,ROW($1:$5),1))*
ROW($1:$5),0),ROW($1:$5))+1,1)*10^ROW($1:$5)/10)</f>
        <v>592</v>
      </c>
      <c r="O1153">
        <f>SUMPRODUCT(MID(0&amp;feed!O791,LARGE(INDEX(ISNUMBER(--MID(feed!O791,ROW($1:$5),1))*
ROW($1:$5),0),ROW($1:$5))+1,1)*10^ROW($1:$5)/10)</f>
        <v>2029</v>
      </c>
      <c r="P1153">
        <f>feed!P791</f>
        <v>0</v>
      </c>
      <c r="Q1153">
        <f t="shared" si="102"/>
        <v>40</v>
      </c>
      <c r="R1153" t="str">
        <f>feed!Q791</f>
        <v>Large</v>
      </c>
      <c r="S1153">
        <f t="shared" si="103"/>
        <v>7.5</v>
      </c>
      <c r="T1153" t="str">
        <f>feed!R791</f>
        <v>Persia</v>
      </c>
      <c r="U1153" t="str">
        <f>feed!S791</f>
        <v>United States</v>
      </c>
      <c r="V1153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17953</v>
      </c>
      <c r="W1153" t="str">
        <f>feed!U791</f>
        <v>http://blocgame.com/stats.php?id=64871</v>
      </c>
      <c r="X1153" s="4">
        <f>SUMPRODUCT(MID(0&amp;feed!V791,LARGE(INDEX(ISNUMBER(--MID(feed!V791,ROW($1:$5),1))*
ROW($1:$5),0),ROW($1:$5))+1,1)*10^ROW($1:$5)/10)</f>
        <v>0</v>
      </c>
      <c r="Y1153">
        <f>feed!W791</f>
        <v>0</v>
      </c>
      <c r="Z1153" s="4">
        <f t="shared" si="104"/>
        <v>7828</v>
      </c>
      <c r="AA1153" s="8">
        <f t="shared" si="105"/>
        <v>30.326013513513512</v>
      </c>
      <c r="AB1153" s="4">
        <f t="shared" si="106"/>
        <v>98.666666666666671</v>
      </c>
      <c r="AC1153" s="4">
        <f t="shared" si="107"/>
        <v>2992.1666666666665</v>
      </c>
    </row>
    <row r="1154" spans="1:29" x14ac:dyDescent="0.25">
      <c r="A1154" t="str">
        <f>feed!A715</f>
        <v>hatchblock</v>
      </c>
      <c r="B1154" t="str">
        <f>feed!B715</f>
        <v>hatchblock</v>
      </c>
      <c r="C1154">
        <f>feed!C715</f>
        <v>0</v>
      </c>
      <c r="D1154">
        <f>SUMPRODUCT(MID(0&amp;feed!D715,LARGE(INDEX(ISNUMBER(--MID(feed!D715,ROW($1:$19),1))*
ROW($1:$19),0),ROW($1:$19))+1,1)*10^ROW($1:$19)/10)</f>
        <v>5</v>
      </c>
      <c r="E1154">
        <f>SUMPRODUCT(MID(0&amp;feed!E715,LARGE(INDEX(ISNUMBER(--MID(feed!E715,ROW($1:$19),1))*
ROW($1:$19),0),ROW($1:$19))+1,1)*10^ROW($1:$19)/10)</f>
        <v>0</v>
      </c>
      <c r="F1154" t="str">
        <f>feed!F715</f>
        <v>Finest of the 19th century</v>
      </c>
      <c r="G1154" t="str">
        <f>feed!G715</f>
        <v>Good</v>
      </c>
      <c r="H1154">
        <f>SUMPRODUCT(MID(0&amp;feed!H713,LARGE(INDEX(ISNUMBER(--MID(feed!H713,ROW($1:$19),1))*
ROW($1:$19),0),ROW($1:$19))+1,1)*10^ROW($1:$19)/10)</f>
        <v>0</v>
      </c>
      <c r="I1154" t="str">
        <f>feed!I715</f>
        <v>Undisciplined Rabble</v>
      </c>
      <c r="J1154">
        <f>SUMPRODUCT(MID(0&amp;feed!J715,LARGE(INDEX(ISNUMBER(--MID(feed!J715,ROW($1:$19),1))*
ROW($1:$19),0),ROW($1:$19))+1,1)*10^ROW($1:$19)/10)</f>
        <v>131</v>
      </c>
      <c r="K1154">
        <f>SUMPRODUCT(MID(0&amp;feed!K715,LARGE(INDEX(ISNUMBER(--MID(feed!K715,ROW($1:$19),1))*
ROW($1:$19),0),ROW($1:$19))+1,1)*10^ROW($1:$19)/10)</f>
        <v>2</v>
      </c>
      <c r="L1154">
        <f>SUMPRODUCT(MID(0&amp;feed!L715,LARGE(INDEX(ISNUMBER(--MID(feed!L715,ROW($1:$19),1))*
ROW($1:$19),0),ROW($1:$19))+1,1)*10^ROW($1:$19)/10)</f>
        <v>2</v>
      </c>
      <c r="M1154" t="str">
        <f>feed!M715</f>
        <v>Mixed Economy</v>
      </c>
      <c r="N1154">
        <f>SUMPRODUCT(MID(0&amp;feed!N715,LARGE(INDEX(ISNUMBER(--MID(feed!N715,ROW($1:$5),1))*
ROW($1:$5),0),ROW($1:$5))+1,1)*10^ROW($1:$5)/10)</f>
        <v>746</v>
      </c>
      <c r="O1154">
        <f>SUMPRODUCT(MID(0&amp;feed!O715,LARGE(INDEX(ISNUMBER(--MID(feed!O715,ROW($1:$5),1))*
ROW($1:$5),0),ROW($1:$5))+1,1)*10^ROW($1:$5)/10)</f>
        <v>1212</v>
      </c>
      <c r="P1154" t="str">
        <f>feed!P715</f>
        <v>Untapped</v>
      </c>
      <c r="Q1154">
        <f t="shared" ref="Q1154:Q1217" si="108">IF(P1154=0,40, IF(P1154="Depleted",0, IF(P1154="Near Depletion",10, IF(P1154="Plentiful",70, IF(P1154="Untapped",90,"Error")))))</f>
        <v>90</v>
      </c>
      <c r="R1154" t="str">
        <f>feed!Q715</f>
        <v>None</v>
      </c>
      <c r="S1154">
        <f t="shared" ref="S1154:S1217" si="109">IF(R1154="None",0, IF(R1154="Meagre",1.5, IF(R1154="Small",3, IF(R1154="Mediocre",4.5, IF(R1154="Somewhat Large",6, IF(R1154="Large",7.5, IF(R1154="Powerful",9, IF(R1154="Very Powerful",10,"Error"))))))))</f>
        <v>0</v>
      </c>
      <c r="T1154" t="str">
        <f>feed!R715</f>
        <v>Atlas</v>
      </c>
      <c r="U1154" t="str">
        <f>feed!S715</f>
        <v>Neutral</v>
      </c>
      <c r="V1154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11325</v>
      </c>
      <c r="W1154" t="str">
        <f>feed!U715</f>
        <v>http://blocgame.com/stats.php?id=64353</v>
      </c>
      <c r="X1154" s="4">
        <f>SUMPRODUCT(MID(0&amp;feed!V715,LARGE(INDEX(ISNUMBER(--MID(feed!V715,ROW($1:$5),1))*
ROW($1:$5),0),ROW($1:$5))+1,1)*10^ROW($1:$5)/10)</f>
        <v>0</v>
      </c>
      <c r="Y1154">
        <f>feed!W715</f>
        <v>0</v>
      </c>
      <c r="Z1154" s="4">
        <f t="shared" ref="Z1154:Z1217" si="110">V1154-H1154*750-K1154*375-L1154*375</f>
        <v>9825</v>
      </c>
      <c r="AA1154" s="8">
        <f t="shared" ref="AA1154:AA1217" si="111">V1154/N1154</f>
        <v>15.180965147453083</v>
      </c>
      <c r="AB1154" s="4">
        <f t="shared" ref="AB1154:AB1217" si="112">N1154/6</f>
        <v>124.33333333333333</v>
      </c>
      <c r="AC1154" s="4">
        <f t="shared" ref="AC1154:AC1217" si="113">V1154/6</f>
        <v>1887.5</v>
      </c>
    </row>
    <row r="1155" spans="1:29" x14ac:dyDescent="0.25">
      <c r="A1155" t="str">
        <f>feed!A1104</f>
        <v>Aseania</v>
      </c>
      <c r="B1155" t="str">
        <f>feed!B1104</f>
        <v>Defiance</v>
      </c>
      <c r="C1155">
        <f>feed!C1104</f>
        <v>0</v>
      </c>
      <c r="D1155">
        <f>SUMPRODUCT(MID(0&amp;feed!D1104,LARGE(INDEX(ISNUMBER(--MID(feed!D1104,ROW($1:$19),1))*
ROW($1:$19),0),ROW($1:$19))+1,1)*10^ROW($1:$19)/10)</f>
        <v>20</v>
      </c>
      <c r="E1155">
        <f>SUMPRODUCT(MID(0&amp;feed!E1104,LARGE(INDEX(ISNUMBER(--MID(feed!E1104,ROW($1:$19),1))*
ROW($1:$19),0),ROW($1:$19))+1,1)*10^ROW($1:$19)/10)</f>
        <v>0</v>
      </c>
      <c r="F1155" t="str">
        <f>feed!F1104</f>
        <v>Finest of the 19th century</v>
      </c>
      <c r="G1155" t="str">
        <f>feed!G1104</f>
        <v>Good</v>
      </c>
      <c r="H1155">
        <f>SUMPRODUCT(MID(0&amp;feed!H1105,LARGE(INDEX(ISNUMBER(--MID(feed!H1105,ROW($1:$19),1))*
ROW($1:$19),0),ROW($1:$19))+1,1)*10^ROW($1:$19)/10)</f>
        <v>0</v>
      </c>
      <c r="I1155" t="str">
        <f>feed!I1104</f>
        <v>Standard</v>
      </c>
      <c r="J1155">
        <f>SUMPRODUCT(MID(0&amp;feed!J1104,LARGE(INDEX(ISNUMBER(--MID(feed!J1104,ROW($1:$19),1))*
ROW($1:$19),0),ROW($1:$19))+1,1)*10^ROW($1:$19)/10)</f>
        <v>43</v>
      </c>
      <c r="K1155">
        <f>SUMPRODUCT(MID(0&amp;feed!K1104,LARGE(INDEX(ISNUMBER(--MID(feed!K1104,ROW($1:$19),1))*
ROW($1:$19),0),ROW($1:$19))+1,1)*10^ROW($1:$19)/10)</f>
        <v>2</v>
      </c>
      <c r="L1155">
        <f>SUMPRODUCT(MID(0&amp;feed!L1104,LARGE(INDEX(ISNUMBER(--MID(feed!L1104,ROW($1:$19),1))*
ROW($1:$19),0),ROW($1:$19))+1,1)*10^ROW($1:$19)/10)</f>
        <v>0</v>
      </c>
      <c r="M1155" t="str">
        <f>feed!M1104</f>
        <v>Free Market</v>
      </c>
      <c r="N1155">
        <f>SUMPRODUCT(MID(0&amp;feed!N1104,LARGE(INDEX(ISNUMBER(--MID(feed!N1104,ROW($1:$5),1))*
ROW($1:$5),0),ROW($1:$5))+1,1)*10^ROW($1:$5)/10)</f>
        <v>320</v>
      </c>
      <c r="O1155">
        <f>SUMPRODUCT(MID(0&amp;feed!O1104,LARGE(INDEX(ISNUMBER(--MID(feed!O1104,ROW($1:$5),1))*
ROW($1:$5),0),ROW($1:$5))+1,1)*10^ROW($1:$5)/10)</f>
        <v>0</v>
      </c>
      <c r="P1155" t="str">
        <f>feed!P1104</f>
        <v>Untapped</v>
      </c>
      <c r="Q1155">
        <f t="shared" si="108"/>
        <v>90</v>
      </c>
      <c r="R1155" t="str">
        <f>feed!Q1104</f>
        <v>None</v>
      </c>
      <c r="S1155">
        <f t="shared" si="109"/>
        <v>0</v>
      </c>
      <c r="T1155" t="str">
        <f>feed!R1104</f>
        <v>East Indies</v>
      </c>
      <c r="U1155" t="str">
        <f>feed!S1104</f>
        <v>Neutral</v>
      </c>
      <c r="V1155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20000</v>
      </c>
      <c r="W1155" t="str">
        <f>feed!U1104</f>
        <v>http://blocgame.com/stats.php?id=65623</v>
      </c>
      <c r="X1155" s="4">
        <f>SUMPRODUCT(MID(0&amp;feed!V1104,LARGE(INDEX(ISNUMBER(--MID(feed!V1104,ROW($1:$5),1))*
ROW($1:$5),0),ROW($1:$5))+1,1)*10^ROW($1:$5)/10)</f>
        <v>0</v>
      </c>
      <c r="Y1155">
        <f>feed!W1104</f>
        <v>0</v>
      </c>
      <c r="Z1155" s="4">
        <f t="shared" si="110"/>
        <v>19250</v>
      </c>
      <c r="AA1155" s="8">
        <f t="shared" si="111"/>
        <v>62.5</v>
      </c>
      <c r="AB1155" s="4">
        <f t="shared" si="112"/>
        <v>53.333333333333336</v>
      </c>
      <c r="AC1155" s="4">
        <f t="shared" si="113"/>
        <v>3333.3333333333335</v>
      </c>
    </row>
    <row r="1156" spans="1:29" x14ac:dyDescent="0.25">
      <c r="A1156" t="str">
        <f>feed!A1111</f>
        <v>Cuckastan</v>
      </c>
      <c r="B1156" t="str">
        <f>feed!B1111</f>
        <v>joseshookah</v>
      </c>
      <c r="C1156">
        <f>feed!C1111</f>
        <v>0</v>
      </c>
      <c r="D1156">
        <f>SUMPRODUCT(MID(0&amp;feed!D1111,LARGE(INDEX(ISNUMBER(--MID(feed!D1111,ROW($1:$19),1))*
ROW($1:$19),0),ROW($1:$19))+1,1)*10^ROW($1:$19)/10)</f>
        <v>9</v>
      </c>
      <c r="E1156">
        <f>SUMPRODUCT(MID(0&amp;feed!E1111,LARGE(INDEX(ISNUMBER(--MID(feed!E1111,ROW($1:$19),1))*
ROW($1:$19),0),ROW($1:$19))+1,1)*10^ROW($1:$19)/10)</f>
        <v>0</v>
      </c>
      <c r="F1156" t="str">
        <f>feed!F1111</f>
        <v>Finest of the 19th century</v>
      </c>
      <c r="G1156" t="str">
        <f>feed!G1111</f>
        <v>Gandhi-like</v>
      </c>
      <c r="H1156">
        <f>SUMPRODUCT(MID(0&amp;feed!H1113,LARGE(INDEX(ISNUMBER(--MID(feed!H1113,ROW($1:$19),1))*
ROW($1:$19),0),ROW($1:$19))+1,1)*10^ROW($1:$19)/10)</f>
        <v>0</v>
      </c>
      <c r="I1156" t="str">
        <f>feed!I1111</f>
        <v>Poor</v>
      </c>
      <c r="J1156">
        <f>SUMPRODUCT(MID(0&amp;feed!J1111,LARGE(INDEX(ISNUMBER(--MID(feed!J1111,ROW($1:$19),1))*
ROW($1:$19),0),ROW($1:$19))+1,1)*10^ROW($1:$19)/10)</f>
        <v>148</v>
      </c>
      <c r="K1156">
        <f>SUMPRODUCT(MID(0&amp;feed!K1111,LARGE(INDEX(ISNUMBER(--MID(feed!K1111,ROW($1:$19),1))*
ROW($1:$19),0),ROW($1:$19))+1,1)*10^ROW($1:$19)/10)</f>
        <v>2</v>
      </c>
      <c r="L1156">
        <f>SUMPRODUCT(MID(0&amp;feed!L1111,LARGE(INDEX(ISNUMBER(--MID(feed!L1111,ROW($1:$19),1))*
ROW($1:$19),0),ROW($1:$19))+1,1)*10^ROW($1:$19)/10)</f>
        <v>2</v>
      </c>
      <c r="M1156" t="str">
        <f>feed!M1111</f>
        <v>Central Planning</v>
      </c>
      <c r="N1156">
        <f>SUMPRODUCT(MID(0&amp;feed!N1111,LARGE(INDEX(ISNUMBER(--MID(feed!N1111,ROW($1:$5),1))*
ROW($1:$5),0),ROW($1:$5))+1,1)*10^ROW($1:$5)/10)</f>
        <v>316</v>
      </c>
      <c r="O1156">
        <f>SUMPRODUCT(MID(0&amp;feed!O1111,LARGE(INDEX(ISNUMBER(--MID(feed!O1111,ROW($1:$5),1))*
ROW($1:$5),0),ROW($1:$5))+1,1)*10^ROW($1:$5)/10)</f>
        <v>3958</v>
      </c>
      <c r="P1156" t="str">
        <f>feed!P1111</f>
        <v>Untapped</v>
      </c>
      <c r="Q1156">
        <f t="shared" si="108"/>
        <v>90</v>
      </c>
      <c r="R1156" t="str">
        <f>feed!Q1111</f>
        <v>None</v>
      </c>
      <c r="S1156">
        <f t="shared" si="109"/>
        <v>0</v>
      </c>
      <c r="T1156" t="str">
        <f>feed!R1111</f>
        <v>Persia</v>
      </c>
      <c r="U1156" t="str">
        <f>feed!S1111</f>
        <v>Neutral</v>
      </c>
      <c r="V1156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16500</v>
      </c>
      <c r="W1156" t="str">
        <f>feed!U1111</f>
        <v>http://blocgame.com/stats.php?id=65476</v>
      </c>
      <c r="X1156" s="4">
        <f>SUMPRODUCT(MID(0&amp;feed!V1111,LARGE(INDEX(ISNUMBER(--MID(feed!V1111,ROW($1:$5),1))*
ROW($1:$5),0),ROW($1:$5))+1,1)*10^ROW($1:$5)/10)</f>
        <v>0</v>
      </c>
      <c r="Y1156">
        <f>feed!W1111</f>
        <v>0</v>
      </c>
      <c r="Z1156" s="4">
        <f t="shared" si="110"/>
        <v>15000</v>
      </c>
      <c r="AA1156" s="8">
        <f t="shared" si="111"/>
        <v>52.215189873417721</v>
      </c>
      <c r="AB1156" s="4">
        <f t="shared" si="112"/>
        <v>52.666666666666664</v>
      </c>
      <c r="AC1156" s="4">
        <f t="shared" si="113"/>
        <v>2750</v>
      </c>
    </row>
    <row r="1157" spans="1:29" x14ac:dyDescent="0.25">
      <c r="A1157" t="str">
        <f>feed!A865</f>
        <v>malaysian</v>
      </c>
      <c r="B1157" t="str">
        <f>feed!B865</f>
        <v>malaysian</v>
      </c>
      <c r="C1157" t="str">
        <f>feed!C865</f>
        <v>Pakatan Melayu</v>
      </c>
      <c r="D1157">
        <f>SUMPRODUCT(MID(0&amp;feed!D865,LARGE(INDEX(ISNUMBER(--MID(feed!D865,ROW($1:$19),1))*
ROW($1:$19),0),ROW($1:$19))+1,1)*10^ROW($1:$19)/10)</f>
        <v>60</v>
      </c>
      <c r="E1157">
        <f>SUMPRODUCT(MID(0&amp;feed!E865,LARGE(INDEX(ISNUMBER(--MID(feed!E865,ROW($1:$19),1))*
ROW($1:$19),0),ROW($1:$19))+1,1)*10^ROW($1:$19)/10)</f>
        <v>1</v>
      </c>
      <c r="F1157" t="str">
        <f>feed!F865</f>
        <v>Second World War surplus</v>
      </c>
      <c r="G1157" t="str">
        <f>feed!G865</f>
        <v>Good</v>
      </c>
      <c r="H1157">
        <f>SUMPRODUCT(MID(0&amp;feed!H865,LARGE(INDEX(ISNUMBER(--MID(feed!H865,ROW($1:$19),1))*
ROW($1:$19),0),ROW($1:$19))+1,1)*10^ROW($1:$19)/10)</f>
        <v>3</v>
      </c>
      <c r="I1157" t="str">
        <f>feed!I865</f>
        <v>Elite</v>
      </c>
      <c r="J1157">
        <f>SUMPRODUCT(MID(0&amp;feed!J865,LARGE(INDEX(ISNUMBER(--MID(feed!J865,ROW($1:$19),1))*
ROW($1:$19),0),ROW($1:$19))+1,1)*10^ROW($1:$19)/10)</f>
        <v>3</v>
      </c>
      <c r="K1157">
        <f>SUMPRODUCT(MID(0&amp;feed!K865,LARGE(INDEX(ISNUMBER(--MID(feed!K865,ROW($1:$19),1))*
ROW($1:$19),0),ROW($1:$19))+1,1)*10^ROW($1:$19)/10)</f>
        <v>9</v>
      </c>
      <c r="L1157">
        <f>SUMPRODUCT(MID(0&amp;feed!L865,LARGE(INDEX(ISNUMBER(--MID(feed!L865,ROW($1:$19),1))*
ROW($1:$19),0),ROW($1:$19))+1,1)*10^ROW($1:$19)/10)</f>
        <v>0</v>
      </c>
      <c r="M1157" t="str">
        <f>feed!M865</f>
        <v>Central Planning</v>
      </c>
      <c r="N1157">
        <f>SUMPRODUCT(MID(0&amp;feed!N865,LARGE(INDEX(ISNUMBER(--MID(feed!N865,ROW($1:$5),1))*
ROW($1:$5),0),ROW($1:$5))+1,1)*10^ROW($1:$5)/10)</f>
        <v>472</v>
      </c>
      <c r="O1157">
        <f>SUMPRODUCT(MID(0&amp;feed!O865,LARGE(INDEX(ISNUMBER(--MID(feed!O865,ROW($1:$5),1))*
ROW($1:$5),0),ROW($1:$5))+1,1)*10^ROW($1:$5)/10)</f>
        <v>30</v>
      </c>
      <c r="P1157" t="str">
        <f>feed!P865</f>
        <v>Untapped</v>
      </c>
      <c r="Q1157">
        <f t="shared" si="108"/>
        <v>90</v>
      </c>
      <c r="R1157" t="str">
        <f>feed!Q865</f>
        <v>Mediocre</v>
      </c>
      <c r="S1157">
        <f t="shared" si="109"/>
        <v>4.5</v>
      </c>
      <c r="T1157" t="str">
        <f>feed!R865</f>
        <v>Pacific Rim</v>
      </c>
      <c r="U1157" t="str">
        <f>feed!S865</f>
        <v>Neutral</v>
      </c>
      <c r="V1157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26178</v>
      </c>
      <c r="W1157" t="str">
        <f>feed!U865</f>
        <v>http://blocgame.com/stats.php?id=65545</v>
      </c>
      <c r="X1157" s="4">
        <f>SUMPRODUCT(MID(0&amp;feed!V865,LARGE(INDEX(ISNUMBER(--MID(feed!V865,ROW($1:$5),1))*
ROW($1:$5),0),ROW($1:$5))+1,1)*10^ROW($1:$5)/10)</f>
        <v>1</v>
      </c>
      <c r="Y1157">
        <f>feed!W865</f>
        <v>0</v>
      </c>
      <c r="Z1157" s="4">
        <f t="shared" si="110"/>
        <v>20553</v>
      </c>
      <c r="AA1157" s="8">
        <f t="shared" si="111"/>
        <v>55.461864406779661</v>
      </c>
      <c r="AB1157" s="4">
        <f t="shared" si="112"/>
        <v>78.666666666666671</v>
      </c>
      <c r="AC1157" s="4">
        <f t="shared" si="113"/>
        <v>4363</v>
      </c>
    </row>
    <row r="1158" spans="1:29" x14ac:dyDescent="0.25">
      <c r="A1158" t="str">
        <f>feed!A988</f>
        <v>Turkiena</v>
      </c>
      <c r="B1158" t="str">
        <f>feed!B988</f>
        <v>Gï¿½rkem Can</v>
      </c>
      <c r="C1158">
        <f>feed!C988</f>
        <v>0</v>
      </c>
      <c r="D1158">
        <f>SUMPRODUCT(MID(0&amp;feed!D988,LARGE(INDEX(ISNUMBER(--MID(feed!D988,ROW($1:$19),1))*
ROW($1:$19),0),ROW($1:$19))+1,1)*10^ROW($1:$19)/10)</f>
        <v>6</v>
      </c>
      <c r="E1158">
        <f>SUMPRODUCT(MID(0&amp;feed!E988,LARGE(INDEX(ISNUMBER(--MID(feed!E988,ROW($1:$19),1))*
ROW($1:$19),0),ROW($1:$19))+1,1)*10^ROW($1:$19)/10)</f>
        <v>0</v>
      </c>
      <c r="F1158" t="str">
        <f>feed!F988</f>
        <v>Finest of the 19th century</v>
      </c>
      <c r="G1158" t="str">
        <f>feed!G988</f>
        <v>Gandhi-like</v>
      </c>
      <c r="H1158">
        <f>SUMPRODUCT(MID(0&amp;feed!H990,LARGE(INDEX(ISNUMBER(--MID(feed!H990,ROW($1:$19),1))*
ROW($1:$19),0),ROW($1:$19))+1,1)*10^ROW($1:$19)/10)</f>
        <v>1</v>
      </c>
      <c r="I1158" t="str">
        <f>feed!I988</f>
        <v>Poor</v>
      </c>
      <c r="J1158">
        <f>SUMPRODUCT(MID(0&amp;feed!J988,LARGE(INDEX(ISNUMBER(--MID(feed!J988,ROW($1:$19),1))*
ROW($1:$19),0),ROW($1:$19))+1,1)*10^ROW($1:$19)/10)</f>
        <v>146</v>
      </c>
      <c r="K1158">
        <f>SUMPRODUCT(MID(0&amp;feed!K988,LARGE(INDEX(ISNUMBER(--MID(feed!K988,ROW($1:$19),1))*
ROW($1:$19),0),ROW($1:$19))+1,1)*10^ROW($1:$19)/10)</f>
        <v>2</v>
      </c>
      <c r="L1158">
        <f>SUMPRODUCT(MID(0&amp;feed!L988,LARGE(INDEX(ISNUMBER(--MID(feed!L988,ROW($1:$19),1))*
ROW($1:$19),0),ROW($1:$19))+1,1)*10^ROW($1:$19)/10)</f>
        <v>0</v>
      </c>
      <c r="M1158" t="str">
        <f>feed!M988</f>
        <v>Mixed Economy</v>
      </c>
      <c r="N1158">
        <f>SUMPRODUCT(MID(0&amp;feed!N988,LARGE(INDEX(ISNUMBER(--MID(feed!N988,ROW($1:$5),1))*
ROW($1:$5),0),ROW($1:$5))+1,1)*10^ROW($1:$5)/10)</f>
        <v>368</v>
      </c>
      <c r="O1158">
        <f>SUMPRODUCT(MID(0&amp;feed!O988,LARGE(INDEX(ISNUMBER(--MID(feed!O988,ROW($1:$5),1))*
ROW($1:$5),0),ROW($1:$5))+1,1)*10^ROW($1:$5)/10)</f>
        <v>0</v>
      </c>
      <c r="P1158" t="str">
        <f>feed!P988</f>
        <v>Untapped</v>
      </c>
      <c r="Q1158">
        <f t="shared" si="108"/>
        <v>90</v>
      </c>
      <c r="R1158" t="str">
        <f>feed!Q988</f>
        <v>None</v>
      </c>
      <c r="S1158">
        <f t="shared" si="109"/>
        <v>0</v>
      </c>
      <c r="T1158" t="str">
        <f>feed!R988</f>
        <v>Arabia</v>
      </c>
      <c r="U1158" t="str">
        <f>feed!S988</f>
        <v>Neutral</v>
      </c>
      <c r="V115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16335</v>
      </c>
      <c r="W1158" t="str">
        <f>feed!U988</f>
        <v>http://blocgame.com/stats.php?id=65481</v>
      </c>
      <c r="X1158" s="4">
        <f>SUMPRODUCT(MID(0&amp;feed!V988,LARGE(INDEX(ISNUMBER(--MID(feed!V988,ROW($1:$5),1))*
ROW($1:$5),0),ROW($1:$5))+1,1)*10^ROW($1:$5)/10)</f>
        <v>0</v>
      </c>
      <c r="Y1158">
        <f>feed!W988</f>
        <v>0</v>
      </c>
      <c r="Z1158" s="4">
        <f t="shared" si="110"/>
        <v>14835</v>
      </c>
      <c r="AA1158" s="8">
        <f t="shared" si="111"/>
        <v>44.388586956521742</v>
      </c>
      <c r="AB1158" s="4">
        <f t="shared" si="112"/>
        <v>61.333333333333336</v>
      </c>
      <c r="AC1158" s="4">
        <f t="shared" si="113"/>
        <v>2722.5</v>
      </c>
    </row>
    <row r="1159" spans="1:29" x14ac:dyDescent="0.25">
      <c r="A1159" t="str">
        <f>feed!A774</f>
        <v>Much War</v>
      </c>
      <c r="B1159" t="str">
        <f>feed!B774</f>
        <v>Dan The Magic Man</v>
      </c>
      <c r="C1159" t="str">
        <f>feed!C774</f>
        <v>The Order</v>
      </c>
      <c r="D1159">
        <f>SUMPRODUCT(MID(0&amp;feed!D774,LARGE(INDEX(ISNUMBER(--MID(feed!D774,ROW($1:$19),1))*
ROW($1:$19),0),ROW($1:$19))+1,1)*10^ROW($1:$19)/10)</f>
        <v>72</v>
      </c>
      <c r="E1159">
        <f>SUMPRODUCT(MID(0&amp;feed!E774,LARGE(INDEX(ISNUMBER(--MID(feed!E774,ROW($1:$19),1))*
ROW($1:$19),0),ROW($1:$19))+1,1)*10^ROW($1:$19)/10)</f>
        <v>1</v>
      </c>
      <c r="F1159" t="str">
        <f>feed!F774</f>
        <v>Second World War surplus</v>
      </c>
      <c r="G1159" t="str">
        <f>feed!G774</f>
        <v>Angelic</v>
      </c>
      <c r="H1159">
        <f>SUMPRODUCT(MID(0&amp;feed!H773,LARGE(INDEX(ISNUMBER(--MID(feed!H773,ROW($1:$19),1))*
ROW($1:$19),0),ROW($1:$19))+1,1)*10^ROW($1:$19)/10)</f>
        <v>1</v>
      </c>
      <c r="I1159" t="str">
        <f>feed!I774</f>
        <v>Undisciplined Rabble</v>
      </c>
      <c r="J1159">
        <f>SUMPRODUCT(MID(0&amp;feed!J774,LARGE(INDEX(ISNUMBER(--MID(feed!J774,ROW($1:$19),1))*
ROW($1:$19),0),ROW($1:$19))+1,1)*10^ROW($1:$19)/10)</f>
        <v>10</v>
      </c>
      <c r="K1159">
        <f>SUMPRODUCT(MID(0&amp;feed!K774,LARGE(INDEX(ISNUMBER(--MID(feed!K774,ROW($1:$19),1))*
ROW($1:$19),0),ROW($1:$19))+1,1)*10^ROW($1:$19)/10)</f>
        <v>10</v>
      </c>
      <c r="L1159">
        <f>SUMPRODUCT(MID(0&amp;feed!L774,LARGE(INDEX(ISNUMBER(--MID(feed!L774,ROW($1:$19),1))*
ROW($1:$19),0),ROW($1:$19))+1,1)*10^ROW($1:$19)/10)</f>
        <v>18</v>
      </c>
      <c r="M1159" t="str">
        <f>feed!M774</f>
        <v>Central Planning</v>
      </c>
      <c r="N1159">
        <f>SUMPRODUCT(MID(0&amp;feed!N774,LARGE(INDEX(ISNUMBER(--MID(feed!N774,ROW($1:$5),1))*
ROW($1:$5),0),ROW($1:$5))+1,1)*10^ROW($1:$5)/10)</f>
        <v>632</v>
      </c>
      <c r="O1159">
        <f>SUMPRODUCT(MID(0&amp;feed!O774,LARGE(INDEX(ISNUMBER(--MID(feed!O774,ROW($1:$5),1))*
ROW($1:$5),0),ROW($1:$5))+1,1)*10^ROW($1:$5)/10)</f>
        <v>3092</v>
      </c>
      <c r="P1159" t="str">
        <f>feed!P774</f>
        <v>Untapped</v>
      </c>
      <c r="Q1159">
        <f t="shared" si="108"/>
        <v>90</v>
      </c>
      <c r="R1159" t="str">
        <f>feed!Q774</f>
        <v>Very Powerful</v>
      </c>
      <c r="S1159">
        <f t="shared" si="109"/>
        <v>10</v>
      </c>
      <c r="T1159" t="str">
        <f>feed!R774</f>
        <v>Mesopotamia</v>
      </c>
      <c r="U1159" t="str">
        <f>feed!S774</f>
        <v>Neutral</v>
      </c>
      <c r="V1159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43128</v>
      </c>
      <c r="W1159" t="str">
        <f>feed!U774</f>
        <v>http://blocgame.com/stats.php?id=61645</v>
      </c>
      <c r="X1159" s="4">
        <f>SUMPRODUCT(MID(0&amp;feed!V774,LARGE(INDEX(ISNUMBER(--MID(feed!V774,ROW($1:$5),1))*
ROW($1:$5),0),ROW($1:$5))+1,1)*10^ROW($1:$5)/10)</f>
        <v>0</v>
      </c>
      <c r="Y1159">
        <f>feed!W774</f>
        <v>0</v>
      </c>
      <c r="Z1159" s="4">
        <f t="shared" si="110"/>
        <v>31878</v>
      </c>
      <c r="AA1159" s="8">
        <f t="shared" si="111"/>
        <v>68.240506329113927</v>
      </c>
      <c r="AB1159" s="4">
        <f t="shared" si="112"/>
        <v>105.33333333333333</v>
      </c>
      <c r="AC1159" s="4">
        <f t="shared" si="113"/>
        <v>7188</v>
      </c>
    </row>
    <row r="1160" spans="1:29" x14ac:dyDescent="0.25">
      <c r="A1160" t="str">
        <f>feed!A855</f>
        <v>Gehenna</v>
      </c>
      <c r="B1160" t="str">
        <f>feed!B855</f>
        <v>Z-set</v>
      </c>
      <c r="C1160">
        <f>feed!C855</f>
        <v>0</v>
      </c>
      <c r="D1160">
        <f>SUMPRODUCT(MID(0&amp;feed!D855,LARGE(INDEX(ISNUMBER(--MID(feed!D855,ROW($1:$19),1))*
ROW($1:$19),0),ROW($1:$19))+1,1)*10^ROW($1:$19)/10)</f>
        <v>6</v>
      </c>
      <c r="E1160">
        <f>SUMPRODUCT(MID(0&amp;feed!E855,LARGE(INDEX(ISNUMBER(--MID(feed!E855,ROW($1:$19),1))*
ROW($1:$19),0),ROW($1:$19))+1,1)*10^ROW($1:$19)/10)</f>
        <v>0</v>
      </c>
      <c r="F1160" t="str">
        <f>feed!F855</f>
        <v>Finest of the 19th century</v>
      </c>
      <c r="G1160" t="str">
        <f>feed!G855</f>
        <v>Gandhi-like</v>
      </c>
      <c r="H1160">
        <f>SUMPRODUCT(MID(0&amp;feed!H855,LARGE(INDEX(ISNUMBER(--MID(feed!H855,ROW($1:$19),1))*
ROW($1:$19),0),ROW($1:$19))+1,1)*10^ROW($1:$19)/10)</f>
        <v>0</v>
      </c>
      <c r="I1160" t="str">
        <f>feed!I855</f>
        <v>Elite</v>
      </c>
      <c r="J1160">
        <f>SUMPRODUCT(MID(0&amp;feed!J855,LARGE(INDEX(ISNUMBER(--MID(feed!J855,ROW($1:$19),1))*
ROW($1:$19),0),ROW($1:$19))+1,1)*10^ROW($1:$19)/10)</f>
        <v>11</v>
      </c>
      <c r="K1160">
        <f>SUMPRODUCT(MID(0&amp;feed!K855,LARGE(INDEX(ISNUMBER(--MID(feed!K855,ROW($1:$19),1))*
ROW($1:$19),0),ROW($1:$19))+1,1)*10^ROW($1:$19)/10)</f>
        <v>5</v>
      </c>
      <c r="L1160">
        <f>SUMPRODUCT(MID(0&amp;feed!L855,LARGE(INDEX(ISNUMBER(--MID(feed!L855,ROW($1:$19),1))*
ROW($1:$19),0),ROW($1:$19))+1,1)*10^ROW($1:$19)/10)</f>
        <v>1</v>
      </c>
      <c r="M1160" t="str">
        <f>feed!M855</f>
        <v>Central Planning</v>
      </c>
      <c r="N1160">
        <f>SUMPRODUCT(MID(0&amp;feed!N855,LARGE(INDEX(ISNUMBER(--MID(feed!N855,ROW($1:$5),1))*
ROW($1:$5),0),ROW($1:$5))+1,1)*10^ROW($1:$5)/10)</f>
        <v>499</v>
      </c>
      <c r="O1160">
        <f>SUMPRODUCT(MID(0&amp;feed!O855,LARGE(INDEX(ISNUMBER(--MID(feed!O855,ROW($1:$5),1))*
ROW($1:$5),0),ROW($1:$5))+1,1)*10^ROW($1:$5)/10)</f>
        <v>207</v>
      </c>
      <c r="P1160" t="str">
        <f>feed!P855</f>
        <v>Untapped</v>
      </c>
      <c r="Q1160">
        <f t="shared" si="108"/>
        <v>90</v>
      </c>
      <c r="R1160" t="str">
        <f>feed!Q855</f>
        <v>Mediocre</v>
      </c>
      <c r="S1160">
        <f t="shared" si="109"/>
        <v>4.5</v>
      </c>
      <c r="T1160" t="str">
        <f>feed!R855</f>
        <v>Persia</v>
      </c>
      <c r="U1160" t="str">
        <f>feed!S855</f>
        <v>Soviet Union</v>
      </c>
      <c r="V1160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28812</v>
      </c>
      <c r="W1160" t="str">
        <f>feed!U855</f>
        <v>http://blocgame.com/stats.php?id=65435</v>
      </c>
      <c r="X1160" s="4">
        <f>SUMPRODUCT(MID(0&amp;feed!V855,LARGE(INDEX(ISNUMBER(--MID(feed!V855,ROW($1:$5),1))*
ROW($1:$5),0),ROW($1:$5))+1,1)*10^ROW($1:$5)/10)</f>
        <v>0</v>
      </c>
      <c r="Y1160">
        <f>feed!W855</f>
        <v>0</v>
      </c>
      <c r="Z1160" s="4">
        <f t="shared" si="110"/>
        <v>26562</v>
      </c>
      <c r="AA1160" s="8">
        <f t="shared" si="111"/>
        <v>57.739478957915829</v>
      </c>
      <c r="AB1160" s="4">
        <f t="shared" si="112"/>
        <v>83.166666666666671</v>
      </c>
      <c r="AC1160" s="4">
        <f t="shared" si="113"/>
        <v>4802</v>
      </c>
    </row>
    <row r="1161" spans="1:29" x14ac:dyDescent="0.25">
      <c r="A1161" t="str">
        <f>feed!A858</f>
        <v>Costapilia</v>
      </c>
      <c r="B1161" t="str">
        <f>feed!B858</f>
        <v>Iridom</v>
      </c>
      <c r="C1161" t="str">
        <f>feed!C858</f>
        <v>The Order</v>
      </c>
      <c r="D1161">
        <f>SUMPRODUCT(MID(0&amp;feed!D858,LARGE(INDEX(ISNUMBER(--MID(feed!D858,ROW($1:$19),1))*
ROW($1:$19),0),ROW($1:$19))+1,1)*10^ROW($1:$19)/10)</f>
        <v>69</v>
      </c>
      <c r="E1161">
        <f>SUMPRODUCT(MID(0&amp;feed!E858,LARGE(INDEX(ISNUMBER(--MID(feed!E858,ROW($1:$19),1))*
ROW($1:$19),0),ROW($1:$19))+1,1)*10^ROW($1:$19)/10)</f>
        <v>0</v>
      </c>
      <c r="F1161" t="str">
        <f>feed!F858</f>
        <v>First World War surplus</v>
      </c>
      <c r="G1161" t="str">
        <f>feed!G858</f>
        <v>Gandhi-like</v>
      </c>
      <c r="H1161">
        <f>SUMPRODUCT(MID(0&amp;feed!H858,LARGE(INDEX(ISNUMBER(--MID(feed!H858,ROW($1:$19),1))*
ROW($1:$19),0),ROW($1:$19))+1,1)*10^ROW($1:$19)/10)</f>
        <v>1</v>
      </c>
      <c r="I1161" t="str">
        <f>feed!I858</f>
        <v>Standard</v>
      </c>
      <c r="J1161">
        <f>SUMPRODUCT(MID(0&amp;feed!J858,LARGE(INDEX(ISNUMBER(--MID(feed!J858,ROW($1:$19),1))*
ROW($1:$19),0),ROW($1:$19))+1,1)*10^ROW($1:$19)/10)</f>
        <v>22</v>
      </c>
      <c r="K1161">
        <f>SUMPRODUCT(MID(0&amp;feed!K858,LARGE(INDEX(ISNUMBER(--MID(feed!K858,ROW($1:$19),1))*
ROW($1:$19),0),ROW($1:$19))+1,1)*10^ROW($1:$19)/10)</f>
        <v>12</v>
      </c>
      <c r="L1161">
        <f>SUMPRODUCT(MID(0&amp;feed!L858,LARGE(INDEX(ISNUMBER(--MID(feed!L858,ROW($1:$19),1))*
ROW($1:$19),0),ROW($1:$19))+1,1)*10^ROW($1:$19)/10)</f>
        <v>5</v>
      </c>
      <c r="M1161" t="str">
        <f>feed!M858</f>
        <v>Mixed Economy</v>
      </c>
      <c r="N1161">
        <f>SUMPRODUCT(MID(0&amp;feed!N858,LARGE(INDEX(ISNUMBER(--MID(feed!N858,ROW($1:$5),1))*
ROW($1:$5),0),ROW($1:$5))+1,1)*10^ROW($1:$5)/10)</f>
        <v>493</v>
      </c>
      <c r="O1161">
        <f>SUMPRODUCT(MID(0&amp;feed!O858,LARGE(INDEX(ISNUMBER(--MID(feed!O858,ROW($1:$5),1))*
ROW($1:$5),0),ROW($1:$5))+1,1)*10^ROW($1:$5)/10)</f>
        <v>1947</v>
      </c>
      <c r="P1161">
        <f>feed!P858</f>
        <v>0</v>
      </c>
      <c r="Q1161">
        <f t="shared" si="108"/>
        <v>40</v>
      </c>
      <c r="R1161" t="str">
        <f>feed!Q858</f>
        <v>None</v>
      </c>
      <c r="S1161">
        <f t="shared" si="109"/>
        <v>0</v>
      </c>
      <c r="T1161" t="str">
        <f>feed!R858</f>
        <v>Arabia</v>
      </c>
      <c r="U1161" t="str">
        <f>feed!S858</f>
        <v>Soviet Union</v>
      </c>
      <c r="V1161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24388</v>
      </c>
      <c r="W1161" t="str">
        <f>feed!U858</f>
        <v>http://blocgame.com/stats.php?id=65400</v>
      </c>
      <c r="X1161" s="4">
        <f>SUMPRODUCT(MID(0&amp;feed!V858,LARGE(INDEX(ISNUMBER(--MID(feed!V858,ROW($1:$5),1))*
ROW($1:$5),0),ROW($1:$5))+1,1)*10^ROW($1:$5)/10)</f>
        <v>0</v>
      </c>
      <c r="Y1161">
        <f>feed!W858</f>
        <v>0</v>
      </c>
      <c r="Z1161" s="4">
        <f t="shared" si="110"/>
        <v>17263</v>
      </c>
      <c r="AA1161" s="8">
        <f t="shared" si="111"/>
        <v>49.468559837728193</v>
      </c>
      <c r="AB1161" s="4">
        <f t="shared" si="112"/>
        <v>82.166666666666671</v>
      </c>
      <c r="AC1161" s="4">
        <f t="shared" si="113"/>
        <v>4064.6666666666665</v>
      </c>
    </row>
    <row r="1162" spans="1:29" x14ac:dyDescent="0.25">
      <c r="A1162" t="str">
        <f>feed!A846</f>
        <v>Zama Regia</v>
      </c>
      <c r="B1162" t="str">
        <f>feed!B846</f>
        <v>Mewlia</v>
      </c>
      <c r="C1162" t="str">
        <f>feed!C846</f>
        <v>The Order</v>
      </c>
      <c r="D1162">
        <f>SUMPRODUCT(MID(0&amp;feed!D846,LARGE(INDEX(ISNUMBER(--MID(feed!D846,ROW($1:$19),1))*
ROW($1:$19),0),ROW($1:$19))+1,1)*10^ROW($1:$19)/10)</f>
        <v>62</v>
      </c>
      <c r="E1162">
        <f>SUMPRODUCT(MID(0&amp;feed!E846,LARGE(INDEX(ISNUMBER(--MID(feed!E846,ROW($1:$19),1))*
ROW($1:$19),0),ROW($1:$19))+1,1)*10^ROW($1:$19)/10)</f>
        <v>10</v>
      </c>
      <c r="F1162" t="str">
        <f>feed!F846</f>
        <v>Second World War surplus</v>
      </c>
      <c r="G1162" t="str">
        <f>feed!G846</f>
        <v>Gandhi-like</v>
      </c>
      <c r="H1162">
        <f>SUMPRODUCT(MID(0&amp;feed!H846,LARGE(INDEX(ISNUMBER(--MID(feed!H846,ROW($1:$19),1))*
ROW($1:$19),0),ROW($1:$19))+1,1)*10^ROW($1:$19)/10)</f>
        <v>2</v>
      </c>
      <c r="I1162" t="str">
        <f>feed!I846</f>
        <v>Good</v>
      </c>
      <c r="J1162">
        <f>SUMPRODUCT(MID(0&amp;feed!J846,LARGE(INDEX(ISNUMBER(--MID(feed!J846,ROW($1:$19),1))*
ROW($1:$19),0),ROW($1:$19))+1,1)*10^ROW($1:$19)/10)</f>
        <v>2</v>
      </c>
      <c r="K1162">
        <f>SUMPRODUCT(MID(0&amp;feed!K846,LARGE(INDEX(ISNUMBER(--MID(feed!K846,ROW($1:$19),1))*
ROW($1:$19),0),ROW($1:$19))+1,1)*10^ROW($1:$19)/10)</f>
        <v>17</v>
      </c>
      <c r="L1162">
        <f>SUMPRODUCT(MID(0&amp;feed!L846,LARGE(INDEX(ISNUMBER(--MID(feed!L846,ROW($1:$19),1))*
ROW($1:$19),0),ROW($1:$19))+1,1)*10^ROW($1:$19)/10)</f>
        <v>7</v>
      </c>
      <c r="M1162" t="str">
        <f>feed!M846</f>
        <v>Free Market</v>
      </c>
      <c r="N1162">
        <f>SUMPRODUCT(MID(0&amp;feed!N846,LARGE(INDEX(ISNUMBER(--MID(feed!N846,ROW($1:$5),1))*
ROW($1:$5),0),ROW($1:$5))+1,1)*10^ROW($1:$5)/10)</f>
        <v>516</v>
      </c>
      <c r="O1162">
        <f>SUMPRODUCT(MID(0&amp;feed!O846,LARGE(INDEX(ISNUMBER(--MID(feed!O846,ROW($1:$5),1))*
ROW($1:$5),0),ROW($1:$5))+1,1)*10^ROW($1:$5)/10)</f>
        <v>528</v>
      </c>
      <c r="P1162" t="str">
        <f>feed!P846</f>
        <v>Plentiful</v>
      </c>
      <c r="Q1162">
        <f t="shared" si="108"/>
        <v>70</v>
      </c>
      <c r="R1162" t="str">
        <f>feed!Q846</f>
        <v>Very Powerful</v>
      </c>
      <c r="S1162">
        <f t="shared" si="109"/>
        <v>10</v>
      </c>
      <c r="T1162" t="str">
        <f>feed!R846</f>
        <v>Southern Africa</v>
      </c>
      <c r="U1162" t="str">
        <f>feed!S846</f>
        <v>United States</v>
      </c>
      <c r="V1162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29960</v>
      </c>
      <c r="W1162" t="str">
        <f>feed!U846</f>
        <v>http://blocgame.com/stats.php?id=64126</v>
      </c>
      <c r="X1162" s="4">
        <f>SUMPRODUCT(MID(0&amp;feed!V846,LARGE(INDEX(ISNUMBER(--MID(feed!V846,ROW($1:$5),1))*
ROW($1:$5),0),ROW($1:$5))+1,1)*10^ROW($1:$5)/10)</f>
        <v>0</v>
      </c>
      <c r="Y1162">
        <f>feed!W846</f>
        <v>0</v>
      </c>
      <c r="Z1162" s="4">
        <f t="shared" si="110"/>
        <v>19460</v>
      </c>
      <c r="AA1162" s="8">
        <f t="shared" si="111"/>
        <v>58.062015503875969</v>
      </c>
      <c r="AB1162" s="4">
        <f t="shared" si="112"/>
        <v>86</v>
      </c>
      <c r="AC1162" s="4">
        <f t="shared" si="113"/>
        <v>4993.333333333333</v>
      </c>
    </row>
    <row r="1163" spans="1:29" x14ac:dyDescent="0.25">
      <c r="A1163" t="str">
        <f>feed!A848</f>
        <v>Farm001</v>
      </c>
      <c r="B1163" t="str">
        <f>feed!B848</f>
        <v>Farmer001</v>
      </c>
      <c r="C1163">
        <f>feed!C848</f>
        <v>0</v>
      </c>
      <c r="D1163">
        <f>SUMPRODUCT(MID(0&amp;feed!D848,LARGE(INDEX(ISNUMBER(--MID(feed!D848,ROW($1:$19),1))*
ROW($1:$19),0),ROW($1:$19))+1,1)*10^ROW($1:$19)/10)</f>
        <v>6</v>
      </c>
      <c r="E1163">
        <f>SUMPRODUCT(MID(0&amp;feed!E848,LARGE(INDEX(ISNUMBER(--MID(feed!E848,ROW($1:$19),1))*
ROW($1:$19),0),ROW($1:$19))+1,1)*10^ROW($1:$19)/10)</f>
        <v>0</v>
      </c>
      <c r="F1163" t="str">
        <f>feed!F848</f>
        <v>First World War surplus</v>
      </c>
      <c r="G1163" t="str">
        <f>feed!G848</f>
        <v>Normal</v>
      </c>
      <c r="H1163">
        <f>SUMPRODUCT(MID(0&amp;feed!H848,LARGE(INDEX(ISNUMBER(--MID(feed!H848,ROW($1:$19),1))*
ROW($1:$19),0),ROW($1:$19))+1,1)*10^ROW($1:$19)/10)</f>
        <v>0</v>
      </c>
      <c r="I1163" t="str">
        <f>feed!I848</f>
        <v>Standard</v>
      </c>
      <c r="J1163">
        <f>SUMPRODUCT(MID(0&amp;feed!J848,LARGE(INDEX(ISNUMBER(--MID(feed!J848,ROW($1:$19),1))*
ROW($1:$19),0),ROW($1:$19))+1,1)*10^ROW($1:$19)/10)</f>
        <v>132</v>
      </c>
      <c r="K1163">
        <f>SUMPRODUCT(MID(0&amp;feed!K848,LARGE(INDEX(ISNUMBER(--MID(feed!K848,ROW($1:$19),1))*
ROW($1:$19),0),ROW($1:$19))+1,1)*10^ROW($1:$19)/10)</f>
        <v>3</v>
      </c>
      <c r="L1163">
        <f>SUMPRODUCT(MID(0&amp;feed!L848,LARGE(INDEX(ISNUMBER(--MID(feed!L848,ROW($1:$19),1))*
ROW($1:$19),0),ROW($1:$19))+1,1)*10^ROW($1:$19)/10)</f>
        <v>2</v>
      </c>
      <c r="M1163" t="str">
        <f>feed!M848</f>
        <v>Mixed Economy</v>
      </c>
      <c r="N1163">
        <f>SUMPRODUCT(MID(0&amp;feed!N848,LARGE(INDEX(ISNUMBER(--MID(feed!N848,ROW($1:$5),1))*
ROW($1:$5),0),ROW($1:$5))+1,1)*10^ROW($1:$5)/10)</f>
        <v>515</v>
      </c>
      <c r="O1163">
        <f>SUMPRODUCT(MID(0&amp;feed!O848,LARGE(INDEX(ISNUMBER(--MID(feed!O848,ROW($1:$5),1))*
ROW($1:$5),0),ROW($1:$5))+1,1)*10^ROW($1:$5)/10)</f>
        <v>1634</v>
      </c>
      <c r="P1163" t="str">
        <f>feed!P848</f>
        <v>Untapped</v>
      </c>
      <c r="Q1163">
        <f t="shared" si="108"/>
        <v>90</v>
      </c>
      <c r="R1163" t="str">
        <f>feed!Q848</f>
        <v>Mediocre</v>
      </c>
      <c r="S1163">
        <f t="shared" si="109"/>
        <v>4.5</v>
      </c>
      <c r="T1163" t="str">
        <f>feed!R848</f>
        <v>Atlas</v>
      </c>
      <c r="U1163" t="str">
        <f>feed!S848</f>
        <v>Neutral</v>
      </c>
      <c r="V1163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9245</v>
      </c>
      <c r="W1163" t="str">
        <f>feed!U848</f>
        <v>http://blocgame.com/stats.php?id=64270</v>
      </c>
      <c r="X1163" s="4">
        <f>SUMPRODUCT(MID(0&amp;feed!V848,LARGE(INDEX(ISNUMBER(--MID(feed!V848,ROW($1:$5),1))*
ROW($1:$5),0),ROW($1:$5))+1,1)*10^ROW($1:$5)/10)</f>
        <v>0</v>
      </c>
      <c r="Y1163">
        <f>feed!W848</f>
        <v>0</v>
      </c>
      <c r="Z1163" s="4">
        <f t="shared" si="110"/>
        <v>7370</v>
      </c>
      <c r="AA1163" s="8">
        <f t="shared" si="111"/>
        <v>17.95145631067961</v>
      </c>
      <c r="AB1163" s="4">
        <f t="shared" si="112"/>
        <v>85.833333333333329</v>
      </c>
      <c r="AC1163" s="4">
        <f t="shared" si="113"/>
        <v>1540.8333333333333</v>
      </c>
    </row>
    <row r="1164" spans="1:29" x14ac:dyDescent="0.25">
      <c r="A1164" t="str">
        <f>feed!A930</f>
        <v>giff2gd</v>
      </c>
      <c r="B1164" t="str">
        <f>feed!B930</f>
        <v>giff2gd</v>
      </c>
      <c r="C1164">
        <f>feed!C930</f>
        <v>0</v>
      </c>
      <c r="D1164">
        <f>SUMPRODUCT(MID(0&amp;feed!D930,LARGE(INDEX(ISNUMBER(--MID(feed!D930,ROW($1:$19),1))*
ROW($1:$19),0),ROW($1:$19))+1,1)*10^ROW($1:$19)/10)</f>
        <v>18</v>
      </c>
      <c r="E1164">
        <f>SUMPRODUCT(MID(0&amp;feed!E930,LARGE(INDEX(ISNUMBER(--MID(feed!E930,ROW($1:$19),1))*
ROW($1:$19),0),ROW($1:$19))+1,1)*10^ROW($1:$19)/10)</f>
        <v>0</v>
      </c>
      <c r="F1164" t="str">
        <f>feed!F930</f>
        <v>Finest of the 19th century</v>
      </c>
      <c r="G1164" t="str">
        <f>feed!G930</f>
        <v>Gandhi-like</v>
      </c>
      <c r="H1164">
        <f>SUMPRODUCT(MID(0&amp;feed!H930,LARGE(INDEX(ISNUMBER(--MID(feed!H930,ROW($1:$19),1))*
ROW($1:$19),0),ROW($1:$19))+1,1)*10^ROW($1:$19)/10)</f>
        <v>0</v>
      </c>
      <c r="I1164" t="str">
        <f>feed!I930</f>
        <v>Undisciplined Rabble</v>
      </c>
      <c r="J1164">
        <f>SUMPRODUCT(MID(0&amp;feed!J930,LARGE(INDEX(ISNUMBER(--MID(feed!J930,ROW($1:$19),1))*
ROW($1:$19),0),ROW($1:$19))+1,1)*10^ROW($1:$19)/10)</f>
        <v>131</v>
      </c>
      <c r="K1164">
        <f>SUMPRODUCT(MID(0&amp;feed!K930,LARGE(INDEX(ISNUMBER(--MID(feed!K930,ROW($1:$19),1))*
ROW($1:$19),0),ROW($1:$19))+1,1)*10^ROW($1:$19)/10)</f>
        <v>2</v>
      </c>
      <c r="L1164">
        <f>SUMPRODUCT(MID(0&amp;feed!L930,LARGE(INDEX(ISNUMBER(--MID(feed!L930,ROW($1:$19),1))*
ROW($1:$19),0),ROW($1:$19))+1,1)*10^ROW($1:$19)/10)</f>
        <v>2</v>
      </c>
      <c r="M1164" t="str">
        <f>feed!M930</f>
        <v>Free Market</v>
      </c>
      <c r="N1164">
        <f>SUMPRODUCT(MID(0&amp;feed!N930,LARGE(INDEX(ISNUMBER(--MID(feed!N930,ROW($1:$5),1))*
ROW($1:$5),0),ROW($1:$5))+1,1)*10^ROW($1:$5)/10)</f>
        <v>404</v>
      </c>
      <c r="O1164">
        <f>SUMPRODUCT(MID(0&amp;feed!O930,LARGE(INDEX(ISNUMBER(--MID(feed!O930,ROW($1:$5),1))*
ROW($1:$5),0),ROW($1:$5))+1,1)*10^ROW($1:$5)/10)</f>
        <v>2860</v>
      </c>
      <c r="P1164" t="str">
        <f>feed!P930</f>
        <v>Untapped</v>
      </c>
      <c r="Q1164">
        <f t="shared" si="108"/>
        <v>90</v>
      </c>
      <c r="R1164" t="str">
        <f>feed!Q930</f>
        <v>None</v>
      </c>
      <c r="S1164">
        <f t="shared" si="109"/>
        <v>0</v>
      </c>
      <c r="T1164" t="str">
        <f>feed!R930</f>
        <v>Egypt</v>
      </c>
      <c r="U1164" t="str">
        <f>feed!S930</f>
        <v>United States</v>
      </c>
      <c r="V1164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20000</v>
      </c>
      <c r="W1164" t="str">
        <f>feed!U930</f>
        <v>http://blocgame.com/stats.php?id=64878</v>
      </c>
      <c r="X1164" s="4">
        <f>SUMPRODUCT(MID(0&amp;feed!V930,LARGE(INDEX(ISNUMBER(--MID(feed!V930,ROW($1:$5),1))*
ROW($1:$5),0),ROW($1:$5))+1,1)*10^ROW($1:$5)/10)</f>
        <v>0</v>
      </c>
      <c r="Y1164">
        <f>feed!W930</f>
        <v>0</v>
      </c>
      <c r="Z1164" s="4">
        <f t="shared" si="110"/>
        <v>18500</v>
      </c>
      <c r="AA1164" s="8">
        <f t="shared" si="111"/>
        <v>49.504950495049506</v>
      </c>
      <c r="AB1164" s="4">
        <f t="shared" si="112"/>
        <v>67.333333333333329</v>
      </c>
      <c r="AC1164" s="4">
        <f t="shared" si="113"/>
        <v>3333.3333333333335</v>
      </c>
    </row>
    <row r="1165" spans="1:29" x14ac:dyDescent="0.25">
      <c r="A1165" t="str">
        <f>feed!A922</f>
        <v>Rupina</v>
      </c>
      <c r="B1165" t="str">
        <f>feed!B922</f>
        <v>Rupina</v>
      </c>
      <c r="C1165" t="str">
        <f>feed!C922</f>
        <v>The Federal Colonies</v>
      </c>
      <c r="D1165">
        <f>SUMPRODUCT(MID(0&amp;feed!D922,LARGE(INDEX(ISNUMBER(--MID(feed!D922,ROW($1:$19),1))*
ROW($1:$19),0),ROW($1:$19))+1,1)*10^ROW($1:$19)/10)</f>
        <v>53</v>
      </c>
      <c r="E1165">
        <f>SUMPRODUCT(MID(0&amp;feed!E922,LARGE(INDEX(ISNUMBER(--MID(feed!E922,ROW($1:$19),1))*
ROW($1:$19),0),ROW($1:$19))+1,1)*10^ROW($1:$19)/10)</f>
        <v>0</v>
      </c>
      <c r="F1165" t="str">
        <f>feed!F922</f>
        <v>First World War surplus</v>
      </c>
      <c r="G1165" t="str">
        <f>feed!G922</f>
        <v>Gandhi-like</v>
      </c>
      <c r="H1165">
        <f>SUMPRODUCT(MID(0&amp;feed!H922,LARGE(INDEX(ISNUMBER(--MID(feed!H922,ROW($1:$19),1))*
ROW($1:$19),0),ROW($1:$19))+1,1)*10^ROW($1:$19)/10)</f>
        <v>1</v>
      </c>
      <c r="I1165" t="str">
        <f>feed!I922</f>
        <v>Standard</v>
      </c>
      <c r="J1165">
        <f>SUMPRODUCT(MID(0&amp;feed!J922,LARGE(INDEX(ISNUMBER(--MID(feed!J922,ROW($1:$19),1))*
ROW($1:$19),0),ROW($1:$19))+1,1)*10^ROW($1:$19)/10)</f>
        <v>35</v>
      </c>
      <c r="K1165">
        <f>SUMPRODUCT(MID(0&amp;feed!K922,LARGE(INDEX(ISNUMBER(--MID(feed!K922,ROW($1:$19),1))*
ROW($1:$19),0),ROW($1:$19))+1,1)*10^ROW($1:$19)/10)</f>
        <v>10</v>
      </c>
      <c r="L1165">
        <f>SUMPRODUCT(MID(0&amp;feed!L922,LARGE(INDEX(ISNUMBER(--MID(feed!L922,ROW($1:$19),1))*
ROW($1:$19),0),ROW($1:$19))+1,1)*10^ROW($1:$19)/10)</f>
        <v>2</v>
      </c>
      <c r="M1165" t="str">
        <f>feed!M922</f>
        <v>Free Market</v>
      </c>
      <c r="N1165">
        <f>SUMPRODUCT(MID(0&amp;feed!N922,LARGE(INDEX(ISNUMBER(--MID(feed!N922,ROW($1:$5),1))*
ROW($1:$5),0),ROW($1:$5))+1,1)*10^ROW($1:$5)/10)</f>
        <v>414</v>
      </c>
      <c r="O1165">
        <f>SUMPRODUCT(MID(0&amp;feed!O922,LARGE(INDEX(ISNUMBER(--MID(feed!O922,ROW($1:$5),1))*
ROW($1:$5),0),ROW($1:$5))+1,1)*10^ROW($1:$5)/10)</f>
        <v>462</v>
      </c>
      <c r="P1165" t="str">
        <f>feed!P922</f>
        <v>Untapped</v>
      </c>
      <c r="Q1165">
        <f t="shared" si="108"/>
        <v>90</v>
      </c>
      <c r="R1165" t="str">
        <f>feed!Q922</f>
        <v>Mediocre</v>
      </c>
      <c r="S1165">
        <f t="shared" si="109"/>
        <v>4.5</v>
      </c>
      <c r="T1165" t="str">
        <f>feed!R922</f>
        <v>Gran Colombia</v>
      </c>
      <c r="U1165" t="str">
        <f>feed!S922</f>
        <v>United States</v>
      </c>
      <c r="V1165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32909</v>
      </c>
      <c r="W1165" t="str">
        <f>feed!U922</f>
        <v>http://blocgame.com/stats.php?id=50287</v>
      </c>
      <c r="X1165" s="4">
        <f>SUMPRODUCT(MID(0&amp;feed!V922,LARGE(INDEX(ISNUMBER(--MID(feed!V922,ROW($1:$5),1))*
ROW($1:$5),0),ROW($1:$5))+1,1)*10^ROW($1:$5)/10)</f>
        <v>0</v>
      </c>
      <c r="Y1165">
        <f>feed!W922</f>
        <v>0</v>
      </c>
      <c r="Z1165" s="4">
        <f t="shared" si="110"/>
        <v>27659</v>
      </c>
      <c r="AA1165" s="8">
        <f t="shared" si="111"/>
        <v>79.490338164251213</v>
      </c>
      <c r="AB1165" s="4">
        <f t="shared" si="112"/>
        <v>69</v>
      </c>
      <c r="AC1165" s="4">
        <f t="shared" si="113"/>
        <v>5484.833333333333</v>
      </c>
    </row>
    <row r="1166" spans="1:29" x14ac:dyDescent="0.25">
      <c r="A1166" t="str">
        <f>feed!A840</f>
        <v>bird land</v>
      </c>
      <c r="B1166" t="str">
        <f>feed!B840</f>
        <v>birdjoseph</v>
      </c>
      <c r="C1166">
        <f>feed!C840</f>
        <v>0</v>
      </c>
      <c r="D1166">
        <f>SUMPRODUCT(MID(0&amp;feed!D840,LARGE(INDEX(ISNUMBER(--MID(feed!D840,ROW($1:$19),1))*
ROW($1:$19),0),ROW($1:$19))+1,1)*10^ROW($1:$19)/10)</f>
        <v>56</v>
      </c>
      <c r="E1166">
        <f>SUMPRODUCT(MID(0&amp;feed!E840,LARGE(INDEX(ISNUMBER(--MID(feed!E840,ROW($1:$19),1))*
ROW($1:$19),0),ROW($1:$19))+1,1)*10^ROW($1:$19)/10)</f>
        <v>0</v>
      </c>
      <c r="F1166" t="str">
        <f>feed!F840</f>
        <v>Finest of the 19th century</v>
      </c>
      <c r="G1166" t="str">
        <f>feed!G840</f>
        <v>Normal</v>
      </c>
      <c r="H1166">
        <f>SUMPRODUCT(MID(0&amp;feed!H840,LARGE(INDEX(ISNUMBER(--MID(feed!H840,ROW($1:$19),1))*
ROW($1:$19),0),ROW($1:$19))+1,1)*10^ROW($1:$19)/10)</f>
        <v>1</v>
      </c>
      <c r="I1166" t="str">
        <f>feed!I840</f>
        <v>Undisciplined Rabble</v>
      </c>
      <c r="J1166">
        <f>SUMPRODUCT(MID(0&amp;feed!J840,LARGE(INDEX(ISNUMBER(--MID(feed!J840,ROW($1:$19),1))*
ROW($1:$19),0),ROW($1:$19))+1,1)*10^ROW($1:$19)/10)</f>
        <v>1</v>
      </c>
      <c r="K1166">
        <f>SUMPRODUCT(MID(0&amp;feed!K840,LARGE(INDEX(ISNUMBER(--MID(feed!K840,ROW($1:$19),1))*
ROW($1:$19),0),ROW($1:$19))+1,1)*10^ROW($1:$19)/10)</f>
        <v>2</v>
      </c>
      <c r="L1166">
        <f>SUMPRODUCT(MID(0&amp;feed!L840,LARGE(INDEX(ISNUMBER(--MID(feed!L840,ROW($1:$19),1))*
ROW($1:$19),0),ROW($1:$19))+1,1)*10^ROW($1:$19)/10)</f>
        <v>0</v>
      </c>
      <c r="M1166" t="str">
        <f>feed!M840</f>
        <v>Mixed Economy</v>
      </c>
      <c r="N1166">
        <f>SUMPRODUCT(MID(0&amp;feed!N840,LARGE(INDEX(ISNUMBER(--MID(feed!N840,ROW($1:$5),1))*
ROW($1:$5),0),ROW($1:$5))+1,1)*10^ROW($1:$5)/10)</f>
        <v>520</v>
      </c>
      <c r="O1166">
        <f>SUMPRODUCT(MID(0&amp;feed!O840,LARGE(INDEX(ISNUMBER(--MID(feed!O840,ROW($1:$5),1))*
ROW($1:$5),0),ROW($1:$5))+1,1)*10^ROW($1:$5)/10)</f>
        <v>239</v>
      </c>
      <c r="P1166" t="str">
        <f>feed!P840</f>
        <v>Depleted</v>
      </c>
      <c r="Q1166">
        <f t="shared" si="108"/>
        <v>0</v>
      </c>
      <c r="R1166" t="str">
        <f>feed!Q840</f>
        <v>None</v>
      </c>
      <c r="S1166">
        <f t="shared" si="109"/>
        <v>0</v>
      </c>
      <c r="T1166" t="str">
        <f>feed!R840</f>
        <v>China</v>
      </c>
      <c r="U1166" t="str">
        <f>feed!S840</f>
        <v>Neutral</v>
      </c>
      <c r="V1166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6277</v>
      </c>
      <c r="W1166" t="str">
        <f>feed!U840</f>
        <v>http://blocgame.com/stats.php?id=61878</v>
      </c>
      <c r="X1166" s="4">
        <f>SUMPRODUCT(MID(0&amp;feed!V840,LARGE(INDEX(ISNUMBER(--MID(feed!V840,ROW($1:$5),1))*
ROW($1:$5),0),ROW($1:$5))+1,1)*10^ROW($1:$5)/10)</f>
        <v>0</v>
      </c>
      <c r="Y1166">
        <f>feed!W840</f>
        <v>0</v>
      </c>
      <c r="Z1166" s="4">
        <f t="shared" si="110"/>
        <v>4777</v>
      </c>
      <c r="AA1166" s="8">
        <f t="shared" si="111"/>
        <v>12.071153846153846</v>
      </c>
      <c r="AB1166" s="4">
        <f t="shared" si="112"/>
        <v>86.666666666666671</v>
      </c>
      <c r="AC1166" s="4">
        <f t="shared" si="113"/>
        <v>1046.1666666666667</v>
      </c>
    </row>
    <row r="1167" spans="1:29" x14ac:dyDescent="0.25">
      <c r="A1167" t="str">
        <f>feed!A802</f>
        <v>Lothlï¿½rien001</v>
      </c>
      <c r="B1167" t="str">
        <f>feed!B802</f>
        <v>Galadriel001</v>
      </c>
      <c r="C1167">
        <f>feed!C802</f>
        <v>0</v>
      </c>
      <c r="D1167">
        <f>SUMPRODUCT(MID(0&amp;feed!D802,LARGE(INDEX(ISNUMBER(--MID(feed!D802,ROW($1:$19),1))*
ROW($1:$19),0),ROW($1:$19))+1,1)*10^ROW($1:$19)/10)</f>
        <v>2</v>
      </c>
      <c r="E1167">
        <f>SUMPRODUCT(MID(0&amp;feed!E802,LARGE(INDEX(ISNUMBER(--MID(feed!E802,ROW($1:$19),1))*
ROW($1:$19),0),ROW($1:$19))+1,1)*10^ROW($1:$19)/10)</f>
        <v>0</v>
      </c>
      <c r="F1167" t="str">
        <f>feed!F802</f>
        <v>Finest of the 19th century</v>
      </c>
      <c r="G1167" t="str">
        <f>feed!G802</f>
        <v>Normal</v>
      </c>
      <c r="H1167">
        <f>SUMPRODUCT(MID(0&amp;feed!H801,LARGE(INDEX(ISNUMBER(--MID(feed!H801,ROW($1:$19),1))*
ROW($1:$19),0),ROW($1:$19))+1,1)*10^ROW($1:$19)/10)</f>
        <v>1</v>
      </c>
      <c r="I1167" t="str">
        <f>feed!I802</f>
        <v>Undisciplined Rabble</v>
      </c>
      <c r="J1167">
        <f>SUMPRODUCT(MID(0&amp;feed!J802,LARGE(INDEX(ISNUMBER(--MID(feed!J802,ROW($1:$19),1))*
ROW($1:$19),0),ROW($1:$19))+1,1)*10^ROW($1:$19)/10)</f>
        <v>132</v>
      </c>
      <c r="K1167">
        <f>SUMPRODUCT(MID(0&amp;feed!K802,LARGE(INDEX(ISNUMBER(--MID(feed!K802,ROW($1:$19),1))*
ROW($1:$19),0),ROW($1:$19))+1,1)*10^ROW($1:$19)/10)</f>
        <v>3</v>
      </c>
      <c r="L1167">
        <f>SUMPRODUCT(MID(0&amp;feed!L802,LARGE(INDEX(ISNUMBER(--MID(feed!L802,ROW($1:$19),1))*
ROW($1:$19),0),ROW($1:$19))+1,1)*10^ROW($1:$19)/10)</f>
        <v>3</v>
      </c>
      <c r="M1167" t="str">
        <f>feed!M802</f>
        <v>Mixed Economy</v>
      </c>
      <c r="N1167">
        <f>SUMPRODUCT(MID(0&amp;feed!N802,LARGE(INDEX(ISNUMBER(--MID(feed!N802,ROW($1:$5),1))*
ROW($1:$5),0),ROW($1:$5))+1,1)*10^ROW($1:$5)/10)</f>
        <v>578</v>
      </c>
      <c r="O1167">
        <f>SUMPRODUCT(MID(0&amp;feed!O802,LARGE(INDEX(ISNUMBER(--MID(feed!O802,ROW($1:$5),1))*
ROW($1:$5),0),ROW($1:$5))+1,1)*10^ROW($1:$5)/10)</f>
        <v>1471</v>
      </c>
      <c r="P1167" t="str">
        <f>feed!P802</f>
        <v>Untapped</v>
      </c>
      <c r="Q1167">
        <f t="shared" si="108"/>
        <v>90</v>
      </c>
      <c r="R1167" t="str">
        <f>feed!Q802</f>
        <v>None</v>
      </c>
      <c r="S1167">
        <f t="shared" si="109"/>
        <v>0</v>
      </c>
      <c r="T1167" t="str">
        <f>feed!R802</f>
        <v>Atlas</v>
      </c>
      <c r="U1167" t="str">
        <f>feed!S802</f>
        <v>Neutral</v>
      </c>
      <c r="V1167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3242</v>
      </c>
      <c r="W1167" t="str">
        <f>feed!U802</f>
        <v>http://blocgame.com/stats.php?id=64167</v>
      </c>
      <c r="X1167" s="4">
        <f>SUMPRODUCT(MID(0&amp;feed!V802,LARGE(INDEX(ISNUMBER(--MID(feed!V802,ROW($1:$5),1))*
ROW($1:$5),0),ROW($1:$5))+1,1)*10^ROW($1:$5)/10)</f>
        <v>0</v>
      </c>
      <c r="Y1167">
        <f>feed!W802</f>
        <v>0</v>
      </c>
      <c r="Z1167" s="4">
        <f t="shared" si="110"/>
        <v>242</v>
      </c>
      <c r="AA1167" s="8">
        <f t="shared" si="111"/>
        <v>5.6089965397923871</v>
      </c>
      <c r="AB1167" s="4">
        <f t="shared" si="112"/>
        <v>96.333333333333329</v>
      </c>
      <c r="AC1167" s="4">
        <f t="shared" si="113"/>
        <v>540.33333333333337</v>
      </c>
    </row>
    <row r="1168" spans="1:29" x14ac:dyDescent="0.25">
      <c r="A1168" t="str">
        <f>feed!A931</f>
        <v>Katkitia</v>
      </c>
      <c r="B1168" t="str">
        <f>feed!B931</f>
        <v>greensky</v>
      </c>
      <c r="C1168" t="str">
        <f>feed!C931</f>
        <v>PIRATES</v>
      </c>
      <c r="D1168">
        <f>SUMPRODUCT(MID(0&amp;feed!D931,LARGE(INDEX(ISNUMBER(--MID(feed!D931,ROW($1:$19),1))*
ROW($1:$19),0),ROW($1:$19))+1,1)*10^ROW($1:$19)/10)</f>
        <v>53</v>
      </c>
      <c r="E1168">
        <f>SUMPRODUCT(MID(0&amp;feed!E931,LARGE(INDEX(ISNUMBER(--MID(feed!E931,ROW($1:$19),1))*
ROW($1:$19),0),ROW($1:$19))+1,1)*10^ROW($1:$19)/10)</f>
        <v>0</v>
      </c>
      <c r="F1168" t="str">
        <f>feed!F931</f>
        <v>Second World War surplus</v>
      </c>
      <c r="G1168" t="str">
        <f>feed!G931</f>
        <v>Gandhi-like</v>
      </c>
      <c r="H1168">
        <f>SUMPRODUCT(MID(0&amp;feed!H931,LARGE(INDEX(ISNUMBER(--MID(feed!H931,ROW($1:$19),1))*
ROW($1:$19),0),ROW($1:$19))+1,1)*10^ROW($1:$19)/10)</f>
        <v>0</v>
      </c>
      <c r="I1168" t="str">
        <f>feed!I931</f>
        <v>Undisciplined Rabble</v>
      </c>
      <c r="J1168">
        <f>SUMPRODUCT(MID(0&amp;feed!J931,LARGE(INDEX(ISNUMBER(--MID(feed!J931,ROW($1:$19),1))*
ROW($1:$19),0),ROW($1:$19))+1,1)*10^ROW($1:$19)/10)</f>
        <v>18</v>
      </c>
      <c r="K1168">
        <f>SUMPRODUCT(MID(0&amp;feed!K931,LARGE(INDEX(ISNUMBER(--MID(feed!K931,ROW($1:$19),1))*
ROW($1:$19),0),ROW($1:$19))+1,1)*10^ROW($1:$19)/10)</f>
        <v>4</v>
      </c>
      <c r="L1168">
        <f>SUMPRODUCT(MID(0&amp;feed!L931,LARGE(INDEX(ISNUMBER(--MID(feed!L931,ROW($1:$19),1))*
ROW($1:$19),0),ROW($1:$19))+1,1)*10^ROW($1:$19)/10)</f>
        <v>2</v>
      </c>
      <c r="M1168" t="str">
        <f>feed!M931</f>
        <v>Central Planning</v>
      </c>
      <c r="N1168">
        <f>SUMPRODUCT(MID(0&amp;feed!N931,LARGE(INDEX(ISNUMBER(--MID(feed!N931,ROW($1:$5),1))*
ROW($1:$5),0),ROW($1:$5))+1,1)*10^ROW($1:$5)/10)</f>
        <v>403</v>
      </c>
      <c r="O1168">
        <f>SUMPRODUCT(MID(0&amp;feed!O931,LARGE(INDEX(ISNUMBER(--MID(feed!O931,ROW($1:$5),1))*
ROW($1:$5),0),ROW($1:$5))+1,1)*10^ROW($1:$5)/10)</f>
        <v>4199</v>
      </c>
      <c r="P1168" t="str">
        <f>feed!P931</f>
        <v>Untapped</v>
      </c>
      <c r="Q1168">
        <f t="shared" si="108"/>
        <v>90</v>
      </c>
      <c r="R1168" t="str">
        <f>feed!Q931</f>
        <v>Small</v>
      </c>
      <c r="S1168">
        <f t="shared" si="109"/>
        <v>3</v>
      </c>
      <c r="T1168" t="str">
        <f>feed!R931</f>
        <v>Egypt</v>
      </c>
      <c r="U1168" t="str">
        <f>feed!S931</f>
        <v>United States</v>
      </c>
      <c r="V1168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20000</v>
      </c>
      <c r="W1168" t="str">
        <f>feed!U931</f>
        <v>http://blocgame.com/stats.php?id=64545</v>
      </c>
      <c r="X1168" s="4">
        <f>SUMPRODUCT(MID(0&amp;feed!V931,LARGE(INDEX(ISNUMBER(--MID(feed!V931,ROW($1:$5),1))*
ROW($1:$5),0),ROW($1:$5))+1,1)*10^ROW($1:$5)/10)</f>
        <v>0</v>
      </c>
      <c r="Y1168">
        <f>feed!W931</f>
        <v>0</v>
      </c>
      <c r="Z1168" s="4">
        <f t="shared" si="110"/>
        <v>17750</v>
      </c>
      <c r="AA1168" s="8">
        <f t="shared" si="111"/>
        <v>49.627791563275437</v>
      </c>
      <c r="AB1168" s="4">
        <f t="shared" si="112"/>
        <v>67.166666666666671</v>
      </c>
      <c r="AC1168" s="4">
        <f t="shared" si="113"/>
        <v>3333.3333333333335</v>
      </c>
    </row>
    <row r="1169" spans="1:29" x14ac:dyDescent="0.25">
      <c r="A1169" t="str">
        <f>feed!A839</f>
        <v>Sucanti</v>
      </c>
      <c r="B1169" t="str">
        <f>feed!B839</f>
        <v>Draban</v>
      </c>
      <c r="C1169" t="str">
        <f>feed!C839</f>
        <v>The Order</v>
      </c>
      <c r="D1169">
        <f>SUMPRODUCT(MID(0&amp;feed!D839,LARGE(INDEX(ISNUMBER(--MID(feed!D839,ROW($1:$19),1))*
ROW($1:$19),0),ROW($1:$19))+1,1)*10^ROW($1:$19)/10)</f>
        <v>58</v>
      </c>
      <c r="E1169">
        <f>SUMPRODUCT(MID(0&amp;feed!E839,LARGE(INDEX(ISNUMBER(--MID(feed!E839,ROW($1:$19),1))*
ROW($1:$19),0),ROW($1:$19))+1,1)*10^ROW($1:$19)/10)</f>
        <v>0</v>
      </c>
      <c r="F1169" t="str">
        <f>feed!F839</f>
        <v>First World War surplus</v>
      </c>
      <c r="G1169" t="str">
        <f>feed!G839</f>
        <v>Gandhi-like</v>
      </c>
      <c r="H1169">
        <f>SUMPRODUCT(MID(0&amp;feed!H839,LARGE(INDEX(ISNUMBER(--MID(feed!H839,ROW($1:$19),1))*
ROW($1:$19),0),ROW($1:$19))+1,1)*10^ROW($1:$19)/10)</f>
        <v>2</v>
      </c>
      <c r="I1169" t="str">
        <f>feed!I839</f>
        <v>Standard</v>
      </c>
      <c r="J1169">
        <f>SUMPRODUCT(MID(0&amp;feed!J839,LARGE(INDEX(ISNUMBER(--MID(feed!J839,ROW($1:$19),1))*
ROW($1:$19),0),ROW($1:$19))+1,1)*10^ROW($1:$19)/10)</f>
        <v>22</v>
      </c>
      <c r="K1169">
        <f>SUMPRODUCT(MID(0&amp;feed!K839,LARGE(INDEX(ISNUMBER(--MID(feed!K839,ROW($1:$19),1))*
ROW($1:$19),0),ROW($1:$19))+1,1)*10^ROW($1:$19)/10)</f>
        <v>9</v>
      </c>
      <c r="L1169">
        <f>SUMPRODUCT(MID(0&amp;feed!L839,LARGE(INDEX(ISNUMBER(--MID(feed!L839,ROW($1:$19),1))*
ROW($1:$19),0),ROW($1:$19))+1,1)*10^ROW($1:$19)/10)</f>
        <v>3</v>
      </c>
      <c r="M1169" t="str">
        <f>feed!M839</f>
        <v>Free Market</v>
      </c>
      <c r="N1169">
        <f>SUMPRODUCT(MID(0&amp;feed!N839,LARGE(INDEX(ISNUMBER(--MID(feed!N839,ROW($1:$5),1))*
ROW($1:$5),0),ROW($1:$5))+1,1)*10^ROW($1:$5)/10)</f>
        <v>520</v>
      </c>
      <c r="O1169">
        <f>SUMPRODUCT(MID(0&amp;feed!O839,LARGE(INDEX(ISNUMBER(--MID(feed!O839,ROW($1:$5),1))*
ROW($1:$5),0),ROW($1:$5))+1,1)*10^ROW($1:$5)/10)</f>
        <v>324</v>
      </c>
      <c r="P1169" t="str">
        <f>feed!P839</f>
        <v>Untapped</v>
      </c>
      <c r="Q1169">
        <f t="shared" si="108"/>
        <v>90</v>
      </c>
      <c r="R1169" t="str">
        <f>feed!Q839</f>
        <v>Meagre</v>
      </c>
      <c r="S1169">
        <f t="shared" si="109"/>
        <v>1.5</v>
      </c>
      <c r="T1169" t="str">
        <f>feed!R839</f>
        <v>Pacific Rim</v>
      </c>
      <c r="U1169" t="str">
        <f>feed!S839</f>
        <v>United States</v>
      </c>
      <c r="V116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28651</v>
      </c>
      <c r="W1169" t="str">
        <f>feed!U839</f>
        <v>http://blocgame.com/stats.php?id=49810</v>
      </c>
      <c r="X1169" s="4">
        <f>SUMPRODUCT(MID(0&amp;feed!V839,LARGE(INDEX(ISNUMBER(--MID(feed!V839,ROW($1:$5),1))*
ROW($1:$5),0),ROW($1:$5))+1,1)*10^ROW($1:$5)/10)</f>
        <v>0</v>
      </c>
      <c r="Y1169">
        <f>feed!W839</f>
        <v>0</v>
      </c>
      <c r="Z1169" s="4">
        <f t="shared" si="110"/>
        <v>22651</v>
      </c>
      <c r="AA1169" s="8">
        <f t="shared" si="111"/>
        <v>55.098076923076924</v>
      </c>
      <c r="AB1169" s="4">
        <f t="shared" si="112"/>
        <v>86.666666666666671</v>
      </c>
      <c r="AC1169" s="4">
        <f t="shared" si="113"/>
        <v>4775.166666666667</v>
      </c>
    </row>
    <row r="1170" spans="1:29" x14ac:dyDescent="0.25">
      <c r="A1170" t="str">
        <f>feed!A835</f>
        <v>Oil Island</v>
      </c>
      <c r="B1170" t="str">
        <f>feed!B835</f>
        <v>OilMagoo</v>
      </c>
      <c r="C1170">
        <f>feed!C835</f>
        <v>0</v>
      </c>
      <c r="D1170">
        <f>SUMPRODUCT(MID(0&amp;feed!D835,LARGE(INDEX(ISNUMBER(--MID(feed!D835,ROW($1:$19),1))*
ROW($1:$19),0),ROW($1:$19))+1,1)*10^ROW($1:$19)/10)</f>
        <v>10</v>
      </c>
      <c r="E1170">
        <f>SUMPRODUCT(MID(0&amp;feed!E835,LARGE(INDEX(ISNUMBER(--MID(feed!E835,ROW($1:$19),1))*
ROW($1:$19),0),ROW($1:$19))+1,1)*10^ROW($1:$19)/10)</f>
        <v>0</v>
      </c>
      <c r="F1170" t="str">
        <f>feed!F835</f>
        <v>Second World War surplus</v>
      </c>
      <c r="G1170" t="str">
        <f>feed!G835</f>
        <v>Good</v>
      </c>
      <c r="H1170">
        <f>SUMPRODUCT(MID(0&amp;feed!H835,LARGE(INDEX(ISNUMBER(--MID(feed!H835,ROW($1:$19),1))*
ROW($1:$19),0),ROW($1:$19))+1,1)*10^ROW($1:$19)/10)</f>
        <v>2</v>
      </c>
      <c r="I1170" t="str">
        <f>feed!I835</f>
        <v>Undisciplined Rabble</v>
      </c>
      <c r="J1170">
        <f>SUMPRODUCT(MID(0&amp;feed!J835,LARGE(INDEX(ISNUMBER(--MID(feed!J835,ROW($1:$19),1))*
ROW($1:$19),0),ROW($1:$19))+1,1)*10^ROW($1:$19)/10)</f>
        <v>16</v>
      </c>
      <c r="K1170">
        <f>SUMPRODUCT(MID(0&amp;feed!K835,LARGE(INDEX(ISNUMBER(--MID(feed!K835,ROW($1:$19),1))*
ROW($1:$19),0),ROW($1:$19))+1,1)*10^ROW($1:$19)/10)</f>
        <v>10</v>
      </c>
      <c r="L1170">
        <f>SUMPRODUCT(MID(0&amp;feed!L835,LARGE(INDEX(ISNUMBER(--MID(feed!L835,ROW($1:$19),1))*
ROW($1:$19),0),ROW($1:$19))+1,1)*10^ROW($1:$19)/10)</f>
        <v>17</v>
      </c>
      <c r="M1170" t="str">
        <f>feed!M835</f>
        <v>Mixed Economy</v>
      </c>
      <c r="N1170">
        <f>SUMPRODUCT(MID(0&amp;feed!N835,LARGE(INDEX(ISNUMBER(--MID(feed!N835,ROW($1:$5),1))*
ROW($1:$5),0),ROW($1:$5))+1,1)*10^ROW($1:$5)/10)</f>
        <v>529</v>
      </c>
      <c r="O1170">
        <f>SUMPRODUCT(MID(0&amp;feed!O835,LARGE(INDEX(ISNUMBER(--MID(feed!O835,ROW($1:$5),1))*
ROW($1:$5),0),ROW($1:$5))+1,1)*10^ROW($1:$5)/10)</f>
        <v>2826</v>
      </c>
      <c r="P1170">
        <f>feed!P835</f>
        <v>0</v>
      </c>
      <c r="Q1170">
        <f t="shared" si="108"/>
        <v>40</v>
      </c>
      <c r="R1170" t="str">
        <f>feed!Q835</f>
        <v>None</v>
      </c>
      <c r="S1170">
        <f t="shared" si="109"/>
        <v>0</v>
      </c>
      <c r="T1170" t="str">
        <f>feed!R835</f>
        <v>Arabia</v>
      </c>
      <c r="U1170" t="str">
        <f>feed!S835</f>
        <v>Neutral</v>
      </c>
      <c r="V1170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23704</v>
      </c>
      <c r="W1170" t="str">
        <f>feed!U835</f>
        <v>http://blocgame.com/stats.php?id=65520</v>
      </c>
      <c r="X1170" s="4">
        <f>SUMPRODUCT(MID(0&amp;feed!V835,LARGE(INDEX(ISNUMBER(--MID(feed!V835,ROW($1:$5),1))*
ROW($1:$5),0),ROW($1:$5))+1,1)*10^ROW($1:$5)/10)</f>
        <v>0</v>
      </c>
      <c r="Y1170">
        <f>feed!W835</f>
        <v>0</v>
      </c>
      <c r="Z1170" s="4">
        <f t="shared" si="110"/>
        <v>12079</v>
      </c>
      <c r="AA1170" s="8">
        <f t="shared" si="111"/>
        <v>44.809073724007561</v>
      </c>
      <c r="AB1170" s="4">
        <f t="shared" si="112"/>
        <v>88.166666666666671</v>
      </c>
      <c r="AC1170" s="4">
        <f t="shared" si="113"/>
        <v>3950.6666666666665</v>
      </c>
    </row>
    <row r="1171" spans="1:29" x14ac:dyDescent="0.25">
      <c r="A1171" t="str">
        <f>feed!A666</f>
        <v>Amrans fans</v>
      </c>
      <c r="B1171" t="str">
        <f>feed!B666</f>
        <v>apaiblues83</v>
      </c>
      <c r="C1171" t="str">
        <f>feed!C666</f>
        <v>Celestial Beingsï¿½</v>
      </c>
      <c r="D1171">
        <f>SUMPRODUCT(MID(0&amp;feed!D666,LARGE(INDEX(ISNUMBER(--MID(feed!D666,ROW($1:$19),1))*
ROW($1:$19),0),ROW($1:$19))+1,1)*10^ROW($1:$19)/10)</f>
        <v>65</v>
      </c>
      <c r="E1171">
        <f>SUMPRODUCT(MID(0&amp;feed!E666,LARGE(INDEX(ISNUMBER(--MID(feed!E666,ROW($1:$19),1))*
ROW($1:$19),0),ROW($1:$19))+1,1)*10^ROW($1:$19)/10)</f>
        <v>1</v>
      </c>
      <c r="F1171" t="str">
        <f>feed!F666</f>
        <v>Second World War surplus</v>
      </c>
      <c r="G1171" t="str">
        <f>feed!G666</f>
        <v>Gandhi-like</v>
      </c>
      <c r="H1171">
        <f>SUMPRODUCT(MID(0&amp;feed!H666,LARGE(INDEX(ISNUMBER(--MID(feed!H666,ROW($1:$19),1))*
ROW($1:$19),0),ROW($1:$19))+1,1)*10^ROW($1:$19)/10)</f>
        <v>2</v>
      </c>
      <c r="I1171" t="str">
        <f>feed!I666</f>
        <v>Good</v>
      </c>
      <c r="J1171">
        <f>SUMPRODUCT(MID(0&amp;feed!J666,LARGE(INDEX(ISNUMBER(--MID(feed!J666,ROW($1:$19),1))*
ROW($1:$19),0),ROW($1:$19))+1,1)*10^ROW($1:$19)/10)</f>
        <v>1</v>
      </c>
      <c r="K1171">
        <f>SUMPRODUCT(MID(0&amp;feed!K666,LARGE(INDEX(ISNUMBER(--MID(feed!K666,ROW($1:$19),1))*
ROW($1:$19),0),ROW($1:$19))+1,1)*10^ROW($1:$19)/10)</f>
        <v>21</v>
      </c>
      <c r="L1171">
        <f>SUMPRODUCT(MID(0&amp;feed!L666,LARGE(INDEX(ISNUMBER(--MID(feed!L666,ROW($1:$19),1))*
ROW($1:$19),0),ROW($1:$19))+1,1)*10^ROW($1:$19)/10)</f>
        <v>9</v>
      </c>
      <c r="M1171" t="str">
        <f>feed!M666</f>
        <v>Central Planning</v>
      </c>
      <c r="N1171">
        <f>SUMPRODUCT(MID(0&amp;feed!N666,LARGE(INDEX(ISNUMBER(--MID(feed!N666,ROW($1:$5),1))*
ROW($1:$5),0),ROW($1:$5))+1,1)*10^ROW($1:$5)/10)</f>
        <v>830</v>
      </c>
      <c r="O1171">
        <f>SUMPRODUCT(MID(0&amp;feed!O666,LARGE(INDEX(ISNUMBER(--MID(feed!O666,ROW($1:$5),1))*
ROW($1:$5),0),ROW($1:$5))+1,1)*10^ROW($1:$5)/10)</f>
        <v>347</v>
      </c>
      <c r="P1171" t="str">
        <f>feed!P666</f>
        <v>Plentiful</v>
      </c>
      <c r="Q1171">
        <f t="shared" si="108"/>
        <v>70</v>
      </c>
      <c r="R1171" t="str">
        <f>feed!Q666</f>
        <v>Very Powerful</v>
      </c>
      <c r="S1171">
        <f t="shared" si="109"/>
        <v>10</v>
      </c>
      <c r="T1171" t="str">
        <f>feed!R666</f>
        <v>Caribbean</v>
      </c>
      <c r="U1171" t="str">
        <f>feed!S666</f>
        <v>Soviet Union</v>
      </c>
      <c r="V1171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39425</v>
      </c>
      <c r="W1171" t="str">
        <f>feed!U666</f>
        <v>http://blocgame.com/stats.php?id=62203</v>
      </c>
      <c r="X1171" s="4">
        <f>SUMPRODUCT(MID(0&amp;feed!V666,LARGE(INDEX(ISNUMBER(--MID(feed!V666,ROW($1:$5),1))*
ROW($1:$5),0),ROW($1:$5))+1,1)*10^ROW($1:$5)/10)</f>
        <v>0</v>
      </c>
      <c r="Y1171">
        <f>feed!W666</f>
        <v>0</v>
      </c>
      <c r="Z1171" s="4">
        <f t="shared" si="110"/>
        <v>26675</v>
      </c>
      <c r="AA1171" s="8">
        <f t="shared" si="111"/>
        <v>47.5</v>
      </c>
      <c r="AB1171" s="4">
        <f t="shared" si="112"/>
        <v>138.33333333333334</v>
      </c>
      <c r="AC1171" s="4">
        <f t="shared" si="113"/>
        <v>6570.833333333333</v>
      </c>
    </row>
    <row r="1172" spans="1:29" x14ac:dyDescent="0.25">
      <c r="A1172" t="str">
        <f>feed!A857</f>
        <v>Harlostia</v>
      </c>
      <c r="B1172" t="str">
        <f>feed!B857</f>
        <v>Jeff Ishenoff</v>
      </c>
      <c r="C1172">
        <f>feed!C857</f>
        <v>0</v>
      </c>
      <c r="D1172">
        <f>SUMPRODUCT(MID(0&amp;feed!D857,LARGE(INDEX(ISNUMBER(--MID(feed!D857,ROW($1:$19),1))*
ROW($1:$19),0),ROW($1:$19))+1,1)*10^ROW($1:$19)/10)</f>
        <v>9</v>
      </c>
      <c r="E1172">
        <f>SUMPRODUCT(MID(0&amp;feed!E857,LARGE(INDEX(ISNUMBER(--MID(feed!E857,ROW($1:$19),1))*
ROW($1:$19),0),ROW($1:$19))+1,1)*10^ROW($1:$19)/10)</f>
        <v>0</v>
      </c>
      <c r="F1172" t="str">
        <f>feed!F857</f>
        <v>First World War surplus</v>
      </c>
      <c r="G1172" t="str">
        <f>feed!G857</f>
        <v>Isolated</v>
      </c>
      <c r="H1172">
        <f>SUMPRODUCT(MID(0&amp;feed!H857,LARGE(INDEX(ISNUMBER(--MID(feed!H857,ROW($1:$19),1))*
ROW($1:$19),0),ROW($1:$19))+1,1)*10^ROW($1:$19)/10)</f>
        <v>1</v>
      </c>
      <c r="I1172" t="str">
        <f>feed!I857</f>
        <v>Undisciplined Rabble</v>
      </c>
      <c r="J1172">
        <f>SUMPRODUCT(MID(0&amp;feed!J857,LARGE(INDEX(ISNUMBER(--MID(feed!J857,ROW($1:$19),1))*
ROW($1:$19),0),ROW($1:$19))+1,1)*10^ROW($1:$19)/10)</f>
        <v>3</v>
      </c>
      <c r="K1172">
        <f>SUMPRODUCT(MID(0&amp;feed!K857,LARGE(INDEX(ISNUMBER(--MID(feed!K857,ROW($1:$19),1))*
ROW($1:$19),0),ROW($1:$19))+1,1)*10^ROW($1:$19)/10)</f>
        <v>4</v>
      </c>
      <c r="L1172">
        <f>SUMPRODUCT(MID(0&amp;feed!L857,LARGE(INDEX(ISNUMBER(--MID(feed!L857,ROW($1:$19),1))*
ROW($1:$19),0),ROW($1:$19))+1,1)*10^ROW($1:$19)/10)</f>
        <v>2</v>
      </c>
      <c r="M1172" t="str">
        <f>feed!M857</f>
        <v>Mixed Economy</v>
      </c>
      <c r="N1172">
        <f>SUMPRODUCT(MID(0&amp;feed!N857,LARGE(INDEX(ISNUMBER(--MID(feed!N857,ROW($1:$5),1))*
ROW($1:$5),0),ROW($1:$5))+1,1)*10^ROW($1:$5)/10)</f>
        <v>497</v>
      </c>
      <c r="O1172">
        <f>SUMPRODUCT(MID(0&amp;feed!O857,LARGE(INDEX(ISNUMBER(--MID(feed!O857,ROW($1:$5),1))*
ROW($1:$5),0),ROW($1:$5))+1,1)*10^ROW($1:$5)/10)</f>
        <v>937</v>
      </c>
      <c r="P1172" t="str">
        <f>feed!P857</f>
        <v>Untapped</v>
      </c>
      <c r="Q1172">
        <f t="shared" si="108"/>
        <v>90</v>
      </c>
      <c r="R1172" t="str">
        <f>feed!Q857</f>
        <v>None</v>
      </c>
      <c r="S1172">
        <f t="shared" si="109"/>
        <v>0</v>
      </c>
      <c r="T1172" t="str">
        <f>feed!R857</f>
        <v>Mesopotamia</v>
      </c>
      <c r="U1172" t="str">
        <f>feed!S857</f>
        <v>Neutral</v>
      </c>
      <c r="V1172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3367</v>
      </c>
      <c r="W1172" t="str">
        <f>feed!U857</f>
        <v>http://blocgame.com/stats.php?id=64003</v>
      </c>
      <c r="X1172" s="4">
        <f>SUMPRODUCT(MID(0&amp;feed!V857,LARGE(INDEX(ISNUMBER(--MID(feed!V857,ROW($1:$5),1))*
ROW($1:$5),0),ROW($1:$5))+1,1)*10^ROW($1:$5)/10)</f>
        <v>0</v>
      </c>
      <c r="Y1172">
        <f>feed!W857</f>
        <v>0</v>
      </c>
      <c r="Z1172" s="4">
        <f t="shared" si="110"/>
        <v>367</v>
      </c>
      <c r="AA1172" s="8">
        <f t="shared" si="111"/>
        <v>6.774647887323944</v>
      </c>
      <c r="AB1172" s="4">
        <f t="shared" si="112"/>
        <v>82.833333333333329</v>
      </c>
      <c r="AC1172" s="4">
        <f t="shared" si="113"/>
        <v>561.16666666666663</v>
      </c>
    </row>
    <row r="1173" spans="1:29" x14ac:dyDescent="0.25">
      <c r="A1173" t="str">
        <f>feed!A681</f>
        <v>WHITEPOWER</v>
      </c>
      <c r="B1173" t="str">
        <f>feed!B681</f>
        <v>ilikeike</v>
      </c>
      <c r="C1173">
        <f>feed!C681</f>
        <v>0</v>
      </c>
      <c r="D1173">
        <f>SUMPRODUCT(MID(0&amp;feed!D681,LARGE(INDEX(ISNUMBER(--MID(feed!D681,ROW($1:$19),1))*
ROW($1:$19),0),ROW($1:$19))+1,1)*10^ROW($1:$19)/10)</f>
        <v>3</v>
      </c>
      <c r="E1173">
        <f>SUMPRODUCT(MID(0&amp;feed!E681,LARGE(INDEX(ISNUMBER(--MID(feed!E681,ROW($1:$19),1))*
ROW($1:$19),0),ROW($1:$19))+1,1)*10^ROW($1:$19)/10)</f>
        <v>0</v>
      </c>
      <c r="F1173" t="str">
        <f>feed!F681</f>
        <v>First World War surplus</v>
      </c>
      <c r="G1173" t="str">
        <f>feed!G681</f>
        <v>Isolated</v>
      </c>
      <c r="H1173">
        <f>SUMPRODUCT(MID(0&amp;feed!H681,LARGE(INDEX(ISNUMBER(--MID(feed!H681,ROW($1:$19),1))*
ROW($1:$19),0),ROW($1:$19))+1,1)*10^ROW($1:$19)/10)</f>
        <v>1</v>
      </c>
      <c r="I1173" t="str">
        <f>feed!I681</f>
        <v>Undisciplined Rabble</v>
      </c>
      <c r="J1173">
        <f>SUMPRODUCT(MID(0&amp;feed!J681,LARGE(INDEX(ISNUMBER(--MID(feed!J681,ROW($1:$19),1))*
ROW($1:$19),0),ROW($1:$19))+1,1)*10^ROW($1:$19)/10)</f>
        <v>11</v>
      </c>
      <c r="K1173">
        <f>SUMPRODUCT(MID(0&amp;feed!K681,LARGE(INDEX(ISNUMBER(--MID(feed!K681,ROW($1:$19),1))*
ROW($1:$19),0),ROW($1:$19))+1,1)*10^ROW($1:$19)/10)</f>
        <v>16</v>
      </c>
      <c r="L1173">
        <f>SUMPRODUCT(MID(0&amp;feed!L681,LARGE(INDEX(ISNUMBER(--MID(feed!L681,ROW($1:$19),1))*
ROW($1:$19),0),ROW($1:$19))+1,1)*10^ROW($1:$19)/10)</f>
        <v>5</v>
      </c>
      <c r="M1173" t="str">
        <f>feed!M681</f>
        <v>Mixed Economy</v>
      </c>
      <c r="N1173">
        <f>SUMPRODUCT(MID(0&amp;feed!N681,LARGE(INDEX(ISNUMBER(--MID(feed!N681,ROW($1:$5),1))*
ROW($1:$5),0),ROW($1:$5))+1,1)*10^ROW($1:$5)/10)</f>
        <v>814</v>
      </c>
      <c r="O1173">
        <f>SUMPRODUCT(MID(0&amp;feed!O681,LARGE(INDEX(ISNUMBER(--MID(feed!O681,ROW($1:$5),1))*
ROW($1:$5),0),ROW($1:$5))+1,1)*10^ROW($1:$5)/10)</f>
        <v>231</v>
      </c>
      <c r="P1173">
        <f>feed!P681</f>
        <v>0</v>
      </c>
      <c r="Q1173">
        <f t="shared" si="108"/>
        <v>40</v>
      </c>
      <c r="R1173" t="str">
        <f>feed!Q681</f>
        <v>Meagre</v>
      </c>
      <c r="S1173">
        <f t="shared" si="109"/>
        <v>1.5</v>
      </c>
      <c r="T1173" t="str">
        <f>feed!R681</f>
        <v>East Africa</v>
      </c>
      <c r="U1173" t="str">
        <f>feed!S681</f>
        <v>Neutral</v>
      </c>
      <c r="V1173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13232</v>
      </c>
      <c r="W1173" t="str">
        <f>feed!U681</f>
        <v>http://blocgame.com/stats.php?id=64482</v>
      </c>
      <c r="X1173" s="4">
        <f>SUMPRODUCT(MID(0&amp;feed!V681,LARGE(INDEX(ISNUMBER(--MID(feed!V681,ROW($1:$5),1))*
ROW($1:$5),0),ROW($1:$5))+1,1)*10^ROW($1:$5)/10)</f>
        <v>0</v>
      </c>
      <c r="Y1173">
        <f>feed!W681</f>
        <v>0</v>
      </c>
      <c r="Z1173" s="4">
        <f t="shared" si="110"/>
        <v>4607</v>
      </c>
      <c r="AA1173" s="8">
        <f t="shared" si="111"/>
        <v>16.255528255528255</v>
      </c>
      <c r="AB1173" s="4">
        <f t="shared" si="112"/>
        <v>135.66666666666666</v>
      </c>
      <c r="AC1173" s="4">
        <f t="shared" si="113"/>
        <v>2205.3333333333335</v>
      </c>
    </row>
    <row r="1174" spans="1:29" x14ac:dyDescent="0.25">
      <c r="A1174" t="str">
        <f>feed!A827</f>
        <v>Kuviere</v>
      </c>
      <c r="B1174" t="str">
        <f>feed!B827</f>
        <v>Jaywynne</v>
      </c>
      <c r="C1174">
        <f>feed!C827</f>
        <v>0</v>
      </c>
      <c r="D1174">
        <f>SUMPRODUCT(MID(0&amp;feed!D827,LARGE(INDEX(ISNUMBER(--MID(feed!D827,ROW($1:$19),1))*
ROW($1:$19),0),ROW($1:$19))+1,1)*10^ROW($1:$19)/10)</f>
        <v>9</v>
      </c>
      <c r="E1174">
        <f>SUMPRODUCT(MID(0&amp;feed!E827,LARGE(INDEX(ISNUMBER(--MID(feed!E827,ROW($1:$19),1))*
ROW($1:$19),0),ROW($1:$19))+1,1)*10^ROW($1:$19)/10)</f>
        <v>0</v>
      </c>
      <c r="F1174" t="str">
        <f>feed!F827</f>
        <v>Finest of the 19th century</v>
      </c>
      <c r="G1174" t="str">
        <f>feed!G827</f>
        <v>Nice</v>
      </c>
      <c r="H1174">
        <f>SUMPRODUCT(MID(0&amp;feed!H828,LARGE(INDEX(ISNUMBER(--MID(feed!H828,ROW($1:$19),1))*
ROW($1:$19),0),ROW($1:$19))+1,1)*10^ROW($1:$19)/10)</f>
        <v>1</v>
      </c>
      <c r="I1174" t="str">
        <f>feed!I827</f>
        <v>Poor</v>
      </c>
      <c r="J1174">
        <f>SUMPRODUCT(MID(0&amp;feed!J827,LARGE(INDEX(ISNUMBER(--MID(feed!J827,ROW($1:$19),1))*
ROW($1:$19),0),ROW($1:$19))+1,1)*10^ROW($1:$19)/10)</f>
        <v>10</v>
      </c>
      <c r="K1174">
        <f>SUMPRODUCT(MID(0&amp;feed!K827,LARGE(INDEX(ISNUMBER(--MID(feed!K827,ROW($1:$19),1))*
ROW($1:$19),0),ROW($1:$19))+1,1)*10^ROW($1:$19)/10)</f>
        <v>2</v>
      </c>
      <c r="L1174">
        <f>SUMPRODUCT(MID(0&amp;feed!L827,LARGE(INDEX(ISNUMBER(--MID(feed!L827,ROW($1:$19),1))*
ROW($1:$19),0),ROW($1:$19))+1,1)*10^ROW($1:$19)/10)</f>
        <v>5</v>
      </c>
      <c r="M1174" t="str">
        <f>feed!M827</f>
        <v>Mixed Economy</v>
      </c>
      <c r="N1174">
        <f>SUMPRODUCT(MID(0&amp;feed!N827,LARGE(INDEX(ISNUMBER(--MID(feed!N827,ROW($1:$5),1))*
ROW($1:$5),0),ROW($1:$5))+1,1)*10^ROW($1:$5)/10)</f>
        <v>541</v>
      </c>
      <c r="O1174">
        <f>SUMPRODUCT(MID(0&amp;feed!O827,LARGE(INDEX(ISNUMBER(--MID(feed!O827,ROW($1:$5),1))*
ROW($1:$5),0),ROW($1:$5))+1,1)*10^ROW($1:$5)/10)</f>
        <v>4180</v>
      </c>
      <c r="P1174" t="str">
        <f>feed!P827</f>
        <v>Untapped</v>
      </c>
      <c r="Q1174">
        <f t="shared" si="108"/>
        <v>90</v>
      </c>
      <c r="R1174" t="str">
        <f>feed!Q827</f>
        <v>Meagre</v>
      </c>
      <c r="S1174">
        <f t="shared" si="109"/>
        <v>1.5</v>
      </c>
      <c r="T1174" t="str">
        <f>feed!R827</f>
        <v>Atlas</v>
      </c>
      <c r="U1174" t="str">
        <f>feed!S827</f>
        <v>Neutral</v>
      </c>
      <c r="V1174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23665</v>
      </c>
      <c r="W1174" t="str">
        <f>feed!U827</f>
        <v>http://blocgame.com/stats.php?id=58755</v>
      </c>
      <c r="X1174" s="4">
        <f>SUMPRODUCT(MID(0&amp;feed!V827,LARGE(INDEX(ISNUMBER(--MID(feed!V827,ROW($1:$5),1))*
ROW($1:$5),0),ROW($1:$5))+1,1)*10^ROW($1:$5)/10)</f>
        <v>0</v>
      </c>
      <c r="Y1174">
        <f>feed!W827</f>
        <v>0</v>
      </c>
      <c r="Z1174" s="4">
        <f t="shared" si="110"/>
        <v>20290</v>
      </c>
      <c r="AA1174" s="8">
        <f t="shared" si="111"/>
        <v>43.743068391866913</v>
      </c>
      <c r="AB1174" s="4">
        <f t="shared" si="112"/>
        <v>90.166666666666671</v>
      </c>
      <c r="AC1174" s="4">
        <f t="shared" si="113"/>
        <v>3944.1666666666665</v>
      </c>
    </row>
    <row r="1175" spans="1:29" x14ac:dyDescent="0.25">
      <c r="A1175" t="str">
        <f>feed!A993</f>
        <v>Zaetoria</v>
      </c>
      <c r="B1175" t="str">
        <f>feed!B993</f>
        <v>Reaper_1911</v>
      </c>
      <c r="C1175">
        <f>feed!C993</f>
        <v>0</v>
      </c>
      <c r="D1175">
        <f>SUMPRODUCT(MID(0&amp;feed!D993,LARGE(INDEX(ISNUMBER(--MID(feed!D993,ROW($1:$19),1))*
ROW($1:$19),0),ROW($1:$19))+1,1)*10^ROW($1:$19)/10)</f>
        <v>25</v>
      </c>
      <c r="E1175">
        <f>SUMPRODUCT(MID(0&amp;feed!E993,LARGE(INDEX(ISNUMBER(--MID(feed!E993,ROW($1:$19),1))*
ROW($1:$19),0),ROW($1:$19))+1,1)*10^ROW($1:$19)/10)</f>
        <v>0</v>
      </c>
      <c r="F1175" t="str">
        <f>feed!F993</f>
        <v>First World War surplus</v>
      </c>
      <c r="G1175" t="str">
        <f>feed!G993</f>
        <v>Gandhi-like</v>
      </c>
      <c r="H1175">
        <f>SUMPRODUCT(MID(0&amp;feed!H993,LARGE(INDEX(ISNUMBER(--MID(feed!H993,ROW($1:$19),1))*
ROW($1:$19),0),ROW($1:$19))+1,1)*10^ROW($1:$19)/10)</f>
        <v>0</v>
      </c>
      <c r="I1175" t="str">
        <f>feed!I993</f>
        <v>Good</v>
      </c>
      <c r="J1175">
        <f>SUMPRODUCT(MID(0&amp;feed!J993,LARGE(INDEX(ISNUMBER(--MID(feed!J993,ROW($1:$19),1))*
ROW($1:$19),0),ROW($1:$19))+1,1)*10^ROW($1:$19)/10)</f>
        <v>143</v>
      </c>
      <c r="K1175">
        <f>SUMPRODUCT(MID(0&amp;feed!K993,LARGE(INDEX(ISNUMBER(--MID(feed!K993,ROW($1:$19),1))*
ROW($1:$19),0),ROW($1:$19))+1,1)*10^ROW($1:$19)/10)</f>
        <v>2</v>
      </c>
      <c r="L1175">
        <f>SUMPRODUCT(MID(0&amp;feed!L993,LARGE(INDEX(ISNUMBER(--MID(feed!L993,ROW($1:$19),1))*
ROW($1:$19),0),ROW($1:$19))+1,1)*10^ROW($1:$19)/10)</f>
        <v>0</v>
      </c>
      <c r="M1175" t="str">
        <f>feed!M993</f>
        <v>Free Market</v>
      </c>
      <c r="N1175">
        <f>SUMPRODUCT(MID(0&amp;feed!N993,LARGE(INDEX(ISNUMBER(--MID(feed!N993,ROW($1:$5),1))*
ROW($1:$5),0),ROW($1:$5))+1,1)*10^ROW($1:$5)/10)</f>
        <v>365</v>
      </c>
      <c r="O1175">
        <f>SUMPRODUCT(MID(0&amp;feed!O993,LARGE(INDEX(ISNUMBER(--MID(feed!O993,ROW($1:$5),1))*
ROW($1:$5),0),ROW($1:$5))+1,1)*10^ROW($1:$5)/10)</f>
        <v>440</v>
      </c>
      <c r="P1175" t="str">
        <f>feed!P993</f>
        <v>Untapped</v>
      </c>
      <c r="Q1175">
        <f t="shared" si="108"/>
        <v>90</v>
      </c>
      <c r="R1175" t="str">
        <f>feed!Q993</f>
        <v>Meagre</v>
      </c>
      <c r="S1175">
        <f t="shared" si="109"/>
        <v>1.5</v>
      </c>
      <c r="T1175" t="str">
        <f>feed!R993</f>
        <v>Pacific Rim</v>
      </c>
      <c r="U1175" t="str">
        <f>feed!S993</f>
        <v>Soviet Union</v>
      </c>
      <c r="V1175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20000</v>
      </c>
      <c r="W1175" t="str">
        <f>feed!U993</f>
        <v>http://blocgame.com/stats.php?id=64999</v>
      </c>
      <c r="X1175" s="4">
        <f>SUMPRODUCT(MID(0&amp;feed!V993,LARGE(INDEX(ISNUMBER(--MID(feed!V993,ROW($1:$5),1))*
ROW($1:$5),0),ROW($1:$5))+1,1)*10^ROW($1:$5)/10)</f>
        <v>0</v>
      </c>
      <c r="Y1175">
        <f>feed!W993</f>
        <v>0</v>
      </c>
      <c r="Z1175" s="4">
        <f t="shared" si="110"/>
        <v>19250</v>
      </c>
      <c r="AA1175" s="8">
        <f t="shared" si="111"/>
        <v>54.794520547945204</v>
      </c>
      <c r="AB1175" s="4">
        <f t="shared" si="112"/>
        <v>60.833333333333336</v>
      </c>
      <c r="AC1175" s="4">
        <f t="shared" si="113"/>
        <v>3333.3333333333335</v>
      </c>
    </row>
    <row r="1176" spans="1:29" x14ac:dyDescent="0.25">
      <c r="A1176" t="str">
        <f>feed!A727</f>
        <v>Delos</v>
      </c>
      <c r="B1176" t="str">
        <f>feed!B727</f>
        <v>Damocles</v>
      </c>
      <c r="C1176" t="str">
        <f>feed!C727</f>
        <v>Che Guevara League</v>
      </c>
      <c r="D1176">
        <f>SUMPRODUCT(MID(0&amp;feed!D727,LARGE(INDEX(ISNUMBER(--MID(feed!D727,ROW($1:$19),1))*
ROW($1:$19),0),ROW($1:$19))+1,1)*10^ROW($1:$19)/10)</f>
        <v>20</v>
      </c>
      <c r="E1176">
        <f>SUMPRODUCT(MID(0&amp;feed!E727,LARGE(INDEX(ISNUMBER(--MID(feed!E727,ROW($1:$19),1))*
ROW($1:$19),0),ROW($1:$19))+1,1)*10^ROW($1:$19)/10)</f>
        <v>0</v>
      </c>
      <c r="F1176" t="str">
        <f>feed!F727</f>
        <v>First World War surplus</v>
      </c>
      <c r="G1176" t="str">
        <f>feed!G727</f>
        <v>Gandhi-like</v>
      </c>
      <c r="H1176">
        <f>SUMPRODUCT(MID(0&amp;feed!H726,LARGE(INDEX(ISNUMBER(--MID(feed!H726,ROW($1:$19),1))*
ROW($1:$19),0),ROW($1:$19))+1,1)*10^ROW($1:$19)/10)</f>
        <v>0</v>
      </c>
      <c r="I1176" t="str">
        <f>feed!I727</f>
        <v>Undisciplined Rabble</v>
      </c>
      <c r="J1176">
        <f>SUMPRODUCT(MID(0&amp;feed!J727,LARGE(INDEX(ISNUMBER(--MID(feed!J727,ROW($1:$19),1))*
ROW($1:$19),0),ROW($1:$19))+1,1)*10^ROW($1:$19)/10)</f>
        <v>42</v>
      </c>
      <c r="K1176">
        <f>SUMPRODUCT(MID(0&amp;feed!K727,LARGE(INDEX(ISNUMBER(--MID(feed!K727,ROW($1:$19),1))*
ROW($1:$19),0),ROW($1:$19))+1,1)*10^ROW($1:$19)/10)</f>
        <v>3</v>
      </c>
      <c r="L1176">
        <f>SUMPRODUCT(MID(0&amp;feed!L727,LARGE(INDEX(ISNUMBER(--MID(feed!L727,ROW($1:$19),1))*
ROW($1:$19),0),ROW($1:$19))+1,1)*10^ROW($1:$19)/10)</f>
        <v>1</v>
      </c>
      <c r="M1176" t="str">
        <f>feed!M727</f>
        <v>Central Planning</v>
      </c>
      <c r="N1176">
        <f>SUMPRODUCT(MID(0&amp;feed!N727,LARGE(INDEX(ISNUMBER(--MID(feed!N727,ROW($1:$5),1))*
ROW($1:$5),0),ROW($1:$5))+1,1)*10^ROW($1:$5)/10)</f>
        <v>727</v>
      </c>
      <c r="O1176">
        <f>SUMPRODUCT(MID(0&amp;feed!O727,LARGE(INDEX(ISNUMBER(--MID(feed!O727,ROW($1:$5),1))*
ROW($1:$5),0),ROW($1:$5))+1,1)*10^ROW($1:$5)/10)</f>
        <v>436</v>
      </c>
      <c r="P1176" t="str">
        <f>feed!P727</f>
        <v>Untapped</v>
      </c>
      <c r="Q1176">
        <f t="shared" si="108"/>
        <v>90</v>
      </c>
      <c r="R1176" t="str">
        <f>feed!Q727</f>
        <v>Meagre</v>
      </c>
      <c r="S1176">
        <f t="shared" si="109"/>
        <v>1.5</v>
      </c>
      <c r="T1176" t="str">
        <f>feed!R727</f>
        <v>Gran Colombia</v>
      </c>
      <c r="U1176" t="str">
        <f>feed!S727</f>
        <v>Neutral</v>
      </c>
      <c r="V1176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1176" t="str">
        <f>feed!U727</f>
        <v>http://blocgame.com/stats.php?id=63002</v>
      </c>
      <c r="X1176" s="4">
        <f>SUMPRODUCT(MID(0&amp;feed!V727,LARGE(INDEX(ISNUMBER(--MID(feed!V727,ROW($1:$5),1))*
ROW($1:$5),0),ROW($1:$5))+1,1)*10^ROW($1:$5)/10)</f>
        <v>0</v>
      </c>
      <c r="Y1176">
        <f>feed!W727</f>
        <v>0</v>
      </c>
      <c r="Z1176" s="4">
        <f t="shared" si="110"/>
        <v>18500</v>
      </c>
      <c r="AA1176" s="8">
        <f t="shared" si="111"/>
        <v>27.510316368638239</v>
      </c>
      <c r="AB1176" s="4">
        <f t="shared" si="112"/>
        <v>121.16666666666667</v>
      </c>
      <c r="AC1176" s="4">
        <f t="shared" si="113"/>
        <v>3333.3333333333335</v>
      </c>
    </row>
    <row r="1177" spans="1:29" x14ac:dyDescent="0.25">
      <c r="A1177" t="str">
        <f>feed!A799</f>
        <v>Rinish</v>
      </c>
      <c r="B1177" t="str">
        <f>feed!B799</f>
        <v>Semmus</v>
      </c>
      <c r="C1177">
        <f>feed!C799</f>
        <v>0</v>
      </c>
      <c r="D1177">
        <f>SUMPRODUCT(MID(0&amp;feed!D799,LARGE(INDEX(ISNUMBER(--MID(feed!D799,ROW($1:$19),1))*
ROW($1:$19),0),ROW($1:$19))+1,1)*10^ROW($1:$19)/10)</f>
        <v>22</v>
      </c>
      <c r="E1177">
        <f>SUMPRODUCT(MID(0&amp;feed!E799,LARGE(INDEX(ISNUMBER(--MID(feed!E799,ROW($1:$19),1))*
ROW($1:$19),0),ROW($1:$19))+1,1)*10^ROW($1:$19)/10)</f>
        <v>0</v>
      </c>
      <c r="F1177" t="str">
        <f>feed!F799</f>
        <v>Finest of the 19th century</v>
      </c>
      <c r="G1177" t="str">
        <f>feed!G799</f>
        <v>Angelic</v>
      </c>
      <c r="H1177">
        <f>SUMPRODUCT(MID(0&amp;feed!H799,LARGE(INDEX(ISNUMBER(--MID(feed!H799,ROW($1:$19),1))*
ROW($1:$19),0),ROW($1:$19))+1,1)*10^ROW($1:$19)/10)</f>
        <v>1</v>
      </c>
      <c r="I1177" t="str">
        <f>feed!I799</f>
        <v>Good</v>
      </c>
      <c r="J1177">
        <f>SUMPRODUCT(MID(0&amp;feed!J799,LARGE(INDEX(ISNUMBER(--MID(feed!J799,ROW($1:$19),1))*
ROW($1:$19),0),ROW($1:$19))+1,1)*10^ROW($1:$19)/10)</f>
        <v>8</v>
      </c>
      <c r="K1177">
        <f>SUMPRODUCT(MID(0&amp;feed!K799,LARGE(INDEX(ISNUMBER(--MID(feed!K799,ROW($1:$19),1))*
ROW($1:$19),0),ROW($1:$19))+1,1)*10^ROW($1:$19)/10)</f>
        <v>2</v>
      </c>
      <c r="L1177">
        <f>SUMPRODUCT(MID(0&amp;feed!L799,LARGE(INDEX(ISNUMBER(--MID(feed!L799,ROW($1:$19),1))*
ROW($1:$19),0),ROW($1:$19))+1,1)*10^ROW($1:$19)/10)</f>
        <v>3</v>
      </c>
      <c r="M1177" t="str">
        <f>feed!M799</f>
        <v>Mixed Economy</v>
      </c>
      <c r="N1177">
        <f>SUMPRODUCT(MID(0&amp;feed!N799,LARGE(INDEX(ISNUMBER(--MID(feed!N799,ROW($1:$5),1))*
ROW($1:$5),0),ROW($1:$5))+1,1)*10^ROW($1:$5)/10)</f>
        <v>583</v>
      </c>
      <c r="O1177">
        <f>SUMPRODUCT(MID(0&amp;feed!O799,LARGE(INDEX(ISNUMBER(--MID(feed!O799,ROW($1:$5),1))*
ROW($1:$5),0),ROW($1:$5))+1,1)*10^ROW($1:$5)/10)</f>
        <v>3736</v>
      </c>
      <c r="P1177">
        <f>feed!P799</f>
        <v>0</v>
      </c>
      <c r="Q1177">
        <f t="shared" si="108"/>
        <v>40</v>
      </c>
      <c r="R1177" t="str">
        <f>feed!Q799</f>
        <v>Meagre</v>
      </c>
      <c r="S1177">
        <f t="shared" si="109"/>
        <v>1.5</v>
      </c>
      <c r="T1177" t="str">
        <f>feed!R799</f>
        <v>Egypt</v>
      </c>
      <c r="U1177" t="str">
        <f>feed!S799</f>
        <v>United States</v>
      </c>
      <c r="V1177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21553</v>
      </c>
      <c r="W1177" t="str">
        <f>feed!U799</f>
        <v>http://blocgame.com/stats.php?id=65415</v>
      </c>
      <c r="X1177" s="4">
        <f>SUMPRODUCT(MID(0&amp;feed!V799,LARGE(INDEX(ISNUMBER(--MID(feed!V799,ROW($1:$5),1))*
ROW($1:$5),0),ROW($1:$5))+1,1)*10^ROW($1:$5)/10)</f>
        <v>0</v>
      </c>
      <c r="Y1177">
        <f>feed!W799</f>
        <v>0</v>
      </c>
      <c r="Z1177" s="4">
        <f t="shared" si="110"/>
        <v>18928</v>
      </c>
      <c r="AA1177" s="8">
        <f t="shared" si="111"/>
        <v>36.96912521440823</v>
      </c>
      <c r="AB1177" s="4">
        <f t="shared" si="112"/>
        <v>97.166666666666671</v>
      </c>
      <c r="AC1177" s="4">
        <f t="shared" si="113"/>
        <v>3592.1666666666665</v>
      </c>
    </row>
    <row r="1178" spans="1:29" x14ac:dyDescent="0.25">
      <c r="A1178" t="str">
        <f>feed!A723</f>
        <v>PadangJarak</v>
      </c>
      <c r="B1178" t="str">
        <f>feed!B723</f>
        <v>PadangJarak</v>
      </c>
      <c r="C1178" t="str">
        <f>feed!C723</f>
        <v>Celestial Beingsï¿½</v>
      </c>
      <c r="D1178">
        <f>SUMPRODUCT(MID(0&amp;feed!D723,LARGE(INDEX(ISNUMBER(--MID(feed!D723,ROW($1:$19),1))*
ROW($1:$19),0),ROW($1:$19))+1,1)*10^ROW($1:$19)/10)</f>
        <v>11</v>
      </c>
      <c r="E1178">
        <f>SUMPRODUCT(MID(0&amp;feed!E723,LARGE(INDEX(ISNUMBER(--MID(feed!E723,ROW($1:$19),1))*
ROW($1:$19),0),ROW($1:$19))+1,1)*10^ROW($1:$19)/10)</f>
        <v>0</v>
      </c>
      <c r="F1178" t="str">
        <f>feed!F723</f>
        <v>Second World War surplus</v>
      </c>
      <c r="G1178" t="str">
        <f>feed!G723</f>
        <v>Nice</v>
      </c>
      <c r="H1178">
        <f>SUMPRODUCT(MID(0&amp;feed!H722,LARGE(INDEX(ISNUMBER(--MID(feed!H722,ROW($1:$19),1))*
ROW($1:$19),0),ROW($1:$19))+1,1)*10^ROW($1:$19)/10)</f>
        <v>1</v>
      </c>
      <c r="I1178" t="str">
        <f>feed!I723</f>
        <v>Good</v>
      </c>
      <c r="J1178">
        <f>SUMPRODUCT(MID(0&amp;feed!J723,LARGE(INDEX(ISNUMBER(--MID(feed!J723,ROW($1:$19),1))*
ROW($1:$19),0),ROW($1:$19))+1,1)*10^ROW($1:$19)/10)</f>
        <v>5</v>
      </c>
      <c r="K1178">
        <f>SUMPRODUCT(MID(0&amp;feed!K723,LARGE(INDEX(ISNUMBER(--MID(feed!K723,ROW($1:$19),1))*
ROW($1:$19),0),ROW($1:$19))+1,1)*10^ROW($1:$19)/10)</f>
        <v>7</v>
      </c>
      <c r="L1178">
        <f>SUMPRODUCT(MID(0&amp;feed!L723,LARGE(INDEX(ISNUMBER(--MID(feed!L723,ROW($1:$19),1))*
ROW($1:$19),0),ROW($1:$19))+1,1)*10^ROW($1:$19)/10)</f>
        <v>6</v>
      </c>
      <c r="M1178" t="str">
        <f>feed!M723</f>
        <v>Mixed Economy</v>
      </c>
      <c r="N1178">
        <f>SUMPRODUCT(MID(0&amp;feed!N723,LARGE(INDEX(ISNUMBER(--MID(feed!N723,ROW($1:$5),1))*
ROW($1:$5),0),ROW($1:$5))+1,1)*10^ROW($1:$5)/10)</f>
        <v>737</v>
      </c>
      <c r="O1178">
        <f>SUMPRODUCT(MID(0&amp;feed!O723,LARGE(INDEX(ISNUMBER(--MID(feed!O723,ROW($1:$5),1))*
ROW($1:$5),0),ROW($1:$5))+1,1)*10^ROW($1:$5)/10)</f>
        <v>445</v>
      </c>
      <c r="P1178" t="str">
        <f>feed!P723</f>
        <v>Untapped</v>
      </c>
      <c r="Q1178">
        <f t="shared" si="108"/>
        <v>90</v>
      </c>
      <c r="R1178" t="str">
        <f>feed!Q723</f>
        <v>Large</v>
      </c>
      <c r="S1178">
        <f t="shared" si="109"/>
        <v>7.5</v>
      </c>
      <c r="T1178" t="str">
        <f>feed!R723</f>
        <v>Guinea</v>
      </c>
      <c r="U1178" t="str">
        <f>feed!S723</f>
        <v>Neutral</v>
      </c>
      <c r="V1178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20000</v>
      </c>
      <c r="W1178" t="str">
        <f>feed!U723</f>
        <v>http://blocgame.com/stats.php?id=64954</v>
      </c>
      <c r="X1178" s="4">
        <f>SUMPRODUCT(MID(0&amp;feed!V723,LARGE(INDEX(ISNUMBER(--MID(feed!V723,ROW($1:$5),1))*
ROW($1:$5),0),ROW($1:$5))+1,1)*10^ROW($1:$5)/10)</f>
        <v>0</v>
      </c>
      <c r="Y1178">
        <f>feed!W723</f>
        <v>0</v>
      </c>
      <c r="Z1178" s="4">
        <f t="shared" si="110"/>
        <v>14375</v>
      </c>
      <c r="AA1178" s="8">
        <f t="shared" si="111"/>
        <v>27.137042062415198</v>
      </c>
      <c r="AB1178" s="4">
        <f t="shared" si="112"/>
        <v>122.83333333333333</v>
      </c>
      <c r="AC1178" s="4">
        <f t="shared" si="113"/>
        <v>3333.3333333333335</v>
      </c>
    </row>
    <row r="1179" spans="1:29" x14ac:dyDescent="0.25">
      <c r="A1179" t="str">
        <f>feed!A815</f>
        <v>militaryjunta</v>
      </c>
      <c r="B1179" t="str">
        <f>feed!B815</f>
        <v>militaryjunta</v>
      </c>
      <c r="C1179">
        <f>feed!C815</f>
        <v>0</v>
      </c>
      <c r="D1179">
        <f>SUMPRODUCT(MID(0&amp;feed!D815,LARGE(INDEX(ISNUMBER(--MID(feed!D815,ROW($1:$19),1))*
ROW($1:$19),0),ROW($1:$19))+1,1)*10^ROW($1:$19)/10)</f>
        <v>2</v>
      </c>
      <c r="E1179">
        <f>SUMPRODUCT(MID(0&amp;feed!E815,LARGE(INDEX(ISNUMBER(--MID(feed!E815,ROW($1:$19),1))*
ROW($1:$19),0),ROW($1:$19))+1,1)*10^ROW($1:$19)/10)</f>
        <v>0</v>
      </c>
      <c r="F1179" t="str">
        <f>feed!F815</f>
        <v>First World War surplus</v>
      </c>
      <c r="G1179" t="str">
        <f>feed!G815</f>
        <v>Good</v>
      </c>
      <c r="H1179">
        <f>SUMPRODUCT(MID(0&amp;feed!H815,LARGE(INDEX(ISNUMBER(--MID(feed!H815,ROW($1:$19),1))*
ROW($1:$19),0),ROW($1:$19))+1,1)*10^ROW($1:$19)/10)</f>
        <v>0</v>
      </c>
      <c r="I1179" t="str">
        <f>feed!I815</f>
        <v>Poor</v>
      </c>
      <c r="J1179">
        <f>SUMPRODUCT(MID(0&amp;feed!J815,LARGE(INDEX(ISNUMBER(--MID(feed!J815,ROW($1:$19),1))*
ROW($1:$19),0),ROW($1:$19))+1,1)*10^ROW($1:$19)/10)</f>
        <v>131</v>
      </c>
      <c r="K1179">
        <f>SUMPRODUCT(MID(0&amp;feed!K815,LARGE(INDEX(ISNUMBER(--MID(feed!K815,ROW($1:$19),1))*
ROW($1:$19),0),ROW($1:$19))+1,1)*10^ROW($1:$19)/10)</f>
        <v>2</v>
      </c>
      <c r="L1179">
        <f>SUMPRODUCT(MID(0&amp;feed!L815,LARGE(INDEX(ISNUMBER(--MID(feed!L815,ROW($1:$19),1))*
ROW($1:$19),0),ROW($1:$19))+1,1)*10^ROW($1:$19)/10)</f>
        <v>0</v>
      </c>
      <c r="M1179" t="str">
        <f>feed!M815</f>
        <v>Mixed Economy</v>
      </c>
      <c r="N1179">
        <f>SUMPRODUCT(MID(0&amp;feed!N815,LARGE(INDEX(ISNUMBER(--MID(feed!N815,ROW($1:$5),1))*
ROW($1:$5),0),ROW($1:$5))+1,1)*10^ROW($1:$5)/10)</f>
        <v>560</v>
      </c>
      <c r="O1179">
        <f>SUMPRODUCT(MID(0&amp;feed!O815,LARGE(INDEX(ISNUMBER(--MID(feed!O815,ROW($1:$5),1))*
ROW($1:$5),0),ROW($1:$5))+1,1)*10^ROW($1:$5)/10)</f>
        <v>0</v>
      </c>
      <c r="P1179" t="str">
        <f>feed!P815</f>
        <v>Untapped</v>
      </c>
      <c r="Q1179">
        <f t="shared" si="108"/>
        <v>90</v>
      </c>
      <c r="R1179" t="str">
        <f>feed!Q815</f>
        <v>None</v>
      </c>
      <c r="S1179">
        <f t="shared" si="109"/>
        <v>0</v>
      </c>
      <c r="T1179" t="str">
        <f>feed!R815</f>
        <v>China</v>
      </c>
      <c r="U1179" t="str">
        <f>feed!S815</f>
        <v>Neutral</v>
      </c>
      <c r="V1179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16500</v>
      </c>
      <c r="W1179" t="str">
        <f>feed!U815</f>
        <v>http://blocgame.com/stats.php?id=64290</v>
      </c>
      <c r="X1179" s="4">
        <f>SUMPRODUCT(MID(0&amp;feed!V815,LARGE(INDEX(ISNUMBER(--MID(feed!V815,ROW($1:$5),1))*
ROW($1:$5),0),ROW($1:$5))+1,1)*10^ROW($1:$5)/10)</f>
        <v>0</v>
      </c>
      <c r="Y1179">
        <f>feed!W815</f>
        <v>0</v>
      </c>
      <c r="Z1179" s="4">
        <f t="shared" si="110"/>
        <v>15750</v>
      </c>
      <c r="AA1179" s="8">
        <f t="shared" si="111"/>
        <v>29.464285714285715</v>
      </c>
      <c r="AB1179" s="4">
        <f t="shared" si="112"/>
        <v>93.333333333333329</v>
      </c>
      <c r="AC1179" s="4">
        <f t="shared" si="113"/>
        <v>2750</v>
      </c>
    </row>
    <row r="1180" spans="1:29" x14ac:dyDescent="0.25">
      <c r="A1180" t="str">
        <f>feed!A906</f>
        <v>Xman</v>
      </c>
      <c r="B1180" t="str">
        <f>feed!B906</f>
        <v>Man31</v>
      </c>
      <c r="C1180">
        <f>feed!C906</f>
        <v>0</v>
      </c>
      <c r="D1180">
        <f>SUMPRODUCT(MID(0&amp;feed!D906,LARGE(INDEX(ISNUMBER(--MID(feed!D906,ROW($1:$19),1))*
ROW($1:$19),0),ROW($1:$19))+1,1)*10^ROW($1:$19)/10)</f>
        <v>0</v>
      </c>
      <c r="E1180">
        <f>SUMPRODUCT(MID(0&amp;feed!E906,LARGE(INDEX(ISNUMBER(--MID(feed!E906,ROW($1:$19),1))*
ROW($1:$19),0),ROW($1:$19))+1,1)*10^ROW($1:$19)/10)</f>
        <v>0</v>
      </c>
      <c r="F1180" t="str">
        <f>feed!F906</f>
        <v>First World War surplus</v>
      </c>
      <c r="G1180" t="str">
        <f>feed!G906</f>
        <v>Gandhi-like</v>
      </c>
      <c r="H1180">
        <f>SUMPRODUCT(MID(0&amp;feed!H906,LARGE(INDEX(ISNUMBER(--MID(feed!H906,ROW($1:$19),1))*
ROW($1:$19),0),ROW($1:$19))+1,1)*10^ROW($1:$19)/10)</f>
        <v>0</v>
      </c>
      <c r="I1180" t="str">
        <f>feed!I906</f>
        <v>Undisciplined Rabble</v>
      </c>
      <c r="J1180">
        <f>SUMPRODUCT(MID(0&amp;feed!J906,LARGE(INDEX(ISNUMBER(--MID(feed!J906,ROW($1:$19),1))*
ROW($1:$19),0),ROW($1:$19))+1,1)*10^ROW($1:$19)/10)</f>
        <v>19</v>
      </c>
      <c r="K1180">
        <f>SUMPRODUCT(MID(0&amp;feed!K906,LARGE(INDEX(ISNUMBER(--MID(feed!K906,ROW($1:$19),1))*
ROW($1:$19),0),ROW($1:$19))+1,1)*10^ROW($1:$19)/10)</f>
        <v>7</v>
      </c>
      <c r="L1180">
        <f>SUMPRODUCT(MID(0&amp;feed!L906,LARGE(INDEX(ISNUMBER(--MID(feed!L906,ROW($1:$19),1))*
ROW($1:$19),0),ROW($1:$19))+1,1)*10^ROW($1:$19)/10)</f>
        <v>2</v>
      </c>
      <c r="M1180" t="str">
        <f>feed!M906</f>
        <v>Central Planning</v>
      </c>
      <c r="N1180">
        <f>SUMPRODUCT(MID(0&amp;feed!N906,LARGE(INDEX(ISNUMBER(--MID(feed!N906,ROW($1:$5),1))*
ROW($1:$5),0),ROW($1:$5))+1,1)*10^ROW($1:$5)/10)</f>
        <v>429</v>
      </c>
      <c r="O1180">
        <f>SUMPRODUCT(MID(0&amp;feed!O906,LARGE(INDEX(ISNUMBER(--MID(feed!O906,ROW($1:$5),1))*
ROW($1:$5),0),ROW($1:$5))+1,1)*10^ROW($1:$5)/10)</f>
        <v>399</v>
      </c>
      <c r="P1180" t="str">
        <f>feed!P906</f>
        <v>Untapped</v>
      </c>
      <c r="Q1180">
        <f t="shared" si="108"/>
        <v>90</v>
      </c>
      <c r="R1180" t="str">
        <f>feed!Q906</f>
        <v>None</v>
      </c>
      <c r="S1180">
        <f t="shared" si="109"/>
        <v>0</v>
      </c>
      <c r="T1180" t="str">
        <f>feed!R906</f>
        <v>China</v>
      </c>
      <c r="U1180" t="str">
        <f>feed!S906</f>
        <v>Soviet Union</v>
      </c>
      <c r="V1180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23944</v>
      </c>
      <c r="W1180" t="str">
        <f>feed!U906</f>
        <v>http://blocgame.com/stats.php?id=65268</v>
      </c>
      <c r="X1180" s="4">
        <f>SUMPRODUCT(MID(0&amp;feed!V906,LARGE(INDEX(ISNUMBER(--MID(feed!V906,ROW($1:$5),1))*
ROW($1:$5),0),ROW($1:$5))+1,1)*10^ROW($1:$5)/10)</f>
        <v>0</v>
      </c>
      <c r="Y1180">
        <f>feed!W906</f>
        <v>0</v>
      </c>
      <c r="Z1180" s="4">
        <f t="shared" si="110"/>
        <v>20569</v>
      </c>
      <c r="AA1180" s="8">
        <f t="shared" si="111"/>
        <v>55.813519813519811</v>
      </c>
      <c r="AB1180" s="4">
        <f t="shared" si="112"/>
        <v>71.5</v>
      </c>
      <c r="AC1180" s="4">
        <f t="shared" si="113"/>
        <v>3990.6666666666665</v>
      </c>
    </row>
    <row r="1181" spans="1:29" x14ac:dyDescent="0.25">
      <c r="A1181" t="str">
        <f>feed!A550</f>
        <v>Falamata</v>
      </c>
      <c r="B1181" t="str">
        <f>feed!B550</f>
        <v>Hansfuergo</v>
      </c>
      <c r="C1181" t="str">
        <f>feed!C550</f>
        <v>The Federal Colonies</v>
      </c>
      <c r="D1181">
        <f>SUMPRODUCT(MID(0&amp;feed!D550,LARGE(INDEX(ISNUMBER(--MID(feed!D550,ROW($1:$19),1))*
ROW($1:$19),0),ROW($1:$19))+1,1)*10^ROW($1:$19)/10)</f>
        <v>78</v>
      </c>
      <c r="E1181">
        <f>SUMPRODUCT(MID(0&amp;feed!E550,LARGE(INDEX(ISNUMBER(--MID(feed!E550,ROW($1:$19),1))*
ROW($1:$19),0),ROW($1:$19))+1,1)*10^ROW($1:$19)/10)</f>
        <v>1</v>
      </c>
      <c r="F1181" t="str">
        <f>feed!F550</f>
        <v>Second World War surplus</v>
      </c>
      <c r="G1181" t="str">
        <f>feed!G550</f>
        <v>Gandhi-like</v>
      </c>
      <c r="H1181">
        <f>SUMPRODUCT(MID(0&amp;feed!H549,LARGE(INDEX(ISNUMBER(--MID(feed!H549,ROW($1:$19),1))*
ROW($1:$19),0),ROW($1:$19))+1,1)*10^ROW($1:$19)/10)</f>
        <v>2</v>
      </c>
      <c r="I1181" t="str">
        <f>feed!I550</f>
        <v>Undisciplined Rabble</v>
      </c>
      <c r="J1181">
        <f>SUMPRODUCT(MID(0&amp;feed!J550,LARGE(INDEX(ISNUMBER(--MID(feed!J550,ROW($1:$19),1))*
ROW($1:$19),0),ROW($1:$19))+1,1)*10^ROW($1:$19)/10)</f>
        <v>14</v>
      </c>
      <c r="K1181">
        <f>SUMPRODUCT(MID(0&amp;feed!K550,LARGE(INDEX(ISNUMBER(--MID(feed!K550,ROW($1:$19),1))*
ROW($1:$19),0),ROW($1:$19))+1,1)*10^ROW($1:$19)/10)</f>
        <v>37</v>
      </c>
      <c r="L1181">
        <f>SUMPRODUCT(MID(0&amp;feed!L550,LARGE(INDEX(ISNUMBER(--MID(feed!L550,ROW($1:$19),1))*
ROW($1:$19),0),ROW($1:$19))+1,1)*10^ROW($1:$19)/10)</f>
        <v>10</v>
      </c>
      <c r="M1181" t="str">
        <f>feed!M550</f>
        <v>Central Planning</v>
      </c>
      <c r="N1181">
        <f>SUMPRODUCT(MID(0&amp;feed!N550,LARGE(INDEX(ISNUMBER(--MID(feed!N550,ROW($1:$5),1))*
ROW($1:$5),0),ROW($1:$5))+1,1)*10^ROW($1:$5)/10)</f>
        <v>1116</v>
      </c>
      <c r="O1181">
        <f>SUMPRODUCT(MID(0&amp;feed!O550,LARGE(INDEX(ISNUMBER(--MID(feed!O550,ROW($1:$5),1))*
ROW($1:$5),0),ROW($1:$5))+1,1)*10^ROW($1:$5)/10)</f>
        <v>10</v>
      </c>
      <c r="P1181" t="str">
        <f>feed!P550</f>
        <v>Untapped</v>
      </c>
      <c r="Q1181">
        <f t="shared" si="108"/>
        <v>90</v>
      </c>
      <c r="R1181" t="str">
        <f>feed!Q550</f>
        <v>Powerful</v>
      </c>
      <c r="S1181">
        <f t="shared" si="109"/>
        <v>9</v>
      </c>
      <c r="T1181" t="str">
        <f>feed!R550</f>
        <v>Gran Colombia</v>
      </c>
      <c r="U1181" t="str">
        <f>feed!S550</f>
        <v>Neutral</v>
      </c>
      <c r="V1181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56518</v>
      </c>
      <c r="W1181" t="str">
        <f>feed!U550</f>
        <v>http://blocgame.com/stats.php?id=62057</v>
      </c>
      <c r="X1181" s="4">
        <f>SUMPRODUCT(MID(0&amp;feed!V550,LARGE(INDEX(ISNUMBER(--MID(feed!V550,ROW($1:$5),1))*
ROW($1:$5),0),ROW($1:$5))+1,1)*10^ROW($1:$5)/10)</f>
        <v>1</v>
      </c>
      <c r="Y1181">
        <f>feed!W550</f>
        <v>0</v>
      </c>
      <c r="Z1181" s="4">
        <f t="shared" si="110"/>
        <v>37393</v>
      </c>
      <c r="AA1181" s="8">
        <f t="shared" si="111"/>
        <v>50.643369175627242</v>
      </c>
      <c r="AB1181" s="4">
        <f t="shared" si="112"/>
        <v>186</v>
      </c>
      <c r="AC1181" s="4">
        <f t="shared" si="113"/>
        <v>9419.6666666666661</v>
      </c>
    </row>
    <row r="1182" spans="1:29" x14ac:dyDescent="0.25">
      <c r="A1182" t="str">
        <f>feed!A874</f>
        <v>PENGHASUT</v>
      </c>
      <c r="B1182" t="str">
        <f>feed!B874</f>
        <v>pegasus</v>
      </c>
      <c r="C1182" t="str">
        <f>feed!C874</f>
        <v>The Order</v>
      </c>
      <c r="D1182">
        <f>SUMPRODUCT(MID(0&amp;feed!D874,LARGE(INDEX(ISNUMBER(--MID(feed!D874,ROW($1:$19),1))*
ROW($1:$19),0),ROW($1:$19))+1,1)*10^ROW($1:$19)/10)</f>
        <v>119</v>
      </c>
      <c r="E1182">
        <f>SUMPRODUCT(MID(0&amp;feed!E874,LARGE(INDEX(ISNUMBER(--MID(feed!E874,ROW($1:$19),1))*
ROW($1:$19),0),ROW($1:$19))+1,1)*10^ROW($1:$19)/10)</f>
        <v>0</v>
      </c>
      <c r="F1182" t="str">
        <f>feed!F874</f>
        <v>Second World War surplus</v>
      </c>
      <c r="G1182" t="str">
        <f>feed!G874</f>
        <v>Isolated</v>
      </c>
      <c r="H1182">
        <f>SUMPRODUCT(MID(0&amp;feed!H874,LARGE(INDEX(ISNUMBER(--MID(feed!H874,ROW($1:$19),1))*
ROW($1:$19),0),ROW($1:$19))+1,1)*10^ROW($1:$19)/10)</f>
        <v>1</v>
      </c>
      <c r="I1182" t="str">
        <f>feed!I874</f>
        <v>Standard</v>
      </c>
      <c r="J1182">
        <f>SUMPRODUCT(MID(0&amp;feed!J874,LARGE(INDEX(ISNUMBER(--MID(feed!J874,ROW($1:$19),1))*
ROW($1:$19),0),ROW($1:$19))+1,1)*10^ROW($1:$19)/10)</f>
        <v>2</v>
      </c>
      <c r="K1182">
        <f>SUMPRODUCT(MID(0&amp;feed!K874,LARGE(INDEX(ISNUMBER(--MID(feed!K874,ROW($1:$19),1))*
ROW($1:$19),0),ROW($1:$19))+1,1)*10^ROW($1:$19)/10)</f>
        <v>19</v>
      </c>
      <c r="L1182">
        <f>SUMPRODUCT(MID(0&amp;feed!L874,LARGE(INDEX(ISNUMBER(--MID(feed!L874,ROW($1:$19),1))*
ROW($1:$19),0),ROW($1:$19))+1,1)*10^ROW($1:$19)/10)</f>
        <v>1</v>
      </c>
      <c r="M1182" t="str">
        <f>feed!M874</f>
        <v>Mixed Economy</v>
      </c>
      <c r="N1182">
        <f>SUMPRODUCT(MID(0&amp;feed!N874,LARGE(INDEX(ISNUMBER(--MID(feed!N874,ROW($1:$5),1))*
ROW($1:$5),0),ROW($1:$5))+1,1)*10^ROW($1:$5)/10)</f>
        <v>463</v>
      </c>
      <c r="O1182">
        <f>SUMPRODUCT(MID(0&amp;feed!O874,LARGE(INDEX(ISNUMBER(--MID(feed!O874,ROW($1:$5),1))*
ROW($1:$5),0),ROW($1:$5))+1,1)*10^ROW($1:$5)/10)</f>
        <v>0</v>
      </c>
      <c r="P1182" t="str">
        <f>feed!P874</f>
        <v>Untapped</v>
      </c>
      <c r="Q1182">
        <f t="shared" si="108"/>
        <v>90</v>
      </c>
      <c r="R1182" t="str">
        <f>feed!Q874</f>
        <v>Powerful</v>
      </c>
      <c r="S1182">
        <f t="shared" si="109"/>
        <v>9</v>
      </c>
      <c r="T1182" t="str">
        <f>feed!R874</f>
        <v>East Indies</v>
      </c>
      <c r="U1182" t="str">
        <f>feed!S874</f>
        <v>Soviet Union</v>
      </c>
      <c r="V1182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26732</v>
      </c>
      <c r="W1182" t="str">
        <f>feed!U874</f>
        <v>http://blocgame.com/stats.php?id=64637</v>
      </c>
      <c r="X1182" s="4">
        <f>SUMPRODUCT(MID(0&amp;feed!V874,LARGE(INDEX(ISNUMBER(--MID(feed!V874,ROW($1:$5),1))*
ROW($1:$5),0),ROW($1:$5))+1,1)*10^ROW($1:$5)/10)</f>
        <v>0</v>
      </c>
      <c r="Y1182">
        <f>feed!W874</f>
        <v>0</v>
      </c>
      <c r="Z1182" s="4">
        <f t="shared" si="110"/>
        <v>18482</v>
      </c>
      <c r="AA1182" s="8">
        <f t="shared" si="111"/>
        <v>57.736501079913609</v>
      </c>
      <c r="AB1182" s="4">
        <f t="shared" si="112"/>
        <v>77.166666666666671</v>
      </c>
      <c r="AC1182" s="4">
        <f t="shared" si="113"/>
        <v>4455.333333333333</v>
      </c>
    </row>
    <row r="1183" spans="1:29" x14ac:dyDescent="0.25">
      <c r="A1183" t="str">
        <f>feed!A797</f>
        <v>Kingdom states</v>
      </c>
      <c r="B1183" t="str">
        <f>feed!B797</f>
        <v>areezie</v>
      </c>
      <c r="C1183">
        <f>feed!C797</f>
        <v>0</v>
      </c>
      <c r="D1183">
        <f>SUMPRODUCT(MID(0&amp;feed!D797,LARGE(INDEX(ISNUMBER(--MID(feed!D797,ROW($1:$19),1))*
ROW($1:$19),0),ROW($1:$19))+1,1)*10^ROW($1:$19)/10)</f>
        <v>25</v>
      </c>
      <c r="E1183">
        <f>SUMPRODUCT(MID(0&amp;feed!E797,LARGE(INDEX(ISNUMBER(--MID(feed!E797,ROW($1:$19),1))*
ROW($1:$19),0),ROW($1:$19))+1,1)*10^ROW($1:$19)/10)</f>
        <v>0</v>
      </c>
      <c r="F1183" t="str">
        <f>feed!F797</f>
        <v>Korean War surplus</v>
      </c>
      <c r="G1183" t="str">
        <f>feed!G797</f>
        <v>Gandhi-like</v>
      </c>
      <c r="H1183">
        <f>SUMPRODUCT(MID(0&amp;feed!H800,LARGE(INDEX(ISNUMBER(--MID(feed!H800,ROW($1:$19),1))*
ROW($1:$19),0),ROW($1:$19))+1,1)*10^ROW($1:$19)/10)</f>
        <v>0</v>
      </c>
      <c r="I1183" t="str">
        <f>feed!I797</f>
        <v>Good</v>
      </c>
      <c r="J1183">
        <f>SUMPRODUCT(MID(0&amp;feed!J797,LARGE(INDEX(ISNUMBER(--MID(feed!J797,ROW($1:$19),1))*
ROW($1:$19),0),ROW($1:$19))+1,1)*10^ROW($1:$19)/10)</f>
        <v>1</v>
      </c>
      <c r="K1183">
        <f>SUMPRODUCT(MID(0&amp;feed!K797,LARGE(INDEX(ISNUMBER(--MID(feed!K797,ROW($1:$19),1))*
ROW($1:$19),0),ROW($1:$19))+1,1)*10^ROW($1:$19)/10)</f>
        <v>13</v>
      </c>
      <c r="L1183">
        <f>SUMPRODUCT(MID(0&amp;feed!L797,LARGE(INDEX(ISNUMBER(--MID(feed!L797,ROW($1:$19),1))*
ROW($1:$19),0),ROW($1:$19))+1,1)*10^ROW($1:$19)/10)</f>
        <v>9</v>
      </c>
      <c r="M1183" t="str">
        <f>feed!M797</f>
        <v>Free Market</v>
      </c>
      <c r="N1183">
        <f>SUMPRODUCT(MID(0&amp;feed!N797,LARGE(INDEX(ISNUMBER(--MID(feed!N797,ROW($1:$5),1))*
ROW($1:$5),0),ROW($1:$5))+1,1)*10^ROW($1:$5)/10)</f>
        <v>583</v>
      </c>
      <c r="O1183">
        <f>SUMPRODUCT(MID(0&amp;feed!O797,LARGE(INDEX(ISNUMBER(--MID(feed!O797,ROW($1:$5),1))*
ROW($1:$5),0),ROW($1:$5))+1,1)*10^ROW($1:$5)/10)</f>
        <v>4244</v>
      </c>
      <c r="P1183" t="str">
        <f>feed!P797</f>
        <v>Untapped</v>
      </c>
      <c r="Q1183">
        <f t="shared" si="108"/>
        <v>90</v>
      </c>
      <c r="R1183" t="str">
        <f>feed!Q797</f>
        <v>Mediocre</v>
      </c>
      <c r="S1183">
        <f t="shared" si="109"/>
        <v>4.5</v>
      </c>
      <c r="T1183" t="str">
        <f>feed!R797</f>
        <v>Atlas</v>
      </c>
      <c r="U1183" t="str">
        <f>feed!S797</f>
        <v>United States</v>
      </c>
      <c r="V1183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20000</v>
      </c>
      <c r="W1183" t="str">
        <f>feed!U797</f>
        <v>http://blocgame.com/stats.php?id=64464</v>
      </c>
      <c r="X1183" s="4">
        <f>SUMPRODUCT(MID(0&amp;feed!V797,LARGE(INDEX(ISNUMBER(--MID(feed!V797,ROW($1:$5),1))*
ROW($1:$5),0),ROW($1:$5))+1,1)*10^ROW($1:$5)/10)</f>
        <v>0</v>
      </c>
      <c r="Y1183">
        <f>feed!W797</f>
        <v>0</v>
      </c>
      <c r="Z1183" s="4">
        <f t="shared" si="110"/>
        <v>11750</v>
      </c>
      <c r="AA1183" s="8">
        <f t="shared" si="111"/>
        <v>34.305317324185246</v>
      </c>
      <c r="AB1183" s="4">
        <f t="shared" si="112"/>
        <v>97.166666666666671</v>
      </c>
      <c r="AC1183" s="4">
        <f t="shared" si="113"/>
        <v>3333.3333333333335</v>
      </c>
    </row>
    <row r="1184" spans="1:29" x14ac:dyDescent="0.25">
      <c r="A1184" t="str">
        <f>feed!A808</f>
        <v>Kremufkowo</v>
      </c>
      <c r="B1184" t="str">
        <f>feed!B808</f>
        <v>Pawlacz2gmd</v>
      </c>
      <c r="C1184" t="str">
        <f>feed!C808</f>
        <v>Warsaw Pact</v>
      </c>
      <c r="D1184">
        <f>SUMPRODUCT(MID(0&amp;feed!D808,LARGE(INDEX(ISNUMBER(--MID(feed!D808,ROW($1:$19),1))*
ROW($1:$19),0),ROW($1:$19))+1,1)*10^ROW($1:$19)/10)</f>
        <v>13</v>
      </c>
      <c r="E1184">
        <f>SUMPRODUCT(MID(0&amp;feed!E808,LARGE(INDEX(ISNUMBER(--MID(feed!E808,ROW($1:$19),1))*
ROW($1:$19),0),ROW($1:$19))+1,1)*10^ROW($1:$19)/10)</f>
        <v>0</v>
      </c>
      <c r="F1184" t="str">
        <f>feed!F808</f>
        <v>First World War surplus</v>
      </c>
      <c r="G1184" t="str">
        <f>feed!G808</f>
        <v>Nice</v>
      </c>
      <c r="H1184">
        <f>SUMPRODUCT(MID(0&amp;feed!H808,LARGE(INDEX(ISNUMBER(--MID(feed!H808,ROW($1:$19),1))*
ROW($1:$19),0),ROW($1:$19))+1,1)*10^ROW($1:$19)/10)</f>
        <v>1</v>
      </c>
      <c r="I1184" t="str">
        <f>feed!I808</f>
        <v>Good</v>
      </c>
      <c r="J1184">
        <f>SUMPRODUCT(MID(0&amp;feed!J808,LARGE(INDEX(ISNUMBER(--MID(feed!J808,ROW($1:$19),1))*
ROW($1:$19),0),ROW($1:$19))+1,1)*10^ROW($1:$19)/10)</f>
        <v>0</v>
      </c>
      <c r="K1184">
        <f>SUMPRODUCT(MID(0&amp;feed!K808,LARGE(INDEX(ISNUMBER(--MID(feed!K808,ROW($1:$19),1))*
ROW($1:$19),0),ROW($1:$19))+1,1)*10^ROW($1:$19)/10)</f>
        <v>10</v>
      </c>
      <c r="L1184">
        <f>SUMPRODUCT(MID(0&amp;feed!L808,LARGE(INDEX(ISNUMBER(--MID(feed!L808,ROW($1:$19),1))*
ROW($1:$19),0),ROW($1:$19))+1,1)*10^ROW($1:$19)/10)</f>
        <v>3</v>
      </c>
      <c r="M1184" t="str">
        <f>feed!M808</f>
        <v>Central Planning</v>
      </c>
      <c r="N1184">
        <f>SUMPRODUCT(MID(0&amp;feed!N808,LARGE(INDEX(ISNUMBER(--MID(feed!N808,ROW($1:$5),1))*
ROW($1:$5),0),ROW($1:$5))+1,1)*10^ROW($1:$5)/10)</f>
        <v>569</v>
      </c>
      <c r="O1184">
        <f>SUMPRODUCT(MID(0&amp;feed!O808,LARGE(INDEX(ISNUMBER(--MID(feed!O808,ROW($1:$5),1))*
ROW($1:$5),0),ROW($1:$5))+1,1)*10^ROW($1:$5)/10)</f>
        <v>329</v>
      </c>
      <c r="P1184" t="str">
        <f>feed!P808</f>
        <v>Near Depletion</v>
      </c>
      <c r="Q1184">
        <f t="shared" si="108"/>
        <v>10</v>
      </c>
      <c r="R1184" t="str">
        <f>feed!Q808</f>
        <v>None</v>
      </c>
      <c r="S1184">
        <f t="shared" si="109"/>
        <v>0</v>
      </c>
      <c r="T1184" t="str">
        <f>feed!R808</f>
        <v>China</v>
      </c>
      <c r="U1184" t="str">
        <f>feed!S808</f>
        <v>Soviet Union</v>
      </c>
      <c r="V1184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19520</v>
      </c>
      <c r="W1184" t="str">
        <f>feed!U808</f>
        <v>http://blocgame.com/stats.php?id=65136</v>
      </c>
      <c r="X1184" s="4">
        <f>SUMPRODUCT(MID(0&amp;feed!V808,LARGE(INDEX(ISNUMBER(--MID(feed!V808,ROW($1:$5),1))*
ROW($1:$5),0),ROW($1:$5))+1,1)*10^ROW($1:$5)/10)</f>
        <v>0</v>
      </c>
      <c r="Y1184">
        <f>feed!W808</f>
        <v>0</v>
      </c>
      <c r="Z1184" s="4">
        <f t="shared" si="110"/>
        <v>13895</v>
      </c>
      <c r="AA1184" s="8">
        <f t="shared" si="111"/>
        <v>34.305799648506152</v>
      </c>
      <c r="AB1184" s="4">
        <f t="shared" si="112"/>
        <v>94.833333333333329</v>
      </c>
      <c r="AC1184" s="4">
        <f t="shared" si="113"/>
        <v>3253.3333333333335</v>
      </c>
    </row>
    <row r="1185" spans="1:29" x14ac:dyDescent="0.25">
      <c r="A1185" t="str">
        <f>feed!A888</f>
        <v>Kateriae</v>
      </c>
      <c r="B1185" t="str">
        <f>feed!B888</f>
        <v>redsky</v>
      </c>
      <c r="C1185" t="str">
        <f>feed!C888</f>
        <v>The Order</v>
      </c>
      <c r="D1185">
        <f>SUMPRODUCT(MID(0&amp;feed!D888,LARGE(INDEX(ISNUMBER(--MID(feed!D888,ROW($1:$19),1))*
ROW($1:$19),0),ROW($1:$19))+1,1)*10^ROW($1:$19)/10)</f>
        <v>107</v>
      </c>
      <c r="E1185">
        <f>SUMPRODUCT(MID(0&amp;feed!E888,LARGE(INDEX(ISNUMBER(--MID(feed!E888,ROW($1:$19),1))*
ROW($1:$19),0),ROW($1:$19))+1,1)*10^ROW($1:$19)/10)</f>
        <v>3</v>
      </c>
      <c r="F1185" t="str">
        <f>feed!F888</f>
        <v>Korean War surplus</v>
      </c>
      <c r="G1185" t="str">
        <f>feed!G888</f>
        <v>Gandhi-like</v>
      </c>
      <c r="H1185">
        <f>SUMPRODUCT(MID(0&amp;feed!H888,LARGE(INDEX(ISNUMBER(--MID(feed!H888,ROW($1:$19),1))*
ROW($1:$19),0),ROW($1:$19))+1,1)*10^ROW($1:$19)/10)</f>
        <v>2</v>
      </c>
      <c r="I1185" t="str">
        <f>feed!I888</f>
        <v>Standard</v>
      </c>
      <c r="J1185">
        <f>SUMPRODUCT(MID(0&amp;feed!J888,LARGE(INDEX(ISNUMBER(--MID(feed!J888,ROW($1:$19),1))*
ROW($1:$19),0),ROW($1:$19))+1,1)*10^ROW($1:$19)/10)</f>
        <v>12</v>
      </c>
      <c r="K1185">
        <f>SUMPRODUCT(MID(0&amp;feed!K888,LARGE(INDEX(ISNUMBER(--MID(feed!K888,ROW($1:$19),1))*
ROW($1:$19),0),ROW($1:$19))+1,1)*10^ROW($1:$19)/10)</f>
        <v>5</v>
      </c>
      <c r="L1185">
        <f>SUMPRODUCT(MID(0&amp;feed!L888,LARGE(INDEX(ISNUMBER(--MID(feed!L888,ROW($1:$19),1))*
ROW($1:$19),0),ROW($1:$19))+1,1)*10^ROW($1:$19)/10)</f>
        <v>4</v>
      </c>
      <c r="M1185" t="str">
        <f>feed!M888</f>
        <v>Free Market</v>
      </c>
      <c r="N1185">
        <f>SUMPRODUCT(MID(0&amp;feed!N888,LARGE(INDEX(ISNUMBER(--MID(feed!N888,ROW($1:$5),1))*
ROW($1:$5),0),ROW($1:$5))+1,1)*10^ROW($1:$5)/10)</f>
        <v>451</v>
      </c>
      <c r="O1185">
        <f>SUMPRODUCT(MID(0&amp;feed!O888,LARGE(INDEX(ISNUMBER(--MID(feed!O888,ROW($1:$5),1))*
ROW($1:$5),0),ROW($1:$5))+1,1)*10^ROW($1:$5)/10)</f>
        <v>1042</v>
      </c>
      <c r="P1185" t="str">
        <f>feed!P888</f>
        <v>Untapped</v>
      </c>
      <c r="Q1185">
        <f t="shared" si="108"/>
        <v>90</v>
      </c>
      <c r="R1185" t="str">
        <f>feed!Q888</f>
        <v>Large</v>
      </c>
      <c r="S1185">
        <f t="shared" si="109"/>
        <v>7.5</v>
      </c>
      <c r="T1185" t="str">
        <f>feed!R888</f>
        <v>Guinea</v>
      </c>
      <c r="U1185" t="str">
        <f>feed!S888</f>
        <v>United States</v>
      </c>
      <c r="V1185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26186</v>
      </c>
      <c r="W1185" t="str">
        <f>feed!U888</f>
        <v>http://blocgame.com/stats.php?id=64503</v>
      </c>
      <c r="X1185" s="4">
        <f>SUMPRODUCT(MID(0&amp;feed!V888,LARGE(INDEX(ISNUMBER(--MID(feed!V888,ROW($1:$5),1))*
ROW($1:$5),0),ROW($1:$5))+1,1)*10^ROW($1:$5)/10)</f>
        <v>0</v>
      </c>
      <c r="Y1185">
        <f>feed!W888</f>
        <v>0</v>
      </c>
      <c r="Z1185" s="4">
        <f t="shared" si="110"/>
        <v>21311</v>
      </c>
      <c r="AA1185" s="8">
        <f t="shared" si="111"/>
        <v>58.062084257206209</v>
      </c>
      <c r="AB1185" s="4">
        <f t="shared" si="112"/>
        <v>75.166666666666671</v>
      </c>
      <c r="AC1185" s="4">
        <f t="shared" si="113"/>
        <v>4364.333333333333</v>
      </c>
    </row>
    <row r="1186" spans="1:29" x14ac:dyDescent="0.25">
      <c r="A1186" t="str">
        <f>feed!A798</f>
        <v>Scythia</v>
      </c>
      <c r="B1186" t="str">
        <f>feed!B798</f>
        <v>ScytheMassakur</v>
      </c>
      <c r="C1186">
        <f>feed!C798</f>
        <v>0</v>
      </c>
      <c r="D1186">
        <f>SUMPRODUCT(MID(0&amp;feed!D798,LARGE(INDEX(ISNUMBER(--MID(feed!D798,ROW($1:$19),1))*
ROW($1:$19),0),ROW($1:$19))+1,1)*10^ROW($1:$19)/10)</f>
        <v>2</v>
      </c>
      <c r="E1186">
        <f>SUMPRODUCT(MID(0&amp;feed!E798,LARGE(INDEX(ISNUMBER(--MID(feed!E798,ROW($1:$19),1))*
ROW($1:$19),0),ROW($1:$19))+1,1)*10^ROW($1:$19)/10)</f>
        <v>0</v>
      </c>
      <c r="F1186" t="str">
        <f>feed!F798</f>
        <v>Finest of the 19th century</v>
      </c>
      <c r="G1186" t="str">
        <f>feed!G798</f>
        <v>Gandhi-like</v>
      </c>
      <c r="H1186">
        <f>SUMPRODUCT(MID(0&amp;feed!H797,LARGE(INDEX(ISNUMBER(--MID(feed!H797,ROW($1:$19),1))*
ROW($1:$19),0),ROW($1:$19))+1,1)*10^ROW($1:$19)/10)</f>
        <v>3</v>
      </c>
      <c r="I1186" t="str">
        <f>feed!I798</f>
        <v>Standard</v>
      </c>
      <c r="J1186">
        <f>SUMPRODUCT(MID(0&amp;feed!J798,LARGE(INDEX(ISNUMBER(--MID(feed!J798,ROW($1:$19),1))*
ROW($1:$19),0),ROW($1:$19))+1,1)*10^ROW($1:$19)/10)</f>
        <v>6</v>
      </c>
      <c r="K1186">
        <f>SUMPRODUCT(MID(0&amp;feed!K798,LARGE(INDEX(ISNUMBER(--MID(feed!K798,ROW($1:$19),1))*
ROW($1:$19),0),ROW($1:$19))+1,1)*10^ROW($1:$19)/10)</f>
        <v>3</v>
      </c>
      <c r="L1186">
        <f>SUMPRODUCT(MID(0&amp;feed!L798,LARGE(INDEX(ISNUMBER(--MID(feed!L798,ROW($1:$19),1))*
ROW($1:$19),0),ROW($1:$19))+1,1)*10^ROW($1:$19)/10)</f>
        <v>1</v>
      </c>
      <c r="M1186" t="str">
        <f>feed!M798</f>
        <v>Mixed Economy</v>
      </c>
      <c r="N1186">
        <f>SUMPRODUCT(MID(0&amp;feed!N798,LARGE(INDEX(ISNUMBER(--MID(feed!N798,ROW($1:$5),1))*
ROW($1:$5),0),ROW($1:$5))+1,1)*10^ROW($1:$5)/10)</f>
        <v>583</v>
      </c>
      <c r="O1186">
        <f>SUMPRODUCT(MID(0&amp;feed!O798,LARGE(INDEX(ISNUMBER(--MID(feed!O798,ROW($1:$5),1))*
ROW($1:$5),0),ROW($1:$5))+1,1)*10^ROW($1:$5)/10)</f>
        <v>1541</v>
      </c>
      <c r="P1186" t="str">
        <f>feed!P798</f>
        <v>Untapped</v>
      </c>
      <c r="Q1186">
        <f t="shared" si="108"/>
        <v>90</v>
      </c>
      <c r="R1186" t="str">
        <f>feed!Q798</f>
        <v>Meagre</v>
      </c>
      <c r="S1186">
        <f t="shared" si="109"/>
        <v>1.5</v>
      </c>
      <c r="T1186" t="str">
        <f>feed!R798</f>
        <v>Mesopotamia</v>
      </c>
      <c r="U1186" t="str">
        <f>feed!S798</f>
        <v>Neutral</v>
      </c>
      <c r="V1186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16243</v>
      </c>
      <c r="W1186" t="str">
        <f>feed!U798</f>
        <v>http://blocgame.com/stats.php?id=65215</v>
      </c>
      <c r="X1186" s="4">
        <f>SUMPRODUCT(MID(0&amp;feed!V798,LARGE(INDEX(ISNUMBER(--MID(feed!V798,ROW($1:$5),1))*
ROW($1:$5),0),ROW($1:$5))+1,1)*10^ROW($1:$5)/10)</f>
        <v>0</v>
      </c>
      <c r="Y1186">
        <f>feed!W798</f>
        <v>0</v>
      </c>
      <c r="Z1186" s="4">
        <f t="shared" si="110"/>
        <v>12493</v>
      </c>
      <c r="AA1186" s="8">
        <f t="shared" si="111"/>
        <v>27.861063464837049</v>
      </c>
      <c r="AB1186" s="4">
        <f t="shared" si="112"/>
        <v>97.166666666666671</v>
      </c>
      <c r="AC1186" s="4">
        <f t="shared" si="113"/>
        <v>2707.1666666666665</v>
      </c>
    </row>
    <row r="1187" spans="1:29" x14ac:dyDescent="0.25">
      <c r="A1187" t="str">
        <f>feed!A787</f>
        <v>Booyakasha</v>
      </c>
      <c r="B1187" t="str">
        <f>feed!B787</f>
        <v>Pennypenny</v>
      </c>
      <c r="C1187">
        <f>feed!C787</f>
        <v>0</v>
      </c>
      <c r="D1187">
        <f>SUMPRODUCT(MID(0&amp;feed!D787,LARGE(INDEX(ISNUMBER(--MID(feed!D787,ROW($1:$19),1))*
ROW($1:$19),0),ROW($1:$19))+1,1)*10^ROW($1:$19)/10)</f>
        <v>10</v>
      </c>
      <c r="E1187">
        <f>SUMPRODUCT(MID(0&amp;feed!E787,LARGE(INDEX(ISNUMBER(--MID(feed!E787,ROW($1:$19),1))*
ROW($1:$19),0),ROW($1:$19))+1,1)*10^ROW($1:$19)/10)</f>
        <v>0</v>
      </c>
      <c r="F1187" t="str">
        <f>feed!F787</f>
        <v>First World War surplus</v>
      </c>
      <c r="G1187" t="str">
        <f>feed!G787</f>
        <v>Gandhi-like</v>
      </c>
      <c r="H1187">
        <f>SUMPRODUCT(MID(0&amp;feed!H787,LARGE(INDEX(ISNUMBER(--MID(feed!H787,ROW($1:$19),1))*
ROW($1:$19),0),ROW($1:$19))+1,1)*10^ROW($1:$19)/10)</f>
        <v>0</v>
      </c>
      <c r="I1187" t="str">
        <f>feed!I787</f>
        <v>Standard</v>
      </c>
      <c r="J1187">
        <f>SUMPRODUCT(MID(0&amp;feed!J787,LARGE(INDEX(ISNUMBER(--MID(feed!J787,ROW($1:$19),1))*
ROW($1:$19),0),ROW($1:$19))+1,1)*10^ROW($1:$19)/10)</f>
        <v>99</v>
      </c>
      <c r="K1187">
        <f>SUMPRODUCT(MID(0&amp;feed!K787,LARGE(INDEX(ISNUMBER(--MID(feed!K787,ROW($1:$19),1))*
ROW($1:$19),0),ROW($1:$19))+1,1)*10^ROW($1:$19)/10)</f>
        <v>2</v>
      </c>
      <c r="L1187">
        <f>SUMPRODUCT(MID(0&amp;feed!L787,LARGE(INDEX(ISNUMBER(--MID(feed!L787,ROW($1:$19),1))*
ROW($1:$19),0),ROW($1:$19))+1,1)*10^ROW($1:$19)/10)</f>
        <v>2</v>
      </c>
      <c r="M1187" t="str">
        <f>feed!M787</f>
        <v>Central Planning</v>
      </c>
      <c r="N1187">
        <f>SUMPRODUCT(MID(0&amp;feed!N787,LARGE(INDEX(ISNUMBER(--MID(feed!N787,ROW($1:$5),1))*
ROW($1:$5),0),ROW($1:$5))+1,1)*10^ROW($1:$5)/10)</f>
        <v>607</v>
      </c>
      <c r="O1187">
        <f>SUMPRODUCT(MID(0&amp;feed!O787,LARGE(INDEX(ISNUMBER(--MID(feed!O787,ROW($1:$5),1))*
ROW($1:$5),0),ROW($1:$5))+1,1)*10^ROW($1:$5)/10)</f>
        <v>1637</v>
      </c>
      <c r="P1187" t="str">
        <f>feed!P787</f>
        <v>Untapped</v>
      </c>
      <c r="Q1187">
        <f t="shared" si="108"/>
        <v>90</v>
      </c>
      <c r="R1187" t="str">
        <f>feed!Q787</f>
        <v>None</v>
      </c>
      <c r="S1187">
        <f t="shared" si="109"/>
        <v>0</v>
      </c>
      <c r="T1187" t="str">
        <f>feed!R787</f>
        <v>Arabia</v>
      </c>
      <c r="U1187" t="str">
        <f>feed!S787</f>
        <v>Neutral</v>
      </c>
      <c r="V11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11231</v>
      </c>
      <c r="W1187" t="str">
        <f>feed!U787</f>
        <v>http://blocgame.com/stats.php?id=43208</v>
      </c>
      <c r="X1187" s="4">
        <f>SUMPRODUCT(MID(0&amp;feed!V787,LARGE(INDEX(ISNUMBER(--MID(feed!V787,ROW($1:$5),1))*
ROW($1:$5),0),ROW($1:$5))+1,1)*10^ROW($1:$5)/10)</f>
        <v>0</v>
      </c>
      <c r="Y1187">
        <f>feed!W787</f>
        <v>0</v>
      </c>
      <c r="Z1187" s="4">
        <f t="shared" si="110"/>
        <v>9731</v>
      </c>
      <c r="AA1187" s="8">
        <f t="shared" si="111"/>
        <v>18.502471169686984</v>
      </c>
      <c r="AB1187" s="4">
        <f t="shared" si="112"/>
        <v>101.16666666666667</v>
      </c>
      <c r="AC1187" s="4">
        <f t="shared" si="113"/>
        <v>1871.8333333333333</v>
      </c>
    </row>
    <row r="1188" spans="1:29" x14ac:dyDescent="0.25">
      <c r="A1188" t="str">
        <f>feed!A703</f>
        <v>hypocrates</v>
      </c>
      <c r="B1188" t="str">
        <f>feed!B703</f>
        <v>sarah4424</v>
      </c>
      <c r="C1188" t="str">
        <f>feed!C703</f>
        <v>Brotherhood of Nod</v>
      </c>
      <c r="D1188">
        <f>SUMPRODUCT(MID(0&amp;feed!D703,LARGE(INDEX(ISNUMBER(--MID(feed!D703,ROW($1:$19),1))*
ROW($1:$19),0),ROW($1:$19))+1,1)*10^ROW($1:$19)/10)</f>
        <v>18</v>
      </c>
      <c r="E1188">
        <f>SUMPRODUCT(MID(0&amp;feed!E703,LARGE(INDEX(ISNUMBER(--MID(feed!E703,ROW($1:$19),1))*
ROW($1:$19),0),ROW($1:$19))+1,1)*10^ROW($1:$19)/10)</f>
        <v>0</v>
      </c>
      <c r="F1188" t="str">
        <f>feed!F703</f>
        <v>Second World War surplus</v>
      </c>
      <c r="G1188" t="str">
        <f>feed!G703</f>
        <v>Angelic</v>
      </c>
      <c r="H1188">
        <f>SUMPRODUCT(MID(0&amp;feed!H703,LARGE(INDEX(ISNUMBER(--MID(feed!H703,ROW($1:$19),1))*
ROW($1:$19),0),ROW($1:$19))+1,1)*10^ROW($1:$19)/10)</f>
        <v>1</v>
      </c>
      <c r="I1188" t="str">
        <f>feed!I703</f>
        <v>Undisciplined Rabble</v>
      </c>
      <c r="J1188">
        <f>SUMPRODUCT(MID(0&amp;feed!J703,LARGE(INDEX(ISNUMBER(--MID(feed!J703,ROW($1:$19),1))*
ROW($1:$19),0),ROW($1:$19))+1,1)*10^ROW($1:$19)/10)</f>
        <v>3</v>
      </c>
      <c r="K1188">
        <f>SUMPRODUCT(MID(0&amp;feed!K703,LARGE(INDEX(ISNUMBER(--MID(feed!K703,ROW($1:$19),1))*
ROW($1:$19),0),ROW($1:$19))+1,1)*10^ROW($1:$19)/10)</f>
        <v>4</v>
      </c>
      <c r="L1188">
        <f>SUMPRODUCT(MID(0&amp;feed!L703,LARGE(INDEX(ISNUMBER(--MID(feed!L703,ROW($1:$19),1))*
ROW($1:$19),0),ROW($1:$19))+1,1)*10^ROW($1:$19)/10)</f>
        <v>2</v>
      </c>
      <c r="M1188" t="str">
        <f>feed!M703</f>
        <v>Central Planning</v>
      </c>
      <c r="N1188">
        <f>SUMPRODUCT(MID(0&amp;feed!N703,LARGE(INDEX(ISNUMBER(--MID(feed!N703,ROW($1:$5),1))*
ROW($1:$5),0),ROW($1:$5))+1,1)*10^ROW($1:$5)/10)</f>
        <v>778</v>
      </c>
      <c r="O1188">
        <f>SUMPRODUCT(MID(0&amp;feed!O703,LARGE(INDEX(ISNUMBER(--MID(feed!O703,ROW($1:$5),1))*
ROW($1:$5),0),ROW($1:$5))+1,1)*10^ROW($1:$5)/10)</f>
        <v>2971</v>
      </c>
      <c r="P1188" t="str">
        <f>feed!P703</f>
        <v>Untapped</v>
      </c>
      <c r="Q1188">
        <f t="shared" si="108"/>
        <v>90</v>
      </c>
      <c r="R1188" t="str">
        <f>feed!Q703</f>
        <v>None</v>
      </c>
      <c r="S1188">
        <f t="shared" si="109"/>
        <v>0</v>
      </c>
      <c r="T1188" t="str">
        <f>feed!R703</f>
        <v>Mesopotamia</v>
      </c>
      <c r="U1188" t="str">
        <f>feed!S703</f>
        <v>United States</v>
      </c>
      <c r="V1188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20000</v>
      </c>
      <c r="W1188" t="str">
        <f>feed!U703</f>
        <v>http://blocgame.com/stats.php?id=64450</v>
      </c>
      <c r="X1188" s="4">
        <f>SUMPRODUCT(MID(0&amp;feed!V703,LARGE(INDEX(ISNUMBER(--MID(feed!V703,ROW($1:$5),1))*
ROW($1:$5),0),ROW($1:$5))+1,1)*10^ROW($1:$5)/10)</f>
        <v>0</v>
      </c>
      <c r="Y1188">
        <f>feed!W703</f>
        <v>0</v>
      </c>
      <c r="Z1188" s="4">
        <f t="shared" si="110"/>
        <v>17000</v>
      </c>
      <c r="AA1188" s="8">
        <f t="shared" si="111"/>
        <v>25.70694087403599</v>
      </c>
      <c r="AB1188" s="4">
        <f t="shared" si="112"/>
        <v>129.66666666666666</v>
      </c>
      <c r="AC1188" s="4">
        <f t="shared" si="113"/>
        <v>3333.3333333333335</v>
      </c>
    </row>
    <row r="1189" spans="1:29" x14ac:dyDescent="0.25">
      <c r="A1189" t="str">
        <f>feed!A792</f>
        <v>Weeabo Island</v>
      </c>
      <c r="B1189" t="str">
        <f>feed!B792</f>
        <v>misterjohnson</v>
      </c>
      <c r="C1189" t="str">
        <f>feed!C792</f>
        <v>Interpol</v>
      </c>
      <c r="D1189">
        <f>SUMPRODUCT(MID(0&amp;feed!D792,LARGE(INDEX(ISNUMBER(--MID(feed!D792,ROW($1:$19),1))*
ROW($1:$19),0),ROW($1:$19))+1,1)*10^ROW($1:$19)/10)</f>
        <v>13</v>
      </c>
      <c r="E1189">
        <f>SUMPRODUCT(MID(0&amp;feed!E792,LARGE(INDEX(ISNUMBER(--MID(feed!E792,ROW($1:$19),1))*
ROW($1:$19),0),ROW($1:$19))+1,1)*10^ROW($1:$19)/10)</f>
        <v>0</v>
      </c>
      <c r="F1189" t="str">
        <f>feed!F792</f>
        <v>Finest of the 19th century</v>
      </c>
      <c r="G1189" t="str">
        <f>feed!G792</f>
        <v>Angelic</v>
      </c>
      <c r="H1189">
        <f>SUMPRODUCT(MID(0&amp;feed!H792,LARGE(INDEX(ISNUMBER(--MID(feed!H792,ROW($1:$19),1))*
ROW($1:$19),0),ROW($1:$19))+1,1)*10^ROW($1:$19)/10)</f>
        <v>0</v>
      </c>
      <c r="I1189" t="str">
        <f>feed!I792</f>
        <v>Standard</v>
      </c>
      <c r="J1189">
        <f>SUMPRODUCT(MID(0&amp;feed!J792,LARGE(INDEX(ISNUMBER(--MID(feed!J792,ROW($1:$19),1))*
ROW($1:$19),0),ROW($1:$19))+1,1)*10^ROW($1:$19)/10)</f>
        <v>11</v>
      </c>
      <c r="K1189">
        <f>SUMPRODUCT(MID(0&amp;feed!K792,LARGE(INDEX(ISNUMBER(--MID(feed!K792,ROW($1:$19),1))*
ROW($1:$19),0),ROW($1:$19))+1,1)*10^ROW($1:$19)/10)</f>
        <v>8</v>
      </c>
      <c r="L1189">
        <f>SUMPRODUCT(MID(0&amp;feed!L792,LARGE(INDEX(ISNUMBER(--MID(feed!L792,ROW($1:$19),1))*
ROW($1:$19),0),ROW($1:$19))+1,1)*10^ROW($1:$19)/10)</f>
        <v>10</v>
      </c>
      <c r="M1189" t="str">
        <f>feed!M792</f>
        <v>Central Planning</v>
      </c>
      <c r="N1189">
        <f>SUMPRODUCT(MID(0&amp;feed!N792,LARGE(INDEX(ISNUMBER(--MID(feed!N792,ROW($1:$5),1))*
ROW($1:$5),0),ROW($1:$5))+1,1)*10^ROW($1:$5)/10)</f>
        <v>591</v>
      </c>
      <c r="O1189">
        <f>SUMPRODUCT(MID(0&amp;feed!O792,LARGE(INDEX(ISNUMBER(--MID(feed!O792,ROW($1:$5),1))*
ROW($1:$5),0),ROW($1:$5))+1,1)*10^ROW($1:$5)/10)</f>
        <v>3212</v>
      </c>
      <c r="P1189" t="str">
        <f>feed!P792</f>
        <v>Untapped</v>
      </c>
      <c r="Q1189">
        <f t="shared" si="108"/>
        <v>90</v>
      </c>
      <c r="R1189" t="str">
        <f>feed!Q792</f>
        <v>Powerful</v>
      </c>
      <c r="S1189">
        <f t="shared" si="109"/>
        <v>9</v>
      </c>
      <c r="T1189" t="str">
        <f>feed!R792</f>
        <v>Persia</v>
      </c>
      <c r="U1189" t="str">
        <f>feed!S792</f>
        <v>Soviet Union</v>
      </c>
      <c r="V1189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29837</v>
      </c>
      <c r="W1189" t="str">
        <f>feed!U792</f>
        <v>http://blocgame.com/stats.php?id=64179</v>
      </c>
      <c r="X1189" s="4">
        <f>SUMPRODUCT(MID(0&amp;feed!V792,LARGE(INDEX(ISNUMBER(--MID(feed!V792,ROW($1:$5),1))*
ROW($1:$5),0),ROW($1:$5))+1,1)*10^ROW($1:$5)/10)</f>
        <v>0</v>
      </c>
      <c r="Y1189">
        <f>feed!W792</f>
        <v>0</v>
      </c>
      <c r="Z1189" s="4">
        <f t="shared" si="110"/>
        <v>23087</v>
      </c>
      <c r="AA1189" s="8">
        <f t="shared" si="111"/>
        <v>50.485617597292723</v>
      </c>
      <c r="AB1189" s="4">
        <f t="shared" si="112"/>
        <v>98.5</v>
      </c>
      <c r="AC1189" s="4">
        <f t="shared" si="113"/>
        <v>4972.833333333333</v>
      </c>
    </row>
    <row r="1190" spans="1:29" x14ac:dyDescent="0.25">
      <c r="A1190" t="str">
        <f>feed!A772</f>
        <v>Joseph Stalin</v>
      </c>
      <c r="B1190" t="str">
        <f>feed!B772</f>
        <v>Yidi Gao</v>
      </c>
      <c r="C1190">
        <f>feed!C772</f>
        <v>0</v>
      </c>
      <c r="D1190">
        <f>SUMPRODUCT(MID(0&amp;feed!D772,LARGE(INDEX(ISNUMBER(--MID(feed!D772,ROW($1:$19),1))*
ROW($1:$19),0),ROW($1:$19))+1,1)*10^ROW($1:$19)/10)</f>
        <v>11</v>
      </c>
      <c r="E1190">
        <f>SUMPRODUCT(MID(0&amp;feed!E772,LARGE(INDEX(ISNUMBER(--MID(feed!E772,ROW($1:$19),1))*
ROW($1:$19),0),ROW($1:$19))+1,1)*10^ROW($1:$19)/10)</f>
        <v>0</v>
      </c>
      <c r="F1190" t="str">
        <f>feed!F772</f>
        <v>First World War surplus</v>
      </c>
      <c r="G1190" t="str">
        <f>feed!G772</f>
        <v>Questionable</v>
      </c>
      <c r="H1190">
        <f>SUMPRODUCT(MID(0&amp;feed!H772,LARGE(INDEX(ISNUMBER(--MID(feed!H772,ROW($1:$19),1))*
ROW($1:$19),0),ROW($1:$19))+1,1)*10^ROW($1:$19)/10)</f>
        <v>0</v>
      </c>
      <c r="I1190" t="str">
        <f>feed!I772</f>
        <v>Good</v>
      </c>
      <c r="J1190">
        <f>SUMPRODUCT(MID(0&amp;feed!J772,LARGE(INDEX(ISNUMBER(--MID(feed!J772,ROW($1:$19),1))*
ROW($1:$19),0),ROW($1:$19))+1,1)*10^ROW($1:$19)/10)</f>
        <v>4</v>
      </c>
      <c r="K1190">
        <f>SUMPRODUCT(MID(0&amp;feed!K772,LARGE(INDEX(ISNUMBER(--MID(feed!K772,ROW($1:$19),1))*
ROW($1:$19),0),ROW($1:$19))+1,1)*10^ROW($1:$19)/10)</f>
        <v>3</v>
      </c>
      <c r="L1190">
        <f>SUMPRODUCT(MID(0&amp;feed!L772,LARGE(INDEX(ISNUMBER(--MID(feed!L772,ROW($1:$19),1))*
ROW($1:$19),0),ROW($1:$19))+1,1)*10^ROW($1:$19)/10)</f>
        <v>0</v>
      </c>
      <c r="M1190" t="str">
        <f>feed!M772</f>
        <v>Mixed Economy</v>
      </c>
      <c r="N1190">
        <f>SUMPRODUCT(MID(0&amp;feed!N772,LARGE(INDEX(ISNUMBER(--MID(feed!N772,ROW($1:$5),1))*
ROW($1:$5),0),ROW($1:$5))+1,1)*10^ROW($1:$5)/10)</f>
        <v>634</v>
      </c>
      <c r="O1190">
        <f>SUMPRODUCT(MID(0&amp;feed!O772,LARGE(INDEX(ISNUMBER(--MID(feed!O772,ROW($1:$5),1))*
ROW($1:$5),0),ROW($1:$5))+1,1)*10^ROW($1:$5)/10)</f>
        <v>0</v>
      </c>
      <c r="P1190" t="str">
        <f>feed!P772</f>
        <v>Untapped</v>
      </c>
      <c r="Q1190">
        <f t="shared" si="108"/>
        <v>90</v>
      </c>
      <c r="R1190" t="str">
        <f>feed!Q772</f>
        <v>Meagre</v>
      </c>
      <c r="S1190">
        <f t="shared" si="109"/>
        <v>1.5</v>
      </c>
      <c r="T1190" t="str">
        <f>feed!R772</f>
        <v>Pacific Rim</v>
      </c>
      <c r="U1190" t="str">
        <f>feed!S772</f>
        <v>Neutral</v>
      </c>
      <c r="V1190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9266</v>
      </c>
      <c r="W1190" t="str">
        <f>feed!U772</f>
        <v>http://blocgame.com/stats.php?id=64425</v>
      </c>
      <c r="X1190" s="4">
        <f>SUMPRODUCT(MID(0&amp;feed!V772,LARGE(INDEX(ISNUMBER(--MID(feed!V772,ROW($1:$5),1))*
ROW($1:$5),0),ROW($1:$5))+1,1)*10^ROW($1:$5)/10)</f>
        <v>0</v>
      </c>
      <c r="Y1190">
        <f>feed!W772</f>
        <v>0</v>
      </c>
      <c r="Z1190" s="4">
        <f t="shared" si="110"/>
        <v>8141</v>
      </c>
      <c r="AA1190" s="8">
        <f t="shared" si="111"/>
        <v>14.615141955835963</v>
      </c>
      <c r="AB1190" s="4">
        <f t="shared" si="112"/>
        <v>105.66666666666667</v>
      </c>
      <c r="AC1190" s="4">
        <f t="shared" si="113"/>
        <v>1544.3333333333333</v>
      </c>
    </row>
    <row r="1191" spans="1:29" x14ac:dyDescent="0.25">
      <c r="A1191" t="str">
        <f>feed!A920</f>
        <v>SomaliFarmers</v>
      </c>
      <c r="B1191" t="str">
        <f>feed!B920</f>
        <v>dynastylord</v>
      </c>
      <c r="C1191">
        <f>feed!C920</f>
        <v>0</v>
      </c>
      <c r="D1191">
        <f>SUMPRODUCT(MID(0&amp;feed!D920,LARGE(INDEX(ISNUMBER(--MID(feed!D920,ROW($1:$19),1))*
ROW($1:$19),0),ROW($1:$19))+1,1)*10^ROW($1:$19)/10)</f>
        <v>7</v>
      </c>
      <c r="E1191">
        <f>SUMPRODUCT(MID(0&amp;feed!E920,LARGE(INDEX(ISNUMBER(--MID(feed!E920,ROW($1:$19),1))*
ROW($1:$19),0),ROW($1:$19))+1,1)*10^ROW($1:$19)/10)</f>
        <v>0</v>
      </c>
      <c r="F1191" t="str">
        <f>feed!F920</f>
        <v>First World War surplus</v>
      </c>
      <c r="G1191" t="str">
        <f>feed!G920</f>
        <v>Normal</v>
      </c>
      <c r="H1191">
        <f>SUMPRODUCT(MID(0&amp;feed!H921,LARGE(INDEX(ISNUMBER(--MID(feed!H921,ROW($1:$19),1))*
ROW($1:$19),0),ROW($1:$19))+1,1)*10^ROW($1:$19)/10)</f>
        <v>0</v>
      </c>
      <c r="I1191" t="str">
        <f>feed!I920</f>
        <v>Undisciplined Rabble</v>
      </c>
      <c r="J1191">
        <f>SUMPRODUCT(MID(0&amp;feed!J920,LARGE(INDEX(ISNUMBER(--MID(feed!J920,ROW($1:$19),1))*
ROW($1:$19),0),ROW($1:$19))+1,1)*10^ROW($1:$19)/10)</f>
        <v>102</v>
      </c>
      <c r="K1191">
        <f>SUMPRODUCT(MID(0&amp;feed!K920,LARGE(INDEX(ISNUMBER(--MID(feed!K920,ROW($1:$19),1))*
ROW($1:$19),0),ROW($1:$19))+1,1)*10^ROW($1:$19)/10)</f>
        <v>3</v>
      </c>
      <c r="L1191">
        <f>SUMPRODUCT(MID(0&amp;feed!L920,LARGE(INDEX(ISNUMBER(--MID(feed!L920,ROW($1:$19),1))*
ROW($1:$19),0),ROW($1:$19))+1,1)*10^ROW($1:$19)/10)</f>
        <v>0</v>
      </c>
      <c r="M1191" t="str">
        <f>feed!M920</f>
        <v>Mixed Economy</v>
      </c>
      <c r="N1191">
        <f>SUMPRODUCT(MID(0&amp;feed!N920,LARGE(INDEX(ISNUMBER(--MID(feed!N920,ROW($1:$5),1))*
ROW($1:$5),0),ROW($1:$5))+1,1)*10^ROW($1:$5)/10)</f>
        <v>415</v>
      </c>
      <c r="O1191">
        <f>SUMPRODUCT(MID(0&amp;feed!O920,LARGE(INDEX(ISNUMBER(--MID(feed!O920,ROW($1:$5),1))*
ROW($1:$5),0),ROW($1:$5))+1,1)*10^ROW($1:$5)/10)</f>
        <v>0</v>
      </c>
      <c r="P1191" t="str">
        <f>feed!P920</f>
        <v>Untapped</v>
      </c>
      <c r="Q1191">
        <f t="shared" si="108"/>
        <v>90</v>
      </c>
      <c r="R1191" t="str">
        <f>feed!Q920</f>
        <v>None</v>
      </c>
      <c r="S1191">
        <f t="shared" si="109"/>
        <v>0</v>
      </c>
      <c r="T1191" t="str">
        <f>feed!R920</f>
        <v>Congo</v>
      </c>
      <c r="U1191" t="str">
        <f>feed!S920</f>
        <v>Neutral</v>
      </c>
      <c r="V1191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7275</v>
      </c>
      <c r="W1191" t="str">
        <f>feed!U920</f>
        <v>http://blocgame.com/stats.php?id=64225</v>
      </c>
      <c r="X1191" s="4">
        <f>SUMPRODUCT(MID(0&amp;feed!V920,LARGE(INDEX(ISNUMBER(--MID(feed!V920,ROW($1:$5),1))*
ROW($1:$5),0),ROW($1:$5))+1,1)*10^ROW($1:$5)/10)</f>
        <v>0</v>
      </c>
      <c r="Y1191">
        <f>feed!W920</f>
        <v>0</v>
      </c>
      <c r="Z1191" s="4">
        <f t="shared" si="110"/>
        <v>6150</v>
      </c>
      <c r="AA1191" s="8">
        <f t="shared" si="111"/>
        <v>17.53012048192771</v>
      </c>
      <c r="AB1191" s="4">
        <f t="shared" si="112"/>
        <v>69.166666666666671</v>
      </c>
      <c r="AC1191" s="4">
        <f t="shared" si="113"/>
        <v>1212.5</v>
      </c>
    </row>
    <row r="1192" spans="1:29" x14ac:dyDescent="0.25">
      <c r="A1192" t="str">
        <f>feed!A683</f>
        <v>Union Mech</v>
      </c>
      <c r="B1192" t="str">
        <f>feed!B683</f>
        <v>Particleman</v>
      </c>
      <c r="C1192" t="str">
        <f>feed!C683</f>
        <v>SPQR</v>
      </c>
      <c r="D1192">
        <f>SUMPRODUCT(MID(0&amp;feed!D683,LARGE(INDEX(ISNUMBER(--MID(feed!D683,ROW($1:$19),1))*
ROW($1:$19),0),ROW($1:$19))+1,1)*10^ROW($1:$19)/10)</f>
        <v>9</v>
      </c>
      <c r="E1192">
        <f>SUMPRODUCT(MID(0&amp;feed!E683,LARGE(INDEX(ISNUMBER(--MID(feed!E683,ROW($1:$19),1))*
ROW($1:$19),0),ROW($1:$19))+1,1)*10^ROW($1:$19)/10)</f>
        <v>0</v>
      </c>
      <c r="F1192" t="str">
        <f>feed!F683</f>
        <v>First World War surplus</v>
      </c>
      <c r="G1192" t="str">
        <f>feed!G683</f>
        <v>Isolated</v>
      </c>
      <c r="H1192">
        <f>SUMPRODUCT(MID(0&amp;feed!H683,LARGE(INDEX(ISNUMBER(--MID(feed!H683,ROW($1:$19),1))*
ROW($1:$19),0),ROW($1:$19))+1,1)*10^ROW($1:$19)/10)</f>
        <v>1</v>
      </c>
      <c r="I1192" t="str">
        <f>feed!I683</f>
        <v>Elite</v>
      </c>
      <c r="J1192">
        <f>SUMPRODUCT(MID(0&amp;feed!J683,LARGE(INDEX(ISNUMBER(--MID(feed!J683,ROW($1:$19),1))*
ROW($1:$19),0),ROW($1:$19))+1,1)*10^ROW($1:$19)/10)</f>
        <v>11</v>
      </c>
      <c r="K1192">
        <f>SUMPRODUCT(MID(0&amp;feed!K683,LARGE(INDEX(ISNUMBER(--MID(feed!K683,ROW($1:$19),1))*
ROW($1:$19),0),ROW($1:$19))+1,1)*10^ROW($1:$19)/10)</f>
        <v>11</v>
      </c>
      <c r="L1192">
        <f>SUMPRODUCT(MID(0&amp;feed!L683,LARGE(INDEX(ISNUMBER(--MID(feed!L683,ROW($1:$19),1))*
ROW($1:$19),0),ROW($1:$19))+1,1)*10^ROW($1:$19)/10)</f>
        <v>5</v>
      </c>
      <c r="M1192" t="str">
        <f>feed!M683</f>
        <v>Mixed Economy</v>
      </c>
      <c r="N1192">
        <f>SUMPRODUCT(MID(0&amp;feed!N683,LARGE(INDEX(ISNUMBER(--MID(feed!N683,ROW($1:$5),1))*
ROW($1:$5),0),ROW($1:$5))+1,1)*10^ROW($1:$5)/10)</f>
        <v>813</v>
      </c>
      <c r="O1192">
        <f>SUMPRODUCT(MID(0&amp;feed!O683,LARGE(INDEX(ISNUMBER(--MID(feed!O683,ROW($1:$5),1))*
ROW($1:$5),0),ROW($1:$5))+1,1)*10^ROW($1:$5)/10)</f>
        <v>106</v>
      </c>
      <c r="P1192" t="str">
        <f>feed!P683</f>
        <v>Untapped</v>
      </c>
      <c r="Q1192">
        <f t="shared" si="108"/>
        <v>90</v>
      </c>
      <c r="R1192" t="str">
        <f>feed!Q683</f>
        <v>Powerful</v>
      </c>
      <c r="S1192">
        <f t="shared" si="109"/>
        <v>9</v>
      </c>
      <c r="T1192" t="str">
        <f>feed!R683</f>
        <v>East Africa</v>
      </c>
      <c r="U1192" t="str">
        <f>feed!S683</f>
        <v>Neutral</v>
      </c>
      <c r="V1192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25241</v>
      </c>
      <c r="W1192" t="str">
        <f>feed!U683</f>
        <v>http://blocgame.com/stats.php?id=64591</v>
      </c>
      <c r="X1192" s="4">
        <f>SUMPRODUCT(MID(0&amp;feed!V683,LARGE(INDEX(ISNUMBER(--MID(feed!V683,ROW($1:$5),1))*
ROW($1:$5),0),ROW($1:$5))+1,1)*10^ROW($1:$5)/10)</f>
        <v>0</v>
      </c>
      <c r="Y1192">
        <f>feed!W683</f>
        <v>0</v>
      </c>
      <c r="Z1192" s="4">
        <f t="shared" si="110"/>
        <v>18491</v>
      </c>
      <c r="AA1192" s="8">
        <f t="shared" si="111"/>
        <v>31.046740467404675</v>
      </c>
      <c r="AB1192" s="4">
        <f t="shared" si="112"/>
        <v>135.5</v>
      </c>
      <c r="AC1192" s="4">
        <f t="shared" si="113"/>
        <v>4206.833333333333</v>
      </c>
    </row>
    <row r="1193" spans="1:29" x14ac:dyDescent="0.25">
      <c r="A1193" t="str">
        <f>feed!A844</f>
        <v>Koran</v>
      </c>
      <c r="B1193" t="str">
        <f>feed!B844</f>
        <v>Marauder102</v>
      </c>
      <c r="C1193" t="str">
        <f>feed!C844</f>
        <v>Warsaw Pact</v>
      </c>
      <c r="D1193">
        <f>SUMPRODUCT(MID(0&amp;feed!D844,LARGE(INDEX(ISNUMBER(--MID(feed!D844,ROW($1:$19),1))*
ROW($1:$19),0),ROW($1:$19))+1,1)*10^ROW($1:$19)/10)</f>
        <v>33</v>
      </c>
      <c r="E1193">
        <f>SUMPRODUCT(MID(0&amp;feed!E844,LARGE(INDEX(ISNUMBER(--MID(feed!E844,ROW($1:$19),1))*
ROW($1:$19),0),ROW($1:$19))+1,1)*10^ROW($1:$19)/10)</f>
        <v>0</v>
      </c>
      <c r="F1193" t="str">
        <f>feed!F844</f>
        <v>Second World War surplus</v>
      </c>
      <c r="G1193" t="str">
        <f>feed!G844</f>
        <v>Gandhi-like</v>
      </c>
      <c r="H1193">
        <f>SUMPRODUCT(MID(0&amp;feed!H844,LARGE(INDEX(ISNUMBER(--MID(feed!H844,ROW($1:$19),1))*
ROW($1:$19),0),ROW($1:$19))+1,1)*10^ROW($1:$19)/10)</f>
        <v>1</v>
      </c>
      <c r="I1193" t="str">
        <f>feed!I844</f>
        <v>Standard</v>
      </c>
      <c r="J1193">
        <f>SUMPRODUCT(MID(0&amp;feed!J844,LARGE(INDEX(ISNUMBER(--MID(feed!J844,ROW($1:$19),1))*
ROW($1:$19),0),ROW($1:$19))+1,1)*10^ROW($1:$19)/10)</f>
        <v>3</v>
      </c>
      <c r="K1193">
        <f>SUMPRODUCT(MID(0&amp;feed!K844,LARGE(INDEX(ISNUMBER(--MID(feed!K844,ROW($1:$19),1))*
ROW($1:$19),0),ROW($1:$19))+1,1)*10^ROW($1:$19)/10)</f>
        <v>8</v>
      </c>
      <c r="L1193">
        <f>SUMPRODUCT(MID(0&amp;feed!L844,LARGE(INDEX(ISNUMBER(--MID(feed!L844,ROW($1:$19),1))*
ROW($1:$19),0),ROW($1:$19))+1,1)*10^ROW($1:$19)/10)</f>
        <v>6</v>
      </c>
      <c r="M1193" t="str">
        <f>feed!M844</f>
        <v>Central Planning</v>
      </c>
      <c r="N1193">
        <f>SUMPRODUCT(MID(0&amp;feed!N844,LARGE(INDEX(ISNUMBER(--MID(feed!N844,ROW($1:$5),1))*
ROW($1:$5),0),ROW($1:$5))+1,1)*10^ROW($1:$5)/10)</f>
        <v>519</v>
      </c>
      <c r="O1193">
        <f>SUMPRODUCT(MID(0&amp;feed!O844,LARGE(INDEX(ISNUMBER(--MID(feed!O844,ROW($1:$5),1))*
ROW($1:$5),0),ROW($1:$5))+1,1)*10^ROW($1:$5)/10)</f>
        <v>1260</v>
      </c>
      <c r="P1193">
        <f>feed!P844</f>
        <v>0</v>
      </c>
      <c r="Q1193">
        <f t="shared" si="108"/>
        <v>40</v>
      </c>
      <c r="R1193" t="str">
        <f>feed!Q844</f>
        <v>Meagre</v>
      </c>
      <c r="S1193">
        <f t="shared" si="109"/>
        <v>1.5</v>
      </c>
      <c r="T1193" t="str">
        <f>feed!R844</f>
        <v>Arabia</v>
      </c>
      <c r="U1193" t="str">
        <f>feed!S844</f>
        <v>Soviet Union</v>
      </c>
      <c r="V1193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20130</v>
      </c>
      <c r="W1193" t="str">
        <f>feed!U844</f>
        <v>http://blocgame.com/stats.php?id=65182</v>
      </c>
      <c r="X1193" s="4">
        <f>SUMPRODUCT(MID(0&amp;feed!V844,LARGE(INDEX(ISNUMBER(--MID(feed!V844,ROW($1:$5),1))*
ROW($1:$5),0),ROW($1:$5))+1,1)*10^ROW($1:$5)/10)</f>
        <v>0</v>
      </c>
      <c r="Y1193">
        <f>feed!W844</f>
        <v>0</v>
      </c>
      <c r="Z1193" s="4">
        <f t="shared" si="110"/>
        <v>14130</v>
      </c>
      <c r="AA1193" s="8">
        <f t="shared" si="111"/>
        <v>38.786127167630056</v>
      </c>
      <c r="AB1193" s="4">
        <f t="shared" si="112"/>
        <v>86.5</v>
      </c>
      <c r="AC1193" s="4">
        <f t="shared" si="113"/>
        <v>3355</v>
      </c>
    </row>
    <row r="1194" spans="1:29" x14ac:dyDescent="0.25">
      <c r="A1194" t="str">
        <f>feed!A822</f>
        <v>Niematah</v>
      </c>
      <c r="B1194" t="str">
        <f>feed!B822</f>
        <v>Dmitri Boris</v>
      </c>
      <c r="C1194">
        <f>feed!C822</f>
        <v>0</v>
      </c>
      <c r="D1194">
        <f>SUMPRODUCT(MID(0&amp;feed!D822,LARGE(INDEX(ISNUMBER(--MID(feed!D822,ROW($1:$19),1))*
ROW($1:$19),0),ROW($1:$19))+1,1)*10^ROW($1:$19)/10)</f>
        <v>25</v>
      </c>
      <c r="E1194">
        <f>SUMPRODUCT(MID(0&amp;feed!E822,LARGE(INDEX(ISNUMBER(--MID(feed!E822,ROW($1:$19),1))*
ROW($1:$19),0),ROW($1:$19))+1,1)*10^ROW($1:$19)/10)</f>
        <v>0</v>
      </c>
      <c r="F1194" t="str">
        <f>feed!F822</f>
        <v>Second World War surplus</v>
      </c>
      <c r="G1194" t="str">
        <f>feed!G822</f>
        <v>Questionable</v>
      </c>
      <c r="H1194">
        <f>SUMPRODUCT(MID(0&amp;feed!H822,LARGE(INDEX(ISNUMBER(--MID(feed!H822,ROW($1:$19),1))*
ROW($1:$19),0),ROW($1:$19))+1,1)*10^ROW($1:$19)/10)</f>
        <v>0</v>
      </c>
      <c r="I1194" t="str">
        <f>feed!I822</f>
        <v>Standard</v>
      </c>
      <c r="J1194">
        <f>SUMPRODUCT(MID(0&amp;feed!J822,LARGE(INDEX(ISNUMBER(--MID(feed!J822,ROW($1:$19),1))*
ROW($1:$19),0),ROW($1:$19))+1,1)*10^ROW($1:$19)/10)</f>
        <v>6</v>
      </c>
      <c r="K1194">
        <f>SUMPRODUCT(MID(0&amp;feed!K822,LARGE(INDEX(ISNUMBER(--MID(feed!K822,ROW($1:$19),1))*
ROW($1:$19),0),ROW($1:$19))+1,1)*10^ROW($1:$19)/10)</f>
        <v>5</v>
      </c>
      <c r="L1194">
        <f>SUMPRODUCT(MID(0&amp;feed!L822,LARGE(INDEX(ISNUMBER(--MID(feed!L822,ROW($1:$19),1))*
ROW($1:$19),0),ROW($1:$19))+1,1)*10^ROW($1:$19)/10)</f>
        <v>2</v>
      </c>
      <c r="M1194" t="str">
        <f>feed!M822</f>
        <v>Central Planning</v>
      </c>
      <c r="N1194">
        <f>SUMPRODUCT(MID(0&amp;feed!N822,LARGE(INDEX(ISNUMBER(--MID(feed!N822,ROW($1:$5),1))*
ROW($1:$5),0),ROW($1:$5))+1,1)*10^ROW($1:$5)/10)</f>
        <v>552</v>
      </c>
      <c r="O1194">
        <f>SUMPRODUCT(MID(0&amp;feed!O822,LARGE(INDEX(ISNUMBER(--MID(feed!O822,ROW($1:$5),1))*
ROW($1:$5),0),ROW($1:$5))+1,1)*10^ROW($1:$5)/10)</f>
        <v>77</v>
      </c>
      <c r="P1194" t="str">
        <f>feed!P822</f>
        <v>Near Depletion</v>
      </c>
      <c r="Q1194">
        <f t="shared" si="108"/>
        <v>10</v>
      </c>
      <c r="R1194" t="str">
        <f>feed!Q822</f>
        <v>Mediocre</v>
      </c>
      <c r="S1194">
        <f t="shared" si="109"/>
        <v>4.5</v>
      </c>
      <c r="T1194" t="str">
        <f>feed!R822</f>
        <v>China</v>
      </c>
      <c r="U1194" t="str">
        <f>feed!S822</f>
        <v>Soviet Union</v>
      </c>
      <c r="V1194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13078</v>
      </c>
      <c r="W1194" t="str">
        <f>feed!U822</f>
        <v>http://blocgame.com/stats.php?id=65111</v>
      </c>
      <c r="X1194" s="4">
        <f>SUMPRODUCT(MID(0&amp;feed!V822,LARGE(INDEX(ISNUMBER(--MID(feed!V822,ROW($1:$5),1))*
ROW($1:$5),0),ROW($1:$5))+1,1)*10^ROW($1:$5)/10)</f>
        <v>0</v>
      </c>
      <c r="Y1194">
        <f>feed!W822</f>
        <v>0</v>
      </c>
      <c r="Z1194" s="4">
        <f t="shared" si="110"/>
        <v>10453</v>
      </c>
      <c r="AA1194" s="8">
        <f t="shared" si="111"/>
        <v>23.692028985507246</v>
      </c>
      <c r="AB1194" s="4">
        <f t="shared" si="112"/>
        <v>92</v>
      </c>
      <c r="AC1194" s="4">
        <f t="shared" si="113"/>
        <v>2179.6666666666665</v>
      </c>
    </row>
    <row r="1195" spans="1:29" x14ac:dyDescent="0.25">
      <c r="A1195" t="str">
        <f>feed!A900</f>
        <v>Grettistan</v>
      </c>
      <c r="B1195" t="str">
        <f>feed!B900</f>
        <v>Grett</v>
      </c>
      <c r="C1195" t="str">
        <f>feed!C900</f>
        <v>Brotherhood of Nod</v>
      </c>
      <c r="D1195">
        <f>SUMPRODUCT(MID(0&amp;feed!D900,LARGE(INDEX(ISNUMBER(--MID(feed!D900,ROW($1:$19),1))*
ROW($1:$19),0),ROW($1:$19))+1,1)*10^ROW($1:$19)/10)</f>
        <v>59</v>
      </c>
      <c r="E1195">
        <f>SUMPRODUCT(MID(0&amp;feed!E900,LARGE(INDEX(ISNUMBER(--MID(feed!E900,ROW($1:$19),1))*
ROW($1:$19),0),ROW($1:$19))+1,1)*10^ROW($1:$19)/10)</f>
        <v>2</v>
      </c>
      <c r="F1195" t="str">
        <f>feed!F900</f>
        <v>First World War surplus</v>
      </c>
      <c r="G1195" t="str">
        <f>feed!G900</f>
        <v>Gandhi-like</v>
      </c>
      <c r="H1195">
        <f>SUMPRODUCT(MID(0&amp;feed!H900,LARGE(INDEX(ISNUMBER(--MID(feed!H900,ROW($1:$19),1))*
ROW($1:$19),0),ROW($1:$19))+1,1)*10^ROW($1:$19)/10)</f>
        <v>2</v>
      </c>
      <c r="I1195" t="str">
        <f>feed!I900</f>
        <v>Standard</v>
      </c>
      <c r="J1195">
        <f>SUMPRODUCT(MID(0&amp;feed!J900,LARGE(INDEX(ISNUMBER(--MID(feed!J900,ROW($1:$19),1))*
ROW($1:$19),0),ROW($1:$19))+1,1)*10^ROW($1:$19)/10)</f>
        <v>22</v>
      </c>
      <c r="K1195">
        <f>SUMPRODUCT(MID(0&amp;feed!K900,LARGE(INDEX(ISNUMBER(--MID(feed!K900,ROW($1:$19),1))*
ROW($1:$19),0),ROW($1:$19))+1,1)*10^ROW($1:$19)/10)</f>
        <v>14</v>
      </c>
      <c r="L1195">
        <f>SUMPRODUCT(MID(0&amp;feed!L900,LARGE(INDEX(ISNUMBER(--MID(feed!L900,ROW($1:$19),1))*
ROW($1:$19),0),ROW($1:$19))+1,1)*10^ROW($1:$19)/10)</f>
        <v>3</v>
      </c>
      <c r="M1195" t="str">
        <f>feed!M900</f>
        <v>Central Planning</v>
      </c>
      <c r="N1195">
        <f>SUMPRODUCT(MID(0&amp;feed!N900,LARGE(INDEX(ISNUMBER(--MID(feed!N900,ROW($1:$5),1))*
ROW($1:$5),0),ROW($1:$5))+1,1)*10^ROW($1:$5)/10)</f>
        <v>442</v>
      </c>
      <c r="O1195">
        <f>SUMPRODUCT(MID(0&amp;feed!O900,LARGE(INDEX(ISNUMBER(--MID(feed!O900,ROW($1:$5),1))*
ROW($1:$5),0),ROW($1:$5))+1,1)*10^ROW($1:$5)/10)</f>
        <v>151</v>
      </c>
      <c r="P1195" t="str">
        <f>feed!P900</f>
        <v>Untapped</v>
      </c>
      <c r="Q1195">
        <f t="shared" si="108"/>
        <v>90</v>
      </c>
      <c r="R1195" t="str">
        <f>feed!Q900</f>
        <v>Somewhat Large</v>
      </c>
      <c r="S1195">
        <f t="shared" si="109"/>
        <v>6</v>
      </c>
      <c r="T1195" t="str">
        <f>feed!R900</f>
        <v>Southern Africa</v>
      </c>
      <c r="U1195" t="str">
        <f>feed!S900</f>
        <v>Soviet Union</v>
      </c>
      <c r="V1195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29638</v>
      </c>
      <c r="W1195" t="str">
        <f>feed!U900</f>
        <v>http://blocgame.com/stats.php?id=51214</v>
      </c>
      <c r="X1195" s="4">
        <f>SUMPRODUCT(MID(0&amp;feed!V900,LARGE(INDEX(ISNUMBER(--MID(feed!V900,ROW($1:$5),1))*
ROW($1:$5),0),ROW($1:$5))+1,1)*10^ROW($1:$5)/10)</f>
        <v>0</v>
      </c>
      <c r="Y1195">
        <f>feed!W900</f>
        <v>0</v>
      </c>
      <c r="Z1195" s="4">
        <f t="shared" si="110"/>
        <v>21763</v>
      </c>
      <c r="AA1195" s="8">
        <f t="shared" si="111"/>
        <v>67.054298642533936</v>
      </c>
      <c r="AB1195" s="4">
        <f t="shared" si="112"/>
        <v>73.666666666666671</v>
      </c>
      <c r="AC1195" s="4">
        <f t="shared" si="113"/>
        <v>4939.666666666667</v>
      </c>
    </row>
    <row r="1196" spans="1:29" x14ac:dyDescent="0.25">
      <c r="A1196" t="str">
        <f>feed!A834</f>
        <v>Ardrieireann</v>
      </c>
      <c r="B1196" t="str">
        <f>feed!B834</f>
        <v>Great ONeill</v>
      </c>
      <c r="C1196">
        <f>feed!C834</f>
        <v>0</v>
      </c>
      <c r="D1196">
        <f>SUMPRODUCT(MID(0&amp;feed!D834,LARGE(INDEX(ISNUMBER(--MID(feed!D834,ROW($1:$19),1))*
ROW($1:$19),0),ROW($1:$19))+1,1)*10^ROW($1:$19)/10)</f>
        <v>11</v>
      </c>
      <c r="E1196">
        <f>SUMPRODUCT(MID(0&amp;feed!E834,LARGE(INDEX(ISNUMBER(--MID(feed!E834,ROW($1:$19),1))*
ROW($1:$19),0),ROW($1:$19))+1,1)*10^ROW($1:$19)/10)</f>
        <v>0</v>
      </c>
      <c r="F1196" t="str">
        <f>feed!F834</f>
        <v>First World War surplus</v>
      </c>
      <c r="G1196" t="str">
        <f>feed!G834</f>
        <v>Gandhi-like</v>
      </c>
      <c r="H1196">
        <f>SUMPRODUCT(MID(0&amp;feed!H834,LARGE(INDEX(ISNUMBER(--MID(feed!H834,ROW($1:$19),1))*
ROW($1:$19),0),ROW($1:$19))+1,1)*10^ROW($1:$19)/10)</f>
        <v>1</v>
      </c>
      <c r="I1196" t="str">
        <f>feed!I834</f>
        <v>Elite</v>
      </c>
      <c r="J1196">
        <f>SUMPRODUCT(MID(0&amp;feed!J834,LARGE(INDEX(ISNUMBER(--MID(feed!J834,ROW($1:$19),1))*
ROW($1:$19),0),ROW($1:$19))+1,1)*10^ROW($1:$19)/10)</f>
        <v>2</v>
      </c>
      <c r="K1196">
        <f>SUMPRODUCT(MID(0&amp;feed!K834,LARGE(INDEX(ISNUMBER(--MID(feed!K834,ROW($1:$19),1))*
ROW($1:$19),0),ROW($1:$19))+1,1)*10^ROW($1:$19)/10)</f>
        <v>5</v>
      </c>
      <c r="L1196">
        <f>SUMPRODUCT(MID(0&amp;feed!L834,LARGE(INDEX(ISNUMBER(--MID(feed!L834,ROW($1:$19),1))*
ROW($1:$19),0),ROW($1:$19))+1,1)*10^ROW($1:$19)/10)</f>
        <v>3</v>
      </c>
      <c r="M1196" t="str">
        <f>feed!M834</f>
        <v>Central Planning</v>
      </c>
      <c r="N1196">
        <f>SUMPRODUCT(MID(0&amp;feed!N834,LARGE(INDEX(ISNUMBER(--MID(feed!N834,ROW($1:$5),1))*
ROW($1:$5),0),ROW($1:$5))+1,1)*10^ROW($1:$5)/10)</f>
        <v>536</v>
      </c>
      <c r="O1196">
        <f>SUMPRODUCT(MID(0&amp;feed!O834,LARGE(INDEX(ISNUMBER(--MID(feed!O834,ROW($1:$5),1))*
ROW($1:$5),0),ROW($1:$5))+1,1)*10^ROW($1:$5)/10)</f>
        <v>2912</v>
      </c>
      <c r="P1196">
        <f>feed!P834</f>
        <v>0</v>
      </c>
      <c r="Q1196">
        <f t="shared" si="108"/>
        <v>40</v>
      </c>
      <c r="R1196" t="str">
        <f>feed!Q834</f>
        <v>Mediocre</v>
      </c>
      <c r="S1196">
        <f t="shared" si="109"/>
        <v>4.5</v>
      </c>
      <c r="T1196" t="str">
        <f>feed!R834</f>
        <v>Mesopotamia</v>
      </c>
      <c r="U1196" t="str">
        <f>feed!S834</f>
        <v>Soviet Union</v>
      </c>
      <c r="V1196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13077</v>
      </c>
      <c r="W1196" t="str">
        <f>feed!U834</f>
        <v>http://blocgame.com/stats.php?id=65133</v>
      </c>
      <c r="X1196" s="4">
        <f>SUMPRODUCT(MID(0&amp;feed!V834,LARGE(INDEX(ISNUMBER(--MID(feed!V834,ROW($1:$5),1))*
ROW($1:$5),0),ROW($1:$5))+1,1)*10^ROW($1:$5)/10)</f>
        <v>0</v>
      </c>
      <c r="Y1196">
        <f>feed!W834</f>
        <v>0</v>
      </c>
      <c r="Z1196" s="4">
        <f t="shared" si="110"/>
        <v>9327</v>
      </c>
      <c r="AA1196" s="8">
        <f t="shared" si="111"/>
        <v>24.397388059701491</v>
      </c>
      <c r="AB1196" s="4">
        <f t="shared" si="112"/>
        <v>89.333333333333329</v>
      </c>
      <c r="AC1196" s="4">
        <f t="shared" si="113"/>
        <v>2179.5</v>
      </c>
    </row>
    <row r="1197" spans="1:29" x14ac:dyDescent="0.25">
      <c r="A1197" t="str">
        <f>feed!A289</f>
        <v>Kryzikstan</v>
      </c>
      <c r="B1197" t="str">
        <f>feed!B289</f>
        <v>Carl Barrett</v>
      </c>
      <c r="C1197" t="str">
        <f>feed!C289</f>
        <v>Socialist Arab Union</v>
      </c>
      <c r="D1197">
        <f>SUMPRODUCT(MID(0&amp;feed!D289,LARGE(INDEX(ISNUMBER(--MID(feed!D289,ROW($1:$19),1))*
ROW($1:$19),0),ROW($1:$19))+1,1)*10^ROW($1:$19)/10)</f>
        <v>107</v>
      </c>
      <c r="E1197">
        <f>SUMPRODUCT(MID(0&amp;feed!E289,LARGE(INDEX(ISNUMBER(--MID(feed!E289,ROW($1:$19),1))*
ROW($1:$19),0),ROW($1:$19))+1,1)*10^ROW($1:$19)/10)</f>
        <v>3</v>
      </c>
      <c r="F1197" t="str">
        <f>feed!F289</f>
        <v>Second World War surplus</v>
      </c>
      <c r="G1197" t="str">
        <f>feed!G289</f>
        <v>Gandhi-like</v>
      </c>
      <c r="H1197">
        <f>SUMPRODUCT(MID(0&amp;feed!H289,LARGE(INDEX(ISNUMBER(--MID(feed!H289,ROW($1:$19),1))*
ROW($1:$19),0),ROW($1:$19))+1,1)*10^ROW($1:$19)/10)</f>
        <v>4</v>
      </c>
      <c r="I1197" t="str">
        <f>feed!I289</f>
        <v>Good</v>
      </c>
      <c r="J1197">
        <f>SUMPRODUCT(MID(0&amp;feed!J289,LARGE(INDEX(ISNUMBER(--MID(feed!J289,ROW($1:$19),1))*
ROW($1:$19),0),ROW($1:$19))+1,1)*10^ROW($1:$19)/10)</f>
        <v>0</v>
      </c>
      <c r="K1197">
        <f>SUMPRODUCT(MID(0&amp;feed!K289,LARGE(INDEX(ISNUMBER(--MID(feed!K289,ROW($1:$19),1))*
ROW($1:$19),0),ROW($1:$19))+1,1)*10^ROW($1:$19)/10)</f>
        <v>18</v>
      </c>
      <c r="L1197">
        <f>SUMPRODUCT(MID(0&amp;feed!L289,LARGE(INDEX(ISNUMBER(--MID(feed!L289,ROW($1:$19),1))*
ROW($1:$19),0),ROW($1:$19))+1,1)*10^ROW($1:$19)/10)</f>
        <v>18</v>
      </c>
      <c r="M1197" t="str">
        <f>feed!M289</f>
        <v>Central Planning</v>
      </c>
      <c r="N1197">
        <f>SUMPRODUCT(MID(0&amp;feed!N289,LARGE(INDEX(ISNUMBER(--MID(feed!N289,ROW($1:$5),1))*
ROW($1:$5),0),ROW($1:$5))+1,1)*10^ROW($1:$5)/10)</f>
        <v>2045</v>
      </c>
      <c r="O1197">
        <f>SUMPRODUCT(MID(0&amp;feed!O289,LARGE(INDEX(ISNUMBER(--MID(feed!O289,ROW($1:$5),1))*
ROW($1:$5),0),ROW($1:$5))+1,1)*10^ROW($1:$5)/10)</f>
        <v>6203</v>
      </c>
      <c r="P1197" t="str">
        <f>feed!P289</f>
        <v>Near Depletion</v>
      </c>
      <c r="Q1197">
        <f t="shared" si="108"/>
        <v>10</v>
      </c>
      <c r="R1197" t="str">
        <f>feed!Q289</f>
        <v>Large</v>
      </c>
      <c r="S1197">
        <f t="shared" si="109"/>
        <v>7.5</v>
      </c>
      <c r="T1197" t="str">
        <f>feed!R289</f>
        <v>Egypt</v>
      </c>
      <c r="U1197" t="str">
        <f>feed!S289</f>
        <v>Soviet Union</v>
      </c>
      <c r="V1197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34630</v>
      </c>
      <c r="W1197" t="str">
        <f>feed!U289</f>
        <v>http://blocgame.com/stats.php?id=64855</v>
      </c>
      <c r="X1197" s="4">
        <f>SUMPRODUCT(MID(0&amp;feed!V289,LARGE(INDEX(ISNUMBER(--MID(feed!V289,ROW($1:$5),1))*
ROW($1:$5),0),ROW($1:$5))+1,1)*10^ROW($1:$5)/10)</f>
        <v>0</v>
      </c>
      <c r="Y1197">
        <f>feed!W289</f>
        <v>0</v>
      </c>
      <c r="Z1197" s="4">
        <f t="shared" si="110"/>
        <v>18130</v>
      </c>
      <c r="AA1197" s="8">
        <f t="shared" si="111"/>
        <v>16.933985330073348</v>
      </c>
      <c r="AB1197" s="4">
        <f t="shared" si="112"/>
        <v>340.83333333333331</v>
      </c>
      <c r="AC1197" s="4">
        <f t="shared" si="113"/>
        <v>5771.666666666667</v>
      </c>
    </row>
    <row r="1198" spans="1:29" x14ac:dyDescent="0.25">
      <c r="A1198" t="str">
        <f>feed!A894</f>
        <v>Hidin</v>
      </c>
      <c r="B1198" t="str">
        <f>feed!B894</f>
        <v>Hidin</v>
      </c>
      <c r="C1198">
        <f>feed!C894</f>
        <v>0</v>
      </c>
      <c r="D1198">
        <f>SUMPRODUCT(MID(0&amp;feed!D894,LARGE(INDEX(ISNUMBER(--MID(feed!D894,ROW($1:$19),1))*
ROW($1:$19),0),ROW($1:$19))+1,1)*10^ROW($1:$19)/10)</f>
        <v>3</v>
      </c>
      <c r="E1198">
        <f>SUMPRODUCT(MID(0&amp;feed!E894,LARGE(INDEX(ISNUMBER(--MID(feed!E894,ROW($1:$19),1))*
ROW($1:$19),0),ROW($1:$19))+1,1)*10^ROW($1:$19)/10)</f>
        <v>0</v>
      </c>
      <c r="F1198" t="str">
        <f>feed!F894</f>
        <v>First World War surplus</v>
      </c>
      <c r="G1198" t="str">
        <f>feed!G894</f>
        <v>Questionable</v>
      </c>
      <c r="H1198">
        <f>SUMPRODUCT(MID(0&amp;feed!H894,LARGE(INDEX(ISNUMBER(--MID(feed!H894,ROW($1:$19),1))*
ROW($1:$19),0),ROW($1:$19))+1,1)*10^ROW($1:$19)/10)</f>
        <v>1</v>
      </c>
      <c r="I1198" t="str">
        <f>feed!I894</f>
        <v>Undisciplined Rabble</v>
      </c>
      <c r="J1198">
        <f>SUMPRODUCT(MID(0&amp;feed!J894,LARGE(INDEX(ISNUMBER(--MID(feed!J894,ROW($1:$19),1))*
ROW($1:$19),0),ROW($1:$19))+1,1)*10^ROW($1:$19)/10)</f>
        <v>14</v>
      </c>
      <c r="K1198">
        <f>SUMPRODUCT(MID(0&amp;feed!K894,LARGE(INDEX(ISNUMBER(--MID(feed!K894,ROW($1:$19),1))*
ROW($1:$19),0),ROW($1:$19))+1,1)*10^ROW($1:$19)/10)</f>
        <v>2</v>
      </c>
      <c r="L1198">
        <f>SUMPRODUCT(MID(0&amp;feed!L894,LARGE(INDEX(ISNUMBER(--MID(feed!L894,ROW($1:$19),1))*
ROW($1:$19),0),ROW($1:$19))+1,1)*10^ROW($1:$19)/10)</f>
        <v>1</v>
      </c>
      <c r="M1198" t="str">
        <f>feed!M894</f>
        <v>Mixed Economy</v>
      </c>
      <c r="N1198">
        <f>SUMPRODUCT(MID(0&amp;feed!N894,LARGE(INDEX(ISNUMBER(--MID(feed!N894,ROW($1:$5),1))*
ROW($1:$5),0),ROW($1:$5))+1,1)*10^ROW($1:$5)/10)</f>
        <v>446</v>
      </c>
      <c r="O1198">
        <f>SUMPRODUCT(MID(0&amp;feed!O894,LARGE(INDEX(ISNUMBER(--MID(feed!O894,ROW($1:$5),1))*
ROW($1:$5),0),ROW($1:$5))+1,1)*10^ROW($1:$5)/10)</f>
        <v>38</v>
      </c>
      <c r="P1198" t="str">
        <f>feed!P894</f>
        <v>Untapped</v>
      </c>
      <c r="Q1198">
        <f t="shared" si="108"/>
        <v>90</v>
      </c>
      <c r="R1198" t="str">
        <f>feed!Q894</f>
        <v>None</v>
      </c>
      <c r="S1198">
        <f t="shared" si="109"/>
        <v>0</v>
      </c>
      <c r="T1198" t="str">
        <f>feed!R894</f>
        <v>East Indies</v>
      </c>
      <c r="U1198" t="str">
        <f>feed!S894</f>
        <v>Neutral</v>
      </c>
      <c r="V1198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2663</v>
      </c>
      <c r="W1198" t="str">
        <f>feed!U894</f>
        <v>http://blocgame.com/stats.php?id=64108</v>
      </c>
      <c r="X1198" s="4">
        <f>SUMPRODUCT(MID(0&amp;feed!V894,LARGE(INDEX(ISNUMBER(--MID(feed!V894,ROW($1:$5),1))*
ROW($1:$5),0),ROW($1:$5))+1,1)*10^ROW($1:$5)/10)</f>
        <v>0</v>
      </c>
      <c r="Y1198">
        <f>feed!W894</f>
        <v>0</v>
      </c>
      <c r="Z1198" s="4">
        <f t="shared" si="110"/>
        <v>788</v>
      </c>
      <c r="AA1198" s="8">
        <f t="shared" si="111"/>
        <v>5.9708520179372195</v>
      </c>
      <c r="AB1198" s="4">
        <f t="shared" si="112"/>
        <v>74.333333333333329</v>
      </c>
      <c r="AC1198" s="4">
        <f t="shared" si="113"/>
        <v>443.83333333333331</v>
      </c>
    </row>
    <row r="1199" spans="1:29" x14ac:dyDescent="0.25">
      <c r="A1199" t="str">
        <f>feed!A890</f>
        <v>Sovietistan</v>
      </c>
      <c r="B1199" t="str">
        <f>feed!B890</f>
        <v>Russian Guyovich</v>
      </c>
      <c r="C1199" t="str">
        <f>feed!C890</f>
        <v>U.M.A.S</v>
      </c>
      <c r="D1199">
        <f>SUMPRODUCT(MID(0&amp;feed!D890,LARGE(INDEX(ISNUMBER(--MID(feed!D890,ROW($1:$19),1))*
ROW($1:$19),0),ROW($1:$19))+1,1)*10^ROW($1:$19)/10)</f>
        <v>38</v>
      </c>
      <c r="E1199">
        <f>SUMPRODUCT(MID(0&amp;feed!E890,LARGE(INDEX(ISNUMBER(--MID(feed!E890,ROW($1:$19),1))*
ROW($1:$19),0),ROW($1:$19))+1,1)*10^ROW($1:$19)/10)</f>
        <v>0</v>
      </c>
      <c r="F1199" t="str">
        <f>feed!F890</f>
        <v>Second World War surplus</v>
      </c>
      <c r="G1199" t="str">
        <f>feed!G890</f>
        <v>Gandhi-like</v>
      </c>
      <c r="H1199">
        <f>SUMPRODUCT(MID(0&amp;feed!H890,LARGE(INDEX(ISNUMBER(--MID(feed!H890,ROW($1:$19),1))*
ROW($1:$19),0),ROW($1:$19))+1,1)*10^ROW($1:$19)/10)</f>
        <v>1</v>
      </c>
      <c r="I1199" t="str">
        <f>feed!I890</f>
        <v>Good</v>
      </c>
      <c r="J1199">
        <f>SUMPRODUCT(MID(0&amp;feed!J890,LARGE(INDEX(ISNUMBER(--MID(feed!J890,ROW($1:$19),1))*
ROW($1:$19),0),ROW($1:$19))+1,1)*10^ROW($1:$19)/10)</f>
        <v>1</v>
      </c>
      <c r="K1199">
        <f>SUMPRODUCT(MID(0&amp;feed!K890,LARGE(INDEX(ISNUMBER(--MID(feed!K890,ROW($1:$19),1))*
ROW($1:$19),0),ROW($1:$19))+1,1)*10^ROW($1:$19)/10)</f>
        <v>9</v>
      </c>
      <c r="L1199">
        <f>SUMPRODUCT(MID(0&amp;feed!L890,LARGE(INDEX(ISNUMBER(--MID(feed!L890,ROW($1:$19),1))*
ROW($1:$19),0),ROW($1:$19))+1,1)*10^ROW($1:$19)/10)</f>
        <v>3</v>
      </c>
      <c r="M1199" t="str">
        <f>feed!M890</f>
        <v>Central Planning</v>
      </c>
      <c r="N1199">
        <f>SUMPRODUCT(MID(0&amp;feed!N890,LARGE(INDEX(ISNUMBER(--MID(feed!N890,ROW($1:$5),1))*
ROW($1:$5),0),ROW($1:$5))+1,1)*10^ROW($1:$5)/10)</f>
        <v>451</v>
      </c>
      <c r="O1199">
        <f>SUMPRODUCT(MID(0&amp;feed!O890,LARGE(INDEX(ISNUMBER(--MID(feed!O890,ROW($1:$5),1))*
ROW($1:$5),0),ROW($1:$5))+1,1)*10^ROW($1:$5)/10)</f>
        <v>4259</v>
      </c>
      <c r="P1199" t="str">
        <f>feed!P890</f>
        <v>Plentiful</v>
      </c>
      <c r="Q1199">
        <f t="shared" si="108"/>
        <v>70</v>
      </c>
      <c r="R1199" t="str">
        <f>feed!Q890</f>
        <v>Meagre</v>
      </c>
      <c r="S1199">
        <f t="shared" si="109"/>
        <v>1.5</v>
      </c>
      <c r="T1199" t="str">
        <f>feed!R890</f>
        <v>Persia</v>
      </c>
      <c r="U1199" t="str">
        <f>feed!S890</f>
        <v>Soviet Union</v>
      </c>
      <c r="V1199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20392</v>
      </c>
      <c r="W1199" t="str">
        <f>feed!U890</f>
        <v>http://blocgame.com/stats.php?id=65241</v>
      </c>
      <c r="X1199" s="4">
        <f>SUMPRODUCT(MID(0&amp;feed!V890,LARGE(INDEX(ISNUMBER(--MID(feed!V890,ROW($1:$5),1))*
ROW($1:$5),0),ROW($1:$5))+1,1)*10^ROW($1:$5)/10)</f>
        <v>0</v>
      </c>
      <c r="Y1199">
        <f>feed!W890</f>
        <v>0</v>
      </c>
      <c r="Z1199" s="4">
        <f t="shared" si="110"/>
        <v>15142</v>
      </c>
      <c r="AA1199" s="8">
        <f t="shared" si="111"/>
        <v>45.215077605321511</v>
      </c>
      <c r="AB1199" s="4">
        <f t="shared" si="112"/>
        <v>75.166666666666671</v>
      </c>
      <c r="AC1199" s="4">
        <f t="shared" si="113"/>
        <v>3398.6666666666665</v>
      </c>
    </row>
    <row r="1200" spans="1:29" x14ac:dyDescent="0.25">
      <c r="A1200" t="str">
        <f>feed!A510</f>
        <v>Boomtown</v>
      </c>
      <c r="B1200" t="str">
        <f>feed!B510</f>
        <v>Rataca1000</v>
      </c>
      <c r="C1200" t="str">
        <f>feed!C510</f>
        <v>Interpol</v>
      </c>
      <c r="D1200">
        <f>SUMPRODUCT(MID(0&amp;feed!D510,LARGE(INDEX(ISNUMBER(--MID(feed!D510,ROW($1:$19),1))*
ROW($1:$19),0),ROW($1:$19))+1,1)*10^ROW($1:$19)/10)</f>
        <v>78</v>
      </c>
      <c r="E1200">
        <f>SUMPRODUCT(MID(0&amp;feed!E510,LARGE(INDEX(ISNUMBER(--MID(feed!E510,ROW($1:$19),1))*
ROW($1:$19),0),ROW($1:$19))+1,1)*10^ROW($1:$19)/10)</f>
        <v>1</v>
      </c>
      <c r="F1200" t="str">
        <f>feed!F510</f>
        <v>Korean War surplus</v>
      </c>
      <c r="G1200" t="str">
        <f>feed!G510</f>
        <v>Gandhi-like</v>
      </c>
      <c r="H1200">
        <f>SUMPRODUCT(MID(0&amp;feed!H509,LARGE(INDEX(ISNUMBER(--MID(feed!H509,ROW($1:$19),1))*
ROW($1:$19),0),ROW($1:$19))+1,1)*10^ROW($1:$19)/10)</f>
        <v>3</v>
      </c>
      <c r="I1200" t="str">
        <f>feed!I510</f>
        <v>Good</v>
      </c>
      <c r="J1200">
        <f>SUMPRODUCT(MID(0&amp;feed!J510,LARGE(INDEX(ISNUMBER(--MID(feed!J510,ROW($1:$19),1))*
ROW($1:$19),0),ROW($1:$19))+1,1)*10^ROW($1:$19)/10)</f>
        <v>8</v>
      </c>
      <c r="K1200">
        <f>SUMPRODUCT(MID(0&amp;feed!K510,LARGE(INDEX(ISNUMBER(--MID(feed!K510,ROW($1:$19),1))*
ROW($1:$19),0),ROW($1:$19))+1,1)*10^ROW($1:$19)/10)</f>
        <v>10</v>
      </c>
      <c r="L1200">
        <f>SUMPRODUCT(MID(0&amp;feed!L510,LARGE(INDEX(ISNUMBER(--MID(feed!L510,ROW($1:$19),1))*
ROW($1:$19),0),ROW($1:$19))+1,1)*10^ROW($1:$19)/10)</f>
        <v>5</v>
      </c>
      <c r="M1200" t="str">
        <f>feed!M510</f>
        <v>Central Planning</v>
      </c>
      <c r="N1200">
        <f>SUMPRODUCT(MID(0&amp;feed!N510,LARGE(INDEX(ISNUMBER(--MID(feed!N510,ROW($1:$5),1))*
ROW($1:$5),0),ROW($1:$5))+1,1)*10^ROW($1:$5)/10)</f>
        <v>1211</v>
      </c>
      <c r="O1200">
        <f>SUMPRODUCT(MID(0&amp;feed!O510,LARGE(INDEX(ISNUMBER(--MID(feed!O510,ROW($1:$5),1))*
ROW($1:$5),0),ROW($1:$5))+1,1)*10^ROW($1:$5)/10)</f>
        <v>75</v>
      </c>
      <c r="P1200" t="str">
        <f>feed!P510</f>
        <v>Untapped</v>
      </c>
      <c r="Q1200">
        <f t="shared" si="108"/>
        <v>90</v>
      </c>
      <c r="R1200" t="str">
        <f>feed!Q510</f>
        <v>Very Powerful</v>
      </c>
      <c r="S1200">
        <f t="shared" si="109"/>
        <v>10</v>
      </c>
      <c r="T1200" t="str">
        <f>feed!R510</f>
        <v>China</v>
      </c>
      <c r="U1200" t="str">
        <f>feed!S510</f>
        <v>Soviet Union</v>
      </c>
      <c r="V120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32331</v>
      </c>
      <c r="W1200" t="str">
        <f>feed!U510</f>
        <v>http://blocgame.com/stats.php?id=50054</v>
      </c>
      <c r="X1200" s="4">
        <f>SUMPRODUCT(MID(0&amp;feed!V510,LARGE(INDEX(ISNUMBER(--MID(feed!V510,ROW($1:$5),1))*
ROW($1:$5),0),ROW($1:$5))+1,1)*10^ROW($1:$5)/10)</f>
        <v>0</v>
      </c>
      <c r="Y1200">
        <f>feed!W510</f>
        <v>0</v>
      </c>
      <c r="Z1200" s="4">
        <f t="shared" si="110"/>
        <v>24456</v>
      </c>
      <c r="AA1200" s="8">
        <f t="shared" si="111"/>
        <v>26.697770437654832</v>
      </c>
      <c r="AB1200" s="4">
        <f t="shared" si="112"/>
        <v>201.83333333333334</v>
      </c>
      <c r="AC1200" s="4">
        <f t="shared" si="113"/>
        <v>5388.5</v>
      </c>
    </row>
    <row r="1201" spans="1:29" x14ac:dyDescent="0.25">
      <c r="A1201" t="str">
        <f>feed!A825</f>
        <v>zadistan</v>
      </c>
      <c r="B1201" t="str">
        <f>feed!B825</f>
        <v>zmaster</v>
      </c>
      <c r="C1201" t="str">
        <f>feed!C825</f>
        <v>Socialist Arab Union</v>
      </c>
      <c r="D1201">
        <f>SUMPRODUCT(MID(0&amp;feed!D825,LARGE(INDEX(ISNUMBER(--MID(feed!D825,ROW($1:$19),1))*
ROW($1:$19),0),ROW($1:$19))+1,1)*10^ROW($1:$19)/10)</f>
        <v>3</v>
      </c>
      <c r="E1201">
        <f>SUMPRODUCT(MID(0&amp;feed!E825,LARGE(INDEX(ISNUMBER(--MID(feed!E825,ROW($1:$19),1))*
ROW($1:$19),0),ROW($1:$19))+1,1)*10^ROW($1:$19)/10)</f>
        <v>0</v>
      </c>
      <c r="F1201" t="str">
        <f>feed!F825</f>
        <v>Second World War surplus</v>
      </c>
      <c r="G1201" t="str">
        <f>feed!G825</f>
        <v>Nice</v>
      </c>
      <c r="H1201">
        <f>SUMPRODUCT(MID(0&amp;feed!H825,LARGE(INDEX(ISNUMBER(--MID(feed!H825,ROW($1:$19),1))*
ROW($1:$19),0),ROW($1:$19))+1,1)*10^ROW($1:$19)/10)</f>
        <v>1</v>
      </c>
      <c r="I1201" t="str">
        <f>feed!I825</f>
        <v>Elite</v>
      </c>
      <c r="J1201">
        <f>SUMPRODUCT(MID(0&amp;feed!J825,LARGE(INDEX(ISNUMBER(--MID(feed!J825,ROW($1:$19),1))*
ROW($1:$19),0),ROW($1:$19))+1,1)*10^ROW($1:$19)/10)</f>
        <v>1</v>
      </c>
      <c r="K1201">
        <f>SUMPRODUCT(MID(0&amp;feed!K825,LARGE(INDEX(ISNUMBER(--MID(feed!K825,ROW($1:$19),1))*
ROW($1:$19),0),ROW($1:$19))+1,1)*10^ROW($1:$19)/10)</f>
        <v>11</v>
      </c>
      <c r="L1201">
        <f>SUMPRODUCT(MID(0&amp;feed!L825,LARGE(INDEX(ISNUMBER(--MID(feed!L825,ROW($1:$19),1))*
ROW($1:$19),0),ROW($1:$19))+1,1)*10^ROW($1:$19)/10)</f>
        <v>5</v>
      </c>
      <c r="M1201" t="str">
        <f>feed!M825</f>
        <v>Central Planning</v>
      </c>
      <c r="N1201">
        <f>SUMPRODUCT(MID(0&amp;feed!N825,LARGE(INDEX(ISNUMBER(--MID(feed!N825,ROW($1:$5),1))*
ROW($1:$5),0),ROW($1:$5))+1,1)*10^ROW($1:$5)/10)</f>
        <v>543</v>
      </c>
      <c r="O1201">
        <f>SUMPRODUCT(MID(0&amp;feed!O825,LARGE(INDEX(ISNUMBER(--MID(feed!O825,ROW($1:$5),1))*
ROW($1:$5),0),ROW($1:$5))+1,1)*10^ROW($1:$5)/10)</f>
        <v>4432</v>
      </c>
      <c r="P1201">
        <f>feed!P825</f>
        <v>0</v>
      </c>
      <c r="Q1201">
        <f t="shared" si="108"/>
        <v>40</v>
      </c>
      <c r="R1201" t="str">
        <f>feed!Q825</f>
        <v>Meagre</v>
      </c>
      <c r="S1201">
        <f t="shared" si="109"/>
        <v>1.5</v>
      </c>
      <c r="T1201" t="str">
        <f>feed!R825</f>
        <v>Arabia</v>
      </c>
      <c r="U1201" t="str">
        <f>feed!S825</f>
        <v>Soviet Union</v>
      </c>
      <c r="V1201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26059</v>
      </c>
      <c r="W1201" t="str">
        <f>feed!U825</f>
        <v>http://blocgame.com/stats.php?id=65342</v>
      </c>
      <c r="X1201" s="4">
        <f>SUMPRODUCT(MID(0&amp;feed!V825,LARGE(INDEX(ISNUMBER(--MID(feed!V825,ROW($1:$5),1))*
ROW($1:$5),0),ROW($1:$5))+1,1)*10^ROW($1:$5)/10)</f>
        <v>0</v>
      </c>
      <c r="Y1201">
        <f>feed!W825</f>
        <v>0</v>
      </c>
      <c r="Z1201" s="4">
        <f t="shared" si="110"/>
        <v>19309</v>
      </c>
      <c r="AA1201" s="8">
        <f t="shared" si="111"/>
        <v>47.990791896869247</v>
      </c>
      <c r="AB1201" s="4">
        <f t="shared" si="112"/>
        <v>90.5</v>
      </c>
      <c r="AC1201" s="4">
        <f t="shared" si="113"/>
        <v>4343.166666666667</v>
      </c>
    </row>
    <row r="1202" spans="1:29" x14ac:dyDescent="0.25">
      <c r="A1202" t="str">
        <f>feed!A747</f>
        <v>Airmahal</v>
      </c>
      <c r="B1202" t="str">
        <f>feed!B747</f>
        <v>Limtat</v>
      </c>
      <c r="C1202">
        <f>feed!C747</f>
        <v>0</v>
      </c>
      <c r="D1202">
        <f>SUMPRODUCT(MID(0&amp;feed!D747,LARGE(INDEX(ISNUMBER(--MID(feed!D747,ROW($1:$19),1))*
ROW($1:$19),0),ROW($1:$19))+1,1)*10^ROW($1:$19)/10)</f>
        <v>7</v>
      </c>
      <c r="E1202">
        <f>SUMPRODUCT(MID(0&amp;feed!E747,LARGE(INDEX(ISNUMBER(--MID(feed!E747,ROW($1:$19),1))*
ROW($1:$19),0),ROW($1:$19))+1,1)*10^ROW($1:$19)/10)</f>
        <v>0</v>
      </c>
      <c r="F1202" t="str">
        <f>feed!F747</f>
        <v>First World War surplus</v>
      </c>
      <c r="G1202" t="str">
        <f>feed!G747</f>
        <v>Gandhi-like</v>
      </c>
      <c r="H1202">
        <f>SUMPRODUCT(MID(0&amp;feed!H746,LARGE(INDEX(ISNUMBER(--MID(feed!H746,ROW($1:$19),1))*
ROW($1:$19),0),ROW($1:$19))+1,1)*10^ROW($1:$19)/10)</f>
        <v>1</v>
      </c>
      <c r="I1202" t="str">
        <f>feed!I747</f>
        <v>Undisciplined Rabble</v>
      </c>
      <c r="J1202">
        <f>SUMPRODUCT(MID(0&amp;feed!J747,LARGE(INDEX(ISNUMBER(--MID(feed!J747,ROW($1:$19),1))*
ROW($1:$19),0),ROW($1:$19))+1,1)*10^ROW($1:$19)/10)</f>
        <v>57</v>
      </c>
      <c r="K1202">
        <f>SUMPRODUCT(MID(0&amp;feed!K747,LARGE(INDEX(ISNUMBER(--MID(feed!K747,ROW($1:$19),1))*
ROW($1:$19),0),ROW($1:$19))+1,1)*10^ROW($1:$19)/10)</f>
        <v>5</v>
      </c>
      <c r="L1202">
        <f>SUMPRODUCT(MID(0&amp;feed!L747,LARGE(INDEX(ISNUMBER(--MID(feed!L747,ROW($1:$19),1))*
ROW($1:$19),0),ROW($1:$19))+1,1)*10^ROW($1:$19)/10)</f>
        <v>1</v>
      </c>
      <c r="M1202" t="str">
        <f>feed!M747</f>
        <v>Mixed Economy</v>
      </c>
      <c r="N1202">
        <f>SUMPRODUCT(MID(0&amp;feed!N747,LARGE(INDEX(ISNUMBER(--MID(feed!N747,ROW($1:$5),1))*
ROW($1:$5),0),ROW($1:$5))+1,1)*10^ROW($1:$5)/10)</f>
        <v>685</v>
      </c>
      <c r="O1202">
        <f>SUMPRODUCT(MID(0&amp;feed!O747,LARGE(INDEX(ISNUMBER(--MID(feed!O747,ROW($1:$5),1))*
ROW($1:$5),0),ROW($1:$5))+1,1)*10^ROW($1:$5)/10)</f>
        <v>390</v>
      </c>
      <c r="P1202">
        <f>feed!P747</f>
        <v>0</v>
      </c>
      <c r="Q1202">
        <f t="shared" si="108"/>
        <v>40</v>
      </c>
      <c r="R1202" t="str">
        <f>feed!Q747</f>
        <v>Meagre</v>
      </c>
      <c r="S1202">
        <f t="shared" si="109"/>
        <v>1.5</v>
      </c>
      <c r="T1202" t="str">
        <f>feed!R747</f>
        <v>Pacific Rim</v>
      </c>
      <c r="U1202" t="str">
        <f>feed!S747</f>
        <v>Neutral</v>
      </c>
      <c r="V1202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16010</v>
      </c>
      <c r="W1202" t="str">
        <f>feed!U747</f>
        <v>http://blocgame.com/stats.php?id=65073</v>
      </c>
      <c r="X1202" s="4">
        <f>SUMPRODUCT(MID(0&amp;feed!V747,LARGE(INDEX(ISNUMBER(--MID(feed!V747,ROW($1:$5),1))*
ROW($1:$5),0),ROW($1:$5))+1,1)*10^ROW($1:$5)/10)</f>
        <v>0</v>
      </c>
      <c r="Y1202">
        <f>feed!W747</f>
        <v>0</v>
      </c>
      <c r="Z1202" s="4">
        <f t="shared" si="110"/>
        <v>13010</v>
      </c>
      <c r="AA1202" s="8">
        <f t="shared" si="111"/>
        <v>23.372262773722628</v>
      </c>
      <c r="AB1202" s="4">
        <f t="shared" si="112"/>
        <v>114.16666666666667</v>
      </c>
      <c r="AC1202" s="4">
        <f t="shared" si="113"/>
        <v>2668.3333333333335</v>
      </c>
    </row>
    <row r="1203" spans="1:29" x14ac:dyDescent="0.25">
      <c r="A1203" t="str">
        <f>feed!A794</f>
        <v>ZY Kingdoms</v>
      </c>
      <c r="B1203" t="str">
        <f>feed!B794</f>
        <v>ZY1st</v>
      </c>
      <c r="C1203" t="str">
        <f>feed!C794</f>
        <v>The Order</v>
      </c>
      <c r="D1203">
        <f>SUMPRODUCT(MID(0&amp;feed!D794,LARGE(INDEX(ISNUMBER(--MID(feed!D794,ROW($1:$19),1))*
ROW($1:$19),0),ROW($1:$19))+1,1)*10^ROW($1:$19)/10)</f>
        <v>147</v>
      </c>
      <c r="E1203">
        <f>SUMPRODUCT(MID(0&amp;feed!E794,LARGE(INDEX(ISNUMBER(--MID(feed!E794,ROW($1:$19),1))*
ROW($1:$19),0),ROW($1:$19))+1,1)*10^ROW($1:$19)/10)</f>
        <v>1</v>
      </c>
      <c r="F1203" t="str">
        <f>feed!F794</f>
        <v>Korean War surplus</v>
      </c>
      <c r="G1203" t="str">
        <f>feed!G794</f>
        <v>Angelic</v>
      </c>
      <c r="H1203">
        <f>SUMPRODUCT(MID(0&amp;feed!H794,LARGE(INDEX(ISNUMBER(--MID(feed!H794,ROW($1:$19),1))*
ROW($1:$19),0),ROW($1:$19))+1,1)*10^ROW($1:$19)/10)</f>
        <v>3</v>
      </c>
      <c r="I1203" t="str">
        <f>feed!I794</f>
        <v>Good</v>
      </c>
      <c r="J1203">
        <f>SUMPRODUCT(MID(0&amp;feed!J794,LARGE(INDEX(ISNUMBER(--MID(feed!J794,ROW($1:$19),1))*
ROW($1:$19),0),ROW($1:$19))+1,1)*10^ROW($1:$19)/10)</f>
        <v>2</v>
      </c>
      <c r="K1203">
        <f>SUMPRODUCT(MID(0&amp;feed!K794,LARGE(INDEX(ISNUMBER(--MID(feed!K794,ROW($1:$19),1))*
ROW($1:$19),0),ROW($1:$19))+1,1)*10^ROW($1:$19)/10)</f>
        <v>16</v>
      </c>
      <c r="L1203">
        <f>SUMPRODUCT(MID(0&amp;feed!L794,LARGE(INDEX(ISNUMBER(--MID(feed!L794,ROW($1:$19),1))*
ROW($1:$19),0),ROW($1:$19))+1,1)*10^ROW($1:$19)/10)</f>
        <v>16</v>
      </c>
      <c r="M1203" t="str">
        <f>feed!M794</f>
        <v>Central Planning</v>
      </c>
      <c r="N1203">
        <f>SUMPRODUCT(MID(0&amp;feed!N794,LARGE(INDEX(ISNUMBER(--MID(feed!N794,ROW($1:$5),1))*
ROW($1:$5),0),ROW($1:$5))+1,1)*10^ROW($1:$5)/10)</f>
        <v>589</v>
      </c>
      <c r="O1203">
        <f>SUMPRODUCT(MID(0&amp;feed!O794,LARGE(INDEX(ISNUMBER(--MID(feed!O794,ROW($1:$5),1))*
ROW($1:$5),0),ROW($1:$5))+1,1)*10^ROW($1:$5)/10)</f>
        <v>5677</v>
      </c>
      <c r="P1203" t="str">
        <f>feed!P794</f>
        <v>Untapped</v>
      </c>
      <c r="Q1203">
        <f t="shared" si="108"/>
        <v>90</v>
      </c>
      <c r="R1203" t="str">
        <f>feed!Q794</f>
        <v>Very Powerful</v>
      </c>
      <c r="S1203">
        <f t="shared" si="109"/>
        <v>10</v>
      </c>
      <c r="T1203" t="str">
        <f>feed!R794</f>
        <v>Mesopotamia</v>
      </c>
      <c r="U1203" t="str">
        <f>feed!S794</f>
        <v>Soviet Union</v>
      </c>
      <c r="V1203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46241</v>
      </c>
      <c r="W1203" t="str">
        <f>feed!U794</f>
        <v>http://blocgame.com/stats.php?id=62893</v>
      </c>
      <c r="X1203" s="4">
        <f>SUMPRODUCT(MID(0&amp;feed!V794,LARGE(INDEX(ISNUMBER(--MID(feed!V794,ROW($1:$5),1))*
ROW($1:$5),0),ROW($1:$5))+1,1)*10^ROW($1:$5)/10)</f>
        <v>1</v>
      </c>
      <c r="Y1203">
        <f>feed!W794</f>
        <v>0</v>
      </c>
      <c r="Z1203" s="4">
        <f t="shared" si="110"/>
        <v>31991</v>
      </c>
      <c r="AA1203" s="8">
        <f t="shared" si="111"/>
        <v>78.507640067911709</v>
      </c>
      <c r="AB1203" s="4">
        <f t="shared" si="112"/>
        <v>98.166666666666671</v>
      </c>
      <c r="AC1203" s="4">
        <f t="shared" si="113"/>
        <v>7706.833333333333</v>
      </c>
    </row>
    <row r="1204" spans="1:29" x14ac:dyDescent="0.25">
      <c r="A1204" t="str">
        <f>feed!A711</f>
        <v>Newport High</v>
      </c>
      <c r="B1204" t="str">
        <f>feed!B711</f>
        <v>Astalavista</v>
      </c>
      <c r="C1204" t="str">
        <f>feed!C711</f>
        <v>The Order</v>
      </c>
      <c r="D1204">
        <f>SUMPRODUCT(MID(0&amp;feed!D711,LARGE(INDEX(ISNUMBER(--MID(feed!D711,ROW($1:$19),1))*
ROW($1:$19),0),ROW($1:$19))+1,1)*10^ROW($1:$19)/10)</f>
        <v>83</v>
      </c>
      <c r="E1204">
        <f>SUMPRODUCT(MID(0&amp;feed!E711,LARGE(INDEX(ISNUMBER(--MID(feed!E711,ROW($1:$19),1))*
ROW($1:$19),0),ROW($1:$19))+1,1)*10^ROW($1:$19)/10)</f>
        <v>1</v>
      </c>
      <c r="F1204" t="str">
        <f>feed!F711</f>
        <v>Korean War surplus</v>
      </c>
      <c r="G1204" t="str">
        <f>feed!G711</f>
        <v>Normal</v>
      </c>
      <c r="H1204">
        <f>SUMPRODUCT(MID(0&amp;feed!H711,LARGE(INDEX(ISNUMBER(--MID(feed!H711,ROW($1:$19),1))*
ROW($1:$19),0),ROW($1:$19))+1,1)*10^ROW($1:$19)/10)</f>
        <v>3</v>
      </c>
      <c r="I1204" t="str">
        <f>feed!I711</f>
        <v>Standard</v>
      </c>
      <c r="J1204">
        <f>SUMPRODUCT(MID(0&amp;feed!J711,LARGE(INDEX(ISNUMBER(--MID(feed!J711,ROW($1:$19),1))*
ROW($1:$19),0),ROW($1:$19))+1,1)*10^ROW($1:$19)/10)</f>
        <v>2</v>
      </c>
      <c r="K1204">
        <f>SUMPRODUCT(MID(0&amp;feed!K711,LARGE(INDEX(ISNUMBER(--MID(feed!K711,ROW($1:$19),1))*
ROW($1:$19),0),ROW($1:$19))+1,1)*10^ROW($1:$19)/10)</f>
        <v>36</v>
      </c>
      <c r="L1204">
        <f>SUMPRODUCT(MID(0&amp;feed!L711,LARGE(INDEX(ISNUMBER(--MID(feed!L711,ROW($1:$19),1))*
ROW($1:$19),0),ROW($1:$19))+1,1)*10^ROW($1:$19)/10)</f>
        <v>4</v>
      </c>
      <c r="M1204" t="str">
        <f>feed!M711</f>
        <v>Central Planning</v>
      </c>
      <c r="N1204">
        <f>SUMPRODUCT(MID(0&amp;feed!N711,LARGE(INDEX(ISNUMBER(--MID(feed!N711,ROW($1:$5),1))*
ROW($1:$5),0),ROW($1:$5))+1,1)*10^ROW($1:$5)/10)</f>
        <v>752</v>
      </c>
      <c r="O1204">
        <f>SUMPRODUCT(MID(0&amp;feed!O711,LARGE(INDEX(ISNUMBER(--MID(feed!O711,ROW($1:$5),1))*
ROW($1:$5),0),ROW($1:$5))+1,1)*10^ROW($1:$5)/10)</f>
        <v>68</v>
      </c>
      <c r="P1204" t="str">
        <f>feed!P711</f>
        <v>Untapped</v>
      </c>
      <c r="Q1204">
        <f t="shared" si="108"/>
        <v>90</v>
      </c>
      <c r="R1204" t="str">
        <f>feed!Q711</f>
        <v>Powerful</v>
      </c>
      <c r="S1204">
        <f t="shared" si="109"/>
        <v>9</v>
      </c>
      <c r="T1204" t="str">
        <f>feed!R711</f>
        <v>Mesoamerica</v>
      </c>
      <c r="U1204" t="str">
        <f>feed!S711</f>
        <v>Soviet Union</v>
      </c>
      <c r="V1204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42922</v>
      </c>
      <c r="W1204" t="str">
        <f>feed!U711</f>
        <v>http://blocgame.com/stats.php?id=62860</v>
      </c>
      <c r="X1204" s="4">
        <f>SUMPRODUCT(MID(0&amp;feed!V711,LARGE(INDEX(ISNUMBER(--MID(feed!V711,ROW($1:$5),1))*
ROW($1:$5),0),ROW($1:$5))+1,1)*10^ROW($1:$5)/10)</f>
        <v>0</v>
      </c>
      <c r="Y1204">
        <f>feed!W711</f>
        <v>0</v>
      </c>
      <c r="Z1204" s="4">
        <f t="shared" si="110"/>
        <v>25672</v>
      </c>
      <c r="AA1204" s="8">
        <f t="shared" si="111"/>
        <v>57.077127659574465</v>
      </c>
      <c r="AB1204" s="4">
        <f t="shared" si="112"/>
        <v>125.33333333333333</v>
      </c>
      <c r="AC1204" s="4">
        <f t="shared" si="113"/>
        <v>7153.666666666667</v>
      </c>
    </row>
    <row r="1205" spans="1:29" x14ac:dyDescent="0.25">
      <c r="A1205" t="str">
        <f>feed!A756</f>
        <v>FuckPussyStan</v>
      </c>
      <c r="B1205" t="str">
        <f>feed!B756</f>
        <v>AutisticNigger</v>
      </c>
      <c r="C1205" t="str">
        <f>feed!C756</f>
        <v>Socialist Arab Union</v>
      </c>
      <c r="D1205">
        <f>SUMPRODUCT(MID(0&amp;feed!D756,LARGE(INDEX(ISNUMBER(--MID(feed!D756,ROW($1:$19),1))*
ROW($1:$19),0),ROW($1:$19))+1,1)*10^ROW($1:$19)/10)</f>
        <v>2</v>
      </c>
      <c r="E1205">
        <f>SUMPRODUCT(MID(0&amp;feed!E756,LARGE(INDEX(ISNUMBER(--MID(feed!E756,ROW($1:$19),1))*
ROW($1:$19),0),ROW($1:$19))+1,1)*10^ROW($1:$19)/10)</f>
        <v>0</v>
      </c>
      <c r="F1205" t="str">
        <f>feed!F756</f>
        <v>Second World War surplus</v>
      </c>
      <c r="G1205" t="str">
        <f>feed!G756</f>
        <v>Normal</v>
      </c>
      <c r="H1205">
        <f>SUMPRODUCT(MID(0&amp;feed!H756,LARGE(INDEX(ISNUMBER(--MID(feed!H756,ROW($1:$19),1))*
ROW($1:$19),0),ROW($1:$19))+1,1)*10^ROW($1:$19)/10)</f>
        <v>0</v>
      </c>
      <c r="I1205" t="str">
        <f>feed!I756</f>
        <v>Undisciplined Rabble</v>
      </c>
      <c r="J1205">
        <f>SUMPRODUCT(MID(0&amp;feed!J756,LARGE(INDEX(ISNUMBER(--MID(feed!J756,ROW($1:$19),1))*
ROW($1:$19),0),ROW($1:$19))+1,1)*10^ROW($1:$19)/10)</f>
        <v>4</v>
      </c>
      <c r="K1205">
        <f>SUMPRODUCT(MID(0&amp;feed!K756,LARGE(INDEX(ISNUMBER(--MID(feed!K756,ROW($1:$19),1))*
ROW($1:$19),0),ROW($1:$19))+1,1)*10^ROW($1:$19)/10)</f>
        <v>3</v>
      </c>
      <c r="L1205">
        <f>SUMPRODUCT(MID(0&amp;feed!L756,LARGE(INDEX(ISNUMBER(--MID(feed!L756,ROW($1:$19),1))*
ROW($1:$19),0),ROW($1:$19))+1,1)*10^ROW($1:$19)/10)</f>
        <v>3</v>
      </c>
      <c r="M1205" t="str">
        <f>feed!M756</f>
        <v>Mixed Economy</v>
      </c>
      <c r="N1205">
        <f>SUMPRODUCT(MID(0&amp;feed!N756,LARGE(INDEX(ISNUMBER(--MID(feed!N756,ROW($1:$5),1))*
ROW($1:$5),0),ROW($1:$5))+1,1)*10^ROW($1:$5)/10)</f>
        <v>657</v>
      </c>
      <c r="O1205">
        <f>SUMPRODUCT(MID(0&amp;feed!O756,LARGE(INDEX(ISNUMBER(--MID(feed!O756,ROW($1:$5),1))*
ROW($1:$5),0),ROW($1:$5))+1,1)*10^ROW($1:$5)/10)</f>
        <v>3</v>
      </c>
      <c r="P1205">
        <f>feed!P756</f>
        <v>0</v>
      </c>
      <c r="Q1205">
        <f t="shared" si="108"/>
        <v>40</v>
      </c>
      <c r="R1205" t="str">
        <f>feed!Q756</f>
        <v>None</v>
      </c>
      <c r="S1205">
        <f t="shared" si="109"/>
        <v>0</v>
      </c>
      <c r="T1205" t="str">
        <f>feed!R756</f>
        <v>Mesopotamia</v>
      </c>
      <c r="U1205" t="str">
        <f>feed!S756</f>
        <v>Neutral</v>
      </c>
      <c r="V1205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5185</v>
      </c>
      <c r="W1205" t="str">
        <f>feed!U756</f>
        <v>http://blocgame.com/stats.php?id=64781</v>
      </c>
      <c r="X1205" s="4">
        <f>SUMPRODUCT(MID(0&amp;feed!V756,LARGE(INDEX(ISNUMBER(--MID(feed!V756,ROW($1:$5),1))*
ROW($1:$5),0),ROW($1:$5))+1,1)*10^ROW($1:$5)/10)</f>
        <v>0</v>
      </c>
      <c r="Y1205">
        <f>feed!W756</f>
        <v>0</v>
      </c>
      <c r="Z1205" s="4">
        <f t="shared" si="110"/>
        <v>2935</v>
      </c>
      <c r="AA1205" s="8">
        <f t="shared" si="111"/>
        <v>7.8919330289193299</v>
      </c>
      <c r="AB1205" s="4">
        <f t="shared" si="112"/>
        <v>109.5</v>
      </c>
      <c r="AC1205" s="4">
        <f t="shared" si="113"/>
        <v>864.16666666666663</v>
      </c>
    </row>
    <row r="1206" spans="1:29" x14ac:dyDescent="0.25">
      <c r="A1206" t="str">
        <f>feed!A841</f>
        <v>WP Kuala Lumpur</v>
      </c>
      <c r="B1206" t="str">
        <f>feed!B841</f>
        <v>Soeharto</v>
      </c>
      <c r="C1206" t="str">
        <f>feed!C841</f>
        <v>The Federal Colonies</v>
      </c>
      <c r="D1206">
        <f>SUMPRODUCT(MID(0&amp;feed!D841,LARGE(INDEX(ISNUMBER(--MID(feed!D841,ROW($1:$19),1))*
ROW($1:$19),0),ROW($1:$19))+1,1)*10^ROW($1:$19)/10)</f>
        <v>3</v>
      </c>
      <c r="E1206">
        <f>SUMPRODUCT(MID(0&amp;feed!E841,LARGE(INDEX(ISNUMBER(--MID(feed!E841,ROW($1:$19),1))*
ROW($1:$19),0),ROW($1:$19))+1,1)*10^ROW($1:$19)/10)</f>
        <v>0</v>
      </c>
      <c r="F1206" t="str">
        <f>feed!F841</f>
        <v>Finest of the 19th century</v>
      </c>
      <c r="G1206" t="str">
        <f>feed!G841</f>
        <v>Good</v>
      </c>
      <c r="H1206">
        <f>SUMPRODUCT(MID(0&amp;feed!H841,LARGE(INDEX(ISNUMBER(--MID(feed!H841,ROW($1:$19),1))*
ROW($1:$19),0),ROW($1:$19))+1,1)*10^ROW($1:$19)/10)</f>
        <v>0</v>
      </c>
      <c r="I1206" t="str">
        <f>feed!I841</f>
        <v>Undisciplined Rabble</v>
      </c>
      <c r="J1206">
        <f>SUMPRODUCT(MID(0&amp;feed!J841,LARGE(INDEX(ISNUMBER(--MID(feed!J841,ROW($1:$19),1))*
ROW($1:$19),0),ROW($1:$19))+1,1)*10^ROW($1:$19)/10)</f>
        <v>76</v>
      </c>
      <c r="K1206">
        <f>SUMPRODUCT(MID(0&amp;feed!K841,LARGE(INDEX(ISNUMBER(--MID(feed!K841,ROW($1:$19),1))*
ROW($1:$19),0),ROW($1:$19))+1,1)*10^ROW($1:$19)/10)</f>
        <v>2</v>
      </c>
      <c r="L1206">
        <f>SUMPRODUCT(MID(0&amp;feed!L841,LARGE(INDEX(ISNUMBER(--MID(feed!L841,ROW($1:$19),1))*
ROW($1:$19),0),ROW($1:$19))+1,1)*10^ROW($1:$19)/10)</f>
        <v>0</v>
      </c>
      <c r="M1206" t="str">
        <f>feed!M841</f>
        <v>Mixed Economy</v>
      </c>
      <c r="N1206">
        <f>SUMPRODUCT(MID(0&amp;feed!N841,LARGE(INDEX(ISNUMBER(--MID(feed!N841,ROW($1:$5),1))*
ROW($1:$5),0),ROW($1:$5))+1,1)*10^ROW($1:$5)/10)</f>
        <v>519</v>
      </c>
      <c r="O1206">
        <f>SUMPRODUCT(MID(0&amp;feed!O841,LARGE(INDEX(ISNUMBER(--MID(feed!O841,ROW($1:$5),1))*
ROW($1:$5),0),ROW($1:$5))+1,1)*10^ROW($1:$5)/10)</f>
        <v>0</v>
      </c>
      <c r="P1206" t="str">
        <f>feed!P841</f>
        <v>Untapped</v>
      </c>
      <c r="Q1206">
        <f t="shared" si="108"/>
        <v>90</v>
      </c>
      <c r="R1206" t="str">
        <f>feed!Q841</f>
        <v>None</v>
      </c>
      <c r="S1206">
        <f t="shared" si="109"/>
        <v>0</v>
      </c>
      <c r="T1206" t="str">
        <f>feed!R841</f>
        <v>East Indies</v>
      </c>
      <c r="U1206" t="str">
        <f>feed!S841</f>
        <v>Neutral</v>
      </c>
      <c r="V1206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5364</v>
      </c>
      <c r="W1206" t="str">
        <f>feed!U841</f>
        <v>http://blocgame.com/stats.php?id=61633</v>
      </c>
      <c r="X1206" s="4">
        <f>SUMPRODUCT(MID(0&amp;feed!V841,LARGE(INDEX(ISNUMBER(--MID(feed!V841,ROW($1:$5),1))*
ROW($1:$5),0),ROW($1:$5))+1,1)*10^ROW($1:$5)/10)</f>
        <v>0</v>
      </c>
      <c r="Y1206">
        <f>feed!W841</f>
        <v>0</v>
      </c>
      <c r="Z1206" s="4">
        <f t="shared" si="110"/>
        <v>4614</v>
      </c>
      <c r="AA1206" s="8">
        <f t="shared" si="111"/>
        <v>10.335260115606937</v>
      </c>
      <c r="AB1206" s="4">
        <f t="shared" si="112"/>
        <v>86.5</v>
      </c>
      <c r="AC1206" s="4">
        <f t="shared" si="113"/>
        <v>894</v>
      </c>
    </row>
    <row r="1207" spans="1:29" x14ac:dyDescent="0.25">
      <c r="A1207" t="str">
        <f>feed!A845</f>
        <v>swymer</v>
      </c>
      <c r="B1207" t="str">
        <f>feed!B845</f>
        <v>castheman</v>
      </c>
      <c r="C1207" t="str">
        <f>feed!C845</f>
        <v>free people</v>
      </c>
      <c r="D1207">
        <f>SUMPRODUCT(MID(0&amp;feed!D845,LARGE(INDEX(ISNUMBER(--MID(feed!D845,ROW($1:$19),1))*
ROW($1:$19),0),ROW($1:$19))+1,1)*10^ROW($1:$19)/10)</f>
        <v>9</v>
      </c>
      <c r="E1207">
        <f>SUMPRODUCT(MID(0&amp;feed!E845,LARGE(INDEX(ISNUMBER(--MID(feed!E845,ROW($1:$19),1))*
ROW($1:$19),0),ROW($1:$19))+1,1)*10^ROW($1:$19)/10)</f>
        <v>0</v>
      </c>
      <c r="F1207" t="str">
        <f>feed!F845</f>
        <v>First World War surplus</v>
      </c>
      <c r="G1207" t="str">
        <f>feed!G845</f>
        <v>Gandhi-like</v>
      </c>
      <c r="H1207">
        <f>SUMPRODUCT(MID(0&amp;feed!H845,LARGE(INDEX(ISNUMBER(--MID(feed!H845,ROW($1:$19),1))*
ROW($1:$19),0),ROW($1:$19))+1,1)*10^ROW($1:$19)/10)</f>
        <v>0</v>
      </c>
      <c r="I1207" t="str">
        <f>feed!I845</f>
        <v>Undisciplined Rabble</v>
      </c>
      <c r="J1207">
        <f>SUMPRODUCT(MID(0&amp;feed!J845,LARGE(INDEX(ISNUMBER(--MID(feed!J845,ROW($1:$19),1))*
ROW($1:$19),0),ROW($1:$19))+1,1)*10^ROW($1:$19)/10)</f>
        <v>169</v>
      </c>
      <c r="K1207">
        <f>SUMPRODUCT(MID(0&amp;feed!K845,LARGE(INDEX(ISNUMBER(--MID(feed!K845,ROW($1:$19),1))*
ROW($1:$19),0),ROW($1:$19))+1,1)*10^ROW($1:$19)/10)</f>
        <v>5</v>
      </c>
      <c r="L1207">
        <f>SUMPRODUCT(MID(0&amp;feed!L845,LARGE(INDEX(ISNUMBER(--MID(feed!L845,ROW($1:$19),1))*
ROW($1:$19),0),ROW($1:$19))+1,1)*10^ROW($1:$19)/10)</f>
        <v>2</v>
      </c>
      <c r="M1207" t="str">
        <f>feed!M845</f>
        <v>Mixed Economy</v>
      </c>
      <c r="N1207">
        <f>SUMPRODUCT(MID(0&amp;feed!N845,LARGE(INDEX(ISNUMBER(--MID(feed!N845,ROW($1:$5),1))*
ROW($1:$5),0),ROW($1:$5))+1,1)*10^ROW($1:$5)/10)</f>
        <v>517</v>
      </c>
      <c r="O1207">
        <f>SUMPRODUCT(MID(0&amp;feed!O845,LARGE(INDEX(ISNUMBER(--MID(feed!O845,ROW($1:$5),1))*
ROW($1:$5),0),ROW($1:$5))+1,1)*10^ROW($1:$5)/10)</f>
        <v>220</v>
      </c>
      <c r="P1207" t="str">
        <f>feed!P845</f>
        <v>Near Depletion</v>
      </c>
      <c r="Q1207">
        <f t="shared" si="108"/>
        <v>10</v>
      </c>
      <c r="R1207" t="str">
        <f>feed!Q845</f>
        <v>Meagre</v>
      </c>
      <c r="S1207">
        <f t="shared" si="109"/>
        <v>1.5</v>
      </c>
      <c r="T1207" t="str">
        <f>feed!R845</f>
        <v>Southern Cone</v>
      </c>
      <c r="U1207" t="str">
        <f>feed!S845</f>
        <v>Neutral</v>
      </c>
      <c r="V1207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22800</v>
      </c>
      <c r="W1207" t="str">
        <f>feed!U845</f>
        <v>http://blocgame.com/stats.php?id=65084</v>
      </c>
      <c r="X1207" s="4">
        <f>SUMPRODUCT(MID(0&amp;feed!V845,LARGE(INDEX(ISNUMBER(--MID(feed!V845,ROW($1:$5),1))*
ROW($1:$5),0),ROW($1:$5))+1,1)*10^ROW($1:$5)/10)</f>
        <v>0</v>
      </c>
      <c r="Y1207">
        <f>feed!W845</f>
        <v>0</v>
      </c>
      <c r="Z1207" s="4">
        <f t="shared" si="110"/>
        <v>20175</v>
      </c>
      <c r="AA1207" s="8">
        <f t="shared" si="111"/>
        <v>44.100580270793039</v>
      </c>
      <c r="AB1207" s="4">
        <f t="shared" si="112"/>
        <v>86.166666666666671</v>
      </c>
      <c r="AC1207" s="4">
        <f t="shared" si="113"/>
        <v>3800</v>
      </c>
    </row>
    <row r="1208" spans="1:29" x14ac:dyDescent="0.25">
      <c r="A1208" t="str">
        <f>feed!A912</f>
        <v>Nazi Empire</v>
      </c>
      <c r="B1208" t="str">
        <f>feed!B912</f>
        <v>Fuhrer Stafford</v>
      </c>
      <c r="C1208">
        <f>feed!C912</f>
        <v>0</v>
      </c>
      <c r="D1208">
        <f>SUMPRODUCT(MID(0&amp;feed!D912,LARGE(INDEX(ISNUMBER(--MID(feed!D912,ROW($1:$19),1))*
ROW($1:$19),0),ROW($1:$19))+1,1)*10^ROW($1:$19)/10)</f>
        <v>38</v>
      </c>
      <c r="E1208">
        <f>SUMPRODUCT(MID(0&amp;feed!E912,LARGE(INDEX(ISNUMBER(--MID(feed!E912,ROW($1:$19),1))*
ROW($1:$19),0),ROW($1:$19))+1,1)*10^ROW($1:$19)/10)</f>
        <v>0</v>
      </c>
      <c r="F1208" t="str">
        <f>feed!F912</f>
        <v>First World War surplus</v>
      </c>
      <c r="G1208" t="str">
        <f>feed!G912</f>
        <v>Gandhi-like</v>
      </c>
      <c r="H1208">
        <f>SUMPRODUCT(MID(0&amp;feed!H912,LARGE(INDEX(ISNUMBER(--MID(feed!H912,ROW($1:$19),1))*
ROW($1:$19),0),ROW($1:$19))+1,1)*10^ROW($1:$19)/10)</f>
        <v>1</v>
      </c>
      <c r="I1208" t="str">
        <f>feed!I912</f>
        <v>Standard</v>
      </c>
      <c r="J1208">
        <f>SUMPRODUCT(MID(0&amp;feed!J912,LARGE(INDEX(ISNUMBER(--MID(feed!J912,ROW($1:$19),1))*
ROW($1:$19),0),ROW($1:$19))+1,1)*10^ROW($1:$19)/10)</f>
        <v>146</v>
      </c>
      <c r="K1208">
        <f>SUMPRODUCT(MID(0&amp;feed!K912,LARGE(INDEX(ISNUMBER(--MID(feed!K912,ROW($1:$19),1))*
ROW($1:$19),0),ROW($1:$19))+1,1)*10^ROW($1:$19)/10)</f>
        <v>5</v>
      </c>
      <c r="L1208">
        <f>SUMPRODUCT(MID(0&amp;feed!L912,LARGE(INDEX(ISNUMBER(--MID(feed!L912,ROW($1:$19),1))*
ROW($1:$19),0),ROW($1:$19))+1,1)*10^ROW($1:$19)/10)</f>
        <v>2</v>
      </c>
      <c r="M1208" t="str">
        <f>feed!M912</f>
        <v>Central Planning</v>
      </c>
      <c r="N1208">
        <f>SUMPRODUCT(MID(0&amp;feed!N912,LARGE(INDEX(ISNUMBER(--MID(feed!N912,ROW($1:$5),1))*
ROW($1:$5),0),ROW($1:$5))+1,1)*10^ROW($1:$5)/10)</f>
        <v>422</v>
      </c>
      <c r="O1208">
        <f>SUMPRODUCT(MID(0&amp;feed!O912,LARGE(INDEX(ISNUMBER(--MID(feed!O912,ROW($1:$5),1))*
ROW($1:$5),0),ROW($1:$5))+1,1)*10^ROW($1:$5)/10)</f>
        <v>244</v>
      </c>
      <c r="P1208" t="str">
        <f>feed!P912</f>
        <v>Untapped</v>
      </c>
      <c r="Q1208">
        <f t="shared" si="108"/>
        <v>90</v>
      </c>
      <c r="R1208" t="str">
        <f>feed!Q912</f>
        <v>Mediocre</v>
      </c>
      <c r="S1208">
        <f t="shared" si="109"/>
        <v>4.5</v>
      </c>
      <c r="T1208" t="str">
        <f>feed!R912</f>
        <v>Caribbean</v>
      </c>
      <c r="U1208" t="str">
        <f>feed!S912</f>
        <v>Neutral</v>
      </c>
      <c r="V1208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20000</v>
      </c>
      <c r="W1208" t="str">
        <f>feed!U912</f>
        <v>http://blocgame.com/stats.php?id=64819</v>
      </c>
      <c r="X1208" s="4">
        <f>SUMPRODUCT(MID(0&amp;feed!V912,LARGE(INDEX(ISNUMBER(--MID(feed!V912,ROW($1:$5),1))*
ROW($1:$5),0),ROW($1:$5))+1,1)*10^ROW($1:$5)/10)</f>
        <v>0</v>
      </c>
      <c r="Y1208">
        <f>feed!W912</f>
        <v>0</v>
      </c>
      <c r="Z1208" s="4">
        <f t="shared" si="110"/>
        <v>16625</v>
      </c>
      <c r="AA1208" s="8">
        <f t="shared" si="111"/>
        <v>47.393364928909953</v>
      </c>
      <c r="AB1208" s="4">
        <f t="shared" si="112"/>
        <v>70.333333333333329</v>
      </c>
      <c r="AC1208" s="4">
        <f t="shared" si="113"/>
        <v>3333.3333333333335</v>
      </c>
    </row>
    <row r="1209" spans="1:29" x14ac:dyDescent="0.25">
      <c r="A1209" t="str">
        <f>feed!A675</f>
        <v>jaydensmith</v>
      </c>
      <c r="B1209" t="str">
        <f>feed!B675</f>
        <v>jaydensmith</v>
      </c>
      <c r="C1209">
        <f>feed!C675</f>
        <v>0</v>
      </c>
      <c r="D1209">
        <f>SUMPRODUCT(MID(0&amp;feed!D675,LARGE(INDEX(ISNUMBER(--MID(feed!D675,ROW($1:$19),1))*
ROW($1:$19),0),ROW($1:$19))+1,1)*10^ROW($1:$19)/10)</f>
        <v>14</v>
      </c>
      <c r="E1209">
        <f>SUMPRODUCT(MID(0&amp;feed!E675,LARGE(INDEX(ISNUMBER(--MID(feed!E675,ROW($1:$19),1))*
ROW($1:$19),0),ROW($1:$19))+1,1)*10^ROW($1:$19)/10)</f>
        <v>0</v>
      </c>
      <c r="F1209" t="str">
        <f>feed!F675</f>
        <v>Finest of the 19th century</v>
      </c>
      <c r="G1209" t="str">
        <f>feed!G675</f>
        <v>Questionable</v>
      </c>
      <c r="H1209">
        <f>SUMPRODUCT(MID(0&amp;feed!H675,LARGE(INDEX(ISNUMBER(--MID(feed!H675,ROW($1:$19),1))*
ROW($1:$19),0),ROW($1:$19))+1,1)*10^ROW($1:$19)/10)</f>
        <v>0</v>
      </c>
      <c r="I1209" t="str">
        <f>feed!I675</f>
        <v>Undisciplined Rabble</v>
      </c>
      <c r="J1209">
        <f>SUMPRODUCT(MID(0&amp;feed!J675,LARGE(INDEX(ISNUMBER(--MID(feed!J675,ROW($1:$19),1))*
ROW($1:$19),0),ROW($1:$19))+1,1)*10^ROW($1:$19)/10)</f>
        <v>131</v>
      </c>
      <c r="K1209">
        <f>SUMPRODUCT(MID(0&amp;feed!K675,LARGE(INDEX(ISNUMBER(--MID(feed!K675,ROW($1:$19),1))*
ROW($1:$19),0),ROW($1:$19))+1,1)*10^ROW($1:$19)/10)</f>
        <v>2</v>
      </c>
      <c r="L1209">
        <f>SUMPRODUCT(MID(0&amp;feed!L675,LARGE(INDEX(ISNUMBER(--MID(feed!L675,ROW($1:$19),1))*
ROW($1:$19),0),ROW($1:$19))+1,1)*10^ROW($1:$19)/10)</f>
        <v>2</v>
      </c>
      <c r="M1209" t="str">
        <f>feed!M675</f>
        <v>Mixed Economy</v>
      </c>
      <c r="N1209">
        <f>SUMPRODUCT(MID(0&amp;feed!N675,LARGE(INDEX(ISNUMBER(--MID(feed!N675,ROW($1:$5),1))*
ROW($1:$5),0),ROW($1:$5))+1,1)*10^ROW($1:$5)/10)</f>
        <v>823</v>
      </c>
      <c r="O1209">
        <f>SUMPRODUCT(MID(0&amp;feed!O675,LARGE(INDEX(ISNUMBER(--MID(feed!O675,ROW($1:$5),1))*
ROW($1:$5),0),ROW($1:$5))+1,1)*10^ROW($1:$5)/10)</f>
        <v>1644</v>
      </c>
      <c r="P1209" t="str">
        <f>feed!P675</f>
        <v>Untapped</v>
      </c>
      <c r="Q1209">
        <f t="shared" si="108"/>
        <v>90</v>
      </c>
      <c r="R1209" t="str">
        <f>feed!Q675</f>
        <v>None</v>
      </c>
      <c r="S1209">
        <f t="shared" si="109"/>
        <v>0</v>
      </c>
      <c r="T1209" t="str">
        <f>feed!R675</f>
        <v>Egypt</v>
      </c>
      <c r="U1209" t="str">
        <f>feed!S675</f>
        <v>Neutral</v>
      </c>
      <c r="V1209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20000</v>
      </c>
      <c r="W1209" t="str">
        <f>feed!U675</f>
        <v>http://blocgame.com/stats.php?id=64831</v>
      </c>
      <c r="X1209" s="4">
        <f>SUMPRODUCT(MID(0&amp;feed!V675,LARGE(INDEX(ISNUMBER(--MID(feed!V675,ROW($1:$5),1))*
ROW($1:$5),0),ROW($1:$5))+1,1)*10^ROW($1:$5)/10)</f>
        <v>0</v>
      </c>
      <c r="Y1209">
        <f>feed!W675</f>
        <v>0</v>
      </c>
      <c r="Z1209" s="4">
        <f t="shared" si="110"/>
        <v>18500</v>
      </c>
      <c r="AA1209" s="8">
        <f t="shared" si="111"/>
        <v>24.301336573511541</v>
      </c>
      <c r="AB1209" s="4">
        <f t="shared" si="112"/>
        <v>137.16666666666666</v>
      </c>
      <c r="AC1209" s="4">
        <f t="shared" si="113"/>
        <v>3333.3333333333335</v>
      </c>
    </row>
    <row r="1210" spans="1:29" x14ac:dyDescent="0.25">
      <c r="A1210" t="str">
        <f>feed!A833</f>
        <v>Atas</v>
      </c>
      <c r="B1210" t="str">
        <f>feed!B833</f>
        <v>Jerung</v>
      </c>
      <c r="C1210" t="str">
        <f>feed!C833</f>
        <v>PIRATES</v>
      </c>
      <c r="D1210">
        <f>SUMPRODUCT(MID(0&amp;feed!D833,LARGE(INDEX(ISNUMBER(--MID(feed!D833,ROW($1:$19),1))*
ROW($1:$19),0),ROW($1:$19))+1,1)*10^ROW($1:$19)/10)</f>
        <v>25</v>
      </c>
      <c r="E1210">
        <f>SUMPRODUCT(MID(0&amp;feed!E833,LARGE(INDEX(ISNUMBER(--MID(feed!E833,ROW($1:$19),1))*
ROW($1:$19),0),ROW($1:$19))+1,1)*10^ROW($1:$19)/10)</f>
        <v>0</v>
      </c>
      <c r="F1210" t="str">
        <f>feed!F833</f>
        <v>Second World War surplus</v>
      </c>
      <c r="G1210" t="str">
        <f>feed!G833</f>
        <v>Gandhi-like</v>
      </c>
      <c r="H1210">
        <f>SUMPRODUCT(MID(0&amp;feed!H832,LARGE(INDEX(ISNUMBER(--MID(feed!H832,ROW($1:$19),1))*
ROW($1:$19),0),ROW($1:$19))+1,1)*10^ROW($1:$19)/10)</f>
        <v>0</v>
      </c>
      <c r="I1210" t="str">
        <f>feed!I833</f>
        <v>Elite</v>
      </c>
      <c r="J1210">
        <f>SUMPRODUCT(MID(0&amp;feed!J833,LARGE(INDEX(ISNUMBER(--MID(feed!J833,ROW($1:$19),1))*
ROW($1:$19),0),ROW($1:$19))+1,1)*10^ROW($1:$19)/10)</f>
        <v>3</v>
      </c>
      <c r="K1210">
        <f>SUMPRODUCT(MID(0&amp;feed!K833,LARGE(INDEX(ISNUMBER(--MID(feed!K833,ROW($1:$19),1))*
ROW($1:$19),0),ROW($1:$19))+1,1)*10^ROW($1:$19)/10)</f>
        <v>7</v>
      </c>
      <c r="L1210">
        <f>SUMPRODUCT(MID(0&amp;feed!L833,LARGE(INDEX(ISNUMBER(--MID(feed!L833,ROW($1:$19),1))*
ROW($1:$19),0),ROW($1:$19))+1,1)*10^ROW($1:$19)/10)</f>
        <v>1</v>
      </c>
      <c r="M1210" t="str">
        <f>feed!M833</f>
        <v>Free Market</v>
      </c>
      <c r="N1210">
        <f>SUMPRODUCT(MID(0&amp;feed!N833,LARGE(INDEX(ISNUMBER(--MID(feed!N833,ROW($1:$5),1))*
ROW($1:$5),0),ROW($1:$5))+1,1)*10^ROW($1:$5)/10)</f>
        <v>540</v>
      </c>
      <c r="O1210">
        <f>SUMPRODUCT(MID(0&amp;feed!O833,LARGE(INDEX(ISNUMBER(--MID(feed!O833,ROW($1:$5),1))*
ROW($1:$5),0),ROW($1:$5))+1,1)*10^ROW($1:$5)/10)</f>
        <v>153</v>
      </c>
      <c r="P1210" t="str">
        <f>feed!P833</f>
        <v>Untapped</v>
      </c>
      <c r="Q1210">
        <f t="shared" si="108"/>
        <v>90</v>
      </c>
      <c r="R1210" t="str">
        <f>feed!Q833</f>
        <v>Mediocre</v>
      </c>
      <c r="S1210">
        <f t="shared" si="109"/>
        <v>4.5</v>
      </c>
      <c r="T1210" t="str">
        <f>feed!R833</f>
        <v>Caribbean</v>
      </c>
      <c r="U1210" t="str">
        <f>feed!S833</f>
        <v>United States</v>
      </c>
      <c r="V1210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27493</v>
      </c>
      <c r="W1210" t="str">
        <f>feed!U833</f>
        <v>http://blocgame.com/stats.php?id=65457</v>
      </c>
      <c r="X1210" s="4">
        <f>SUMPRODUCT(MID(0&amp;feed!V833,LARGE(INDEX(ISNUMBER(--MID(feed!V833,ROW($1:$5),1))*
ROW($1:$5),0),ROW($1:$5))+1,1)*10^ROW($1:$5)/10)</f>
        <v>0</v>
      </c>
      <c r="Y1210">
        <f>feed!W833</f>
        <v>0</v>
      </c>
      <c r="Z1210" s="4">
        <f t="shared" si="110"/>
        <v>24493</v>
      </c>
      <c r="AA1210" s="8">
        <f t="shared" si="111"/>
        <v>50.912962962962965</v>
      </c>
      <c r="AB1210" s="4">
        <f t="shared" si="112"/>
        <v>90</v>
      </c>
      <c r="AC1210" s="4">
        <f t="shared" si="113"/>
        <v>4582.166666666667</v>
      </c>
    </row>
    <row r="1211" spans="1:29" x14ac:dyDescent="0.25">
      <c r="A1211" t="str">
        <f>feed!A766</f>
        <v>Togunia</v>
      </c>
      <c r="B1211" t="str">
        <f>feed!B766</f>
        <v>Toguno</v>
      </c>
      <c r="C1211" t="str">
        <f>feed!C766</f>
        <v>African Empire</v>
      </c>
      <c r="D1211">
        <f>SUMPRODUCT(MID(0&amp;feed!D766,LARGE(INDEX(ISNUMBER(--MID(feed!D766,ROW($1:$19),1))*
ROW($1:$19),0),ROW($1:$19))+1,1)*10^ROW($1:$19)/10)</f>
        <v>20</v>
      </c>
      <c r="E1211">
        <f>SUMPRODUCT(MID(0&amp;feed!E766,LARGE(INDEX(ISNUMBER(--MID(feed!E766,ROW($1:$19),1))*
ROW($1:$19),0),ROW($1:$19))+1,1)*10^ROW($1:$19)/10)</f>
        <v>0</v>
      </c>
      <c r="F1211" t="str">
        <f>feed!F766</f>
        <v>First World War surplus</v>
      </c>
      <c r="G1211" t="str">
        <f>feed!G766</f>
        <v>Angelic</v>
      </c>
      <c r="H1211">
        <f>SUMPRODUCT(MID(0&amp;feed!H766,LARGE(INDEX(ISNUMBER(--MID(feed!H766,ROW($1:$19),1))*
ROW($1:$19),0),ROW($1:$19))+1,1)*10^ROW($1:$19)/10)</f>
        <v>2</v>
      </c>
      <c r="I1211" t="str">
        <f>feed!I766</f>
        <v>Good</v>
      </c>
      <c r="J1211">
        <f>SUMPRODUCT(MID(0&amp;feed!J766,LARGE(INDEX(ISNUMBER(--MID(feed!J766,ROW($1:$19),1))*
ROW($1:$19),0),ROW($1:$19))+1,1)*10^ROW($1:$19)/10)</f>
        <v>1</v>
      </c>
      <c r="K1211">
        <f>SUMPRODUCT(MID(0&amp;feed!K766,LARGE(INDEX(ISNUMBER(--MID(feed!K766,ROW($1:$19),1))*
ROW($1:$19),0),ROW($1:$19))+1,1)*10^ROW($1:$19)/10)</f>
        <v>9</v>
      </c>
      <c r="L1211">
        <f>SUMPRODUCT(MID(0&amp;feed!L766,LARGE(INDEX(ISNUMBER(--MID(feed!L766,ROW($1:$19),1))*
ROW($1:$19),0),ROW($1:$19))+1,1)*10^ROW($1:$19)/10)</f>
        <v>5</v>
      </c>
      <c r="M1211" t="str">
        <f>feed!M766</f>
        <v>Mixed Economy</v>
      </c>
      <c r="N1211">
        <f>SUMPRODUCT(MID(0&amp;feed!N766,LARGE(INDEX(ISNUMBER(--MID(feed!N766,ROW($1:$5),1))*
ROW($1:$5),0),ROW($1:$5))+1,1)*10^ROW($1:$5)/10)</f>
        <v>642</v>
      </c>
      <c r="O1211">
        <f>SUMPRODUCT(MID(0&amp;feed!O766,LARGE(INDEX(ISNUMBER(--MID(feed!O766,ROW($1:$5),1))*
ROW($1:$5),0),ROW($1:$5))+1,1)*10^ROW($1:$5)/10)</f>
        <v>0</v>
      </c>
      <c r="P1211" t="str">
        <f>feed!P766</f>
        <v>Untapped</v>
      </c>
      <c r="Q1211">
        <f t="shared" si="108"/>
        <v>90</v>
      </c>
      <c r="R1211" t="str">
        <f>feed!Q766</f>
        <v>Small</v>
      </c>
      <c r="S1211">
        <f t="shared" si="109"/>
        <v>3</v>
      </c>
      <c r="T1211" t="str">
        <f>feed!R766</f>
        <v>Guinea</v>
      </c>
      <c r="U1211" t="str">
        <f>feed!S766</f>
        <v>Neutral</v>
      </c>
      <c r="V1211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24063</v>
      </c>
      <c r="W1211" t="str">
        <f>feed!U766</f>
        <v>http://blocgame.com/stats.php?id=65131</v>
      </c>
      <c r="X1211" s="4">
        <f>SUMPRODUCT(MID(0&amp;feed!V766,LARGE(INDEX(ISNUMBER(--MID(feed!V766,ROW($1:$5),1))*
ROW($1:$5),0),ROW($1:$5))+1,1)*10^ROW($1:$5)/10)</f>
        <v>0</v>
      </c>
      <c r="Y1211">
        <f>feed!W766</f>
        <v>0</v>
      </c>
      <c r="Z1211" s="4">
        <f t="shared" si="110"/>
        <v>17313</v>
      </c>
      <c r="AA1211" s="8">
        <f t="shared" si="111"/>
        <v>37.481308411214954</v>
      </c>
      <c r="AB1211" s="4">
        <f t="shared" si="112"/>
        <v>107</v>
      </c>
      <c r="AC1211" s="4">
        <f t="shared" si="113"/>
        <v>4010.5</v>
      </c>
    </row>
    <row r="1212" spans="1:29" x14ac:dyDescent="0.25">
      <c r="A1212" t="str">
        <f>feed!A732</f>
        <v>Sahuarita</v>
      </c>
      <c r="B1212" t="str">
        <f>feed!B732</f>
        <v>Zoonigga</v>
      </c>
      <c r="C1212">
        <f>feed!C732</f>
        <v>0</v>
      </c>
      <c r="D1212">
        <f>SUMPRODUCT(MID(0&amp;feed!D732,LARGE(INDEX(ISNUMBER(--MID(feed!D732,ROW($1:$19),1))*
ROW($1:$19),0),ROW($1:$19))+1,1)*10^ROW($1:$19)/10)</f>
        <v>8</v>
      </c>
      <c r="E1212">
        <f>SUMPRODUCT(MID(0&amp;feed!E732,LARGE(INDEX(ISNUMBER(--MID(feed!E732,ROW($1:$19),1))*
ROW($1:$19),0),ROW($1:$19))+1,1)*10^ROW($1:$19)/10)</f>
        <v>0</v>
      </c>
      <c r="F1212" t="str">
        <f>feed!F732</f>
        <v>Finest of the 19th century</v>
      </c>
      <c r="G1212" t="str">
        <f>feed!G732</f>
        <v>Gandhi-like</v>
      </c>
      <c r="H1212">
        <f>SUMPRODUCT(MID(0&amp;feed!H732,LARGE(INDEX(ISNUMBER(--MID(feed!H732,ROW($1:$19),1))*
ROW($1:$19),0),ROW($1:$19))+1,1)*10^ROW($1:$19)/10)</f>
        <v>0</v>
      </c>
      <c r="I1212" t="str">
        <f>feed!I732</f>
        <v>Poor</v>
      </c>
      <c r="J1212">
        <f>SUMPRODUCT(MID(0&amp;feed!J732,LARGE(INDEX(ISNUMBER(--MID(feed!J732,ROW($1:$19),1))*
ROW($1:$19),0),ROW($1:$19))+1,1)*10^ROW($1:$19)/10)</f>
        <v>165</v>
      </c>
      <c r="K1212">
        <f>SUMPRODUCT(MID(0&amp;feed!K732,LARGE(INDEX(ISNUMBER(--MID(feed!K732,ROW($1:$19),1))*
ROW($1:$19),0),ROW($1:$19))+1,1)*10^ROW($1:$19)/10)</f>
        <v>6</v>
      </c>
      <c r="L1212">
        <f>SUMPRODUCT(MID(0&amp;feed!L732,LARGE(INDEX(ISNUMBER(--MID(feed!L732,ROW($1:$19),1))*
ROW($1:$19),0),ROW($1:$19))+1,1)*10^ROW($1:$19)/10)</f>
        <v>2</v>
      </c>
      <c r="M1212" t="str">
        <f>feed!M732</f>
        <v>Central Planning</v>
      </c>
      <c r="N1212">
        <f>SUMPRODUCT(MID(0&amp;feed!N732,LARGE(INDEX(ISNUMBER(--MID(feed!N732,ROW($1:$5),1))*
ROW($1:$5),0),ROW($1:$5))+1,1)*10^ROW($1:$5)/10)</f>
        <v>720</v>
      </c>
      <c r="O1212">
        <f>SUMPRODUCT(MID(0&amp;feed!O732,LARGE(INDEX(ISNUMBER(--MID(feed!O732,ROW($1:$5),1))*
ROW($1:$5),0),ROW($1:$5))+1,1)*10^ROW($1:$5)/10)</f>
        <v>181</v>
      </c>
      <c r="P1212" t="str">
        <f>feed!P732</f>
        <v>Untapped</v>
      </c>
      <c r="Q1212">
        <f t="shared" si="108"/>
        <v>90</v>
      </c>
      <c r="R1212" t="str">
        <f>feed!Q732</f>
        <v>None</v>
      </c>
      <c r="S1212">
        <f t="shared" si="109"/>
        <v>0</v>
      </c>
      <c r="T1212" t="str">
        <f>feed!R732</f>
        <v>Mesoamerica</v>
      </c>
      <c r="U1212" t="str">
        <f>feed!S732</f>
        <v>Neutral</v>
      </c>
      <c r="V121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13750</v>
      </c>
      <c r="W1212" t="str">
        <f>feed!U732</f>
        <v>http://blocgame.com/stats.php?id=64889</v>
      </c>
      <c r="X1212" s="4">
        <f>SUMPRODUCT(MID(0&amp;feed!V732,LARGE(INDEX(ISNUMBER(--MID(feed!V732,ROW($1:$5),1))*
ROW($1:$5),0),ROW($1:$5))+1,1)*10^ROW($1:$5)/10)</f>
        <v>0</v>
      </c>
      <c r="Y1212">
        <f>feed!W732</f>
        <v>0</v>
      </c>
      <c r="Z1212" s="4">
        <f t="shared" si="110"/>
        <v>10750</v>
      </c>
      <c r="AA1212" s="8">
        <f t="shared" si="111"/>
        <v>19.097222222222221</v>
      </c>
      <c r="AB1212" s="4">
        <f t="shared" si="112"/>
        <v>120</v>
      </c>
      <c r="AC1212" s="4">
        <f t="shared" si="113"/>
        <v>2291.6666666666665</v>
      </c>
    </row>
    <row r="1213" spans="1:29" x14ac:dyDescent="0.25">
      <c r="A1213" t="str">
        <f>feed!A831</f>
        <v>nbaworthy</v>
      </c>
      <c r="B1213" t="str">
        <f>feed!B831</f>
        <v>nbaworthy</v>
      </c>
      <c r="C1213">
        <f>feed!C831</f>
        <v>0</v>
      </c>
      <c r="D1213">
        <f>SUMPRODUCT(MID(0&amp;feed!D831,LARGE(INDEX(ISNUMBER(--MID(feed!D831,ROW($1:$19),1))*
ROW($1:$19),0),ROW($1:$19))+1,1)*10^ROW($1:$19)/10)</f>
        <v>6</v>
      </c>
      <c r="E1213">
        <f>SUMPRODUCT(MID(0&amp;feed!E831,LARGE(INDEX(ISNUMBER(--MID(feed!E831,ROW($1:$19),1))*
ROW($1:$19),0),ROW($1:$19))+1,1)*10^ROW($1:$19)/10)</f>
        <v>0</v>
      </c>
      <c r="F1213" t="str">
        <f>feed!F831</f>
        <v>First World War surplus</v>
      </c>
      <c r="G1213" t="str">
        <f>feed!G831</f>
        <v>Good</v>
      </c>
      <c r="H1213">
        <f>SUMPRODUCT(MID(0&amp;feed!H831,LARGE(INDEX(ISNUMBER(--MID(feed!H831,ROW($1:$19),1))*
ROW($1:$19),0),ROW($1:$19))+1,1)*10^ROW($1:$19)/10)</f>
        <v>0</v>
      </c>
      <c r="I1213" t="str">
        <f>feed!I831</f>
        <v>Poor</v>
      </c>
      <c r="J1213">
        <f>SUMPRODUCT(MID(0&amp;feed!J831,LARGE(INDEX(ISNUMBER(--MID(feed!J831,ROW($1:$19),1))*
ROW($1:$19),0),ROW($1:$19))+1,1)*10^ROW($1:$19)/10)</f>
        <v>131</v>
      </c>
      <c r="K1213">
        <f>SUMPRODUCT(MID(0&amp;feed!K831,LARGE(INDEX(ISNUMBER(--MID(feed!K831,ROW($1:$19),1))*
ROW($1:$19),0),ROW($1:$19))+1,1)*10^ROW($1:$19)/10)</f>
        <v>2</v>
      </c>
      <c r="L1213">
        <f>SUMPRODUCT(MID(0&amp;feed!L831,LARGE(INDEX(ISNUMBER(--MID(feed!L831,ROW($1:$19),1))*
ROW($1:$19),0),ROW($1:$19))+1,1)*10^ROW($1:$19)/10)</f>
        <v>0</v>
      </c>
      <c r="M1213" t="str">
        <f>feed!M831</f>
        <v>Mixed Economy</v>
      </c>
      <c r="N1213">
        <f>SUMPRODUCT(MID(0&amp;feed!N831,LARGE(INDEX(ISNUMBER(--MID(feed!N831,ROW($1:$5),1))*
ROW($1:$5),0),ROW($1:$5))+1,1)*10^ROW($1:$5)/10)</f>
        <v>540</v>
      </c>
      <c r="O1213">
        <f>SUMPRODUCT(MID(0&amp;feed!O831,LARGE(INDEX(ISNUMBER(--MID(feed!O831,ROW($1:$5),1))*
ROW($1:$5),0),ROW($1:$5))+1,1)*10^ROW($1:$5)/10)</f>
        <v>0</v>
      </c>
      <c r="P1213" t="str">
        <f>feed!P831</f>
        <v>Untapped</v>
      </c>
      <c r="Q1213">
        <f t="shared" si="108"/>
        <v>90</v>
      </c>
      <c r="R1213" t="str">
        <f>feed!Q831</f>
        <v>Mediocre</v>
      </c>
      <c r="S1213">
        <f t="shared" si="109"/>
        <v>4.5</v>
      </c>
      <c r="T1213" t="str">
        <f>feed!R831</f>
        <v>China</v>
      </c>
      <c r="U1213" t="str">
        <f>feed!S831</f>
        <v>Neutral</v>
      </c>
      <c r="V1213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1213" t="str">
        <f>feed!U831</f>
        <v>http://blocgame.com/stats.php?id=64295</v>
      </c>
      <c r="X1213" s="4">
        <f>SUMPRODUCT(MID(0&amp;feed!V831,LARGE(INDEX(ISNUMBER(--MID(feed!V831,ROW($1:$5),1))*
ROW($1:$5),0),ROW($1:$5))+1,1)*10^ROW($1:$5)/10)</f>
        <v>0</v>
      </c>
      <c r="Y1213">
        <f>feed!W831</f>
        <v>0</v>
      </c>
      <c r="Z1213" s="4">
        <f t="shared" si="110"/>
        <v>19250</v>
      </c>
      <c r="AA1213" s="8">
        <f t="shared" si="111"/>
        <v>37.037037037037038</v>
      </c>
      <c r="AB1213" s="4">
        <f t="shared" si="112"/>
        <v>90</v>
      </c>
      <c r="AC1213" s="4">
        <f t="shared" si="113"/>
        <v>3333.3333333333335</v>
      </c>
    </row>
    <row r="1214" spans="1:29" x14ac:dyDescent="0.25">
      <c r="A1214" t="str">
        <f>feed!A820</f>
        <v>room worl</v>
      </c>
      <c r="B1214" t="str">
        <f>feed!B820</f>
        <v>zaullead</v>
      </c>
      <c r="C1214">
        <f>feed!C820</f>
        <v>0</v>
      </c>
      <c r="D1214">
        <f>SUMPRODUCT(MID(0&amp;feed!D820,LARGE(INDEX(ISNUMBER(--MID(feed!D820,ROW($1:$19),1))*
ROW($1:$19),0),ROW($1:$19))+1,1)*10^ROW($1:$19)/10)</f>
        <v>9</v>
      </c>
      <c r="E1214">
        <f>SUMPRODUCT(MID(0&amp;feed!E820,LARGE(INDEX(ISNUMBER(--MID(feed!E820,ROW($1:$19),1))*
ROW($1:$19),0),ROW($1:$19))+1,1)*10^ROW($1:$19)/10)</f>
        <v>0</v>
      </c>
      <c r="F1214" t="str">
        <f>feed!F820</f>
        <v>First World War surplus</v>
      </c>
      <c r="G1214" t="str">
        <f>feed!G820</f>
        <v>Gandhi-like</v>
      </c>
      <c r="H1214">
        <f>SUMPRODUCT(MID(0&amp;feed!H819,LARGE(INDEX(ISNUMBER(--MID(feed!H819,ROW($1:$19),1))*
ROW($1:$19),0),ROW($1:$19))+1,1)*10^ROW($1:$19)/10)</f>
        <v>0</v>
      </c>
      <c r="I1214" t="str">
        <f>feed!I820</f>
        <v>Good</v>
      </c>
      <c r="J1214">
        <f>SUMPRODUCT(MID(0&amp;feed!J820,LARGE(INDEX(ISNUMBER(--MID(feed!J820,ROW($1:$19),1))*
ROW($1:$19),0),ROW($1:$19))+1,1)*10^ROW($1:$19)/10)</f>
        <v>28</v>
      </c>
      <c r="K1214">
        <f>SUMPRODUCT(MID(0&amp;feed!K820,LARGE(INDEX(ISNUMBER(--MID(feed!K820,ROW($1:$19),1))*
ROW($1:$19),0),ROW($1:$19))+1,1)*10^ROW($1:$19)/10)</f>
        <v>3</v>
      </c>
      <c r="L1214">
        <f>SUMPRODUCT(MID(0&amp;feed!L820,LARGE(INDEX(ISNUMBER(--MID(feed!L820,ROW($1:$19),1))*
ROW($1:$19),0),ROW($1:$19))+1,1)*10^ROW($1:$19)/10)</f>
        <v>1</v>
      </c>
      <c r="M1214" t="str">
        <f>feed!M820</f>
        <v>Central Planning</v>
      </c>
      <c r="N1214">
        <f>SUMPRODUCT(MID(0&amp;feed!N820,LARGE(INDEX(ISNUMBER(--MID(feed!N820,ROW($1:$5),1))*
ROW($1:$5),0),ROW($1:$5))+1,1)*10^ROW($1:$5)/10)</f>
        <v>555</v>
      </c>
      <c r="O1214">
        <f>SUMPRODUCT(MID(0&amp;feed!O820,LARGE(INDEX(ISNUMBER(--MID(feed!O820,ROW($1:$5),1))*
ROW($1:$5),0),ROW($1:$5))+1,1)*10^ROW($1:$5)/10)</f>
        <v>108</v>
      </c>
      <c r="P1214" t="str">
        <f>feed!P820</f>
        <v>Untapped</v>
      </c>
      <c r="Q1214">
        <f t="shared" si="108"/>
        <v>90</v>
      </c>
      <c r="R1214" t="str">
        <f>feed!Q820</f>
        <v>None</v>
      </c>
      <c r="S1214">
        <f t="shared" si="109"/>
        <v>0</v>
      </c>
      <c r="T1214" t="str">
        <f>feed!R820</f>
        <v>East Indies</v>
      </c>
      <c r="U1214" t="str">
        <f>feed!S820</f>
        <v>Soviet Union</v>
      </c>
      <c r="V1214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16335</v>
      </c>
      <c r="W1214" t="str">
        <f>feed!U820</f>
        <v>http://blocgame.com/stats.php?id=65302</v>
      </c>
      <c r="X1214" s="4">
        <f>SUMPRODUCT(MID(0&amp;feed!V820,LARGE(INDEX(ISNUMBER(--MID(feed!V820,ROW($1:$5),1))*
ROW($1:$5),0),ROW($1:$5))+1,1)*10^ROW($1:$5)/10)</f>
        <v>0</v>
      </c>
      <c r="Y1214">
        <f>feed!W820</f>
        <v>0</v>
      </c>
      <c r="Z1214" s="4">
        <f t="shared" si="110"/>
        <v>14835</v>
      </c>
      <c r="AA1214" s="8">
        <f t="shared" si="111"/>
        <v>29.432432432432432</v>
      </c>
      <c r="AB1214" s="4">
        <f t="shared" si="112"/>
        <v>92.5</v>
      </c>
      <c r="AC1214" s="4">
        <f t="shared" si="113"/>
        <v>2722.5</v>
      </c>
    </row>
    <row r="1215" spans="1:29" x14ac:dyDescent="0.25">
      <c r="A1215" t="str">
        <f>feed!A719</f>
        <v>Askya</v>
      </c>
      <c r="B1215" t="str">
        <f>feed!B719</f>
        <v>EskimoKing</v>
      </c>
      <c r="C1215" t="str">
        <f>feed!C719</f>
        <v>Socialist Arab Union</v>
      </c>
      <c r="D1215">
        <f>SUMPRODUCT(MID(0&amp;feed!D719,LARGE(INDEX(ISNUMBER(--MID(feed!D719,ROW($1:$19),1))*
ROW($1:$19),0),ROW($1:$19))+1,1)*10^ROW($1:$19)/10)</f>
        <v>43</v>
      </c>
      <c r="E1215">
        <f>SUMPRODUCT(MID(0&amp;feed!E719,LARGE(INDEX(ISNUMBER(--MID(feed!E719,ROW($1:$19),1))*
ROW($1:$19),0),ROW($1:$19))+1,1)*10^ROW($1:$19)/10)</f>
        <v>0</v>
      </c>
      <c r="F1215" t="str">
        <f>feed!F719</f>
        <v>First World War surplus</v>
      </c>
      <c r="G1215" t="str">
        <f>feed!G719</f>
        <v>Gandhi-like</v>
      </c>
      <c r="H1215">
        <f>SUMPRODUCT(MID(0&amp;feed!H719,LARGE(INDEX(ISNUMBER(--MID(feed!H719,ROW($1:$19),1))*
ROW($1:$19),0),ROW($1:$19))+1,1)*10^ROW($1:$19)/10)</f>
        <v>1</v>
      </c>
      <c r="I1215" t="str">
        <f>feed!I719</f>
        <v>Elite</v>
      </c>
      <c r="J1215">
        <f>SUMPRODUCT(MID(0&amp;feed!J719,LARGE(INDEX(ISNUMBER(--MID(feed!J719,ROW($1:$19),1))*
ROW($1:$19),0),ROW($1:$19))+1,1)*10^ROW($1:$19)/10)</f>
        <v>0</v>
      </c>
      <c r="K1215">
        <f>SUMPRODUCT(MID(0&amp;feed!K719,LARGE(INDEX(ISNUMBER(--MID(feed!K719,ROW($1:$19),1))*
ROW($1:$19),0),ROW($1:$19))+1,1)*10^ROW($1:$19)/10)</f>
        <v>2</v>
      </c>
      <c r="L1215">
        <f>SUMPRODUCT(MID(0&amp;feed!L719,LARGE(INDEX(ISNUMBER(--MID(feed!L719,ROW($1:$19),1))*
ROW($1:$19),0),ROW($1:$19))+1,1)*10^ROW($1:$19)/10)</f>
        <v>1</v>
      </c>
      <c r="M1215" t="str">
        <f>feed!M719</f>
        <v>Mixed Economy</v>
      </c>
      <c r="N1215">
        <f>SUMPRODUCT(MID(0&amp;feed!N719,LARGE(INDEX(ISNUMBER(--MID(feed!N719,ROW($1:$5),1))*
ROW($1:$5),0),ROW($1:$5))+1,1)*10^ROW($1:$5)/10)</f>
        <v>743</v>
      </c>
      <c r="O1215">
        <f>SUMPRODUCT(MID(0&amp;feed!O719,LARGE(INDEX(ISNUMBER(--MID(feed!O719,ROW($1:$5),1))*
ROW($1:$5),0),ROW($1:$5))+1,1)*10^ROW($1:$5)/10)</f>
        <v>154</v>
      </c>
      <c r="P1215" t="str">
        <f>feed!P719</f>
        <v>Untapped</v>
      </c>
      <c r="Q1215">
        <f t="shared" si="108"/>
        <v>90</v>
      </c>
      <c r="R1215" t="str">
        <f>feed!Q719</f>
        <v>Mediocre</v>
      </c>
      <c r="S1215">
        <f t="shared" si="109"/>
        <v>4.5</v>
      </c>
      <c r="T1215" t="str">
        <f>feed!R719</f>
        <v>East Africa</v>
      </c>
      <c r="U1215" t="str">
        <f>feed!S719</f>
        <v>Soviet Union</v>
      </c>
      <c r="V1215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12345</v>
      </c>
      <c r="W1215" t="str">
        <f>feed!U719</f>
        <v>http://blocgame.com/stats.php?id=65129</v>
      </c>
      <c r="X1215" s="4">
        <f>SUMPRODUCT(MID(0&amp;feed!V719,LARGE(INDEX(ISNUMBER(--MID(feed!V719,ROW($1:$5),1))*
ROW($1:$5),0),ROW($1:$5))+1,1)*10^ROW($1:$5)/10)</f>
        <v>0</v>
      </c>
      <c r="Y1215">
        <f>feed!W719</f>
        <v>0</v>
      </c>
      <c r="Z1215" s="4">
        <f t="shared" si="110"/>
        <v>10470</v>
      </c>
      <c r="AA1215" s="8">
        <f t="shared" si="111"/>
        <v>16.615074024226111</v>
      </c>
      <c r="AB1215" s="4">
        <f t="shared" si="112"/>
        <v>123.83333333333333</v>
      </c>
      <c r="AC1215" s="4">
        <f t="shared" si="113"/>
        <v>2057.5</v>
      </c>
    </row>
    <row r="1216" spans="1:29" x14ac:dyDescent="0.25">
      <c r="A1216" t="str">
        <f>feed!A717</f>
        <v>GRAVYPIPE</v>
      </c>
      <c r="B1216" t="str">
        <f>feed!B717</f>
        <v>ElDeuce</v>
      </c>
      <c r="C1216" t="str">
        <f>feed!C717</f>
        <v>SPQR</v>
      </c>
      <c r="D1216">
        <f>SUMPRODUCT(MID(0&amp;feed!D717,LARGE(INDEX(ISNUMBER(--MID(feed!D717,ROW($1:$19),1))*
ROW($1:$19),0),ROW($1:$19))+1,1)*10^ROW($1:$19)/10)</f>
        <v>48</v>
      </c>
      <c r="E1216">
        <f>SUMPRODUCT(MID(0&amp;feed!E717,LARGE(INDEX(ISNUMBER(--MID(feed!E717,ROW($1:$19),1))*
ROW($1:$19),0),ROW($1:$19))+1,1)*10^ROW($1:$19)/10)</f>
        <v>0</v>
      </c>
      <c r="F1216" t="str">
        <f>feed!F717</f>
        <v>First World War surplus</v>
      </c>
      <c r="G1216" t="str">
        <f>feed!G717</f>
        <v>Good</v>
      </c>
      <c r="H1216">
        <f>SUMPRODUCT(MID(0&amp;feed!H717,LARGE(INDEX(ISNUMBER(--MID(feed!H717,ROW($1:$19),1))*
ROW($1:$19),0),ROW($1:$19))+1,1)*10^ROW($1:$19)/10)</f>
        <v>0</v>
      </c>
      <c r="I1216" t="str">
        <f>feed!I717</f>
        <v>Undisciplined Rabble</v>
      </c>
      <c r="J1216">
        <f>SUMPRODUCT(MID(0&amp;feed!J717,LARGE(INDEX(ISNUMBER(--MID(feed!J717,ROW($1:$19),1))*
ROW($1:$19),0),ROW($1:$19))+1,1)*10^ROW($1:$19)/10)</f>
        <v>12</v>
      </c>
      <c r="K1216">
        <f>SUMPRODUCT(MID(0&amp;feed!K717,LARGE(INDEX(ISNUMBER(--MID(feed!K717,ROW($1:$19),1))*
ROW($1:$19),0),ROW($1:$19))+1,1)*10^ROW($1:$19)/10)</f>
        <v>6</v>
      </c>
      <c r="L1216">
        <f>SUMPRODUCT(MID(0&amp;feed!L717,LARGE(INDEX(ISNUMBER(--MID(feed!L717,ROW($1:$19),1))*
ROW($1:$19),0),ROW($1:$19))+1,1)*10^ROW($1:$19)/10)</f>
        <v>9</v>
      </c>
      <c r="M1216" t="str">
        <f>feed!M717</f>
        <v>Mixed Economy</v>
      </c>
      <c r="N1216">
        <f>SUMPRODUCT(MID(0&amp;feed!N717,LARGE(INDEX(ISNUMBER(--MID(feed!N717,ROW($1:$5),1))*
ROW($1:$5),0),ROW($1:$5))+1,1)*10^ROW($1:$5)/10)</f>
        <v>744</v>
      </c>
      <c r="O1216">
        <f>SUMPRODUCT(MID(0&amp;feed!O717,LARGE(INDEX(ISNUMBER(--MID(feed!O717,ROW($1:$5),1))*
ROW($1:$5),0),ROW($1:$5))+1,1)*10^ROW($1:$5)/10)</f>
        <v>1525</v>
      </c>
      <c r="P1216">
        <f>feed!P717</f>
        <v>0</v>
      </c>
      <c r="Q1216">
        <f t="shared" si="108"/>
        <v>40</v>
      </c>
      <c r="R1216" t="str">
        <f>feed!Q717</f>
        <v>None</v>
      </c>
      <c r="S1216">
        <f t="shared" si="109"/>
        <v>0</v>
      </c>
      <c r="T1216" t="str">
        <f>feed!R717</f>
        <v>Persia</v>
      </c>
      <c r="U1216" t="str">
        <f>feed!S717</f>
        <v>Neutral</v>
      </c>
      <c r="V1216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12607</v>
      </c>
      <c r="W1216" t="str">
        <f>feed!U717</f>
        <v>http://blocgame.com/stats.php?id=64560</v>
      </c>
      <c r="X1216" s="4">
        <f>SUMPRODUCT(MID(0&amp;feed!V717,LARGE(INDEX(ISNUMBER(--MID(feed!V717,ROW($1:$5),1))*
ROW($1:$5),0),ROW($1:$5))+1,1)*10^ROW($1:$5)/10)</f>
        <v>0</v>
      </c>
      <c r="Y1216">
        <f>feed!W717</f>
        <v>0</v>
      </c>
      <c r="Z1216" s="4">
        <f t="shared" si="110"/>
        <v>6982</v>
      </c>
      <c r="AA1216" s="8">
        <f t="shared" si="111"/>
        <v>16.94489247311828</v>
      </c>
      <c r="AB1216" s="4">
        <f t="shared" si="112"/>
        <v>124</v>
      </c>
      <c r="AC1216" s="4">
        <f t="shared" si="113"/>
        <v>2101.1666666666665</v>
      </c>
    </row>
    <row r="1217" spans="1:29" x14ac:dyDescent="0.25">
      <c r="A1217" t="str">
        <f>feed!A649</f>
        <v>Lanun johor</v>
      </c>
      <c r="B1217" t="str">
        <f>feed!B649</f>
        <v>Aqildaniyal</v>
      </c>
      <c r="C1217" t="str">
        <f>feed!C649</f>
        <v>PIRATES</v>
      </c>
      <c r="D1217">
        <f>SUMPRODUCT(MID(0&amp;feed!D649,LARGE(INDEX(ISNUMBER(--MID(feed!D649,ROW($1:$19),1))*
ROW($1:$19),0),ROW($1:$19))+1,1)*10^ROW($1:$19)/10)</f>
        <v>42</v>
      </c>
      <c r="E1217">
        <f>SUMPRODUCT(MID(0&amp;feed!E649,LARGE(INDEX(ISNUMBER(--MID(feed!E649,ROW($1:$19),1))*
ROW($1:$19),0),ROW($1:$19))+1,1)*10^ROW($1:$19)/10)</f>
        <v>0</v>
      </c>
      <c r="F1217" t="str">
        <f>feed!F649</f>
        <v>Second World War surplus</v>
      </c>
      <c r="G1217" t="str">
        <f>feed!G649</f>
        <v>Gandhi-like</v>
      </c>
      <c r="H1217">
        <f>SUMPRODUCT(MID(0&amp;feed!H649,LARGE(INDEX(ISNUMBER(--MID(feed!H649,ROW($1:$19),1))*
ROW($1:$19),0),ROW($1:$19))+1,1)*10^ROW($1:$19)/10)</f>
        <v>1</v>
      </c>
      <c r="I1217" t="str">
        <f>feed!I649</f>
        <v>Undisciplined Rabble</v>
      </c>
      <c r="J1217">
        <f>SUMPRODUCT(MID(0&amp;feed!J649,LARGE(INDEX(ISNUMBER(--MID(feed!J649,ROW($1:$19),1))*
ROW($1:$19),0),ROW($1:$19))+1,1)*10^ROW($1:$19)/10)</f>
        <v>15</v>
      </c>
      <c r="K1217">
        <f>SUMPRODUCT(MID(0&amp;feed!K649,LARGE(INDEX(ISNUMBER(--MID(feed!K649,ROW($1:$19),1))*
ROW($1:$19),0),ROW($1:$19))+1,1)*10^ROW($1:$19)/10)</f>
        <v>6</v>
      </c>
      <c r="L1217">
        <f>SUMPRODUCT(MID(0&amp;feed!L649,LARGE(INDEX(ISNUMBER(--MID(feed!L649,ROW($1:$19),1))*
ROW($1:$19),0),ROW($1:$19))+1,1)*10^ROW($1:$19)/10)</f>
        <v>7</v>
      </c>
      <c r="M1217" t="str">
        <f>feed!M649</f>
        <v>Central Planning</v>
      </c>
      <c r="N1217">
        <f>SUMPRODUCT(MID(0&amp;feed!N649,LARGE(INDEX(ISNUMBER(--MID(feed!N649,ROW($1:$5),1))*
ROW($1:$5),0),ROW($1:$5))+1,1)*10^ROW($1:$5)/10)</f>
        <v>876</v>
      </c>
      <c r="O1217">
        <f>SUMPRODUCT(MID(0&amp;feed!O649,LARGE(INDEX(ISNUMBER(--MID(feed!O649,ROW($1:$5),1))*
ROW($1:$5),0),ROW($1:$5))+1,1)*10^ROW($1:$5)/10)</f>
        <v>951</v>
      </c>
      <c r="P1217" t="str">
        <f>feed!P649</f>
        <v>Near Depletion</v>
      </c>
      <c r="Q1217">
        <f t="shared" si="108"/>
        <v>10</v>
      </c>
      <c r="R1217" t="str">
        <f>feed!Q649</f>
        <v>Large</v>
      </c>
      <c r="S1217">
        <f t="shared" si="109"/>
        <v>7.5</v>
      </c>
      <c r="T1217" t="str">
        <f>feed!R649</f>
        <v>Persia</v>
      </c>
      <c r="U1217" t="str">
        <f>feed!S649</f>
        <v>Neutral</v>
      </c>
      <c r="V1217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19504</v>
      </c>
      <c r="W1217" t="str">
        <f>feed!U649</f>
        <v>http://blocgame.com/stats.php?id=64514</v>
      </c>
      <c r="X1217" s="4">
        <f>SUMPRODUCT(MID(0&amp;feed!V649,LARGE(INDEX(ISNUMBER(--MID(feed!V649,ROW($1:$5),1))*
ROW($1:$5),0),ROW($1:$5))+1,1)*10^ROW($1:$5)/10)</f>
        <v>1</v>
      </c>
      <c r="Y1217">
        <f>feed!W649</f>
        <v>0</v>
      </c>
      <c r="Z1217" s="4">
        <f t="shared" si="110"/>
        <v>13879</v>
      </c>
      <c r="AA1217" s="8">
        <f t="shared" si="111"/>
        <v>22.264840182648403</v>
      </c>
      <c r="AB1217" s="4">
        <f t="shared" si="112"/>
        <v>146</v>
      </c>
      <c r="AC1217" s="4">
        <f t="shared" si="113"/>
        <v>3250.6666666666665</v>
      </c>
    </row>
    <row r="1218" spans="1:29" x14ac:dyDescent="0.25">
      <c r="A1218" t="str">
        <f>feed!A714</f>
        <v>Crashlantis</v>
      </c>
      <c r="B1218" t="str">
        <f>feed!B714</f>
        <v>The Great Crashimo</v>
      </c>
      <c r="C1218" t="str">
        <f>feed!C714</f>
        <v>The Order</v>
      </c>
      <c r="D1218">
        <f>SUMPRODUCT(MID(0&amp;feed!D714,LARGE(INDEX(ISNUMBER(--MID(feed!D714,ROW($1:$19),1))*
ROW($1:$19),0),ROW($1:$19))+1,1)*10^ROW($1:$19)/10)</f>
        <v>90</v>
      </c>
      <c r="E1218">
        <f>SUMPRODUCT(MID(0&amp;feed!E714,LARGE(INDEX(ISNUMBER(--MID(feed!E714,ROW($1:$19),1))*
ROW($1:$19),0),ROW($1:$19))+1,1)*10^ROW($1:$19)/10)</f>
        <v>3</v>
      </c>
      <c r="F1218" t="str">
        <f>feed!F714</f>
        <v>Second World War surplus</v>
      </c>
      <c r="G1218" t="str">
        <f>feed!G714</f>
        <v>Gandhi-like</v>
      </c>
      <c r="H1218">
        <f>SUMPRODUCT(MID(0&amp;feed!H714,LARGE(INDEX(ISNUMBER(--MID(feed!H714,ROW($1:$19),1))*
ROW($1:$19),0),ROW($1:$19))+1,1)*10^ROW($1:$19)/10)</f>
        <v>3</v>
      </c>
      <c r="I1218" t="str">
        <f>feed!I714</f>
        <v>Elite</v>
      </c>
      <c r="J1218">
        <f>SUMPRODUCT(MID(0&amp;feed!J714,LARGE(INDEX(ISNUMBER(--MID(feed!J714,ROW($1:$19),1))*
ROW($1:$19),0),ROW($1:$19))+1,1)*10^ROW($1:$19)/10)</f>
        <v>4</v>
      </c>
      <c r="K1218">
        <f>SUMPRODUCT(MID(0&amp;feed!K714,LARGE(INDEX(ISNUMBER(--MID(feed!K714,ROW($1:$19),1))*
ROW($1:$19),0),ROW($1:$19))+1,1)*10^ROW($1:$19)/10)</f>
        <v>22</v>
      </c>
      <c r="L1218">
        <f>SUMPRODUCT(MID(0&amp;feed!L714,LARGE(INDEX(ISNUMBER(--MID(feed!L714,ROW($1:$19),1))*
ROW($1:$19),0),ROW($1:$19))+1,1)*10^ROW($1:$19)/10)</f>
        <v>16</v>
      </c>
      <c r="M1218" t="str">
        <f>feed!M714</f>
        <v>Mixed Economy</v>
      </c>
      <c r="N1218">
        <f>SUMPRODUCT(MID(0&amp;feed!N714,LARGE(INDEX(ISNUMBER(--MID(feed!N714,ROW($1:$5),1))*
ROW($1:$5),0),ROW($1:$5))+1,1)*10^ROW($1:$5)/10)</f>
        <v>746</v>
      </c>
      <c r="O1218">
        <f>SUMPRODUCT(MID(0&amp;feed!O714,LARGE(INDEX(ISNUMBER(--MID(feed!O714,ROW($1:$5),1))*
ROW($1:$5),0),ROW($1:$5))+1,1)*10^ROW($1:$5)/10)</f>
        <v>2547</v>
      </c>
      <c r="P1218" t="str">
        <f>feed!P714</f>
        <v>Untapped</v>
      </c>
      <c r="Q1218">
        <f t="shared" ref="Q1218:Q1281" si="114">IF(P1218=0,40, IF(P1218="Depleted",0, IF(P1218="Near Depletion",10, IF(P1218="Plentiful",70, IF(P1218="Untapped",90,"Error")))))</f>
        <v>90</v>
      </c>
      <c r="R1218" t="str">
        <f>feed!Q714</f>
        <v>Very Powerful</v>
      </c>
      <c r="S1218">
        <f t="shared" ref="S1218:S1281" si="115">IF(R1218="None",0, IF(R1218="Meagre",1.5, IF(R1218="Small",3, IF(R1218="Mediocre",4.5, IF(R1218="Somewhat Large",6, IF(R1218="Large",7.5, IF(R1218="Powerful",9, IF(R1218="Very Powerful",10,"Error"))))))))</f>
        <v>10</v>
      </c>
      <c r="T1218" t="str">
        <f>feed!R714</f>
        <v>Egypt</v>
      </c>
      <c r="U1218" t="str">
        <f>feed!S714</f>
        <v>United States</v>
      </c>
      <c r="V1218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48415</v>
      </c>
      <c r="W1218" t="str">
        <f>feed!U714</f>
        <v>http://blocgame.com/stats.php?id=50932</v>
      </c>
      <c r="X1218" s="4">
        <f>SUMPRODUCT(MID(0&amp;feed!V714,LARGE(INDEX(ISNUMBER(--MID(feed!V714,ROW($1:$5),1))*
ROW($1:$5),0),ROW($1:$5))+1,1)*10^ROW($1:$5)/10)</f>
        <v>0</v>
      </c>
      <c r="Y1218">
        <f>feed!W714</f>
        <v>0</v>
      </c>
      <c r="Z1218" s="4">
        <f t="shared" ref="Z1218:Z1281" si="116">V1218-H1218*750-K1218*375-L1218*375</f>
        <v>31915</v>
      </c>
      <c r="AA1218" s="8">
        <f t="shared" ref="AA1218:AA1281" si="117">V1218/N1218</f>
        <v>64.899463806970516</v>
      </c>
      <c r="AB1218" s="4">
        <f t="shared" ref="AB1218:AB1281" si="118">N1218/6</f>
        <v>124.33333333333333</v>
      </c>
      <c r="AC1218" s="4">
        <f t="shared" ref="AC1218:AC1281" si="119">V1218/6</f>
        <v>8069.166666666667</v>
      </c>
    </row>
    <row r="1219" spans="1:29" x14ac:dyDescent="0.25">
      <c r="A1219" t="str">
        <f>feed!A796</f>
        <v>Satan kingdom</v>
      </c>
      <c r="B1219" t="str">
        <f>feed!B796</f>
        <v>alistan1987</v>
      </c>
      <c r="C1219">
        <f>feed!C796</f>
        <v>0</v>
      </c>
      <c r="D1219">
        <f>SUMPRODUCT(MID(0&amp;feed!D796,LARGE(INDEX(ISNUMBER(--MID(feed!D796,ROW($1:$19),1))*
ROW($1:$19),0),ROW($1:$19))+1,1)*10^ROW($1:$19)/10)</f>
        <v>5</v>
      </c>
      <c r="E1219">
        <f>SUMPRODUCT(MID(0&amp;feed!E796,LARGE(INDEX(ISNUMBER(--MID(feed!E796,ROW($1:$19),1))*
ROW($1:$19),0),ROW($1:$19))+1,1)*10^ROW($1:$19)/10)</f>
        <v>0</v>
      </c>
      <c r="F1219" t="str">
        <f>feed!F796</f>
        <v>First World War surplus</v>
      </c>
      <c r="G1219" t="str">
        <f>feed!G796</f>
        <v>Good</v>
      </c>
      <c r="H1219">
        <f>SUMPRODUCT(MID(0&amp;feed!H796,LARGE(INDEX(ISNUMBER(--MID(feed!H796,ROW($1:$19),1))*
ROW($1:$19),0),ROW($1:$19))+1,1)*10^ROW($1:$19)/10)</f>
        <v>0</v>
      </c>
      <c r="I1219" t="str">
        <f>feed!I796</f>
        <v>Undisciplined Rabble</v>
      </c>
      <c r="J1219">
        <f>SUMPRODUCT(MID(0&amp;feed!J796,LARGE(INDEX(ISNUMBER(--MID(feed!J796,ROW($1:$19),1))*
ROW($1:$19),0),ROW($1:$19))+1,1)*10^ROW($1:$19)/10)</f>
        <v>5</v>
      </c>
      <c r="K1219">
        <f>SUMPRODUCT(MID(0&amp;feed!K796,LARGE(INDEX(ISNUMBER(--MID(feed!K796,ROW($1:$19),1))*
ROW($1:$19),0),ROW($1:$19))+1,1)*10^ROW($1:$19)/10)</f>
        <v>2</v>
      </c>
      <c r="L1219">
        <f>SUMPRODUCT(MID(0&amp;feed!L796,LARGE(INDEX(ISNUMBER(--MID(feed!L796,ROW($1:$19),1))*
ROW($1:$19),0),ROW($1:$19))+1,1)*10^ROW($1:$19)/10)</f>
        <v>0</v>
      </c>
      <c r="M1219" t="str">
        <f>feed!M796</f>
        <v>Mixed Economy</v>
      </c>
      <c r="N1219">
        <f>SUMPRODUCT(MID(0&amp;feed!N796,LARGE(INDEX(ISNUMBER(--MID(feed!N796,ROW($1:$5),1))*
ROW($1:$5),0),ROW($1:$5))+1,1)*10^ROW($1:$5)/10)</f>
        <v>585</v>
      </c>
      <c r="O1219">
        <f>SUMPRODUCT(MID(0&amp;feed!O796,LARGE(INDEX(ISNUMBER(--MID(feed!O796,ROW($1:$5),1))*
ROW($1:$5),0),ROW($1:$5))+1,1)*10^ROW($1:$5)/10)</f>
        <v>0</v>
      </c>
      <c r="P1219" t="str">
        <f>feed!P796</f>
        <v>Untapped</v>
      </c>
      <c r="Q1219">
        <f t="shared" si="114"/>
        <v>90</v>
      </c>
      <c r="R1219" t="str">
        <f>feed!Q796</f>
        <v>None</v>
      </c>
      <c r="S1219">
        <f t="shared" si="115"/>
        <v>0</v>
      </c>
      <c r="T1219" t="str">
        <f>feed!R796</f>
        <v>East Indies</v>
      </c>
      <c r="U1219" t="str">
        <f>feed!S796</f>
        <v>Neutral</v>
      </c>
      <c r="V1219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1399</v>
      </c>
      <c r="W1219" t="str">
        <f>feed!U796</f>
        <v>http://blocgame.com/stats.php?id=60809</v>
      </c>
      <c r="X1219" s="4">
        <f>SUMPRODUCT(MID(0&amp;feed!V796,LARGE(INDEX(ISNUMBER(--MID(feed!V796,ROW($1:$5),1))*
ROW($1:$5),0),ROW($1:$5))+1,1)*10^ROW($1:$5)/10)</f>
        <v>0</v>
      </c>
      <c r="Y1219">
        <f>feed!W796</f>
        <v>0</v>
      </c>
      <c r="Z1219" s="4">
        <f t="shared" si="116"/>
        <v>649</v>
      </c>
      <c r="AA1219" s="8">
        <f t="shared" si="117"/>
        <v>2.3914529914529914</v>
      </c>
      <c r="AB1219" s="4">
        <f t="shared" si="118"/>
        <v>97.5</v>
      </c>
      <c r="AC1219" s="4">
        <f t="shared" si="119"/>
        <v>233.16666666666666</v>
      </c>
    </row>
    <row r="1220" spans="1:29" x14ac:dyDescent="0.25">
      <c r="A1220" t="str">
        <f>feed!A575</f>
        <v>melakar raya</v>
      </c>
      <c r="B1220" t="str">
        <f>feed!B575</f>
        <v>coin</v>
      </c>
      <c r="C1220" t="str">
        <f>feed!C575</f>
        <v>The Khilafah</v>
      </c>
      <c r="D1220">
        <f>SUMPRODUCT(MID(0&amp;feed!D575,LARGE(INDEX(ISNUMBER(--MID(feed!D575,ROW($1:$19),1))*
ROW($1:$19),0),ROW($1:$19))+1,1)*10^ROW($1:$19)/10)</f>
        <v>116</v>
      </c>
      <c r="E1220">
        <f>SUMPRODUCT(MID(0&amp;feed!E575,LARGE(INDEX(ISNUMBER(--MID(feed!E575,ROW($1:$19),1))*
ROW($1:$19),0),ROW($1:$19))+1,1)*10^ROW($1:$19)/10)</f>
        <v>8</v>
      </c>
      <c r="F1220" t="str">
        <f>feed!F575</f>
        <v>Korean War surplus</v>
      </c>
      <c r="G1220" t="str">
        <f>feed!G575</f>
        <v>Gandhi-like</v>
      </c>
      <c r="H1220">
        <f>SUMPRODUCT(MID(0&amp;feed!H575,LARGE(INDEX(ISNUMBER(--MID(feed!H575,ROW($1:$19),1))*
ROW($1:$19),0),ROW($1:$19))+1,1)*10^ROW($1:$19)/10)</f>
        <v>3</v>
      </c>
      <c r="I1220" t="str">
        <f>feed!I575</f>
        <v>Undisciplined Rabble</v>
      </c>
      <c r="J1220">
        <f>SUMPRODUCT(MID(0&amp;feed!J575,LARGE(INDEX(ISNUMBER(--MID(feed!J575,ROW($1:$19),1))*
ROW($1:$19),0),ROW($1:$19))+1,1)*10^ROW($1:$19)/10)</f>
        <v>4</v>
      </c>
      <c r="K1220">
        <f>SUMPRODUCT(MID(0&amp;feed!K575,LARGE(INDEX(ISNUMBER(--MID(feed!K575,ROW($1:$19),1))*
ROW($1:$19),0),ROW($1:$19))+1,1)*10^ROW($1:$19)/10)</f>
        <v>23</v>
      </c>
      <c r="L1220">
        <f>SUMPRODUCT(MID(0&amp;feed!L575,LARGE(INDEX(ISNUMBER(--MID(feed!L575,ROW($1:$19),1))*
ROW($1:$19),0),ROW($1:$19))+1,1)*10^ROW($1:$19)/10)</f>
        <v>9</v>
      </c>
      <c r="M1220" t="str">
        <f>feed!M575</f>
        <v>Central Planning</v>
      </c>
      <c r="N1220">
        <f>SUMPRODUCT(MID(0&amp;feed!N575,LARGE(INDEX(ISNUMBER(--MID(feed!N575,ROW($1:$5),1))*
ROW($1:$5),0),ROW($1:$5))+1,1)*10^ROW($1:$5)/10)</f>
        <v>1060</v>
      </c>
      <c r="O1220">
        <f>SUMPRODUCT(MID(0&amp;feed!O575,LARGE(INDEX(ISNUMBER(--MID(feed!O575,ROW($1:$5),1))*
ROW($1:$5),0),ROW($1:$5))+1,1)*10^ROW($1:$5)/10)</f>
        <v>101</v>
      </c>
      <c r="P1220" t="str">
        <f>feed!P575</f>
        <v>Plentiful</v>
      </c>
      <c r="Q1220">
        <f t="shared" si="114"/>
        <v>70</v>
      </c>
      <c r="R1220" t="str">
        <f>feed!Q575</f>
        <v>Very Powerful</v>
      </c>
      <c r="S1220">
        <f t="shared" si="115"/>
        <v>10</v>
      </c>
      <c r="T1220" t="str">
        <f>feed!R575</f>
        <v>The Subcontinent</v>
      </c>
      <c r="U1220" t="str">
        <f>feed!S575</f>
        <v>Soviet Union</v>
      </c>
      <c r="V1220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26437</v>
      </c>
      <c r="W1220" t="str">
        <f>feed!U575</f>
        <v>http://blocgame.com/stats.php?id=62446</v>
      </c>
      <c r="X1220" s="4">
        <f>SUMPRODUCT(MID(0&amp;feed!V575,LARGE(INDEX(ISNUMBER(--MID(feed!V575,ROW($1:$5),1))*
ROW($1:$5),0),ROW($1:$5))+1,1)*10^ROW($1:$5)/10)</f>
        <v>0</v>
      </c>
      <c r="Y1220">
        <f>feed!W575</f>
        <v>0</v>
      </c>
      <c r="Z1220" s="4">
        <f t="shared" si="116"/>
        <v>12187</v>
      </c>
      <c r="AA1220" s="8">
        <f t="shared" si="117"/>
        <v>24.940566037735849</v>
      </c>
      <c r="AB1220" s="4">
        <f t="shared" si="118"/>
        <v>176.66666666666666</v>
      </c>
      <c r="AC1220" s="4">
        <f t="shared" si="119"/>
        <v>4406.166666666667</v>
      </c>
    </row>
    <row r="1221" spans="1:29" x14ac:dyDescent="0.25">
      <c r="A1221" t="str">
        <f>feed!A869</f>
        <v>Butt Munch Land</v>
      </c>
      <c r="B1221" t="str">
        <f>feed!B869</f>
        <v>Butt Munch</v>
      </c>
      <c r="C1221">
        <f>feed!C869</f>
        <v>0</v>
      </c>
      <c r="D1221">
        <f>SUMPRODUCT(MID(0&amp;feed!D869,LARGE(INDEX(ISNUMBER(--MID(feed!D869,ROW($1:$19),1))*
ROW($1:$19),0),ROW($1:$19))+1,1)*10^ROW($1:$19)/10)</f>
        <v>10</v>
      </c>
      <c r="E1221">
        <f>SUMPRODUCT(MID(0&amp;feed!E869,LARGE(INDEX(ISNUMBER(--MID(feed!E869,ROW($1:$19),1))*
ROW($1:$19),0),ROW($1:$19))+1,1)*10^ROW($1:$19)/10)</f>
        <v>0</v>
      </c>
      <c r="F1221" t="str">
        <f>feed!F869</f>
        <v>First World War surplus</v>
      </c>
      <c r="G1221" t="str">
        <f>feed!G869</f>
        <v>Good</v>
      </c>
      <c r="H1221">
        <f>SUMPRODUCT(MID(0&amp;feed!H869,LARGE(INDEX(ISNUMBER(--MID(feed!H869,ROW($1:$19),1))*
ROW($1:$19),0),ROW($1:$19))+1,1)*10^ROW($1:$19)/10)</f>
        <v>0</v>
      </c>
      <c r="I1221" t="str">
        <f>feed!I869</f>
        <v>Undisciplined Rabble</v>
      </c>
      <c r="J1221">
        <f>SUMPRODUCT(MID(0&amp;feed!J869,LARGE(INDEX(ISNUMBER(--MID(feed!J869,ROW($1:$19),1))*
ROW($1:$19),0),ROW($1:$19))+1,1)*10^ROW($1:$19)/10)</f>
        <v>1</v>
      </c>
      <c r="K1221">
        <f>SUMPRODUCT(MID(0&amp;feed!K869,LARGE(INDEX(ISNUMBER(--MID(feed!K869,ROW($1:$19),1))*
ROW($1:$19),0),ROW($1:$19))+1,1)*10^ROW($1:$19)/10)</f>
        <v>4</v>
      </c>
      <c r="L1221">
        <f>SUMPRODUCT(MID(0&amp;feed!L869,LARGE(INDEX(ISNUMBER(--MID(feed!L869,ROW($1:$19),1))*
ROW($1:$19),0),ROW($1:$19))+1,1)*10^ROW($1:$19)/10)</f>
        <v>2</v>
      </c>
      <c r="M1221" t="str">
        <f>feed!M869</f>
        <v>Mixed Economy</v>
      </c>
      <c r="N1221">
        <f>SUMPRODUCT(MID(0&amp;feed!N869,LARGE(INDEX(ISNUMBER(--MID(feed!N869,ROW($1:$5),1))*
ROW($1:$5),0),ROW($1:$5))+1,1)*10^ROW($1:$5)/10)</f>
        <v>468</v>
      </c>
      <c r="O1221">
        <f>SUMPRODUCT(MID(0&amp;feed!O869,LARGE(INDEX(ISNUMBER(--MID(feed!O869,ROW($1:$5),1))*
ROW($1:$5),0),ROW($1:$5))+1,1)*10^ROW($1:$5)/10)</f>
        <v>2</v>
      </c>
      <c r="P1221" t="str">
        <f>feed!P869</f>
        <v>Untapped</v>
      </c>
      <c r="Q1221">
        <f t="shared" si="114"/>
        <v>90</v>
      </c>
      <c r="R1221" t="str">
        <f>feed!Q869</f>
        <v>None</v>
      </c>
      <c r="S1221">
        <f t="shared" si="115"/>
        <v>0</v>
      </c>
      <c r="T1221" t="str">
        <f>feed!R869</f>
        <v>Mesoamerica</v>
      </c>
      <c r="U1221" t="str">
        <f>feed!S869</f>
        <v>Neutral</v>
      </c>
      <c r="V1221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3705</v>
      </c>
      <c r="W1221" t="str">
        <f>feed!U869</f>
        <v>http://blocgame.com/stats.php?id=58540</v>
      </c>
      <c r="X1221" s="4">
        <f>SUMPRODUCT(MID(0&amp;feed!V869,LARGE(INDEX(ISNUMBER(--MID(feed!V869,ROW($1:$5),1))*
ROW($1:$5),0),ROW($1:$5))+1,1)*10^ROW($1:$5)/10)</f>
        <v>0</v>
      </c>
      <c r="Y1221">
        <f>feed!W869</f>
        <v>0</v>
      </c>
      <c r="Z1221" s="4">
        <f t="shared" si="116"/>
        <v>1455</v>
      </c>
      <c r="AA1221" s="8">
        <f t="shared" si="117"/>
        <v>7.916666666666667</v>
      </c>
      <c r="AB1221" s="4">
        <f t="shared" si="118"/>
        <v>78</v>
      </c>
      <c r="AC1221" s="4">
        <f t="shared" si="119"/>
        <v>617.5</v>
      </c>
    </row>
    <row r="1222" spans="1:29" x14ac:dyDescent="0.25">
      <c r="A1222" t="str">
        <f>feed!A780</f>
        <v>Kalashstan</v>
      </c>
      <c r="B1222" t="str">
        <f>feed!B780</f>
        <v>Kalashstan</v>
      </c>
      <c r="C1222">
        <f>feed!C780</f>
        <v>0</v>
      </c>
      <c r="D1222">
        <f>SUMPRODUCT(MID(0&amp;feed!D780,LARGE(INDEX(ISNUMBER(--MID(feed!D780,ROW($1:$19),1))*
ROW($1:$19),0),ROW($1:$19))+1,1)*10^ROW($1:$19)/10)</f>
        <v>2</v>
      </c>
      <c r="E1222">
        <f>SUMPRODUCT(MID(0&amp;feed!E780,LARGE(INDEX(ISNUMBER(--MID(feed!E780,ROW($1:$19),1))*
ROW($1:$19),0),ROW($1:$19))+1,1)*10^ROW($1:$19)/10)</f>
        <v>0</v>
      </c>
      <c r="F1222" t="str">
        <f>feed!F780</f>
        <v>First World War surplus</v>
      </c>
      <c r="G1222" t="str">
        <f>feed!G780</f>
        <v>Questionable</v>
      </c>
      <c r="H1222">
        <f>SUMPRODUCT(MID(0&amp;feed!H781,LARGE(INDEX(ISNUMBER(--MID(feed!H781,ROW($1:$19),1))*
ROW($1:$19),0),ROW($1:$19))+1,1)*10^ROW($1:$19)/10)</f>
        <v>1</v>
      </c>
      <c r="I1222" t="str">
        <f>feed!I780</f>
        <v>Poor</v>
      </c>
      <c r="J1222">
        <f>SUMPRODUCT(MID(0&amp;feed!J780,LARGE(INDEX(ISNUMBER(--MID(feed!J780,ROW($1:$19),1))*
ROW($1:$19),0),ROW($1:$19))+1,1)*10^ROW($1:$19)/10)</f>
        <v>131</v>
      </c>
      <c r="K1222">
        <f>SUMPRODUCT(MID(0&amp;feed!K780,LARGE(INDEX(ISNUMBER(--MID(feed!K780,ROW($1:$19),1))*
ROW($1:$19),0),ROW($1:$19))+1,1)*10^ROW($1:$19)/10)</f>
        <v>2</v>
      </c>
      <c r="L1222">
        <f>SUMPRODUCT(MID(0&amp;feed!L780,LARGE(INDEX(ISNUMBER(--MID(feed!L780,ROW($1:$19),1))*
ROW($1:$19),0),ROW($1:$19))+1,1)*10^ROW($1:$19)/10)</f>
        <v>0</v>
      </c>
      <c r="M1222" t="str">
        <f>feed!M780</f>
        <v>Mixed Economy</v>
      </c>
      <c r="N1222">
        <f>SUMPRODUCT(MID(0&amp;feed!N780,LARGE(INDEX(ISNUMBER(--MID(feed!N780,ROW($1:$5),1))*
ROW($1:$5),0),ROW($1:$5))+1,1)*10^ROW($1:$5)/10)</f>
        <v>624</v>
      </c>
      <c r="O1222">
        <f>SUMPRODUCT(MID(0&amp;feed!O780,LARGE(INDEX(ISNUMBER(--MID(feed!O780,ROW($1:$5),1))*
ROW($1:$5),0),ROW($1:$5))+1,1)*10^ROW($1:$5)/10)</f>
        <v>0</v>
      </c>
      <c r="P1222" t="str">
        <f>feed!P780</f>
        <v>Untapped</v>
      </c>
      <c r="Q1222">
        <f t="shared" si="114"/>
        <v>90</v>
      </c>
      <c r="R1222" t="str">
        <f>feed!Q780</f>
        <v>None</v>
      </c>
      <c r="S1222">
        <f t="shared" si="115"/>
        <v>0</v>
      </c>
      <c r="T1222" t="str">
        <f>feed!R780</f>
        <v>China</v>
      </c>
      <c r="U1222" t="str">
        <f>feed!S780</f>
        <v>Neutral</v>
      </c>
      <c r="V1222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13613</v>
      </c>
      <c r="W1222" t="str">
        <f>feed!U780</f>
        <v>http://blocgame.com/stats.php?id=64289</v>
      </c>
      <c r="X1222" s="4">
        <f>SUMPRODUCT(MID(0&amp;feed!V780,LARGE(INDEX(ISNUMBER(--MID(feed!V780,ROW($1:$5),1))*
ROW($1:$5),0),ROW($1:$5))+1,1)*10^ROW($1:$5)/10)</f>
        <v>0</v>
      </c>
      <c r="Y1222">
        <f>feed!W780</f>
        <v>0</v>
      </c>
      <c r="Z1222" s="4">
        <f t="shared" si="116"/>
        <v>12113</v>
      </c>
      <c r="AA1222" s="8">
        <f t="shared" si="117"/>
        <v>21.815705128205128</v>
      </c>
      <c r="AB1222" s="4">
        <f t="shared" si="118"/>
        <v>104</v>
      </c>
      <c r="AC1222" s="4">
        <f t="shared" si="119"/>
        <v>2268.8333333333335</v>
      </c>
    </row>
    <row r="1223" spans="1:29" x14ac:dyDescent="0.25">
      <c r="A1223" t="str">
        <f>feed!A307</f>
        <v>Middlewest</v>
      </c>
      <c r="B1223" t="str">
        <f>feed!B307</f>
        <v>BigBross</v>
      </c>
      <c r="C1223" t="str">
        <f>feed!C307</f>
        <v>The Khilafah</v>
      </c>
      <c r="D1223">
        <f>SUMPRODUCT(MID(0&amp;feed!D307,LARGE(INDEX(ISNUMBER(--MID(feed!D307,ROW($1:$19),1))*
ROW($1:$19),0),ROW($1:$19))+1,1)*10^ROW($1:$19)/10)</f>
        <v>9</v>
      </c>
      <c r="E1223">
        <f>SUMPRODUCT(MID(0&amp;feed!E307,LARGE(INDEX(ISNUMBER(--MID(feed!E307,ROW($1:$19),1))*
ROW($1:$19),0),ROW($1:$19))+1,1)*10^ROW($1:$19)/10)</f>
        <v>0</v>
      </c>
      <c r="F1223" t="str">
        <f>feed!F307</f>
        <v>First World War surplus</v>
      </c>
      <c r="G1223" t="str">
        <f>feed!G307</f>
        <v>Gandhi-like</v>
      </c>
      <c r="H1223">
        <f>SUMPRODUCT(MID(0&amp;feed!H306,LARGE(INDEX(ISNUMBER(--MID(feed!H306,ROW($1:$19),1))*
ROW($1:$19),0),ROW($1:$19))+1,1)*10^ROW($1:$19)/10)</f>
        <v>4</v>
      </c>
      <c r="I1223" t="str">
        <f>feed!I307</f>
        <v>Standard</v>
      </c>
      <c r="J1223">
        <f>SUMPRODUCT(MID(0&amp;feed!J307,LARGE(INDEX(ISNUMBER(--MID(feed!J307,ROW($1:$19),1))*
ROW($1:$19),0),ROW($1:$19))+1,1)*10^ROW($1:$19)/10)</f>
        <v>149</v>
      </c>
      <c r="K1223">
        <f>SUMPRODUCT(MID(0&amp;feed!K307,LARGE(INDEX(ISNUMBER(--MID(feed!K307,ROW($1:$19),1))*
ROW($1:$19),0),ROW($1:$19))+1,1)*10^ROW($1:$19)/10)</f>
        <v>15</v>
      </c>
      <c r="L1223">
        <f>SUMPRODUCT(MID(0&amp;feed!L307,LARGE(INDEX(ISNUMBER(--MID(feed!L307,ROW($1:$19),1))*
ROW($1:$19),0),ROW($1:$19))+1,1)*10^ROW($1:$19)/10)</f>
        <v>2</v>
      </c>
      <c r="M1223" t="str">
        <f>feed!M307</f>
        <v>Free Market</v>
      </c>
      <c r="N1223">
        <f>SUMPRODUCT(MID(0&amp;feed!N307,LARGE(INDEX(ISNUMBER(--MID(feed!N307,ROW($1:$5),1))*
ROW($1:$5),0),ROW($1:$5))+1,1)*10^ROW($1:$5)/10)</f>
        <v>1949</v>
      </c>
      <c r="O1223">
        <f>SUMPRODUCT(MID(0&amp;feed!O307,LARGE(INDEX(ISNUMBER(--MID(feed!O307,ROW($1:$5),1))*
ROW($1:$5),0),ROW($1:$5))+1,1)*10^ROW($1:$5)/10)</f>
        <v>1915</v>
      </c>
      <c r="P1223" t="str">
        <f>feed!P307</f>
        <v>Untapped</v>
      </c>
      <c r="Q1223">
        <f t="shared" si="114"/>
        <v>90</v>
      </c>
      <c r="R1223" t="str">
        <f>feed!Q307</f>
        <v>Large</v>
      </c>
      <c r="S1223">
        <f t="shared" si="115"/>
        <v>7.5</v>
      </c>
      <c r="T1223" t="str">
        <f>feed!R307</f>
        <v>Mesopotamia</v>
      </c>
      <c r="U1223" t="str">
        <f>feed!S307</f>
        <v>Neutral</v>
      </c>
      <c r="V1223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9830</v>
      </c>
      <c r="W1223" t="str">
        <f>feed!U307</f>
        <v>http://blocgame.com/stats.php?id=63635</v>
      </c>
      <c r="X1223" s="4">
        <f>SUMPRODUCT(MID(0&amp;feed!V307,LARGE(INDEX(ISNUMBER(--MID(feed!V307,ROW($1:$5),1))*
ROW($1:$5),0),ROW($1:$5))+1,1)*10^ROW($1:$5)/10)</f>
        <v>0</v>
      </c>
      <c r="Y1223">
        <f>feed!W307</f>
        <v>0</v>
      </c>
      <c r="Z1223" s="4">
        <f t="shared" si="116"/>
        <v>455</v>
      </c>
      <c r="AA1223" s="8">
        <f t="shared" si="117"/>
        <v>5.04361210877373</v>
      </c>
      <c r="AB1223" s="4">
        <f t="shared" si="118"/>
        <v>324.83333333333331</v>
      </c>
      <c r="AC1223" s="4">
        <f t="shared" si="119"/>
        <v>1638.3333333333333</v>
      </c>
    </row>
    <row r="1224" spans="1:29" x14ac:dyDescent="0.25">
      <c r="A1224" t="str">
        <f>feed!A763</f>
        <v>balemu1987</v>
      </c>
      <c r="B1224" t="str">
        <f>feed!B763</f>
        <v>balemu1987</v>
      </c>
      <c r="C1224">
        <f>feed!C763</f>
        <v>0</v>
      </c>
      <c r="D1224">
        <f>SUMPRODUCT(MID(0&amp;feed!D763,LARGE(INDEX(ISNUMBER(--MID(feed!D763,ROW($1:$19),1))*
ROW($1:$19),0),ROW($1:$19))+1,1)*10^ROW($1:$19)/10)</f>
        <v>14</v>
      </c>
      <c r="E1224">
        <f>SUMPRODUCT(MID(0&amp;feed!E763,LARGE(INDEX(ISNUMBER(--MID(feed!E763,ROW($1:$19),1))*
ROW($1:$19),0),ROW($1:$19))+1,1)*10^ROW($1:$19)/10)</f>
        <v>0</v>
      </c>
      <c r="F1224" t="str">
        <f>feed!F763</f>
        <v>First World War surplus</v>
      </c>
      <c r="G1224" t="str">
        <f>feed!G763</f>
        <v>Good</v>
      </c>
      <c r="H1224">
        <f>SUMPRODUCT(MID(0&amp;feed!H763,LARGE(INDEX(ISNUMBER(--MID(feed!H763,ROW($1:$19),1))*
ROW($1:$19),0),ROW($1:$19))+1,1)*10^ROW($1:$19)/10)</f>
        <v>0</v>
      </c>
      <c r="I1224" t="str">
        <f>feed!I763</f>
        <v>Undisciplined Rabble</v>
      </c>
      <c r="J1224">
        <f>SUMPRODUCT(MID(0&amp;feed!J763,LARGE(INDEX(ISNUMBER(--MID(feed!J763,ROW($1:$19),1))*
ROW($1:$19),0),ROW($1:$19))+1,1)*10^ROW($1:$19)/10)</f>
        <v>5</v>
      </c>
      <c r="K1224">
        <f>SUMPRODUCT(MID(0&amp;feed!K763,LARGE(INDEX(ISNUMBER(--MID(feed!K763,ROW($1:$19),1))*
ROW($1:$19),0),ROW($1:$19))+1,1)*10^ROW($1:$19)/10)</f>
        <v>2</v>
      </c>
      <c r="L1224">
        <f>SUMPRODUCT(MID(0&amp;feed!L763,LARGE(INDEX(ISNUMBER(--MID(feed!L763,ROW($1:$19),1))*
ROW($1:$19),0),ROW($1:$19))+1,1)*10^ROW($1:$19)/10)</f>
        <v>1</v>
      </c>
      <c r="M1224" t="str">
        <f>feed!M763</f>
        <v>Mixed Economy</v>
      </c>
      <c r="N1224">
        <f>SUMPRODUCT(MID(0&amp;feed!N763,LARGE(INDEX(ISNUMBER(--MID(feed!N763,ROW($1:$5),1))*
ROW($1:$5),0),ROW($1:$5))+1,1)*10^ROW($1:$5)/10)</f>
        <v>648</v>
      </c>
      <c r="O1224">
        <f>SUMPRODUCT(MID(0&amp;feed!O763,LARGE(INDEX(ISNUMBER(--MID(feed!O763,ROW($1:$5),1))*
ROW($1:$5),0),ROW($1:$5))+1,1)*10^ROW($1:$5)/10)</f>
        <v>26</v>
      </c>
      <c r="P1224" t="str">
        <f>feed!P763</f>
        <v>Untapped</v>
      </c>
      <c r="Q1224">
        <f t="shared" si="114"/>
        <v>90</v>
      </c>
      <c r="R1224" t="str">
        <f>feed!Q763</f>
        <v>None</v>
      </c>
      <c r="S1224">
        <f t="shared" si="115"/>
        <v>0</v>
      </c>
      <c r="T1224" t="str">
        <f>feed!R763</f>
        <v>Indochina</v>
      </c>
      <c r="U1224" t="str">
        <f>feed!S763</f>
        <v>Neutral</v>
      </c>
      <c r="V1224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7481</v>
      </c>
      <c r="W1224" t="str">
        <f>feed!U763</f>
        <v>http://blocgame.com/stats.php?id=63972</v>
      </c>
      <c r="X1224" s="4">
        <f>SUMPRODUCT(MID(0&amp;feed!V763,LARGE(INDEX(ISNUMBER(--MID(feed!V763,ROW($1:$5),1))*
ROW($1:$5),0),ROW($1:$5))+1,1)*10^ROW($1:$5)/10)</f>
        <v>0</v>
      </c>
      <c r="Y1224">
        <f>feed!W763</f>
        <v>0</v>
      </c>
      <c r="Z1224" s="4">
        <f t="shared" si="116"/>
        <v>6356</v>
      </c>
      <c r="AA1224" s="8">
        <f t="shared" si="117"/>
        <v>11.544753086419753</v>
      </c>
      <c r="AB1224" s="4">
        <f t="shared" si="118"/>
        <v>108</v>
      </c>
      <c r="AC1224" s="4">
        <f t="shared" si="119"/>
        <v>1246.8333333333333</v>
      </c>
    </row>
    <row r="1225" spans="1:29" x14ac:dyDescent="0.25">
      <c r="A1225" t="str">
        <f>feed!A743</f>
        <v>Slayer Kingdoms</v>
      </c>
      <c r="B1225" t="str">
        <f>feed!B743</f>
        <v>Musashi</v>
      </c>
      <c r="C1225" t="str">
        <f>feed!C743</f>
        <v>Dictators United</v>
      </c>
      <c r="D1225">
        <f>SUMPRODUCT(MID(0&amp;feed!D743,LARGE(INDEX(ISNUMBER(--MID(feed!D743,ROW($1:$19),1))*
ROW($1:$19),0),ROW($1:$19))+1,1)*10^ROW($1:$19)/10)</f>
        <v>29</v>
      </c>
      <c r="E1225">
        <f>SUMPRODUCT(MID(0&amp;feed!E743,LARGE(INDEX(ISNUMBER(--MID(feed!E743,ROW($1:$19),1))*
ROW($1:$19),0),ROW($1:$19))+1,1)*10^ROW($1:$19)/10)</f>
        <v>0</v>
      </c>
      <c r="F1225" t="str">
        <f>feed!F743</f>
        <v>First World War surplus</v>
      </c>
      <c r="G1225" t="str">
        <f>feed!G743</f>
        <v>Normal</v>
      </c>
      <c r="H1225">
        <f>SUMPRODUCT(MID(0&amp;feed!H743,LARGE(INDEX(ISNUMBER(--MID(feed!H743,ROW($1:$19),1))*
ROW($1:$19),0),ROW($1:$19))+1,1)*10^ROW($1:$19)/10)</f>
        <v>0</v>
      </c>
      <c r="I1225" t="str">
        <f>feed!I743</f>
        <v>Undisciplined Rabble</v>
      </c>
      <c r="J1225">
        <f>SUMPRODUCT(MID(0&amp;feed!J743,LARGE(INDEX(ISNUMBER(--MID(feed!J743,ROW($1:$19),1))*
ROW($1:$19),0),ROW($1:$19))+1,1)*10^ROW($1:$19)/10)</f>
        <v>2</v>
      </c>
      <c r="K1225">
        <f>SUMPRODUCT(MID(0&amp;feed!K743,LARGE(INDEX(ISNUMBER(--MID(feed!K743,ROW($1:$19),1))*
ROW($1:$19),0),ROW($1:$19))+1,1)*10^ROW($1:$19)/10)</f>
        <v>6</v>
      </c>
      <c r="L1225">
        <f>SUMPRODUCT(MID(0&amp;feed!L743,LARGE(INDEX(ISNUMBER(--MID(feed!L743,ROW($1:$19),1))*
ROW($1:$19),0),ROW($1:$19))+1,1)*10^ROW($1:$19)/10)</f>
        <v>2</v>
      </c>
      <c r="M1225" t="str">
        <f>feed!M743</f>
        <v>Mixed Economy</v>
      </c>
      <c r="N1225">
        <f>SUMPRODUCT(MID(0&amp;feed!N743,LARGE(INDEX(ISNUMBER(--MID(feed!N743,ROW($1:$5),1))*
ROW($1:$5),0),ROW($1:$5))+1,1)*10^ROW($1:$5)/10)</f>
        <v>694</v>
      </c>
      <c r="O1225">
        <f>SUMPRODUCT(MID(0&amp;feed!O743,LARGE(INDEX(ISNUMBER(--MID(feed!O743,ROW($1:$5),1))*
ROW($1:$5),0),ROW($1:$5))+1,1)*10^ROW($1:$5)/10)</f>
        <v>218</v>
      </c>
      <c r="P1225" t="str">
        <f>feed!P743</f>
        <v>Plentiful</v>
      </c>
      <c r="Q1225">
        <f t="shared" si="114"/>
        <v>70</v>
      </c>
      <c r="R1225" t="str">
        <f>feed!Q743</f>
        <v>Mediocre</v>
      </c>
      <c r="S1225">
        <f t="shared" si="115"/>
        <v>4.5</v>
      </c>
      <c r="T1225" t="str">
        <f>feed!R743</f>
        <v>China</v>
      </c>
      <c r="U1225" t="str">
        <f>feed!S743</f>
        <v>Neutral</v>
      </c>
      <c r="V1225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16538</v>
      </c>
      <c r="W1225" t="str">
        <f>feed!U743</f>
        <v>http://blocgame.com/stats.php?id=65155</v>
      </c>
      <c r="X1225" s="4">
        <f>SUMPRODUCT(MID(0&amp;feed!V743,LARGE(INDEX(ISNUMBER(--MID(feed!V743,ROW($1:$5),1))*
ROW($1:$5),0),ROW($1:$5))+1,1)*10^ROW($1:$5)/10)</f>
        <v>0</v>
      </c>
      <c r="Y1225">
        <f>feed!W743</f>
        <v>0</v>
      </c>
      <c r="Z1225" s="4">
        <f t="shared" si="116"/>
        <v>13538</v>
      </c>
      <c r="AA1225" s="8">
        <f t="shared" si="117"/>
        <v>23.829971181556196</v>
      </c>
      <c r="AB1225" s="4">
        <f t="shared" si="118"/>
        <v>115.66666666666667</v>
      </c>
      <c r="AC1225" s="4">
        <f t="shared" si="119"/>
        <v>2756.3333333333335</v>
      </c>
    </row>
    <row r="1226" spans="1:29" x14ac:dyDescent="0.25">
      <c r="A1226" t="str">
        <f>feed!A702</f>
        <v>nadota</v>
      </c>
      <c r="B1226" t="str">
        <f>feed!B702</f>
        <v>nadota</v>
      </c>
      <c r="C1226">
        <f>feed!C702</f>
        <v>0</v>
      </c>
      <c r="D1226">
        <f>SUMPRODUCT(MID(0&amp;feed!D702,LARGE(INDEX(ISNUMBER(--MID(feed!D702,ROW($1:$19),1))*
ROW($1:$19),0),ROW($1:$19))+1,1)*10^ROW($1:$19)/10)</f>
        <v>18</v>
      </c>
      <c r="E1226">
        <f>SUMPRODUCT(MID(0&amp;feed!E702,LARGE(INDEX(ISNUMBER(--MID(feed!E702,ROW($1:$19),1))*
ROW($1:$19),0),ROW($1:$19))+1,1)*10^ROW($1:$19)/10)</f>
        <v>0</v>
      </c>
      <c r="F1226" t="str">
        <f>feed!F702</f>
        <v>Finest of the 19th century</v>
      </c>
      <c r="G1226" t="str">
        <f>feed!G702</f>
        <v>Gandhi-like</v>
      </c>
      <c r="H1226">
        <f>SUMPRODUCT(MID(0&amp;feed!H702,LARGE(INDEX(ISNUMBER(--MID(feed!H702,ROW($1:$19),1))*
ROW($1:$19),0),ROW($1:$19))+1,1)*10^ROW($1:$19)/10)</f>
        <v>0</v>
      </c>
      <c r="I1226" t="str">
        <f>feed!I702</f>
        <v>Undisciplined Rabble</v>
      </c>
      <c r="J1226">
        <f>SUMPRODUCT(MID(0&amp;feed!J702,LARGE(INDEX(ISNUMBER(--MID(feed!J702,ROW($1:$19),1))*
ROW($1:$19),0),ROW($1:$19))+1,1)*10^ROW($1:$19)/10)</f>
        <v>131</v>
      </c>
      <c r="K1226">
        <f>SUMPRODUCT(MID(0&amp;feed!K702,LARGE(INDEX(ISNUMBER(--MID(feed!K702,ROW($1:$19),1))*
ROW($1:$19),0),ROW($1:$19))+1,1)*10^ROW($1:$19)/10)</f>
        <v>2</v>
      </c>
      <c r="L1226">
        <f>SUMPRODUCT(MID(0&amp;feed!L702,LARGE(INDEX(ISNUMBER(--MID(feed!L702,ROW($1:$19),1))*
ROW($1:$19),0),ROW($1:$19))+1,1)*10^ROW($1:$19)/10)</f>
        <v>2</v>
      </c>
      <c r="M1226" t="str">
        <f>feed!M702</f>
        <v>Free Market</v>
      </c>
      <c r="N1226">
        <f>SUMPRODUCT(MID(0&amp;feed!N702,LARGE(INDEX(ISNUMBER(--MID(feed!N702,ROW($1:$5),1))*
ROW($1:$5),0),ROW($1:$5))+1,1)*10^ROW($1:$5)/10)</f>
        <v>779</v>
      </c>
      <c r="O1226">
        <f>SUMPRODUCT(MID(0&amp;feed!O702,LARGE(INDEX(ISNUMBER(--MID(feed!O702,ROW($1:$5),1))*
ROW($1:$5),0),ROW($1:$5))+1,1)*10^ROW($1:$5)/10)</f>
        <v>2400</v>
      </c>
      <c r="P1226" t="str">
        <f>feed!P702</f>
        <v>Untapped</v>
      </c>
      <c r="Q1226">
        <f t="shared" si="114"/>
        <v>90</v>
      </c>
      <c r="R1226" t="str">
        <f>feed!Q702</f>
        <v>None</v>
      </c>
      <c r="S1226">
        <f t="shared" si="115"/>
        <v>0</v>
      </c>
      <c r="T1226" t="str">
        <f>feed!R702</f>
        <v>Egypt</v>
      </c>
      <c r="U1226" t="str">
        <f>feed!S702</f>
        <v>United States</v>
      </c>
      <c r="V1226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20000</v>
      </c>
      <c r="W1226" t="str">
        <f>feed!U702</f>
        <v>http://blocgame.com/stats.php?id=64838</v>
      </c>
      <c r="X1226" s="4">
        <f>SUMPRODUCT(MID(0&amp;feed!V702,LARGE(INDEX(ISNUMBER(--MID(feed!V702,ROW($1:$5),1))*
ROW($1:$5),0),ROW($1:$5))+1,1)*10^ROW($1:$5)/10)</f>
        <v>0</v>
      </c>
      <c r="Y1226">
        <f>feed!W702</f>
        <v>0</v>
      </c>
      <c r="Z1226" s="4">
        <f t="shared" si="116"/>
        <v>18500</v>
      </c>
      <c r="AA1226" s="8">
        <f t="shared" si="117"/>
        <v>25.673940949935815</v>
      </c>
      <c r="AB1226" s="4">
        <f t="shared" si="118"/>
        <v>129.83333333333334</v>
      </c>
      <c r="AC1226" s="4">
        <f t="shared" si="119"/>
        <v>3333.3333333333335</v>
      </c>
    </row>
    <row r="1227" spans="1:29" x14ac:dyDescent="0.25">
      <c r="A1227" t="str">
        <f>feed!A624</f>
        <v>Manitoba</v>
      </c>
      <c r="B1227" t="str">
        <f>feed!B624</f>
        <v>Louis Riel</v>
      </c>
      <c r="C1227" t="str">
        <f>feed!C624</f>
        <v>The Order</v>
      </c>
      <c r="D1227">
        <f>SUMPRODUCT(MID(0&amp;feed!D624,LARGE(INDEX(ISNUMBER(--MID(feed!D624,ROW($1:$19),1))*
ROW($1:$19),0),ROW($1:$19))+1,1)*10^ROW($1:$19)/10)</f>
        <v>47</v>
      </c>
      <c r="E1227">
        <f>SUMPRODUCT(MID(0&amp;feed!E624,LARGE(INDEX(ISNUMBER(--MID(feed!E624,ROW($1:$19),1))*
ROW($1:$19),0),ROW($1:$19))+1,1)*10^ROW($1:$19)/10)</f>
        <v>0</v>
      </c>
      <c r="F1227" t="str">
        <f>feed!F624</f>
        <v>Second World War surplus</v>
      </c>
      <c r="G1227" t="str">
        <f>feed!G624</f>
        <v>Gandhi-like</v>
      </c>
      <c r="H1227">
        <f>SUMPRODUCT(MID(0&amp;feed!H624,LARGE(INDEX(ISNUMBER(--MID(feed!H624,ROW($1:$19),1))*
ROW($1:$19),0),ROW($1:$19))+1,1)*10^ROW($1:$19)/10)</f>
        <v>1</v>
      </c>
      <c r="I1227" t="str">
        <f>feed!I624</f>
        <v>Elite</v>
      </c>
      <c r="J1227">
        <f>SUMPRODUCT(MID(0&amp;feed!J624,LARGE(INDEX(ISNUMBER(--MID(feed!J624,ROW($1:$19),1))*
ROW($1:$19),0),ROW($1:$19))+1,1)*10^ROW($1:$19)/10)</f>
        <v>0</v>
      </c>
      <c r="K1227">
        <f>SUMPRODUCT(MID(0&amp;feed!K624,LARGE(INDEX(ISNUMBER(--MID(feed!K624,ROW($1:$19),1))*
ROW($1:$19),0),ROW($1:$19))+1,1)*10^ROW($1:$19)/10)</f>
        <v>13</v>
      </c>
      <c r="L1227">
        <f>SUMPRODUCT(MID(0&amp;feed!L624,LARGE(INDEX(ISNUMBER(--MID(feed!L624,ROW($1:$19),1))*
ROW($1:$19),0),ROW($1:$19))+1,1)*10^ROW($1:$19)/10)</f>
        <v>3</v>
      </c>
      <c r="M1227" t="str">
        <f>feed!M624</f>
        <v>Central Planning</v>
      </c>
      <c r="N1227">
        <f>SUMPRODUCT(MID(0&amp;feed!N624,LARGE(INDEX(ISNUMBER(--MID(feed!N624,ROW($1:$5),1))*
ROW($1:$5),0),ROW($1:$5))+1,1)*10^ROW($1:$5)/10)</f>
        <v>917</v>
      </c>
      <c r="O1227">
        <f>SUMPRODUCT(MID(0&amp;feed!O624,LARGE(INDEX(ISNUMBER(--MID(feed!O624,ROW($1:$5),1))*
ROW($1:$5),0),ROW($1:$5))+1,1)*10^ROW($1:$5)/10)</f>
        <v>207</v>
      </c>
      <c r="P1227" t="str">
        <f>feed!P624</f>
        <v>Untapped</v>
      </c>
      <c r="Q1227">
        <f t="shared" si="114"/>
        <v>90</v>
      </c>
      <c r="R1227" t="str">
        <f>feed!Q624</f>
        <v>Mediocre</v>
      </c>
      <c r="S1227">
        <f t="shared" si="115"/>
        <v>4.5</v>
      </c>
      <c r="T1227" t="str">
        <f>feed!R624</f>
        <v>Amazonia</v>
      </c>
      <c r="U1227" t="str">
        <f>feed!S624</f>
        <v>Soviet Union</v>
      </c>
      <c r="V1227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27430</v>
      </c>
      <c r="W1227" t="str">
        <f>feed!U624</f>
        <v>http://blocgame.com/stats.php?id=65065</v>
      </c>
      <c r="X1227" s="4">
        <f>SUMPRODUCT(MID(0&amp;feed!V624,LARGE(INDEX(ISNUMBER(--MID(feed!V624,ROW($1:$5),1))*
ROW($1:$5),0),ROW($1:$5))+1,1)*10^ROW($1:$5)/10)</f>
        <v>0</v>
      </c>
      <c r="Y1227">
        <f>feed!W624</f>
        <v>0</v>
      </c>
      <c r="Z1227" s="4">
        <f t="shared" si="116"/>
        <v>20680</v>
      </c>
      <c r="AA1227" s="8">
        <f t="shared" si="117"/>
        <v>29.912758996728464</v>
      </c>
      <c r="AB1227" s="4">
        <f t="shared" si="118"/>
        <v>152.83333333333334</v>
      </c>
      <c r="AC1227" s="4">
        <f t="shared" si="119"/>
        <v>4571.666666666667</v>
      </c>
    </row>
    <row r="1228" spans="1:29" x14ac:dyDescent="0.25">
      <c r="A1228" t="str">
        <f>feed!A967</f>
        <v>Essequibo</v>
      </c>
      <c r="B1228" t="str">
        <f>feed!B967</f>
        <v>El Presidente Matrix</v>
      </c>
      <c r="C1228" t="str">
        <f>feed!C967</f>
        <v>USRGC</v>
      </c>
      <c r="D1228">
        <f>SUMPRODUCT(MID(0&amp;feed!D967,LARGE(INDEX(ISNUMBER(--MID(feed!D967,ROW($1:$19),1))*
ROW($1:$19),0),ROW($1:$19))+1,1)*10^ROW($1:$19)/10)</f>
        <v>10</v>
      </c>
      <c r="E1228">
        <f>SUMPRODUCT(MID(0&amp;feed!E967,LARGE(INDEX(ISNUMBER(--MID(feed!E967,ROW($1:$19),1))*
ROW($1:$19),0),ROW($1:$19))+1,1)*10^ROW($1:$19)/10)</f>
        <v>0</v>
      </c>
      <c r="F1228" t="str">
        <f>feed!F967</f>
        <v>First World War surplus</v>
      </c>
      <c r="G1228" t="str">
        <f>feed!G967</f>
        <v>Gandhi-like</v>
      </c>
      <c r="H1228">
        <f>SUMPRODUCT(MID(0&amp;feed!H967,LARGE(INDEX(ISNUMBER(--MID(feed!H967,ROW($1:$19),1))*
ROW($1:$19),0),ROW($1:$19))+1,1)*10^ROW($1:$19)/10)</f>
        <v>0</v>
      </c>
      <c r="I1228" t="str">
        <f>feed!I967</f>
        <v>Elite</v>
      </c>
      <c r="J1228">
        <f>SUMPRODUCT(MID(0&amp;feed!J967,LARGE(INDEX(ISNUMBER(--MID(feed!J967,ROW($1:$19),1))*
ROW($1:$19),0),ROW($1:$19))+1,1)*10^ROW($1:$19)/10)</f>
        <v>4</v>
      </c>
      <c r="K1228">
        <f>SUMPRODUCT(MID(0&amp;feed!K967,LARGE(INDEX(ISNUMBER(--MID(feed!K967,ROW($1:$19),1))*
ROW($1:$19),0),ROW($1:$19))+1,1)*10^ROW($1:$19)/10)</f>
        <v>5</v>
      </c>
      <c r="L1228">
        <f>SUMPRODUCT(MID(0&amp;feed!L967,LARGE(INDEX(ISNUMBER(--MID(feed!L967,ROW($1:$19),1))*
ROW($1:$19),0),ROW($1:$19))+1,1)*10^ROW($1:$19)/10)</f>
        <v>1</v>
      </c>
      <c r="M1228" t="str">
        <f>feed!M967</f>
        <v>Central Planning</v>
      </c>
      <c r="N1228">
        <f>SUMPRODUCT(MID(0&amp;feed!N967,LARGE(INDEX(ISNUMBER(--MID(feed!N967,ROW($1:$5),1))*
ROW($1:$5),0),ROW($1:$5))+1,1)*10^ROW($1:$5)/10)</f>
        <v>377</v>
      </c>
      <c r="O1228">
        <f>SUMPRODUCT(MID(0&amp;feed!O967,LARGE(INDEX(ISNUMBER(--MID(feed!O967,ROW($1:$5),1))*
ROW($1:$5),0),ROW($1:$5))+1,1)*10^ROW($1:$5)/10)</f>
        <v>348</v>
      </c>
      <c r="P1228">
        <f>feed!P967</f>
        <v>0</v>
      </c>
      <c r="Q1228">
        <f t="shared" si="114"/>
        <v>40</v>
      </c>
      <c r="R1228" t="str">
        <f>feed!Q967</f>
        <v>None</v>
      </c>
      <c r="S1228">
        <f t="shared" si="115"/>
        <v>0</v>
      </c>
      <c r="T1228" t="str">
        <f>feed!R967</f>
        <v>Gran Colombia</v>
      </c>
      <c r="U1228" t="str">
        <f>feed!S967</f>
        <v>Soviet Union</v>
      </c>
      <c r="V1228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16667</v>
      </c>
      <c r="W1228" t="str">
        <f>feed!U967</f>
        <v>http://blocgame.com/stats.php?id=65459</v>
      </c>
      <c r="X1228" s="4">
        <f>SUMPRODUCT(MID(0&amp;feed!V967,LARGE(INDEX(ISNUMBER(--MID(feed!V967,ROW($1:$5),1))*
ROW($1:$5),0),ROW($1:$5))+1,1)*10^ROW($1:$5)/10)</f>
        <v>0</v>
      </c>
      <c r="Y1228">
        <f>feed!W967</f>
        <v>0</v>
      </c>
      <c r="Z1228" s="4">
        <f t="shared" si="116"/>
        <v>14417</v>
      </c>
      <c r="AA1228" s="8">
        <f t="shared" si="117"/>
        <v>44.209549071618035</v>
      </c>
      <c r="AB1228" s="4">
        <f t="shared" si="118"/>
        <v>62.833333333333336</v>
      </c>
      <c r="AC1228" s="4">
        <f t="shared" si="119"/>
        <v>2777.8333333333335</v>
      </c>
    </row>
    <row r="1229" spans="1:29" x14ac:dyDescent="0.25">
      <c r="A1229" t="str">
        <f>feed!A742</f>
        <v>pengkalan chepa</v>
      </c>
      <c r="B1229" t="str">
        <f>feed!B742</f>
        <v>sultan pali</v>
      </c>
      <c r="C1229">
        <f>feed!C742</f>
        <v>0</v>
      </c>
      <c r="D1229">
        <f>SUMPRODUCT(MID(0&amp;feed!D742,LARGE(INDEX(ISNUMBER(--MID(feed!D742,ROW($1:$19),1))*
ROW($1:$19),0),ROW($1:$19))+1,1)*10^ROW($1:$19)/10)</f>
        <v>7</v>
      </c>
      <c r="E1229">
        <f>SUMPRODUCT(MID(0&amp;feed!E742,LARGE(INDEX(ISNUMBER(--MID(feed!E742,ROW($1:$19),1))*
ROW($1:$19),0),ROW($1:$19))+1,1)*10^ROW($1:$19)/10)</f>
        <v>0</v>
      </c>
      <c r="F1229" t="str">
        <f>feed!F742</f>
        <v>First World War surplus</v>
      </c>
      <c r="G1229" t="str">
        <f>feed!G742</f>
        <v>Good</v>
      </c>
      <c r="H1229">
        <f>SUMPRODUCT(MID(0&amp;feed!H742,LARGE(INDEX(ISNUMBER(--MID(feed!H742,ROW($1:$19),1))*
ROW($1:$19),0),ROW($1:$19))+1,1)*10^ROW($1:$19)/10)</f>
        <v>0</v>
      </c>
      <c r="I1229" t="str">
        <f>feed!I742</f>
        <v>Undisciplined Rabble</v>
      </c>
      <c r="J1229">
        <f>SUMPRODUCT(MID(0&amp;feed!J742,LARGE(INDEX(ISNUMBER(--MID(feed!J742,ROW($1:$19),1))*
ROW($1:$19),0),ROW($1:$19))+1,1)*10^ROW($1:$19)/10)</f>
        <v>30</v>
      </c>
      <c r="K1229">
        <f>SUMPRODUCT(MID(0&amp;feed!K742,LARGE(INDEX(ISNUMBER(--MID(feed!K742,ROW($1:$19),1))*
ROW($1:$19),0),ROW($1:$19))+1,1)*10^ROW($1:$19)/10)</f>
        <v>2</v>
      </c>
      <c r="L1229">
        <f>SUMPRODUCT(MID(0&amp;feed!L742,LARGE(INDEX(ISNUMBER(--MID(feed!L742,ROW($1:$19),1))*
ROW($1:$19),0),ROW($1:$19))+1,1)*10^ROW($1:$19)/10)</f>
        <v>0</v>
      </c>
      <c r="M1229" t="str">
        <f>feed!M742</f>
        <v>Mixed Economy</v>
      </c>
      <c r="N1229">
        <f>SUMPRODUCT(MID(0&amp;feed!N742,LARGE(INDEX(ISNUMBER(--MID(feed!N742,ROW($1:$5),1))*
ROW($1:$5),0),ROW($1:$5))+1,1)*10^ROW($1:$5)/10)</f>
        <v>694</v>
      </c>
      <c r="O1229">
        <f>SUMPRODUCT(MID(0&amp;feed!O742,LARGE(INDEX(ISNUMBER(--MID(feed!O742,ROW($1:$5),1))*
ROW($1:$5),0),ROW($1:$5))+1,1)*10^ROW($1:$5)/10)</f>
        <v>42</v>
      </c>
      <c r="P1229" t="str">
        <f>feed!P742</f>
        <v>Untapped</v>
      </c>
      <c r="Q1229">
        <f t="shared" si="114"/>
        <v>90</v>
      </c>
      <c r="R1229" t="str">
        <f>feed!Q742</f>
        <v>None</v>
      </c>
      <c r="S1229">
        <f t="shared" si="115"/>
        <v>0</v>
      </c>
      <c r="T1229" t="str">
        <f>feed!R742</f>
        <v>East Indies</v>
      </c>
      <c r="U1229" t="str">
        <f>feed!S742</f>
        <v>Neutral</v>
      </c>
      <c r="V1229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2563</v>
      </c>
      <c r="W1229" t="str">
        <f>feed!U742</f>
        <v>http://blocgame.com/stats.php?id=60742</v>
      </c>
      <c r="X1229" s="4">
        <f>SUMPRODUCT(MID(0&amp;feed!V742,LARGE(INDEX(ISNUMBER(--MID(feed!V742,ROW($1:$5),1))*
ROW($1:$5),0),ROW($1:$5))+1,1)*10^ROW($1:$5)/10)</f>
        <v>0</v>
      </c>
      <c r="Y1229">
        <f>feed!W742</f>
        <v>0</v>
      </c>
      <c r="Z1229" s="4">
        <f t="shared" si="116"/>
        <v>1813</v>
      </c>
      <c r="AA1229" s="8">
        <f t="shared" si="117"/>
        <v>3.6930835734870318</v>
      </c>
      <c r="AB1229" s="4">
        <f t="shared" si="118"/>
        <v>115.66666666666667</v>
      </c>
      <c r="AC1229" s="4">
        <f t="shared" si="119"/>
        <v>427.16666666666669</v>
      </c>
    </row>
    <row r="1230" spans="1:29" x14ac:dyDescent="0.25">
      <c r="A1230" t="str">
        <f>feed!A731</f>
        <v>fishball</v>
      </c>
      <c r="B1230" t="str">
        <f>feed!B731</f>
        <v>fishballfish6</v>
      </c>
      <c r="C1230">
        <f>feed!C731</f>
        <v>0</v>
      </c>
      <c r="D1230">
        <f>SUMPRODUCT(MID(0&amp;feed!D731,LARGE(INDEX(ISNUMBER(--MID(feed!D731,ROW($1:$19),1))*
ROW($1:$19),0),ROW($1:$19))+1,1)*10^ROW($1:$19)/10)</f>
        <v>2</v>
      </c>
      <c r="E1230">
        <f>SUMPRODUCT(MID(0&amp;feed!E731,LARGE(INDEX(ISNUMBER(--MID(feed!E731,ROW($1:$19),1))*
ROW($1:$19),0),ROW($1:$19))+1,1)*10^ROW($1:$19)/10)</f>
        <v>0</v>
      </c>
      <c r="F1230" t="str">
        <f>feed!F731</f>
        <v>First World War surplus</v>
      </c>
      <c r="G1230" t="str">
        <f>feed!G731</f>
        <v>Questionable</v>
      </c>
      <c r="H1230">
        <f>SUMPRODUCT(MID(0&amp;feed!H731,LARGE(INDEX(ISNUMBER(--MID(feed!H731,ROW($1:$19),1))*
ROW($1:$19),0),ROW($1:$19))+1,1)*10^ROW($1:$19)/10)</f>
        <v>0</v>
      </c>
      <c r="I1230" t="str">
        <f>feed!I731</f>
        <v>Undisciplined Rabble</v>
      </c>
      <c r="J1230">
        <f>SUMPRODUCT(MID(0&amp;feed!J731,LARGE(INDEX(ISNUMBER(--MID(feed!J731,ROW($1:$19),1))*
ROW($1:$19),0),ROW($1:$19))+1,1)*10^ROW($1:$19)/10)</f>
        <v>6</v>
      </c>
      <c r="K1230">
        <f>SUMPRODUCT(MID(0&amp;feed!K731,LARGE(INDEX(ISNUMBER(--MID(feed!K731,ROW($1:$19),1))*
ROW($1:$19),0),ROW($1:$19))+1,1)*10^ROW($1:$19)/10)</f>
        <v>3</v>
      </c>
      <c r="L1230">
        <f>SUMPRODUCT(MID(0&amp;feed!L731,LARGE(INDEX(ISNUMBER(--MID(feed!L731,ROW($1:$19),1))*
ROW($1:$19),0),ROW($1:$19))+1,1)*10^ROW($1:$19)/10)</f>
        <v>2</v>
      </c>
      <c r="M1230" t="str">
        <f>feed!M731</f>
        <v>Mixed Economy</v>
      </c>
      <c r="N1230">
        <f>SUMPRODUCT(MID(0&amp;feed!N731,LARGE(INDEX(ISNUMBER(--MID(feed!N731,ROW($1:$5),1))*
ROW($1:$5),0),ROW($1:$5))+1,1)*10^ROW($1:$5)/10)</f>
        <v>720</v>
      </c>
      <c r="O1230">
        <f>SUMPRODUCT(MID(0&amp;feed!O731,LARGE(INDEX(ISNUMBER(--MID(feed!O731,ROW($1:$5),1))*
ROW($1:$5),0),ROW($1:$5))+1,1)*10^ROW($1:$5)/10)</f>
        <v>2</v>
      </c>
      <c r="P1230" t="str">
        <f>feed!P731</f>
        <v>Untapped</v>
      </c>
      <c r="Q1230">
        <f t="shared" si="114"/>
        <v>90</v>
      </c>
      <c r="R1230" t="str">
        <f>feed!Q731</f>
        <v>None</v>
      </c>
      <c r="S1230">
        <f t="shared" si="115"/>
        <v>0</v>
      </c>
      <c r="T1230" t="str">
        <f>feed!R731</f>
        <v>Pacific Rim</v>
      </c>
      <c r="U1230" t="str">
        <f>feed!S731</f>
        <v>Neutral</v>
      </c>
      <c r="V1230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2207</v>
      </c>
      <c r="W1230" t="str">
        <f>feed!U731</f>
        <v>http://blocgame.com/stats.php?id=61050</v>
      </c>
      <c r="X1230" s="4">
        <f>SUMPRODUCT(MID(0&amp;feed!V731,LARGE(INDEX(ISNUMBER(--MID(feed!V731,ROW($1:$5),1))*
ROW($1:$5),0),ROW($1:$5))+1,1)*10^ROW($1:$5)/10)</f>
        <v>0</v>
      </c>
      <c r="Y1230">
        <f>feed!W731</f>
        <v>0</v>
      </c>
      <c r="Z1230" s="4">
        <f t="shared" si="116"/>
        <v>332</v>
      </c>
      <c r="AA1230" s="8">
        <f t="shared" si="117"/>
        <v>3.0652777777777778</v>
      </c>
      <c r="AB1230" s="4">
        <f t="shared" si="118"/>
        <v>120</v>
      </c>
      <c r="AC1230" s="4">
        <f t="shared" si="119"/>
        <v>367.83333333333331</v>
      </c>
    </row>
    <row r="1231" spans="1:29" x14ac:dyDescent="0.25">
      <c r="A1231" t="str">
        <f>feed!A745</f>
        <v>Galliana</v>
      </c>
      <c r="B1231" t="str">
        <f>feed!B745</f>
        <v>LittleJim</v>
      </c>
      <c r="C1231">
        <f>feed!C745</f>
        <v>0</v>
      </c>
      <c r="D1231">
        <f>SUMPRODUCT(MID(0&amp;feed!D745,LARGE(INDEX(ISNUMBER(--MID(feed!D745,ROW($1:$19),1))*
ROW($1:$19),0),ROW($1:$19))+1,1)*10^ROW($1:$19)/10)</f>
        <v>35</v>
      </c>
      <c r="E1231">
        <f>SUMPRODUCT(MID(0&amp;feed!E745,LARGE(INDEX(ISNUMBER(--MID(feed!E745,ROW($1:$19),1))*
ROW($1:$19),0),ROW($1:$19))+1,1)*10^ROW($1:$19)/10)</f>
        <v>0</v>
      </c>
      <c r="F1231" t="str">
        <f>feed!F745</f>
        <v>Second World War surplus</v>
      </c>
      <c r="G1231" t="str">
        <f>feed!G745</f>
        <v>Gandhi-like</v>
      </c>
      <c r="H1231">
        <f>SUMPRODUCT(MID(0&amp;feed!H745,LARGE(INDEX(ISNUMBER(--MID(feed!H745,ROW($1:$19),1))*
ROW($1:$19),0),ROW($1:$19))+1,1)*10^ROW($1:$19)/10)</f>
        <v>2</v>
      </c>
      <c r="I1231" t="str">
        <f>feed!I745</f>
        <v>Standard</v>
      </c>
      <c r="J1231">
        <f>SUMPRODUCT(MID(0&amp;feed!J745,LARGE(INDEX(ISNUMBER(--MID(feed!J745,ROW($1:$19),1))*
ROW($1:$19),0),ROW($1:$19))+1,1)*10^ROW($1:$19)/10)</f>
        <v>6</v>
      </c>
      <c r="K1231">
        <f>SUMPRODUCT(MID(0&amp;feed!K745,LARGE(INDEX(ISNUMBER(--MID(feed!K745,ROW($1:$19),1))*
ROW($1:$19),0),ROW($1:$19))+1,1)*10^ROW($1:$19)/10)</f>
        <v>8</v>
      </c>
      <c r="L1231">
        <f>SUMPRODUCT(MID(0&amp;feed!L745,LARGE(INDEX(ISNUMBER(--MID(feed!L745,ROW($1:$19),1))*
ROW($1:$19),0),ROW($1:$19))+1,1)*10^ROW($1:$19)/10)</f>
        <v>3</v>
      </c>
      <c r="M1231" t="str">
        <f>feed!M745</f>
        <v>Central Planning</v>
      </c>
      <c r="N1231">
        <f>SUMPRODUCT(MID(0&amp;feed!N745,LARGE(INDEX(ISNUMBER(--MID(feed!N745,ROW($1:$5),1))*
ROW($1:$5),0),ROW($1:$5))+1,1)*10^ROW($1:$5)/10)</f>
        <v>691</v>
      </c>
      <c r="O1231">
        <f>SUMPRODUCT(MID(0&amp;feed!O745,LARGE(INDEX(ISNUMBER(--MID(feed!O745,ROW($1:$5),1))*
ROW($1:$5),0),ROW($1:$5))+1,1)*10^ROW($1:$5)/10)</f>
        <v>655</v>
      </c>
      <c r="P1231" t="str">
        <f>feed!P745</f>
        <v>Untapped</v>
      </c>
      <c r="Q1231">
        <f t="shared" si="114"/>
        <v>90</v>
      </c>
      <c r="R1231" t="str">
        <f>feed!Q745</f>
        <v>Mediocre</v>
      </c>
      <c r="S1231">
        <f t="shared" si="115"/>
        <v>4.5</v>
      </c>
      <c r="T1231" t="str">
        <f>feed!R745</f>
        <v>Pacific Rim</v>
      </c>
      <c r="U1231" t="str">
        <f>feed!S745</f>
        <v>Neutral</v>
      </c>
      <c r="V1231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23911</v>
      </c>
      <c r="W1231" t="str">
        <f>feed!U745</f>
        <v>http://blocgame.com/stats.php?id=64861</v>
      </c>
      <c r="X1231" s="4">
        <f>SUMPRODUCT(MID(0&amp;feed!V745,LARGE(INDEX(ISNUMBER(--MID(feed!V745,ROW($1:$5),1))*
ROW($1:$5),0),ROW($1:$5))+1,1)*10^ROW($1:$5)/10)</f>
        <v>0</v>
      </c>
      <c r="Y1231">
        <f>feed!W745</f>
        <v>0</v>
      </c>
      <c r="Z1231" s="4">
        <f t="shared" si="116"/>
        <v>18286</v>
      </c>
      <c r="AA1231" s="8">
        <f t="shared" si="117"/>
        <v>34.603473227206948</v>
      </c>
      <c r="AB1231" s="4">
        <f t="shared" si="118"/>
        <v>115.16666666666667</v>
      </c>
      <c r="AC1231" s="4">
        <f t="shared" si="119"/>
        <v>3985.1666666666665</v>
      </c>
    </row>
    <row r="1232" spans="1:29" x14ac:dyDescent="0.25">
      <c r="A1232" t="str">
        <f>feed!A705</f>
        <v>Darkplace</v>
      </c>
      <c r="B1232" t="str">
        <f>feed!B705</f>
        <v>BlackAngel</v>
      </c>
      <c r="C1232">
        <f>feed!C705</f>
        <v>0</v>
      </c>
      <c r="D1232">
        <f>SUMPRODUCT(MID(0&amp;feed!D705,LARGE(INDEX(ISNUMBER(--MID(feed!D705,ROW($1:$19),1))*
ROW($1:$19),0),ROW($1:$19))+1,1)*10^ROW($1:$19)/10)</f>
        <v>6</v>
      </c>
      <c r="E1232">
        <f>SUMPRODUCT(MID(0&amp;feed!E705,LARGE(INDEX(ISNUMBER(--MID(feed!E705,ROW($1:$19),1))*
ROW($1:$19),0),ROW($1:$19))+1,1)*10^ROW($1:$19)/10)</f>
        <v>0</v>
      </c>
      <c r="F1232" t="str">
        <f>feed!F705</f>
        <v>First World War surplus</v>
      </c>
      <c r="G1232" t="str">
        <f>feed!G705</f>
        <v>Good</v>
      </c>
      <c r="H1232">
        <f>SUMPRODUCT(MID(0&amp;feed!H705,LARGE(INDEX(ISNUMBER(--MID(feed!H705,ROW($1:$19),1))*
ROW($1:$19),0),ROW($1:$19))+1,1)*10^ROW($1:$19)/10)</f>
        <v>0</v>
      </c>
      <c r="I1232" t="str">
        <f>feed!I705</f>
        <v>Poor</v>
      </c>
      <c r="J1232">
        <f>SUMPRODUCT(MID(0&amp;feed!J705,LARGE(INDEX(ISNUMBER(--MID(feed!J705,ROW($1:$19),1))*
ROW($1:$19),0),ROW($1:$19))+1,1)*10^ROW($1:$19)/10)</f>
        <v>2</v>
      </c>
      <c r="K1232">
        <f>SUMPRODUCT(MID(0&amp;feed!K705,LARGE(INDEX(ISNUMBER(--MID(feed!K705,ROW($1:$19),1))*
ROW($1:$19),0),ROW($1:$19))+1,1)*10^ROW($1:$19)/10)</f>
        <v>1</v>
      </c>
      <c r="L1232">
        <f>SUMPRODUCT(MID(0&amp;feed!L705,LARGE(INDEX(ISNUMBER(--MID(feed!L705,ROW($1:$19),1))*
ROW($1:$19),0),ROW($1:$19))+1,1)*10^ROW($1:$19)/10)</f>
        <v>0</v>
      </c>
      <c r="M1232" t="str">
        <f>feed!M705</f>
        <v>Mixed Economy</v>
      </c>
      <c r="N1232">
        <f>SUMPRODUCT(MID(0&amp;feed!N705,LARGE(INDEX(ISNUMBER(--MID(feed!N705,ROW($1:$5),1))*
ROW($1:$5),0),ROW($1:$5))+1,1)*10^ROW($1:$5)/10)</f>
        <v>761</v>
      </c>
      <c r="O1232">
        <f>SUMPRODUCT(MID(0&amp;feed!O705,LARGE(INDEX(ISNUMBER(--MID(feed!O705,ROW($1:$5),1))*
ROW($1:$5),0),ROW($1:$5))+1,1)*10^ROW($1:$5)/10)</f>
        <v>0</v>
      </c>
      <c r="P1232" t="str">
        <f>feed!P705</f>
        <v>Untapped</v>
      </c>
      <c r="Q1232">
        <f t="shared" si="114"/>
        <v>90</v>
      </c>
      <c r="R1232" t="str">
        <f>feed!Q705</f>
        <v>None</v>
      </c>
      <c r="S1232">
        <f t="shared" si="115"/>
        <v>0</v>
      </c>
      <c r="T1232" t="str">
        <f>feed!R705</f>
        <v>Arabia</v>
      </c>
      <c r="U1232" t="str">
        <f>feed!S705</f>
        <v>Neutral</v>
      </c>
      <c r="V1232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676</v>
      </c>
      <c r="W1232" t="str">
        <f>feed!U705</f>
        <v>http://blocgame.com/stats.php?id=62234</v>
      </c>
      <c r="X1232" s="4">
        <f>SUMPRODUCT(MID(0&amp;feed!V705,LARGE(INDEX(ISNUMBER(--MID(feed!V705,ROW($1:$5),1))*
ROW($1:$5),0),ROW($1:$5))+1,1)*10^ROW($1:$5)/10)</f>
        <v>0</v>
      </c>
      <c r="Y1232">
        <f>feed!W705</f>
        <v>0</v>
      </c>
      <c r="Z1232" s="4">
        <f t="shared" si="116"/>
        <v>301</v>
      </c>
      <c r="AA1232" s="8">
        <f t="shared" si="117"/>
        <v>0.88830486202365311</v>
      </c>
      <c r="AB1232" s="4">
        <f t="shared" si="118"/>
        <v>126.83333333333333</v>
      </c>
      <c r="AC1232" s="4">
        <f t="shared" si="119"/>
        <v>112.66666666666667</v>
      </c>
    </row>
    <row r="1233" spans="1:29" x14ac:dyDescent="0.25">
      <c r="A1233" t="str">
        <f>feed!A935</f>
        <v>Mook</v>
      </c>
      <c r="B1233" t="str">
        <f>feed!B935</f>
        <v>mookie</v>
      </c>
      <c r="C1233">
        <f>feed!C935</f>
        <v>0</v>
      </c>
      <c r="D1233">
        <f>SUMPRODUCT(MID(0&amp;feed!D935,LARGE(INDEX(ISNUMBER(--MID(feed!D935,ROW($1:$19),1))*
ROW($1:$19),0),ROW($1:$19))+1,1)*10^ROW($1:$19)/10)</f>
        <v>20</v>
      </c>
      <c r="E1233">
        <f>SUMPRODUCT(MID(0&amp;feed!E935,LARGE(INDEX(ISNUMBER(--MID(feed!E935,ROW($1:$19),1))*
ROW($1:$19),0),ROW($1:$19))+1,1)*10^ROW($1:$19)/10)</f>
        <v>0</v>
      </c>
      <c r="F1233" t="str">
        <f>feed!F935</f>
        <v>Finest of the 19th century</v>
      </c>
      <c r="G1233" t="str">
        <f>feed!G935</f>
        <v>Gandhi-like</v>
      </c>
      <c r="H1233">
        <f>SUMPRODUCT(MID(0&amp;feed!H936,LARGE(INDEX(ISNUMBER(--MID(feed!H936,ROW($1:$19),1))*
ROW($1:$19),0),ROW($1:$19))+1,1)*10^ROW($1:$19)/10)</f>
        <v>1</v>
      </c>
      <c r="I1233" t="str">
        <f>feed!I935</f>
        <v>Poor</v>
      </c>
      <c r="J1233">
        <f>SUMPRODUCT(MID(0&amp;feed!J935,LARGE(INDEX(ISNUMBER(--MID(feed!J935,ROW($1:$19),1))*
ROW($1:$19),0),ROW($1:$19))+1,1)*10^ROW($1:$19)/10)</f>
        <v>149</v>
      </c>
      <c r="K1233">
        <f>SUMPRODUCT(MID(0&amp;feed!K935,LARGE(INDEX(ISNUMBER(--MID(feed!K935,ROW($1:$19),1))*
ROW($1:$19),0),ROW($1:$19))+1,1)*10^ROW($1:$19)/10)</f>
        <v>3</v>
      </c>
      <c r="L1233">
        <f>SUMPRODUCT(MID(0&amp;feed!L935,LARGE(INDEX(ISNUMBER(--MID(feed!L935,ROW($1:$19),1))*
ROW($1:$19),0),ROW($1:$19))+1,1)*10^ROW($1:$19)/10)</f>
        <v>1</v>
      </c>
      <c r="M1233" t="str">
        <f>feed!M935</f>
        <v>Mixed Economy</v>
      </c>
      <c r="N1233">
        <f>SUMPRODUCT(MID(0&amp;feed!N935,LARGE(INDEX(ISNUMBER(--MID(feed!N935,ROW($1:$5),1))*
ROW($1:$5),0),ROW($1:$5))+1,1)*10^ROW($1:$5)/10)</f>
        <v>399</v>
      </c>
      <c r="O1233">
        <f>SUMPRODUCT(MID(0&amp;feed!O935,LARGE(INDEX(ISNUMBER(--MID(feed!O935,ROW($1:$5),1))*
ROW($1:$5),0),ROW($1:$5))+1,1)*10^ROW($1:$5)/10)</f>
        <v>79</v>
      </c>
      <c r="P1233" t="str">
        <f>feed!P935</f>
        <v>Untapped</v>
      </c>
      <c r="Q1233">
        <f t="shared" si="114"/>
        <v>90</v>
      </c>
      <c r="R1233" t="str">
        <f>feed!Q935</f>
        <v>None</v>
      </c>
      <c r="S1233">
        <f t="shared" si="115"/>
        <v>0</v>
      </c>
      <c r="T1233" t="str">
        <f>feed!R935</f>
        <v>Caribbean</v>
      </c>
      <c r="U1233" t="str">
        <f>feed!S935</f>
        <v>Neutral</v>
      </c>
      <c r="V1233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20000</v>
      </c>
      <c r="W1233" t="str">
        <f>feed!U935</f>
        <v>http://blocgame.com/stats.php?id=65353</v>
      </c>
      <c r="X1233" s="4">
        <f>SUMPRODUCT(MID(0&amp;feed!V935,LARGE(INDEX(ISNUMBER(--MID(feed!V935,ROW($1:$5),1))*
ROW($1:$5),0),ROW($1:$5))+1,1)*10^ROW($1:$5)/10)</f>
        <v>0</v>
      </c>
      <c r="Y1233">
        <f>feed!W935</f>
        <v>0</v>
      </c>
      <c r="Z1233" s="4">
        <f t="shared" si="116"/>
        <v>17750</v>
      </c>
      <c r="AA1233" s="8">
        <f t="shared" si="117"/>
        <v>50.125313283208023</v>
      </c>
      <c r="AB1233" s="4">
        <f t="shared" si="118"/>
        <v>66.5</v>
      </c>
      <c r="AC1233" s="4">
        <f t="shared" si="119"/>
        <v>3333.3333333333335</v>
      </c>
    </row>
    <row r="1234" spans="1:29" x14ac:dyDescent="0.25">
      <c r="A1234" t="str">
        <f>feed!A627</f>
        <v>Orange Julius</v>
      </c>
      <c r="B1234" t="str">
        <f>feed!B627</f>
        <v>5dollarcheezit</v>
      </c>
      <c r="C1234" t="str">
        <f>feed!C627</f>
        <v>Interpol</v>
      </c>
      <c r="D1234">
        <f>SUMPRODUCT(MID(0&amp;feed!D627,LARGE(INDEX(ISNUMBER(--MID(feed!D627,ROW($1:$19),1))*
ROW($1:$19),0),ROW($1:$19))+1,1)*10^ROW($1:$19)/10)</f>
        <v>99</v>
      </c>
      <c r="E1234">
        <f>SUMPRODUCT(MID(0&amp;feed!E627,LARGE(INDEX(ISNUMBER(--MID(feed!E627,ROW($1:$19),1))*
ROW($1:$19),0),ROW($1:$19))+1,1)*10^ROW($1:$19)/10)</f>
        <v>7</v>
      </c>
      <c r="F1234" t="str">
        <f>feed!F627</f>
        <v>Second World War surplus</v>
      </c>
      <c r="G1234" t="str">
        <f>feed!G627</f>
        <v>Gandhi-like</v>
      </c>
      <c r="H1234">
        <f>SUMPRODUCT(MID(0&amp;feed!H627,LARGE(INDEX(ISNUMBER(--MID(feed!H627,ROW($1:$19),1))*
ROW($1:$19),0),ROW($1:$19))+1,1)*10^ROW($1:$19)/10)</f>
        <v>2</v>
      </c>
      <c r="I1234" t="str">
        <f>feed!I627</f>
        <v>Good</v>
      </c>
      <c r="J1234">
        <f>SUMPRODUCT(MID(0&amp;feed!J627,LARGE(INDEX(ISNUMBER(--MID(feed!J627,ROW($1:$19),1))*
ROW($1:$19),0),ROW($1:$19))+1,1)*10^ROW($1:$19)/10)</f>
        <v>3</v>
      </c>
      <c r="K1234">
        <f>SUMPRODUCT(MID(0&amp;feed!K627,LARGE(INDEX(ISNUMBER(--MID(feed!K627,ROW($1:$19),1))*
ROW($1:$19),0),ROW($1:$19))+1,1)*10^ROW($1:$19)/10)</f>
        <v>13</v>
      </c>
      <c r="L1234">
        <f>SUMPRODUCT(MID(0&amp;feed!L627,LARGE(INDEX(ISNUMBER(--MID(feed!L627,ROW($1:$19),1))*
ROW($1:$19),0),ROW($1:$19))+1,1)*10^ROW($1:$19)/10)</f>
        <v>6</v>
      </c>
      <c r="M1234" t="str">
        <f>feed!M627</f>
        <v>Central Planning</v>
      </c>
      <c r="N1234">
        <f>SUMPRODUCT(MID(0&amp;feed!N627,LARGE(INDEX(ISNUMBER(--MID(feed!N627,ROW($1:$5),1))*
ROW($1:$5),0),ROW($1:$5))+1,1)*10^ROW($1:$5)/10)</f>
        <v>910</v>
      </c>
      <c r="O1234">
        <f>SUMPRODUCT(MID(0&amp;feed!O627,LARGE(INDEX(ISNUMBER(--MID(feed!O627,ROW($1:$5),1))*
ROW($1:$5),0),ROW($1:$5))+1,1)*10^ROW($1:$5)/10)</f>
        <v>1086</v>
      </c>
      <c r="P1234" t="str">
        <f>feed!P627</f>
        <v>Untapped</v>
      </c>
      <c r="Q1234">
        <f t="shared" si="114"/>
        <v>90</v>
      </c>
      <c r="R1234" t="str">
        <f>feed!Q627</f>
        <v>Very Powerful</v>
      </c>
      <c r="S1234">
        <f t="shared" si="115"/>
        <v>10</v>
      </c>
      <c r="T1234" t="str">
        <f>feed!R627</f>
        <v>East Africa</v>
      </c>
      <c r="U1234" t="str">
        <f>feed!S627</f>
        <v>United States</v>
      </c>
      <c r="V1234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27293</v>
      </c>
      <c r="W1234" t="str">
        <f>feed!U627</f>
        <v>http://blocgame.com/stats.php?id=46049</v>
      </c>
      <c r="X1234" s="4">
        <f>SUMPRODUCT(MID(0&amp;feed!V627,LARGE(INDEX(ISNUMBER(--MID(feed!V627,ROW($1:$5),1))*
ROW($1:$5),0),ROW($1:$5))+1,1)*10^ROW($1:$5)/10)</f>
        <v>0</v>
      </c>
      <c r="Y1234">
        <f>feed!W627</f>
        <v>0</v>
      </c>
      <c r="Z1234" s="4">
        <f t="shared" si="116"/>
        <v>18668</v>
      </c>
      <c r="AA1234" s="8">
        <f t="shared" si="117"/>
        <v>29.992307692307691</v>
      </c>
      <c r="AB1234" s="4">
        <f t="shared" si="118"/>
        <v>151.66666666666666</v>
      </c>
      <c r="AC1234" s="4">
        <f t="shared" si="119"/>
        <v>4548.833333333333</v>
      </c>
    </row>
    <row r="1235" spans="1:29" x14ac:dyDescent="0.25">
      <c r="A1235" t="str">
        <f>feed!A695</f>
        <v>Aroucia</v>
      </c>
      <c r="B1235" t="str">
        <f>feed!B695</f>
        <v>Pleeb</v>
      </c>
      <c r="C1235">
        <f>feed!C695</f>
        <v>0</v>
      </c>
      <c r="D1235">
        <f>SUMPRODUCT(MID(0&amp;feed!D695,LARGE(INDEX(ISNUMBER(--MID(feed!D695,ROW($1:$19),1))*
ROW($1:$19),0),ROW($1:$19))+1,1)*10^ROW($1:$19)/10)</f>
        <v>8</v>
      </c>
      <c r="E1235">
        <f>SUMPRODUCT(MID(0&amp;feed!E695,LARGE(INDEX(ISNUMBER(--MID(feed!E695,ROW($1:$19),1))*
ROW($1:$19),0),ROW($1:$19))+1,1)*10^ROW($1:$19)/10)</f>
        <v>0</v>
      </c>
      <c r="F1235" t="str">
        <f>feed!F695</f>
        <v>First World War surplus</v>
      </c>
      <c r="G1235" t="str">
        <f>feed!G695</f>
        <v>Normal</v>
      </c>
      <c r="H1235">
        <f>SUMPRODUCT(MID(0&amp;feed!H695,LARGE(INDEX(ISNUMBER(--MID(feed!H695,ROW($1:$19),1))*
ROW($1:$19),0),ROW($1:$19))+1,1)*10^ROW($1:$19)/10)</f>
        <v>0</v>
      </c>
      <c r="I1235" t="str">
        <f>feed!I695</f>
        <v>Undisciplined Rabble</v>
      </c>
      <c r="J1235">
        <f>SUMPRODUCT(MID(0&amp;feed!J695,LARGE(INDEX(ISNUMBER(--MID(feed!J695,ROW($1:$19),1))*
ROW($1:$19),0),ROW($1:$19))+1,1)*10^ROW($1:$19)/10)</f>
        <v>1</v>
      </c>
      <c r="K1235">
        <f>SUMPRODUCT(MID(0&amp;feed!K695,LARGE(INDEX(ISNUMBER(--MID(feed!K695,ROW($1:$19),1))*
ROW($1:$19),0),ROW($1:$19))+1,1)*10^ROW($1:$19)/10)</f>
        <v>2</v>
      </c>
      <c r="L1235">
        <f>SUMPRODUCT(MID(0&amp;feed!L695,LARGE(INDEX(ISNUMBER(--MID(feed!L695,ROW($1:$19),1))*
ROW($1:$19),0),ROW($1:$19))+1,1)*10^ROW($1:$19)/10)</f>
        <v>1</v>
      </c>
      <c r="M1235" t="str">
        <f>feed!M695</f>
        <v>Mixed Economy</v>
      </c>
      <c r="N1235">
        <f>SUMPRODUCT(MID(0&amp;feed!N695,LARGE(INDEX(ISNUMBER(--MID(feed!N695,ROW($1:$5),1))*
ROW($1:$5),0),ROW($1:$5))+1,1)*10^ROW($1:$5)/10)</f>
        <v>790</v>
      </c>
      <c r="O1235">
        <f>SUMPRODUCT(MID(0&amp;feed!O695,LARGE(INDEX(ISNUMBER(--MID(feed!O695,ROW($1:$5),1))*
ROW($1:$5),0),ROW($1:$5))+1,1)*10^ROW($1:$5)/10)</f>
        <v>17</v>
      </c>
      <c r="P1235" t="str">
        <f>feed!P695</f>
        <v>Untapped</v>
      </c>
      <c r="Q1235">
        <f t="shared" si="114"/>
        <v>90</v>
      </c>
      <c r="R1235" t="str">
        <f>feed!Q695</f>
        <v>None</v>
      </c>
      <c r="S1235">
        <f t="shared" si="115"/>
        <v>0</v>
      </c>
      <c r="T1235" t="str">
        <f>feed!R695</f>
        <v>Mesoamerica</v>
      </c>
      <c r="U1235" t="str">
        <f>feed!S695</f>
        <v>Neutral</v>
      </c>
      <c r="V123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1834</v>
      </c>
      <c r="W1235" t="str">
        <f>feed!U695</f>
        <v>http://blocgame.com/stats.php?id=59585</v>
      </c>
      <c r="X1235" s="4">
        <f>SUMPRODUCT(MID(0&amp;feed!V695,LARGE(INDEX(ISNUMBER(--MID(feed!V695,ROW($1:$5),1))*
ROW($1:$5),0),ROW($1:$5))+1,1)*10^ROW($1:$5)/10)</f>
        <v>0</v>
      </c>
      <c r="Y1235">
        <f>feed!W695</f>
        <v>0</v>
      </c>
      <c r="Z1235" s="4">
        <f t="shared" si="116"/>
        <v>709</v>
      </c>
      <c r="AA1235" s="8">
        <f t="shared" si="117"/>
        <v>2.3215189873417721</v>
      </c>
      <c r="AB1235" s="4">
        <f t="shared" si="118"/>
        <v>131.66666666666666</v>
      </c>
      <c r="AC1235" s="4">
        <f t="shared" si="119"/>
        <v>305.66666666666669</v>
      </c>
    </row>
    <row r="1236" spans="1:29" x14ac:dyDescent="0.25">
      <c r="A1236" t="str">
        <f>feed!A472</f>
        <v>Castille</v>
      </c>
      <c r="B1236" t="str">
        <f>feed!B472</f>
        <v>Castillian</v>
      </c>
      <c r="C1236">
        <f>feed!C472</f>
        <v>0</v>
      </c>
      <c r="D1236">
        <f>SUMPRODUCT(MID(0&amp;feed!D472,LARGE(INDEX(ISNUMBER(--MID(feed!D472,ROW($1:$19),1))*
ROW($1:$19),0),ROW($1:$19))+1,1)*10^ROW($1:$19)/10)</f>
        <v>175</v>
      </c>
      <c r="E1236">
        <f>SUMPRODUCT(MID(0&amp;feed!E472,LARGE(INDEX(ISNUMBER(--MID(feed!E472,ROW($1:$19),1))*
ROW($1:$19),0),ROW($1:$19))+1,1)*10^ROW($1:$19)/10)</f>
        <v>0</v>
      </c>
      <c r="F1236" t="str">
        <f>feed!F472</f>
        <v>Second World War surplus</v>
      </c>
      <c r="G1236" t="str">
        <f>feed!G472</f>
        <v>Gandhi-like</v>
      </c>
      <c r="H1236">
        <f>SUMPRODUCT(MID(0&amp;feed!H472,LARGE(INDEX(ISNUMBER(--MID(feed!H472,ROW($1:$19),1))*
ROW($1:$19),0),ROW($1:$19))+1,1)*10^ROW($1:$19)/10)</f>
        <v>1</v>
      </c>
      <c r="I1236" t="str">
        <f>feed!I472</f>
        <v>Undisciplined Rabble</v>
      </c>
      <c r="J1236">
        <f>SUMPRODUCT(MID(0&amp;feed!J472,LARGE(INDEX(ISNUMBER(--MID(feed!J472,ROW($1:$19),1))*
ROW($1:$19),0),ROW($1:$19))+1,1)*10^ROW($1:$19)/10)</f>
        <v>102</v>
      </c>
      <c r="K1236">
        <f>SUMPRODUCT(MID(0&amp;feed!K472,LARGE(INDEX(ISNUMBER(--MID(feed!K472,ROW($1:$19),1))*
ROW($1:$19),0),ROW($1:$19))+1,1)*10^ROW($1:$19)/10)</f>
        <v>17</v>
      </c>
      <c r="L1236">
        <f>SUMPRODUCT(MID(0&amp;feed!L472,LARGE(INDEX(ISNUMBER(--MID(feed!L472,ROW($1:$19),1))*
ROW($1:$19),0),ROW($1:$19))+1,1)*10^ROW($1:$19)/10)</f>
        <v>14</v>
      </c>
      <c r="M1236" t="str">
        <f>feed!M472</f>
        <v>Central Planning</v>
      </c>
      <c r="N1236">
        <f>SUMPRODUCT(MID(0&amp;feed!N472,LARGE(INDEX(ISNUMBER(--MID(feed!N472,ROW($1:$5),1))*
ROW($1:$5),0),ROW($1:$5))+1,1)*10^ROW($1:$5)/10)</f>
        <v>1341</v>
      </c>
      <c r="O1236">
        <f>SUMPRODUCT(MID(0&amp;feed!O472,LARGE(INDEX(ISNUMBER(--MID(feed!O472,ROW($1:$5),1))*
ROW($1:$5),0),ROW($1:$5))+1,1)*10^ROW($1:$5)/10)</f>
        <v>1993</v>
      </c>
      <c r="P1236" t="str">
        <f>feed!P472</f>
        <v>Near Depletion</v>
      </c>
      <c r="Q1236">
        <f t="shared" si="114"/>
        <v>10</v>
      </c>
      <c r="R1236" t="str">
        <f>feed!Q472</f>
        <v>Large</v>
      </c>
      <c r="S1236">
        <f t="shared" si="115"/>
        <v>7.5</v>
      </c>
      <c r="T1236" t="str">
        <f>feed!R472</f>
        <v>Arabia</v>
      </c>
      <c r="U1236" t="str">
        <f>feed!S472</f>
        <v>Soviet Union</v>
      </c>
      <c r="V1236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25995</v>
      </c>
      <c r="W1236" t="str">
        <f>feed!U472</f>
        <v>http://blocgame.com/stats.php?id=65002</v>
      </c>
      <c r="X1236" s="4">
        <f>SUMPRODUCT(MID(0&amp;feed!V472,LARGE(INDEX(ISNUMBER(--MID(feed!V472,ROW($1:$5),1))*
ROW($1:$5),0),ROW($1:$5))+1,1)*10^ROW($1:$5)/10)</f>
        <v>0</v>
      </c>
      <c r="Y1236">
        <f>feed!W472</f>
        <v>0</v>
      </c>
      <c r="Z1236" s="4">
        <f t="shared" si="116"/>
        <v>13620</v>
      </c>
      <c r="AA1236" s="8">
        <f t="shared" si="117"/>
        <v>19.384787472035793</v>
      </c>
      <c r="AB1236" s="4">
        <f t="shared" si="118"/>
        <v>223.5</v>
      </c>
      <c r="AC1236" s="4">
        <f t="shared" si="119"/>
        <v>4332.5</v>
      </c>
    </row>
    <row r="1237" spans="1:29" x14ac:dyDescent="0.25">
      <c r="A1237" t="str">
        <f>feed!A526</f>
        <v>Gran Brazil</v>
      </c>
      <c r="B1237" t="str">
        <f>feed!B526</f>
        <v>Jakobrevi</v>
      </c>
      <c r="C1237" t="str">
        <f>feed!C526</f>
        <v>Pact of Red October</v>
      </c>
      <c r="D1237">
        <f>SUMPRODUCT(MID(0&amp;feed!D526,LARGE(INDEX(ISNUMBER(--MID(feed!D526,ROW($1:$19),1))*
ROW($1:$19),0),ROW($1:$19))+1,1)*10^ROW($1:$19)/10)</f>
        <v>35</v>
      </c>
      <c r="E1237">
        <f>SUMPRODUCT(MID(0&amp;feed!E526,LARGE(INDEX(ISNUMBER(--MID(feed!E526,ROW($1:$19),1))*
ROW($1:$19),0),ROW($1:$19))+1,1)*10^ROW($1:$19)/10)</f>
        <v>0</v>
      </c>
      <c r="F1237" t="str">
        <f>feed!F526</f>
        <v>First World War surplus</v>
      </c>
      <c r="G1237" t="str">
        <f>feed!G526</f>
        <v>Gandhi-like</v>
      </c>
      <c r="H1237">
        <f>SUMPRODUCT(MID(0&amp;feed!H526,LARGE(INDEX(ISNUMBER(--MID(feed!H526,ROW($1:$19),1))*
ROW($1:$19),0),ROW($1:$19))+1,1)*10^ROW($1:$19)/10)</f>
        <v>1</v>
      </c>
      <c r="I1237" t="str">
        <f>feed!I526</f>
        <v>Good</v>
      </c>
      <c r="J1237">
        <f>SUMPRODUCT(MID(0&amp;feed!J526,LARGE(INDEX(ISNUMBER(--MID(feed!J526,ROW($1:$19),1))*
ROW($1:$19),0),ROW($1:$19))+1,1)*10^ROW($1:$19)/10)</f>
        <v>166</v>
      </c>
      <c r="K1237">
        <f>SUMPRODUCT(MID(0&amp;feed!K526,LARGE(INDEX(ISNUMBER(--MID(feed!K526,ROW($1:$19),1))*
ROW($1:$19),0),ROW($1:$19))+1,1)*10^ROW($1:$19)/10)</f>
        <v>7</v>
      </c>
      <c r="L1237">
        <f>SUMPRODUCT(MID(0&amp;feed!L526,LARGE(INDEX(ISNUMBER(--MID(feed!L526,ROW($1:$19),1))*
ROW($1:$19),0),ROW($1:$19))+1,1)*10^ROW($1:$19)/10)</f>
        <v>2</v>
      </c>
      <c r="M1237" t="str">
        <f>feed!M526</f>
        <v>Central Planning</v>
      </c>
      <c r="N1237">
        <f>SUMPRODUCT(MID(0&amp;feed!N526,LARGE(INDEX(ISNUMBER(--MID(feed!N526,ROW($1:$5),1))*
ROW($1:$5),0),ROW($1:$5))+1,1)*10^ROW($1:$5)/10)</f>
        <v>1175</v>
      </c>
      <c r="O1237">
        <f>SUMPRODUCT(MID(0&amp;feed!O526,LARGE(INDEX(ISNUMBER(--MID(feed!O526,ROW($1:$5),1))*
ROW($1:$5),0),ROW($1:$5))+1,1)*10^ROW($1:$5)/10)</f>
        <v>277</v>
      </c>
      <c r="P1237" t="str">
        <f>feed!P526</f>
        <v>Untapped</v>
      </c>
      <c r="Q1237">
        <f t="shared" si="114"/>
        <v>90</v>
      </c>
      <c r="R1237" t="str">
        <f>feed!Q526</f>
        <v>Meagre</v>
      </c>
      <c r="S1237">
        <f t="shared" si="115"/>
        <v>1.5</v>
      </c>
      <c r="T1237" t="str">
        <f>feed!R526</f>
        <v>Gran Colombia</v>
      </c>
      <c r="U1237" t="str">
        <f>feed!S526</f>
        <v>Soviet Union</v>
      </c>
      <c r="V1237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20000</v>
      </c>
      <c r="W1237" t="str">
        <f>feed!U526</f>
        <v>http://blocgame.com/stats.php?id=65057</v>
      </c>
      <c r="X1237" s="4">
        <f>SUMPRODUCT(MID(0&amp;feed!V526,LARGE(INDEX(ISNUMBER(--MID(feed!V526,ROW($1:$5),1))*
ROW($1:$5),0),ROW($1:$5))+1,1)*10^ROW($1:$5)/10)</f>
        <v>0</v>
      </c>
      <c r="Y1237">
        <f>feed!W526</f>
        <v>0</v>
      </c>
      <c r="Z1237" s="4">
        <f t="shared" si="116"/>
        <v>15875</v>
      </c>
      <c r="AA1237" s="8">
        <f t="shared" si="117"/>
        <v>17.021276595744681</v>
      </c>
      <c r="AB1237" s="4">
        <f t="shared" si="118"/>
        <v>195.83333333333334</v>
      </c>
      <c r="AC1237" s="4">
        <f t="shared" si="119"/>
        <v>3333.3333333333335</v>
      </c>
    </row>
    <row r="1238" spans="1:29" x14ac:dyDescent="0.25">
      <c r="A1238" t="str">
        <f>feed!A672</f>
        <v>Mauritius</v>
      </c>
      <c r="B1238" t="str">
        <f>feed!B672</f>
        <v>Dragonz</v>
      </c>
      <c r="C1238" t="str">
        <f>feed!C672</f>
        <v>The Khilafah</v>
      </c>
      <c r="D1238">
        <f>SUMPRODUCT(MID(0&amp;feed!D672,LARGE(INDEX(ISNUMBER(--MID(feed!D672,ROW($1:$19),1))*
ROW($1:$19),0),ROW($1:$19))+1,1)*10^ROW($1:$19)/10)</f>
        <v>55</v>
      </c>
      <c r="E1238">
        <f>SUMPRODUCT(MID(0&amp;feed!E672,LARGE(INDEX(ISNUMBER(--MID(feed!E672,ROW($1:$19),1))*
ROW($1:$19),0),ROW($1:$19))+1,1)*10^ROW($1:$19)/10)</f>
        <v>0</v>
      </c>
      <c r="F1238" t="str">
        <f>feed!F672</f>
        <v>Second World War surplus</v>
      </c>
      <c r="G1238" t="str">
        <f>feed!G672</f>
        <v>Gandhi-like</v>
      </c>
      <c r="H1238">
        <f>SUMPRODUCT(MID(0&amp;feed!H672,LARGE(INDEX(ISNUMBER(--MID(feed!H672,ROW($1:$19),1))*
ROW($1:$19),0),ROW($1:$19))+1,1)*10^ROW($1:$19)/10)</f>
        <v>2</v>
      </c>
      <c r="I1238" t="str">
        <f>feed!I672</f>
        <v>Good</v>
      </c>
      <c r="J1238">
        <f>SUMPRODUCT(MID(0&amp;feed!J672,LARGE(INDEX(ISNUMBER(--MID(feed!J672,ROW($1:$19),1))*
ROW($1:$19),0),ROW($1:$19))+1,1)*10^ROW($1:$19)/10)</f>
        <v>3</v>
      </c>
      <c r="K1238">
        <f>SUMPRODUCT(MID(0&amp;feed!K672,LARGE(INDEX(ISNUMBER(--MID(feed!K672,ROW($1:$19),1))*
ROW($1:$19),0),ROW($1:$19))+1,1)*10^ROW($1:$19)/10)</f>
        <v>11</v>
      </c>
      <c r="L1238">
        <f>SUMPRODUCT(MID(0&amp;feed!L672,LARGE(INDEX(ISNUMBER(--MID(feed!L672,ROW($1:$19),1))*
ROW($1:$19),0),ROW($1:$19))+1,1)*10^ROW($1:$19)/10)</f>
        <v>5</v>
      </c>
      <c r="M1238" t="str">
        <f>feed!M672</f>
        <v>Free Market</v>
      </c>
      <c r="N1238">
        <f>SUMPRODUCT(MID(0&amp;feed!N672,LARGE(INDEX(ISNUMBER(--MID(feed!N672,ROW($1:$5),1))*
ROW($1:$5),0),ROW($1:$5))+1,1)*10^ROW($1:$5)/10)</f>
        <v>827</v>
      </c>
      <c r="O1238">
        <f>SUMPRODUCT(MID(0&amp;feed!O672,LARGE(INDEX(ISNUMBER(--MID(feed!O672,ROW($1:$5),1))*
ROW($1:$5),0),ROW($1:$5))+1,1)*10^ROW($1:$5)/10)</f>
        <v>184</v>
      </c>
      <c r="P1238">
        <f>feed!P672</f>
        <v>0</v>
      </c>
      <c r="Q1238">
        <f t="shared" si="114"/>
        <v>40</v>
      </c>
      <c r="R1238" t="str">
        <f>feed!Q672</f>
        <v>Mediocre</v>
      </c>
      <c r="S1238">
        <f t="shared" si="115"/>
        <v>4.5</v>
      </c>
      <c r="T1238" t="str">
        <f>feed!R672</f>
        <v>East Africa</v>
      </c>
      <c r="U1238" t="str">
        <f>feed!S672</f>
        <v>United States</v>
      </c>
      <c r="V1238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20836</v>
      </c>
      <c r="W1238" t="str">
        <f>feed!U672</f>
        <v>http://blocgame.com/stats.php?id=65031</v>
      </c>
      <c r="X1238" s="4">
        <f>SUMPRODUCT(MID(0&amp;feed!V672,LARGE(INDEX(ISNUMBER(--MID(feed!V672,ROW($1:$5),1))*
ROW($1:$5),0),ROW($1:$5))+1,1)*10^ROW($1:$5)/10)</f>
        <v>0</v>
      </c>
      <c r="Y1238">
        <f>feed!W672</f>
        <v>0</v>
      </c>
      <c r="Z1238" s="4">
        <f t="shared" si="116"/>
        <v>13336</v>
      </c>
      <c r="AA1238" s="8">
        <f t="shared" si="117"/>
        <v>25.194679564691658</v>
      </c>
      <c r="AB1238" s="4">
        <f t="shared" si="118"/>
        <v>137.83333333333334</v>
      </c>
      <c r="AC1238" s="4">
        <f t="shared" si="119"/>
        <v>3472.6666666666665</v>
      </c>
    </row>
    <row r="1239" spans="1:29" x14ac:dyDescent="0.25">
      <c r="A1239" t="str">
        <f>feed!A206</f>
        <v>Petrovistan</v>
      </c>
      <c r="B1239" t="str">
        <f>feed!B206</f>
        <v>JMHOLM</v>
      </c>
      <c r="C1239" t="str">
        <f>feed!C206</f>
        <v>The Federal Colonies</v>
      </c>
      <c r="D1239">
        <f>SUMPRODUCT(MID(0&amp;feed!D206,LARGE(INDEX(ISNUMBER(--MID(feed!D206,ROW($1:$19),1))*
ROW($1:$19),0),ROW($1:$19))+1,1)*10^ROW($1:$19)/10)</f>
        <v>31</v>
      </c>
      <c r="E1239">
        <f>SUMPRODUCT(MID(0&amp;feed!E206,LARGE(INDEX(ISNUMBER(--MID(feed!E206,ROW($1:$19),1))*
ROW($1:$19),0),ROW($1:$19))+1,1)*10^ROW($1:$19)/10)</f>
        <v>0</v>
      </c>
      <c r="F1239" t="str">
        <f>feed!F206</f>
        <v>Korean War surplus</v>
      </c>
      <c r="G1239" t="str">
        <f>feed!G206</f>
        <v>Gandhi-like</v>
      </c>
      <c r="H1239">
        <f>SUMPRODUCT(MID(0&amp;feed!H206,LARGE(INDEX(ISNUMBER(--MID(feed!H206,ROW($1:$19),1))*
ROW($1:$19),0),ROW($1:$19))+1,1)*10^ROW($1:$19)/10)</f>
        <v>1</v>
      </c>
      <c r="I1239" t="str">
        <f>feed!I206</f>
        <v>Good</v>
      </c>
      <c r="J1239">
        <f>SUMPRODUCT(MID(0&amp;feed!J206,LARGE(INDEX(ISNUMBER(--MID(feed!J206,ROW($1:$19),1))*
ROW($1:$19),0),ROW($1:$19))+1,1)*10^ROW($1:$19)/10)</f>
        <v>4</v>
      </c>
      <c r="K1239">
        <f>SUMPRODUCT(MID(0&amp;feed!K206,LARGE(INDEX(ISNUMBER(--MID(feed!K206,ROW($1:$19),1))*
ROW($1:$19),0),ROW($1:$19))+1,1)*10^ROW($1:$19)/10)</f>
        <v>5</v>
      </c>
      <c r="L1239">
        <f>SUMPRODUCT(MID(0&amp;feed!L206,LARGE(INDEX(ISNUMBER(--MID(feed!L206,ROW($1:$19),1))*
ROW($1:$19),0),ROW($1:$19))+1,1)*10^ROW($1:$19)/10)</f>
        <v>4</v>
      </c>
      <c r="M1239" t="str">
        <f>feed!M206</f>
        <v>Free Market</v>
      </c>
      <c r="N1239">
        <f>SUMPRODUCT(MID(0&amp;feed!N206,LARGE(INDEX(ISNUMBER(--MID(feed!N206,ROW($1:$5),1))*
ROW($1:$5),0),ROW($1:$5))+1,1)*10^ROW($1:$5)/10)</f>
        <v>2449</v>
      </c>
      <c r="O1239">
        <f>SUMPRODUCT(MID(0&amp;feed!O206,LARGE(INDEX(ISNUMBER(--MID(feed!O206,ROW($1:$5),1))*
ROW($1:$5),0),ROW($1:$5))+1,1)*10^ROW($1:$5)/10)</f>
        <v>1886</v>
      </c>
      <c r="P1239" t="str">
        <f>feed!P206</f>
        <v>Depleted</v>
      </c>
      <c r="Q1239">
        <f t="shared" si="114"/>
        <v>0</v>
      </c>
      <c r="R1239" t="str">
        <f>feed!Q206</f>
        <v>Mediocre</v>
      </c>
      <c r="S1239">
        <f t="shared" si="115"/>
        <v>4.5</v>
      </c>
      <c r="T1239" t="str">
        <f>feed!R206</f>
        <v>Mesopotamia</v>
      </c>
      <c r="U1239" t="str">
        <f>feed!S206</f>
        <v>United States</v>
      </c>
      <c r="V1239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9873</v>
      </c>
      <c r="W1239" t="str">
        <f>feed!U206</f>
        <v>http://blocgame.com/stats.php?id=64147</v>
      </c>
      <c r="X1239" s="4">
        <f>SUMPRODUCT(MID(0&amp;feed!V206,LARGE(INDEX(ISNUMBER(--MID(feed!V206,ROW($1:$5),1))*
ROW($1:$5),0),ROW($1:$5))+1,1)*10^ROW($1:$5)/10)</f>
        <v>0</v>
      </c>
      <c r="Y1239">
        <f>feed!W206</f>
        <v>0</v>
      </c>
      <c r="Z1239" s="4">
        <f t="shared" si="116"/>
        <v>5748</v>
      </c>
      <c r="AA1239" s="8">
        <f t="shared" si="117"/>
        <v>4.0314414046549611</v>
      </c>
      <c r="AB1239" s="4">
        <f t="shared" si="118"/>
        <v>408.16666666666669</v>
      </c>
      <c r="AC1239" s="4">
        <f t="shared" si="119"/>
        <v>1645.5</v>
      </c>
    </row>
    <row r="1240" spans="1:29" x14ac:dyDescent="0.25">
      <c r="A1240" t="str">
        <f>feed!A608</f>
        <v>Tigner</v>
      </c>
      <c r="B1240" t="str">
        <f>feed!B608</f>
        <v>atiah</v>
      </c>
      <c r="C1240" t="str">
        <f>feed!C608</f>
        <v>PIRATES</v>
      </c>
      <c r="D1240">
        <f>SUMPRODUCT(MID(0&amp;feed!D608,LARGE(INDEX(ISNUMBER(--MID(feed!D608,ROW($1:$19),1))*
ROW($1:$19),0),ROW($1:$19))+1,1)*10^ROW($1:$19)/10)</f>
        <v>27</v>
      </c>
      <c r="E1240">
        <f>SUMPRODUCT(MID(0&amp;feed!E608,LARGE(INDEX(ISNUMBER(--MID(feed!E608,ROW($1:$19),1))*
ROW($1:$19),0),ROW($1:$19))+1,1)*10^ROW($1:$19)/10)</f>
        <v>2</v>
      </c>
      <c r="F1240" t="str">
        <f>feed!F608</f>
        <v>Korean War surplus</v>
      </c>
      <c r="G1240" t="str">
        <f>feed!G608</f>
        <v>Nice</v>
      </c>
      <c r="H1240">
        <f>SUMPRODUCT(MID(0&amp;feed!H608,LARGE(INDEX(ISNUMBER(--MID(feed!H608,ROW($1:$19),1))*
ROW($1:$19),0),ROW($1:$19))+1,1)*10^ROW($1:$19)/10)</f>
        <v>2</v>
      </c>
      <c r="I1240" t="str">
        <f>feed!I608</f>
        <v>Standard</v>
      </c>
      <c r="J1240">
        <f>SUMPRODUCT(MID(0&amp;feed!J608,LARGE(INDEX(ISNUMBER(--MID(feed!J608,ROW($1:$19),1))*
ROW($1:$19),0),ROW($1:$19))+1,1)*10^ROW($1:$19)/10)</f>
        <v>15</v>
      </c>
      <c r="K1240">
        <f>SUMPRODUCT(MID(0&amp;feed!K608,LARGE(INDEX(ISNUMBER(--MID(feed!K608,ROW($1:$19),1))*
ROW($1:$19),0),ROW($1:$19))+1,1)*10^ROW($1:$19)/10)</f>
        <v>19</v>
      </c>
      <c r="L1240">
        <f>SUMPRODUCT(MID(0&amp;feed!L608,LARGE(INDEX(ISNUMBER(--MID(feed!L608,ROW($1:$19),1))*
ROW($1:$19),0),ROW($1:$19))+1,1)*10^ROW($1:$19)/10)</f>
        <v>7</v>
      </c>
      <c r="M1240" t="str">
        <f>feed!M608</f>
        <v>Free Market</v>
      </c>
      <c r="N1240">
        <f>SUMPRODUCT(MID(0&amp;feed!N608,LARGE(INDEX(ISNUMBER(--MID(feed!N608,ROW($1:$5),1))*
ROW($1:$5),0),ROW($1:$5))+1,1)*10^ROW($1:$5)/10)</f>
        <v>958</v>
      </c>
      <c r="O1240">
        <f>SUMPRODUCT(MID(0&amp;feed!O608,LARGE(INDEX(ISNUMBER(--MID(feed!O608,ROW($1:$5),1))*
ROW($1:$5),0),ROW($1:$5))+1,1)*10^ROW($1:$5)/10)</f>
        <v>5319</v>
      </c>
      <c r="P1240" t="str">
        <f>feed!P608</f>
        <v>Untapped</v>
      </c>
      <c r="Q1240">
        <f t="shared" si="114"/>
        <v>90</v>
      </c>
      <c r="R1240" t="str">
        <f>feed!Q608</f>
        <v>Large</v>
      </c>
      <c r="S1240">
        <f t="shared" si="115"/>
        <v>7.5</v>
      </c>
      <c r="T1240" t="str">
        <f>feed!R608</f>
        <v>Egypt</v>
      </c>
      <c r="U1240" t="str">
        <f>feed!S608</f>
        <v>United States</v>
      </c>
      <c r="V1240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26752</v>
      </c>
      <c r="W1240" t="str">
        <f>feed!U608</f>
        <v>http://blocgame.com/stats.php?id=64128</v>
      </c>
      <c r="X1240" s="4">
        <f>SUMPRODUCT(MID(0&amp;feed!V608,LARGE(INDEX(ISNUMBER(--MID(feed!V608,ROW($1:$5),1))*
ROW($1:$5),0),ROW($1:$5))+1,1)*10^ROW($1:$5)/10)</f>
        <v>0</v>
      </c>
      <c r="Y1240">
        <f>feed!W608</f>
        <v>0</v>
      </c>
      <c r="Z1240" s="4">
        <f t="shared" si="116"/>
        <v>15502</v>
      </c>
      <c r="AA1240" s="8">
        <f t="shared" si="117"/>
        <v>27.924843423799583</v>
      </c>
      <c r="AB1240" s="4">
        <f t="shared" si="118"/>
        <v>159.66666666666666</v>
      </c>
      <c r="AC1240" s="4">
        <f t="shared" si="119"/>
        <v>4458.666666666667</v>
      </c>
    </row>
    <row r="1241" spans="1:29" x14ac:dyDescent="0.25">
      <c r="A1241" t="str">
        <f>feed!A755</f>
        <v>TPInc.</v>
      </c>
      <c r="B1241" t="str">
        <f>feed!B755</f>
        <v>cledes123</v>
      </c>
      <c r="C1241" t="str">
        <f>feed!C755</f>
        <v>The Federal Colonies</v>
      </c>
      <c r="D1241">
        <f>SUMPRODUCT(MID(0&amp;feed!D755,LARGE(INDEX(ISNUMBER(--MID(feed!D755,ROW($1:$19),1))*
ROW($1:$19),0),ROW($1:$19))+1,1)*10^ROW($1:$19)/10)</f>
        <v>28</v>
      </c>
      <c r="E1241">
        <f>SUMPRODUCT(MID(0&amp;feed!E755,LARGE(INDEX(ISNUMBER(--MID(feed!E755,ROW($1:$19),1))*
ROW($1:$19),0),ROW($1:$19))+1,1)*10^ROW($1:$19)/10)</f>
        <v>0</v>
      </c>
      <c r="F1241" t="str">
        <f>feed!F755</f>
        <v>First World War surplus</v>
      </c>
      <c r="G1241" t="str">
        <f>feed!G755</f>
        <v>Gandhi-like</v>
      </c>
      <c r="H1241">
        <f>SUMPRODUCT(MID(0&amp;feed!H755,LARGE(INDEX(ISNUMBER(--MID(feed!H755,ROW($1:$19),1))*
ROW($1:$19),0),ROW($1:$19))+1,1)*10^ROW($1:$19)/10)</f>
        <v>0</v>
      </c>
      <c r="I1241" t="str">
        <f>feed!I755</f>
        <v>Standard</v>
      </c>
      <c r="J1241">
        <f>SUMPRODUCT(MID(0&amp;feed!J755,LARGE(INDEX(ISNUMBER(--MID(feed!J755,ROW($1:$19),1))*
ROW($1:$19),0),ROW($1:$19))+1,1)*10^ROW($1:$19)/10)</f>
        <v>2</v>
      </c>
      <c r="K1241">
        <f>SUMPRODUCT(MID(0&amp;feed!K755,LARGE(INDEX(ISNUMBER(--MID(feed!K755,ROW($1:$19),1))*
ROW($1:$19),0),ROW($1:$19))+1,1)*10^ROW($1:$19)/10)</f>
        <v>3</v>
      </c>
      <c r="L1241">
        <f>SUMPRODUCT(MID(0&amp;feed!L755,LARGE(INDEX(ISNUMBER(--MID(feed!L755,ROW($1:$19),1))*
ROW($1:$19),0),ROW($1:$19))+1,1)*10^ROW($1:$19)/10)</f>
        <v>0</v>
      </c>
      <c r="M1241" t="str">
        <f>feed!M755</f>
        <v>Free Market</v>
      </c>
      <c r="N1241">
        <f>SUMPRODUCT(MID(0&amp;feed!N755,LARGE(INDEX(ISNUMBER(--MID(feed!N755,ROW($1:$5),1))*
ROW($1:$5),0),ROW($1:$5))+1,1)*10^ROW($1:$5)/10)</f>
        <v>660</v>
      </c>
      <c r="O1241">
        <f>SUMPRODUCT(MID(0&amp;feed!O755,LARGE(INDEX(ISNUMBER(--MID(feed!O755,ROW($1:$5),1))*
ROW($1:$5),0),ROW($1:$5))+1,1)*10^ROW($1:$5)/10)</f>
        <v>130</v>
      </c>
      <c r="P1241" t="str">
        <f>feed!P755</f>
        <v>Untapped</v>
      </c>
      <c r="Q1241">
        <f t="shared" si="114"/>
        <v>90</v>
      </c>
      <c r="R1241" t="str">
        <f>feed!Q755</f>
        <v>Small</v>
      </c>
      <c r="S1241">
        <f t="shared" si="115"/>
        <v>3</v>
      </c>
      <c r="T1241" t="str">
        <f>feed!R755</f>
        <v>Caribbean</v>
      </c>
      <c r="U1241" t="str">
        <f>feed!S755</f>
        <v>United States</v>
      </c>
      <c r="V1241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1241" t="str">
        <f>feed!U755</f>
        <v>http://blocgame.com/stats.php?id=65102</v>
      </c>
      <c r="X1241" s="4">
        <f>SUMPRODUCT(MID(0&amp;feed!V755,LARGE(INDEX(ISNUMBER(--MID(feed!V755,ROW($1:$5),1))*
ROW($1:$5),0),ROW($1:$5))+1,1)*10^ROW($1:$5)/10)</f>
        <v>0</v>
      </c>
      <c r="Y1241">
        <f>feed!W755</f>
        <v>0</v>
      </c>
      <c r="Z1241" s="4">
        <f t="shared" si="116"/>
        <v>18875</v>
      </c>
      <c r="AA1241" s="8">
        <f t="shared" si="117"/>
        <v>30.303030303030305</v>
      </c>
      <c r="AB1241" s="4">
        <f t="shared" si="118"/>
        <v>110</v>
      </c>
      <c r="AC1241" s="4">
        <f t="shared" si="119"/>
        <v>3333.3333333333335</v>
      </c>
    </row>
    <row r="1242" spans="1:29" x14ac:dyDescent="0.25">
      <c r="A1242" t="str">
        <f>feed!A803</f>
        <v>York Island</v>
      </c>
      <c r="B1242" t="str">
        <f>feed!B803</f>
        <v>Sir York</v>
      </c>
      <c r="C1242" t="str">
        <f>feed!C803</f>
        <v>PIRATES</v>
      </c>
      <c r="D1242">
        <f>SUMPRODUCT(MID(0&amp;feed!D803,LARGE(INDEX(ISNUMBER(--MID(feed!D803,ROW($1:$19),1))*
ROW($1:$19),0),ROW($1:$19))+1,1)*10^ROW($1:$19)/10)</f>
        <v>68</v>
      </c>
      <c r="E1242">
        <f>SUMPRODUCT(MID(0&amp;feed!E803,LARGE(INDEX(ISNUMBER(--MID(feed!E803,ROW($1:$19),1))*
ROW($1:$19),0),ROW($1:$19))+1,1)*10^ROW($1:$19)/10)</f>
        <v>1</v>
      </c>
      <c r="F1242" t="str">
        <f>feed!F803</f>
        <v>Second World War surplus</v>
      </c>
      <c r="G1242" t="str">
        <f>feed!G803</f>
        <v>Gandhi-like</v>
      </c>
      <c r="H1242">
        <f>SUMPRODUCT(MID(0&amp;feed!H802,LARGE(INDEX(ISNUMBER(--MID(feed!H802,ROW($1:$19),1))*
ROW($1:$19),0),ROW($1:$19))+1,1)*10^ROW($1:$19)/10)</f>
        <v>0</v>
      </c>
      <c r="I1242" t="str">
        <f>feed!I803</f>
        <v>Undisciplined Rabble</v>
      </c>
      <c r="J1242">
        <f>SUMPRODUCT(MID(0&amp;feed!J803,LARGE(INDEX(ISNUMBER(--MID(feed!J803,ROW($1:$19),1))*
ROW($1:$19),0),ROW($1:$19))+1,1)*10^ROW($1:$19)/10)</f>
        <v>1</v>
      </c>
      <c r="K1242">
        <f>SUMPRODUCT(MID(0&amp;feed!K803,LARGE(INDEX(ISNUMBER(--MID(feed!K803,ROW($1:$19),1))*
ROW($1:$19),0),ROW($1:$19))+1,1)*10^ROW($1:$19)/10)</f>
        <v>18</v>
      </c>
      <c r="L1242">
        <f>SUMPRODUCT(MID(0&amp;feed!L803,LARGE(INDEX(ISNUMBER(--MID(feed!L803,ROW($1:$19),1))*
ROW($1:$19),0),ROW($1:$19))+1,1)*10^ROW($1:$19)/10)</f>
        <v>5</v>
      </c>
      <c r="M1242" t="str">
        <f>feed!M803</f>
        <v>Free Market</v>
      </c>
      <c r="N1242">
        <f>SUMPRODUCT(MID(0&amp;feed!N803,LARGE(INDEX(ISNUMBER(--MID(feed!N803,ROW($1:$5),1))*
ROW($1:$5),0),ROW($1:$5))+1,1)*10^ROW($1:$5)/10)</f>
        <v>576</v>
      </c>
      <c r="O1242">
        <f>SUMPRODUCT(MID(0&amp;feed!O803,LARGE(INDEX(ISNUMBER(--MID(feed!O803,ROW($1:$5),1))*
ROW($1:$5),0),ROW($1:$5))+1,1)*10^ROW($1:$5)/10)</f>
        <v>276</v>
      </c>
      <c r="P1242" t="str">
        <f>feed!P803</f>
        <v>Untapped</v>
      </c>
      <c r="Q1242">
        <f t="shared" si="114"/>
        <v>90</v>
      </c>
      <c r="R1242" t="str">
        <f>feed!Q803</f>
        <v>Very Powerful</v>
      </c>
      <c r="S1242">
        <f t="shared" si="115"/>
        <v>10</v>
      </c>
      <c r="T1242" t="str">
        <f>feed!R803</f>
        <v>Caribbean</v>
      </c>
      <c r="U1242" t="str">
        <f>feed!S803</f>
        <v>United States</v>
      </c>
      <c r="V1242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39469</v>
      </c>
      <c r="W1242" t="str">
        <f>feed!U803</f>
        <v>http://blocgame.com/stats.php?id=64122</v>
      </c>
      <c r="X1242" s="4">
        <f>SUMPRODUCT(MID(0&amp;feed!V803,LARGE(INDEX(ISNUMBER(--MID(feed!V803,ROW($1:$5),1))*
ROW($1:$5),0),ROW($1:$5))+1,1)*10^ROW($1:$5)/10)</f>
        <v>0</v>
      </c>
      <c r="Y1242">
        <f>feed!W803</f>
        <v>0</v>
      </c>
      <c r="Z1242" s="4">
        <f t="shared" si="116"/>
        <v>30844</v>
      </c>
      <c r="AA1242" s="8">
        <f t="shared" si="117"/>
        <v>68.522569444444443</v>
      </c>
      <c r="AB1242" s="4">
        <f t="shared" si="118"/>
        <v>96</v>
      </c>
      <c r="AC1242" s="4">
        <f t="shared" si="119"/>
        <v>6578.166666666667</v>
      </c>
    </row>
    <row r="1243" spans="1:29" x14ac:dyDescent="0.25">
      <c r="A1243" t="str">
        <f>feed!A540</f>
        <v>Utopiastan</v>
      </c>
      <c r="B1243" t="str">
        <f>feed!B540</f>
        <v>SilmAlpha</v>
      </c>
      <c r="C1243" t="str">
        <f>feed!C540</f>
        <v>The Order</v>
      </c>
      <c r="D1243">
        <f>SUMPRODUCT(MID(0&amp;feed!D540,LARGE(INDEX(ISNUMBER(--MID(feed!D540,ROW($1:$19),1))*
ROW($1:$19),0),ROW($1:$19))+1,1)*10^ROW($1:$19)/10)</f>
        <v>118</v>
      </c>
      <c r="E1243">
        <f>SUMPRODUCT(MID(0&amp;feed!E540,LARGE(INDEX(ISNUMBER(--MID(feed!E540,ROW($1:$19),1))*
ROW($1:$19),0),ROW($1:$19))+1,1)*10^ROW($1:$19)/10)</f>
        <v>11</v>
      </c>
      <c r="F1243" t="str">
        <f>feed!F540</f>
        <v>Korean War surplus</v>
      </c>
      <c r="G1243" t="str">
        <f>feed!G540</f>
        <v>Angelic</v>
      </c>
      <c r="H1243">
        <f>SUMPRODUCT(MID(0&amp;feed!H540,LARGE(INDEX(ISNUMBER(--MID(feed!H540,ROW($1:$19),1))*
ROW($1:$19),0),ROW($1:$19))+1,1)*10^ROW($1:$19)/10)</f>
        <v>5</v>
      </c>
      <c r="I1243" t="str">
        <f>feed!I540</f>
        <v>Standard</v>
      </c>
      <c r="J1243">
        <f>SUMPRODUCT(MID(0&amp;feed!J540,LARGE(INDEX(ISNUMBER(--MID(feed!J540,ROW($1:$19),1))*
ROW($1:$19),0),ROW($1:$19))+1,1)*10^ROW($1:$19)/10)</f>
        <v>0</v>
      </c>
      <c r="K1243">
        <f>SUMPRODUCT(MID(0&amp;feed!K540,LARGE(INDEX(ISNUMBER(--MID(feed!K540,ROW($1:$19),1))*
ROW($1:$19),0),ROW($1:$19))+1,1)*10^ROW($1:$19)/10)</f>
        <v>69</v>
      </c>
      <c r="L1243">
        <f>SUMPRODUCT(MID(0&amp;feed!L540,LARGE(INDEX(ISNUMBER(--MID(feed!L540,ROW($1:$19),1))*
ROW($1:$19),0),ROW($1:$19))+1,1)*10^ROW($1:$19)/10)</f>
        <v>5</v>
      </c>
      <c r="M1243" t="str">
        <f>feed!M540</f>
        <v>Central Planning</v>
      </c>
      <c r="N1243">
        <f>SUMPRODUCT(MID(0&amp;feed!N540,LARGE(INDEX(ISNUMBER(--MID(feed!N540,ROW($1:$5),1))*
ROW($1:$5),0),ROW($1:$5))+1,1)*10^ROW($1:$5)/10)</f>
        <v>1134</v>
      </c>
      <c r="O1243">
        <f>SUMPRODUCT(MID(0&amp;feed!O540,LARGE(INDEX(ISNUMBER(--MID(feed!O540,ROW($1:$5),1))*
ROW($1:$5),0),ROW($1:$5))+1,1)*10^ROW($1:$5)/10)</f>
        <v>3435</v>
      </c>
      <c r="P1243" t="str">
        <f>feed!P540</f>
        <v>Untapped</v>
      </c>
      <c r="Q1243">
        <f t="shared" si="114"/>
        <v>90</v>
      </c>
      <c r="R1243" t="str">
        <f>feed!Q540</f>
        <v>Very Powerful</v>
      </c>
      <c r="S1243">
        <f t="shared" si="115"/>
        <v>10</v>
      </c>
      <c r="T1243" t="str">
        <f>feed!R540</f>
        <v>Guinea</v>
      </c>
      <c r="U1243" t="str">
        <f>feed!S540</f>
        <v>Soviet Union</v>
      </c>
      <c r="V1243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66772</v>
      </c>
      <c r="W1243" t="str">
        <f>feed!U540</f>
        <v>http://blocgame.com/stats.php?id=56876</v>
      </c>
      <c r="X1243" s="4">
        <f>SUMPRODUCT(MID(0&amp;feed!V540,LARGE(INDEX(ISNUMBER(--MID(feed!V540,ROW($1:$5),1))*
ROW($1:$5),0),ROW($1:$5))+1,1)*10^ROW($1:$5)/10)</f>
        <v>0</v>
      </c>
      <c r="Y1243">
        <f>feed!W540</f>
        <v>0</v>
      </c>
      <c r="Z1243" s="4">
        <f t="shared" si="116"/>
        <v>35272</v>
      </c>
      <c r="AA1243" s="8">
        <f t="shared" si="117"/>
        <v>58.881834215167551</v>
      </c>
      <c r="AB1243" s="4">
        <f t="shared" si="118"/>
        <v>189</v>
      </c>
      <c r="AC1243" s="4">
        <f t="shared" si="119"/>
        <v>11128.666666666666</v>
      </c>
    </row>
    <row r="1244" spans="1:29" x14ac:dyDescent="0.25">
      <c r="A1244" t="str">
        <f>feed!A551</f>
        <v>TheTrueAsia</v>
      </c>
      <c r="B1244" t="str">
        <f>feed!B551</f>
        <v>Vinney420</v>
      </c>
      <c r="C1244" t="str">
        <f>feed!C551</f>
        <v>The Order</v>
      </c>
      <c r="D1244">
        <f>SUMPRODUCT(MID(0&amp;feed!D551,LARGE(INDEX(ISNUMBER(--MID(feed!D551,ROW($1:$19),1))*
ROW($1:$19),0),ROW($1:$19))+1,1)*10^ROW($1:$19)/10)</f>
        <v>20</v>
      </c>
      <c r="E1244">
        <f>SUMPRODUCT(MID(0&amp;feed!E551,LARGE(INDEX(ISNUMBER(--MID(feed!E551,ROW($1:$19),1))*
ROW($1:$19),0),ROW($1:$19))+1,1)*10^ROW($1:$19)/10)</f>
        <v>0</v>
      </c>
      <c r="F1244" t="str">
        <f>feed!F551</f>
        <v>First World War surplus</v>
      </c>
      <c r="G1244" t="str">
        <f>feed!G551</f>
        <v>Pariah</v>
      </c>
      <c r="H1244">
        <f>SUMPRODUCT(MID(0&amp;feed!H551,LARGE(INDEX(ISNUMBER(--MID(feed!H551,ROW($1:$19),1))*
ROW($1:$19),0),ROW($1:$19))+1,1)*10^ROW($1:$19)/10)</f>
        <v>1</v>
      </c>
      <c r="I1244" t="str">
        <f>feed!I551</f>
        <v>Undisciplined Rabble</v>
      </c>
      <c r="J1244">
        <f>SUMPRODUCT(MID(0&amp;feed!J551,LARGE(INDEX(ISNUMBER(--MID(feed!J551,ROW($1:$19),1))*
ROW($1:$19),0),ROW($1:$19))+1,1)*10^ROW($1:$19)/10)</f>
        <v>3</v>
      </c>
      <c r="K1244">
        <f>SUMPRODUCT(MID(0&amp;feed!K551,LARGE(INDEX(ISNUMBER(--MID(feed!K551,ROW($1:$19),1))*
ROW($1:$19),0),ROW($1:$19))+1,1)*10^ROW($1:$19)/10)</f>
        <v>3</v>
      </c>
      <c r="L1244">
        <f>SUMPRODUCT(MID(0&amp;feed!L551,LARGE(INDEX(ISNUMBER(--MID(feed!L551,ROW($1:$19),1))*
ROW($1:$19),0),ROW($1:$19))+1,1)*10^ROW($1:$19)/10)</f>
        <v>3</v>
      </c>
      <c r="M1244" t="str">
        <f>feed!M551</f>
        <v>Mixed Economy</v>
      </c>
      <c r="N1244">
        <f>SUMPRODUCT(MID(0&amp;feed!N551,LARGE(INDEX(ISNUMBER(--MID(feed!N551,ROW($1:$5),1))*
ROW($1:$5),0),ROW($1:$5))+1,1)*10^ROW($1:$5)/10)</f>
        <v>1114</v>
      </c>
      <c r="O1244">
        <f>SUMPRODUCT(MID(0&amp;feed!O551,LARGE(INDEX(ISNUMBER(--MID(feed!O551,ROW($1:$5),1))*
ROW($1:$5),0),ROW($1:$5))+1,1)*10^ROW($1:$5)/10)</f>
        <v>207</v>
      </c>
      <c r="P1244" t="str">
        <f>feed!P551</f>
        <v>Untapped</v>
      </c>
      <c r="Q1244">
        <f t="shared" si="114"/>
        <v>90</v>
      </c>
      <c r="R1244" t="str">
        <f>feed!Q551</f>
        <v>Mediocre</v>
      </c>
      <c r="S1244">
        <f t="shared" si="115"/>
        <v>4.5</v>
      </c>
      <c r="T1244" t="str">
        <f>feed!R551</f>
        <v>Pacific Rim</v>
      </c>
      <c r="U1244" t="str">
        <f>feed!S551</f>
        <v>Neutral</v>
      </c>
      <c r="V1244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10219</v>
      </c>
      <c r="W1244" t="str">
        <f>feed!U551</f>
        <v>http://blocgame.com/stats.php?id=64516</v>
      </c>
      <c r="X1244" s="4">
        <f>SUMPRODUCT(MID(0&amp;feed!V551,LARGE(INDEX(ISNUMBER(--MID(feed!V551,ROW($1:$5),1))*
ROW($1:$5),0),ROW($1:$5))+1,1)*10^ROW($1:$5)/10)</f>
        <v>0</v>
      </c>
      <c r="Y1244">
        <f>feed!W551</f>
        <v>0</v>
      </c>
      <c r="Z1244" s="4">
        <f t="shared" si="116"/>
        <v>7219</v>
      </c>
      <c r="AA1244" s="8">
        <f t="shared" si="117"/>
        <v>9.1732495511669665</v>
      </c>
      <c r="AB1244" s="4">
        <f t="shared" si="118"/>
        <v>185.66666666666666</v>
      </c>
      <c r="AC1244" s="4">
        <f t="shared" si="119"/>
        <v>1703.1666666666667</v>
      </c>
    </row>
    <row r="1245" spans="1:29" x14ac:dyDescent="0.25">
      <c r="A1245" t="str">
        <f>feed!A704</f>
        <v>AllBacon</v>
      </c>
      <c r="B1245" t="str">
        <f>feed!B704</f>
        <v>RulerOfBacon</v>
      </c>
      <c r="C1245">
        <f>feed!C704</f>
        <v>0</v>
      </c>
      <c r="D1245">
        <f>SUMPRODUCT(MID(0&amp;feed!D704,LARGE(INDEX(ISNUMBER(--MID(feed!D704,ROW($1:$19),1))*
ROW($1:$19),0),ROW($1:$19))+1,1)*10^ROW($1:$19)/10)</f>
        <v>23</v>
      </c>
      <c r="E1245">
        <f>SUMPRODUCT(MID(0&amp;feed!E704,LARGE(INDEX(ISNUMBER(--MID(feed!E704,ROW($1:$19),1))*
ROW($1:$19),0),ROW($1:$19))+1,1)*10^ROW($1:$19)/10)</f>
        <v>0</v>
      </c>
      <c r="F1245" t="str">
        <f>feed!F704</f>
        <v>First World War surplus</v>
      </c>
      <c r="G1245" t="str">
        <f>feed!G704</f>
        <v>Gandhi-like</v>
      </c>
      <c r="H1245">
        <f>SUMPRODUCT(MID(0&amp;feed!H704,LARGE(INDEX(ISNUMBER(--MID(feed!H704,ROW($1:$19),1))*
ROW($1:$19),0),ROW($1:$19))+1,1)*10^ROW($1:$19)/10)</f>
        <v>1</v>
      </c>
      <c r="I1245" t="str">
        <f>feed!I704</f>
        <v>Good</v>
      </c>
      <c r="J1245">
        <f>SUMPRODUCT(MID(0&amp;feed!J704,LARGE(INDEX(ISNUMBER(--MID(feed!J704,ROW($1:$19),1))*
ROW($1:$19),0),ROW($1:$19))+1,1)*10^ROW($1:$19)/10)</f>
        <v>10</v>
      </c>
      <c r="K1245">
        <f>SUMPRODUCT(MID(0&amp;feed!K704,LARGE(INDEX(ISNUMBER(--MID(feed!K704,ROW($1:$19),1))*
ROW($1:$19),0),ROW($1:$19))+1,1)*10^ROW($1:$19)/10)</f>
        <v>4</v>
      </c>
      <c r="L1245">
        <f>SUMPRODUCT(MID(0&amp;feed!L704,LARGE(INDEX(ISNUMBER(--MID(feed!L704,ROW($1:$19),1))*
ROW($1:$19),0),ROW($1:$19))+1,1)*10^ROW($1:$19)/10)</f>
        <v>3</v>
      </c>
      <c r="M1245" t="str">
        <f>feed!M704</f>
        <v>Mixed Economy</v>
      </c>
      <c r="N1245">
        <f>SUMPRODUCT(MID(0&amp;feed!N704,LARGE(INDEX(ISNUMBER(--MID(feed!N704,ROW($1:$5),1))*
ROW($1:$5),0),ROW($1:$5))+1,1)*10^ROW($1:$5)/10)</f>
        <v>775</v>
      </c>
      <c r="O1245">
        <f>SUMPRODUCT(MID(0&amp;feed!O704,LARGE(INDEX(ISNUMBER(--MID(feed!O704,ROW($1:$5),1))*
ROW($1:$5),0),ROW($1:$5))+1,1)*10^ROW($1:$5)/10)</f>
        <v>314</v>
      </c>
      <c r="P1245" t="str">
        <f>feed!P704</f>
        <v>Untapped</v>
      </c>
      <c r="Q1245">
        <f t="shared" si="114"/>
        <v>90</v>
      </c>
      <c r="R1245" t="str">
        <f>feed!Q704</f>
        <v>Mediocre</v>
      </c>
      <c r="S1245">
        <f t="shared" si="115"/>
        <v>4.5</v>
      </c>
      <c r="T1245" t="str">
        <f>feed!R704</f>
        <v>China</v>
      </c>
      <c r="U1245" t="str">
        <f>feed!S704</f>
        <v>United States</v>
      </c>
      <c r="V1245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22685</v>
      </c>
      <c r="W1245" t="str">
        <f>feed!U704</f>
        <v>http://blocgame.com/stats.php?id=65148</v>
      </c>
      <c r="X1245" s="4">
        <f>SUMPRODUCT(MID(0&amp;feed!V704,LARGE(INDEX(ISNUMBER(--MID(feed!V704,ROW($1:$5),1))*
ROW($1:$5),0),ROW($1:$5))+1,1)*10^ROW($1:$5)/10)</f>
        <v>0</v>
      </c>
      <c r="Y1245">
        <f>feed!W704</f>
        <v>0</v>
      </c>
      <c r="Z1245" s="4">
        <f t="shared" si="116"/>
        <v>19310</v>
      </c>
      <c r="AA1245" s="8">
        <f t="shared" si="117"/>
        <v>29.270967741935483</v>
      </c>
      <c r="AB1245" s="4">
        <f t="shared" si="118"/>
        <v>129.16666666666666</v>
      </c>
      <c r="AC1245" s="4">
        <f t="shared" si="119"/>
        <v>3780.8333333333335</v>
      </c>
    </row>
    <row r="1246" spans="1:29" x14ac:dyDescent="0.25">
      <c r="A1246" t="str">
        <f>feed!A765</f>
        <v>Miowword</v>
      </c>
      <c r="B1246" t="str">
        <f>feed!B765</f>
        <v>Miowkiller</v>
      </c>
      <c r="C1246" t="str">
        <f>feed!C765</f>
        <v>PIRATES</v>
      </c>
      <c r="D1246">
        <f>SUMPRODUCT(MID(0&amp;feed!D765,LARGE(INDEX(ISNUMBER(--MID(feed!D765,ROW($1:$19),1))*
ROW($1:$19),0),ROW($1:$19))+1,1)*10^ROW($1:$19)/10)</f>
        <v>2</v>
      </c>
      <c r="E1246">
        <f>SUMPRODUCT(MID(0&amp;feed!E765,LARGE(INDEX(ISNUMBER(--MID(feed!E765,ROW($1:$19),1))*
ROW($1:$19),0),ROW($1:$19))+1,1)*10^ROW($1:$19)/10)</f>
        <v>0</v>
      </c>
      <c r="F1246" t="str">
        <f>feed!F765</f>
        <v>First World War surplus</v>
      </c>
      <c r="G1246" t="str">
        <f>feed!G765</f>
        <v>Questionable</v>
      </c>
      <c r="H1246">
        <f>SUMPRODUCT(MID(0&amp;feed!H765,LARGE(INDEX(ISNUMBER(--MID(feed!H765,ROW($1:$19),1))*
ROW($1:$19),0),ROW($1:$19))+1,1)*10^ROW($1:$19)/10)</f>
        <v>2</v>
      </c>
      <c r="I1246" t="str">
        <f>feed!I765</f>
        <v>Undisciplined Rabble</v>
      </c>
      <c r="J1246">
        <f>SUMPRODUCT(MID(0&amp;feed!J765,LARGE(INDEX(ISNUMBER(--MID(feed!J765,ROW($1:$19),1))*
ROW($1:$19),0),ROW($1:$19))+1,1)*10^ROW($1:$19)/10)</f>
        <v>11</v>
      </c>
      <c r="K1246">
        <f>SUMPRODUCT(MID(0&amp;feed!K765,LARGE(INDEX(ISNUMBER(--MID(feed!K765,ROW($1:$19),1))*
ROW($1:$19),0),ROW($1:$19))+1,1)*10^ROW($1:$19)/10)</f>
        <v>6</v>
      </c>
      <c r="L1246">
        <f>SUMPRODUCT(MID(0&amp;feed!L765,LARGE(INDEX(ISNUMBER(--MID(feed!L765,ROW($1:$19),1))*
ROW($1:$19),0),ROW($1:$19))+1,1)*10^ROW($1:$19)/10)</f>
        <v>1</v>
      </c>
      <c r="M1246" t="str">
        <f>feed!M765</f>
        <v>Mixed Economy</v>
      </c>
      <c r="N1246">
        <f>SUMPRODUCT(MID(0&amp;feed!N765,LARGE(INDEX(ISNUMBER(--MID(feed!N765,ROW($1:$5),1))*
ROW($1:$5),0),ROW($1:$5))+1,1)*10^ROW($1:$5)/10)</f>
        <v>643</v>
      </c>
      <c r="O1246">
        <f>SUMPRODUCT(MID(0&amp;feed!O765,LARGE(INDEX(ISNUMBER(--MID(feed!O765,ROW($1:$5),1))*
ROW($1:$5),0),ROW($1:$5))+1,1)*10^ROW($1:$5)/10)</f>
        <v>522</v>
      </c>
      <c r="P1246" t="str">
        <f>feed!P765</f>
        <v>Untapped</v>
      </c>
      <c r="Q1246">
        <f t="shared" si="114"/>
        <v>90</v>
      </c>
      <c r="R1246" t="str">
        <f>feed!Q765</f>
        <v>Meagre</v>
      </c>
      <c r="S1246">
        <f t="shared" si="115"/>
        <v>1.5</v>
      </c>
      <c r="T1246" t="str">
        <f>feed!R765</f>
        <v>Indochina</v>
      </c>
      <c r="U1246" t="str">
        <f>feed!S765</f>
        <v>Soviet Union</v>
      </c>
      <c r="V1246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37697</v>
      </c>
      <c r="W1246" t="str">
        <f>feed!U765</f>
        <v>http://blocgame.com/stats.php?id=65572</v>
      </c>
      <c r="X1246" s="4">
        <f>SUMPRODUCT(MID(0&amp;feed!V765,LARGE(INDEX(ISNUMBER(--MID(feed!V765,ROW($1:$5),1))*
ROW($1:$5),0),ROW($1:$5))+1,1)*10^ROW($1:$5)/10)</f>
        <v>0</v>
      </c>
      <c r="Y1246">
        <f>feed!W765</f>
        <v>0</v>
      </c>
      <c r="Z1246" s="4">
        <f t="shared" si="116"/>
        <v>33572</v>
      </c>
      <c r="AA1246" s="8">
        <f t="shared" si="117"/>
        <v>58.626749611197511</v>
      </c>
      <c r="AB1246" s="4">
        <f t="shared" si="118"/>
        <v>107.16666666666667</v>
      </c>
      <c r="AC1246" s="4">
        <f t="shared" si="119"/>
        <v>6282.833333333333</v>
      </c>
    </row>
    <row r="1247" spans="1:29" x14ac:dyDescent="0.25">
      <c r="A1247" t="str">
        <f>feed!A609</f>
        <v>kebulur</v>
      </c>
      <c r="B1247" t="str">
        <f>feed!B609</f>
        <v>Lapar</v>
      </c>
      <c r="C1247" t="str">
        <f>feed!C609</f>
        <v>The Order</v>
      </c>
      <c r="D1247">
        <f>SUMPRODUCT(MID(0&amp;feed!D609,LARGE(INDEX(ISNUMBER(--MID(feed!D609,ROW($1:$19),1))*
ROW($1:$19),0),ROW($1:$19))+1,1)*10^ROW($1:$19)/10)</f>
        <v>34</v>
      </c>
      <c r="E1247">
        <f>SUMPRODUCT(MID(0&amp;feed!E609,LARGE(INDEX(ISNUMBER(--MID(feed!E609,ROW($1:$19),1))*
ROW($1:$19),0),ROW($1:$19))+1,1)*10^ROW($1:$19)/10)</f>
        <v>0</v>
      </c>
      <c r="F1247" t="str">
        <f>feed!F609</f>
        <v>Second World War surplus</v>
      </c>
      <c r="G1247" t="str">
        <f>feed!G609</f>
        <v>Gandhi-like</v>
      </c>
      <c r="H1247">
        <f>SUMPRODUCT(MID(0&amp;feed!H609,LARGE(INDEX(ISNUMBER(--MID(feed!H609,ROW($1:$19),1))*
ROW($1:$19),0),ROW($1:$19))+1,1)*10^ROW($1:$19)/10)</f>
        <v>1</v>
      </c>
      <c r="I1247" t="str">
        <f>feed!I609</f>
        <v>Undisciplined Rabble</v>
      </c>
      <c r="J1247">
        <f>SUMPRODUCT(MID(0&amp;feed!J609,LARGE(INDEX(ISNUMBER(--MID(feed!J609,ROW($1:$19),1))*
ROW($1:$19),0),ROW($1:$19))+1,1)*10^ROW($1:$19)/10)</f>
        <v>21</v>
      </c>
      <c r="K1247">
        <f>SUMPRODUCT(MID(0&amp;feed!K609,LARGE(INDEX(ISNUMBER(--MID(feed!K609,ROW($1:$19),1))*
ROW($1:$19),0),ROW($1:$19))+1,1)*10^ROW($1:$19)/10)</f>
        <v>9</v>
      </c>
      <c r="L1247">
        <f>SUMPRODUCT(MID(0&amp;feed!L609,LARGE(INDEX(ISNUMBER(--MID(feed!L609,ROW($1:$19),1))*
ROW($1:$19),0),ROW($1:$19))+1,1)*10^ROW($1:$19)/10)</f>
        <v>3</v>
      </c>
      <c r="M1247" t="str">
        <f>feed!M609</f>
        <v>Mixed Economy</v>
      </c>
      <c r="N1247">
        <f>SUMPRODUCT(MID(0&amp;feed!N609,LARGE(INDEX(ISNUMBER(--MID(feed!N609,ROW($1:$5),1))*
ROW($1:$5),0),ROW($1:$5))+1,1)*10^ROW($1:$5)/10)</f>
        <v>958</v>
      </c>
      <c r="O1247">
        <f>SUMPRODUCT(MID(0&amp;feed!O609,LARGE(INDEX(ISNUMBER(--MID(feed!O609,ROW($1:$5),1))*
ROW($1:$5),0),ROW($1:$5))+1,1)*10^ROW($1:$5)/10)</f>
        <v>209</v>
      </c>
      <c r="P1247" t="str">
        <f>feed!P609</f>
        <v>Untapped</v>
      </c>
      <c r="Q1247">
        <f t="shared" si="114"/>
        <v>90</v>
      </c>
      <c r="R1247" t="str">
        <f>feed!Q609</f>
        <v>Meagre</v>
      </c>
      <c r="S1247">
        <f t="shared" si="115"/>
        <v>1.5</v>
      </c>
      <c r="T1247" t="str">
        <f>feed!R609</f>
        <v>Guinea</v>
      </c>
      <c r="U1247" t="str">
        <f>feed!S609</f>
        <v>Soviet Union</v>
      </c>
      <c r="V1247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20000</v>
      </c>
      <c r="W1247" t="str">
        <f>feed!U609</f>
        <v>http://blocgame.com/stats.php?id=64971</v>
      </c>
      <c r="X1247" s="4">
        <f>SUMPRODUCT(MID(0&amp;feed!V609,LARGE(INDEX(ISNUMBER(--MID(feed!V609,ROW($1:$5),1))*
ROW($1:$5),0),ROW($1:$5))+1,1)*10^ROW($1:$5)/10)</f>
        <v>0</v>
      </c>
      <c r="Y1247">
        <f>feed!W609</f>
        <v>0</v>
      </c>
      <c r="Z1247" s="4">
        <f t="shared" si="116"/>
        <v>14750</v>
      </c>
      <c r="AA1247" s="8">
        <f t="shared" si="117"/>
        <v>20.876826722338205</v>
      </c>
      <c r="AB1247" s="4">
        <f t="shared" si="118"/>
        <v>159.66666666666666</v>
      </c>
      <c r="AC1247" s="4">
        <f t="shared" si="119"/>
        <v>3333.3333333333335</v>
      </c>
    </row>
    <row r="1248" spans="1:29" x14ac:dyDescent="0.25">
      <c r="A1248" t="str">
        <f>feed!A601</f>
        <v>Copilandia</v>
      </c>
      <c r="B1248" t="str">
        <f>feed!B601</f>
        <v>Genghis Copi</v>
      </c>
      <c r="C1248">
        <f>feed!C601</f>
        <v>0</v>
      </c>
      <c r="D1248">
        <f>SUMPRODUCT(MID(0&amp;feed!D601,LARGE(INDEX(ISNUMBER(--MID(feed!D601,ROW($1:$19),1))*
ROW($1:$19),0),ROW($1:$19))+1,1)*10^ROW($1:$19)/10)</f>
        <v>43</v>
      </c>
      <c r="E1248">
        <f>SUMPRODUCT(MID(0&amp;feed!E601,LARGE(INDEX(ISNUMBER(--MID(feed!E601,ROW($1:$19),1))*
ROW($1:$19),0),ROW($1:$19))+1,1)*10^ROW($1:$19)/10)</f>
        <v>0</v>
      </c>
      <c r="F1248" t="str">
        <f>feed!F601</f>
        <v>Second World War surplus</v>
      </c>
      <c r="G1248" t="str">
        <f>feed!G601</f>
        <v>Normal</v>
      </c>
      <c r="H1248">
        <f>SUMPRODUCT(MID(0&amp;feed!H601,LARGE(INDEX(ISNUMBER(--MID(feed!H601,ROW($1:$19),1))*
ROW($1:$19),0),ROW($1:$19))+1,1)*10^ROW($1:$19)/10)</f>
        <v>0</v>
      </c>
      <c r="I1248" t="str">
        <f>feed!I601</f>
        <v>Elite</v>
      </c>
      <c r="J1248">
        <f>SUMPRODUCT(MID(0&amp;feed!J601,LARGE(INDEX(ISNUMBER(--MID(feed!J601,ROW($1:$19),1))*
ROW($1:$19),0),ROW($1:$19))+1,1)*10^ROW($1:$19)/10)</f>
        <v>16</v>
      </c>
      <c r="K1248">
        <f>SUMPRODUCT(MID(0&amp;feed!K601,LARGE(INDEX(ISNUMBER(--MID(feed!K601,ROW($1:$19),1))*
ROW($1:$19),0),ROW($1:$19))+1,1)*10^ROW($1:$19)/10)</f>
        <v>9</v>
      </c>
      <c r="L1248">
        <f>SUMPRODUCT(MID(0&amp;feed!L601,LARGE(INDEX(ISNUMBER(--MID(feed!L601,ROW($1:$19),1))*
ROW($1:$19),0),ROW($1:$19))+1,1)*10^ROW($1:$19)/10)</f>
        <v>1</v>
      </c>
      <c r="M1248" t="str">
        <f>feed!M601</f>
        <v>Central Planning</v>
      </c>
      <c r="N1248">
        <f>SUMPRODUCT(MID(0&amp;feed!N601,LARGE(INDEX(ISNUMBER(--MID(feed!N601,ROW($1:$5),1))*
ROW($1:$5),0),ROW($1:$5))+1,1)*10^ROW($1:$5)/10)</f>
        <v>966</v>
      </c>
      <c r="O1248">
        <f>SUMPRODUCT(MID(0&amp;feed!O601,LARGE(INDEX(ISNUMBER(--MID(feed!O601,ROW($1:$5),1))*
ROW($1:$5),0),ROW($1:$5))+1,1)*10^ROW($1:$5)/10)</f>
        <v>345</v>
      </c>
      <c r="P1248" t="str">
        <f>feed!P601</f>
        <v>Untapped</v>
      </c>
      <c r="Q1248">
        <f t="shared" si="114"/>
        <v>90</v>
      </c>
      <c r="R1248" t="str">
        <f>feed!Q601</f>
        <v>Small</v>
      </c>
      <c r="S1248">
        <f t="shared" si="115"/>
        <v>3</v>
      </c>
      <c r="T1248" t="str">
        <f>feed!R601</f>
        <v>Gran Colombia</v>
      </c>
      <c r="U1248" t="str">
        <f>feed!S601</f>
        <v>Soviet Union</v>
      </c>
      <c r="V1248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32279</v>
      </c>
      <c r="W1248" t="str">
        <f>feed!U601</f>
        <v>http://blocgame.com/stats.php?id=65165</v>
      </c>
      <c r="X1248" s="4">
        <f>SUMPRODUCT(MID(0&amp;feed!V601,LARGE(INDEX(ISNUMBER(--MID(feed!V601,ROW($1:$5),1))*
ROW($1:$5),0),ROW($1:$5))+1,1)*10^ROW($1:$5)/10)</f>
        <v>1</v>
      </c>
      <c r="Y1248">
        <f>feed!W601</f>
        <v>0</v>
      </c>
      <c r="Z1248" s="4">
        <f t="shared" si="116"/>
        <v>28529</v>
      </c>
      <c r="AA1248" s="8">
        <f t="shared" si="117"/>
        <v>33.415113871635612</v>
      </c>
      <c r="AB1248" s="4">
        <f t="shared" si="118"/>
        <v>161</v>
      </c>
      <c r="AC1248" s="4">
        <f t="shared" si="119"/>
        <v>5379.833333333333</v>
      </c>
    </row>
    <row r="1249" spans="1:29" x14ac:dyDescent="0.25">
      <c r="A1249" t="str">
        <f>feed!A591</f>
        <v>Hazelnut Union</v>
      </c>
      <c r="B1249" t="str">
        <f>feed!B591</f>
        <v>polandgunbro</v>
      </c>
      <c r="C1249" t="str">
        <f>feed!C591</f>
        <v>Warsaw Pact</v>
      </c>
      <c r="D1249">
        <f>SUMPRODUCT(MID(0&amp;feed!D591,LARGE(INDEX(ISNUMBER(--MID(feed!D591,ROW($1:$19),1))*
ROW($1:$19),0),ROW($1:$19))+1,1)*10^ROW($1:$19)/10)</f>
        <v>14</v>
      </c>
      <c r="E1249">
        <f>SUMPRODUCT(MID(0&amp;feed!E591,LARGE(INDEX(ISNUMBER(--MID(feed!E591,ROW($1:$19),1))*
ROW($1:$19),0),ROW($1:$19))+1,1)*10^ROW($1:$19)/10)</f>
        <v>0</v>
      </c>
      <c r="F1249" t="str">
        <f>feed!F591</f>
        <v>Second World War surplus</v>
      </c>
      <c r="G1249" t="str">
        <f>feed!G591</f>
        <v>Angelic</v>
      </c>
      <c r="H1249">
        <f>SUMPRODUCT(MID(0&amp;feed!H591,LARGE(INDEX(ISNUMBER(--MID(feed!H591,ROW($1:$19),1))*
ROW($1:$19),0),ROW($1:$19))+1,1)*10^ROW($1:$19)/10)</f>
        <v>1</v>
      </c>
      <c r="I1249" t="str">
        <f>feed!I591</f>
        <v>Undisciplined Rabble</v>
      </c>
      <c r="J1249">
        <f>SUMPRODUCT(MID(0&amp;feed!J591,LARGE(INDEX(ISNUMBER(--MID(feed!J591,ROW($1:$19),1))*
ROW($1:$19),0),ROW($1:$19))+1,1)*10^ROW($1:$19)/10)</f>
        <v>46</v>
      </c>
      <c r="K1249">
        <f>SUMPRODUCT(MID(0&amp;feed!K591,LARGE(INDEX(ISNUMBER(--MID(feed!K591,ROW($1:$19),1))*
ROW($1:$19),0),ROW($1:$19))+1,1)*10^ROW($1:$19)/10)</f>
        <v>4</v>
      </c>
      <c r="L1249">
        <f>SUMPRODUCT(MID(0&amp;feed!L591,LARGE(INDEX(ISNUMBER(--MID(feed!L591,ROW($1:$19),1))*
ROW($1:$19),0),ROW($1:$19))+1,1)*10^ROW($1:$19)/10)</f>
        <v>2</v>
      </c>
      <c r="M1249" t="str">
        <f>feed!M591</f>
        <v>Central Planning</v>
      </c>
      <c r="N1249">
        <f>SUMPRODUCT(MID(0&amp;feed!N591,LARGE(INDEX(ISNUMBER(--MID(feed!N591,ROW($1:$5),1))*
ROW($1:$5),0),ROW($1:$5))+1,1)*10^ROW($1:$5)/10)</f>
        <v>995</v>
      </c>
      <c r="O1249">
        <f>SUMPRODUCT(MID(0&amp;feed!O591,LARGE(INDEX(ISNUMBER(--MID(feed!O591,ROW($1:$5),1))*
ROW($1:$5),0),ROW($1:$5))+1,1)*10^ROW($1:$5)/10)</f>
        <v>214</v>
      </c>
      <c r="P1249" t="str">
        <f>feed!P591</f>
        <v>Untapped</v>
      </c>
      <c r="Q1249">
        <f t="shared" si="114"/>
        <v>90</v>
      </c>
      <c r="R1249" t="str">
        <f>feed!Q591</f>
        <v>Mediocre</v>
      </c>
      <c r="S1249">
        <f t="shared" si="115"/>
        <v>4.5</v>
      </c>
      <c r="T1249" t="str">
        <f>feed!R591</f>
        <v>Pacific Rim</v>
      </c>
      <c r="U1249" t="str">
        <f>feed!S591</f>
        <v>Soviet Union</v>
      </c>
      <c r="V1249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13613</v>
      </c>
      <c r="W1249" t="str">
        <f>feed!U591</f>
        <v>http://blocgame.com/stats.php?id=64983</v>
      </c>
      <c r="X1249" s="4">
        <f>SUMPRODUCT(MID(0&amp;feed!V591,LARGE(INDEX(ISNUMBER(--MID(feed!V591,ROW($1:$5),1))*
ROW($1:$5),0),ROW($1:$5))+1,1)*10^ROW($1:$5)/10)</f>
        <v>0</v>
      </c>
      <c r="Y1249">
        <f>feed!W591</f>
        <v>0</v>
      </c>
      <c r="Z1249" s="4">
        <f t="shared" si="116"/>
        <v>10613</v>
      </c>
      <c r="AA1249" s="8">
        <f t="shared" si="117"/>
        <v>13.68140703517588</v>
      </c>
      <c r="AB1249" s="4">
        <f t="shared" si="118"/>
        <v>165.83333333333334</v>
      </c>
      <c r="AC1249" s="4">
        <f t="shared" si="119"/>
        <v>2268.8333333333335</v>
      </c>
    </row>
    <row r="1250" spans="1:29" x14ac:dyDescent="0.25">
      <c r="A1250" t="str">
        <f>feed!A754</f>
        <v>masterspy</v>
      </c>
      <c r="B1250" t="str">
        <f>feed!B754</f>
        <v>masterspy</v>
      </c>
      <c r="C1250">
        <f>feed!C754</f>
        <v>0</v>
      </c>
      <c r="D1250">
        <f>SUMPRODUCT(MID(0&amp;feed!D754,LARGE(INDEX(ISNUMBER(--MID(feed!D754,ROW($1:$19),1))*
ROW($1:$19),0),ROW($1:$19))+1,1)*10^ROW($1:$19)/10)</f>
        <v>2</v>
      </c>
      <c r="E1250">
        <f>SUMPRODUCT(MID(0&amp;feed!E754,LARGE(INDEX(ISNUMBER(--MID(feed!E754,ROW($1:$19),1))*
ROW($1:$19),0),ROW($1:$19))+1,1)*10^ROW($1:$19)/10)</f>
        <v>0</v>
      </c>
      <c r="F1250" t="str">
        <f>feed!F754</f>
        <v>First World War surplus</v>
      </c>
      <c r="G1250" t="str">
        <f>feed!G754</f>
        <v>Questionable</v>
      </c>
      <c r="H1250">
        <f>SUMPRODUCT(MID(0&amp;feed!H754,LARGE(INDEX(ISNUMBER(--MID(feed!H754,ROW($1:$19),1))*
ROW($1:$19),0),ROW($1:$19))+1,1)*10^ROW($1:$19)/10)</f>
        <v>0</v>
      </c>
      <c r="I1250" t="str">
        <f>feed!I754</f>
        <v>Poor</v>
      </c>
      <c r="J1250">
        <f>SUMPRODUCT(MID(0&amp;feed!J754,LARGE(INDEX(ISNUMBER(--MID(feed!J754,ROW($1:$19),1))*
ROW($1:$19),0),ROW($1:$19))+1,1)*10^ROW($1:$19)/10)</f>
        <v>131</v>
      </c>
      <c r="K1250">
        <f>SUMPRODUCT(MID(0&amp;feed!K754,LARGE(INDEX(ISNUMBER(--MID(feed!K754,ROW($1:$19),1))*
ROW($1:$19),0),ROW($1:$19))+1,1)*10^ROW($1:$19)/10)</f>
        <v>2</v>
      </c>
      <c r="L1250">
        <f>SUMPRODUCT(MID(0&amp;feed!L754,LARGE(INDEX(ISNUMBER(--MID(feed!L754,ROW($1:$19),1))*
ROW($1:$19),0),ROW($1:$19))+1,1)*10^ROW($1:$19)/10)</f>
        <v>0</v>
      </c>
      <c r="M1250" t="str">
        <f>feed!M754</f>
        <v>Mixed Economy</v>
      </c>
      <c r="N1250">
        <f>SUMPRODUCT(MID(0&amp;feed!N754,LARGE(INDEX(ISNUMBER(--MID(feed!N754,ROW($1:$5),1))*
ROW($1:$5),0),ROW($1:$5))+1,1)*10^ROW($1:$5)/10)</f>
        <v>661</v>
      </c>
      <c r="O1250">
        <f>SUMPRODUCT(MID(0&amp;feed!O754,LARGE(INDEX(ISNUMBER(--MID(feed!O754,ROW($1:$5),1))*
ROW($1:$5),0),ROW($1:$5))+1,1)*10^ROW($1:$5)/10)</f>
        <v>0</v>
      </c>
      <c r="P1250" t="str">
        <f>feed!P754</f>
        <v>Untapped</v>
      </c>
      <c r="Q1250">
        <f t="shared" si="114"/>
        <v>90</v>
      </c>
      <c r="R1250" t="str">
        <f>feed!Q754</f>
        <v>Mediocre</v>
      </c>
      <c r="S1250">
        <f t="shared" si="115"/>
        <v>4.5</v>
      </c>
      <c r="T1250" t="str">
        <f>feed!R754</f>
        <v>China</v>
      </c>
      <c r="U1250" t="str">
        <f>feed!S754</f>
        <v>Neutral</v>
      </c>
      <c r="V1250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16500</v>
      </c>
      <c r="W1250" t="str">
        <f>feed!U754</f>
        <v>http://blocgame.com/stats.php?id=64274</v>
      </c>
      <c r="X1250" s="4">
        <f>SUMPRODUCT(MID(0&amp;feed!V754,LARGE(INDEX(ISNUMBER(--MID(feed!V754,ROW($1:$5),1))*
ROW($1:$5),0),ROW($1:$5))+1,1)*10^ROW($1:$5)/10)</f>
        <v>0</v>
      </c>
      <c r="Y1250">
        <f>feed!W754</f>
        <v>0</v>
      </c>
      <c r="Z1250" s="4">
        <f t="shared" si="116"/>
        <v>15750</v>
      </c>
      <c r="AA1250" s="8">
        <f t="shared" si="117"/>
        <v>24.962178517397881</v>
      </c>
      <c r="AB1250" s="4">
        <f t="shared" si="118"/>
        <v>110.16666666666667</v>
      </c>
      <c r="AC1250" s="4">
        <f t="shared" si="119"/>
        <v>2750</v>
      </c>
    </row>
    <row r="1251" spans="1:29" x14ac:dyDescent="0.25">
      <c r="A1251" t="str">
        <f>feed!A244</f>
        <v>Terengganu</v>
      </c>
      <c r="B1251" t="str">
        <f>feed!B244</f>
        <v>Farysa</v>
      </c>
      <c r="C1251" t="str">
        <f>feed!C244</f>
        <v>SPQR</v>
      </c>
      <c r="D1251">
        <f>SUMPRODUCT(MID(0&amp;feed!D244,LARGE(INDEX(ISNUMBER(--MID(feed!D244,ROW($1:$19),1))*
ROW($1:$19),0),ROW($1:$19))+1,1)*10^ROW($1:$19)/10)</f>
        <v>101</v>
      </c>
      <c r="E1251">
        <f>SUMPRODUCT(MID(0&amp;feed!E244,LARGE(INDEX(ISNUMBER(--MID(feed!E244,ROW($1:$19),1))*
ROW($1:$19),0),ROW($1:$19))+1,1)*10^ROW($1:$19)/10)</f>
        <v>2</v>
      </c>
      <c r="F1251" t="str">
        <f>feed!F244</f>
        <v>Korean War surplus</v>
      </c>
      <c r="G1251" t="str">
        <f>feed!G244</f>
        <v>Gandhi-like</v>
      </c>
      <c r="H1251">
        <f>SUMPRODUCT(MID(0&amp;feed!H243,LARGE(INDEX(ISNUMBER(--MID(feed!H243,ROW($1:$19),1))*
ROW($1:$19),0),ROW($1:$19))+1,1)*10^ROW($1:$19)/10)</f>
        <v>3</v>
      </c>
      <c r="I1251" t="str">
        <f>feed!I244</f>
        <v>Good</v>
      </c>
      <c r="J1251">
        <f>SUMPRODUCT(MID(0&amp;feed!J244,LARGE(INDEX(ISNUMBER(--MID(feed!J244,ROW($1:$19),1))*
ROW($1:$19),0),ROW($1:$19))+1,1)*10^ROW($1:$19)/10)</f>
        <v>20</v>
      </c>
      <c r="K1251">
        <f>SUMPRODUCT(MID(0&amp;feed!K244,LARGE(INDEX(ISNUMBER(--MID(feed!K244,ROW($1:$19),1))*
ROW($1:$19),0),ROW($1:$19))+1,1)*10^ROW($1:$19)/10)</f>
        <v>6</v>
      </c>
      <c r="L1251">
        <f>SUMPRODUCT(MID(0&amp;feed!L244,LARGE(INDEX(ISNUMBER(--MID(feed!L244,ROW($1:$19),1))*
ROW($1:$19),0),ROW($1:$19))+1,1)*10^ROW($1:$19)/10)</f>
        <v>5</v>
      </c>
      <c r="M1251" t="str">
        <f>feed!M244</f>
        <v>Mixed Economy</v>
      </c>
      <c r="N1251">
        <f>SUMPRODUCT(MID(0&amp;feed!N244,LARGE(INDEX(ISNUMBER(--MID(feed!N244,ROW($1:$5),1))*
ROW($1:$5),0),ROW($1:$5))+1,1)*10^ROW($1:$5)/10)</f>
        <v>2256</v>
      </c>
      <c r="O1251">
        <f>SUMPRODUCT(MID(0&amp;feed!O244,LARGE(INDEX(ISNUMBER(--MID(feed!O244,ROW($1:$5),1))*
ROW($1:$5),0),ROW($1:$5))+1,1)*10^ROW($1:$5)/10)</f>
        <v>25</v>
      </c>
      <c r="P1251" t="str">
        <f>feed!P244</f>
        <v>Untapped</v>
      </c>
      <c r="Q1251">
        <f t="shared" si="114"/>
        <v>90</v>
      </c>
      <c r="R1251" t="str">
        <f>feed!Q244</f>
        <v>Large</v>
      </c>
      <c r="S1251">
        <f t="shared" si="115"/>
        <v>7.5</v>
      </c>
      <c r="T1251" t="str">
        <f>feed!R244</f>
        <v>East Indies</v>
      </c>
      <c r="U1251" t="str">
        <f>feed!S244</f>
        <v>Soviet Union</v>
      </c>
      <c r="V1251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31878</v>
      </c>
      <c r="W1251" t="str">
        <f>feed!U244</f>
        <v>http://blocgame.com/stats.php?id=60615</v>
      </c>
      <c r="X1251" s="4">
        <f>SUMPRODUCT(MID(0&amp;feed!V244,LARGE(INDEX(ISNUMBER(--MID(feed!V244,ROW($1:$5),1))*
ROW($1:$5),0),ROW($1:$5))+1,1)*10^ROW($1:$5)/10)</f>
        <v>0</v>
      </c>
      <c r="Y1251">
        <f>feed!W244</f>
        <v>0</v>
      </c>
      <c r="Z1251" s="4">
        <f t="shared" si="116"/>
        <v>25503</v>
      </c>
      <c r="AA1251" s="8">
        <f t="shared" si="117"/>
        <v>14.13031914893617</v>
      </c>
      <c r="AB1251" s="4">
        <f t="shared" si="118"/>
        <v>376</v>
      </c>
      <c r="AC1251" s="4">
        <f t="shared" si="119"/>
        <v>5313</v>
      </c>
    </row>
    <row r="1252" spans="1:29" x14ac:dyDescent="0.25">
      <c r="A1252" t="str">
        <f>feed!A958</f>
        <v>Sunshine Coast</v>
      </c>
      <c r="B1252" t="str">
        <f>feed!B958</f>
        <v>sharpshooter2231</v>
      </c>
      <c r="C1252">
        <f>feed!C958</f>
        <v>0</v>
      </c>
      <c r="D1252">
        <f>SUMPRODUCT(MID(0&amp;feed!D958,LARGE(INDEX(ISNUMBER(--MID(feed!D958,ROW($1:$19),1))*
ROW($1:$19),0),ROW($1:$19))+1,1)*10^ROW($1:$19)/10)</f>
        <v>19</v>
      </c>
      <c r="E1252">
        <f>SUMPRODUCT(MID(0&amp;feed!E958,LARGE(INDEX(ISNUMBER(--MID(feed!E958,ROW($1:$19),1))*
ROW($1:$19),0),ROW($1:$19))+1,1)*10^ROW($1:$19)/10)</f>
        <v>0</v>
      </c>
      <c r="F1252" t="str">
        <f>feed!F958</f>
        <v>First World War surplus</v>
      </c>
      <c r="G1252" t="str">
        <f>feed!G958</f>
        <v>Nice</v>
      </c>
      <c r="H1252">
        <f>SUMPRODUCT(MID(0&amp;feed!H960,LARGE(INDEX(ISNUMBER(--MID(feed!H960,ROW($1:$19),1))*
ROW($1:$19),0),ROW($1:$19))+1,1)*10^ROW($1:$19)/10)</f>
        <v>1</v>
      </c>
      <c r="I1252" t="str">
        <f>feed!I958</f>
        <v>Elite</v>
      </c>
      <c r="J1252">
        <f>SUMPRODUCT(MID(0&amp;feed!J958,LARGE(INDEX(ISNUMBER(--MID(feed!J958,ROW($1:$19),1))*
ROW($1:$19),0),ROW($1:$19))+1,1)*10^ROW($1:$19)/10)</f>
        <v>11</v>
      </c>
      <c r="K1252">
        <f>SUMPRODUCT(MID(0&amp;feed!K958,LARGE(INDEX(ISNUMBER(--MID(feed!K958,ROW($1:$19),1))*
ROW($1:$19),0),ROW($1:$19))+1,1)*10^ROW($1:$19)/10)</f>
        <v>3</v>
      </c>
      <c r="L1252">
        <f>SUMPRODUCT(MID(0&amp;feed!L958,LARGE(INDEX(ISNUMBER(--MID(feed!L958,ROW($1:$19),1))*
ROW($1:$19),0),ROW($1:$19))+1,1)*10^ROW($1:$19)/10)</f>
        <v>1</v>
      </c>
      <c r="M1252" t="str">
        <f>feed!M958</f>
        <v>Central Planning</v>
      </c>
      <c r="N1252">
        <f>SUMPRODUCT(MID(0&amp;feed!N958,LARGE(INDEX(ISNUMBER(--MID(feed!N958,ROW($1:$5),1))*
ROW($1:$5),0),ROW($1:$5))+1,1)*10^ROW($1:$5)/10)</f>
        <v>386</v>
      </c>
      <c r="O1252">
        <f>SUMPRODUCT(MID(0&amp;feed!O958,LARGE(INDEX(ISNUMBER(--MID(feed!O958,ROW($1:$5),1))*
ROW($1:$5),0),ROW($1:$5))+1,1)*10^ROW($1:$5)/10)</f>
        <v>334</v>
      </c>
      <c r="P1252" t="str">
        <f>feed!P958</f>
        <v>Untapped</v>
      </c>
      <c r="Q1252">
        <f t="shared" si="114"/>
        <v>90</v>
      </c>
      <c r="R1252" t="str">
        <f>feed!Q958</f>
        <v>Small</v>
      </c>
      <c r="S1252">
        <f t="shared" si="115"/>
        <v>3</v>
      </c>
      <c r="T1252" t="str">
        <f>feed!R958</f>
        <v>Pacific Rim</v>
      </c>
      <c r="U1252" t="str">
        <f>feed!S958</f>
        <v>Soviet Union</v>
      </c>
      <c r="V1252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23828</v>
      </c>
      <c r="W1252" t="str">
        <f>feed!U958</f>
        <v>http://blocgame.com/stats.php?id=65566</v>
      </c>
      <c r="X1252" s="4">
        <f>SUMPRODUCT(MID(0&amp;feed!V958,LARGE(INDEX(ISNUMBER(--MID(feed!V958,ROW($1:$5),1))*
ROW($1:$5),0),ROW($1:$5))+1,1)*10^ROW($1:$5)/10)</f>
        <v>0</v>
      </c>
      <c r="Y1252">
        <f>feed!W958</f>
        <v>0</v>
      </c>
      <c r="Z1252" s="4">
        <f t="shared" si="116"/>
        <v>21578</v>
      </c>
      <c r="AA1252" s="8">
        <f t="shared" si="117"/>
        <v>61.730569948186528</v>
      </c>
      <c r="AB1252" s="4">
        <f t="shared" si="118"/>
        <v>64.333333333333329</v>
      </c>
      <c r="AC1252" s="4">
        <f t="shared" si="119"/>
        <v>3971.3333333333335</v>
      </c>
    </row>
    <row r="1253" spans="1:29" x14ac:dyDescent="0.25">
      <c r="A1253" t="str">
        <f>feed!A556</f>
        <v>New Hollywood</v>
      </c>
      <c r="B1253" t="str">
        <f>feed!B556</f>
        <v>Mel Gibson</v>
      </c>
      <c r="C1253" t="str">
        <f>feed!C556</f>
        <v>Dictators United</v>
      </c>
      <c r="D1253">
        <f>SUMPRODUCT(MID(0&amp;feed!D556,LARGE(INDEX(ISNUMBER(--MID(feed!D556,ROW($1:$19),1))*
ROW($1:$19),0),ROW($1:$19))+1,1)*10^ROW($1:$19)/10)</f>
        <v>48</v>
      </c>
      <c r="E1253">
        <f>SUMPRODUCT(MID(0&amp;feed!E556,LARGE(INDEX(ISNUMBER(--MID(feed!E556,ROW($1:$19),1))*
ROW($1:$19),0),ROW($1:$19))+1,1)*10^ROW($1:$19)/10)</f>
        <v>0</v>
      </c>
      <c r="F1253" t="str">
        <f>feed!F556</f>
        <v>Second World War surplus</v>
      </c>
      <c r="G1253" t="str">
        <f>feed!G556</f>
        <v>Nice</v>
      </c>
      <c r="H1253">
        <f>SUMPRODUCT(MID(0&amp;feed!H556,LARGE(INDEX(ISNUMBER(--MID(feed!H556,ROW($1:$19),1))*
ROW($1:$19),0),ROW($1:$19))+1,1)*10^ROW($1:$19)/10)</f>
        <v>2</v>
      </c>
      <c r="I1253" t="str">
        <f>feed!I556</f>
        <v>Good</v>
      </c>
      <c r="J1253">
        <f>SUMPRODUCT(MID(0&amp;feed!J556,LARGE(INDEX(ISNUMBER(--MID(feed!J556,ROW($1:$19),1))*
ROW($1:$19),0),ROW($1:$19))+1,1)*10^ROW($1:$19)/10)</f>
        <v>0</v>
      </c>
      <c r="K1253">
        <f>SUMPRODUCT(MID(0&amp;feed!K556,LARGE(INDEX(ISNUMBER(--MID(feed!K556,ROW($1:$19),1))*
ROW($1:$19),0),ROW($1:$19))+1,1)*10^ROW($1:$19)/10)</f>
        <v>16</v>
      </c>
      <c r="L1253">
        <f>SUMPRODUCT(MID(0&amp;feed!L556,LARGE(INDEX(ISNUMBER(--MID(feed!L556,ROW($1:$19),1))*
ROW($1:$19),0),ROW($1:$19))+1,1)*10^ROW($1:$19)/10)</f>
        <v>5</v>
      </c>
      <c r="M1253" t="str">
        <f>feed!M556</f>
        <v>Central Planning</v>
      </c>
      <c r="N1253">
        <f>SUMPRODUCT(MID(0&amp;feed!N556,LARGE(INDEX(ISNUMBER(--MID(feed!N556,ROW($1:$5),1))*
ROW($1:$5),0),ROW($1:$5))+1,1)*10^ROW($1:$5)/10)</f>
        <v>1103</v>
      </c>
      <c r="O1253">
        <f>SUMPRODUCT(MID(0&amp;feed!O556,LARGE(INDEX(ISNUMBER(--MID(feed!O556,ROW($1:$5),1))*
ROW($1:$5),0),ROW($1:$5))+1,1)*10^ROW($1:$5)/10)</f>
        <v>399</v>
      </c>
      <c r="P1253" t="str">
        <f>feed!P556</f>
        <v>Untapped</v>
      </c>
      <c r="Q1253">
        <f t="shared" si="114"/>
        <v>90</v>
      </c>
      <c r="R1253" t="str">
        <f>feed!Q556</f>
        <v>Mediocre</v>
      </c>
      <c r="S1253">
        <f t="shared" si="115"/>
        <v>4.5</v>
      </c>
      <c r="T1253" t="str">
        <f>feed!R556</f>
        <v>Southern Africa</v>
      </c>
      <c r="U1253" t="str">
        <f>feed!S556</f>
        <v>Soviet Union</v>
      </c>
      <c r="V1253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19700</v>
      </c>
      <c r="W1253" t="str">
        <f>feed!U556</f>
        <v>http://blocgame.com/stats.php?id=64747</v>
      </c>
      <c r="X1253" s="4">
        <f>SUMPRODUCT(MID(0&amp;feed!V556,LARGE(INDEX(ISNUMBER(--MID(feed!V556,ROW($1:$5),1))*
ROW($1:$5),0),ROW($1:$5))+1,1)*10^ROW($1:$5)/10)</f>
        <v>0</v>
      </c>
      <c r="Y1253">
        <f>feed!W556</f>
        <v>0</v>
      </c>
      <c r="Z1253" s="4">
        <f t="shared" si="116"/>
        <v>10325</v>
      </c>
      <c r="AA1253" s="8">
        <f t="shared" si="117"/>
        <v>17.860380779691749</v>
      </c>
      <c r="AB1253" s="4">
        <f t="shared" si="118"/>
        <v>183.83333333333334</v>
      </c>
      <c r="AC1253" s="4">
        <f t="shared" si="119"/>
        <v>3283.3333333333335</v>
      </c>
    </row>
    <row r="1254" spans="1:29" x14ac:dyDescent="0.25">
      <c r="A1254" t="str">
        <f>feed!A861</f>
        <v>Digital Sphere</v>
      </c>
      <c r="B1254" t="str">
        <f>feed!B861</f>
        <v>Such1337Hax0r</v>
      </c>
      <c r="C1254">
        <f>feed!C861</f>
        <v>0</v>
      </c>
      <c r="D1254">
        <f>SUMPRODUCT(MID(0&amp;feed!D861,LARGE(INDEX(ISNUMBER(--MID(feed!D861,ROW($1:$19),1))*
ROW($1:$19),0),ROW($1:$19))+1,1)*10^ROW($1:$19)/10)</f>
        <v>10</v>
      </c>
      <c r="E1254">
        <f>SUMPRODUCT(MID(0&amp;feed!E861,LARGE(INDEX(ISNUMBER(--MID(feed!E861,ROW($1:$19),1))*
ROW($1:$19),0),ROW($1:$19))+1,1)*10^ROW($1:$19)/10)</f>
        <v>0</v>
      </c>
      <c r="F1254" t="str">
        <f>feed!F861</f>
        <v>First World War surplus</v>
      </c>
      <c r="G1254" t="str">
        <f>feed!G861</f>
        <v>Gandhi-like</v>
      </c>
      <c r="H1254">
        <f>SUMPRODUCT(MID(0&amp;feed!H861,LARGE(INDEX(ISNUMBER(--MID(feed!H861,ROW($1:$19),1))*
ROW($1:$19),0),ROW($1:$19))+1,1)*10^ROW($1:$19)/10)</f>
        <v>0</v>
      </c>
      <c r="I1254" t="str">
        <f>feed!I861</f>
        <v>Good</v>
      </c>
      <c r="J1254">
        <f>SUMPRODUCT(MID(0&amp;feed!J861,LARGE(INDEX(ISNUMBER(--MID(feed!J861,ROW($1:$19),1))*
ROW($1:$19),0),ROW($1:$19))+1,1)*10^ROW($1:$19)/10)</f>
        <v>24</v>
      </c>
      <c r="K1254">
        <f>SUMPRODUCT(MID(0&amp;feed!K861,LARGE(INDEX(ISNUMBER(--MID(feed!K861,ROW($1:$19),1))*
ROW($1:$19),0),ROW($1:$19))+1,1)*10^ROW($1:$19)/10)</f>
        <v>3</v>
      </c>
      <c r="L1254">
        <f>SUMPRODUCT(MID(0&amp;feed!L861,LARGE(INDEX(ISNUMBER(--MID(feed!L861,ROW($1:$19),1))*
ROW($1:$19),0),ROW($1:$19))+1,1)*10^ROW($1:$19)/10)</f>
        <v>1</v>
      </c>
      <c r="M1254" t="str">
        <f>feed!M861</f>
        <v>Mixed Economy</v>
      </c>
      <c r="N1254">
        <f>SUMPRODUCT(MID(0&amp;feed!N861,LARGE(INDEX(ISNUMBER(--MID(feed!N861,ROW($1:$5),1))*
ROW($1:$5),0),ROW($1:$5))+1,1)*10^ROW($1:$5)/10)</f>
        <v>476</v>
      </c>
      <c r="O1254">
        <f>SUMPRODUCT(MID(0&amp;feed!O861,LARGE(INDEX(ISNUMBER(--MID(feed!O861,ROW($1:$5),1))*
ROW($1:$5),0),ROW($1:$5))+1,1)*10^ROW($1:$5)/10)</f>
        <v>2703</v>
      </c>
      <c r="P1254" t="str">
        <f>feed!P861</f>
        <v>Untapped</v>
      </c>
      <c r="Q1254">
        <f t="shared" si="114"/>
        <v>90</v>
      </c>
      <c r="R1254" t="str">
        <f>feed!Q861</f>
        <v>None</v>
      </c>
      <c r="S1254">
        <f t="shared" si="115"/>
        <v>0</v>
      </c>
      <c r="T1254" t="str">
        <f>feed!R861</f>
        <v>Mesopotamia</v>
      </c>
      <c r="U1254" t="str">
        <f>feed!S861</f>
        <v>Neutral</v>
      </c>
      <c r="V1254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19413</v>
      </c>
      <c r="W1254" t="str">
        <f>feed!U861</f>
        <v>http://blocgame.com/stats.php?id=65202</v>
      </c>
      <c r="X1254" s="4">
        <f>SUMPRODUCT(MID(0&amp;feed!V861,LARGE(INDEX(ISNUMBER(--MID(feed!V861,ROW($1:$5),1))*
ROW($1:$5),0),ROW($1:$5))+1,1)*10^ROW($1:$5)/10)</f>
        <v>0</v>
      </c>
      <c r="Y1254">
        <f>feed!W861</f>
        <v>0</v>
      </c>
      <c r="Z1254" s="4">
        <f t="shared" si="116"/>
        <v>17913</v>
      </c>
      <c r="AA1254" s="8">
        <f t="shared" si="117"/>
        <v>40.783613445378151</v>
      </c>
      <c r="AB1254" s="4">
        <f t="shared" si="118"/>
        <v>79.333333333333329</v>
      </c>
      <c r="AC1254" s="4">
        <f t="shared" si="119"/>
        <v>3235.5</v>
      </c>
    </row>
    <row r="1255" spans="1:29" x14ac:dyDescent="0.25">
      <c r="A1255" t="str">
        <f>feed!A737</f>
        <v>Nueva Coasta</v>
      </c>
      <c r="B1255" t="str">
        <f>feed!B737</f>
        <v>PresidenteChango</v>
      </c>
      <c r="C1255">
        <f>feed!C737</f>
        <v>0</v>
      </c>
      <c r="D1255">
        <f>SUMPRODUCT(MID(0&amp;feed!D737,LARGE(INDEX(ISNUMBER(--MID(feed!D737,ROW($1:$19),1))*
ROW($1:$19),0),ROW($1:$19))+1,1)*10^ROW($1:$19)/10)</f>
        <v>16</v>
      </c>
      <c r="E1255">
        <f>SUMPRODUCT(MID(0&amp;feed!E737,LARGE(INDEX(ISNUMBER(--MID(feed!E737,ROW($1:$19),1))*
ROW($1:$19),0),ROW($1:$19))+1,1)*10^ROW($1:$19)/10)</f>
        <v>0</v>
      </c>
      <c r="F1255" t="str">
        <f>feed!F737</f>
        <v>First World War surplus</v>
      </c>
      <c r="G1255" t="str">
        <f>feed!G737</f>
        <v>Gandhi-like</v>
      </c>
      <c r="H1255">
        <f>SUMPRODUCT(MID(0&amp;feed!H737,LARGE(INDEX(ISNUMBER(--MID(feed!H737,ROW($1:$19),1))*
ROW($1:$19),0),ROW($1:$19))+1,1)*10^ROW($1:$19)/10)</f>
        <v>1</v>
      </c>
      <c r="I1255" t="str">
        <f>feed!I737</f>
        <v>Standard</v>
      </c>
      <c r="J1255">
        <f>SUMPRODUCT(MID(0&amp;feed!J737,LARGE(INDEX(ISNUMBER(--MID(feed!J737,ROW($1:$19),1))*
ROW($1:$19),0),ROW($1:$19))+1,1)*10^ROW($1:$19)/10)</f>
        <v>117</v>
      </c>
      <c r="K1255">
        <f>SUMPRODUCT(MID(0&amp;feed!K737,LARGE(INDEX(ISNUMBER(--MID(feed!K737,ROW($1:$19),1))*
ROW($1:$19),0),ROW($1:$19))+1,1)*10^ROW($1:$19)/10)</f>
        <v>3</v>
      </c>
      <c r="L1255">
        <f>SUMPRODUCT(MID(0&amp;feed!L737,LARGE(INDEX(ISNUMBER(--MID(feed!L737,ROW($1:$19),1))*
ROW($1:$19),0),ROW($1:$19))+1,1)*10^ROW($1:$19)/10)</f>
        <v>1</v>
      </c>
      <c r="M1255" t="str">
        <f>feed!M737</f>
        <v>Central Planning</v>
      </c>
      <c r="N1255">
        <f>SUMPRODUCT(MID(0&amp;feed!N737,LARGE(INDEX(ISNUMBER(--MID(feed!N737,ROW($1:$5),1))*
ROW($1:$5),0),ROW($1:$5))+1,1)*10^ROW($1:$5)/10)</f>
        <v>712</v>
      </c>
      <c r="O1255">
        <f>SUMPRODUCT(MID(0&amp;feed!O737,LARGE(INDEX(ISNUMBER(--MID(feed!O737,ROW($1:$5),1))*
ROW($1:$5),0),ROW($1:$5))+1,1)*10^ROW($1:$5)/10)</f>
        <v>431</v>
      </c>
      <c r="P1255" t="str">
        <f>feed!P737</f>
        <v>Untapped</v>
      </c>
      <c r="Q1255">
        <f t="shared" si="114"/>
        <v>90</v>
      </c>
      <c r="R1255" t="str">
        <f>feed!Q737</f>
        <v>Meagre</v>
      </c>
      <c r="S1255">
        <f t="shared" si="115"/>
        <v>1.5</v>
      </c>
      <c r="T1255" t="str">
        <f>feed!R737</f>
        <v>Mesoamerica</v>
      </c>
      <c r="U1255" t="str">
        <f>feed!S737</f>
        <v>Soviet Union</v>
      </c>
      <c r="V1255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20000</v>
      </c>
      <c r="W1255" t="str">
        <f>feed!U737</f>
        <v>http://blocgame.com/stats.php?id=65037</v>
      </c>
      <c r="X1255" s="4">
        <f>SUMPRODUCT(MID(0&amp;feed!V737,LARGE(INDEX(ISNUMBER(--MID(feed!V737,ROW($1:$5),1))*
ROW($1:$5),0),ROW($1:$5))+1,1)*10^ROW($1:$5)/10)</f>
        <v>0</v>
      </c>
      <c r="Y1255">
        <f>feed!W737</f>
        <v>0</v>
      </c>
      <c r="Z1255" s="4">
        <f t="shared" si="116"/>
        <v>17750</v>
      </c>
      <c r="AA1255" s="8">
        <f t="shared" si="117"/>
        <v>28.089887640449437</v>
      </c>
      <c r="AB1255" s="4">
        <f t="shared" si="118"/>
        <v>118.66666666666667</v>
      </c>
      <c r="AC1255" s="4">
        <f t="shared" si="119"/>
        <v>3333.3333333333335</v>
      </c>
    </row>
    <row r="1256" spans="1:29" x14ac:dyDescent="0.25">
      <c r="A1256" t="str">
        <f>feed!A527</f>
        <v>RumBumistan</v>
      </c>
      <c r="B1256" t="str">
        <f>feed!B527</f>
        <v>Bite Me Rum Bum</v>
      </c>
      <c r="C1256">
        <f>feed!C527</f>
        <v>0</v>
      </c>
      <c r="D1256">
        <f>SUMPRODUCT(MID(0&amp;feed!D527,LARGE(INDEX(ISNUMBER(--MID(feed!D527,ROW($1:$19),1))*
ROW($1:$19),0),ROW($1:$19))+1,1)*10^ROW($1:$19)/10)</f>
        <v>3</v>
      </c>
      <c r="E1256">
        <f>SUMPRODUCT(MID(0&amp;feed!E527,LARGE(INDEX(ISNUMBER(--MID(feed!E527,ROW($1:$19),1))*
ROW($1:$19),0),ROW($1:$19))+1,1)*10^ROW($1:$19)/10)</f>
        <v>0</v>
      </c>
      <c r="F1256" t="str">
        <f>feed!F527</f>
        <v>Second World War surplus</v>
      </c>
      <c r="G1256" t="str">
        <f>feed!G527</f>
        <v>Good</v>
      </c>
      <c r="H1256">
        <f>SUMPRODUCT(MID(0&amp;feed!H527,LARGE(INDEX(ISNUMBER(--MID(feed!H527,ROW($1:$19),1))*
ROW($1:$19),0),ROW($1:$19))+1,1)*10^ROW($1:$19)/10)</f>
        <v>1</v>
      </c>
      <c r="I1256" t="str">
        <f>feed!I527</f>
        <v>Undisciplined Rabble</v>
      </c>
      <c r="J1256">
        <f>SUMPRODUCT(MID(0&amp;feed!J527,LARGE(INDEX(ISNUMBER(--MID(feed!J527,ROW($1:$19),1))*
ROW($1:$19),0),ROW($1:$19))+1,1)*10^ROW($1:$19)/10)</f>
        <v>74</v>
      </c>
      <c r="K1256">
        <f>SUMPRODUCT(MID(0&amp;feed!K527,LARGE(INDEX(ISNUMBER(--MID(feed!K527,ROW($1:$19),1))*
ROW($1:$19),0),ROW($1:$19))+1,1)*10^ROW($1:$19)/10)</f>
        <v>3</v>
      </c>
      <c r="L1256">
        <f>SUMPRODUCT(MID(0&amp;feed!L527,LARGE(INDEX(ISNUMBER(--MID(feed!L527,ROW($1:$19),1))*
ROW($1:$19),0),ROW($1:$19))+1,1)*10^ROW($1:$19)/10)</f>
        <v>0</v>
      </c>
      <c r="M1256" t="str">
        <f>feed!M527</f>
        <v>Mixed Economy</v>
      </c>
      <c r="N1256">
        <f>SUMPRODUCT(MID(0&amp;feed!N527,LARGE(INDEX(ISNUMBER(--MID(feed!N527,ROW($1:$5),1))*
ROW($1:$5),0),ROW($1:$5))+1,1)*10^ROW($1:$5)/10)</f>
        <v>1173</v>
      </c>
      <c r="O1256">
        <f>SUMPRODUCT(MID(0&amp;feed!O527,LARGE(INDEX(ISNUMBER(--MID(feed!O527,ROW($1:$5),1))*
ROW($1:$5),0),ROW($1:$5))+1,1)*10^ROW($1:$5)/10)</f>
        <v>21</v>
      </c>
      <c r="P1256" t="str">
        <f>feed!P527</f>
        <v>Untapped</v>
      </c>
      <c r="Q1256">
        <f t="shared" si="114"/>
        <v>90</v>
      </c>
      <c r="R1256" t="str">
        <f>feed!Q527</f>
        <v>Meagre</v>
      </c>
      <c r="S1256">
        <f t="shared" si="115"/>
        <v>1.5</v>
      </c>
      <c r="T1256" t="str">
        <f>feed!R527</f>
        <v>Indochina</v>
      </c>
      <c r="U1256" t="str">
        <f>feed!S527</f>
        <v>Neutral</v>
      </c>
      <c r="V1256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1765</v>
      </c>
      <c r="W1256" t="str">
        <f>feed!U527</f>
        <v>http://blocgame.com/stats.php?id=64055</v>
      </c>
      <c r="X1256" s="4">
        <f>SUMPRODUCT(MID(0&amp;feed!V527,LARGE(INDEX(ISNUMBER(--MID(feed!V527,ROW($1:$5),1))*
ROW($1:$5),0),ROW($1:$5))+1,1)*10^ROW($1:$5)/10)</f>
        <v>0</v>
      </c>
      <c r="Y1256">
        <f>feed!W527</f>
        <v>0</v>
      </c>
      <c r="Z1256" s="4">
        <f t="shared" si="116"/>
        <v>-110</v>
      </c>
      <c r="AA1256" s="8">
        <f t="shared" si="117"/>
        <v>1.5046888320545611</v>
      </c>
      <c r="AB1256" s="4">
        <f t="shared" si="118"/>
        <v>195.5</v>
      </c>
      <c r="AC1256" s="4">
        <f t="shared" si="119"/>
        <v>294.16666666666669</v>
      </c>
    </row>
    <row r="1257" spans="1:29" x14ac:dyDescent="0.25">
      <c r="A1257" t="str">
        <f>feed!A596</f>
        <v>Disnomica</v>
      </c>
      <c r="B1257" t="str">
        <f>feed!B596</f>
        <v>Chaad</v>
      </c>
      <c r="C1257" t="str">
        <f>feed!C596</f>
        <v>Interpol</v>
      </c>
      <c r="D1257">
        <f>SUMPRODUCT(MID(0&amp;feed!D596,LARGE(INDEX(ISNUMBER(--MID(feed!D596,ROW($1:$19),1))*
ROW($1:$19),0),ROW($1:$19))+1,1)*10^ROW($1:$19)/10)</f>
        <v>38</v>
      </c>
      <c r="E1257">
        <f>SUMPRODUCT(MID(0&amp;feed!E596,LARGE(INDEX(ISNUMBER(--MID(feed!E596,ROW($1:$19),1))*
ROW($1:$19),0),ROW($1:$19))+1,1)*10^ROW($1:$19)/10)</f>
        <v>4</v>
      </c>
      <c r="F1257" t="str">
        <f>feed!F596</f>
        <v>Second World War surplus</v>
      </c>
      <c r="G1257" t="str">
        <f>feed!G596</f>
        <v>Gandhi-like</v>
      </c>
      <c r="H1257">
        <f>SUMPRODUCT(MID(0&amp;feed!H596,LARGE(INDEX(ISNUMBER(--MID(feed!H596,ROW($1:$19),1))*
ROW($1:$19),0),ROW($1:$19))+1,1)*10^ROW($1:$19)/10)</f>
        <v>2</v>
      </c>
      <c r="I1257" t="str">
        <f>feed!I596</f>
        <v>Undisciplined Rabble</v>
      </c>
      <c r="J1257">
        <f>SUMPRODUCT(MID(0&amp;feed!J596,LARGE(INDEX(ISNUMBER(--MID(feed!J596,ROW($1:$19),1))*
ROW($1:$19),0),ROW($1:$19))+1,1)*10^ROW($1:$19)/10)</f>
        <v>0</v>
      </c>
      <c r="K1257">
        <f>SUMPRODUCT(MID(0&amp;feed!K596,LARGE(INDEX(ISNUMBER(--MID(feed!K596,ROW($1:$19),1))*
ROW($1:$19),0),ROW($1:$19))+1,1)*10^ROW($1:$19)/10)</f>
        <v>10</v>
      </c>
      <c r="L1257">
        <f>SUMPRODUCT(MID(0&amp;feed!L596,LARGE(INDEX(ISNUMBER(--MID(feed!L596,ROW($1:$19),1))*
ROW($1:$19),0),ROW($1:$19))+1,1)*10^ROW($1:$19)/10)</f>
        <v>24</v>
      </c>
      <c r="M1257" t="str">
        <f>feed!M596</f>
        <v>Central Planning</v>
      </c>
      <c r="N1257">
        <f>SUMPRODUCT(MID(0&amp;feed!N596,LARGE(INDEX(ISNUMBER(--MID(feed!N596,ROW($1:$5),1))*
ROW($1:$5),0),ROW($1:$5))+1,1)*10^ROW($1:$5)/10)</f>
        <v>972</v>
      </c>
      <c r="O1257">
        <f>SUMPRODUCT(MID(0&amp;feed!O596,LARGE(INDEX(ISNUMBER(--MID(feed!O596,ROW($1:$5),1))*
ROW($1:$5),0),ROW($1:$5))+1,1)*10^ROW($1:$5)/10)</f>
        <v>4266</v>
      </c>
      <c r="P1257">
        <f>feed!P596</f>
        <v>0</v>
      </c>
      <c r="Q1257">
        <f t="shared" si="114"/>
        <v>40</v>
      </c>
      <c r="R1257" t="str">
        <f>feed!Q596</f>
        <v>Mediocre</v>
      </c>
      <c r="S1257">
        <f t="shared" si="115"/>
        <v>4.5</v>
      </c>
      <c r="T1257" t="str">
        <f>feed!R596</f>
        <v>Arabia</v>
      </c>
      <c r="U1257" t="str">
        <f>feed!S596</f>
        <v>Soviet Union</v>
      </c>
      <c r="V1257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49114</v>
      </c>
      <c r="W1257" t="str">
        <f>feed!U596</f>
        <v>http://blocgame.com/stats.php?id=60992</v>
      </c>
      <c r="X1257" s="4">
        <f>SUMPRODUCT(MID(0&amp;feed!V596,LARGE(INDEX(ISNUMBER(--MID(feed!V596,ROW($1:$5),1))*
ROW($1:$5),0),ROW($1:$5))+1,1)*10^ROW($1:$5)/10)</f>
        <v>0</v>
      </c>
      <c r="Y1257">
        <f>feed!W596</f>
        <v>0</v>
      </c>
      <c r="Z1257" s="4">
        <f t="shared" si="116"/>
        <v>34864</v>
      </c>
      <c r="AA1257" s="8">
        <f t="shared" si="117"/>
        <v>50.528806584362137</v>
      </c>
      <c r="AB1257" s="4">
        <f t="shared" si="118"/>
        <v>162</v>
      </c>
      <c r="AC1257" s="4">
        <f t="shared" si="119"/>
        <v>8185.666666666667</v>
      </c>
    </row>
    <row r="1258" spans="1:29" x14ac:dyDescent="0.25">
      <c r="A1258" t="str">
        <f>feed!A498</f>
        <v>pooperheds</v>
      </c>
      <c r="B1258" t="str">
        <f>feed!B498</f>
        <v>Yung Peanuts</v>
      </c>
      <c r="C1258" t="str">
        <f>feed!C498</f>
        <v>The shitterniggers</v>
      </c>
      <c r="D1258">
        <f>SUMPRODUCT(MID(0&amp;feed!D498,LARGE(INDEX(ISNUMBER(--MID(feed!D498,ROW($1:$19),1))*
ROW($1:$19),0),ROW($1:$19))+1,1)*10^ROW($1:$19)/10)</f>
        <v>3</v>
      </c>
      <c r="E1258">
        <f>SUMPRODUCT(MID(0&amp;feed!E498,LARGE(INDEX(ISNUMBER(--MID(feed!E498,ROW($1:$19),1))*
ROW($1:$19),0),ROW($1:$19))+1,1)*10^ROW($1:$19)/10)</f>
        <v>0</v>
      </c>
      <c r="F1258" t="str">
        <f>feed!F498</f>
        <v>Second World War surplus</v>
      </c>
      <c r="G1258" t="str">
        <f>feed!G498</f>
        <v>Questionable</v>
      </c>
      <c r="H1258">
        <f>SUMPRODUCT(MID(0&amp;feed!H498,LARGE(INDEX(ISNUMBER(--MID(feed!H498,ROW($1:$19),1))*
ROW($1:$19),0),ROW($1:$19))+1,1)*10^ROW($1:$19)/10)</f>
        <v>1</v>
      </c>
      <c r="I1258" t="str">
        <f>feed!I498</f>
        <v>Undisciplined Rabble</v>
      </c>
      <c r="J1258">
        <f>SUMPRODUCT(MID(0&amp;feed!J498,LARGE(INDEX(ISNUMBER(--MID(feed!J498,ROW($1:$19),1))*
ROW($1:$19),0),ROW($1:$19))+1,1)*10^ROW($1:$19)/10)</f>
        <v>73</v>
      </c>
      <c r="K1258">
        <f>SUMPRODUCT(MID(0&amp;feed!K498,LARGE(INDEX(ISNUMBER(--MID(feed!K498,ROW($1:$19),1))*
ROW($1:$19),0),ROW($1:$19))+1,1)*10^ROW($1:$19)/10)</f>
        <v>2</v>
      </c>
      <c r="L1258">
        <f>SUMPRODUCT(MID(0&amp;feed!L498,LARGE(INDEX(ISNUMBER(--MID(feed!L498,ROW($1:$19),1))*
ROW($1:$19),0),ROW($1:$19))+1,1)*10^ROW($1:$19)/10)</f>
        <v>2</v>
      </c>
      <c r="M1258" t="str">
        <f>feed!M498</f>
        <v>Mixed Economy</v>
      </c>
      <c r="N1258">
        <f>SUMPRODUCT(MID(0&amp;feed!N498,LARGE(INDEX(ISNUMBER(--MID(feed!N498,ROW($1:$5),1))*
ROW($1:$5),0),ROW($1:$5))+1,1)*10^ROW($1:$5)/10)</f>
        <v>1253</v>
      </c>
      <c r="O1258">
        <f>SUMPRODUCT(MID(0&amp;feed!O498,LARGE(INDEX(ISNUMBER(--MID(feed!O498,ROW($1:$5),1))*
ROW($1:$5),0),ROW($1:$5))+1,1)*10^ROW($1:$5)/10)</f>
        <v>0</v>
      </c>
      <c r="P1258" t="str">
        <f>feed!P498</f>
        <v>Untapped</v>
      </c>
      <c r="Q1258">
        <f t="shared" si="114"/>
        <v>90</v>
      </c>
      <c r="R1258" t="str">
        <f>feed!Q498</f>
        <v>None</v>
      </c>
      <c r="S1258">
        <f t="shared" si="115"/>
        <v>0</v>
      </c>
      <c r="T1258" t="str">
        <f>feed!R498</f>
        <v>China</v>
      </c>
      <c r="U1258" t="str">
        <f>feed!S498</f>
        <v>Neutral</v>
      </c>
      <c r="V125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2438</v>
      </c>
      <c r="W1258" t="str">
        <f>feed!U498</f>
        <v>http://blocgame.com/stats.php?id=63903</v>
      </c>
      <c r="X1258" s="4">
        <f>SUMPRODUCT(MID(0&amp;feed!V498,LARGE(INDEX(ISNUMBER(--MID(feed!V498,ROW($1:$5),1))*
ROW($1:$5),0),ROW($1:$5))+1,1)*10^ROW($1:$5)/10)</f>
        <v>0</v>
      </c>
      <c r="Y1258">
        <f>feed!W498</f>
        <v>0</v>
      </c>
      <c r="Z1258" s="4">
        <f t="shared" si="116"/>
        <v>188</v>
      </c>
      <c r="AA1258" s="8">
        <f t="shared" si="117"/>
        <v>1.945730247406225</v>
      </c>
      <c r="AB1258" s="4">
        <f t="shared" si="118"/>
        <v>208.83333333333334</v>
      </c>
      <c r="AC1258" s="4">
        <f t="shared" si="119"/>
        <v>406.33333333333331</v>
      </c>
    </row>
    <row r="1259" spans="1:29" x14ac:dyDescent="0.25">
      <c r="A1259" t="str">
        <f>feed!A655</f>
        <v>Melengkar Alam</v>
      </c>
      <c r="B1259" t="str">
        <f>feed!B655</f>
        <v>Raja dewata</v>
      </c>
      <c r="C1259" t="str">
        <f>feed!C655</f>
        <v>PIRATES</v>
      </c>
      <c r="D1259">
        <f>SUMPRODUCT(MID(0&amp;feed!D655,LARGE(INDEX(ISNUMBER(--MID(feed!D655,ROW($1:$19),1))*
ROW($1:$19),0),ROW($1:$19))+1,1)*10^ROW($1:$19)/10)</f>
        <v>105</v>
      </c>
      <c r="E1259">
        <f>SUMPRODUCT(MID(0&amp;feed!E655,LARGE(INDEX(ISNUMBER(--MID(feed!E655,ROW($1:$19),1))*
ROW($1:$19),0),ROW($1:$19))+1,1)*10^ROW($1:$19)/10)</f>
        <v>1</v>
      </c>
      <c r="F1259" t="str">
        <f>feed!F655</f>
        <v>Korean War surplus</v>
      </c>
      <c r="G1259" t="str">
        <f>feed!G655</f>
        <v>Gandhi-like</v>
      </c>
      <c r="H1259">
        <f>SUMPRODUCT(MID(0&amp;feed!H655,LARGE(INDEX(ISNUMBER(--MID(feed!H655,ROW($1:$19),1))*
ROW($1:$19),0),ROW($1:$19))+1,1)*10^ROW($1:$19)/10)</f>
        <v>6</v>
      </c>
      <c r="I1259" t="str">
        <f>feed!I655</f>
        <v>Standard</v>
      </c>
      <c r="J1259">
        <f>SUMPRODUCT(MID(0&amp;feed!J655,LARGE(INDEX(ISNUMBER(--MID(feed!J655,ROW($1:$19),1))*
ROW($1:$19),0),ROW($1:$19))+1,1)*10^ROW($1:$19)/10)</f>
        <v>10</v>
      </c>
      <c r="K1259">
        <f>SUMPRODUCT(MID(0&amp;feed!K655,LARGE(INDEX(ISNUMBER(--MID(feed!K655,ROW($1:$19),1))*
ROW($1:$19),0),ROW($1:$19))+1,1)*10^ROW($1:$19)/10)</f>
        <v>27</v>
      </c>
      <c r="L1259">
        <f>SUMPRODUCT(MID(0&amp;feed!L655,LARGE(INDEX(ISNUMBER(--MID(feed!L655,ROW($1:$19),1))*
ROW($1:$19),0),ROW($1:$19))+1,1)*10^ROW($1:$19)/10)</f>
        <v>13</v>
      </c>
      <c r="M1259" t="str">
        <f>feed!M655</f>
        <v>Central Planning</v>
      </c>
      <c r="N1259">
        <f>SUMPRODUCT(MID(0&amp;feed!N655,LARGE(INDEX(ISNUMBER(--MID(feed!N655,ROW($1:$5),1))*
ROW($1:$5),0),ROW($1:$5))+1,1)*10^ROW($1:$5)/10)</f>
        <v>860</v>
      </c>
      <c r="O1259">
        <f>SUMPRODUCT(MID(0&amp;feed!O655,LARGE(INDEX(ISNUMBER(--MID(feed!O655,ROW($1:$5),1))*
ROW($1:$5),0),ROW($1:$5))+1,1)*10^ROW($1:$5)/10)</f>
        <v>4437</v>
      </c>
      <c r="P1259" t="str">
        <f>feed!P655</f>
        <v>Untapped</v>
      </c>
      <c r="Q1259">
        <f t="shared" si="114"/>
        <v>90</v>
      </c>
      <c r="R1259" t="str">
        <f>feed!Q655</f>
        <v>Very Powerful</v>
      </c>
      <c r="S1259">
        <f t="shared" si="115"/>
        <v>10</v>
      </c>
      <c r="T1259" t="str">
        <f>feed!R655</f>
        <v>Arabia</v>
      </c>
      <c r="U1259" t="str">
        <f>feed!S655</f>
        <v>Soviet Union</v>
      </c>
      <c r="V1259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29410</v>
      </c>
      <c r="W1259" t="str">
        <f>feed!U655</f>
        <v>http://blocgame.com/stats.php?id=60554</v>
      </c>
      <c r="X1259" s="4">
        <f>SUMPRODUCT(MID(0&amp;feed!V655,LARGE(INDEX(ISNUMBER(--MID(feed!V655,ROW($1:$5),1))*
ROW($1:$5),0),ROW($1:$5))+1,1)*10^ROW($1:$5)/10)</f>
        <v>0</v>
      </c>
      <c r="Y1259">
        <f>feed!W655</f>
        <v>0</v>
      </c>
      <c r="Z1259" s="4">
        <f t="shared" si="116"/>
        <v>9910</v>
      </c>
      <c r="AA1259" s="8">
        <f t="shared" si="117"/>
        <v>34.197674418604649</v>
      </c>
      <c r="AB1259" s="4">
        <f t="shared" si="118"/>
        <v>143.33333333333334</v>
      </c>
      <c r="AC1259" s="4">
        <f t="shared" si="119"/>
        <v>4901.666666666667</v>
      </c>
    </row>
    <row r="1260" spans="1:29" x14ac:dyDescent="0.25">
      <c r="A1260" t="str">
        <f>feed!A733</f>
        <v>Parit Sayang</v>
      </c>
      <c r="B1260" t="str">
        <f>feed!B733</f>
        <v>Penghulu Seman</v>
      </c>
      <c r="C1260">
        <f>feed!C733</f>
        <v>0</v>
      </c>
      <c r="D1260">
        <f>SUMPRODUCT(MID(0&amp;feed!D733,LARGE(INDEX(ISNUMBER(--MID(feed!D733,ROW($1:$19),1))*
ROW($1:$19),0),ROW($1:$19))+1,1)*10^ROW($1:$19)/10)</f>
        <v>158</v>
      </c>
      <c r="E1260">
        <f>SUMPRODUCT(MID(0&amp;feed!E733,LARGE(INDEX(ISNUMBER(--MID(feed!E733,ROW($1:$19),1))*
ROW($1:$19),0),ROW($1:$19))+1,1)*10^ROW($1:$19)/10)</f>
        <v>2</v>
      </c>
      <c r="F1260" t="str">
        <f>feed!F733</f>
        <v>Korean War surplus</v>
      </c>
      <c r="G1260" t="str">
        <f>feed!G733</f>
        <v>Gandhi-like</v>
      </c>
      <c r="H1260">
        <f>SUMPRODUCT(MID(0&amp;feed!H733,LARGE(INDEX(ISNUMBER(--MID(feed!H733,ROW($1:$19),1))*
ROW($1:$19),0),ROW($1:$19))+1,1)*10^ROW($1:$19)/10)</f>
        <v>5</v>
      </c>
      <c r="I1260" t="str">
        <f>feed!I733</f>
        <v>Standard</v>
      </c>
      <c r="J1260">
        <f>SUMPRODUCT(MID(0&amp;feed!J733,LARGE(INDEX(ISNUMBER(--MID(feed!J733,ROW($1:$19),1))*
ROW($1:$19),0),ROW($1:$19))+1,1)*10^ROW($1:$19)/10)</f>
        <v>11</v>
      </c>
      <c r="K1260">
        <f>SUMPRODUCT(MID(0&amp;feed!K733,LARGE(INDEX(ISNUMBER(--MID(feed!K733,ROW($1:$19),1))*
ROW($1:$19),0),ROW($1:$19))+1,1)*10^ROW($1:$19)/10)</f>
        <v>50</v>
      </c>
      <c r="L1260">
        <f>SUMPRODUCT(MID(0&amp;feed!L733,LARGE(INDEX(ISNUMBER(--MID(feed!L733,ROW($1:$19),1))*
ROW($1:$19),0),ROW($1:$19))+1,1)*10^ROW($1:$19)/10)</f>
        <v>11</v>
      </c>
      <c r="M1260" t="str">
        <f>feed!M733</f>
        <v>Free Market</v>
      </c>
      <c r="N1260">
        <f>SUMPRODUCT(MID(0&amp;feed!N733,LARGE(INDEX(ISNUMBER(--MID(feed!N733,ROW($1:$5),1))*
ROW($1:$5),0),ROW($1:$5))+1,1)*10^ROW($1:$5)/10)</f>
        <v>719</v>
      </c>
      <c r="O1260">
        <f>SUMPRODUCT(MID(0&amp;feed!O733,LARGE(INDEX(ISNUMBER(--MID(feed!O733,ROW($1:$5),1))*
ROW($1:$5),0),ROW($1:$5))+1,1)*10^ROW($1:$5)/10)</f>
        <v>11</v>
      </c>
      <c r="P1260" t="str">
        <f>feed!P733</f>
        <v>Untapped</v>
      </c>
      <c r="Q1260">
        <f t="shared" si="114"/>
        <v>90</v>
      </c>
      <c r="R1260" t="str">
        <f>feed!Q733</f>
        <v>Large</v>
      </c>
      <c r="S1260">
        <f t="shared" si="115"/>
        <v>7.5</v>
      </c>
      <c r="T1260" t="str">
        <f>feed!R733</f>
        <v>East Indies</v>
      </c>
      <c r="U1260" t="str">
        <f>feed!S733</f>
        <v>United States</v>
      </c>
      <c r="V1260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50170</v>
      </c>
      <c r="W1260" t="str">
        <f>feed!U733</f>
        <v>http://blocgame.com/stats.php?id=60573</v>
      </c>
      <c r="X1260" s="4">
        <f>SUMPRODUCT(MID(0&amp;feed!V733,LARGE(INDEX(ISNUMBER(--MID(feed!V733,ROW($1:$5),1))*
ROW($1:$5),0),ROW($1:$5))+1,1)*10^ROW($1:$5)/10)</f>
        <v>0</v>
      </c>
      <c r="Y1260">
        <f>feed!W733</f>
        <v>0</v>
      </c>
      <c r="Z1260" s="4">
        <f t="shared" si="116"/>
        <v>23545</v>
      </c>
      <c r="AA1260" s="8">
        <f t="shared" si="117"/>
        <v>69.777468706536851</v>
      </c>
      <c r="AB1260" s="4">
        <f t="shared" si="118"/>
        <v>119.83333333333333</v>
      </c>
      <c r="AC1260" s="4">
        <f t="shared" si="119"/>
        <v>8361.6666666666661</v>
      </c>
    </row>
    <row r="1261" spans="1:29" x14ac:dyDescent="0.25">
      <c r="A1261" t="str">
        <f>feed!A781</f>
        <v>Sanlucia</v>
      </c>
      <c r="B1261" t="str">
        <f>feed!B781</f>
        <v>johnnylaw1990</v>
      </c>
      <c r="C1261" t="str">
        <f>feed!C781</f>
        <v>SPQR</v>
      </c>
      <c r="D1261">
        <f>SUMPRODUCT(MID(0&amp;feed!D781,LARGE(INDEX(ISNUMBER(--MID(feed!D781,ROW($1:$19),1))*
ROW($1:$19),0),ROW($1:$19))+1,1)*10^ROW($1:$19)/10)</f>
        <v>18</v>
      </c>
      <c r="E1261">
        <f>SUMPRODUCT(MID(0&amp;feed!E781,LARGE(INDEX(ISNUMBER(--MID(feed!E781,ROW($1:$19),1))*
ROW($1:$19),0),ROW($1:$19))+1,1)*10^ROW($1:$19)/10)</f>
        <v>0</v>
      </c>
      <c r="F1261" t="str">
        <f>feed!F781</f>
        <v>Korean War surplus</v>
      </c>
      <c r="G1261" t="str">
        <f>feed!G781</f>
        <v>Isolated</v>
      </c>
      <c r="H1261">
        <f>SUMPRODUCT(MID(0&amp;feed!H780,LARGE(INDEX(ISNUMBER(--MID(feed!H780,ROW($1:$19),1))*
ROW($1:$19),0),ROW($1:$19))+1,1)*10^ROW($1:$19)/10)</f>
        <v>0</v>
      </c>
      <c r="I1261" t="str">
        <f>feed!I781</f>
        <v>Elite</v>
      </c>
      <c r="J1261">
        <f>SUMPRODUCT(MID(0&amp;feed!J781,LARGE(INDEX(ISNUMBER(--MID(feed!J781,ROW($1:$19),1))*
ROW($1:$19),0),ROW($1:$19))+1,1)*10^ROW($1:$19)/10)</f>
        <v>11</v>
      </c>
      <c r="K1261">
        <f>SUMPRODUCT(MID(0&amp;feed!K781,LARGE(INDEX(ISNUMBER(--MID(feed!K781,ROW($1:$19),1))*
ROW($1:$19),0),ROW($1:$19))+1,1)*10^ROW($1:$19)/10)</f>
        <v>8</v>
      </c>
      <c r="L1261">
        <f>SUMPRODUCT(MID(0&amp;feed!L781,LARGE(INDEX(ISNUMBER(--MID(feed!L781,ROW($1:$19),1))*
ROW($1:$19),0),ROW($1:$19))+1,1)*10^ROW($1:$19)/10)</f>
        <v>15</v>
      </c>
      <c r="M1261" t="str">
        <f>feed!M781</f>
        <v>Mixed Economy</v>
      </c>
      <c r="N1261">
        <f>SUMPRODUCT(MID(0&amp;feed!N781,LARGE(INDEX(ISNUMBER(--MID(feed!N781,ROW($1:$5),1))*
ROW($1:$5),0),ROW($1:$5))+1,1)*10^ROW($1:$5)/10)</f>
        <v>623</v>
      </c>
      <c r="O1261">
        <f>SUMPRODUCT(MID(0&amp;feed!O781,LARGE(INDEX(ISNUMBER(--MID(feed!O781,ROW($1:$5),1))*
ROW($1:$5),0),ROW($1:$5))+1,1)*10^ROW($1:$5)/10)</f>
        <v>3792</v>
      </c>
      <c r="P1261" t="str">
        <f>feed!P781</f>
        <v>Near Depletion</v>
      </c>
      <c r="Q1261">
        <f t="shared" si="114"/>
        <v>10</v>
      </c>
      <c r="R1261" t="str">
        <f>feed!Q781</f>
        <v>Mediocre</v>
      </c>
      <c r="S1261">
        <f t="shared" si="115"/>
        <v>4.5</v>
      </c>
      <c r="T1261" t="str">
        <f>feed!R781</f>
        <v>Arabia</v>
      </c>
      <c r="U1261" t="str">
        <f>feed!S781</f>
        <v>Soviet Union</v>
      </c>
      <c r="V126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19057</v>
      </c>
      <c r="W1261" t="str">
        <f>feed!U781</f>
        <v>http://blocgame.com/stats.php?id=59921</v>
      </c>
      <c r="X1261" s="4">
        <f>SUMPRODUCT(MID(0&amp;feed!V781,LARGE(INDEX(ISNUMBER(--MID(feed!V781,ROW($1:$5),1))*
ROW($1:$5),0),ROW($1:$5))+1,1)*10^ROW($1:$5)/10)</f>
        <v>0</v>
      </c>
      <c r="Y1261">
        <f>feed!W781</f>
        <v>0</v>
      </c>
      <c r="Z1261" s="4">
        <f t="shared" si="116"/>
        <v>10432</v>
      </c>
      <c r="AA1261" s="8">
        <f t="shared" si="117"/>
        <v>30.589085072231139</v>
      </c>
      <c r="AB1261" s="4">
        <f t="shared" si="118"/>
        <v>103.83333333333333</v>
      </c>
      <c r="AC1261" s="4">
        <f t="shared" si="119"/>
        <v>3176.1666666666665</v>
      </c>
    </row>
    <row r="1262" spans="1:29" x14ac:dyDescent="0.25">
      <c r="A1262" t="str">
        <f>feed!A868</f>
        <v>SovietUnion</v>
      </c>
      <c r="B1262" t="str">
        <f>feed!B868</f>
        <v>Joseph Brezhnev</v>
      </c>
      <c r="C1262">
        <f>feed!C868</f>
        <v>0</v>
      </c>
      <c r="D1262">
        <f>SUMPRODUCT(MID(0&amp;feed!D868,LARGE(INDEX(ISNUMBER(--MID(feed!D868,ROW($1:$19),1))*
ROW($1:$19),0),ROW($1:$19))+1,1)*10^ROW($1:$19)/10)</f>
        <v>18</v>
      </c>
      <c r="E1262">
        <f>SUMPRODUCT(MID(0&amp;feed!E868,LARGE(INDEX(ISNUMBER(--MID(feed!E868,ROW($1:$19),1))*
ROW($1:$19),0),ROW($1:$19))+1,1)*10^ROW($1:$19)/10)</f>
        <v>0</v>
      </c>
      <c r="F1262" t="str">
        <f>feed!F868</f>
        <v>Finest of the 19th century</v>
      </c>
      <c r="G1262" t="str">
        <f>feed!G868</f>
        <v>Gandhi-like</v>
      </c>
      <c r="H1262">
        <f>SUMPRODUCT(MID(0&amp;feed!H868,LARGE(INDEX(ISNUMBER(--MID(feed!H868,ROW($1:$19),1))*
ROW($1:$19),0),ROW($1:$19))+1,1)*10^ROW($1:$19)/10)</f>
        <v>0</v>
      </c>
      <c r="I1262" t="str">
        <f>feed!I868</f>
        <v>Poor</v>
      </c>
      <c r="J1262">
        <f>SUMPRODUCT(MID(0&amp;feed!J868,LARGE(INDEX(ISNUMBER(--MID(feed!J868,ROW($1:$19),1))*
ROW($1:$19),0),ROW($1:$19))+1,1)*10^ROW($1:$19)/10)</f>
        <v>168</v>
      </c>
      <c r="K1262">
        <f>SUMPRODUCT(MID(0&amp;feed!K868,LARGE(INDEX(ISNUMBER(--MID(feed!K868,ROW($1:$19),1))*
ROW($1:$19),0),ROW($1:$19))+1,1)*10^ROW($1:$19)/10)</f>
        <v>3</v>
      </c>
      <c r="L1262">
        <f>SUMPRODUCT(MID(0&amp;feed!L868,LARGE(INDEX(ISNUMBER(--MID(feed!L868,ROW($1:$19),1))*
ROW($1:$19),0),ROW($1:$19))+1,1)*10^ROW($1:$19)/10)</f>
        <v>0</v>
      </c>
      <c r="M1262" t="str">
        <f>feed!M868</f>
        <v>Mixed Economy</v>
      </c>
      <c r="N1262">
        <f>SUMPRODUCT(MID(0&amp;feed!N868,LARGE(INDEX(ISNUMBER(--MID(feed!N868,ROW($1:$5),1))*
ROW($1:$5),0),ROW($1:$5))+1,1)*10^ROW($1:$5)/10)</f>
        <v>471</v>
      </c>
      <c r="O1262">
        <f>SUMPRODUCT(MID(0&amp;feed!O868,LARGE(INDEX(ISNUMBER(--MID(feed!O868,ROW($1:$5),1))*
ROW($1:$5),0),ROW($1:$5))+1,1)*10^ROW($1:$5)/10)</f>
        <v>0</v>
      </c>
      <c r="P1262" t="str">
        <f>feed!P868</f>
        <v>Untapped</v>
      </c>
      <c r="Q1262">
        <f t="shared" si="114"/>
        <v>90</v>
      </c>
      <c r="R1262" t="str">
        <f>feed!Q868</f>
        <v>None</v>
      </c>
      <c r="S1262">
        <f t="shared" si="115"/>
        <v>0</v>
      </c>
      <c r="T1262" t="str">
        <f>feed!R868</f>
        <v>China</v>
      </c>
      <c r="U1262" t="str">
        <f>feed!S868</f>
        <v>Neutral</v>
      </c>
      <c r="V1262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20000</v>
      </c>
      <c r="W1262" t="str">
        <f>feed!U868</f>
        <v>http://blocgame.com/stats.php?id=65422</v>
      </c>
      <c r="X1262" s="4">
        <f>SUMPRODUCT(MID(0&amp;feed!V868,LARGE(INDEX(ISNUMBER(--MID(feed!V868,ROW($1:$5),1))*
ROW($1:$5),0),ROW($1:$5))+1,1)*10^ROW($1:$5)/10)</f>
        <v>0</v>
      </c>
      <c r="Y1262">
        <f>feed!W868</f>
        <v>0</v>
      </c>
      <c r="Z1262" s="4">
        <f t="shared" si="116"/>
        <v>18875</v>
      </c>
      <c r="AA1262" s="8">
        <f t="shared" si="117"/>
        <v>42.462845010615709</v>
      </c>
      <c r="AB1262" s="4">
        <f t="shared" si="118"/>
        <v>78.5</v>
      </c>
      <c r="AC1262" s="4">
        <f t="shared" si="119"/>
        <v>3333.3333333333335</v>
      </c>
    </row>
    <row r="1263" spans="1:29" x14ac:dyDescent="0.25">
      <c r="A1263" t="str">
        <f>feed!A870</f>
        <v>Igguana</v>
      </c>
      <c r="B1263" t="str">
        <f>feed!B870</f>
        <v>Yerram</v>
      </c>
      <c r="C1263" t="str">
        <f>feed!C870</f>
        <v>The Order</v>
      </c>
      <c r="D1263">
        <f>SUMPRODUCT(MID(0&amp;feed!D870,LARGE(INDEX(ISNUMBER(--MID(feed!D870,ROW($1:$19),1))*
ROW($1:$19),0),ROW($1:$19))+1,1)*10^ROW($1:$19)/10)</f>
        <v>58</v>
      </c>
      <c r="E1263">
        <f>SUMPRODUCT(MID(0&amp;feed!E870,LARGE(INDEX(ISNUMBER(--MID(feed!E870,ROW($1:$19),1))*
ROW($1:$19),0),ROW($1:$19))+1,1)*10^ROW($1:$19)/10)</f>
        <v>0</v>
      </c>
      <c r="F1263" t="str">
        <f>feed!F870</f>
        <v>First World War surplus</v>
      </c>
      <c r="G1263" t="str">
        <f>feed!G870</f>
        <v>Angelic</v>
      </c>
      <c r="H1263">
        <f>SUMPRODUCT(MID(0&amp;feed!H870,LARGE(INDEX(ISNUMBER(--MID(feed!H870,ROW($1:$19),1))*
ROW($1:$19),0),ROW($1:$19))+1,1)*10^ROW($1:$19)/10)</f>
        <v>2</v>
      </c>
      <c r="I1263" t="str">
        <f>feed!I870</f>
        <v>Standard</v>
      </c>
      <c r="J1263">
        <f>SUMPRODUCT(MID(0&amp;feed!J870,LARGE(INDEX(ISNUMBER(--MID(feed!J870,ROW($1:$19),1))*
ROW($1:$19),0),ROW($1:$19))+1,1)*10^ROW($1:$19)/10)</f>
        <v>35</v>
      </c>
      <c r="K1263">
        <f>SUMPRODUCT(MID(0&amp;feed!K870,LARGE(INDEX(ISNUMBER(--MID(feed!K870,ROW($1:$19),1))*
ROW($1:$19),0),ROW($1:$19))+1,1)*10^ROW($1:$19)/10)</f>
        <v>12</v>
      </c>
      <c r="L1263">
        <f>SUMPRODUCT(MID(0&amp;feed!L870,LARGE(INDEX(ISNUMBER(--MID(feed!L870,ROW($1:$19),1))*
ROW($1:$19),0),ROW($1:$19))+1,1)*10^ROW($1:$19)/10)</f>
        <v>3</v>
      </c>
      <c r="M1263" t="str">
        <f>feed!M870</f>
        <v>Central Planning</v>
      </c>
      <c r="N1263">
        <f>SUMPRODUCT(MID(0&amp;feed!N870,LARGE(INDEX(ISNUMBER(--MID(feed!N870,ROW($1:$5),1))*
ROW($1:$5),0),ROW($1:$5))+1,1)*10^ROW($1:$5)/10)</f>
        <v>468</v>
      </c>
      <c r="O1263">
        <f>SUMPRODUCT(MID(0&amp;feed!O870,LARGE(INDEX(ISNUMBER(--MID(feed!O870,ROW($1:$5),1))*
ROW($1:$5),0),ROW($1:$5))+1,1)*10^ROW($1:$5)/10)</f>
        <v>47</v>
      </c>
      <c r="P1263" t="str">
        <f>feed!P870</f>
        <v>Untapped</v>
      </c>
      <c r="Q1263">
        <f t="shared" si="114"/>
        <v>90</v>
      </c>
      <c r="R1263" t="str">
        <f>feed!Q870</f>
        <v>Meagre</v>
      </c>
      <c r="S1263">
        <f t="shared" si="115"/>
        <v>1.5</v>
      </c>
      <c r="T1263" t="str">
        <f>feed!R870</f>
        <v>Pacific Rim</v>
      </c>
      <c r="U1263" t="str">
        <f>feed!S870</f>
        <v>Soviet Union</v>
      </c>
      <c r="V1263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27990</v>
      </c>
      <c r="W1263" t="str">
        <f>feed!U870</f>
        <v>http://blocgame.com/stats.php?id=65310</v>
      </c>
      <c r="X1263" s="4">
        <f>SUMPRODUCT(MID(0&amp;feed!V870,LARGE(INDEX(ISNUMBER(--MID(feed!V870,ROW($1:$5),1))*
ROW($1:$5),0),ROW($1:$5))+1,1)*10^ROW($1:$5)/10)</f>
        <v>0</v>
      </c>
      <c r="Y1263">
        <f>feed!W870</f>
        <v>0</v>
      </c>
      <c r="Z1263" s="4">
        <f t="shared" si="116"/>
        <v>20865</v>
      </c>
      <c r="AA1263" s="8">
        <f t="shared" si="117"/>
        <v>59.807692307692307</v>
      </c>
      <c r="AB1263" s="4">
        <f t="shared" si="118"/>
        <v>78</v>
      </c>
      <c r="AC1263" s="4">
        <f t="shared" si="119"/>
        <v>4665</v>
      </c>
    </row>
    <row r="1264" spans="1:29" x14ac:dyDescent="0.25">
      <c r="A1264" t="str">
        <f>feed!A616</f>
        <v>DaSanese</v>
      </c>
      <c r="B1264" t="str">
        <f>feed!B616</f>
        <v>DaSa</v>
      </c>
      <c r="C1264" t="str">
        <f>feed!C616</f>
        <v>The Order</v>
      </c>
      <c r="D1264">
        <f>SUMPRODUCT(MID(0&amp;feed!D616,LARGE(INDEX(ISNUMBER(--MID(feed!D616,ROW($1:$19),1))*
ROW($1:$19),0),ROW($1:$19))+1,1)*10^ROW($1:$19)/10)</f>
        <v>41</v>
      </c>
      <c r="E1264">
        <f>SUMPRODUCT(MID(0&amp;feed!E616,LARGE(INDEX(ISNUMBER(--MID(feed!E616,ROW($1:$19),1))*
ROW($1:$19),0),ROW($1:$19))+1,1)*10^ROW($1:$19)/10)</f>
        <v>0</v>
      </c>
      <c r="F1264" t="str">
        <f>feed!F616</f>
        <v>First World War surplus</v>
      </c>
      <c r="G1264" t="str">
        <f>feed!G616</f>
        <v>Gandhi-like</v>
      </c>
      <c r="H1264">
        <f>SUMPRODUCT(MID(0&amp;feed!H615,LARGE(INDEX(ISNUMBER(--MID(feed!H615,ROW($1:$19),1))*
ROW($1:$19),0),ROW($1:$19))+1,1)*10^ROW($1:$19)/10)</f>
        <v>3</v>
      </c>
      <c r="I1264" t="str">
        <f>feed!I616</f>
        <v>Standard</v>
      </c>
      <c r="J1264">
        <f>SUMPRODUCT(MID(0&amp;feed!J616,LARGE(INDEX(ISNUMBER(--MID(feed!J616,ROW($1:$19),1))*
ROW($1:$19),0),ROW($1:$19))+1,1)*10^ROW($1:$19)/10)</f>
        <v>0</v>
      </c>
      <c r="K1264">
        <f>SUMPRODUCT(MID(0&amp;feed!K616,LARGE(INDEX(ISNUMBER(--MID(feed!K616,ROW($1:$19),1))*
ROW($1:$19),0),ROW($1:$19))+1,1)*10^ROW($1:$19)/10)</f>
        <v>6</v>
      </c>
      <c r="L1264">
        <f>SUMPRODUCT(MID(0&amp;feed!L616,LARGE(INDEX(ISNUMBER(--MID(feed!L616,ROW($1:$19),1))*
ROW($1:$19),0),ROW($1:$19))+1,1)*10^ROW($1:$19)/10)</f>
        <v>2</v>
      </c>
      <c r="M1264" t="str">
        <f>feed!M616</f>
        <v>Central Planning</v>
      </c>
      <c r="N1264">
        <f>SUMPRODUCT(MID(0&amp;feed!N616,LARGE(INDEX(ISNUMBER(--MID(feed!N616,ROW($1:$5),1))*
ROW($1:$5),0),ROW($1:$5))+1,1)*10^ROW($1:$5)/10)</f>
        <v>933</v>
      </c>
      <c r="O1264">
        <f>SUMPRODUCT(MID(0&amp;feed!O616,LARGE(INDEX(ISNUMBER(--MID(feed!O616,ROW($1:$5),1))*
ROW($1:$5),0),ROW($1:$5))+1,1)*10^ROW($1:$5)/10)</f>
        <v>364</v>
      </c>
      <c r="P1264" t="str">
        <f>feed!P616</f>
        <v>Untapped</v>
      </c>
      <c r="Q1264">
        <f t="shared" si="114"/>
        <v>90</v>
      </c>
      <c r="R1264" t="str">
        <f>feed!Q616</f>
        <v>Large</v>
      </c>
      <c r="S1264">
        <f t="shared" si="115"/>
        <v>7.5</v>
      </c>
      <c r="T1264" t="str">
        <f>feed!R616</f>
        <v>Amazonia</v>
      </c>
      <c r="U1264" t="str">
        <f>feed!S616</f>
        <v>Soviet Union</v>
      </c>
      <c r="V1264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20000</v>
      </c>
      <c r="W1264" t="str">
        <f>feed!U616</f>
        <v>http://blocgame.com/stats.php?id=64610</v>
      </c>
      <c r="X1264" s="4">
        <f>SUMPRODUCT(MID(0&amp;feed!V616,LARGE(INDEX(ISNUMBER(--MID(feed!V616,ROW($1:$5),1))*
ROW($1:$5),0),ROW($1:$5))+1,1)*10^ROW($1:$5)/10)</f>
        <v>0</v>
      </c>
      <c r="Y1264">
        <f>feed!W616</f>
        <v>0</v>
      </c>
      <c r="Z1264" s="4">
        <f t="shared" si="116"/>
        <v>14750</v>
      </c>
      <c r="AA1264" s="8">
        <f t="shared" si="117"/>
        <v>21.436227224008576</v>
      </c>
      <c r="AB1264" s="4">
        <f t="shared" si="118"/>
        <v>155.5</v>
      </c>
      <c r="AC1264" s="4">
        <f t="shared" si="119"/>
        <v>3333.3333333333335</v>
      </c>
    </row>
    <row r="1265" spans="1:29" x14ac:dyDescent="0.25">
      <c r="A1265" t="str">
        <f>feed!A674</f>
        <v>Zimbiosis</v>
      </c>
      <c r="B1265" t="str">
        <f>feed!B674</f>
        <v>Zimbiote</v>
      </c>
      <c r="C1265">
        <f>feed!C674</f>
        <v>0</v>
      </c>
      <c r="D1265">
        <f>SUMPRODUCT(MID(0&amp;feed!D674,LARGE(INDEX(ISNUMBER(--MID(feed!D674,ROW($1:$19),1))*
ROW($1:$19),0),ROW($1:$19))+1,1)*10^ROW($1:$19)/10)</f>
        <v>9</v>
      </c>
      <c r="E1265">
        <f>SUMPRODUCT(MID(0&amp;feed!E674,LARGE(INDEX(ISNUMBER(--MID(feed!E674,ROW($1:$19),1))*
ROW($1:$19),0),ROW($1:$19))+1,1)*10^ROW($1:$19)/10)</f>
        <v>0</v>
      </c>
      <c r="F1265" t="str">
        <f>feed!F674</f>
        <v>First World War surplus</v>
      </c>
      <c r="G1265" t="str">
        <f>feed!G674</f>
        <v>Gandhi-like</v>
      </c>
      <c r="H1265">
        <f>SUMPRODUCT(MID(0&amp;feed!H674,LARGE(INDEX(ISNUMBER(--MID(feed!H674,ROW($1:$19),1))*
ROW($1:$19),0),ROW($1:$19))+1,1)*10^ROW($1:$19)/10)</f>
        <v>0</v>
      </c>
      <c r="I1265" t="str">
        <f>feed!I674</f>
        <v>Standard</v>
      </c>
      <c r="J1265">
        <f>SUMPRODUCT(MID(0&amp;feed!J674,LARGE(INDEX(ISNUMBER(--MID(feed!J674,ROW($1:$19),1))*
ROW($1:$19),0),ROW($1:$19))+1,1)*10^ROW($1:$19)/10)</f>
        <v>114</v>
      </c>
      <c r="K1265">
        <f>SUMPRODUCT(MID(0&amp;feed!K674,LARGE(INDEX(ISNUMBER(--MID(feed!K674,ROW($1:$19),1))*
ROW($1:$19),0),ROW($1:$19))+1,1)*10^ROW($1:$19)/10)</f>
        <v>3</v>
      </c>
      <c r="L1265">
        <f>SUMPRODUCT(MID(0&amp;feed!L674,LARGE(INDEX(ISNUMBER(--MID(feed!L674,ROW($1:$19),1))*
ROW($1:$19),0),ROW($1:$19))+1,1)*10^ROW($1:$19)/10)</f>
        <v>2</v>
      </c>
      <c r="M1265" t="str">
        <f>feed!M674</f>
        <v>Central Planning</v>
      </c>
      <c r="N1265">
        <f>SUMPRODUCT(MID(0&amp;feed!N674,LARGE(INDEX(ISNUMBER(--MID(feed!N674,ROW($1:$5),1))*
ROW($1:$5),0),ROW($1:$5))+1,1)*10^ROW($1:$5)/10)</f>
        <v>823</v>
      </c>
      <c r="O1265">
        <f>SUMPRODUCT(MID(0&amp;feed!O674,LARGE(INDEX(ISNUMBER(--MID(feed!O674,ROW($1:$5),1))*
ROW($1:$5),0),ROW($1:$5))+1,1)*10^ROW($1:$5)/10)</f>
        <v>337</v>
      </c>
      <c r="P1265" t="str">
        <f>feed!P674</f>
        <v>Untapped</v>
      </c>
      <c r="Q1265">
        <f t="shared" si="114"/>
        <v>90</v>
      </c>
      <c r="R1265" t="str">
        <f>feed!Q674</f>
        <v>None</v>
      </c>
      <c r="S1265">
        <f t="shared" si="115"/>
        <v>0</v>
      </c>
      <c r="T1265" t="str">
        <f>feed!R674</f>
        <v>Southern Cone</v>
      </c>
      <c r="U1265" t="str">
        <f>feed!S674</f>
        <v>United States</v>
      </c>
      <c r="V1265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16335</v>
      </c>
      <c r="W1265" t="str">
        <f>feed!U674</f>
        <v>http://blocgame.com/stats.php?id=40417</v>
      </c>
      <c r="X1265" s="4">
        <f>SUMPRODUCT(MID(0&amp;feed!V674,LARGE(INDEX(ISNUMBER(--MID(feed!V674,ROW($1:$5),1))*
ROW($1:$5),0),ROW($1:$5))+1,1)*10^ROW($1:$5)/10)</f>
        <v>0</v>
      </c>
      <c r="Y1265">
        <f>feed!W674</f>
        <v>0</v>
      </c>
      <c r="Z1265" s="4">
        <f t="shared" si="116"/>
        <v>14460</v>
      </c>
      <c r="AA1265" s="8">
        <f t="shared" si="117"/>
        <v>19.848116646415551</v>
      </c>
      <c r="AB1265" s="4">
        <f t="shared" si="118"/>
        <v>137.16666666666666</v>
      </c>
      <c r="AC1265" s="4">
        <f t="shared" si="119"/>
        <v>2722.5</v>
      </c>
    </row>
    <row r="1266" spans="1:29" x14ac:dyDescent="0.25">
      <c r="A1266" t="str">
        <f>feed!A842</f>
        <v>rajallian</v>
      </c>
      <c r="B1266" t="str">
        <f>feed!B842</f>
        <v>rajallian</v>
      </c>
      <c r="C1266">
        <f>feed!C842</f>
        <v>0</v>
      </c>
      <c r="D1266">
        <f>SUMPRODUCT(MID(0&amp;feed!D842,LARGE(INDEX(ISNUMBER(--MID(feed!D842,ROW($1:$19),1))*
ROW($1:$19),0),ROW($1:$19))+1,1)*10^ROW($1:$19)/10)</f>
        <v>8</v>
      </c>
      <c r="E1266">
        <f>SUMPRODUCT(MID(0&amp;feed!E842,LARGE(INDEX(ISNUMBER(--MID(feed!E842,ROW($1:$19),1))*
ROW($1:$19),0),ROW($1:$19))+1,1)*10^ROW($1:$19)/10)</f>
        <v>0</v>
      </c>
      <c r="F1266" t="str">
        <f>feed!F842</f>
        <v>First World War surplus</v>
      </c>
      <c r="G1266" t="str">
        <f>feed!G842</f>
        <v>Good</v>
      </c>
      <c r="H1266">
        <f>SUMPRODUCT(MID(0&amp;feed!H842,LARGE(INDEX(ISNUMBER(--MID(feed!H842,ROW($1:$19),1))*
ROW($1:$19),0),ROW($1:$19))+1,1)*10^ROW($1:$19)/10)</f>
        <v>0</v>
      </c>
      <c r="I1266" t="str">
        <f>feed!I842</f>
        <v>Undisciplined Rabble</v>
      </c>
      <c r="J1266">
        <f>SUMPRODUCT(MID(0&amp;feed!J842,LARGE(INDEX(ISNUMBER(--MID(feed!J842,ROW($1:$19),1))*
ROW($1:$19),0),ROW($1:$19))+1,1)*10^ROW($1:$19)/10)</f>
        <v>5</v>
      </c>
      <c r="K1266">
        <f>SUMPRODUCT(MID(0&amp;feed!K842,LARGE(INDEX(ISNUMBER(--MID(feed!K842,ROW($1:$19),1))*
ROW($1:$19),0),ROW($1:$19))+1,1)*10^ROW($1:$19)/10)</f>
        <v>2</v>
      </c>
      <c r="L1266">
        <f>SUMPRODUCT(MID(0&amp;feed!L842,LARGE(INDEX(ISNUMBER(--MID(feed!L842,ROW($1:$19),1))*
ROW($1:$19),0),ROW($1:$19))+1,1)*10^ROW($1:$19)/10)</f>
        <v>9</v>
      </c>
      <c r="M1266" t="str">
        <f>feed!M842</f>
        <v>Mixed Economy</v>
      </c>
      <c r="N1266">
        <f>SUMPRODUCT(MID(0&amp;feed!N842,LARGE(INDEX(ISNUMBER(--MID(feed!N842,ROW($1:$5),1))*
ROW($1:$5),0),ROW($1:$5))+1,1)*10^ROW($1:$5)/10)</f>
        <v>519</v>
      </c>
      <c r="O1266">
        <f>SUMPRODUCT(MID(0&amp;feed!O842,LARGE(INDEX(ISNUMBER(--MID(feed!O842,ROW($1:$5),1))*
ROW($1:$5),0),ROW($1:$5))+1,1)*10^ROW($1:$5)/10)</f>
        <v>418</v>
      </c>
      <c r="P1266" t="str">
        <f>feed!P842</f>
        <v>Untapped</v>
      </c>
      <c r="Q1266">
        <f t="shared" si="114"/>
        <v>90</v>
      </c>
      <c r="R1266" t="str">
        <f>feed!Q842</f>
        <v>None</v>
      </c>
      <c r="S1266">
        <f t="shared" si="115"/>
        <v>0</v>
      </c>
      <c r="T1266" t="str">
        <f>feed!R842</f>
        <v>Persia</v>
      </c>
      <c r="U1266" t="str">
        <f>feed!S842</f>
        <v>Neutral</v>
      </c>
      <c r="V1266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4167</v>
      </c>
      <c r="W1266" t="str">
        <f>feed!U842</f>
        <v>http://blocgame.com/stats.php?id=64144</v>
      </c>
      <c r="X1266" s="4">
        <f>SUMPRODUCT(MID(0&amp;feed!V842,LARGE(INDEX(ISNUMBER(--MID(feed!V842,ROW($1:$5),1))*
ROW($1:$5),0),ROW($1:$5))+1,1)*10^ROW($1:$5)/10)</f>
        <v>0</v>
      </c>
      <c r="Y1266">
        <f>feed!W842</f>
        <v>0</v>
      </c>
      <c r="Z1266" s="4">
        <f t="shared" si="116"/>
        <v>42</v>
      </c>
      <c r="AA1266" s="8">
        <f t="shared" si="117"/>
        <v>8.0289017341040463</v>
      </c>
      <c r="AB1266" s="4">
        <f t="shared" si="118"/>
        <v>86.5</v>
      </c>
      <c r="AC1266" s="4">
        <f t="shared" si="119"/>
        <v>694.5</v>
      </c>
    </row>
    <row r="1267" spans="1:29" x14ac:dyDescent="0.25">
      <c r="A1267" t="str">
        <f>feed!A914</f>
        <v>Dorentia</v>
      </c>
      <c r="B1267" t="str">
        <f>feed!B914</f>
        <v>Khad Fi</v>
      </c>
      <c r="C1267">
        <f>feed!C914</f>
        <v>0</v>
      </c>
      <c r="D1267">
        <f>SUMPRODUCT(MID(0&amp;feed!D914,LARGE(INDEX(ISNUMBER(--MID(feed!D914,ROW($1:$19),1))*
ROW($1:$19),0),ROW($1:$19))+1,1)*10^ROW($1:$19)/10)</f>
        <v>3</v>
      </c>
      <c r="E1267">
        <f>SUMPRODUCT(MID(0&amp;feed!E914,LARGE(INDEX(ISNUMBER(--MID(feed!E914,ROW($1:$19),1))*
ROW($1:$19),0),ROW($1:$19))+1,1)*10^ROW($1:$19)/10)</f>
        <v>0</v>
      </c>
      <c r="F1267" t="str">
        <f>feed!F914</f>
        <v>First World War surplus</v>
      </c>
      <c r="G1267" t="str">
        <f>feed!G914</f>
        <v>Angelic</v>
      </c>
      <c r="H1267">
        <f>SUMPRODUCT(MID(0&amp;feed!H914,LARGE(INDEX(ISNUMBER(--MID(feed!H914,ROW($1:$19),1))*
ROW($1:$19),0),ROW($1:$19))+1,1)*10^ROW($1:$19)/10)</f>
        <v>1</v>
      </c>
      <c r="I1267" t="str">
        <f>feed!I914</f>
        <v>Elite</v>
      </c>
      <c r="J1267">
        <f>SUMPRODUCT(MID(0&amp;feed!J914,LARGE(INDEX(ISNUMBER(--MID(feed!J914,ROW($1:$19),1))*
ROW($1:$19),0),ROW($1:$19))+1,1)*10^ROW($1:$19)/10)</f>
        <v>9</v>
      </c>
      <c r="K1267">
        <f>SUMPRODUCT(MID(0&amp;feed!K914,LARGE(INDEX(ISNUMBER(--MID(feed!K914,ROW($1:$19),1))*
ROW($1:$19),0),ROW($1:$19))+1,1)*10^ROW($1:$19)/10)</f>
        <v>13</v>
      </c>
      <c r="L1267">
        <f>SUMPRODUCT(MID(0&amp;feed!L914,LARGE(INDEX(ISNUMBER(--MID(feed!L914,ROW($1:$19),1))*
ROW($1:$19),0),ROW($1:$19))+1,1)*10^ROW($1:$19)/10)</f>
        <v>3</v>
      </c>
      <c r="M1267" t="str">
        <f>feed!M914</f>
        <v>Free Market</v>
      </c>
      <c r="N1267">
        <f>SUMPRODUCT(MID(0&amp;feed!N914,LARGE(INDEX(ISNUMBER(--MID(feed!N914,ROW($1:$5),1))*
ROW($1:$5),0),ROW($1:$5))+1,1)*10^ROW($1:$5)/10)</f>
        <v>421</v>
      </c>
      <c r="O1267">
        <f>SUMPRODUCT(MID(0&amp;feed!O914,LARGE(INDEX(ISNUMBER(--MID(feed!O914,ROW($1:$5),1))*
ROW($1:$5),0),ROW($1:$5))+1,1)*10^ROW($1:$5)/10)</f>
        <v>408</v>
      </c>
      <c r="P1267">
        <f>feed!P914</f>
        <v>0</v>
      </c>
      <c r="Q1267">
        <f t="shared" si="114"/>
        <v>40</v>
      </c>
      <c r="R1267" t="str">
        <f>feed!Q914</f>
        <v>Small</v>
      </c>
      <c r="S1267">
        <f t="shared" si="115"/>
        <v>3</v>
      </c>
      <c r="T1267" t="str">
        <f>feed!R914</f>
        <v>Caribbean</v>
      </c>
      <c r="U1267" t="str">
        <f>feed!S914</f>
        <v>United States</v>
      </c>
      <c r="V1267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27493</v>
      </c>
      <c r="W1267" t="str">
        <f>feed!U914</f>
        <v>http://blocgame.com/stats.php?id=65460</v>
      </c>
      <c r="X1267" s="4">
        <f>SUMPRODUCT(MID(0&amp;feed!V914,LARGE(INDEX(ISNUMBER(--MID(feed!V914,ROW($1:$5),1))*
ROW($1:$5),0),ROW($1:$5))+1,1)*10^ROW($1:$5)/10)</f>
        <v>0</v>
      </c>
      <c r="Y1267">
        <f>feed!W914</f>
        <v>0</v>
      </c>
      <c r="Z1267" s="4">
        <f t="shared" si="116"/>
        <v>20743</v>
      </c>
      <c r="AA1267" s="8">
        <f t="shared" si="117"/>
        <v>65.304038004750595</v>
      </c>
      <c r="AB1267" s="4">
        <f t="shared" si="118"/>
        <v>70.166666666666671</v>
      </c>
      <c r="AC1267" s="4">
        <f t="shared" si="119"/>
        <v>4582.166666666667</v>
      </c>
    </row>
    <row r="1268" spans="1:29" x14ac:dyDescent="0.25">
      <c r="A1268" t="str">
        <f>feed!A801</f>
        <v>rendang</v>
      </c>
      <c r="B1268" t="str">
        <f>feed!B801</f>
        <v>pokok</v>
      </c>
      <c r="C1268" t="str">
        <f>feed!C801</f>
        <v>PIRATES</v>
      </c>
      <c r="D1268">
        <f>SUMPRODUCT(MID(0&amp;feed!D801,LARGE(INDEX(ISNUMBER(--MID(feed!D801,ROW($1:$19),1))*
ROW($1:$19),0),ROW($1:$19))+1,1)*10^ROW($1:$19)/10)</f>
        <v>39</v>
      </c>
      <c r="E1268">
        <f>SUMPRODUCT(MID(0&amp;feed!E801,LARGE(INDEX(ISNUMBER(--MID(feed!E801,ROW($1:$19),1))*
ROW($1:$19),0),ROW($1:$19))+1,1)*10^ROW($1:$19)/10)</f>
        <v>0</v>
      </c>
      <c r="F1268" t="str">
        <f>feed!F801</f>
        <v>Second World War surplus</v>
      </c>
      <c r="G1268" t="str">
        <f>feed!G801</f>
        <v>Questionable</v>
      </c>
      <c r="H1268">
        <f>SUMPRODUCT(MID(0&amp;feed!H803,LARGE(INDEX(ISNUMBER(--MID(feed!H803,ROW($1:$19),1))*
ROW($1:$19),0),ROW($1:$19))+1,1)*10^ROW($1:$19)/10)</f>
        <v>2</v>
      </c>
      <c r="I1268" t="str">
        <f>feed!I801</f>
        <v>Undisciplined Rabble</v>
      </c>
      <c r="J1268">
        <f>SUMPRODUCT(MID(0&amp;feed!J801,LARGE(INDEX(ISNUMBER(--MID(feed!J801,ROW($1:$19),1))*
ROW($1:$19),0),ROW($1:$19))+1,1)*10^ROW($1:$19)/10)</f>
        <v>2</v>
      </c>
      <c r="K1268">
        <f>SUMPRODUCT(MID(0&amp;feed!K801,LARGE(INDEX(ISNUMBER(--MID(feed!K801,ROW($1:$19),1))*
ROW($1:$19),0),ROW($1:$19))+1,1)*10^ROW($1:$19)/10)</f>
        <v>13</v>
      </c>
      <c r="L1268">
        <f>SUMPRODUCT(MID(0&amp;feed!L801,LARGE(INDEX(ISNUMBER(--MID(feed!L801,ROW($1:$19),1))*
ROW($1:$19),0),ROW($1:$19))+1,1)*10^ROW($1:$19)/10)</f>
        <v>1</v>
      </c>
      <c r="M1268" t="str">
        <f>feed!M801</f>
        <v>Mixed Economy</v>
      </c>
      <c r="N1268">
        <f>SUMPRODUCT(MID(0&amp;feed!N801,LARGE(INDEX(ISNUMBER(--MID(feed!N801,ROW($1:$5),1))*
ROW($1:$5),0),ROW($1:$5))+1,1)*10^ROW($1:$5)/10)</f>
        <v>579</v>
      </c>
      <c r="O1268">
        <f>SUMPRODUCT(MID(0&amp;feed!O801,LARGE(INDEX(ISNUMBER(--MID(feed!O801,ROW($1:$5),1))*
ROW($1:$5),0),ROW($1:$5))+1,1)*10^ROW($1:$5)/10)</f>
        <v>87</v>
      </c>
      <c r="P1268">
        <f>feed!P801</f>
        <v>0</v>
      </c>
      <c r="Q1268">
        <f t="shared" si="114"/>
        <v>40</v>
      </c>
      <c r="R1268" t="str">
        <f>feed!Q801</f>
        <v>Mediocre</v>
      </c>
      <c r="S1268">
        <f t="shared" si="115"/>
        <v>4.5</v>
      </c>
      <c r="T1268" t="str">
        <f>feed!R801</f>
        <v>China</v>
      </c>
      <c r="U1268" t="str">
        <f>feed!S801</f>
        <v>United States</v>
      </c>
      <c r="V1268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28023</v>
      </c>
      <c r="W1268" t="str">
        <f>feed!U801</f>
        <v>http://blocgame.com/stats.php?id=64630</v>
      </c>
      <c r="X1268" s="4">
        <f>SUMPRODUCT(MID(0&amp;feed!V801,LARGE(INDEX(ISNUMBER(--MID(feed!V801,ROW($1:$5),1))*
ROW($1:$5),0),ROW($1:$5))+1,1)*10^ROW($1:$5)/10)</f>
        <v>0</v>
      </c>
      <c r="Y1268">
        <f>feed!W801</f>
        <v>0</v>
      </c>
      <c r="Z1268" s="4">
        <f t="shared" si="116"/>
        <v>21273</v>
      </c>
      <c r="AA1268" s="8">
        <f t="shared" si="117"/>
        <v>48.398963730569946</v>
      </c>
      <c r="AB1268" s="4">
        <f t="shared" si="118"/>
        <v>96.5</v>
      </c>
      <c r="AC1268" s="4">
        <f t="shared" si="119"/>
        <v>4670.5</v>
      </c>
    </row>
    <row r="1269" spans="1:29" x14ac:dyDescent="0.25">
      <c r="A1269" t="str">
        <f>feed!A512</f>
        <v>Ghost</v>
      </c>
      <c r="B1269" t="str">
        <f>feed!B512</f>
        <v>Kaali</v>
      </c>
      <c r="C1269" t="str">
        <f>feed!C512</f>
        <v>The Order</v>
      </c>
      <c r="D1269">
        <f>SUMPRODUCT(MID(0&amp;feed!D512,LARGE(INDEX(ISNUMBER(--MID(feed!D512,ROW($1:$19),1))*
ROW($1:$19),0),ROW($1:$19))+1,1)*10^ROW($1:$19)/10)</f>
        <v>92</v>
      </c>
      <c r="E1269">
        <f>SUMPRODUCT(MID(0&amp;feed!E512,LARGE(INDEX(ISNUMBER(--MID(feed!E512,ROW($1:$19),1))*
ROW($1:$19),0),ROW($1:$19))+1,1)*10^ROW($1:$19)/10)</f>
        <v>3</v>
      </c>
      <c r="F1269" t="str">
        <f>feed!F512</f>
        <v>Korean War surplus</v>
      </c>
      <c r="G1269" t="str">
        <f>feed!G512</f>
        <v>Gandhi-like</v>
      </c>
      <c r="H1269">
        <f>SUMPRODUCT(MID(0&amp;feed!H512,LARGE(INDEX(ISNUMBER(--MID(feed!H512,ROW($1:$19),1))*
ROW($1:$19),0),ROW($1:$19))+1,1)*10^ROW($1:$19)/10)</f>
        <v>3</v>
      </c>
      <c r="I1269" t="str">
        <f>feed!I512</f>
        <v>Elite</v>
      </c>
      <c r="J1269">
        <f>SUMPRODUCT(MID(0&amp;feed!J512,LARGE(INDEX(ISNUMBER(--MID(feed!J512,ROW($1:$19),1))*
ROW($1:$19),0),ROW($1:$19))+1,1)*10^ROW($1:$19)/10)</f>
        <v>2</v>
      </c>
      <c r="K1269">
        <f>SUMPRODUCT(MID(0&amp;feed!K512,LARGE(INDEX(ISNUMBER(--MID(feed!K512,ROW($1:$19),1))*
ROW($1:$19),0),ROW($1:$19))+1,1)*10^ROW($1:$19)/10)</f>
        <v>24</v>
      </c>
      <c r="L1269">
        <f>SUMPRODUCT(MID(0&amp;feed!L512,LARGE(INDEX(ISNUMBER(--MID(feed!L512,ROW($1:$19),1))*
ROW($1:$19),0),ROW($1:$19))+1,1)*10^ROW($1:$19)/10)</f>
        <v>17</v>
      </c>
      <c r="M1269" t="str">
        <f>feed!M512</f>
        <v>Free Market</v>
      </c>
      <c r="N1269">
        <f>SUMPRODUCT(MID(0&amp;feed!N512,LARGE(INDEX(ISNUMBER(--MID(feed!N512,ROW($1:$5),1))*
ROW($1:$5),0),ROW($1:$5))+1,1)*10^ROW($1:$5)/10)</f>
        <v>1208</v>
      </c>
      <c r="O1269">
        <f>SUMPRODUCT(MID(0&amp;feed!O512,LARGE(INDEX(ISNUMBER(--MID(feed!O512,ROW($1:$5),1))*
ROW($1:$5),0),ROW($1:$5))+1,1)*10^ROW($1:$5)/10)</f>
        <v>4895</v>
      </c>
      <c r="P1269" t="str">
        <f>feed!P512</f>
        <v>Untapped</v>
      </c>
      <c r="Q1269">
        <f t="shared" si="114"/>
        <v>90</v>
      </c>
      <c r="R1269" t="str">
        <f>feed!Q512</f>
        <v>Powerful</v>
      </c>
      <c r="S1269">
        <f t="shared" si="115"/>
        <v>9</v>
      </c>
      <c r="T1269" t="str">
        <f>feed!R512</f>
        <v>Arabia</v>
      </c>
      <c r="U1269" t="str">
        <f>feed!S512</f>
        <v>United States</v>
      </c>
      <c r="V1269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40496</v>
      </c>
      <c r="W1269" t="str">
        <f>feed!U512</f>
        <v>http://blocgame.com/stats.php?id=63068</v>
      </c>
      <c r="X1269" s="4">
        <f>SUMPRODUCT(MID(0&amp;feed!V512,LARGE(INDEX(ISNUMBER(--MID(feed!V512,ROW($1:$5),1))*
ROW($1:$5),0),ROW($1:$5))+1,1)*10^ROW($1:$5)/10)</f>
        <v>0</v>
      </c>
      <c r="Y1269">
        <f>feed!W512</f>
        <v>0</v>
      </c>
      <c r="Z1269" s="4">
        <f t="shared" si="116"/>
        <v>22871</v>
      </c>
      <c r="AA1269" s="8">
        <f t="shared" si="117"/>
        <v>33.523178807947019</v>
      </c>
      <c r="AB1269" s="4">
        <f t="shared" si="118"/>
        <v>201.33333333333334</v>
      </c>
      <c r="AC1269" s="4">
        <f t="shared" si="119"/>
        <v>6749.333333333333</v>
      </c>
    </row>
    <row r="1270" spans="1:29" x14ac:dyDescent="0.25">
      <c r="A1270" t="str">
        <f>feed!A322</f>
        <v>Ralu</v>
      </c>
      <c r="B1270" t="str">
        <f>feed!B322</f>
        <v>Ramar</v>
      </c>
      <c r="C1270" t="str">
        <f>feed!C322</f>
        <v>The Order</v>
      </c>
      <c r="D1270">
        <f>SUMPRODUCT(MID(0&amp;feed!D322,LARGE(INDEX(ISNUMBER(--MID(feed!D322,ROW($1:$19),1))*
ROW($1:$19),0),ROW($1:$19))+1,1)*10^ROW($1:$19)/10)</f>
        <v>54</v>
      </c>
      <c r="E1270">
        <f>SUMPRODUCT(MID(0&amp;feed!E322,LARGE(INDEX(ISNUMBER(--MID(feed!E322,ROW($1:$19),1))*
ROW($1:$19),0),ROW($1:$19))+1,1)*10^ROW($1:$19)/10)</f>
        <v>0</v>
      </c>
      <c r="F1270" t="str">
        <f>feed!F322</f>
        <v>Second World War surplus</v>
      </c>
      <c r="G1270" t="str">
        <f>feed!G322</f>
        <v>Gandhi-like</v>
      </c>
      <c r="H1270">
        <f>SUMPRODUCT(MID(0&amp;feed!H321,LARGE(INDEX(ISNUMBER(--MID(feed!H321,ROW($1:$19),1))*
ROW($1:$19),0),ROW($1:$19))+1,1)*10^ROW($1:$19)/10)</f>
        <v>2</v>
      </c>
      <c r="I1270" t="str">
        <f>feed!I322</f>
        <v>Elite</v>
      </c>
      <c r="J1270">
        <f>SUMPRODUCT(MID(0&amp;feed!J322,LARGE(INDEX(ISNUMBER(--MID(feed!J322,ROW($1:$19),1))*
ROW($1:$19),0),ROW($1:$19))+1,1)*10^ROW($1:$19)/10)</f>
        <v>3</v>
      </c>
      <c r="K1270">
        <f>SUMPRODUCT(MID(0&amp;feed!K322,LARGE(INDEX(ISNUMBER(--MID(feed!K322,ROW($1:$19),1))*
ROW($1:$19),0),ROW($1:$19))+1,1)*10^ROW($1:$19)/10)</f>
        <v>13</v>
      </c>
      <c r="L1270">
        <f>SUMPRODUCT(MID(0&amp;feed!L322,LARGE(INDEX(ISNUMBER(--MID(feed!L322,ROW($1:$19),1))*
ROW($1:$19),0),ROW($1:$19))+1,1)*10^ROW($1:$19)/10)</f>
        <v>11</v>
      </c>
      <c r="M1270" t="str">
        <f>feed!M322</f>
        <v>Central Planning</v>
      </c>
      <c r="N1270">
        <f>SUMPRODUCT(MID(0&amp;feed!N322,LARGE(INDEX(ISNUMBER(--MID(feed!N322,ROW($1:$5),1))*
ROW($1:$5),0),ROW($1:$5))+1,1)*10^ROW($1:$5)/10)</f>
        <v>1871</v>
      </c>
      <c r="O1270">
        <f>SUMPRODUCT(MID(0&amp;feed!O322,LARGE(INDEX(ISNUMBER(--MID(feed!O322,ROW($1:$5),1))*
ROW($1:$5),0),ROW($1:$5))+1,1)*10^ROW($1:$5)/10)</f>
        <v>265</v>
      </c>
      <c r="P1270" t="str">
        <f>feed!P322</f>
        <v>Untapped</v>
      </c>
      <c r="Q1270">
        <f t="shared" si="114"/>
        <v>90</v>
      </c>
      <c r="R1270" t="str">
        <f>feed!Q322</f>
        <v>Large</v>
      </c>
      <c r="S1270">
        <f t="shared" si="115"/>
        <v>7.5</v>
      </c>
      <c r="T1270" t="str">
        <f>feed!R322</f>
        <v>Amazonia</v>
      </c>
      <c r="U1270" t="str">
        <f>feed!S322</f>
        <v>United States</v>
      </c>
      <c r="V1270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28962</v>
      </c>
      <c r="W1270" t="str">
        <f>feed!U322</f>
        <v>http://blocgame.com/stats.php?id=59527</v>
      </c>
      <c r="X1270" s="4">
        <f>SUMPRODUCT(MID(0&amp;feed!V322,LARGE(INDEX(ISNUMBER(--MID(feed!V322,ROW($1:$5),1))*
ROW($1:$5),0),ROW($1:$5))+1,1)*10^ROW($1:$5)/10)</f>
        <v>0</v>
      </c>
      <c r="Y1270">
        <f>feed!W322</f>
        <v>0</v>
      </c>
      <c r="Z1270" s="4">
        <f t="shared" si="116"/>
        <v>18462</v>
      </c>
      <c r="AA1270" s="8">
        <f t="shared" si="117"/>
        <v>15.479422768572956</v>
      </c>
      <c r="AB1270" s="4">
        <f t="shared" si="118"/>
        <v>311.83333333333331</v>
      </c>
      <c r="AC1270" s="4">
        <f t="shared" si="119"/>
        <v>4827</v>
      </c>
    </row>
    <row r="1271" spans="1:29" x14ac:dyDescent="0.25">
      <c r="A1271" t="str">
        <f>feed!A560</f>
        <v>Democrastan</v>
      </c>
      <c r="B1271" t="str">
        <f>feed!B560</f>
        <v>Demochi</v>
      </c>
      <c r="C1271" t="str">
        <f>feed!C560</f>
        <v>The Order</v>
      </c>
      <c r="D1271">
        <f>SUMPRODUCT(MID(0&amp;feed!D560,LARGE(INDEX(ISNUMBER(--MID(feed!D560,ROW($1:$19),1))*
ROW($1:$19),0),ROW($1:$19))+1,1)*10^ROW($1:$19)/10)</f>
        <v>96</v>
      </c>
      <c r="E1271">
        <f>SUMPRODUCT(MID(0&amp;feed!E560,LARGE(INDEX(ISNUMBER(--MID(feed!E560,ROW($1:$19),1))*
ROW($1:$19),0),ROW($1:$19))+1,1)*10^ROW($1:$19)/10)</f>
        <v>1</v>
      </c>
      <c r="F1271" t="str">
        <f>feed!F560</f>
        <v>Second World War surplus</v>
      </c>
      <c r="G1271" t="str">
        <f>feed!G560</f>
        <v>Angelic</v>
      </c>
      <c r="H1271">
        <f>SUMPRODUCT(MID(0&amp;feed!H560,LARGE(INDEX(ISNUMBER(--MID(feed!H560,ROW($1:$19),1))*
ROW($1:$19),0),ROW($1:$19))+1,1)*10^ROW($1:$19)/10)</f>
        <v>6</v>
      </c>
      <c r="I1271" t="str">
        <f>feed!I560</f>
        <v>Undisciplined Rabble</v>
      </c>
      <c r="J1271">
        <f>SUMPRODUCT(MID(0&amp;feed!J560,LARGE(INDEX(ISNUMBER(--MID(feed!J560,ROW($1:$19),1))*
ROW($1:$19),0),ROW($1:$19))+1,1)*10^ROW($1:$19)/10)</f>
        <v>0</v>
      </c>
      <c r="K1271">
        <f>SUMPRODUCT(MID(0&amp;feed!K560,LARGE(INDEX(ISNUMBER(--MID(feed!K560,ROW($1:$19),1))*
ROW($1:$19),0),ROW($1:$19))+1,1)*10^ROW($1:$19)/10)</f>
        <v>14</v>
      </c>
      <c r="L1271">
        <f>SUMPRODUCT(MID(0&amp;feed!L560,LARGE(INDEX(ISNUMBER(--MID(feed!L560,ROW($1:$19),1))*
ROW($1:$19),0),ROW($1:$19))+1,1)*10^ROW($1:$19)/10)</f>
        <v>9</v>
      </c>
      <c r="M1271" t="str">
        <f>feed!M560</f>
        <v>Free Market</v>
      </c>
      <c r="N1271">
        <f>SUMPRODUCT(MID(0&amp;feed!N560,LARGE(INDEX(ISNUMBER(--MID(feed!N560,ROW($1:$5),1))*
ROW($1:$5),0),ROW($1:$5))+1,1)*10^ROW($1:$5)/10)</f>
        <v>1091</v>
      </c>
      <c r="O1271">
        <f>SUMPRODUCT(MID(0&amp;feed!O560,LARGE(INDEX(ISNUMBER(--MID(feed!O560,ROW($1:$5),1))*
ROW($1:$5),0),ROW($1:$5))+1,1)*10^ROW($1:$5)/10)</f>
        <v>951</v>
      </c>
      <c r="P1271" t="str">
        <f>feed!P560</f>
        <v>Untapped</v>
      </c>
      <c r="Q1271">
        <f t="shared" si="114"/>
        <v>90</v>
      </c>
      <c r="R1271" t="str">
        <f>feed!Q560</f>
        <v>Very Powerful</v>
      </c>
      <c r="S1271">
        <f t="shared" si="115"/>
        <v>10</v>
      </c>
      <c r="T1271" t="str">
        <f>feed!R560</f>
        <v>West Africa</v>
      </c>
      <c r="U1271" t="str">
        <f>feed!S560</f>
        <v>United States</v>
      </c>
      <c r="V1271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29605</v>
      </c>
      <c r="W1271" t="str">
        <f>feed!U560</f>
        <v>http://blocgame.com/stats.php?id=63132</v>
      </c>
      <c r="X1271" s="4">
        <f>SUMPRODUCT(MID(0&amp;feed!V560,LARGE(INDEX(ISNUMBER(--MID(feed!V560,ROW($1:$5),1))*
ROW($1:$5),0),ROW($1:$5))+1,1)*10^ROW($1:$5)/10)</f>
        <v>0</v>
      </c>
      <c r="Y1271">
        <f>feed!W560</f>
        <v>0</v>
      </c>
      <c r="Z1271" s="4">
        <f t="shared" si="116"/>
        <v>16480</v>
      </c>
      <c r="AA1271" s="8">
        <f t="shared" si="117"/>
        <v>27.135655362053161</v>
      </c>
      <c r="AB1271" s="4">
        <f t="shared" si="118"/>
        <v>181.83333333333334</v>
      </c>
      <c r="AC1271" s="4">
        <f t="shared" si="119"/>
        <v>4934.166666666667</v>
      </c>
    </row>
    <row r="1272" spans="1:29" x14ac:dyDescent="0.25">
      <c r="A1272" t="str">
        <f>feed!A457</f>
        <v>Alorian</v>
      </c>
      <c r="B1272" t="str">
        <f>feed!B457</f>
        <v>Azril91</v>
      </c>
      <c r="C1272">
        <f>feed!C457</f>
        <v>0</v>
      </c>
      <c r="D1272">
        <f>SUMPRODUCT(MID(0&amp;feed!D457,LARGE(INDEX(ISNUMBER(--MID(feed!D457,ROW($1:$19),1))*
ROW($1:$19),0),ROW($1:$19))+1,1)*10^ROW($1:$19)/10)</f>
        <v>4</v>
      </c>
      <c r="E1272">
        <f>SUMPRODUCT(MID(0&amp;feed!E457,LARGE(INDEX(ISNUMBER(--MID(feed!E457,ROW($1:$19),1))*
ROW($1:$19),0),ROW($1:$19))+1,1)*10^ROW($1:$19)/10)</f>
        <v>0</v>
      </c>
      <c r="F1272" t="str">
        <f>feed!F457</f>
        <v>Second World War surplus</v>
      </c>
      <c r="G1272" t="str">
        <f>feed!G457</f>
        <v>Questionable</v>
      </c>
      <c r="H1272">
        <f>SUMPRODUCT(MID(0&amp;feed!H457,LARGE(INDEX(ISNUMBER(--MID(feed!H457,ROW($1:$19),1))*
ROW($1:$19),0),ROW($1:$19))+1,1)*10^ROW($1:$19)/10)</f>
        <v>0</v>
      </c>
      <c r="I1272" t="str">
        <f>feed!I457</f>
        <v>Standard</v>
      </c>
      <c r="J1272">
        <f>SUMPRODUCT(MID(0&amp;feed!J457,LARGE(INDEX(ISNUMBER(--MID(feed!J457,ROW($1:$19),1))*
ROW($1:$19),0),ROW($1:$19))+1,1)*10^ROW($1:$19)/10)</f>
        <v>3</v>
      </c>
      <c r="K1272">
        <f>SUMPRODUCT(MID(0&amp;feed!K457,LARGE(INDEX(ISNUMBER(--MID(feed!K457,ROW($1:$19),1))*
ROW($1:$19),0),ROW($1:$19))+1,1)*10^ROW($1:$19)/10)</f>
        <v>1</v>
      </c>
      <c r="L1272">
        <f>SUMPRODUCT(MID(0&amp;feed!L457,LARGE(INDEX(ISNUMBER(--MID(feed!L457,ROW($1:$19),1))*
ROW($1:$19),0),ROW($1:$19))+1,1)*10^ROW($1:$19)/10)</f>
        <v>0</v>
      </c>
      <c r="M1272" t="str">
        <f>feed!M457</f>
        <v>Mixed Economy</v>
      </c>
      <c r="N1272">
        <f>SUMPRODUCT(MID(0&amp;feed!N457,LARGE(INDEX(ISNUMBER(--MID(feed!N457,ROW($1:$5),1))*
ROW($1:$5),0),ROW($1:$5))+1,1)*10^ROW($1:$5)/10)</f>
        <v>1393</v>
      </c>
      <c r="O1272">
        <f>SUMPRODUCT(MID(0&amp;feed!O457,LARGE(INDEX(ISNUMBER(--MID(feed!O457,ROW($1:$5),1))*
ROW($1:$5),0),ROW($1:$5))+1,1)*10^ROW($1:$5)/10)</f>
        <v>23</v>
      </c>
      <c r="P1272">
        <f>feed!P457</f>
        <v>0</v>
      </c>
      <c r="Q1272">
        <f t="shared" si="114"/>
        <v>40</v>
      </c>
      <c r="R1272" t="str">
        <f>feed!Q457</f>
        <v>None</v>
      </c>
      <c r="S1272">
        <f t="shared" si="115"/>
        <v>0</v>
      </c>
      <c r="T1272" t="str">
        <f>feed!R457</f>
        <v>Pacific Rim</v>
      </c>
      <c r="U1272" t="str">
        <f>feed!S457</f>
        <v>Neutral</v>
      </c>
      <c r="V1272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378</v>
      </c>
      <c r="W1272" t="str">
        <f>feed!U457</f>
        <v>http://blocgame.com/stats.php?id=61749</v>
      </c>
      <c r="X1272" s="4">
        <f>SUMPRODUCT(MID(0&amp;feed!V457,LARGE(INDEX(ISNUMBER(--MID(feed!V457,ROW($1:$5),1))*
ROW($1:$5),0),ROW($1:$5))+1,1)*10^ROW($1:$5)/10)</f>
        <v>0</v>
      </c>
      <c r="Y1272">
        <f>feed!W457</f>
        <v>0</v>
      </c>
      <c r="Z1272" s="4">
        <f t="shared" si="116"/>
        <v>3</v>
      </c>
      <c r="AA1272" s="8">
        <f t="shared" si="117"/>
        <v>0.271356783919598</v>
      </c>
      <c r="AB1272" s="4">
        <f t="shared" si="118"/>
        <v>232.16666666666666</v>
      </c>
      <c r="AC1272" s="4">
        <f t="shared" si="119"/>
        <v>63</v>
      </c>
    </row>
    <row r="1273" spans="1:29" x14ac:dyDescent="0.25">
      <c r="A1273" t="str">
        <f>feed!A178</f>
        <v>TheDesertFox</v>
      </c>
      <c r="B1273" t="str">
        <f>feed!B178</f>
        <v>DesertFox</v>
      </c>
      <c r="C1273" t="str">
        <f>feed!C178</f>
        <v>The Order</v>
      </c>
      <c r="D1273">
        <f>SUMPRODUCT(MID(0&amp;feed!D178,LARGE(INDEX(ISNUMBER(--MID(feed!D178,ROW($1:$19),1))*
ROW($1:$19),0),ROW($1:$19))+1,1)*10^ROW($1:$19)/10)</f>
        <v>78</v>
      </c>
      <c r="E1273">
        <f>SUMPRODUCT(MID(0&amp;feed!E178,LARGE(INDEX(ISNUMBER(--MID(feed!E178,ROW($1:$19),1))*
ROW($1:$19),0),ROW($1:$19))+1,1)*10^ROW($1:$19)/10)</f>
        <v>1</v>
      </c>
      <c r="F1273" t="str">
        <f>feed!F178</f>
        <v>Korean War surplus</v>
      </c>
      <c r="G1273" t="str">
        <f>feed!G178</f>
        <v>Gandhi-like</v>
      </c>
      <c r="H1273">
        <f>SUMPRODUCT(MID(0&amp;feed!H178,LARGE(INDEX(ISNUMBER(--MID(feed!H178,ROW($1:$19),1))*
ROW($1:$19),0),ROW($1:$19))+1,1)*10^ROW($1:$19)/10)</f>
        <v>3</v>
      </c>
      <c r="I1273" t="str">
        <f>feed!I178</f>
        <v>Elite</v>
      </c>
      <c r="J1273">
        <f>SUMPRODUCT(MID(0&amp;feed!J178,LARGE(INDEX(ISNUMBER(--MID(feed!J178,ROW($1:$19),1))*
ROW($1:$19),0),ROW($1:$19))+1,1)*10^ROW($1:$19)/10)</f>
        <v>0</v>
      </c>
      <c r="K1273">
        <f>SUMPRODUCT(MID(0&amp;feed!K178,LARGE(INDEX(ISNUMBER(--MID(feed!K178,ROW($1:$19),1))*
ROW($1:$19),0),ROW($1:$19))+1,1)*10^ROW($1:$19)/10)</f>
        <v>17</v>
      </c>
      <c r="L1273">
        <f>SUMPRODUCT(MID(0&amp;feed!L178,LARGE(INDEX(ISNUMBER(--MID(feed!L178,ROW($1:$19),1))*
ROW($1:$19),0),ROW($1:$19))+1,1)*10^ROW($1:$19)/10)</f>
        <v>6</v>
      </c>
      <c r="M1273" t="str">
        <f>feed!M178</f>
        <v>Central Planning</v>
      </c>
      <c r="N1273">
        <f>SUMPRODUCT(MID(0&amp;feed!N178,LARGE(INDEX(ISNUMBER(--MID(feed!N178,ROW($1:$5),1))*
ROW($1:$5),0),ROW($1:$5))+1,1)*10^ROW($1:$5)/10)</f>
        <v>2613</v>
      </c>
      <c r="O1273">
        <f>SUMPRODUCT(MID(0&amp;feed!O178,LARGE(INDEX(ISNUMBER(--MID(feed!O178,ROW($1:$5),1))*
ROW($1:$5),0),ROW($1:$5))+1,1)*10^ROW($1:$5)/10)</f>
        <v>48</v>
      </c>
      <c r="P1273" t="str">
        <f>feed!P178</f>
        <v>Untapped</v>
      </c>
      <c r="Q1273">
        <f t="shared" si="114"/>
        <v>90</v>
      </c>
      <c r="R1273" t="str">
        <f>feed!Q178</f>
        <v>Very Powerful</v>
      </c>
      <c r="S1273">
        <f t="shared" si="115"/>
        <v>10</v>
      </c>
      <c r="T1273" t="str">
        <f>feed!R178</f>
        <v>Pacific Rim</v>
      </c>
      <c r="U1273" t="str">
        <f>feed!S178</f>
        <v>Soviet Union</v>
      </c>
      <c r="V1273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20439</v>
      </c>
      <c r="W1273" t="str">
        <f>feed!U178</f>
        <v>http://blocgame.com/stats.php?id=52368</v>
      </c>
      <c r="X1273" s="4">
        <f>SUMPRODUCT(MID(0&amp;feed!V178,LARGE(INDEX(ISNUMBER(--MID(feed!V178,ROW($1:$5),1))*
ROW($1:$5),0),ROW($1:$5))+1,1)*10^ROW($1:$5)/10)</f>
        <v>0</v>
      </c>
      <c r="Y1273">
        <f>feed!W178</f>
        <v>0</v>
      </c>
      <c r="Z1273" s="4">
        <f t="shared" si="116"/>
        <v>9564</v>
      </c>
      <c r="AA1273" s="8">
        <f t="shared" si="117"/>
        <v>7.8220436280137768</v>
      </c>
      <c r="AB1273" s="4">
        <f t="shared" si="118"/>
        <v>435.5</v>
      </c>
      <c r="AC1273" s="4">
        <f t="shared" si="119"/>
        <v>3406.5</v>
      </c>
    </row>
    <row r="1274" spans="1:29" x14ac:dyDescent="0.25">
      <c r="A1274" t="str">
        <f>feed!A862</f>
        <v>Global Empire</v>
      </c>
      <c r="B1274" t="str">
        <f>feed!B862</f>
        <v>Blocemperor</v>
      </c>
      <c r="C1274" t="str">
        <f>feed!C862</f>
        <v>The Khilafah</v>
      </c>
      <c r="D1274">
        <f>SUMPRODUCT(MID(0&amp;feed!D862,LARGE(INDEX(ISNUMBER(--MID(feed!D862,ROW($1:$19),1))*
ROW($1:$19),0),ROW($1:$19))+1,1)*10^ROW($1:$19)/10)</f>
        <v>18</v>
      </c>
      <c r="E1274">
        <f>SUMPRODUCT(MID(0&amp;feed!E862,LARGE(INDEX(ISNUMBER(--MID(feed!E862,ROW($1:$19),1))*
ROW($1:$19),0),ROW($1:$19))+1,1)*10^ROW($1:$19)/10)</f>
        <v>0</v>
      </c>
      <c r="F1274" t="str">
        <f>feed!F862</f>
        <v>First World War surplus</v>
      </c>
      <c r="G1274" t="str">
        <f>feed!G862</f>
        <v>Questionable</v>
      </c>
      <c r="H1274">
        <f>SUMPRODUCT(MID(0&amp;feed!H862,LARGE(INDEX(ISNUMBER(--MID(feed!H862,ROW($1:$19),1))*
ROW($1:$19),0),ROW($1:$19))+1,1)*10^ROW($1:$19)/10)</f>
        <v>0</v>
      </c>
      <c r="I1274" t="str">
        <f>feed!I862</f>
        <v>Standard</v>
      </c>
      <c r="J1274">
        <f>SUMPRODUCT(MID(0&amp;feed!J862,LARGE(INDEX(ISNUMBER(--MID(feed!J862,ROW($1:$19),1))*
ROW($1:$19),0),ROW($1:$19))+1,1)*10^ROW($1:$19)/10)</f>
        <v>119</v>
      </c>
      <c r="K1274">
        <f>SUMPRODUCT(MID(0&amp;feed!K862,LARGE(INDEX(ISNUMBER(--MID(feed!K862,ROW($1:$19),1))*
ROW($1:$19),0),ROW($1:$19))+1,1)*10^ROW($1:$19)/10)</f>
        <v>3</v>
      </c>
      <c r="L1274">
        <f>SUMPRODUCT(MID(0&amp;feed!L862,LARGE(INDEX(ISNUMBER(--MID(feed!L862,ROW($1:$19),1))*
ROW($1:$19),0),ROW($1:$19))+1,1)*10^ROW($1:$19)/10)</f>
        <v>0</v>
      </c>
      <c r="M1274" t="str">
        <f>feed!M862</f>
        <v>Mixed Economy</v>
      </c>
      <c r="N1274">
        <f>SUMPRODUCT(MID(0&amp;feed!N862,LARGE(INDEX(ISNUMBER(--MID(feed!N862,ROW($1:$5),1))*
ROW($1:$5),0),ROW($1:$5))+1,1)*10^ROW($1:$5)/10)</f>
        <v>474</v>
      </c>
      <c r="O1274">
        <f>SUMPRODUCT(MID(0&amp;feed!O862,LARGE(INDEX(ISNUMBER(--MID(feed!O862,ROW($1:$5),1))*
ROW($1:$5),0),ROW($1:$5))+1,1)*10^ROW($1:$5)/10)</f>
        <v>163</v>
      </c>
      <c r="P1274" t="str">
        <f>feed!P862</f>
        <v>Untapped</v>
      </c>
      <c r="Q1274">
        <f t="shared" si="114"/>
        <v>90</v>
      </c>
      <c r="R1274" t="str">
        <f>feed!Q862</f>
        <v>Powerful</v>
      </c>
      <c r="S1274">
        <f t="shared" si="115"/>
        <v>9</v>
      </c>
      <c r="T1274" t="str">
        <f>feed!R862</f>
        <v>Southern Africa</v>
      </c>
      <c r="U1274" t="str">
        <f>feed!S862</f>
        <v>Neutral</v>
      </c>
      <c r="V1274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29632</v>
      </c>
      <c r="W1274" t="str">
        <f>feed!U862</f>
        <v>http://blocgame.com/stats.php?id=63986</v>
      </c>
      <c r="X1274" s="4">
        <f>SUMPRODUCT(MID(0&amp;feed!V862,LARGE(INDEX(ISNUMBER(--MID(feed!V862,ROW($1:$5),1))*
ROW($1:$5),0),ROW($1:$5))+1,1)*10^ROW($1:$5)/10)</f>
        <v>0</v>
      </c>
      <c r="Y1274">
        <f>feed!W862</f>
        <v>0</v>
      </c>
      <c r="Z1274" s="4">
        <f t="shared" si="116"/>
        <v>28507</v>
      </c>
      <c r="AA1274" s="8">
        <f t="shared" si="117"/>
        <v>62.514767932489448</v>
      </c>
      <c r="AB1274" s="4">
        <f t="shared" si="118"/>
        <v>79</v>
      </c>
      <c r="AC1274" s="4">
        <f t="shared" si="119"/>
        <v>4938.666666666667</v>
      </c>
    </row>
    <row r="1275" spans="1:29" x14ac:dyDescent="0.25">
      <c r="A1275" t="str">
        <f>feed!A928</f>
        <v>Daronsha</v>
      </c>
      <c r="B1275" t="str">
        <f>feed!B928</f>
        <v>tiger_swami</v>
      </c>
      <c r="C1275">
        <f>feed!C928</f>
        <v>0</v>
      </c>
      <c r="D1275">
        <f>SUMPRODUCT(MID(0&amp;feed!D928,LARGE(INDEX(ISNUMBER(--MID(feed!D928,ROW($1:$19),1))*
ROW($1:$19),0),ROW($1:$19))+1,1)*10^ROW($1:$19)/10)</f>
        <v>16</v>
      </c>
      <c r="E1275">
        <f>SUMPRODUCT(MID(0&amp;feed!E928,LARGE(INDEX(ISNUMBER(--MID(feed!E928,ROW($1:$19),1))*
ROW($1:$19),0),ROW($1:$19))+1,1)*10^ROW($1:$19)/10)</f>
        <v>0</v>
      </c>
      <c r="F1275" t="str">
        <f>feed!F928</f>
        <v>Finest of the 19th century</v>
      </c>
      <c r="G1275" t="str">
        <f>feed!G928</f>
        <v>Gandhi-like</v>
      </c>
      <c r="H1275">
        <f>SUMPRODUCT(MID(0&amp;feed!H928,LARGE(INDEX(ISNUMBER(--MID(feed!H928,ROW($1:$19),1))*
ROW($1:$19),0),ROW($1:$19))+1,1)*10^ROW($1:$19)/10)</f>
        <v>0</v>
      </c>
      <c r="I1275" t="str">
        <f>feed!I928</f>
        <v>Poor</v>
      </c>
      <c r="J1275">
        <f>SUMPRODUCT(MID(0&amp;feed!J928,LARGE(INDEX(ISNUMBER(--MID(feed!J928,ROW($1:$19),1))*
ROW($1:$19),0),ROW($1:$19))+1,1)*10^ROW($1:$19)/10)</f>
        <v>115</v>
      </c>
      <c r="K1275">
        <f>SUMPRODUCT(MID(0&amp;feed!K928,LARGE(INDEX(ISNUMBER(--MID(feed!K928,ROW($1:$19),1))*
ROW($1:$19),0),ROW($1:$19))+1,1)*10^ROW($1:$19)/10)</f>
        <v>2</v>
      </c>
      <c r="L1275">
        <f>SUMPRODUCT(MID(0&amp;feed!L928,LARGE(INDEX(ISNUMBER(--MID(feed!L928,ROW($1:$19),1))*
ROW($1:$19),0),ROW($1:$19))+1,1)*10^ROW($1:$19)/10)</f>
        <v>2</v>
      </c>
      <c r="M1275" t="str">
        <f>feed!M928</f>
        <v>Mixed Economy</v>
      </c>
      <c r="N1275">
        <f>SUMPRODUCT(MID(0&amp;feed!N928,LARGE(INDEX(ISNUMBER(--MID(feed!N928,ROW($1:$5),1))*
ROW($1:$5),0),ROW($1:$5))+1,1)*10^ROW($1:$5)/10)</f>
        <v>405</v>
      </c>
      <c r="O1275">
        <f>SUMPRODUCT(MID(0&amp;feed!O928,LARGE(INDEX(ISNUMBER(--MID(feed!O928,ROW($1:$5),1))*
ROW($1:$5),0),ROW($1:$5))+1,1)*10^ROW($1:$5)/10)</f>
        <v>4095</v>
      </c>
      <c r="P1275" t="str">
        <f>feed!P928</f>
        <v>Untapped</v>
      </c>
      <c r="Q1275">
        <f t="shared" si="114"/>
        <v>90</v>
      </c>
      <c r="R1275" t="str">
        <f>feed!Q928</f>
        <v>None</v>
      </c>
      <c r="S1275">
        <f t="shared" si="115"/>
        <v>0</v>
      </c>
      <c r="T1275" t="str">
        <f>feed!R928</f>
        <v>Arabia</v>
      </c>
      <c r="U1275" t="str">
        <f>feed!S928</f>
        <v>Neutral</v>
      </c>
      <c r="V1275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20000</v>
      </c>
      <c r="W1275" t="str">
        <f>feed!U928</f>
        <v>http://blocgame.com/stats.php?id=65538</v>
      </c>
      <c r="X1275" s="4">
        <f>SUMPRODUCT(MID(0&amp;feed!V928,LARGE(INDEX(ISNUMBER(--MID(feed!V928,ROW($1:$5),1))*
ROW($1:$5),0),ROW($1:$5))+1,1)*10^ROW($1:$5)/10)</f>
        <v>0</v>
      </c>
      <c r="Y1275">
        <f>feed!W928</f>
        <v>0</v>
      </c>
      <c r="Z1275" s="4">
        <f t="shared" si="116"/>
        <v>18500</v>
      </c>
      <c r="AA1275" s="8">
        <f t="shared" si="117"/>
        <v>49.382716049382715</v>
      </c>
      <c r="AB1275" s="4">
        <f t="shared" si="118"/>
        <v>67.5</v>
      </c>
      <c r="AC1275" s="4">
        <f t="shared" si="119"/>
        <v>3333.3333333333335</v>
      </c>
    </row>
    <row r="1276" spans="1:29" x14ac:dyDescent="0.25">
      <c r="A1276" t="str">
        <f>feed!A419</f>
        <v>Ketroyla</v>
      </c>
      <c r="B1276" t="str">
        <f>feed!B419</f>
        <v>Erolvant</v>
      </c>
      <c r="C1276" t="str">
        <f>feed!C419</f>
        <v>The Order</v>
      </c>
      <c r="D1276">
        <f>SUMPRODUCT(MID(0&amp;feed!D419,LARGE(INDEX(ISNUMBER(--MID(feed!D419,ROW($1:$19),1))*
ROW($1:$19),0),ROW($1:$19))+1,1)*10^ROW($1:$19)/10)</f>
        <v>98</v>
      </c>
      <c r="E1276">
        <f>SUMPRODUCT(MID(0&amp;feed!E419,LARGE(INDEX(ISNUMBER(--MID(feed!E419,ROW($1:$19),1))*
ROW($1:$19),0),ROW($1:$19))+1,1)*10^ROW($1:$19)/10)</f>
        <v>2</v>
      </c>
      <c r="F1276" t="str">
        <f>feed!F419</f>
        <v>Second World War surplus</v>
      </c>
      <c r="G1276" t="str">
        <f>feed!G419</f>
        <v>Gandhi-like</v>
      </c>
      <c r="H1276">
        <f>SUMPRODUCT(MID(0&amp;feed!H419,LARGE(INDEX(ISNUMBER(--MID(feed!H419,ROW($1:$19),1))*
ROW($1:$19),0),ROW($1:$19))+1,1)*10^ROW($1:$19)/10)</f>
        <v>2</v>
      </c>
      <c r="I1276" t="str">
        <f>feed!I419</f>
        <v>Good</v>
      </c>
      <c r="J1276">
        <f>SUMPRODUCT(MID(0&amp;feed!J419,LARGE(INDEX(ISNUMBER(--MID(feed!J419,ROW($1:$19),1))*
ROW($1:$19),0),ROW($1:$19))+1,1)*10^ROW($1:$19)/10)</f>
        <v>5</v>
      </c>
      <c r="K1276">
        <f>SUMPRODUCT(MID(0&amp;feed!K419,LARGE(INDEX(ISNUMBER(--MID(feed!K419,ROW($1:$19),1))*
ROW($1:$19),0),ROW($1:$19))+1,1)*10^ROW($1:$19)/10)</f>
        <v>8</v>
      </c>
      <c r="L1276">
        <f>SUMPRODUCT(MID(0&amp;feed!L419,LARGE(INDEX(ISNUMBER(--MID(feed!L419,ROW($1:$19),1))*
ROW($1:$19),0),ROW($1:$19))+1,1)*10^ROW($1:$19)/10)</f>
        <v>3</v>
      </c>
      <c r="M1276" t="str">
        <f>feed!M419</f>
        <v>Free Market</v>
      </c>
      <c r="N1276">
        <f>SUMPRODUCT(MID(0&amp;feed!N419,LARGE(INDEX(ISNUMBER(--MID(feed!N419,ROW($1:$5),1))*
ROW($1:$5),0),ROW($1:$5))+1,1)*10^ROW($1:$5)/10)</f>
        <v>1501</v>
      </c>
      <c r="O1276">
        <f>SUMPRODUCT(MID(0&amp;feed!O419,LARGE(INDEX(ISNUMBER(--MID(feed!O419,ROW($1:$5),1))*
ROW($1:$5),0),ROW($1:$5))+1,1)*10^ROW($1:$5)/10)</f>
        <v>447</v>
      </c>
      <c r="P1276" t="str">
        <f>feed!P419</f>
        <v>Untapped</v>
      </c>
      <c r="Q1276">
        <f t="shared" si="114"/>
        <v>90</v>
      </c>
      <c r="R1276" t="str">
        <f>feed!Q419</f>
        <v>Large</v>
      </c>
      <c r="S1276">
        <f t="shared" si="115"/>
        <v>7.5</v>
      </c>
      <c r="T1276" t="str">
        <f>feed!R419</f>
        <v>Indochina</v>
      </c>
      <c r="U1276" t="str">
        <f>feed!S419</f>
        <v>Soviet Union</v>
      </c>
      <c r="V1276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34806</v>
      </c>
      <c r="W1276" t="str">
        <f>feed!U419</f>
        <v>http://blocgame.com/stats.php?id=55951</v>
      </c>
      <c r="X1276" s="4">
        <f>SUMPRODUCT(MID(0&amp;feed!V419,LARGE(INDEX(ISNUMBER(--MID(feed!V419,ROW($1:$5),1))*
ROW($1:$5),0),ROW($1:$5))+1,1)*10^ROW($1:$5)/10)</f>
        <v>0</v>
      </c>
      <c r="Y1276">
        <f>feed!W419</f>
        <v>0</v>
      </c>
      <c r="Z1276" s="4">
        <f t="shared" si="116"/>
        <v>29181</v>
      </c>
      <c r="AA1276" s="8">
        <f t="shared" si="117"/>
        <v>23.188540972684876</v>
      </c>
      <c r="AB1276" s="4">
        <f t="shared" si="118"/>
        <v>250.16666666666666</v>
      </c>
      <c r="AC1276" s="4">
        <f t="shared" si="119"/>
        <v>5801</v>
      </c>
    </row>
    <row r="1277" spans="1:29" x14ac:dyDescent="0.25">
      <c r="A1277" t="str">
        <f>feed!A734</f>
        <v>MayMay</v>
      </c>
      <c r="B1277" t="str">
        <f>feed!B734</f>
        <v>MayMay</v>
      </c>
      <c r="C1277">
        <f>feed!C734</f>
        <v>0</v>
      </c>
      <c r="D1277">
        <f>SUMPRODUCT(MID(0&amp;feed!D734,LARGE(INDEX(ISNUMBER(--MID(feed!D734,ROW($1:$19),1))*
ROW($1:$19),0),ROW($1:$19))+1,1)*10^ROW($1:$19)/10)</f>
        <v>23</v>
      </c>
      <c r="E1277">
        <f>SUMPRODUCT(MID(0&amp;feed!E734,LARGE(INDEX(ISNUMBER(--MID(feed!E734,ROW($1:$19),1))*
ROW($1:$19),0),ROW($1:$19))+1,1)*10^ROW($1:$19)/10)</f>
        <v>0</v>
      </c>
      <c r="F1277" t="str">
        <f>feed!F734</f>
        <v>Second World War surplus</v>
      </c>
      <c r="G1277" t="str">
        <f>feed!G734</f>
        <v>Questionable</v>
      </c>
      <c r="H1277">
        <f>SUMPRODUCT(MID(0&amp;feed!H735,LARGE(INDEX(ISNUMBER(--MID(feed!H735,ROW($1:$19),1))*
ROW($1:$19),0),ROW($1:$19))+1,1)*10^ROW($1:$19)/10)</f>
        <v>0</v>
      </c>
      <c r="I1277" t="str">
        <f>feed!I734</f>
        <v>Undisciplined Rabble</v>
      </c>
      <c r="J1277">
        <f>SUMPRODUCT(MID(0&amp;feed!J734,LARGE(INDEX(ISNUMBER(--MID(feed!J734,ROW($1:$19),1))*
ROW($1:$19),0),ROW($1:$19))+1,1)*10^ROW($1:$19)/10)</f>
        <v>27</v>
      </c>
      <c r="K1277">
        <f>SUMPRODUCT(MID(0&amp;feed!K734,LARGE(INDEX(ISNUMBER(--MID(feed!K734,ROW($1:$19),1))*
ROW($1:$19),0),ROW($1:$19))+1,1)*10^ROW($1:$19)/10)</f>
        <v>0</v>
      </c>
      <c r="L1277">
        <f>SUMPRODUCT(MID(0&amp;feed!L734,LARGE(INDEX(ISNUMBER(--MID(feed!L734,ROW($1:$19),1))*
ROW($1:$19),0),ROW($1:$19))+1,1)*10^ROW($1:$19)/10)</f>
        <v>0</v>
      </c>
      <c r="M1277" t="str">
        <f>feed!M734</f>
        <v>Mixed Economy</v>
      </c>
      <c r="N1277">
        <f>SUMPRODUCT(MID(0&amp;feed!N734,LARGE(INDEX(ISNUMBER(--MID(feed!N734,ROW($1:$5),1))*
ROW($1:$5),0),ROW($1:$5))+1,1)*10^ROW($1:$5)/10)</f>
        <v>715</v>
      </c>
      <c r="O1277">
        <f>SUMPRODUCT(MID(0&amp;feed!O734,LARGE(INDEX(ISNUMBER(--MID(feed!O734,ROW($1:$5),1))*
ROW($1:$5),0),ROW($1:$5))+1,1)*10^ROW($1:$5)/10)</f>
        <v>0</v>
      </c>
      <c r="P1277" t="str">
        <f>feed!P734</f>
        <v>Untapped</v>
      </c>
      <c r="Q1277">
        <f t="shared" si="114"/>
        <v>90</v>
      </c>
      <c r="R1277" t="str">
        <f>feed!Q734</f>
        <v>None</v>
      </c>
      <c r="S1277">
        <f t="shared" si="115"/>
        <v>0</v>
      </c>
      <c r="T1277" t="str">
        <f>feed!R734</f>
        <v>Indochina</v>
      </c>
      <c r="U1277" t="str">
        <f>feed!S734</f>
        <v>Neutral</v>
      </c>
      <c r="V1277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244</v>
      </c>
      <c r="W1277" t="str">
        <f>feed!U734</f>
        <v>http://blocgame.com/stats.php?id=63712</v>
      </c>
      <c r="X1277" s="4">
        <f>SUMPRODUCT(MID(0&amp;feed!V734,LARGE(INDEX(ISNUMBER(--MID(feed!V734,ROW($1:$5),1))*
ROW($1:$5),0),ROW($1:$5))+1,1)*10^ROW($1:$5)/10)</f>
        <v>0</v>
      </c>
      <c r="Y1277">
        <f>feed!W734</f>
        <v>0</v>
      </c>
      <c r="Z1277" s="4">
        <f t="shared" si="116"/>
        <v>244</v>
      </c>
      <c r="AA1277" s="8">
        <f t="shared" si="117"/>
        <v>0.34125874125874128</v>
      </c>
      <c r="AB1277" s="4">
        <f t="shared" si="118"/>
        <v>119.16666666666667</v>
      </c>
      <c r="AC1277" s="4">
        <f t="shared" si="119"/>
        <v>40.666666666666664</v>
      </c>
    </row>
    <row r="1278" spans="1:29" x14ac:dyDescent="0.25">
      <c r="A1278" t="str">
        <f>feed!A473</f>
        <v>SOAP</v>
      </c>
      <c r="B1278" t="str">
        <f>feed!B473</f>
        <v>Dirt</v>
      </c>
      <c r="C1278" t="str">
        <f>feed!C473</f>
        <v>The Order</v>
      </c>
      <c r="D1278">
        <f>SUMPRODUCT(MID(0&amp;feed!D473,LARGE(INDEX(ISNUMBER(--MID(feed!D473,ROW($1:$19),1))*
ROW($1:$19),0),ROW($1:$19))+1,1)*10^ROW($1:$19)/10)</f>
        <v>7</v>
      </c>
      <c r="E1278">
        <f>SUMPRODUCT(MID(0&amp;feed!E473,LARGE(INDEX(ISNUMBER(--MID(feed!E473,ROW($1:$19),1))*
ROW($1:$19),0),ROW($1:$19))+1,1)*10^ROW($1:$19)/10)</f>
        <v>0</v>
      </c>
      <c r="F1278" t="str">
        <f>feed!F473</f>
        <v>First World War surplus</v>
      </c>
      <c r="G1278" t="str">
        <f>feed!G473</f>
        <v>Gandhi-like</v>
      </c>
      <c r="H1278">
        <f>SUMPRODUCT(MID(0&amp;feed!H473,LARGE(INDEX(ISNUMBER(--MID(feed!H473,ROW($1:$19),1))*
ROW($1:$19),0),ROW($1:$19))+1,1)*10^ROW($1:$19)/10)</f>
        <v>1</v>
      </c>
      <c r="I1278" t="str">
        <f>feed!I473</f>
        <v>Good</v>
      </c>
      <c r="J1278">
        <f>SUMPRODUCT(MID(0&amp;feed!J473,LARGE(INDEX(ISNUMBER(--MID(feed!J473,ROW($1:$19),1))*
ROW($1:$19),0),ROW($1:$19))+1,1)*10^ROW($1:$19)/10)</f>
        <v>171</v>
      </c>
      <c r="K1278">
        <f>SUMPRODUCT(MID(0&amp;feed!K473,LARGE(INDEX(ISNUMBER(--MID(feed!K473,ROW($1:$19),1))*
ROW($1:$19),0),ROW($1:$19))+1,1)*10^ROW($1:$19)/10)</f>
        <v>25</v>
      </c>
      <c r="L1278">
        <f>SUMPRODUCT(MID(0&amp;feed!L473,LARGE(INDEX(ISNUMBER(--MID(feed!L473,ROW($1:$19),1))*
ROW($1:$19),0),ROW($1:$19))+1,1)*10^ROW($1:$19)/10)</f>
        <v>6</v>
      </c>
      <c r="M1278" t="str">
        <f>feed!M473</f>
        <v>Central Planning</v>
      </c>
      <c r="N1278">
        <f>SUMPRODUCT(MID(0&amp;feed!N473,LARGE(INDEX(ISNUMBER(--MID(feed!N473,ROW($1:$5),1))*
ROW($1:$5),0),ROW($1:$5))+1,1)*10^ROW($1:$5)/10)</f>
        <v>1328</v>
      </c>
      <c r="O1278">
        <f>SUMPRODUCT(MID(0&amp;feed!O473,LARGE(INDEX(ISNUMBER(--MID(feed!O473,ROW($1:$5),1))*
ROW($1:$5),0),ROW($1:$5))+1,1)*10^ROW($1:$5)/10)</f>
        <v>290</v>
      </c>
      <c r="P1278" t="str">
        <f>feed!P473</f>
        <v>Untapped</v>
      </c>
      <c r="Q1278">
        <f t="shared" si="114"/>
        <v>90</v>
      </c>
      <c r="R1278" t="str">
        <f>feed!Q473</f>
        <v>None</v>
      </c>
      <c r="S1278">
        <f t="shared" si="115"/>
        <v>0</v>
      </c>
      <c r="T1278" t="str">
        <f>feed!R473</f>
        <v>Indochina</v>
      </c>
      <c r="U1278" t="str">
        <f>feed!S473</f>
        <v>Soviet Union</v>
      </c>
      <c r="V1278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38077</v>
      </c>
      <c r="W1278" t="str">
        <f>feed!U473</f>
        <v>http://blocgame.com/stats.php?id=64572</v>
      </c>
      <c r="X1278" s="4">
        <f>SUMPRODUCT(MID(0&amp;feed!V473,LARGE(INDEX(ISNUMBER(--MID(feed!V473,ROW($1:$5),1))*
ROW($1:$5),0),ROW($1:$5))+1,1)*10^ROW($1:$5)/10)</f>
        <v>0</v>
      </c>
      <c r="Y1278">
        <f>feed!W473</f>
        <v>0</v>
      </c>
      <c r="Z1278" s="4">
        <f t="shared" si="116"/>
        <v>25702</v>
      </c>
      <c r="AA1278" s="8">
        <f t="shared" si="117"/>
        <v>28.672439759036145</v>
      </c>
      <c r="AB1278" s="4">
        <f t="shared" si="118"/>
        <v>221.33333333333334</v>
      </c>
      <c r="AC1278" s="4">
        <f t="shared" si="119"/>
        <v>6346.166666666667</v>
      </c>
    </row>
    <row r="1279" spans="1:29" x14ac:dyDescent="0.25">
      <c r="A1279" t="e">
        <f>feed!#REF!</f>
        <v>#REF!</v>
      </c>
      <c r="B1279" t="e">
        <f>feed!#REF!</f>
        <v>#REF!</v>
      </c>
      <c r="C1279" t="e">
        <f>feed!#REF!</f>
        <v>#REF!</v>
      </c>
      <c r="D1279" t="e">
        <f>SUMPRODUCT(MID(0&amp;feed!#REF!,LARGE(INDEX(ISNUMBER(--MID(feed!#REF!,ROW($1:$19),1))*
ROW($1:$19),0),ROW($1:$19))+1,1)*10^ROW($1:$19)/10)</f>
        <v>#REF!</v>
      </c>
      <c r="E1279" t="e">
        <f>SUMPRODUCT(MID(0&amp;feed!#REF!,LARGE(INDEX(ISNUMBER(--MID(feed!#REF!,ROW($1:$19),1))*
ROW($1:$19),0),ROW($1:$19))+1,1)*10^ROW($1:$19)/10)</f>
        <v>#REF!</v>
      </c>
      <c r="F1279" t="e">
        <f>feed!#REF!</f>
        <v>#REF!</v>
      </c>
      <c r="G1279" t="e">
        <f>feed!#REF!</f>
        <v>#REF!</v>
      </c>
      <c r="H1279" t="e">
        <f>SUMPRODUCT(MID(0&amp;feed!#REF!,LARGE(INDEX(ISNUMBER(--MID(feed!#REF!,ROW($1:$19),1))*
ROW($1:$19),0),ROW($1:$19))+1,1)*10^ROW($1:$19)/10)</f>
        <v>#REF!</v>
      </c>
      <c r="I1279" t="e">
        <f>feed!#REF!</f>
        <v>#REF!</v>
      </c>
      <c r="J1279" t="e">
        <f>SUMPRODUCT(MID(0&amp;feed!#REF!,LARGE(INDEX(ISNUMBER(--MID(feed!#REF!,ROW($1:$19),1))*
ROW($1:$19),0),ROW($1:$19))+1,1)*10^ROW($1:$19)/10)</f>
        <v>#REF!</v>
      </c>
      <c r="K1279" t="e">
        <f>SUMPRODUCT(MID(0&amp;feed!#REF!,LARGE(INDEX(ISNUMBER(--MID(feed!#REF!,ROW($1:$19),1))*
ROW($1:$19),0),ROW($1:$19))+1,1)*10^ROW($1:$19)/10)</f>
        <v>#REF!</v>
      </c>
      <c r="L1279" t="e">
        <f>SUMPRODUCT(MID(0&amp;feed!#REF!,LARGE(INDEX(ISNUMBER(--MID(feed!#REF!,ROW($1:$19),1))*
ROW($1:$19),0),ROW($1:$19))+1,1)*10^ROW($1:$19)/10)</f>
        <v>#REF!</v>
      </c>
      <c r="M1279" t="e">
        <f>feed!#REF!</f>
        <v>#REF!</v>
      </c>
      <c r="N1279" t="e">
        <f>SUMPRODUCT(MID(0&amp;feed!#REF!,LARGE(INDEX(ISNUMBER(--MID(feed!#REF!,ROW($1:$5),1))*
ROW($1:$5),0),ROW($1:$5))+1,1)*10^ROW($1:$5)/10)</f>
        <v>#REF!</v>
      </c>
      <c r="O1279" t="e">
        <f>SUMPRODUCT(MID(0&amp;feed!#REF!,LARGE(INDEX(ISNUMBER(--MID(feed!#REF!,ROW($1:$5),1))*
ROW($1:$5),0),ROW($1:$5))+1,1)*10^ROW($1:$5)/10)</f>
        <v>#REF!</v>
      </c>
      <c r="P1279" t="e">
        <f>feed!#REF!</f>
        <v>#REF!</v>
      </c>
      <c r="Q1279" t="e">
        <f t="shared" si="114"/>
        <v>#REF!</v>
      </c>
      <c r="R1279" t="e">
        <f>feed!#REF!</f>
        <v>#REF!</v>
      </c>
      <c r="S1279" t="e">
        <f t="shared" si="115"/>
        <v>#REF!</v>
      </c>
      <c r="T1279" t="e">
        <f>feed!#REF!</f>
        <v>#REF!</v>
      </c>
      <c r="U1279" t="e">
        <f>feed!#REF!</f>
        <v>#REF!</v>
      </c>
      <c r="V1279" s="15" t="e">
        <f>_xlfn.NUMBERVALUE(LEFT(SUMPRODUCT(MID(0&amp;feed!#REF!,LARGE(INDEX(ISNUMBER(--MID(feed!#REF!,ROW($1:$25),1))* ROW($1:$25),0),ROW($1:$25))+1,1)*10^ROW($1:$25)/10),LEN(SUMPRODUCT(MID(0&amp;feed!#REF!,LARGE(INDEX(ISNUMBER(--MID(feed!#REF!,ROW($1:$25),1))* ROW($1:$25),0),ROW($1:$25))+1,1)*10^ROW($1:$25)/10))-1))</f>
        <v>#REF!</v>
      </c>
      <c r="W1279" t="e">
        <f>feed!#REF!</f>
        <v>#REF!</v>
      </c>
      <c r="X1279" s="4" t="e">
        <f>SUMPRODUCT(MID(0&amp;feed!#REF!,LARGE(INDEX(ISNUMBER(--MID(feed!#REF!,ROW($1:$5),1))*
ROW($1:$5),0),ROW($1:$5))+1,1)*10^ROW($1:$5)/10)</f>
        <v>#REF!</v>
      </c>
      <c r="Y1279" t="e">
        <f>feed!#REF!</f>
        <v>#REF!</v>
      </c>
      <c r="Z1279" s="4" t="e">
        <f t="shared" si="116"/>
        <v>#REF!</v>
      </c>
      <c r="AA1279" s="8" t="e">
        <f t="shared" si="117"/>
        <v>#REF!</v>
      </c>
      <c r="AB1279" s="4" t="e">
        <f t="shared" si="118"/>
        <v>#REF!</v>
      </c>
      <c r="AC1279" s="4" t="e">
        <f t="shared" si="119"/>
        <v>#REF!</v>
      </c>
    </row>
    <row r="1280" spans="1:29" x14ac:dyDescent="0.25">
      <c r="A1280" t="str">
        <f>feed!A819</f>
        <v>Carthya</v>
      </c>
      <c r="B1280" t="str">
        <f>feed!B819</f>
        <v>Eckbert</v>
      </c>
      <c r="C1280">
        <f>feed!C819</f>
        <v>0</v>
      </c>
      <c r="D1280">
        <f>SUMPRODUCT(MID(0&amp;feed!D819,LARGE(INDEX(ISNUMBER(--MID(feed!D819,ROW($1:$19),1))*
ROW($1:$19),0),ROW($1:$19))+1,1)*10^ROW($1:$19)/10)</f>
        <v>2</v>
      </c>
      <c r="E1280">
        <f>SUMPRODUCT(MID(0&amp;feed!E819,LARGE(INDEX(ISNUMBER(--MID(feed!E819,ROW($1:$19),1))*
ROW($1:$19),0),ROW($1:$19))+1,1)*10^ROW($1:$19)/10)</f>
        <v>0</v>
      </c>
      <c r="F1280" t="str">
        <f>feed!F819</f>
        <v>Second World War surplus</v>
      </c>
      <c r="G1280" t="str">
        <f>feed!G819</f>
        <v>Questionable</v>
      </c>
      <c r="H1280">
        <f>SUMPRODUCT(MID(0&amp;feed!H820,LARGE(INDEX(ISNUMBER(--MID(feed!H820,ROW($1:$19),1))*
ROW($1:$19),0),ROW($1:$19))+1,1)*10^ROW($1:$19)/10)</f>
        <v>1</v>
      </c>
      <c r="I1280" t="str">
        <f>feed!I819</f>
        <v>Undisciplined Rabble</v>
      </c>
      <c r="J1280">
        <f>SUMPRODUCT(MID(0&amp;feed!J819,LARGE(INDEX(ISNUMBER(--MID(feed!J819,ROW($1:$19),1))*
ROW($1:$19),0),ROW($1:$19))+1,1)*10^ROW($1:$19)/10)</f>
        <v>40</v>
      </c>
      <c r="K1280">
        <f>SUMPRODUCT(MID(0&amp;feed!K819,LARGE(INDEX(ISNUMBER(--MID(feed!K819,ROW($1:$19),1))*
ROW($1:$19),0),ROW($1:$19))+1,1)*10^ROW($1:$19)/10)</f>
        <v>3</v>
      </c>
      <c r="L1280">
        <f>SUMPRODUCT(MID(0&amp;feed!L819,LARGE(INDEX(ISNUMBER(--MID(feed!L819,ROW($1:$19),1))*
ROW($1:$19),0),ROW($1:$19))+1,1)*10^ROW($1:$19)/10)</f>
        <v>1</v>
      </c>
      <c r="M1280" t="str">
        <f>feed!M819</f>
        <v>Mixed Economy</v>
      </c>
      <c r="N1280">
        <f>SUMPRODUCT(MID(0&amp;feed!N819,LARGE(INDEX(ISNUMBER(--MID(feed!N819,ROW($1:$5),1))*
ROW($1:$5),0),ROW($1:$5))+1,1)*10^ROW($1:$5)/10)</f>
        <v>557</v>
      </c>
      <c r="O1280">
        <f>SUMPRODUCT(MID(0&amp;feed!O819,LARGE(INDEX(ISNUMBER(--MID(feed!O819,ROW($1:$5),1))*
ROW($1:$5),0),ROW($1:$5))+1,1)*10^ROW($1:$5)/10)</f>
        <v>1</v>
      </c>
      <c r="P1280" t="str">
        <f>feed!P819</f>
        <v>Untapped</v>
      </c>
      <c r="Q1280">
        <f t="shared" si="114"/>
        <v>90</v>
      </c>
      <c r="R1280" t="str">
        <f>feed!Q819</f>
        <v>Meagre</v>
      </c>
      <c r="S1280">
        <f t="shared" si="115"/>
        <v>1.5</v>
      </c>
      <c r="T1280" t="str">
        <f>feed!R819</f>
        <v>Mesoamerica</v>
      </c>
      <c r="U1280" t="str">
        <f>feed!S819</f>
        <v>Neutral</v>
      </c>
      <c r="V1280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6396</v>
      </c>
      <c r="W1280" t="str">
        <f>feed!U819</f>
        <v>http://blocgame.com/stats.php?id=63949</v>
      </c>
      <c r="X1280" s="4">
        <f>SUMPRODUCT(MID(0&amp;feed!V819,LARGE(INDEX(ISNUMBER(--MID(feed!V819,ROW($1:$5),1))*
ROW($1:$5),0),ROW($1:$5))+1,1)*10^ROW($1:$5)/10)</f>
        <v>0</v>
      </c>
      <c r="Y1280">
        <f>feed!W819</f>
        <v>0</v>
      </c>
      <c r="Z1280" s="4">
        <f t="shared" si="116"/>
        <v>4146</v>
      </c>
      <c r="AA1280" s="8">
        <f t="shared" si="117"/>
        <v>11.482944344703769</v>
      </c>
      <c r="AB1280" s="4">
        <f t="shared" si="118"/>
        <v>92.833333333333329</v>
      </c>
      <c r="AC1280" s="4">
        <f t="shared" si="119"/>
        <v>1066</v>
      </c>
    </row>
    <row r="1281" spans="1:29" x14ac:dyDescent="0.25">
      <c r="A1281" t="str">
        <f>feed!A995</f>
        <v>Disc</v>
      </c>
      <c r="B1281" t="str">
        <f>feed!B995</f>
        <v>Clockwork Man</v>
      </c>
      <c r="C1281">
        <f>feed!C995</f>
        <v>0</v>
      </c>
      <c r="D1281">
        <f>SUMPRODUCT(MID(0&amp;feed!D995,LARGE(INDEX(ISNUMBER(--MID(feed!D995,ROW($1:$19),1))*
ROW($1:$19),0),ROW($1:$19))+1,1)*10^ROW($1:$19)/10)</f>
        <v>27</v>
      </c>
      <c r="E1281">
        <f>SUMPRODUCT(MID(0&amp;feed!E995,LARGE(INDEX(ISNUMBER(--MID(feed!E995,ROW($1:$19),1))*
ROW($1:$19),0),ROW($1:$19))+1,1)*10^ROW($1:$19)/10)</f>
        <v>0</v>
      </c>
      <c r="F1281" t="str">
        <f>feed!F995</f>
        <v>First World War surplus</v>
      </c>
      <c r="G1281" t="str">
        <f>feed!G995</f>
        <v>Isolated</v>
      </c>
      <c r="H1281">
        <f>SUMPRODUCT(MID(0&amp;feed!H997,LARGE(INDEX(ISNUMBER(--MID(feed!H997,ROW($1:$19),1))*
ROW($1:$19),0),ROW($1:$19))+1,1)*10^ROW($1:$19)/10)</f>
        <v>2</v>
      </c>
      <c r="I1281" t="str">
        <f>feed!I995</f>
        <v>Elite</v>
      </c>
      <c r="J1281">
        <f>SUMPRODUCT(MID(0&amp;feed!J995,LARGE(INDEX(ISNUMBER(--MID(feed!J995,ROW($1:$19),1))*
ROW($1:$19),0),ROW($1:$19))+1,1)*10^ROW($1:$19)/10)</f>
        <v>0</v>
      </c>
      <c r="K1281">
        <f>SUMPRODUCT(MID(0&amp;feed!K995,LARGE(INDEX(ISNUMBER(--MID(feed!K995,ROW($1:$19),1))*
ROW($1:$19),0),ROW($1:$19))+1,1)*10^ROW($1:$19)/10)</f>
        <v>3</v>
      </c>
      <c r="L1281">
        <f>SUMPRODUCT(MID(0&amp;feed!L995,LARGE(INDEX(ISNUMBER(--MID(feed!L995,ROW($1:$19),1))*
ROW($1:$19),0),ROW($1:$19))+1,1)*10^ROW($1:$19)/10)</f>
        <v>0</v>
      </c>
      <c r="M1281" t="str">
        <f>feed!M995</f>
        <v>Central Planning</v>
      </c>
      <c r="N1281">
        <f>SUMPRODUCT(MID(0&amp;feed!N995,LARGE(INDEX(ISNUMBER(--MID(feed!N995,ROW($1:$5),1))*
ROW($1:$5),0),ROW($1:$5))+1,1)*10^ROW($1:$5)/10)</f>
        <v>365</v>
      </c>
      <c r="O1281">
        <f>SUMPRODUCT(MID(0&amp;feed!O995,LARGE(INDEX(ISNUMBER(--MID(feed!O995,ROW($1:$5),1))*
ROW($1:$5),0),ROW($1:$5))+1,1)*10^ROW($1:$5)/10)</f>
        <v>0</v>
      </c>
      <c r="P1281" t="str">
        <f>feed!P995</f>
        <v>Untapped</v>
      </c>
      <c r="Q1281">
        <f t="shared" si="114"/>
        <v>90</v>
      </c>
      <c r="R1281" t="str">
        <f>feed!Q995</f>
        <v>None</v>
      </c>
      <c r="S1281">
        <f t="shared" si="115"/>
        <v>0</v>
      </c>
      <c r="T1281" t="str">
        <f>feed!R995</f>
        <v>Mesoamerica</v>
      </c>
      <c r="U1281" t="str">
        <f>feed!S995</f>
        <v>Soviet Union</v>
      </c>
      <c r="V1281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23333</v>
      </c>
      <c r="W1281" t="str">
        <f>feed!U995</f>
        <v>http://blocgame.com/stats.php?id=65666</v>
      </c>
      <c r="X1281" s="4">
        <f>SUMPRODUCT(MID(0&amp;feed!V995,LARGE(INDEX(ISNUMBER(--MID(feed!V995,ROW($1:$5),1))*
ROW($1:$5),0),ROW($1:$5))+1,1)*10^ROW($1:$5)/10)</f>
        <v>0</v>
      </c>
      <c r="Y1281">
        <f>feed!W995</f>
        <v>0</v>
      </c>
      <c r="Z1281" s="4">
        <f t="shared" si="116"/>
        <v>20708</v>
      </c>
      <c r="AA1281" s="8">
        <f t="shared" si="117"/>
        <v>63.926027397260277</v>
      </c>
      <c r="AB1281" s="4">
        <f t="shared" si="118"/>
        <v>60.833333333333336</v>
      </c>
      <c r="AC1281" s="4">
        <f t="shared" si="119"/>
        <v>3888.8333333333335</v>
      </c>
    </row>
    <row r="1282" spans="1:29" x14ac:dyDescent="0.25">
      <c r="A1282" t="str">
        <f>feed!A500</f>
        <v>Ukraina</v>
      </c>
      <c r="B1282" t="str">
        <f>feed!B500</f>
        <v>Ottaman</v>
      </c>
      <c r="C1282" t="str">
        <f>feed!C500</f>
        <v>Interpol</v>
      </c>
      <c r="D1282">
        <f>SUMPRODUCT(MID(0&amp;feed!D500,LARGE(INDEX(ISNUMBER(--MID(feed!D500,ROW($1:$19),1))*
ROW($1:$19),0),ROW($1:$19))+1,1)*10^ROW($1:$19)/10)</f>
        <v>35</v>
      </c>
      <c r="E1282">
        <f>SUMPRODUCT(MID(0&amp;feed!E500,LARGE(INDEX(ISNUMBER(--MID(feed!E500,ROW($1:$19),1))*
ROW($1:$19),0),ROW($1:$19))+1,1)*10^ROW($1:$19)/10)</f>
        <v>0</v>
      </c>
      <c r="F1282" t="str">
        <f>feed!F500</f>
        <v>First World War surplus</v>
      </c>
      <c r="G1282" t="str">
        <f>feed!G500</f>
        <v>Gandhi-like</v>
      </c>
      <c r="H1282">
        <f>SUMPRODUCT(MID(0&amp;feed!H500,LARGE(INDEX(ISNUMBER(--MID(feed!H500,ROW($1:$19),1))*
ROW($1:$19),0),ROW($1:$19))+1,1)*10^ROW($1:$19)/10)</f>
        <v>1</v>
      </c>
      <c r="I1282" t="str">
        <f>feed!I500</f>
        <v>Elite</v>
      </c>
      <c r="J1282">
        <f>SUMPRODUCT(MID(0&amp;feed!J500,LARGE(INDEX(ISNUMBER(--MID(feed!J500,ROW($1:$19),1))*
ROW($1:$19),0),ROW($1:$19))+1,1)*10^ROW($1:$19)/10)</f>
        <v>1</v>
      </c>
      <c r="K1282">
        <f>SUMPRODUCT(MID(0&amp;feed!K500,LARGE(INDEX(ISNUMBER(--MID(feed!K500,ROW($1:$19),1))*
ROW($1:$19),0),ROW($1:$19))+1,1)*10^ROW($1:$19)/10)</f>
        <v>12</v>
      </c>
      <c r="L1282">
        <f>SUMPRODUCT(MID(0&amp;feed!L500,LARGE(INDEX(ISNUMBER(--MID(feed!L500,ROW($1:$19),1))*
ROW($1:$19),0),ROW($1:$19))+1,1)*10^ROW($1:$19)/10)</f>
        <v>0</v>
      </c>
      <c r="M1282" t="str">
        <f>feed!M500</f>
        <v>Free Market</v>
      </c>
      <c r="N1282">
        <f>SUMPRODUCT(MID(0&amp;feed!N500,LARGE(INDEX(ISNUMBER(--MID(feed!N500,ROW($1:$5),1))*
ROW($1:$5),0),ROW($1:$5))+1,1)*10^ROW($1:$5)/10)</f>
        <v>1252</v>
      </c>
      <c r="O1282">
        <f>SUMPRODUCT(MID(0&amp;feed!O500,LARGE(INDEX(ISNUMBER(--MID(feed!O500,ROW($1:$5),1))*
ROW($1:$5),0),ROW($1:$5))+1,1)*10^ROW($1:$5)/10)</f>
        <v>0</v>
      </c>
      <c r="P1282" t="str">
        <f>feed!P500</f>
        <v>Untapped</v>
      </c>
      <c r="Q1282">
        <f t="shared" ref="Q1282:Q1345" si="120">IF(P1282=0,40, IF(P1282="Depleted",0, IF(P1282="Near Depletion",10, IF(P1282="Plentiful",70, IF(P1282="Untapped",90,"Error")))))</f>
        <v>90</v>
      </c>
      <c r="R1282" t="str">
        <f>feed!Q500</f>
        <v>Meagre</v>
      </c>
      <c r="S1282">
        <f t="shared" ref="S1282:S1345" si="121">IF(R1282="None",0, IF(R1282="Meagre",1.5, IF(R1282="Small",3, IF(R1282="Mediocre",4.5, IF(R1282="Somewhat Large",6, IF(R1282="Large",7.5, IF(R1282="Powerful",9, IF(R1282="Very Powerful",10,"Error"))))))))</f>
        <v>1.5</v>
      </c>
      <c r="T1282" t="str">
        <f>feed!R500</f>
        <v>Mesopotamia</v>
      </c>
      <c r="U1282" t="str">
        <f>feed!S500</f>
        <v>United States</v>
      </c>
      <c r="V1282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22057</v>
      </c>
      <c r="W1282" t="str">
        <f>feed!U500</f>
        <v>http://blocgame.com/stats.php?id=64990</v>
      </c>
      <c r="X1282" s="4">
        <f>SUMPRODUCT(MID(0&amp;feed!V500,LARGE(INDEX(ISNUMBER(--MID(feed!V500,ROW($1:$5),1))*
ROW($1:$5),0),ROW($1:$5))+1,1)*10^ROW($1:$5)/10)</f>
        <v>0</v>
      </c>
      <c r="Y1282">
        <f>feed!W500</f>
        <v>0</v>
      </c>
      <c r="Z1282" s="4">
        <f t="shared" ref="Z1282:Z1327" si="122">V1282-H1282*750-K1282*375-L1282*375</f>
        <v>16807</v>
      </c>
      <c r="AA1282" s="8">
        <f t="shared" ref="AA1282:AA1327" si="123">V1282/N1282</f>
        <v>17.61741214057508</v>
      </c>
      <c r="AB1282" s="4">
        <f t="shared" ref="AB1282:AB1327" si="124">N1282/6</f>
        <v>208.66666666666666</v>
      </c>
      <c r="AC1282" s="4">
        <f t="shared" ref="AC1282:AC1327" si="125">V1282/6</f>
        <v>3676.1666666666665</v>
      </c>
    </row>
    <row r="1283" spans="1:29" x14ac:dyDescent="0.25">
      <c r="A1283" t="str">
        <f>feed!A708</f>
        <v>Singapore no2</v>
      </c>
      <c r="B1283" t="str">
        <f>feed!B708</f>
        <v>Caleb Neo</v>
      </c>
      <c r="C1283" t="str">
        <f>feed!C708</f>
        <v>Dictators United</v>
      </c>
      <c r="D1283">
        <f>SUMPRODUCT(MID(0&amp;feed!D708,LARGE(INDEX(ISNUMBER(--MID(feed!D708,ROW($1:$19),1))*
ROW($1:$19),0),ROW($1:$19))+1,1)*10^ROW($1:$19)/10)</f>
        <v>38</v>
      </c>
      <c r="E1283">
        <f>SUMPRODUCT(MID(0&amp;feed!E708,LARGE(INDEX(ISNUMBER(--MID(feed!E708,ROW($1:$19),1))*
ROW($1:$19),0),ROW($1:$19))+1,1)*10^ROW($1:$19)/10)</f>
        <v>0</v>
      </c>
      <c r="F1283" t="str">
        <f>feed!F708</f>
        <v>First World War surplus</v>
      </c>
      <c r="G1283" t="str">
        <f>feed!G708</f>
        <v>Gandhi-like</v>
      </c>
      <c r="H1283">
        <f>SUMPRODUCT(MID(0&amp;feed!H708,LARGE(INDEX(ISNUMBER(--MID(feed!H708,ROW($1:$19),1))*
ROW($1:$19),0),ROW($1:$19))+1,1)*10^ROW($1:$19)/10)</f>
        <v>1</v>
      </c>
      <c r="I1283" t="str">
        <f>feed!I708</f>
        <v>Standard</v>
      </c>
      <c r="J1283">
        <f>SUMPRODUCT(MID(0&amp;feed!J708,LARGE(INDEX(ISNUMBER(--MID(feed!J708,ROW($1:$19),1))*
ROW($1:$19),0),ROW($1:$19))+1,1)*10^ROW($1:$19)/10)</f>
        <v>6</v>
      </c>
      <c r="K1283">
        <f>SUMPRODUCT(MID(0&amp;feed!K708,LARGE(INDEX(ISNUMBER(--MID(feed!K708,ROW($1:$19),1))*
ROW($1:$19),0),ROW($1:$19))+1,1)*10^ROW($1:$19)/10)</f>
        <v>13</v>
      </c>
      <c r="L1283">
        <f>SUMPRODUCT(MID(0&amp;feed!L708,LARGE(INDEX(ISNUMBER(--MID(feed!L708,ROW($1:$19),1))*
ROW($1:$19),0),ROW($1:$19))+1,1)*10^ROW($1:$19)/10)</f>
        <v>3</v>
      </c>
      <c r="M1283" t="str">
        <f>feed!M708</f>
        <v>Central Planning</v>
      </c>
      <c r="N1283">
        <f>SUMPRODUCT(MID(0&amp;feed!N708,LARGE(INDEX(ISNUMBER(--MID(feed!N708,ROW($1:$5),1))*
ROW($1:$5),0),ROW($1:$5))+1,1)*10^ROW($1:$5)/10)</f>
        <v>754</v>
      </c>
      <c r="O1283">
        <f>SUMPRODUCT(MID(0&amp;feed!O708,LARGE(INDEX(ISNUMBER(--MID(feed!O708,ROW($1:$5),1))*
ROW($1:$5),0),ROW($1:$5))+1,1)*10^ROW($1:$5)/10)</f>
        <v>125</v>
      </c>
      <c r="P1283" t="str">
        <f>feed!P708</f>
        <v>Plentiful</v>
      </c>
      <c r="Q1283">
        <f t="shared" si="120"/>
        <v>70</v>
      </c>
      <c r="R1283" t="str">
        <f>feed!Q708</f>
        <v>Mediocre</v>
      </c>
      <c r="S1283">
        <f t="shared" si="121"/>
        <v>4.5</v>
      </c>
      <c r="T1283" t="str">
        <f>feed!R708</f>
        <v>East Indies</v>
      </c>
      <c r="U1283" t="str">
        <f>feed!S708</f>
        <v>Soviet Union</v>
      </c>
      <c r="V1283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20000</v>
      </c>
      <c r="W1283" t="str">
        <f>feed!U708</f>
        <v>http://blocgame.com/stats.php?id=64582</v>
      </c>
      <c r="X1283" s="4">
        <f>SUMPRODUCT(MID(0&amp;feed!V708,LARGE(INDEX(ISNUMBER(--MID(feed!V708,ROW($1:$5),1))*
ROW($1:$5),0),ROW($1:$5))+1,1)*10^ROW($1:$5)/10)</f>
        <v>0</v>
      </c>
      <c r="Y1283">
        <f>feed!W708</f>
        <v>0</v>
      </c>
      <c r="Z1283" s="4">
        <f t="shared" si="122"/>
        <v>13250</v>
      </c>
      <c r="AA1283" s="8">
        <f t="shared" si="123"/>
        <v>26.525198938992041</v>
      </c>
      <c r="AB1283" s="4">
        <f t="shared" si="124"/>
        <v>125.66666666666667</v>
      </c>
      <c r="AC1283" s="4">
        <f t="shared" si="125"/>
        <v>3333.3333333333335</v>
      </c>
    </row>
    <row r="1284" spans="1:29" x14ac:dyDescent="0.25">
      <c r="A1284" t="str">
        <f>feed!A525</f>
        <v>San-Guan</v>
      </c>
      <c r="B1284" t="str">
        <f>feed!B525</f>
        <v>Spencer Martin</v>
      </c>
      <c r="C1284">
        <f>feed!C525</f>
        <v>0</v>
      </c>
      <c r="D1284">
        <f>SUMPRODUCT(MID(0&amp;feed!D525,LARGE(INDEX(ISNUMBER(--MID(feed!D525,ROW($1:$19),1))*
ROW($1:$19),0),ROW($1:$19))+1,1)*10^ROW($1:$19)/10)</f>
        <v>9</v>
      </c>
      <c r="E1284">
        <f>SUMPRODUCT(MID(0&amp;feed!E525,LARGE(INDEX(ISNUMBER(--MID(feed!E525,ROW($1:$19),1))*
ROW($1:$19),0),ROW($1:$19))+1,1)*10^ROW($1:$19)/10)</f>
        <v>0</v>
      </c>
      <c r="F1284" t="str">
        <f>feed!F525</f>
        <v>Finest of the 19th century</v>
      </c>
      <c r="G1284" t="str">
        <f>feed!G525</f>
        <v>Gandhi-like</v>
      </c>
      <c r="H1284">
        <f>SUMPRODUCT(MID(0&amp;feed!H525,LARGE(INDEX(ISNUMBER(--MID(feed!H525,ROW($1:$19),1))*
ROW($1:$19),0),ROW($1:$19))+1,1)*10^ROW($1:$19)/10)</f>
        <v>0</v>
      </c>
      <c r="I1284" t="str">
        <f>feed!I525</f>
        <v>Undisciplined Rabble</v>
      </c>
      <c r="J1284">
        <f>SUMPRODUCT(MID(0&amp;feed!J525,LARGE(INDEX(ISNUMBER(--MID(feed!J525,ROW($1:$19),1))*
ROW($1:$19),0),ROW($1:$19))+1,1)*10^ROW($1:$19)/10)</f>
        <v>163</v>
      </c>
      <c r="K1284">
        <f>SUMPRODUCT(MID(0&amp;feed!K525,LARGE(INDEX(ISNUMBER(--MID(feed!K525,ROW($1:$19),1))*
ROW($1:$19),0),ROW($1:$19))+1,1)*10^ROW($1:$19)/10)</f>
        <v>2</v>
      </c>
      <c r="L1284">
        <f>SUMPRODUCT(MID(0&amp;feed!L525,LARGE(INDEX(ISNUMBER(--MID(feed!L525,ROW($1:$19),1))*
ROW($1:$19),0),ROW($1:$19))+1,1)*10^ROW($1:$19)/10)</f>
        <v>0</v>
      </c>
      <c r="M1284" t="str">
        <f>feed!M525</f>
        <v>Mixed Economy</v>
      </c>
      <c r="N1284">
        <f>SUMPRODUCT(MID(0&amp;feed!N525,LARGE(INDEX(ISNUMBER(--MID(feed!N525,ROW($1:$5),1))*
ROW($1:$5),0),ROW($1:$5))+1,1)*10^ROW($1:$5)/10)</f>
        <v>1175</v>
      </c>
      <c r="O1284">
        <f>SUMPRODUCT(MID(0&amp;feed!O525,LARGE(INDEX(ISNUMBER(--MID(feed!O525,ROW($1:$5),1))*
ROW($1:$5),0),ROW($1:$5))+1,1)*10^ROW($1:$5)/10)</f>
        <v>0</v>
      </c>
      <c r="P1284" t="str">
        <f>feed!P525</f>
        <v>Untapped</v>
      </c>
      <c r="Q1284">
        <f t="shared" si="120"/>
        <v>90</v>
      </c>
      <c r="R1284" t="str">
        <f>feed!Q525</f>
        <v>None</v>
      </c>
      <c r="S1284">
        <f t="shared" si="121"/>
        <v>0</v>
      </c>
      <c r="T1284" t="str">
        <f>feed!R525</f>
        <v>Mesoamerica</v>
      </c>
      <c r="U1284" t="str">
        <f>feed!S525</f>
        <v>United States</v>
      </c>
      <c r="V1284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11231</v>
      </c>
      <c r="W1284" t="str">
        <f>feed!U525</f>
        <v>http://blocgame.com/stats.php?id=51057</v>
      </c>
      <c r="X1284" s="4">
        <f>SUMPRODUCT(MID(0&amp;feed!V525,LARGE(INDEX(ISNUMBER(--MID(feed!V525,ROW($1:$5),1))*
ROW($1:$5),0),ROW($1:$5))+1,1)*10^ROW($1:$5)/10)</f>
        <v>0</v>
      </c>
      <c r="Y1284">
        <f>feed!W525</f>
        <v>0</v>
      </c>
      <c r="Z1284" s="4">
        <f t="shared" si="122"/>
        <v>10481</v>
      </c>
      <c r="AA1284" s="8">
        <f t="shared" si="123"/>
        <v>9.5582978723404253</v>
      </c>
      <c r="AB1284" s="4">
        <f t="shared" si="124"/>
        <v>195.83333333333334</v>
      </c>
      <c r="AC1284" s="4">
        <f t="shared" si="125"/>
        <v>1871.8333333333333</v>
      </c>
    </row>
    <row r="1285" spans="1:29" x14ac:dyDescent="0.25">
      <c r="A1285" t="str">
        <f>feed!A479</f>
        <v>Sulon Grande</v>
      </c>
      <c r="B1285" t="str">
        <f>feed!B479</f>
        <v>Sulon the Defiler</v>
      </c>
      <c r="C1285" t="str">
        <f>feed!C479</f>
        <v>Brotherhood of Nod</v>
      </c>
      <c r="D1285">
        <f>SUMPRODUCT(MID(0&amp;feed!D479,LARGE(INDEX(ISNUMBER(--MID(feed!D479,ROW($1:$19),1))*
ROW($1:$19),0),ROW($1:$19))+1,1)*10^ROW($1:$19)/10)</f>
        <v>30</v>
      </c>
      <c r="E1285">
        <f>SUMPRODUCT(MID(0&amp;feed!E479,LARGE(INDEX(ISNUMBER(--MID(feed!E479,ROW($1:$19),1))*
ROW($1:$19),0),ROW($1:$19))+1,1)*10^ROW($1:$19)/10)</f>
        <v>0</v>
      </c>
      <c r="F1285" t="str">
        <f>feed!F479</f>
        <v>First World War surplus</v>
      </c>
      <c r="G1285" t="str">
        <f>feed!G479</f>
        <v>Good</v>
      </c>
      <c r="H1285">
        <f>SUMPRODUCT(MID(0&amp;feed!H479,LARGE(INDEX(ISNUMBER(--MID(feed!H479,ROW($1:$19),1))*
ROW($1:$19),0),ROW($1:$19))+1,1)*10^ROW($1:$19)/10)</f>
        <v>0</v>
      </c>
      <c r="I1285" t="str">
        <f>feed!I479</f>
        <v>Poor</v>
      </c>
      <c r="J1285">
        <f>SUMPRODUCT(MID(0&amp;feed!J479,LARGE(INDEX(ISNUMBER(--MID(feed!J479,ROW($1:$19),1))*
ROW($1:$19),0),ROW($1:$19))+1,1)*10^ROW($1:$19)/10)</f>
        <v>0</v>
      </c>
      <c r="K1285">
        <f>SUMPRODUCT(MID(0&amp;feed!K479,LARGE(INDEX(ISNUMBER(--MID(feed!K479,ROW($1:$19),1))*
ROW($1:$19),0),ROW($1:$19))+1,1)*10^ROW($1:$19)/10)</f>
        <v>4</v>
      </c>
      <c r="L1285">
        <f>SUMPRODUCT(MID(0&amp;feed!L479,LARGE(INDEX(ISNUMBER(--MID(feed!L479,ROW($1:$19),1))*
ROW($1:$19),0),ROW($1:$19))+1,1)*10^ROW($1:$19)/10)</f>
        <v>2</v>
      </c>
      <c r="M1285" t="str">
        <f>feed!M479</f>
        <v>Central Planning</v>
      </c>
      <c r="N1285">
        <f>SUMPRODUCT(MID(0&amp;feed!N479,LARGE(INDEX(ISNUMBER(--MID(feed!N479,ROW($1:$5),1))*
ROW($1:$5),0),ROW($1:$5))+1,1)*10^ROW($1:$5)/10)</f>
        <v>1310</v>
      </c>
      <c r="O1285">
        <f>SUMPRODUCT(MID(0&amp;feed!O479,LARGE(INDEX(ISNUMBER(--MID(feed!O479,ROW($1:$5),1))*
ROW($1:$5),0),ROW($1:$5))+1,1)*10^ROW($1:$5)/10)</f>
        <v>1522</v>
      </c>
      <c r="P1285">
        <f>feed!P479</f>
        <v>0</v>
      </c>
      <c r="Q1285">
        <f t="shared" si="120"/>
        <v>40</v>
      </c>
      <c r="R1285" t="str">
        <f>feed!Q479</f>
        <v>None</v>
      </c>
      <c r="S1285">
        <f t="shared" si="121"/>
        <v>0</v>
      </c>
      <c r="T1285" t="str">
        <f>feed!R479</f>
        <v>Atlas</v>
      </c>
      <c r="U1285" t="str">
        <f>feed!S479</f>
        <v>Soviet Union</v>
      </c>
      <c r="V1285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6371</v>
      </c>
      <c r="W1285" t="str">
        <f>feed!U479</f>
        <v>http://blocgame.com/stats.php?id=61038</v>
      </c>
      <c r="X1285" s="4">
        <f>SUMPRODUCT(MID(0&amp;feed!V479,LARGE(INDEX(ISNUMBER(--MID(feed!V479,ROW($1:$5),1))*
ROW($1:$5),0),ROW($1:$5))+1,1)*10^ROW($1:$5)/10)</f>
        <v>0</v>
      </c>
      <c r="Y1285">
        <f>feed!W479</f>
        <v>0</v>
      </c>
      <c r="Z1285" s="4">
        <f t="shared" si="122"/>
        <v>4121</v>
      </c>
      <c r="AA1285" s="8">
        <f t="shared" si="123"/>
        <v>4.8633587786259538</v>
      </c>
      <c r="AB1285" s="4">
        <f t="shared" si="124"/>
        <v>218.33333333333334</v>
      </c>
      <c r="AC1285" s="4">
        <f t="shared" si="125"/>
        <v>1061.8333333333333</v>
      </c>
    </row>
    <row r="1286" spans="1:29" x14ac:dyDescent="0.25">
      <c r="A1286" t="str">
        <f>feed!A807</f>
        <v>argentina</v>
      </c>
      <c r="B1286" t="str">
        <f>feed!B807</f>
        <v>argentina</v>
      </c>
      <c r="C1286" t="str">
        <f>feed!C807</f>
        <v>Che Guevara League</v>
      </c>
      <c r="D1286">
        <f>SUMPRODUCT(MID(0&amp;feed!D807,LARGE(INDEX(ISNUMBER(--MID(feed!D807,ROW($1:$19),1))*
ROW($1:$19),0),ROW($1:$19))+1,1)*10^ROW($1:$19)/10)</f>
        <v>8</v>
      </c>
      <c r="E1286">
        <f>SUMPRODUCT(MID(0&amp;feed!E807,LARGE(INDEX(ISNUMBER(--MID(feed!E807,ROW($1:$19),1))*
ROW($1:$19),0),ROW($1:$19))+1,1)*10^ROW($1:$19)/10)</f>
        <v>0</v>
      </c>
      <c r="F1286" t="str">
        <f>feed!F807</f>
        <v>First World War surplus</v>
      </c>
      <c r="G1286" t="str">
        <f>feed!G807</f>
        <v>Gandhi-like</v>
      </c>
      <c r="H1286">
        <f>SUMPRODUCT(MID(0&amp;feed!H807,LARGE(INDEX(ISNUMBER(--MID(feed!H807,ROW($1:$19),1))*
ROW($1:$19),0),ROW($1:$19))+1,1)*10^ROW($1:$19)/10)</f>
        <v>0</v>
      </c>
      <c r="I1286" t="str">
        <f>feed!I807</f>
        <v>Undisciplined Rabble</v>
      </c>
      <c r="J1286">
        <f>SUMPRODUCT(MID(0&amp;feed!J807,LARGE(INDEX(ISNUMBER(--MID(feed!J807,ROW($1:$19),1))*
ROW($1:$19),0),ROW($1:$19))+1,1)*10^ROW($1:$19)/10)</f>
        <v>181</v>
      </c>
      <c r="K1286">
        <f>SUMPRODUCT(MID(0&amp;feed!K807,LARGE(INDEX(ISNUMBER(--MID(feed!K807,ROW($1:$19),1))*
ROW($1:$19),0),ROW($1:$19))+1,1)*10^ROW($1:$19)/10)</f>
        <v>16</v>
      </c>
      <c r="L1286">
        <f>SUMPRODUCT(MID(0&amp;feed!L807,LARGE(INDEX(ISNUMBER(--MID(feed!L807,ROW($1:$19),1))*
ROW($1:$19),0),ROW($1:$19))+1,1)*10^ROW($1:$19)/10)</f>
        <v>1</v>
      </c>
      <c r="M1286" t="str">
        <f>feed!M807</f>
        <v>Mixed Economy</v>
      </c>
      <c r="N1286">
        <f>SUMPRODUCT(MID(0&amp;feed!N807,LARGE(INDEX(ISNUMBER(--MID(feed!N807,ROW($1:$5),1))*
ROW($1:$5),0),ROW($1:$5))+1,1)*10^ROW($1:$5)/10)</f>
        <v>569</v>
      </c>
      <c r="O1286">
        <f>SUMPRODUCT(MID(0&amp;feed!O807,LARGE(INDEX(ISNUMBER(--MID(feed!O807,ROW($1:$5),1))*
ROW($1:$5),0),ROW($1:$5))+1,1)*10^ROW($1:$5)/10)</f>
        <v>339</v>
      </c>
      <c r="P1286" t="str">
        <f>feed!P807</f>
        <v>Untapped</v>
      </c>
      <c r="Q1286">
        <f t="shared" si="120"/>
        <v>90</v>
      </c>
      <c r="R1286" t="str">
        <f>feed!Q807</f>
        <v>None</v>
      </c>
      <c r="S1286">
        <f t="shared" si="121"/>
        <v>0</v>
      </c>
      <c r="T1286" t="str">
        <f>feed!R807</f>
        <v>Caribbean</v>
      </c>
      <c r="U1286" t="str">
        <f>feed!S807</f>
        <v>Soviet Union</v>
      </c>
      <c r="V1286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16010</v>
      </c>
      <c r="W1286" t="str">
        <f>feed!U807</f>
        <v>http://blocgame.com/stats.php?id=39074</v>
      </c>
      <c r="X1286" s="4">
        <f>SUMPRODUCT(MID(0&amp;feed!V807,LARGE(INDEX(ISNUMBER(--MID(feed!V807,ROW($1:$5),1))*
ROW($1:$5),0),ROW($1:$5))+1,1)*10^ROW($1:$5)/10)</f>
        <v>0</v>
      </c>
      <c r="Y1286">
        <f>feed!W807</f>
        <v>0</v>
      </c>
      <c r="Z1286" s="4">
        <f t="shared" si="122"/>
        <v>9635</v>
      </c>
      <c r="AA1286" s="8">
        <f t="shared" si="123"/>
        <v>28.13708260105448</v>
      </c>
      <c r="AB1286" s="4">
        <f t="shared" si="124"/>
        <v>94.833333333333329</v>
      </c>
      <c r="AC1286" s="4">
        <f t="shared" si="125"/>
        <v>2668.3333333333335</v>
      </c>
    </row>
    <row r="1287" spans="1:29" x14ac:dyDescent="0.25">
      <c r="A1287" t="str">
        <f>feed!A561</f>
        <v>New Granada</v>
      </c>
      <c r="B1287" t="str">
        <f>feed!B561</f>
        <v>Huey Long</v>
      </c>
      <c r="C1287" t="str">
        <f>feed!C561</f>
        <v>The Order</v>
      </c>
      <c r="D1287">
        <f>SUMPRODUCT(MID(0&amp;feed!D561,LARGE(INDEX(ISNUMBER(--MID(feed!D561,ROW($1:$19),1))*
ROW($1:$19),0),ROW($1:$19))+1,1)*10^ROW($1:$19)/10)</f>
        <v>110</v>
      </c>
      <c r="E1287">
        <f>SUMPRODUCT(MID(0&amp;feed!E561,LARGE(INDEX(ISNUMBER(--MID(feed!E561,ROW($1:$19),1))*
ROW($1:$19),0),ROW($1:$19))+1,1)*10^ROW($1:$19)/10)</f>
        <v>0</v>
      </c>
      <c r="F1287" t="str">
        <f>feed!F561</f>
        <v>Second World War surplus</v>
      </c>
      <c r="G1287" t="str">
        <f>feed!G561</f>
        <v>Gandhi-like</v>
      </c>
      <c r="H1287">
        <f>SUMPRODUCT(MID(0&amp;feed!H561,LARGE(INDEX(ISNUMBER(--MID(feed!H561,ROW($1:$19),1))*
ROW($1:$19),0),ROW($1:$19))+1,1)*10^ROW($1:$19)/10)</f>
        <v>3</v>
      </c>
      <c r="I1287" t="str">
        <f>feed!I561</f>
        <v>Elite</v>
      </c>
      <c r="J1287">
        <f>SUMPRODUCT(MID(0&amp;feed!J561,LARGE(INDEX(ISNUMBER(--MID(feed!J561,ROW($1:$19),1))*
ROW($1:$19),0),ROW($1:$19))+1,1)*10^ROW($1:$19)/10)</f>
        <v>113</v>
      </c>
      <c r="K1287">
        <f>SUMPRODUCT(MID(0&amp;feed!K561,LARGE(INDEX(ISNUMBER(--MID(feed!K561,ROW($1:$19),1))*
ROW($1:$19),0),ROW($1:$19))+1,1)*10^ROW($1:$19)/10)</f>
        <v>21</v>
      </c>
      <c r="L1287">
        <f>SUMPRODUCT(MID(0&amp;feed!L561,LARGE(INDEX(ISNUMBER(--MID(feed!L561,ROW($1:$19),1))*
ROW($1:$19),0),ROW($1:$19))+1,1)*10^ROW($1:$19)/10)</f>
        <v>7</v>
      </c>
      <c r="M1287" t="str">
        <f>feed!M561</f>
        <v>Mixed Economy</v>
      </c>
      <c r="N1287">
        <f>SUMPRODUCT(MID(0&amp;feed!N561,LARGE(INDEX(ISNUMBER(--MID(feed!N561,ROW($1:$5),1))*
ROW($1:$5),0),ROW($1:$5))+1,1)*10^ROW($1:$5)/10)</f>
        <v>1090</v>
      </c>
      <c r="O1287">
        <f>SUMPRODUCT(MID(0&amp;feed!O561,LARGE(INDEX(ISNUMBER(--MID(feed!O561,ROW($1:$5),1))*
ROW($1:$5),0),ROW($1:$5))+1,1)*10^ROW($1:$5)/10)</f>
        <v>274</v>
      </c>
      <c r="P1287" t="str">
        <f>feed!P561</f>
        <v>Untapped</v>
      </c>
      <c r="Q1287">
        <f t="shared" si="120"/>
        <v>90</v>
      </c>
      <c r="R1287" t="str">
        <f>feed!Q561</f>
        <v>Very Powerful</v>
      </c>
      <c r="S1287">
        <f t="shared" si="121"/>
        <v>10</v>
      </c>
      <c r="T1287" t="str">
        <f>feed!R561</f>
        <v>Southern Cone</v>
      </c>
      <c r="U1287" t="str">
        <f>feed!S561</f>
        <v>United States</v>
      </c>
      <c r="V1287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1287" t="str">
        <f>feed!U561</f>
        <v>http://blocgame.com/stats.php?id=63401</v>
      </c>
      <c r="X1287" s="4">
        <f>SUMPRODUCT(MID(0&amp;feed!V561,LARGE(INDEX(ISNUMBER(--MID(feed!V561,ROW($1:$5),1))*
ROW($1:$5),0),ROW($1:$5))+1,1)*10^ROW($1:$5)/10)</f>
        <v>0</v>
      </c>
      <c r="Y1287">
        <f>feed!W561</f>
        <v>0</v>
      </c>
      <c r="Z1287" s="4">
        <f t="shared" si="122"/>
        <v>16927</v>
      </c>
      <c r="AA1287" s="8">
        <f t="shared" si="123"/>
        <v>27.226605504587155</v>
      </c>
      <c r="AB1287" s="4">
        <f t="shared" si="124"/>
        <v>181.66666666666666</v>
      </c>
      <c r="AC1287" s="4">
        <f t="shared" si="125"/>
        <v>4946.166666666667</v>
      </c>
    </row>
    <row r="1288" spans="1:29" x14ac:dyDescent="0.25">
      <c r="A1288" t="str">
        <f>feed!A377</f>
        <v>semerah padi</v>
      </c>
      <c r="B1288" t="str">
        <f>feed!B377</f>
        <v>azrilahm</v>
      </c>
      <c r="C1288" t="str">
        <f>feed!C377</f>
        <v>PIRATES</v>
      </c>
      <c r="D1288">
        <f>SUMPRODUCT(MID(0&amp;feed!D377,LARGE(INDEX(ISNUMBER(--MID(feed!D377,ROW($1:$19),1))*
ROW($1:$19),0),ROW($1:$19))+1,1)*10^ROW($1:$19)/10)</f>
        <v>42</v>
      </c>
      <c r="E1288">
        <f>SUMPRODUCT(MID(0&amp;feed!E377,LARGE(INDEX(ISNUMBER(--MID(feed!E377,ROW($1:$19),1))*
ROW($1:$19),0),ROW($1:$19))+1,1)*10^ROW($1:$19)/10)</f>
        <v>1</v>
      </c>
      <c r="F1288" t="str">
        <f>feed!F377</f>
        <v>Second World War surplus</v>
      </c>
      <c r="G1288" t="str">
        <f>feed!G377</f>
        <v>Gandhi-like</v>
      </c>
      <c r="H1288">
        <f>SUMPRODUCT(MID(0&amp;feed!H377,LARGE(INDEX(ISNUMBER(--MID(feed!H377,ROW($1:$19),1))*
ROW($1:$19),0),ROW($1:$19))+1,1)*10^ROW($1:$19)/10)</f>
        <v>2</v>
      </c>
      <c r="I1288" t="str">
        <f>feed!I377</f>
        <v>Good</v>
      </c>
      <c r="J1288">
        <f>SUMPRODUCT(MID(0&amp;feed!J377,LARGE(INDEX(ISNUMBER(--MID(feed!J377,ROW($1:$19),1))*
ROW($1:$19),0),ROW($1:$19))+1,1)*10^ROW($1:$19)/10)</f>
        <v>89</v>
      </c>
      <c r="K1288">
        <f>SUMPRODUCT(MID(0&amp;feed!K377,LARGE(INDEX(ISNUMBER(--MID(feed!K377,ROW($1:$19),1))*
ROW($1:$19),0),ROW($1:$19))+1,1)*10^ROW($1:$19)/10)</f>
        <v>11</v>
      </c>
      <c r="L1288">
        <f>SUMPRODUCT(MID(0&amp;feed!L377,LARGE(INDEX(ISNUMBER(--MID(feed!L377,ROW($1:$19),1))*
ROW($1:$19),0),ROW($1:$19))+1,1)*10^ROW($1:$19)/10)</f>
        <v>5</v>
      </c>
      <c r="M1288" t="str">
        <f>feed!M377</f>
        <v>Central Planning</v>
      </c>
      <c r="N1288">
        <f>SUMPRODUCT(MID(0&amp;feed!N377,LARGE(INDEX(ISNUMBER(--MID(feed!N377,ROW($1:$5),1))*
ROW($1:$5),0),ROW($1:$5))+1,1)*10^ROW($1:$5)/10)</f>
        <v>1647</v>
      </c>
      <c r="O1288">
        <f>SUMPRODUCT(MID(0&amp;feed!O377,LARGE(INDEX(ISNUMBER(--MID(feed!O377,ROW($1:$5),1))*
ROW($1:$5),0),ROW($1:$5))+1,1)*10^ROW($1:$5)/10)</f>
        <v>475</v>
      </c>
      <c r="P1288" t="str">
        <f>feed!P377</f>
        <v>Untapped</v>
      </c>
      <c r="Q1288">
        <f t="shared" si="120"/>
        <v>90</v>
      </c>
      <c r="R1288" t="str">
        <f>feed!Q377</f>
        <v>Very Powerful</v>
      </c>
      <c r="S1288">
        <f t="shared" si="121"/>
        <v>10</v>
      </c>
      <c r="T1288" t="str">
        <f>feed!R377</f>
        <v>Indochina</v>
      </c>
      <c r="U1288" t="str">
        <f>feed!S377</f>
        <v>Neutral</v>
      </c>
      <c r="V1288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20000</v>
      </c>
      <c r="W1288" t="str">
        <f>feed!U377</f>
        <v>http://blocgame.com/stats.php?id=62389</v>
      </c>
      <c r="X1288" s="4">
        <f>SUMPRODUCT(MID(0&amp;feed!V377,LARGE(INDEX(ISNUMBER(--MID(feed!V377,ROW($1:$5),1))*
ROW($1:$5),0),ROW($1:$5))+1,1)*10^ROW($1:$5)/10)</f>
        <v>0</v>
      </c>
      <c r="Y1288">
        <f>feed!W377</f>
        <v>0</v>
      </c>
      <c r="Z1288" s="4">
        <f t="shared" si="122"/>
        <v>12500</v>
      </c>
      <c r="AA1288" s="8">
        <f t="shared" si="123"/>
        <v>12.143290831815422</v>
      </c>
      <c r="AB1288" s="4">
        <f t="shared" si="124"/>
        <v>274.5</v>
      </c>
      <c r="AC1288" s="4">
        <f t="shared" si="125"/>
        <v>3333.3333333333335</v>
      </c>
    </row>
    <row r="1289" spans="1:29" x14ac:dyDescent="0.25">
      <c r="A1289" t="str">
        <f>feed!A393</f>
        <v>Skhimm</v>
      </c>
      <c r="B1289" t="str">
        <f>feed!B393</f>
        <v>Ept2415</v>
      </c>
      <c r="C1289" t="str">
        <f>feed!C393</f>
        <v>Brotherhood of Nod</v>
      </c>
      <c r="D1289">
        <f>SUMPRODUCT(MID(0&amp;feed!D393,LARGE(INDEX(ISNUMBER(--MID(feed!D393,ROW($1:$19),1))*
ROW($1:$19),0),ROW($1:$19))+1,1)*10^ROW($1:$19)/10)</f>
        <v>75</v>
      </c>
      <c r="E1289">
        <f>SUMPRODUCT(MID(0&amp;feed!E393,LARGE(INDEX(ISNUMBER(--MID(feed!E393,ROW($1:$19),1))*
ROW($1:$19),0),ROW($1:$19))+1,1)*10^ROW($1:$19)/10)</f>
        <v>3</v>
      </c>
      <c r="F1289" t="str">
        <f>feed!F393</f>
        <v>Second World War surplus</v>
      </c>
      <c r="G1289" t="str">
        <f>feed!G393</f>
        <v>Nice</v>
      </c>
      <c r="H1289">
        <f>SUMPRODUCT(MID(0&amp;feed!H393,LARGE(INDEX(ISNUMBER(--MID(feed!H393,ROW($1:$19),1))*
ROW($1:$19),0),ROW($1:$19))+1,1)*10^ROW($1:$19)/10)</f>
        <v>3</v>
      </c>
      <c r="I1289" t="str">
        <f>feed!I393</f>
        <v>Good</v>
      </c>
      <c r="J1289">
        <f>SUMPRODUCT(MID(0&amp;feed!J393,LARGE(INDEX(ISNUMBER(--MID(feed!J393,ROW($1:$19),1))*
ROW($1:$19),0),ROW($1:$19))+1,1)*10^ROW($1:$19)/10)</f>
        <v>9</v>
      </c>
      <c r="K1289">
        <f>SUMPRODUCT(MID(0&amp;feed!K393,LARGE(INDEX(ISNUMBER(--MID(feed!K393,ROW($1:$19),1))*
ROW($1:$19),0),ROW($1:$19))+1,1)*10^ROW($1:$19)/10)</f>
        <v>37</v>
      </c>
      <c r="L1289">
        <f>SUMPRODUCT(MID(0&amp;feed!L393,LARGE(INDEX(ISNUMBER(--MID(feed!L393,ROW($1:$19),1))*
ROW($1:$19),0),ROW($1:$19))+1,1)*10^ROW($1:$19)/10)</f>
        <v>22</v>
      </c>
      <c r="M1289" t="str">
        <f>feed!M393</f>
        <v>Central Planning</v>
      </c>
      <c r="N1289">
        <f>SUMPRODUCT(MID(0&amp;feed!N393,LARGE(INDEX(ISNUMBER(--MID(feed!N393,ROW($1:$5),1))*
ROW($1:$5),0),ROW($1:$5))+1,1)*10^ROW($1:$5)/10)</f>
        <v>1591</v>
      </c>
      <c r="O1289">
        <f>SUMPRODUCT(MID(0&amp;feed!O393,LARGE(INDEX(ISNUMBER(--MID(feed!O393,ROW($1:$5),1))*
ROW($1:$5),0),ROW($1:$5))+1,1)*10^ROW($1:$5)/10)</f>
        <v>4830</v>
      </c>
      <c r="P1289" t="str">
        <f>feed!P393</f>
        <v>Untapped</v>
      </c>
      <c r="Q1289">
        <f t="shared" si="120"/>
        <v>90</v>
      </c>
      <c r="R1289" t="str">
        <f>feed!Q393</f>
        <v>Very Powerful</v>
      </c>
      <c r="S1289">
        <f t="shared" si="121"/>
        <v>10</v>
      </c>
      <c r="T1289" t="str">
        <f>feed!R393</f>
        <v>Persia</v>
      </c>
      <c r="U1289" t="str">
        <f>feed!S393</f>
        <v>Soviet Union</v>
      </c>
      <c r="V1289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37771</v>
      </c>
      <c r="W1289" t="str">
        <f>feed!U393</f>
        <v>http://blocgame.com/stats.php?id=52362</v>
      </c>
      <c r="X1289" s="4">
        <f>SUMPRODUCT(MID(0&amp;feed!V393,LARGE(INDEX(ISNUMBER(--MID(feed!V393,ROW($1:$5),1))*
ROW($1:$5),0),ROW($1:$5))+1,1)*10^ROW($1:$5)/10)</f>
        <v>0</v>
      </c>
      <c r="Y1289">
        <f>feed!W393</f>
        <v>0</v>
      </c>
      <c r="Z1289" s="4">
        <f t="shared" si="122"/>
        <v>13396</v>
      </c>
      <c r="AA1289" s="8">
        <f t="shared" si="123"/>
        <v>23.740414833438088</v>
      </c>
      <c r="AB1289" s="4">
        <f t="shared" si="124"/>
        <v>265.16666666666669</v>
      </c>
      <c r="AC1289" s="4">
        <f t="shared" si="125"/>
        <v>6295.166666666667</v>
      </c>
    </row>
    <row r="1290" spans="1:29" x14ac:dyDescent="0.25">
      <c r="A1290" t="str">
        <f>feed!A367</f>
        <v>The Deserted</v>
      </c>
      <c r="B1290" t="str">
        <f>feed!B367</f>
        <v>Kamakazi Sunshine</v>
      </c>
      <c r="C1290">
        <f>feed!C367</f>
        <v>0</v>
      </c>
      <c r="D1290">
        <f>SUMPRODUCT(MID(0&amp;feed!D367,LARGE(INDEX(ISNUMBER(--MID(feed!D367,ROW($1:$19),1))*
ROW($1:$19),0),ROW($1:$19))+1,1)*10^ROW($1:$19)/10)</f>
        <v>61</v>
      </c>
      <c r="E1290">
        <f>SUMPRODUCT(MID(0&amp;feed!E367,LARGE(INDEX(ISNUMBER(--MID(feed!E367,ROW($1:$19),1))*
ROW($1:$19),0),ROW($1:$19))+1,1)*10^ROW($1:$19)/10)</f>
        <v>1</v>
      </c>
      <c r="F1290" t="str">
        <f>feed!F367</f>
        <v>Korean War surplus</v>
      </c>
      <c r="G1290" t="str">
        <f>feed!G367</f>
        <v>Gandhi-like</v>
      </c>
      <c r="H1290">
        <f>SUMPRODUCT(MID(0&amp;feed!H367,LARGE(INDEX(ISNUMBER(--MID(feed!H367,ROW($1:$19),1))*
ROW($1:$19),0),ROW($1:$19))+1,1)*10^ROW($1:$19)/10)</f>
        <v>3</v>
      </c>
      <c r="I1290" t="str">
        <f>feed!I367</f>
        <v>Elite</v>
      </c>
      <c r="J1290">
        <f>SUMPRODUCT(MID(0&amp;feed!J367,LARGE(INDEX(ISNUMBER(--MID(feed!J367,ROW($1:$19),1))*
ROW($1:$19),0),ROW($1:$19))+1,1)*10^ROW($1:$19)/10)</f>
        <v>8</v>
      </c>
      <c r="K1290">
        <f>SUMPRODUCT(MID(0&amp;feed!K367,LARGE(INDEX(ISNUMBER(--MID(feed!K367,ROW($1:$19),1))*
ROW($1:$19),0),ROW($1:$19))+1,1)*10^ROW($1:$19)/10)</f>
        <v>22</v>
      </c>
      <c r="L1290">
        <f>SUMPRODUCT(MID(0&amp;feed!L367,LARGE(INDEX(ISNUMBER(--MID(feed!L367,ROW($1:$19),1))*
ROW($1:$19),0),ROW($1:$19))+1,1)*10^ROW($1:$19)/10)</f>
        <v>4</v>
      </c>
      <c r="M1290" t="str">
        <f>feed!M367</f>
        <v>Central Planning</v>
      </c>
      <c r="N1290">
        <f>SUMPRODUCT(MID(0&amp;feed!N367,LARGE(INDEX(ISNUMBER(--MID(feed!N367,ROW($1:$5),1))*
ROW($1:$5),0),ROW($1:$5))+1,1)*10^ROW($1:$5)/10)</f>
        <v>1691</v>
      </c>
      <c r="O1290">
        <f>SUMPRODUCT(MID(0&amp;feed!O367,LARGE(INDEX(ISNUMBER(--MID(feed!O367,ROW($1:$5),1))*
ROW($1:$5),0),ROW($1:$5))+1,1)*10^ROW($1:$5)/10)</f>
        <v>10</v>
      </c>
      <c r="P1290" t="str">
        <f>feed!P367</f>
        <v>Near Depletion</v>
      </c>
      <c r="Q1290">
        <f t="shared" si="120"/>
        <v>10</v>
      </c>
      <c r="R1290" t="str">
        <f>feed!Q367</f>
        <v>Very Powerful</v>
      </c>
      <c r="S1290">
        <f t="shared" si="121"/>
        <v>10</v>
      </c>
      <c r="T1290" t="str">
        <f>feed!R367</f>
        <v>Pacific Rim</v>
      </c>
      <c r="U1290" t="str">
        <f>feed!S367</f>
        <v>Soviet Union</v>
      </c>
      <c r="V1290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14817</v>
      </c>
      <c r="W1290" t="str">
        <f>feed!U367</f>
        <v>http://blocgame.com/stats.php?id=40459</v>
      </c>
      <c r="X1290" s="4">
        <f>SUMPRODUCT(MID(0&amp;feed!V367,LARGE(INDEX(ISNUMBER(--MID(feed!V367,ROW($1:$5),1))*
ROW($1:$5),0),ROW($1:$5))+1,1)*10^ROW($1:$5)/10)</f>
        <v>0</v>
      </c>
      <c r="Y1290">
        <f>feed!W367</f>
        <v>0</v>
      </c>
      <c r="Z1290" s="4">
        <f t="shared" si="122"/>
        <v>2817</v>
      </c>
      <c r="AA1290" s="8">
        <f t="shared" si="123"/>
        <v>8.7622708456534593</v>
      </c>
      <c r="AB1290" s="4">
        <f t="shared" si="124"/>
        <v>281.83333333333331</v>
      </c>
      <c r="AC1290" s="4">
        <f t="shared" si="125"/>
        <v>2469.5</v>
      </c>
    </row>
    <row r="1291" spans="1:29" x14ac:dyDescent="0.25">
      <c r="A1291" t="str">
        <f>feed!A345</f>
        <v>Krasnyyikistan</v>
      </c>
      <c r="B1291" t="str">
        <f>feed!B345</f>
        <v>JohnTheGreat</v>
      </c>
      <c r="C1291" t="str">
        <f>feed!C345</f>
        <v>Socialist Arab Union</v>
      </c>
      <c r="D1291">
        <f>SUMPRODUCT(MID(0&amp;feed!D345,LARGE(INDEX(ISNUMBER(--MID(feed!D345,ROW($1:$19),1))*
ROW($1:$19),0),ROW($1:$19))+1,1)*10^ROW($1:$19)/10)</f>
        <v>41</v>
      </c>
      <c r="E1291">
        <f>SUMPRODUCT(MID(0&amp;feed!E345,LARGE(INDEX(ISNUMBER(--MID(feed!E345,ROW($1:$19),1))*
ROW($1:$19),0),ROW($1:$19))+1,1)*10^ROW($1:$19)/10)</f>
        <v>8</v>
      </c>
      <c r="F1291" t="str">
        <f>feed!F345</f>
        <v>Korean War surplus</v>
      </c>
      <c r="G1291" t="str">
        <f>feed!G345</f>
        <v>Angelic</v>
      </c>
      <c r="H1291">
        <f>SUMPRODUCT(MID(0&amp;feed!H345,LARGE(INDEX(ISNUMBER(--MID(feed!H345,ROW($1:$19),1))*
ROW($1:$19),0),ROW($1:$19))+1,1)*10^ROW($1:$19)/10)</f>
        <v>3</v>
      </c>
      <c r="I1291" t="str">
        <f>feed!I345</f>
        <v>Good</v>
      </c>
      <c r="J1291">
        <f>SUMPRODUCT(MID(0&amp;feed!J345,LARGE(INDEX(ISNUMBER(--MID(feed!J345,ROW($1:$19),1))*
ROW($1:$19),0),ROW($1:$19))+1,1)*10^ROW($1:$19)/10)</f>
        <v>0</v>
      </c>
      <c r="K1291">
        <f>SUMPRODUCT(MID(0&amp;feed!K345,LARGE(INDEX(ISNUMBER(--MID(feed!K345,ROW($1:$19),1))*
ROW($1:$19),0),ROW($1:$19))+1,1)*10^ROW($1:$19)/10)</f>
        <v>12</v>
      </c>
      <c r="L1291">
        <f>SUMPRODUCT(MID(0&amp;feed!L345,LARGE(INDEX(ISNUMBER(--MID(feed!L345,ROW($1:$19),1))*
ROW($1:$19),0),ROW($1:$19))+1,1)*10^ROW($1:$19)/10)</f>
        <v>11</v>
      </c>
      <c r="M1291" t="str">
        <f>feed!M345</f>
        <v>Central Planning</v>
      </c>
      <c r="N1291">
        <f>SUMPRODUCT(MID(0&amp;feed!N345,LARGE(INDEX(ISNUMBER(--MID(feed!N345,ROW($1:$5),1))*
ROW($1:$5),0),ROW($1:$5))+1,1)*10^ROW($1:$5)/10)</f>
        <v>1781</v>
      </c>
      <c r="O1291">
        <f>SUMPRODUCT(MID(0&amp;feed!O345,LARGE(INDEX(ISNUMBER(--MID(feed!O345,ROW($1:$5),1))*
ROW($1:$5),0),ROW($1:$5))+1,1)*10^ROW($1:$5)/10)</f>
        <v>2339</v>
      </c>
      <c r="P1291" t="str">
        <f>feed!P345</f>
        <v>Plentiful</v>
      </c>
      <c r="Q1291">
        <f t="shared" si="120"/>
        <v>70</v>
      </c>
      <c r="R1291" t="str">
        <f>feed!Q345</f>
        <v>Somewhat Large</v>
      </c>
      <c r="S1291">
        <f t="shared" si="121"/>
        <v>6</v>
      </c>
      <c r="T1291" t="str">
        <f>feed!R345</f>
        <v>Arabia</v>
      </c>
      <c r="U1291" t="str">
        <f>feed!S345</f>
        <v>Soviet Union</v>
      </c>
      <c r="V1291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17735</v>
      </c>
      <c r="W1291" t="str">
        <f>feed!U345</f>
        <v>http://blocgame.com/stats.php?id=50209</v>
      </c>
      <c r="X1291" s="4">
        <f>SUMPRODUCT(MID(0&amp;feed!V345,LARGE(INDEX(ISNUMBER(--MID(feed!V345,ROW($1:$5),1))*
ROW($1:$5),0),ROW($1:$5))+1,1)*10^ROW($1:$5)/10)</f>
        <v>0</v>
      </c>
      <c r="Y1291">
        <f>feed!W345</f>
        <v>0</v>
      </c>
      <c r="Z1291" s="4">
        <f t="shared" si="122"/>
        <v>6860</v>
      </c>
      <c r="AA1291" s="8">
        <f t="shared" si="123"/>
        <v>9.9578888265019661</v>
      </c>
      <c r="AB1291" s="4">
        <f t="shared" si="124"/>
        <v>296.83333333333331</v>
      </c>
      <c r="AC1291" s="4">
        <f t="shared" si="125"/>
        <v>2955.8333333333335</v>
      </c>
    </row>
    <row r="1292" spans="1:29" x14ac:dyDescent="0.25">
      <c r="A1292" t="str">
        <f>feed!A486</f>
        <v>Shaanxi</v>
      </c>
      <c r="B1292" t="str">
        <f>feed!B486</f>
        <v>Deng Xiaoping</v>
      </c>
      <c r="C1292" t="str">
        <f>feed!C486</f>
        <v>Interpol</v>
      </c>
      <c r="D1292">
        <f>SUMPRODUCT(MID(0&amp;feed!D486,LARGE(INDEX(ISNUMBER(--MID(feed!D486,ROW($1:$19),1))*
ROW($1:$19),0),ROW($1:$19))+1,1)*10^ROW($1:$19)/10)</f>
        <v>38</v>
      </c>
      <c r="E1292">
        <f>SUMPRODUCT(MID(0&amp;feed!E486,LARGE(INDEX(ISNUMBER(--MID(feed!E486,ROW($1:$19),1))*
ROW($1:$19),0),ROW($1:$19))+1,1)*10^ROW($1:$19)/10)</f>
        <v>0</v>
      </c>
      <c r="F1292" t="str">
        <f>feed!F486</f>
        <v>First World War surplus</v>
      </c>
      <c r="G1292" t="str">
        <f>feed!G486</f>
        <v>Gandhi-like</v>
      </c>
      <c r="H1292">
        <f>SUMPRODUCT(MID(0&amp;feed!H486,LARGE(INDEX(ISNUMBER(--MID(feed!H486,ROW($1:$19),1))*
ROW($1:$19),0),ROW($1:$19))+1,1)*10^ROW($1:$19)/10)</f>
        <v>2</v>
      </c>
      <c r="I1292" t="str">
        <f>feed!I486</f>
        <v>Good</v>
      </c>
      <c r="J1292">
        <f>SUMPRODUCT(MID(0&amp;feed!J486,LARGE(INDEX(ISNUMBER(--MID(feed!J486,ROW($1:$19),1))*
ROW($1:$19),0),ROW($1:$19))+1,1)*10^ROW($1:$19)/10)</f>
        <v>3</v>
      </c>
      <c r="K1292">
        <f>SUMPRODUCT(MID(0&amp;feed!K486,LARGE(INDEX(ISNUMBER(--MID(feed!K486,ROW($1:$19),1))*
ROW($1:$19),0),ROW($1:$19))+1,1)*10^ROW($1:$19)/10)</f>
        <v>7</v>
      </c>
      <c r="L1292">
        <f>SUMPRODUCT(MID(0&amp;feed!L486,LARGE(INDEX(ISNUMBER(--MID(feed!L486,ROW($1:$19),1))*
ROW($1:$19),0),ROW($1:$19))+1,1)*10^ROW($1:$19)/10)</f>
        <v>2</v>
      </c>
      <c r="M1292" t="str">
        <f>feed!M486</f>
        <v>Central Planning</v>
      </c>
      <c r="N1292">
        <f>SUMPRODUCT(MID(0&amp;feed!N486,LARGE(INDEX(ISNUMBER(--MID(feed!N486,ROW($1:$5),1))*
ROW($1:$5),0),ROW($1:$5))+1,1)*10^ROW($1:$5)/10)</f>
        <v>1307</v>
      </c>
      <c r="O1292">
        <f>SUMPRODUCT(MID(0&amp;feed!O486,LARGE(INDEX(ISNUMBER(--MID(feed!O486,ROW($1:$5),1))*
ROW($1:$5),0),ROW($1:$5))+1,1)*10^ROW($1:$5)/10)</f>
        <v>246</v>
      </c>
      <c r="P1292" t="str">
        <f>feed!P486</f>
        <v>Plentiful</v>
      </c>
      <c r="Q1292">
        <f t="shared" si="120"/>
        <v>70</v>
      </c>
      <c r="R1292" t="str">
        <f>feed!Q486</f>
        <v>Small</v>
      </c>
      <c r="S1292">
        <f t="shared" si="121"/>
        <v>3</v>
      </c>
      <c r="T1292" t="str">
        <f>feed!R486</f>
        <v>China</v>
      </c>
      <c r="U1292" t="str">
        <f>feed!S486</f>
        <v>Neutral</v>
      </c>
      <c r="V1292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23010</v>
      </c>
      <c r="W1292" t="str">
        <f>feed!U486</f>
        <v>http://blocgame.com/stats.php?id=65020</v>
      </c>
      <c r="X1292" s="4">
        <f>SUMPRODUCT(MID(0&amp;feed!V486,LARGE(INDEX(ISNUMBER(--MID(feed!V486,ROW($1:$5),1))*
ROW($1:$5),0),ROW($1:$5))+1,1)*10^ROW($1:$5)/10)</f>
        <v>0</v>
      </c>
      <c r="Y1292">
        <f>feed!W486</f>
        <v>0</v>
      </c>
      <c r="Z1292" s="4">
        <f t="shared" si="122"/>
        <v>18135</v>
      </c>
      <c r="AA1292" s="8">
        <f t="shared" si="123"/>
        <v>17.605202754399389</v>
      </c>
      <c r="AB1292" s="4">
        <f t="shared" si="124"/>
        <v>217.83333333333334</v>
      </c>
      <c r="AC1292" s="4">
        <f t="shared" si="125"/>
        <v>3835</v>
      </c>
    </row>
    <row r="1293" spans="1:29" x14ac:dyDescent="0.25">
      <c r="A1293" t="str">
        <f>feed!A310</f>
        <v>Spartang</v>
      </c>
      <c r="B1293" t="str">
        <f>feed!B310</f>
        <v>Najib abdul razak</v>
      </c>
      <c r="C1293" t="str">
        <f>feed!C310</f>
        <v>PIRATES</v>
      </c>
      <c r="D1293">
        <f>SUMPRODUCT(MID(0&amp;feed!D310,LARGE(INDEX(ISNUMBER(--MID(feed!D310,ROW($1:$19),1))*
ROW($1:$19),0),ROW($1:$19))+1,1)*10^ROW($1:$19)/10)</f>
        <v>51</v>
      </c>
      <c r="E1293">
        <f>SUMPRODUCT(MID(0&amp;feed!E310,LARGE(INDEX(ISNUMBER(--MID(feed!E310,ROW($1:$19),1))*
ROW($1:$19),0),ROW($1:$19))+1,1)*10^ROW($1:$19)/10)</f>
        <v>0</v>
      </c>
      <c r="F1293" t="str">
        <f>feed!F310</f>
        <v>Korean War surplus</v>
      </c>
      <c r="G1293" t="str">
        <f>feed!G310</f>
        <v>Gandhi-like</v>
      </c>
      <c r="H1293">
        <f>SUMPRODUCT(MID(0&amp;feed!H310,LARGE(INDEX(ISNUMBER(--MID(feed!H310,ROW($1:$19),1))*
ROW($1:$19),0),ROW($1:$19))+1,1)*10^ROW($1:$19)/10)</f>
        <v>1</v>
      </c>
      <c r="I1293" t="str">
        <f>feed!I310</f>
        <v>Standard</v>
      </c>
      <c r="J1293">
        <f>SUMPRODUCT(MID(0&amp;feed!J310,LARGE(INDEX(ISNUMBER(--MID(feed!J310,ROW($1:$19),1))*
ROW($1:$19),0),ROW($1:$19))+1,1)*10^ROW($1:$19)/10)</f>
        <v>21</v>
      </c>
      <c r="K1293">
        <f>SUMPRODUCT(MID(0&amp;feed!K310,LARGE(INDEX(ISNUMBER(--MID(feed!K310,ROW($1:$19),1))*
ROW($1:$19),0),ROW($1:$19))+1,1)*10^ROW($1:$19)/10)</f>
        <v>13</v>
      </c>
      <c r="L1293">
        <f>SUMPRODUCT(MID(0&amp;feed!L310,LARGE(INDEX(ISNUMBER(--MID(feed!L310,ROW($1:$19),1))*
ROW($1:$19),0),ROW($1:$19))+1,1)*10^ROW($1:$19)/10)</f>
        <v>3</v>
      </c>
      <c r="M1293" t="str">
        <f>feed!M310</f>
        <v>Central Planning</v>
      </c>
      <c r="N1293">
        <f>SUMPRODUCT(MID(0&amp;feed!N310,LARGE(INDEX(ISNUMBER(--MID(feed!N310,ROW($1:$5),1))*
ROW($1:$5),0),ROW($1:$5))+1,1)*10^ROW($1:$5)/10)</f>
        <v>1931</v>
      </c>
      <c r="O1293">
        <f>SUMPRODUCT(MID(0&amp;feed!O310,LARGE(INDEX(ISNUMBER(--MID(feed!O310,ROW($1:$5),1))*
ROW($1:$5),0),ROW($1:$5))+1,1)*10^ROW($1:$5)/10)</f>
        <v>155</v>
      </c>
      <c r="P1293" t="str">
        <f>feed!P310</f>
        <v>Plentiful</v>
      </c>
      <c r="Q1293">
        <f t="shared" si="120"/>
        <v>70</v>
      </c>
      <c r="R1293" t="str">
        <f>feed!Q310</f>
        <v>Small</v>
      </c>
      <c r="S1293">
        <f t="shared" si="121"/>
        <v>3</v>
      </c>
      <c r="T1293" t="str">
        <f>feed!R310</f>
        <v>Caribbean</v>
      </c>
      <c r="U1293" t="str">
        <f>feed!S310</f>
        <v>Soviet Union</v>
      </c>
      <c r="V1293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24347</v>
      </c>
      <c r="W1293" t="str">
        <f>feed!U310</f>
        <v>http://blocgame.com/stats.php?id=64166</v>
      </c>
      <c r="X1293" s="4">
        <f>SUMPRODUCT(MID(0&amp;feed!V310,LARGE(INDEX(ISNUMBER(--MID(feed!V310,ROW($1:$5),1))*
ROW($1:$5),0),ROW($1:$5))+1,1)*10^ROW($1:$5)/10)</f>
        <v>0</v>
      </c>
      <c r="Y1293">
        <f>feed!W310</f>
        <v>0</v>
      </c>
      <c r="Z1293" s="4">
        <f t="shared" si="122"/>
        <v>17597</v>
      </c>
      <c r="AA1293" s="8">
        <f t="shared" si="123"/>
        <v>12.608493008803729</v>
      </c>
      <c r="AB1293" s="4">
        <f t="shared" si="124"/>
        <v>321.83333333333331</v>
      </c>
      <c r="AC1293" s="4">
        <f t="shared" si="125"/>
        <v>4057.8333333333335</v>
      </c>
    </row>
    <row r="1294" spans="1:29" x14ac:dyDescent="0.25">
      <c r="A1294" t="str">
        <f>feed!A284</f>
        <v>SrpskaRepublika</v>
      </c>
      <c r="B1294" t="str">
        <f>feed!B284</f>
        <v>Enoch Powell</v>
      </c>
      <c r="C1294" t="str">
        <f>feed!C284</f>
        <v>The Order</v>
      </c>
      <c r="D1294">
        <f>SUMPRODUCT(MID(0&amp;feed!D284,LARGE(INDEX(ISNUMBER(--MID(feed!D284,ROW($1:$19),1))*
ROW($1:$19),0),ROW($1:$19))+1,1)*10^ROW($1:$19)/10)</f>
        <v>82</v>
      </c>
      <c r="E1294">
        <f>SUMPRODUCT(MID(0&amp;feed!E284,LARGE(INDEX(ISNUMBER(--MID(feed!E284,ROW($1:$19),1))*
ROW($1:$19),0),ROW($1:$19))+1,1)*10^ROW($1:$19)/10)</f>
        <v>4</v>
      </c>
      <c r="F1294" t="str">
        <f>feed!F284</f>
        <v>Korean War surplus</v>
      </c>
      <c r="G1294" t="str">
        <f>feed!G284</f>
        <v>Angelic</v>
      </c>
      <c r="H1294">
        <f>SUMPRODUCT(MID(0&amp;feed!H284,LARGE(INDEX(ISNUMBER(--MID(feed!H284,ROW($1:$19),1))*
ROW($1:$19),0),ROW($1:$19))+1,1)*10^ROW($1:$19)/10)</f>
        <v>3</v>
      </c>
      <c r="I1294" t="str">
        <f>feed!I284</f>
        <v>Good</v>
      </c>
      <c r="J1294">
        <f>SUMPRODUCT(MID(0&amp;feed!J284,LARGE(INDEX(ISNUMBER(--MID(feed!J284,ROW($1:$19),1))*
ROW($1:$19),0),ROW($1:$19))+1,1)*10^ROW($1:$19)/10)</f>
        <v>8</v>
      </c>
      <c r="K1294">
        <f>SUMPRODUCT(MID(0&amp;feed!K284,LARGE(INDEX(ISNUMBER(--MID(feed!K284,ROW($1:$19),1))*
ROW($1:$19),0),ROW($1:$19))+1,1)*10^ROW($1:$19)/10)</f>
        <v>29</v>
      </c>
      <c r="L1294">
        <f>SUMPRODUCT(MID(0&amp;feed!L284,LARGE(INDEX(ISNUMBER(--MID(feed!L284,ROW($1:$19),1))*
ROW($1:$19),0),ROW($1:$19))+1,1)*10^ROW($1:$19)/10)</f>
        <v>11</v>
      </c>
      <c r="M1294" t="str">
        <f>feed!M284</f>
        <v>Free Market</v>
      </c>
      <c r="N1294">
        <f>SUMPRODUCT(MID(0&amp;feed!N284,LARGE(INDEX(ISNUMBER(--MID(feed!N284,ROW($1:$5),1))*
ROW($1:$5),0),ROW($1:$5))+1,1)*10^ROW($1:$5)/10)</f>
        <v>2076</v>
      </c>
      <c r="O1294">
        <f>SUMPRODUCT(MID(0&amp;feed!O284,LARGE(INDEX(ISNUMBER(--MID(feed!O284,ROW($1:$5),1))*
ROW($1:$5),0),ROW($1:$5))+1,1)*10^ROW($1:$5)/10)</f>
        <v>58</v>
      </c>
      <c r="P1294" t="str">
        <f>feed!P284</f>
        <v>Near Depletion</v>
      </c>
      <c r="Q1294">
        <f t="shared" si="120"/>
        <v>10</v>
      </c>
      <c r="R1294" t="str">
        <f>feed!Q284</f>
        <v>Large</v>
      </c>
      <c r="S1294">
        <f t="shared" si="121"/>
        <v>7.5</v>
      </c>
      <c r="T1294" t="str">
        <f>feed!R284</f>
        <v>Southern Africa</v>
      </c>
      <c r="U1294" t="str">
        <f>feed!S284</f>
        <v>United States</v>
      </c>
      <c r="V129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28955</v>
      </c>
      <c r="W1294" t="str">
        <f>feed!U284</f>
        <v>http://blocgame.com/stats.php?id=63541</v>
      </c>
      <c r="X1294" s="4">
        <f>SUMPRODUCT(MID(0&amp;feed!V284,LARGE(INDEX(ISNUMBER(--MID(feed!V284,ROW($1:$5),1))*
ROW($1:$5),0),ROW($1:$5))+1,1)*10^ROW($1:$5)/10)</f>
        <v>0</v>
      </c>
      <c r="Y1294">
        <f>feed!W284</f>
        <v>0</v>
      </c>
      <c r="Z1294" s="4">
        <f t="shared" si="122"/>
        <v>11705</v>
      </c>
      <c r="AA1294" s="8">
        <f t="shared" si="123"/>
        <v>13.947495183044316</v>
      </c>
      <c r="AB1294" s="4">
        <f t="shared" si="124"/>
        <v>346</v>
      </c>
      <c r="AC1294" s="4">
        <f t="shared" si="125"/>
        <v>4825.833333333333</v>
      </c>
    </row>
    <row r="1295" spans="1:29" x14ac:dyDescent="0.25">
      <c r="A1295" t="str">
        <f>feed!A92</f>
        <v>Mesopotamia</v>
      </c>
      <c r="B1295" t="str">
        <f>feed!B92</f>
        <v>Arcturus</v>
      </c>
      <c r="C1295" t="str">
        <f>feed!C92</f>
        <v>The Order</v>
      </c>
      <c r="D1295">
        <f>SUMPRODUCT(MID(0&amp;feed!D92,LARGE(INDEX(ISNUMBER(--MID(feed!D92,ROW($1:$19),1))*
ROW($1:$19),0),ROW($1:$19))+1,1)*10^ROW($1:$19)/10)</f>
        <v>119</v>
      </c>
      <c r="E1295">
        <f>SUMPRODUCT(MID(0&amp;feed!E92,LARGE(INDEX(ISNUMBER(--MID(feed!E92,ROW($1:$19),1))*
ROW($1:$19),0),ROW($1:$19))+1,1)*10^ROW($1:$19)/10)</f>
        <v>10</v>
      </c>
      <c r="F1295" t="str">
        <f>feed!F92</f>
        <v>Korean War surplus</v>
      </c>
      <c r="G1295" t="str">
        <f>feed!G92</f>
        <v>Gandhi-like</v>
      </c>
      <c r="H1295">
        <f>SUMPRODUCT(MID(0&amp;feed!H92,LARGE(INDEX(ISNUMBER(--MID(feed!H92,ROW($1:$19),1))*
ROW($1:$19),0),ROW($1:$19))+1,1)*10^ROW($1:$19)/10)</f>
        <v>5</v>
      </c>
      <c r="I1295" t="str">
        <f>feed!I92</f>
        <v>Good</v>
      </c>
      <c r="J1295">
        <f>SUMPRODUCT(MID(0&amp;feed!J92,LARGE(INDEX(ISNUMBER(--MID(feed!J92,ROW($1:$19),1))*
ROW($1:$19),0),ROW($1:$19))+1,1)*10^ROW($1:$19)/10)</f>
        <v>8</v>
      </c>
      <c r="K1295">
        <f>SUMPRODUCT(MID(0&amp;feed!K92,LARGE(INDEX(ISNUMBER(--MID(feed!K92,ROW($1:$19),1))*
ROW($1:$19),0),ROW($1:$19))+1,1)*10^ROW($1:$19)/10)</f>
        <v>26</v>
      </c>
      <c r="L1295">
        <f>SUMPRODUCT(MID(0&amp;feed!L92,LARGE(INDEX(ISNUMBER(--MID(feed!L92,ROW($1:$19),1))*
ROW($1:$19),0),ROW($1:$19))+1,1)*10^ROW($1:$19)/10)</f>
        <v>18</v>
      </c>
      <c r="M1295" t="str">
        <f>feed!M92</f>
        <v>Mixed Economy</v>
      </c>
      <c r="N1295">
        <f>SUMPRODUCT(MID(0&amp;feed!N92,LARGE(INDEX(ISNUMBER(--MID(feed!N92,ROW($1:$5),1))*
ROW($1:$5),0),ROW($1:$5))+1,1)*10^ROW($1:$5)/10)</f>
        <v>3251</v>
      </c>
      <c r="O1295">
        <f>SUMPRODUCT(MID(0&amp;feed!O92,LARGE(INDEX(ISNUMBER(--MID(feed!O92,ROW($1:$5),1))*
ROW($1:$5),0),ROW($1:$5))+1,1)*10^ROW($1:$5)/10)</f>
        <v>5308</v>
      </c>
      <c r="P1295" t="str">
        <f>feed!P92</f>
        <v>Untapped</v>
      </c>
      <c r="Q1295">
        <f t="shared" si="120"/>
        <v>90</v>
      </c>
      <c r="R1295" t="str">
        <f>feed!Q92</f>
        <v>Large</v>
      </c>
      <c r="S1295">
        <f t="shared" si="121"/>
        <v>7.5</v>
      </c>
      <c r="T1295" t="str">
        <f>feed!R92</f>
        <v>Mesopotamia</v>
      </c>
      <c r="U1295" t="str">
        <f>feed!S92</f>
        <v>United States</v>
      </c>
      <c r="V1295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37057</v>
      </c>
      <c r="W1295" t="str">
        <f>feed!U92</f>
        <v>http://blocgame.com/stats.php?id=42045</v>
      </c>
      <c r="X1295" s="4">
        <f>SUMPRODUCT(MID(0&amp;feed!V92,LARGE(INDEX(ISNUMBER(--MID(feed!V92,ROW($1:$5),1))*
ROW($1:$5),0),ROW($1:$5))+1,1)*10^ROW($1:$5)/10)</f>
        <v>0</v>
      </c>
      <c r="Y1295">
        <f>feed!W92</f>
        <v>0</v>
      </c>
      <c r="Z1295" s="4">
        <f t="shared" si="122"/>
        <v>16807</v>
      </c>
      <c r="AA1295" s="8">
        <f t="shared" si="123"/>
        <v>11.398646570286067</v>
      </c>
      <c r="AB1295" s="4">
        <f t="shared" si="124"/>
        <v>541.83333333333337</v>
      </c>
      <c r="AC1295" s="4">
        <f t="shared" si="125"/>
        <v>6176.166666666667</v>
      </c>
    </row>
    <row r="1296" spans="1:29" x14ac:dyDescent="0.25">
      <c r="A1296" t="str">
        <f>feed!A617</f>
        <v>Angles</v>
      </c>
      <c r="B1296" t="str">
        <f>feed!B617</f>
        <v>Badman</v>
      </c>
      <c r="C1296" t="str">
        <f>feed!C617</f>
        <v>SPQR</v>
      </c>
      <c r="D1296">
        <f>SUMPRODUCT(MID(0&amp;feed!D617,LARGE(INDEX(ISNUMBER(--MID(feed!D617,ROW($1:$19),1))*
ROW($1:$19),0),ROW($1:$19))+1,1)*10^ROW($1:$19)/10)</f>
        <v>10</v>
      </c>
      <c r="E1296">
        <f>SUMPRODUCT(MID(0&amp;feed!E617,LARGE(INDEX(ISNUMBER(--MID(feed!E617,ROW($1:$19),1))*
ROW($1:$19),0),ROW($1:$19))+1,1)*10^ROW($1:$19)/10)</f>
        <v>0</v>
      </c>
      <c r="F1296" t="str">
        <f>feed!F617</f>
        <v>Second World War surplus</v>
      </c>
      <c r="G1296" t="str">
        <f>feed!G617</f>
        <v>Good</v>
      </c>
      <c r="H1296">
        <f>SUMPRODUCT(MID(0&amp;feed!H617,LARGE(INDEX(ISNUMBER(--MID(feed!H617,ROW($1:$19),1))*
ROW($1:$19),0),ROW($1:$19))+1,1)*10^ROW($1:$19)/10)</f>
        <v>2</v>
      </c>
      <c r="I1296" t="str">
        <f>feed!I617</f>
        <v>Good</v>
      </c>
      <c r="J1296">
        <f>SUMPRODUCT(MID(0&amp;feed!J617,LARGE(INDEX(ISNUMBER(--MID(feed!J617,ROW($1:$19),1))*
ROW($1:$19),0),ROW($1:$19))+1,1)*10^ROW($1:$19)/10)</f>
        <v>2</v>
      </c>
      <c r="K1296">
        <f>SUMPRODUCT(MID(0&amp;feed!K617,LARGE(INDEX(ISNUMBER(--MID(feed!K617,ROW($1:$19),1))*
ROW($1:$19),0),ROW($1:$19))+1,1)*10^ROW($1:$19)/10)</f>
        <v>10</v>
      </c>
      <c r="L1296">
        <f>SUMPRODUCT(MID(0&amp;feed!L617,LARGE(INDEX(ISNUMBER(--MID(feed!L617,ROW($1:$19),1))*
ROW($1:$19),0),ROW($1:$19))+1,1)*10^ROW($1:$19)/10)</f>
        <v>0</v>
      </c>
      <c r="M1296" t="str">
        <f>feed!M617</f>
        <v>Mixed Economy</v>
      </c>
      <c r="N1296">
        <f>SUMPRODUCT(MID(0&amp;feed!N617,LARGE(INDEX(ISNUMBER(--MID(feed!N617,ROW($1:$5),1))*
ROW($1:$5),0),ROW($1:$5))+1,1)*10^ROW($1:$5)/10)</f>
        <v>932</v>
      </c>
      <c r="O1296">
        <f>SUMPRODUCT(MID(0&amp;feed!O617,LARGE(INDEX(ISNUMBER(--MID(feed!O617,ROW($1:$5),1))*
ROW($1:$5),0),ROW($1:$5))+1,1)*10^ROW($1:$5)/10)</f>
        <v>0</v>
      </c>
      <c r="P1296" t="str">
        <f>feed!P617</f>
        <v>Untapped</v>
      </c>
      <c r="Q1296">
        <f t="shared" si="120"/>
        <v>90</v>
      </c>
      <c r="R1296" t="str">
        <f>feed!Q617</f>
        <v>None</v>
      </c>
      <c r="S1296">
        <f t="shared" si="121"/>
        <v>0</v>
      </c>
      <c r="T1296" t="str">
        <f>feed!R617</f>
        <v>Mesopotamia</v>
      </c>
      <c r="U1296" t="str">
        <f>feed!S617</f>
        <v>Neutral</v>
      </c>
      <c r="V1296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11421</v>
      </c>
      <c r="W1296" t="str">
        <f>feed!U617</f>
        <v>http://blocgame.com/stats.php?id=62095</v>
      </c>
      <c r="X1296" s="4">
        <f>SUMPRODUCT(MID(0&amp;feed!V617,LARGE(INDEX(ISNUMBER(--MID(feed!V617,ROW($1:$5),1))*
ROW($1:$5),0),ROW($1:$5))+1,1)*10^ROW($1:$5)/10)</f>
        <v>0</v>
      </c>
      <c r="Y1296">
        <f>feed!W617</f>
        <v>0</v>
      </c>
      <c r="Z1296" s="4">
        <f t="shared" si="122"/>
        <v>6171</v>
      </c>
      <c r="AA1296" s="8">
        <f t="shared" si="123"/>
        <v>12.254291845493562</v>
      </c>
      <c r="AB1296" s="4">
        <f t="shared" si="124"/>
        <v>155.33333333333334</v>
      </c>
      <c r="AC1296" s="4">
        <f t="shared" si="125"/>
        <v>1903.5</v>
      </c>
    </row>
    <row r="1297" spans="1:29" x14ac:dyDescent="0.25">
      <c r="A1297" t="str">
        <f>feed!A726</f>
        <v>Wick</v>
      </c>
      <c r="B1297" t="str">
        <f>feed!B726</f>
        <v>goku69587</v>
      </c>
      <c r="C1297">
        <f>feed!C726</f>
        <v>0</v>
      </c>
      <c r="D1297">
        <f>SUMPRODUCT(MID(0&amp;feed!D726,LARGE(INDEX(ISNUMBER(--MID(feed!D726,ROW($1:$19),1))*
ROW($1:$19),0),ROW($1:$19))+1,1)*10^ROW($1:$19)/10)</f>
        <v>8</v>
      </c>
      <c r="E1297">
        <f>SUMPRODUCT(MID(0&amp;feed!E726,LARGE(INDEX(ISNUMBER(--MID(feed!E726,ROW($1:$19),1))*
ROW($1:$19),0),ROW($1:$19))+1,1)*10^ROW($1:$19)/10)</f>
        <v>0</v>
      </c>
      <c r="F1297" t="str">
        <f>feed!F726</f>
        <v>Second World War surplus</v>
      </c>
      <c r="G1297" t="str">
        <f>feed!G726</f>
        <v>Normal</v>
      </c>
      <c r="H1297">
        <f>SUMPRODUCT(MID(0&amp;feed!H727,LARGE(INDEX(ISNUMBER(--MID(feed!H727,ROW($1:$19),1))*
ROW($1:$19),0),ROW($1:$19))+1,1)*10^ROW($1:$19)/10)</f>
        <v>0</v>
      </c>
      <c r="I1297" t="str">
        <f>feed!I726</f>
        <v>Undisciplined Rabble</v>
      </c>
      <c r="J1297">
        <f>SUMPRODUCT(MID(0&amp;feed!J726,LARGE(INDEX(ISNUMBER(--MID(feed!J726,ROW($1:$19),1))*
ROW($1:$19),0),ROW($1:$19))+1,1)*10^ROW($1:$19)/10)</f>
        <v>93</v>
      </c>
      <c r="K1297">
        <f>SUMPRODUCT(MID(0&amp;feed!K726,LARGE(INDEX(ISNUMBER(--MID(feed!K726,ROW($1:$19),1))*
ROW($1:$19),0),ROW($1:$19))+1,1)*10^ROW($1:$19)/10)</f>
        <v>3</v>
      </c>
      <c r="L1297">
        <f>SUMPRODUCT(MID(0&amp;feed!L726,LARGE(INDEX(ISNUMBER(--MID(feed!L726,ROW($1:$19),1))*
ROW($1:$19),0),ROW($1:$19))+1,1)*10^ROW($1:$19)/10)</f>
        <v>2</v>
      </c>
      <c r="M1297" t="str">
        <f>feed!M726</f>
        <v>Mixed Economy</v>
      </c>
      <c r="N1297">
        <f>SUMPRODUCT(MID(0&amp;feed!N726,LARGE(INDEX(ISNUMBER(--MID(feed!N726,ROW($1:$5),1))*
ROW($1:$5),0),ROW($1:$5))+1,1)*10^ROW($1:$5)/10)</f>
        <v>727</v>
      </c>
      <c r="O1297">
        <f>SUMPRODUCT(MID(0&amp;feed!O726,LARGE(INDEX(ISNUMBER(--MID(feed!O726,ROW($1:$5),1))*
ROW($1:$5),0),ROW($1:$5))+1,1)*10^ROW($1:$5)/10)</f>
        <v>1656</v>
      </c>
      <c r="P1297" t="str">
        <f>feed!P726</f>
        <v>Untapped</v>
      </c>
      <c r="Q1297">
        <f t="shared" si="120"/>
        <v>90</v>
      </c>
      <c r="R1297" t="str">
        <f>feed!Q726</f>
        <v>Mediocre</v>
      </c>
      <c r="S1297">
        <f t="shared" si="121"/>
        <v>4.5</v>
      </c>
      <c r="T1297" t="str">
        <f>feed!R726</f>
        <v>Arabia</v>
      </c>
      <c r="U1297" t="str">
        <f>feed!S726</f>
        <v>Neutral</v>
      </c>
      <c r="V1297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6185</v>
      </c>
      <c r="W1297" t="str">
        <f>feed!U726</f>
        <v>http://blocgame.com/stats.php?id=62241</v>
      </c>
      <c r="X1297" s="4">
        <f>SUMPRODUCT(MID(0&amp;feed!V726,LARGE(INDEX(ISNUMBER(--MID(feed!V726,ROW($1:$5),1))*
ROW($1:$5),0),ROW($1:$5))+1,1)*10^ROW($1:$5)/10)</f>
        <v>0</v>
      </c>
      <c r="Y1297">
        <f>feed!W726</f>
        <v>0</v>
      </c>
      <c r="Z1297" s="4">
        <f t="shared" si="122"/>
        <v>4310</v>
      </c>
      <c r="AA1297" s="8">
        <f t="shared" si="123"/>
        <v>8.5075653370013757</v>
      </c>
      <c r="AB1297" s="4">
        <f t="shared" si="124"/>
        <v>121.16666666666667</v>
      </c>
      <c r="AC1297" s="4">
        <f t="shared" si="125"/>
        <v>1030.8333333333333</v>
      </c>
    </row>
    <row r="1298" spans="1:29" x14ac:dyDescent="0.25">
      <c r="A1298" t="str">
        <f>feed!A736</f>
        <v>damnbro</v>
      </c>
      <c r="B1298" t="str">
        <f>feed!B736</f>
        <v>mpetersen3</v>
      </c>
      <c r="C1298">
        <f>feed!C736</f>
        <v>0</v>
      </c>
      <c r="D1298">
        <f>SUMPRODUCT(MID(0&amp;feed!D736,LARGE(INDEX(ISNUMBER(--MID(feed!D736,ROW($1:$19),1))*
ROW($1:$19),0),ROW($1:$19))+1,1)*10^ROW($1:$19)/10)</f>
        <v>7</v>
      </c>
      <c r="E1298">
        <f>SUMPRODUCT(MID(0&amp;feed!E736,LARGE(INDEX(ISNUMBER(--MID(feed!E736,ROW($1:$19),1))*
ROW($1:$19),0),ROW($1:$19))+1,1)*10^ROW($1:$19)/10)</f>
        <v>0</v>
      </c>
      <c r="F1298" t="str">
        <f>feed!F736</f>
        <v>Finest of the 19th century</v>
      </c>
      <c r="G1298" t="str">
        <f>feed!G736</f>
        <v>Questionable</v>
      </c>
      <c r="H1298">
        <f>SUMPRODUCT(MID(0&amp;feed!H736,LARGE(INDEX(ISNUMBER(--MID(feed!H736,ROW($1:$19),1))*
ROW($1:$19),0),ROW($1:$19))+1,1)*10^ROW($1:$19)/10)</f>
        <v>0</v>
      </c>
      <c r="I1298" t="str">
        <f>feed!I736</f>
        <v>Undisciplined Rabble</v>
      </c>
      <c r="J1298">
        <f>SUMPRODUCT(MID(0&amp;feed!J736,LARGE(INDEX(ISNUMBER(--MID(feed!J736,ROW($1:$19),1))*
ROW($1:$19),0),ROW($1:$19))+1,1)*10^ROW($1:$19)/10)</f>
        <v>102</v>
      </c>
      <c r="K1298">
        <f>SUMPRODUCT(MID(0&amp;feed!K736,LARGE(INDEX(ISNUMBER(--MID(feed!K736,ROW($1:$19),1))*
ROW($1:$19),0),ROW($1:$19))+1,1)*10^ROW($1:$19)/10)</f>
        <v>2</v>
      </c>
      <c r="L1298">
        <f>SUMPRODUCT(MID(0&amp;feed!L736,LARGE(INDEX(ISNUMBER(--MID(feed!L736,ROW($1:$19),1))*
ROW($1:$19),0),ROW($1:$19))+1,1)*10^ROW($1:$19)/10)</f>
        <v>0</v>
      </c>
      <c r="M1298" t="str">
        <f>feed!M736</f>
        <v>Mixed Economy</v>
      </c>
      <c r="N1298">
        <f>SUMPRODUCT(MID(0&amp;feed!N736,LARGE(INDEX(ISNUMBER(--MID(feed!N736,ROW($1:$5),1))*
ROW($1:$5),0),ROW($1:$5))+1,1)*10^ROW($1:$5)/10)</f>
        <v>714</v>
      </c>
      <c r="O1298">
        <f>SUMPRODUCT(MID(0&amp;feed!O736,LARGE(INDEX(ISNUMBER(--MID(feed!O736,ROW($1:$5),1))*
ROW($1:$5),0),ROW($1:$5))+1,1)*10^ROW($1:$5)/10)</f>
        <v>0</v>
      </c>
      <c r="P1298" t="str">
        <f>feed!P736</f>
        <v>Untapped</v>
      </c>
      <c r="Q1298">
        <f t="shared" si="120"/>
        <v>90</v>
      </c>
      <c r="R1298" t="str">
        <f>feed!Q736</f>
        <v>None</v>
      </c>
      <c r="S1298">
        <f t="shared" si="121"/>
        <v>0</v>
      </c>
      <c r="T1298" t="str">
        <f>feed!R736</f>
        <v>Southern Africa</v>
      </c>
      <c r="U1298" t="str">
        <f>feed!S736</f>
        <v>Neutral</v>
      </c>
      <c r="V1298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15025</v>
      </c>
      <c r="W1298" t="str">
        <f>feed!U736</f>
        <v>http://blocgame.com/stats.php?id=64705</v>
      </c>
      <c r="X1298" s="4">
        <f>SUMPRODUCT(MID(0&amp;feed!V736,LARGE(INDEX(ISNUMBER(--MID(feed!V736,ROW($1:$5),1))*
ROW($1:$5),0),ROW($1:$5))+1,1)*10^ROW($1:$5)/10)</f>
        <v>0</v>
      </c>
      <c r="Y1298">
        <f>feed!W736</f>
        <v>0</v>
      </c>
      <c r="Z1298" s="4">
        <f t="shared" si="122"/>
        <v>14275</v>
      </c>
      <c r="AA1298" s="8">
        <f t="shared" si="123"/>
        <v>21.04341736694678</v>
      </c>
      <c r="AB1298" s="4">
        <f t="shared" si="124"/>
        <v>119</v>
      </c>
      <c r="AC1298" s="4">
        <f t="shared" si="125"/>
        <v>2504.1666666666665</v>
      </c>
    </row>
    <row r="1299" spans="1:29" x14ac:dyDescent="0.25">
      <c r="A1299" t="str">
        <f>feed!A739</f>
        <v>Well Bad</v>
      </c>
      <c r="B1299" t="str">
        <f>feed!B739</f>
        <v>nogoodnastynegro</v>
      </c>
      <c r="C1299" t="str">
        <f>feed!C739</f>
        <v>The Order</v>
      </c>
      <c r="D1299">
        <f>SUMPRODUCT(MID(0&amp;feed!D739,LARGE(INDEX(ISNUMBER(--MID(feed!D739,ROW($1:$19),1))*
ROW($1:$19),0),ROW($1:$19))+1,1)*10^ROW($1:$19)/10)</f>
        <v>52</v>
      </c>
      <c r="E1299">
        <f>SUMPRODUCT(MID(0&amp;feed!E739,LARGE(INDEX(ISNUMBER(--MID(feed!E739,ROW($1:$19),1))*
ROW($1:$19),0),ROW($1:$19))+1,1)*10^ROW($1:$19)/10)</f>
        <v>0</v>
      </c>
      <c r="F1299" t="str">
        <f>feed!F739</f>
        <v>First World War surplus</v>
      </c>
      <c r="G1299" t="str">
        <f>feed!G739</f>
        <v>Questionable</v>
      </c>
      <c r="H1299">
        <f>SUMPRODUCT(MID(0&amp;feed!H739,LARGE(INDEX(ISNUMBER(--MID(feed!H739,ROW($1:$19),1))*
ROW($1:$19),0),ROW($1:$19))+1,1)*10^ROW($1:$19)/10)</f>
        <v>0</v>
      </c>
      <c r="I1299" t="str">
        <f>feed!I739</f>
        <v>Standard</v>
      </c>
      <c r="J1299">
        <f>SUMPRODUCT(MID(0&amp;feed!J739,LARGE(INDEX(ISNUMBER(--MID(feed!J739,ROW($1:$19),1))*
ROW($1:$19),0),ROW($1:$19))+1,1)*10^ROW($1:$19)/10)</f>
        <v>11</v>
      </c>
      <c r="K1299">
        <f>SUMPRODUCT(MID(0&amp;feed!K739,LARGE(INDEX(ISNUMBER(--MID(feed!K739,ROW($1:$19),1))*
ROW($1:$19),0),ROW($1:$19))+1,1)*10^ROW($1:$19)/10)</f>
        <v>9</v>
      </c>
      <c r="L1299">
        <f>SUMPRODUCT(MID(0&amp;feed!L739,LARGE(INDEX(ISNUMBER(--MID(feed!L739,ROW($1:$19),1))*
ROW($1:$19),0),ROW($1:$19))+1,1)*10^ROW($1:$19)/10)</f>
        <v>7</v>
      </c>
      <c r="M1299" t="str">
        <f>feed!M739</f>
        <v>Mixed Economy</v>
      </c>
      <c r="N1299">
        <f>SUMPRODUCT(MID(0&amp;feed!N739,LARGE(INDEX(ISNUMBER(--MID(feed!N739,ROW($1:$5),1))*
ROW($1:$5),0),ROW($1:$5))+1,1)*10^ROW($1:$5)/10)</f>
        <v>698</v>
      </c>
      <c r="O1299">
        <f>SUMPRODUCT(MID(0&amp;feed!O739,LARGE(INDEX(ISNUMBER(--MID(feed!O739,ROW($1:$5),1))*
ROW($1:$5),0),ROW($1:$5))+1,1)*10^ROW($1:$5)/10)</f>
        <v>370</v>
      </c>
      <c r="P1299" t="str">
        <f>feed!P739</f>
        <v>Untapped</v>
      </c>
      <c r="Q1299">
        <f t="shared" si="120"/>
        <v>90</v>
      </c>
      <c r="R1299" t="str">
        <f>feed!Q739</f>
        <v>Large</v>
      </c>
      <c r="S1299">
        <f t="shared" si="121"/>
        <v>7.5</v>
      </c>
      <c r="T1299" t="str">
        <f>feed!R739</f>
        <v>East Africa</v>
      </c>
      <c r="U1299" t="str">
        <f>feed!S739</f>
        <v>Neutral</v>
      </c>
      <c r="V129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41394</v>
      </c>
      <c r="W1299" t="str">
        <f>feed!U739</f>
        <v>http://blocgame.com/stats.php?id=65032</v>
      </c>
      <c r="X1299" s="4">
        <f>SUMPRODUCT(MID(0&amp;feed!V739,LARGE(INDEX(ISNUMBER(--MID(feed!V739,ROW($1:$5),1))*
ROW($1:$5),0),ROW($1:$5))+1,1)*10^ROW($1:$5)/10)</f>
        <v>0</v>
      </c>
      <c r="Y1299">
        <f>feed!W739</f>
        <v>0</v>
      </c>
      <c r="Z1299" s="4">
        <f t="shared" si="122"/>
        <v>35394</v>
      </c>
      <c r="AA1299" s="8">
        <f t="shared" si="123"/>
        <v>59.303724928366762</v>
      </c>
      <c r="AB1299" s="4">
        <f t="shared" si="124"/>
        <v>116.33333333333333</v>
      </c>
      <c r="AC1299" s="4">
        <f t="shared" si="125"/>
        <v>6899</v>
      </c>
    </row>
    <row r="1300" spans="1:29" x14ac:dyDescent="0.25">
      <c r="A1300" t="str">
        <f>feed!A191</f>
        <v>PolandThePower</v>
      </c>
      <c r="B1300" t="str">
        <f>feed!B191</f>
        <v>PolandThePower44</v>
      </c>
      <c r="C1300" t="str">
        <f>feed!C191</f>
        <v>The Order</v>
      </c>
      <c r="D1300">
        <f>SUMPRODUCT(MID(0&amp;feed!D191,LARGE(INDEX(ISNUMBER(--MID(feed!D191,ROW($1:$19),1))*
ROW($1:$19),0),ROW($1:$19))+1,1)*10^ROW($1:$19)/10)</f>
        <v>4</v>
      </c>
      <c r="E1300">
        <f>SUMPRODUCT(MID(0&amp;feed!E191,LARGE(INDEX(ISNUMBER(--MID(feed!E191,ROW($1:$19),1))*
ROW($1:$19),0),ROW($1:$19))+1,1)*10^ROW($1:$19)/10)</f>
        <v>1</v>
      </c>
      <c r="F1300" t="str">
        <f>feed!F191</f>
        <v>Second World War surplus</v>
      </c>
      <c r="G1300" t="str">
        <f>feed!G191</f>
        <v>Gandhi-like</v>
      </c>
      <c r="H1300">
        <f>SUMPRODUCT(MID(0&amp;feed!H191,LARGE(INDEX(ISNUMBER(--MID(feed!H191,ROW($1:$19),1))*
ROW($1:$19),0),ROW($1:$19))+1,1)*10^ROW($1:$19)/10)</f>
        <v>2</v>
      </c>
      <c r="I1300" t="str">
        <f>feed!I191</f>
        <v>Good</v>
      </c>
      <c r="J1300">
        <f>SUMPRODUCT(MID(0&amp;feed!J191,LARGE(INDEX(ISNUMBER(--MID(feed!J191,ROW($1:$19),1))*
ROW($1:$19),0),ROW($1:$19))+1,1)*10^ROW($1:$19)/10)</f>
        <v>75</v>
      </c>
      <c r="K1300">
        <f>SUMPRODUCT(MID(0&amp;feed!K191,LARGE(INDEX(ISNUMBER(--MID(feed!K191,ROW($1:$19),1))*
ROW($1:$19),0),ROW($1:$19))+1,1)*10^ROW($1:$19)/10)</f>
        <v>14</v>
      </c>
      <c r="L1300">
        <f>SUMPRODUCT(MID(0&amp;feed!L191,LARGE(INDEX(ISNUMBER(--MID(feed!L191,ROW($1:$19),1))*
ROW($1:$19),0),ROW($1:$19))+1,1)*10^ROW($1:$19)/10)</f>
        <v>8</v>
      </c>
      <c r="M1300" t="str">
        <f>feed!M191</f>
        <v>Central Planning</v>
      </c>
      <c r="N1300">
        <f>SUMPRODUCT(MID(0&amp;feed!N191,LARGE(INDEX(ISNUMBER(--MID(feed!N191,ROW($1:$5),1))*
ROW($1:$5),0),ROW($1:$5))+1,1)*10^ROW($1:$5)/10)</f>
        <v>2506</v>
      </c>
      <c r="O1300">
        <f>SUMPRODUCT(MID(0&amp;feed!O191,LARGE(INDEX(ISNUMBER(--MID(feed!O191,ROW($1:$5),1))*
ROW($1:$5),0),ROW($1:$5))+1,1)*10^ROW($1:$5)/10)</f>
        <v>555</v>
      </c>
      <c r="P1300" t="str">
        <f>feed!P191</f>
        <v>Untapped</v>
      </c>
      <c r="Q1300">
        <f t="shared" si="120"/>
        <v>90</v>
      </c>
      <c r="R1300" t="str">
        <f>feed!Q191</f>
        <v>Large</v>
      </c>
      <c r="S1300">
        <f t="shared" si="121"/>
        <v>7.5</v>
      </c>
      <c r="T1300" t="str">
        <f>feed!R191</f>
        <v>Mesopotamia</v>
      </c>
      <c r="U1300" t="str">
        <f>feed!S191</f>
        <v>Neutral</v>
      </c>
      <c r="V1300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10320</v>
      </c>
      <c r="W1300" t="str">
        <f>feed!U191</f>
        <v>http://blocgame.com/stats.php?id=58217</v>
      </c>
      <c r="X1300" s="4">
        <f>SUMPRODUCT(MID(0&amp;feed!V191,LARGE(INDEX(ISNUMBER(--MID(feed!V191,ROW($1:$5),1))*
ROW($1:$5),0),ROW($1:$5))+1,1)*10^ROW($1:$5)/10)</f>
        <v>0</v>
      </c>
      <c r="Y1300">
        <f>feed!W191</f>
        <v>0</v>
      </c>
      <c r="Z1300" s="4">
        <f t="shared" si="122"/>
        <v>570</v>
      </c>
      <c r="AA1300" s="8">
        <f t="shared" si="123"/>
        <v>4.1181165203511574</v>
      </c>
      <c r="AB1300" s="4">
        <f t="shared" si="124"/>
        <v>417.66666666666669</v>
      </c>
      <c r="AC1300" s="4">
        <f t="shared" si="125"/>
        <v>1720</v>
      </c>
    </row>
    <row r="1301" spans="1:29" x14ac:dyDescent="0.25">
      <c r="A1301" t="str">
        <f>feed!A313</f>
        <v>kitts</v>
      </c>
      <c r="B1301" t="str">
        <f>feed!B313</f>
        <v>kids</v>
      </c>
      <c r="C1301" t="str">
        <f>feed!C313</f>
        <v>PIRATES</v>
      </c>
      <c r="D1301">
        <f>SUMPRODUCT(MID(0&amp;feed!D313,LARGE(INDEX(ISNUMBER(--MID(feed!D313,ROW($1:$19),1))*
ROW($1:$19),0),ROW($1:$19))+1,1)*10^ROW($1:$19)/10)</f>
        <v>9</v>
      </c>
      <c r="E1301">
        <f>SUMPRODUCT(MID(0&amp;feed!E313,LARGE(INDEX(ISNUMBER(--MID(feed!E313,ROW($1:$19),1))*
ROW($1:$19),0),ROW($1:$19))+1,1)*10^ROW($1:$19)/10)</f>
        <v>0</v>
      </c>
      <c r="F1301" t="str">
        <f>feed!F313</f>
        <v>Second World War surplus</v>
      </c>
      <c r="G1301" t="str">
        <f>feed!G313</f>
        <v>Gandhi-like</v>
      </c>
      <c r="H1301">
        <f>SUMPRODUCT(MID(0&amp;feed!H313,LARGE(INDEX(ISNUMBER(--MID(feed!H313,ROW($1:$19),1))*
ROW($1:$19),0),ROW($1:$19))+1,1)*10^ROW($1:$19)/10)</f>
        <v>1</v>
      </c>
      <c r="I1301" t="str">
        <f>feed!I313</f>
        <v>Elite</v>
      </c>
      <c r="J1301">
        <f>SUMPRODUCT(MID(0&amp;feed!J313,LARGE(INDEX(ISNUMBER(--MID(feed!J313,ROW($1:$19),1))*
ROW($1:$19),0),ROW($1:$19))+1,1)*10^ROW($1:$19)/10)</f>
        <v>52</v>
      </c>
      <c r="K1301">
        <f>SUMPRODUCT(MID(0&amp;feed!K313,LARGE(INDEX(ISNUMBER(--MID(feed!K313,ROW($1:$19),1))*
ROW($1:$19),0),ROW($1:$19))+1,1)*10^ROW($1:$19)/10)</f>
        <v>11</v>
      </c>
      <c r="L1301">
        <f>SUMPRODUCT(MID(0&amp;feed!L313,LARGE(INDEX(ISNUMBER(--MID(feed!L313,ROW($1:$19),1))*
ROW($1:$19),0),ROW($1:$19))+1,1)*10^ROW($1:$19)/10)</f>
        <v>9</v>
      </c>
      <c r="M1301" t="str">
        <f>feed!M313</f>
        <v>Central Planning</v>
      </c>
      <c r="N1301">
        <f>SUMPRODUCT(MID(0&amp;feed!N313,LARGE(INDEX(ISNUMBER(--MID(feed!N313,ROW($1:$5),1))*
ROW($1:$5),0),ROW($1:$5))+1,1)*10^ROW($1:$5)/10)</f>
        <v>1918</v>
      </c>
      <c r="O1301">
        <f>SUMPRODUCT(MID(0&amp;feed!O313,LARGE(INDEX(ISNUMBER(--MID(feed!O313,ROW($1:$5),1))*
ROW($1:$5),0),ROW($1:$5))+1,1)*10^ROW($1:$5)/10)</f>
        <v>7</v>
      </c>
      <c r="P1301" t="str">
        <f>feed!P313</f>
        <v>Untapped</v>
      </c>
      <c r="Q1301">
        <f t="shared" si="120"/>
        <v>90</v>
      </c>
      <c r="R1301" t="str">
        <f>feed!Q313</f>
        <v>Large</v>
      </c>
      <c r="S1301">
        <f t="shared" si="121"/>
        <v>7.5</v>
      </c>
      <c r="T1301" t="str">
        <f>feed!R313</f>
        <v>China</v>
      </c>
      <c r="U1301" t="str">
        <f>feed!S313</f>
        <v>Neutral</v>
      </c>
      <c r="V1301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16500</v>
      </c>
      <c r="W1301" t="str">
        <f>feed!U313</f>
        <v>http://blocgame.com/stats.php?id=64269</v>
      </c>
      <c r="X1301" s="4">
        <f>SUMPRODUCT(MID(0&amp;feed!V313,LARGE(INDEX(ISNUMBER(--MID(feed!V313,ROW($1:$5),1))*
ROW($1:$5),0),ROW($1:$5))+1,1)*10^ROW($1:$5)/10)</f>
        <v>0</v>
      </c>
      <c r="Y1301">
        <f>feed!W313</f>
        <v>0</v>
      </c>
      <c r="Z1301" s="4">
        <f t="shared" si="122"/>
        <v>8250</v>
      </c>
      <c r="AA1301" s="8">
        <f t="shared" si="123"/>
        <v>8.6027111574556834</v>
      </c>
      <c r="AB1301" s="4">
        <f t="shared" si="124"/>
        <v>319.66666666666669</v>
      </c>
      <c r="AC1301" s="4">
        <f t="shared" si="125"/>
        <v>2750</v>
      </c>
    </row>
    <row r="1302" spans="1:29" x14ac:dyDescent="0.25">
      <c r="A1302" t="str">
        <f>feed!A795</f>
        <v>ID 309</v>
      </c>
      <c r="B1302" t="str">
        <f>feed!B795</f>
        <v>cxcxxxxx</v>
      </c>
      <c r="C1302" t="str">
        <f>feed!C795</f>
        <v>Brotherhood of Nod</v>
      </c>
      <c r="D1302">
        <f>SUMPRODUCT(MID(0&amp;feed!D795,LARGE(INDEX(ISNUMBER(--MID(feed!D795,ROW($1:$19),1))*
ROW($1:$19),0),ROW($1:$19))+1,1)*10^ROW($1:$19)/10)</f>
        <v>79</v>
      </c>
      <c r="E1302">
        <f>SUMPRODUCT(MID(0&amp;feed!E795,LARGE(INDEX(ISNUMBER(--MID(feed!E795,ROW($1:$19),1))*
ROW($1:$19),0),ROW($1:$19))+1,1)*10^ROW($1:$19)/10)</f>
        <v>0</v>
      </c>
      <c r="F1302" t="str">
        <f>feed!F795</f>
        <v>Second World War surplus</v>
      </c>
      <c r="G1302" t="str">
        <f>feed!G795</f>
        <v>Gandhi-like</v>
      </c>
      <c r="H1302">
        <f>SUMPRODUCT(MID(0&amp;feed!H795,LARGE(INDEX(ISNUMBER(--MID(feed!H795,ROW($1:$19),1))*
ROW($1:$19),0),ROW($1:$19))+1,1)*10^ROW($1:$19)/10)</f>
        <v>2</v>
      </c>
      <c r="I1302" t="str">
        <f>feed!I795</f>
        <v>Poor</v>
      </c>
      <c r="J1302">
        <f>SUMPRODUCT(MID(0&amp;feed!J795,LARGE(INDEX(ISNUMBER(--MID(feed!J795,ROW($1:$19),1))*
ROW($1:$19),0),ROW($1:$19))+1,1)*10^ROW($1:$19)/10)</f>
        <v>46</v>
      </c>
      <c r="K1302">
        <f>SUMPRODUCT(MID(0&amp;feed!K795,LARGE(INDEX(ISNUMBER(--MID(feed!K795,ROW($1:$19),1))*
ROW($1:$19),0),ROW($1:$19))+1,1)*10^ROW($1:$19)/10)</f>
        <v>8</v>
      </c>
      <c r="L1302">
        <f>SUMPRODUCT(MID(0&amp;feed!L795,LARGE(INDEX(ISNUMBER(--MID(feed!L795,ROW($1:$19),1))*
ROW($1:$19),0),ROW($1:$19))+1,1)*10^ROW($1:$19)/10)</f>
        <v>3</v>
      </c>
      <c r="M1302" t="str">
        <f>feed!M795</f>
        <v>Central Planning</v>
      </c>
      <c r="N1302">
        <f>SUMPRODUCT(MID(0&amp;feed!N795,LARGE(INDEX(ISNUMBER(--MID(feed!N795,ROW($1:$5),1))*
ROW($1:$5),0),ROW($1:$5))+1,1)*10^ROW($1:$5)/10)</f>
        <v>587</v>
      </c>
      <c r="O1302">
        <f>SUMPRODUCT(MID(0&amp;feed!O795,LARGE(INDEX(ISNUMBER(--MID(feed!O795,ROW($1:$5),1))*
ROW($1:$5),0),ROW($1:$5))+1,1)*10^ROW($1:$5)/10)</f>
        <v>3490</v>
      </c>
      <c r="P1302" t="str">
        <f>feed!P795</f>
        <v>Untapped</v>
      </c>
      <c r="Q1302">
        <f t="shared" si="120"/>
        <v>90</v>
      </c>
      <c r="R1302" t="str">
        <f>feed!Q795</f>
        <v>Mediocre</v>
      </c>
      <c r="S1302">
        <f t="shared" si="121"/>
        <v>4.5</v>
      </c>
      <c r="T1302" t="str">
        <f>feed!R795</f>
        <v>Persia</v>
      </c>
      <c r="U1302" t="str">
        <f>feed!S795</f>
        <v>Soviet Union</v>
      </c>
      <c r="V1302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29670</v>
      </c>
      <c r="W1302" t="str">
        <f>feed!U795</f>
        <v>http://blocgame.com/stats.php?id=64985</v>
      </c>
      <c r="X1302" s="4">
        <f>SUMPRODUCT(MID(0&amp;feed!V795,LARGE(INDEX(ISNUMBER(--MID(feed!V795,ROW($1:$5),1))*
ROW($1:$5),0),ROW($1:$5))+1,1)*10^ROW($1:$5)/10)</f>
        <v>0</v>
      </c>
      <c r="Y1302">
        <f>feed!W795</f>
        <v>0</v>
      </c>
      <c r="Z1302" s="4">
        <f t="shared" si="122"/>
        <v>24045</v>
      </c>
      <c r="AA1302" s="8">
        <f t="shared" si="123"/>
        <v>50.545144804088586</v>
      </c>
      <c r="AB1302" s="4">
        <f t="shared" si="124"/>
        <v>97.833333333333329</v>
      </c>
      <c r="AC1302" s="4">
        <f t="shared" si="125"/>
        <v>4945</v>
      </c>
    </row>
    <row r="1303" spans="1:29" x14ac:dyDescent="0.25">
      <c r="A1303" t="str">
        <f>feed!A121</f>
        <v>the Haunted</v>
      </c>
      <c r="B1303" t="str">
        <f>feed!B121</f>
        <v>thedrunkenarchitect</v>
      </c>
      <c r="C1303" t="str">
        <f>feed!C121</f>
        <v>The Order</v>
      </c>
      <c r="D1303">
        <f>SUMPRODUCT(MID(0&amp;feed!D121,LARGE(INDEX(ISNUMBER(--MID(feed!D121,ROW($1:$19),1))*
ROW($1:$19),0),ROW($1:$19))+1,1)*10^ROW($1:$19)/10)</f>
        <v>138</v>
      </c>
      <c r="E1303">
        <f>SUMPRODUCT(MID(0&amp;feed!E121,LARGE(INDEX(ISNUMBER(--MID(feed!E121,ROW($1:$19),1))*
ROW($1:$19),0),ROW($1:$19))+1,1)*10^ROW($1:$19)/10)</f>
        <v>11</v>
      </c>
      <c r="F1303" t="str">
        <f>feed!F121</f>
        <v>Korean War surplus</v>
      </c>
      <c r="G1303" t="str">
        <f>feed!G121</f>
        <v>Gandhi-like</v>
      </c>
      <c r="H1303">
        <f>SUMPRODUCT(MID(0&amp;feed!H121,LARGE(INDEX(ISNUMBER(--MID(feed!H121,ROW($1:$19),1))*
ROW($1:$19),0),ROW($1:$19))+1,1)*10^ROW($1:$19)/10)</f>
        <v>6</v>
      </c>
      <c r="I1303" t="str">
        <f>feed!I121</f>
        <v>Good</v>
      </c>
      <c r="J1303">
        <f>SUMPRODUCT(MID(0&amp;feed!J121,LARGE(INDEX(ISNUMBER(--MID(feed!J121,ROW($1:$19),1))*
ROW($1:$19),0),ROW($1:$19))+1,1)*10^ROW($1:$19)/10)</f>
        <v>2</v>
      </c>
      <c r="K1303">
        <f>SUMPRODUCT(MID(0&amp;feed!K121,LARGE(INDEX(ISNUMBER(--MID(feed!K121,ROW($1:$19),1))*
ROW($1:$19),0),ROW($1:$19))+1,1)*10^ROW($1:$19)/10)</f>
        <v>38</v>
      </c>
      <c r="L1303">
        <f>SUMPRODUCT(MID(0&amp;feed!L121,LARGE(INDEX(ISNUMBER(--MID(feed!L121,ROW($1:$19),1))*
ROW($1:$19),0),ROW($1:$19))+1,1)*10^ROW($1:$19)/10)</f>
        <v>5</v>
      </c>
      <c r="M1303" t="str">
        <f>feed!M121</f>
        <v>Central Planning</v>
      </c>
      <c r="N1303">
        <f>SUMPRODUCT(MID(0&amp;feed!N121,LARGE(INDEX(ISNUMBER(--MID(feed!N121,ROW($1:$5),1))*
ROW($1:$5),0),ROW($1:$5))+1,1)*10^ROW($1:$5)/10)</f>
        <v>3038</v>
      </c>
      <c r="O1303">
        <f>SUMPRODUCT(MID(0&amp;feed!O121,LARGE(INDEX(ISNUMBER(--MID(feed!O121,ROW($1:$5),1))*
ROW($1:$5),0),ROW($1:$5))+1,1)*10^ROW($1:$5)/10)</f>
        <v>246</v>
      </c>
      <c r="P1303" t="str">
        <f>feed!P121</f>
        <v>Untapped</v>
      </c>
      <c r="Q1303">
        <f t="shared" si="120"/>
        <v>90</v>
      </c>
      <c r="R1303" t="str">
        <f>feed!Q121</f>
        <v>Very Powerful</v>
      </c>
      <c r="S1303">
        <f t="shared" si="121"/>
        <v>10</v>
      </c>
      <c r="T1303" t="str">
        <f>feed!R121</f>
        <v>Southern Africa</v>
      </c>
      <c r="U1303" t="str">
        <f>feed!S121</f>
        <v>Soviet Union</v>
      </c>
      <c r="V1303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42900</v>
      </c>
      <c r="W1303" t="str">
        <f>feed!U121</f>
        <v>http://blocgame.com/stats.php?id=63020</v>
      </c>
      <c r="X1303" s="4">
        <f>SUMPRODUCT(MID(0&amp;feed!V121,LARGE(INDEX(ISNUMBER(--MID(feed!V121,ROW($1:$5),1))*
ROW($1:$5),0),ROW($1:$5))+1,1)*10^ROW($1:$5)/10)</f>
        <v>0</v>
      </c>
      <c r="Y1303">
        <f>feed!W121</f>
        <v>0</v>
      </c>
      <c r="Z1303" s="4">
        <f t="shared" si="122"/>
        <v>22275</v>
      </c>
      <c r="AA1303" s="8">
        <f t="shared" si="123"/>
        <v>14.121132323897301</v>
      </c>
      <c r="AB1303" s="4">
        <f t="shared" si="124"/>
        <v>506.33333333333331</v>
      </c>
      <c r="AC1303" s="4">
        <f t="shared" si="125"/>
        <v>7150</v>
      </c>
    </row>
    <row r="1304" spans="1:29" x14ac:dyDescent="0.25">
      <c r="A1304" t="str">
        <f>feed!A838</f>
        <v>Bourbon Island</v>
      </c>
      <c r="B1304" t="str">
        <f>feed!B838</f>
        <v>Gypsy Danger</v>
      </c>
      <c r="C1304" t="str">
        <f>feed!C838</f>
        <v>Interpol</v>
      </c>
      <c r="D1304">
        <f>SUMPRODUCT(MID(0&amp;feed!D838,LARGE(INDEX(ISNUMBER(--MID(feed!D838,ROW($1:$19),1))*
ROW($1:$19),0),ROW($1:$19))+1,1)*10^ROW($1:$19)/10)</f>
        <v>75</v>
      </c>
      <c r="E1304">
        <f>SUMPRODUCT(MID(0&amp;feed!E838,LARGE(INDEX(ISNUMBER(--MID(feed!E838,ROW($1:$19),1))*
ROW($1:$19),0),ROW($1:$19))+1,1)*10^ROW($1:$19)/10)</f>
        <v>0</v>
      </c>
      <c r="F1304" t="str">
        <f>feed!F838</f>
        <v>Korean War surplus</v>
      </c>
      <c r="G1304" t="str">
        <f>feed!G838</f>
        <v>Gandhi-like</v>
      </c>
      <c r="H1304">
        <f>SUMPRODUCT(MID(0&amp;feed!H838,LARGE(INDEX(ISNUMBER(--MID(feed!H838,ROW($1:$19),1))*
ROW($1:$19),0),ROW($1:$19))+1,1)*10^ROW($1:$19)/10)</f>
        <v>3</v>
      </c>
      <c r="I1304" t="str">
        <f>feed!I838</f>
        <v>Good</v>
      </c>
      <c r="J1304">
        <f>SUMPRODUCT(MID(0&amp;feed!J838,LARGE(INDEX(ISNUMBER(--MID(feed!J838,ROW($1:$19),1))*
ROW($1:$19),0),ROW($1:$19))+1,1)*10^ROW($1:$19)/10)</f>
        <v>6</v>
      </c>
      <c r="K1304">
        <f>SUMPRODUCT(MID(0&amp;feed!K838,LARGE(INDEX(ISNUMBER(--MID(feed!K838,ROW($1:$19),1))*
ROW($1:$19),0),ROW($1:$19))+1,1)*10^ROW($1:$19)/10)</f>
        <v>10</v>
      </c>
      <c r="L1304">
        <f>SUMPRODUCT(MID(0&amp;feed!L838,LARGE(INDEX(ISNUMBER(--MID(feed!L838,ROW($1:$19),1))*
ROW($1:$19),0),ROW($1:$19))+1,1)*10^ROW($1:$19)/10)</f>
        <v>14</v>
      </c>
      <c r="M1304" t="str">
        <f>feed!M838</f>
        <v>Central Planning</v>
      </c>
      <c r="N1304">
        <f>SUMPRODUCT(MID(0&amp;feed!N838,LARGE(INDEX(ISNUMBER(--MID(feed!N838,ROW($1:$5),1))*
ROW($1:$5),0),ROW($1:$5))+1,1)*10^ROW($1:$5)/10)</f>
        <v>520</v>
      </c>
      <c r="O1304">
        <f>SUMPRODUCT(MID(0&amp;feed!O838,LARGE(INDEX(ISNUMBER(--MID(feed!O838,ROW($1:$5),1))*
ROW($1:$5),0),ROW($1:$5))+1,1)*10^ROW($1:$5)/10)</f>
        <v>3083</v>
      </c>
      <c r="P1304" t="str">
        <f>feed!P838</f>
        <v>Untapped</v>
      </c>
      <c r="Q1304">
        <f t="shared" si="120"/>
        <v>90</v>
      </c>
      <c r="R1304" t="str">
        <f>feed!Q838</f>
        <v>Very Powerful</v>
      </c>
      <c r="S1304">
        <f t="shared" si="121"/>
        <v>10</v>
      </c>
      <c r="T1304" t="str">
        <f>feed!R838</f>
        <v>Egypt</v>
      </c>
      <c r="U1304" t="str">
        <f>feed!S838</f>
        <v>Soviet Union</v>
      </c>
      <c r="V1304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31601</v>
      </c>
      <c r="W1304" t="str">
        <f>feed!U838</f>
        <v>http://blocgame.com/stats.php?id=41247</v>
      </c>
      <c r="X1304" s="4">
        <f>SUMPRODUCT(MID(0&amp;feed!V838,LARGE(INDEX(ISNUMBER(--MID(feed!V838,ROW($1:$5),1))*
ROW($1:$5),0),ROW($1:$5))+1,1)*10^ROW($1:$5)/10)</f>
        <v>0</v>
      </c>
      <c r="Y1304">
        <f>feed!W838</f>
        <v>0</v>
      </c>
      <c r="Z1304" s="4">
        <f t="shared" si="122"/>
        <v>20351</v>
      </c>
      <c r="AA1304" s="8">
        <f t="shared" si="123"/>
        <v>60.771153846153844</v>
      </c>
      <c r="AB1304" s="4">
        <f t="shared" si="124"/>
        <v>86.666666666666671</v>
      </c>
      <c r="AC1304" s="4">
        <f t="shared" si="125"/>
        <v>5266.833333333333</v>
      </c>
    </row>
    <row r="1305" spans="1:29" x14ac:dyDescent="0.25">
      <c r="A1305" t="str">
        <f>feed!A965</f>
        <v>Nerdiana</v>
      </c>
      <c r="B1305" t="str">
        <f>feed!B965</f>
        <v>random Nerd</v>
      </c>
      <c r="C1305">
        <f>feed!C965</f>
        <v>0</v>
      </c>
      <c r="D1305">
        <f>SUMPRODUCT(MID(0&amp;feed!D965,LARGE(INDEX(ISNUMBER(--MID(feed!D965,ROW($1:$19),1))*
ROW($1:$19),0),ROW($1:$19))+1,1)*10^ROW($1:$19)/10)</f>
        <v>8</v>
      </c>
      <c r="E1305">
        <f>SUMPRODUCT(MID(0&amp;feed!E965,LARGE(INDEX(ISNUMBER(--MID(feed!E965,ROW($1:$19),1))*
ROW($1:$19),0),ROW($1:$19))+1,1)*10^ROW($1:$19)/10)</f>
        <v>0</v>
      </c>
      <c r="F1305" t="str">
        <f>feed!F965</f>
        <v>First World War surplus</v>
      </c>
      <c r="G1305" t="str">
        <f>feed!G965</f>
        <v>Isolated</v>
      </c>
      <c r="H1305">
        <f>SUMPRODUCT(MID(0&amp;feed!H965,LARGE(INDEX(ISNUMBER(--MID(feed!H965,ROW($1:$19),1))*
ROW($1:$19),0),ROW($1:$19))+1,1)*10^ROW($1:$19)/10)</f>
        <v>0</v>
      </c>
      <c r="I1305" t="str">
        <f>feed!I965</f>
        <v>Standard</v>
      </c>
      <c r="J1305">
        <f>SUMPRODUCT(MID(0&amp;feed!J965,LARGE(INDEX(ISNUMBER(--MID(feed!J965,ROW($1:$19),1))*
ROW($1:$19),0),ROW($1:$19))+1,1)*10^ROW($1:$19)/10)</f>
        <v>9</v>
      </c>
      <c r="K1305">
        <f>SUMPRODUCT(MID(0&amp;feed!K965,LARGE(INDEX(ISNUMBER(--MID(feed!K965,ROW($1:$19),1))*
ROW($1:$19),0),ROW($1:$19))+1,1)*10^ROW($1:$19)/10)</f>
        <v>4</v>
      </c>
      <c r="L1305">
        <f>SUMPRODUCT(MID(0&amp;feed!L965,LARGE(INDEX(ISNUMBER(--MID(feed!L965,ROW($1:$19),1))*
ROW($1:$19),0),ROW($1:$19))+1,1)*10^ROW($1:$19)/10)</f>
        <v>2</v>
      </c>
      <c r="M1305" t="str">
        <f>feed!M965</f>
        <v>Central Planning</v>
      </c>
      <c r="N1305">
        <f>SUMPRODUCT(MID(0&amp;feed!N965,LARGE(INDEX(ISNUMBER(--MID(feed!N965,ROW($1:$5),1))*
ROW($1:$5),0),ROW($1:$5))+1,1)*10^ROW($1:$5)/10)</f>
        <v>378</v>
      </c>
      <c r="O1305">
        <f>SUMPRODUCT(MID(0&amp;feed!O965,LARGE(INDEX(ISNUMBER(--MID(feed!O965,ROW($1:$5),1))*
ROW($1:$5),0),ROW($1:$5))+1,1)*10^ROW($1:$5)/10)</f>
        <v>171</v>
      </c>
      <c r="P1305" t="str">
        <f>feed!P965</f>
        <v>Untapped</v>
      </c>
      <c r="Q1305">
        <f t="shared" si="120"/>
        <v>90</v>
      </c>
      <c r="R1305" t="str">
        <f>feed!Q965</f>
        <v>None</v>
      </c>
      <c r="S1305">
        <f t="shared" si="121"/>
        <v>0</v>
      </c>
      <c r="T1305" t="str">
        <f>feed!R965</f>
        <v>Egypt</v>
      </c>
      <c r="U1305" t="str">
        <f>feed!S965</f>
        <v>Soviet Union</v>
      </c>
      <c r="V130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23400</v>
      </c>
      <c r="W1305" t="str">
        <f>feed!U965</f>
        <v>http://blocgame.com/stats.php?id=65595</v>
      </c>
      <c r="X1305" s="4">
        <f>SUMPRODUCT(MID(0&amp;feed!V965,LARGE(INDEX(ISNUMBER(--MID(feed!V965,ROW($1:$5),1))*
ROW($1:$5),0),ROW($1:$5))+1,1)*10^ROW($1:$5)/10)</f>
        <v>0</v>
      </c>
      <c r="Y1305">
        <f>feed!W965</f>
        <v>0</v>
      </c>
      <c r="Z1305" s="4">
        <f t="shared" si="122"/>
        <v>21150</v>
      </c>
      <c r="AA1305" s="8">
        <f t="shared" si="123"/>
        <v>61.904761904761905</v>
      </c>
      <c r="AB1305" s="4">
        <f t="shared" si="124"/>
        <v>63</v>
      </c>
      <c r="AC1305" s="4">
        <f t="shared" si="125"/>
        <v>3900</v>
      </c>
    </row>
    <row r="1306" spans="1:29" x14ac:dyDescent="0.25">
      <c r="A1306" t="str">
        <f>feed!A709</f>
        <v>Coalition</v>
      </c>
      <c r="B1306" t="str">
        <f>feed!B709</f>
        <v>Bilingo</v>
      </c>
      <c r="C1306">
        <f>feed!C709</f>
        <v>0</v>
      </c>
      <c r="D1306">
        <f>SUMPRODUCT(MID(0&amp;feed!D709,LARGE(INDEX(ISNUMBER(--MID(feed!D709,ROW($1:$19),1))*
ROW($1:$19),0),ROW($1:$19))+1,1)*10^ROW($1:$19)/10)</f>
        <v>3</v>
      </c>
      <c r="E1306">
        <f>SUMPRODUCT(MID(0&amp;feed!E709,LARGE(INDEX(ISNUMBER(--MID(feed!E709,ROW($1:$19),1))*
ROW($1:$19),0),ROW($1:$19))+1,1)*10^ROW($1:$19)/10)</f>
        <v>0</v>
      </c>
      <c r="F1306" t="str">
        <f>feed!F709</f>
        <v>First World War surplus</v>
      </c>
      <c r="G1306" t="str">
        <f>feed!G709</f>
        <v>Mad Dog</v>
      </c>
      <c r="H1306">
        <f>SUMPRODUCT(MID(0&amp;feed!H709,LARGE(INDEX(ISNUMBER(--MID(feed!H709,ROW($1:$19),1))*
ROW($1:$19),0),ROW($1:$19))+1,1)*10^ROW($1:$19)/10)</f>
        <v>1</v>
      </c>
      <c r="I1306" t="str">
        <f>feed!I709</f>
        <v>Elite</v>
      </c>
      <c r="J1306">
        <f>SUMPRODUCT(MID(0&amp;feed!J709,LARGE(INDEX(ISNUMBER(--MID(feed!J709,ROW($1:$19),1))*
ROW($1:$19),0),ROW($1:$19))+1,1)*10^ROW($1:$19)/10)</f>
        <v>7</v>
      </c>
      <c r="K1306">
        <f>SUMPRODUCT(MID(0&amp;feed!K709,LARGE(INDEX(ISNUMBER(--MID(feed!K709,ROW($1:$19),1))*
ROW($1:$19),0),ROW($1:$19))+1,1)*10^ROW($1:$19)/10)</f>
        <v>8</v>
      </c>
      <c r="L1306">
        <f>SUMPRODUCT(MID(0&amp;feed!L709,LARGE(INDEX(ISNUMBER(--MID(feed!L709,ROW($1:$19),1))*
ROW($1:$19),0),ROW($1:$19))+1,1)*10^ROW($1:$19)/10)</f>
        <v>3</v>
      </c>
      <c r="M1306" t="str">
        <f>feed!M709</f>
        <v>Free Market</v>
      </c>
      <c r="N1306">
        <f>SUMPRODUCT(MID(0&amp;feed!N709,LARGE(INDEX(ISNUMBER(--MID(feed!N709,ROW($1:$5),1))*
ROW($1:$5),0),ROW($1:$5))+1,1)*10^ROW($1:$5)/10)</f>
        <v>754</v>
      </c>
      <c r="O1306">
        <f>SUMPRODUCT(MID(0&amp;feed!O709,LARGE(INDEX(ISNUMBER(--MID(feed!O709,ROW($1:$5),1))*
ROW($1:$5),0),ROW($1:$5))+1,1)*10^ROW($1:$5)/10)</f>
        <v>335</v>
      </c>
      <c r="P1306" t="str">
        <f>feed!P709</f>
        <v>Depleted</v>
      </c>
      <c r="Q1306">
        <f t="shared" si="120"/>
        <v>0</v>
      </c>
      <c r="R1306" t="str">
        <f>feed!Q709</f>
        <v>Meagre</v>
      </c>
      <c r="S1306">
        <f t="shared" si="121"/>
        <v>1.5</v>
      </c>
      <c r="T1306" t="str">
        <f>feed!R709</f>
        <v>Mesoamerica</v>
      </c>
      <c r="U1306" t="str">
        <f>feed!S709</f>
        <v>United States</v>
      </c>
      <c r="V1306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19779</v>
      </c>
      <c r="W1306" t="str">
        <f>feed!U709</f>
        <v>http://blocgame.com/stats.php?id=65008</v>
      </c>
      <c r="X1306" s="4">
        <f>SUMPRODUCT(MID(0&amp;feed!V709,LARGE(INDEX(ISNUMBER(--MID(feed!V709,ROW($1:$5),1))*
ROW($1:$5),0),ROW($1:$5))+1,1)*10^ROW($1:$5)/10)</f>
        <v>0</v>
      </c>
      <c r="Y1306">
        <f>feed!W709</f>
        <v>0</v>
      </c>
      <c r="Z1306" s="4">
        <f t="shared" si="122"/>
        <v>14904</v>
      </c>
      <c r="AA1306" s="8">
        <f t="shared" si="123"/>
        <v>26.23209549071618</v>
      </c>
      <c r="AB1306" s="4">
        <f t="shared" si="124"/>
        <v>125.66666666666667</v>
      </c>
      <c r="AC1306" s="4">
        <f t="shared" si="125"/>
        <v>3296.5</v>
      </c>
    </row>
    <row r="1307" spans="1:29" x14ac:dyDescent="0.25">
      <c r="A1307" t="str">
        <f>feed!A352</f>
        <v>Vursian</v>
      </c>
      <c r="B1307" t="str">
        <f>feed!B352</f>
        <v>Amirul Izzat</v>
      </c>
      <c r="C1307" t="str">
        <f>feed!C352</f>
        <v>PIRATES</v>
      </c>
      <c r="D1307">
        <f>SUMPRODUCT(MID(0&amp;feed!D352,LARGE(INDEX(ISNUMBER(--MID(feed!D352,ROW($1:$19),1))*
ROW($1:$19),0),ROW($1:$19))+1,1)*10^ROW($1:$19)/10)</f>
        <v>60</v>
      </c>
      <c r="E1307">
        <f>SUMPRODUCT(MID(0&amp;feed!E352,LARGE(INDEX(ISNUMBER(--MID(feed!E352,ROW($1:$19),1))*
ROW($1:$19),0),ROW($1:$19))+1,1)*10^ROW($1:$19)/10)</f>
        <v>1</v>
      </c>
      <c r="F1307" t="str">
        <f>feed!F352</f>
        <v>Korean War surplus</v>
      </c>
      <c r="G1307" t="str">
        <f>feed!G352</f>
        <v>Gandhi-like</v>
      </c>
      <c r="H1307">
        <f>SUMPRODUCT(MID(0&amp;feed!H352,LARGE(INDEX(ISNUMBER(--MID(feed!H352,ROW($1:$19),1))*
ROW($1:$19),0),ROW($1:$19))+1,1)*10^ROW($1:$19)/10)</f>
        <v>2</v>
      </c>
      <c r="I1307" t="str">
        <f>feed!I352</f>
        <v>Elite</v>
      </c>
      <c r="J1307">
        <f>SUMPRODUCT(MID(0&amp;feed!J352,LARGE(INDEX(ISNUMBER(--MID(feed!J352,ROW($1:$19),1))*
ROW($1:$19),0),ROW($1:$19))+1,1)*10^ROW($1:$19)/10)</f>
        <v>0</v>
      </c>
      <c r="K1307">
        <f>SUMPRODUCT(MID(0&amp;feed!K352,LARGE(INDEX(ISNUMBER(--MID(feed!K352,ROW($1:$19),1))*
ROW($1:$19),0),ROW($1:$19))+1,1)*10^ROW($1:$19)/10)</f>
        <v>9</v>
      </c>
      <c r="L1307">
        <f>SUMPRODUCT(MID(0&amp;feed!L352,LARGE(INDEX(ISNUMBER(--MID(feed!L352,ROW($1:$19),1))*
ROW($1:$19),0),ROW($1:$19))+1,1)*10^ROW($1:$19)/10)</f>
        <v>4</v>
      </c>
      <c r="M1307" t="str">
        <f>feed!M352</f>
        <v>Central Planning</v>
      </c>
      <c r="N1307">
        <f>SUMPRODUCT(MID(0&amp;feed!N352,LARGE(INDEX(ISNUMBER(--MID(feed!N352,ROW($1:$5),1))*
ROW($1:$5),0),ROW($1:$5))+1,1)*10^ROW($1:$5)/10)</f>
        <v>1758</v>
      </c>
      <c r="O1307">
        <f>SUMPRODUCT(MID(0&amp;feed!O352,LARGE(INDEX(ISNUMBER(--MID(feed!O352,ROW($1:$5),1))*
ROW($1:$5),0),ROW($1:$5))+1,1)*10^ROW($1:$5)/10)</f>
        <v>26</v>
      </c>
      <c r="P1307" t="str">
        <f>feed!P352</f>
        <v>Untapped</v>
      </c>
      <c r="Q1307">
        <f t="shared" si="120"/>
        <v>90</v>
      </c>
      <c r="R1307" t="str">
        <f>feed!Q352</f>
        <v>Powerful</v>
      </c>
      <c r="S1307">
        <f t="shared" si="121"/>
        <v>9</v>
      </c>
      <c r="T1307" t="str">
        <f>feed!R352</f>
        <v>East Indies</v>
      </c>
      <c r="U1307" t="str">
        <f>feed!S352</f>
        <v>Soviet Union</v>
      </c>
      <c r="V1307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18007</v>
      </c>
      <c r="W1307" t="str">
        <f>feed!U352</f>
        <v>http://blocgame.com/stats.php?id=62540</v>
      </c>
      <c r="X1307" s="4">
        <f>SUMPRODUCT(MID(0&amp;feed!V352,LARGE(INDEX(ISNUMBER(--MID(feed!V352,ROW($1:$5),1))*
ROW($1:$5),0),ROW($1:$5))+1,1)*10^ROW($1:$5)/10)</f>
        <v>0</v>
      </c>
      <c r="Y1307">
        <f>feed!W352</f>
        <v>0</v>
      </c>
      <c r="Z1307" s="4">
        <f t="shared" si="122"/>
        <v>11632</v>
      </c>
      <c r="AA1307" s="8">
        <f t="shared" si="123"/>
        <v>10.242889647326507</v>
      </c>
      <c r="AB1307" s="4">
        <f t="shared" si="124"/>
        <v>293</v>
      </c>
      <c r="AC1307" s="4">
        <f t="shared" si="125"/>
        <v>3001.1666666666665</v>
      </c>
    </row>
    <row r="1308" spans="1:29" x14ac:dyDescent="0.25">
      <c r="A1308" t="str">
        <f>feed!A70</f>
        <v>Sintra</v>
      </c>
      <c r="B1308" t="str">
        <f>feed!B70</f>
        <v>Daniel Lima</v>
      </c>
      <c r="C1308" t="str">
        <f>feed!C70</f>
        <v>The Order</v>
      </c>
      <c r="D1308">
        <f>SUMPRODUCT(MID(0&amp;feed!D70,LARGE(INDEX(ISNUMBER(--MID(feed!D70,ROW($1:$19),1))*
ROW($1:$19),0),ROW($1:$19))+1,1)*10^ROW($1:$19)/10)</f>
        <v>50</v>
      </c>
      <c r="E1308">
        <f>SUMPRODUCT(MID(0&amp;feed!E70,LARGE(INDEX(ISNUMBER(--MID(feed!E70,ROW($1:$19),1))*
ROW($1:$19),0),ROW($1:$19))+1,1)*10^ROW($1:$19)/10)</f>
        <v>6</v>
      </c>
      <c r="F1308" t="str">
        <f>feed!F70</f>
        <v>Second World War surplus</v>
      </c>
      <c r="G1308" t="str">
        <f>feed!G70</f>
        <v>Nice</v>
      </c>
      <c r="H1308">
        <f>SUMPRODUCT(MID(0&amp;feed!H70,LARGE(INDEX(ISNUMBER(--MID(feed!H70,ROW($1:$19),1))*
ROW($1:$19),0),ROW($1:$19))+1,1)*10^ROW($1:$19)/10)</f>
        <v>3</v>
      </c>
      <c r="I1308" t="str">
        <f>feed!I70</f>
        <v>Good</v>
      </c>
      <c r="J1308">
        <f>SUMPRODUCT(MID(0&amp;feed!J70,LARGE(INDEX(ISNUMBER(--MID(feed!J70,ROW($1:$19),1))*
ROW($1:$19),0),ROW($1:$19))+1,1)*10^ROW($1:$19)/10)</f>
        <v>8</v>
      </c>
      <c r="K1308">
        <f>SUMPRODUCT(MID(0&amp;feed!K70,LARGE(INDEX(ISNUMBER(--MID(feed!K70,ROW($1:$19),1))*
ROW($1:$19),0),ROW($1:$19))+1,1)*10^ROW($1:$19)/10)</f>
        <v>32</v>
      </c>
      <c r="L1308">
        <f>SUMPRODUCT(MID(0&amp;feed!L70,LARGE(INDEX(ISNUMBER(--MID(feed!L70,ROW($1:$19),1))*
ROW($1:$19),0),ROW($1:$19))+1,1)*10^ROW($1:$19)/10)</f>
        <v>19</v>
      </c>
      <c r="M1308" t="str">
        <f>feed!M70</f>
        <v>Central Planning</v>
      </c>
      <c r="N1308">
        <f>SUMPRODUCT(MID(0&amp;feed!N70,LARGE(INDEX(ISNUMBER(--MID(feed!N70,ROW($1:$5),1))*
ROW($1:$5),0),ROW($1:$5))+1,1)*10^ROW($1:$5)/10)</f>
        <v>3503</v>
      </c>
      <c r="O1308">
        <f>SUMPRODUCT(MID(0&amp;feed!O70,LARGE(INDEX(ISNUMBER(--MID(feed!O70,ROW($1:$5),1))*
ROW($1:$5),0),ROW($1:$5))+1,1)*10^ROW($1:$5)/10)</f>
        <v>173</v>
      </c>
      <c r="P1308" t="str">
        <f>feed!P70</f>
        <v>Untapped</v>
      </c>
      <c r="Q1308">
        <f t="shared" si="120"/>
        <v>90</v>
      </c>
      <c r="R1308" t="str">
        <f>feed!Q70</f>
        <v>Somewhat Large</v>
      </c>
      <c r="S1308">
        <f t="shared" si="121"/>
        <v>6</v>
      </c>
      <c r="T1308" t="str">
        <f>feed!R70</f>
        <v>Caribbean</v>
      </c>
      <c r="U1308" t="str">
        <f>feed!S70</f>
        <v>Soviet Union</v>
      </c>
      <c r="V1308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34775</v>
      </c>
      <c r="W1308" t="str">
        <f>feed!U70</f>
        <v>http://blocgame.com/stats.php?id=63167</v>
      </c>
      <c r="X1308" s="4">
        <f>SUMPRODUCT(MID(0&amp;feed!V70,LARGE(INDEX(ISNUMBER(--MID(feed!V70,ROW($1:$5),1))*
ROW($1:$5),0),ROW($1:$5))+1,1)*10^ROW($1:$5)/10)</f>
        <v>1</v>
      </c>
      <c r="Y1308">
        <f>feed!W70</f>
        <v>0</v>
      </c>
      <c r="Z1308" s="4">
        <f t="shared" si="122"/>
        <v>13400</v>
      </c>
      <c r="AA1308" s="8">
        <f t="shared" si="123"/>
        <v>9.9272052526405936</v>
      </c>
      <c r="AB1308" s="4">
        <f t="shared" si="124"/>
        <v>583.83333333333337</v>
      </c>
      <c r="AC1308" s="4">
        <f t="shared" si="125"/>
        <v>5795.833333333333</v>
      </c>
    </row>
    <row r="1309" spans="1:29" x14ac:dyDescent="0.25">
      <c r="A1309" t="str">
        <f>feed!A489</f>
        <v>Yamada</v>
      </c>
      <c r="B1309" t="str">
        <f>feed!B489</f>
        <v>Yamazaki</v>
      </c>
      <c r="C1309" t="str">
        <f>feed!C489</f>
        <v>Celestial Beingsï¿½</v>
      </c>
      <c r="D1309">
        <f>SUMPRODUCT(MID(0&amp;feed!D489,LARGE(INDEX(ISNUMBER(--MID(feed!D489,ROW($1:$19),1))*
ROW($1:$19),0),ROW($1:$19))+1,1)*10^ROW($1:$19)/10)</f>
        <v>48</v>
      </c>
      <c r="E1309">
        <f>SUMPRODUCT(MID(0&amp;feed!E489,LARGE(INDEX(ISNUMBER(--MID(feed!E489,ROW($1:$19),1))*
ROW($1:$19),0),ROW($1:$19))+1,1)*10^ROW($1:$19)/10)</f>
        <v>0</v>
      </c>
      <c r="F1309" t="str">
        <f>feed!F489</f>
        <v>Second World War surplus</v>
      </c>
      <c r="G1309" t="str">
        <f>feed!G489</f>
        <v>Nice</v>
      </c>
      <c r="H1309">
        <f>SUMPRODUCT(MID(0&amp;feed!H489,LARGE(INDEX(ISNUMBER(--MID(feed!H489,ROW($1:$19),1))*
ROW($1:$19),0),ROW($1:$19))+1,1)*10^ROW($1:$19)/10)</f>
        <v>1</v>
      </c>
      <c r="I1309" t="str">
        <f>feed!I489</f>
        <v>Good</v>
      </c>
      <c r="J1309">
        <f>SUMPRODUCT(MID(0&amp;feed!J489,LARGE(INDEX(ISNUMBER(--MID(feed!J489,ROW($1:$19),1))*
ROW($1:$19),0),ROW($1:$19))+1,1)*10^ROW($1:$19)/10)</f>
        <v>2</v>
      </c>
      <c r="K1309">
        <f>SUMPRODUCT(MID(0&amp;feed!K489,LARGE(INDEX(ISNUMBER(--MID(feed!K489,ROW($1:$19),1))*
ROW($1:$19),0),ROW($1:$19))+1,1)*10^ROW($1:$19)/10)</f>
        <v>9</v>
      </c>
      <c r="L1309">
        <f>SUMPRODUCT(MID(0&amp;feed!L489,LARGE(INDEX(ISNUMBER(--MID(feed!L489,ROW($1:$19),1))*
ROW($1:$19),0),ROW($1:$19))+1,1)*10^ROW($1:$19)/10)</f>
        <v>1</v>
      </c>
      <c r="M1309" t="str">
        <f>feed!M489</f>
        <v>Central Planning</v>
      </c>
      <c r="N1309">
        <f>SUMPRODUCT(MID(0&amp;feed!N489,LARGE(INDEX(ISNUMBER(--MID(feed!N489,ROW($1:$5),1))*
ROW($1:$5),0),ROW($1:$5))+1,1)*10^ROW($1:$5)/10)</f>
        <v>1291</v>
      </c>
      <c r="O1309">
        <f>SUMPRODUCT(MID(0&amp;feed!O489,LARGE(INDEX(ISNUMBER(--MID(feed!O489,ROW($1:$5),1))*
ROW($1:$5),0),ROW($1:$5))+1,1)*10^ROW($1:$5)/10)</f>
        <v>228</v>
      </c>
      <c r="P1309">
        <f>feed!P489</f>
        <v>0</v>
      </c>
      <c r="Q1309">
        <f t="shared" si="120"/>
        <v>40</v>
      </c>
      <c r="R1309" t="str">
        <f>feed!Q489</f>
        <v>Somewhat Large</v>
      </c>
      <c r="S1309">
        <f t="shared" si="121"/>
        <v>6</v>
      </c>
      <c r="T1309" t="str">
        <f>feed!R489</f>
        <v>Pacific Rim</v>
      </c>
      <c r="U1309" t="str">
        <f>feed!S489</f>
        <v>Soviet Union</v>
      </c>
      <c r="V130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36714</v>
      </c>
      <c r="W1309" t="str">
        <f>feed!U489</f>
        <v>http://blocgame.com/stats.php?id=64884</v>
      </c>
      <c r="X1309" s="4">
        <f>SUMPRODUCT(MID(0&amp;feed!V489,LARGE(INDEX(ISNUMBER(--MID(feed!V489,ROW($1:$5),1))*
ROW($1:$5),0),ROW($1:$5))+1,1)*10^ROW($1:$5)/10)</f>
        <v>0</v>
      </c>
      <c r="Y1309">
        <f>feed!W489</f>
        <v>0</v>
      </c>
      <c r="Z1309" s="4">
        <f t="shared" si="122"/>
        <v>32214</v>
      </c>
      <c r="AA1309" s="8">
        <f t="shared" si="123"/>
        <v>28.438419829589467</v>
      </c>
      <c r="AB1309" s="4">
        <f t="shared" si="124"/>
        <v>215.16666666666666</v>
      </c>
      <c r="AC1309" s="4">
        <f t="shared" si="125"/>
        <v>6119</v>
      </c>
    </row>
    <row r="1310" spans="1:29" x14ac:dyDescent="0.25">
      <c r="A1310" t="str">
        <f>feed!A318</f>
        <v>Free Trade</v>
      </c>
      <c r="B1310" t="str">
        <f>feed!B318</f>
        <v>InfernoVortex</v>
      </c>
      <c r="C1310" t="str">
        <f>feed!C318</f>
        <v>Interpol</v>
      </c>
      <c r="D1310">
        <f>SUMPRODUCT(MID(0&amp;feed!D318,LARGE(INDEX(ISNUMBER(--MID(feed!D318,ROW($1:$19),1))*
ROW($1:$19),0),ROW($1:$19))+1,1)*10^ROW($1:$19)/10)</f>
        <v>59</v>
      </c>
      <c r="E1310">
        <f>SUMPRODUCT(MID(0&amp;feed!E318,LARGE(INDEX(ISNUMBER(--MID(feed!E318,ROW($1:$19),1))*
ROW($1:$19),0),ROW($1:$19))+1,1)*10^ROW($1:$19)/10)</f>
        <v>0</v>
      </c>
      <c r="F1310" t="str">
        <f>feed!F318</f>
        <v>Korean War surplus</v>
      </c>
      <c r="G1310" t="str">
        <f>feed!G318</f>
        <v>Gandhi-like</v>
      </c>
      <c r="H1310">
        <f>SUMPRODUCT(MID(0&amp;feed!H318,LARGE(INDEX(ISNUMBER(--MID(feed!H318,ROW($1:$19),1))*
ROW($1:$19),0),ROW($1:$19))+1,1)*10^ROW($1:$19)/10)</f>
        <v>1</v>
      </c>
      <c r="I1310" t="str">
        <f>feed!I318</f>
        <v>Good</v>
      </c>
      <c r="J1310">
        <f>SUMPRODUCT(MID(0&amp;feed!J318,LARGE(INDEX(ISNUMBER(--MID(feed!J318,ROW($1:$19),1))*
ROW($1:$19),0),ROW($1:$19))+1,1)*10^ROW($1:$19)/10)</f>
        <v>167</v>
      </c>
      <c r="K1310">
        <f>SUMPRODUCT(MID(0&amp;feed!K318,LARGE(INDEX(ISNUMBER(--MID(feed!K318,ROW($1:$19),1))*
ROW($1:$19),0),ROW($1:$19))+1,1)*10^ROW($1:$19)/10)</f>
        <v>11</v>
      </c>
      <c r="L1310">
        <f>SUMPRODUCT(MID(0&amp;feed!L318,LARGE(INDEX(ISNUMBER(--MID(feed!L318,ROW($1:$19),1))*
ROW($1:$19),0),ROW($1:$19))+1,1)*10^ROW($1:$19)/10)</f>
        <v>1</v>
      </c>
      <c r="M1310" t="str">
        <f>feed!M318</f>
        <v>Central Planning</v>
      </c>
      <c r="N1310">
        <f>SUMPRODUCT(MID(0&amp;feed!N318,LARGE(INDEX(ISNUMBER(--MID(feed!N318,ROW($1:$5),1))*
ROW($1:$5),0),ROW($1:$5))+1,1)*10^ROW($1:$5)/10)</f>
        <v>1894</v>
      </c>
      <c r="O1310">
        <f>SUMPRODUCT(MID(0&amp;feed!O318,LARGE(INDEX(ISNUMBER(--MID(feed!O318,ROW($1:$5),1))*
ROW($1:$5),0),ROW($1:$5))+1,1)*10^ROW($1:$5)/10)</f>
        <v>98</v>
      </c>
      <c r="P1310" t="str">
        <f>feed!P318</f>
        <v>Untapped</v>
      </c>
      <c r="Q1310">
        <f t="shared" si="120"/>
        <v>90</v>
      </c>
      <c r="R1310" t="str">
        <f>feed!Q318</f>
        <v>Powerful</v>
      </c>
      <c r="S1310">
        <f t="shared" si="121"/>
        <v>9</v>
      </c>
      <c r="T1310" t="str">
        <f>feed!R318</f>
        <v>Caribbean</v>
      </c>
      <c r="U1310" t="str">
        <f>feed!S318</f>
        <v>Soviet Union</v>
      </c>
      <c r="V1310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20168</v>
      </c>
      <c r="W1310" t="str">
        <f>feed!U318</f>
        <v>http://blocgame.com/stats.php?id=55017</v>
      </c>
      <c r="X1310" s="4">
        <f>SUMPRODUCT(MID(0&amp;feed!V318,LARGE(INDEX(ISNUMBER(--MID(feed!V318,ROW($1:$5),1))*
ROW($1:$5),0),ROW($1:$5))+1,1)*10^ROW($1:$5)/10)</f>
        <v>0</v>
      </c>
      <c r="Y1310">
        <f>feed!W318</f>
        <v>0</v>
      </c>
      <c r="Z1310" s="4">
        <f t="shared" si="122"/>
        <v>14918</v>
      </c>
      <c r="AA1310" s="8">
        <f t="shared" si="123"/>
        <v>10.648363252375924</v>
      </c>
      <c r="AB1310" s="4">
        <f t="shared" si="124"/>
        <v>315.66666666666669</v>
      </c>
      <c r="AC1310" s="4">
        <f t="shared" si="125"/>
        <v>3361.3333333333335</v>
      </c>
    </row>
    <row r="1311" spans="1:29" x14ac:dyDescent="0.25">
      <c r="A1311" t="str">
        <f>feed!A205</f>
        <v>ZumbaZumbi</v>
      </c>
      <c r="B1311" t="str">
        <f>feed!B205</f>
        <v>PakuPakis</v>
      </c>
      <c r="C1311" t="str">
        <f>feed!C205</f>
        <v>PIRATES</v>
      </c>
      <c r="D1311">
        <f>SUMPRODUCT(MID(0&amp;feed!D205,LARGE(INDEX(ISNUMBER(--MID(feed!D205,ROW($1:$19),1))*
ROW($1:$19),0),ROW($1:$19))+1,1)*10^ROW($1:$19)/10)</f>
        <v>18</v>
      </c>
      <c r="E1311">
        <f>SUMPRODUCT(MID(0&amp;feed!E205,LARGE(INDEX(ISNUMBER(--MID(feed!E205,ROW($1:$19),1))*
ROW($1:$19),0),ROW($1:$19))+1,1)*10^ROW($1:$19)/10)</f>
        <v>0</v>
      </c>
      <c r="F1311" t="str">
        <f>feed!F205</f>
        <v>Second World War surplus</v>
      </c>
      <c r="G1311" t="str">
        <f>feed!G205</f>
        <v>Gandhi-like</v>
      </c>
      <c r="H1311">
        <f>SUMPRODUCT(MID(0&amp;feed!H205,LARGE(INDEX(ISNUMBER(--MID(feed!H205,ROW($1:$19),1))*
ROW($1:$19),0),ROW($1:$19))+1,1)*10^ROW($1:$19)/10)</f>
        <v>0</v>
      </c>
      <c r="I1311" t="str">
        <f>feed!I205</f>
        <v>Elite</v>
      </c>
      <c r="J1311">
        <f>SUMPRODUCT(MID(0&amp;feed!J205,LARGE(INDEX(ISNUMBER(--MID(feed!J205,ROW($1:$19),1))*
ROW($1:$19),0),ROW($1:$19))+1,1)*10^ROW($1:$19)/10)</f>
        <v>16</v>
      </c>
      <c r="K1311">
        <f>SUMPRODUCT(MID(0&amp;feed!K205,LARGE(INDEX(ISNUMBER(--MID(feed!K205,ROW($1:$19),1))*
ROW($1:$19),0),ROW($1:$19))+1,1)*10^ROW($1:$19)/10)</f>
        <v>4</v>
      </c>
      <c r="L1311">
        <f>SUMPRODUCT(MID(0&amp;feed!L205,LARGE(INDEX(ISNUMBER(--MID(feed!L205,ROW($1:$19),1))*
ROW($1:$19),0),ROW($1:$19))+1,1)*10^ROW($1:$19)/10)</f>
        <v>2</v>
      </c>
      <c r="M1311" t="str">
        <f>feed!M205</f>
        <v>Free Market</v>
      </c>
      <c r="N1311">
        <f>SUMPRODUCT(MID(0&amp;feed!N205,LARGE(INDEX(ISNUMBER(--MID(feed!N205,ROW($1:$5),1))*
ROW($1:$5),0),ROW($1:$5))+1,1)*10^ROW($1:$5)/10)</f>
        <v>2453</v>
      </c>
      <c r="O1311">
        <f>SUMPRODUCT(MID(0&amp;feed!O205,LARGE(INDEX(ISNUMBER(--MID(feed!O205,ROW($1:$5),1))*
ROW($1:$5),0),ROW($1:$5))+1,1)*10^ROW($1:$5)/10)</f>
        <v>2</v>
      </c>
      <c r="P1311" t="str">
        <f>feed!P205</f>
        <v>Near Depletion</v>
      </c>
      <c r="Q1311">
        <f t="shared" si="120"/>
        <v>10</v>
      </c>
      <c r="R1311" t="str">
        <f>feed!Q205</f>
        <v>Very Powerful</v>
      </c>
      <c r="S1311">
        <f t="shared" si="121"/>
        <v>10</v>
      </c>
      <c r="T1311" t="str">
        <f>feed!R205</f>
        <v>Southern Africa</v>
      </c>
      <c r="U1311" t="str">
        <f>feed!S205</f>
        <v>United States</v>
      </c>
      <c r="V1311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2366</v>
      </c>
      <c r="W1311" t="str">
        <f>feed!U205</f>
        <v>http://blocgame.com/stats.php?id=61482</v>
      </c>
      <c r="X1311" s="4">
        <f>SUMPRODUCT(MID(0&amp;feed!V205,LARGE(INDEX(ISNUMBER(--MID(feed!V205,ROW($1:$5),1))*
ROW($1:$5),0),ROW($1:$5))+1,1)*10^ROW($1:$5)/10)</f>
        <v>0</v>
      </c>
      <c r="Y1311">
        <f>feed!W205</f>
        <v>0</v>
      </c>
      <c r="Z1311" s="4">
        <f t="shared" si="122"/>
        <v>116</v>
      </c>
      <c r="AA1311" s="8">
        <f t="shared" si="123"/>
        <v>0.96453322462291069</v>
      </c>
      <c r="AB1311" s="4">
        <f t="shared" si="124"/>
        <v>408.83333333333331</v>
      </c>
      <c r="AC1311" s="4">
        <f t="shared" si="125"/>
        <v>394.33333333333331</v>
      </c>
    </row>
    <row r="1312" spans="1:29" x14ac:dyDescent="0.25">
      <c r="A1312" t="str">
        <f>feed!A622</f>
        <v>Yar</v>
      </c>
      <c r="B1312" t="str">
        <f>feed!B622</f>
        <v>Johnny Depth</v>
      </c>
      <c r="C1312">
        <f>feed!C622</f>
        <v>0</v>
      </c>
      <c r="D1312">
        <f>SUMPRODUCT(MID(0&amp;feed!D622,LARGE(INDEX(ISNUMBER(--MID(feed!D622,ROW($1:$19),1))*
ROW($1:$19),0),ROW($1:$19))+1,1)*10^ROW($1:$19)/10)</f>
        <v>0</v>
      </c>
      <c r="E1312">
        <f>SUMPRODUCT(MID(0&amp;feed!E622,LARGE(INDEX(ISNUMBER(--MID(feed!E622,ROW($1:$19),1))*
ROW($1:$19),0),ROW($1:$19))+1,1)*10^ROW($1:$19)/10)</f>
        <v>0</v>
      </c>
      <c r="F1312" t="str">
        <f>feed!F622</f>
        <v>First World War surplus</v>
      </c>
      <c r="G1312" t="str">
        <f>feed!G622</f>
        <v>Good</v>
      </c>
      <c r="H1312">
        <f>SUMPRODUCT(MID(0&amp;feed!H622,LARGE(INDEX(ISNUMBER(--MID(feed!H622,ROW($1:$19),1))*
ROW($1:$19),0),ROW($1:$19))+1,1)*10^ROW($1:$19)/10)</f>
        <v>0</v>
      </c>
      <c r="I1312" t="str">
        <f>feed!I622</f>
        <v>Undisciplined Rabble</v>
      </c>
      <c r="J1312">
        <f>SUMPRODUCT(MID(0&amp;feed!J622,LARGE(INDEX(ISNUMBER(--MID(feed!J622,ROW($1:$19),1))*
ROW($1:$19),0),ROW($1:$19))+1,1)*10^ROW($1:$19)/10)</f>
        <v>27</v>
      </c>
      <c r="K1312">
        <f>SUMPRODUCT(MID(0&amp;feed!K622,LARGE(INDEX(ISNUMBER(--MID(feed!K622,ROW($1:$19),1))*
ROW($1:$19),0),ROW($1:$19))+1,1)*10^ROW($1:$19)/10)</f>
        <v>2</v>
      </c>
      <c r="L1312">
        <f>SUMPRODUCT(MID(0&amp;feed!L622,LARGE(INDEX(ISNUMBER(--MID(feed!L622,ROW($1:$19),1))*
ROW($1:$19),0),ROW($1:$19))+1,1)*10^ROW($1:$19)/10)</f>
        <v>1</v>
      </c>
      <c r="M1312" t="str">
        <f>feed!M622</f>
        <v>Mixed Economy</v>
      </c>
      <c r="N1312">
        <f>SUMPRODUCT(MID(0&amp;feed!N622,LARGE(INDEX(ISNUMBER(--MID(feed!N622,ROW($1:$5),1))*
ROW($1:$5),0),ROW($1:$5))+1,1)*10^ROW($1:$5)/10)</f>
        <v>918</v>
      </c>
      <c r="O1312">
        <f>SUMPRODUCT(MID(0&amp;feed!O622,LARGE(INDEX(ISNUMBER(--MID(feed!O622,ROW($1:$5),1))*
ROW($1:$5),0),ROW($1:$5))+1,1)*10^ROW($1:$5)/10)</f>
        <v>1</v>
      </c>
      <c r="P1312" t="str">
        <f>feed!P622</f>
        <v>Untapped</v>
      </c>
      <c r="Q1312">
        <f t="shared" si="120"/>
        <v>90</v>
      </c>
      <c r="R1312" t="str">
        <f>feed!Q622</f>
        <v>None</v>
      </c>
      <c r="S1312">
        <f t="shared" si="121"/>
        <v>0</v>
      </c>
      <c r="T1312" t="str">
        <f>feed!R622</f>
        <v>East Indies</v>
      </c>
      <c r="U1312" t="str">
        <f>feed!S622</f>
        <v>Neutral</v>
      </c>
      <c r="V131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1213</v>
      </c>
      <c r="W1312" t="str">
        <f>feed!U622</f>
        <v>http://blocgame.com/stats.php?id=62769</v>
      </c>
      <c r="X1312" s="4">
        <f>SUMPRODUCT(MID(0&amp;feed!V622,LARGE(INDEX(ISNUMBER(--MID(feed!V622,ROW($1:$5),1))*
ROW($1:$5),0),ROW($1:$5))+1,1)*10^ROW($1:$5)/10)</f>
        <v>0</v>
      </c>
      <c r="Y1312">
        <f>feed!W622</f>
        <v>0</v>
      </c>
      <c r="Z1312" s="4">
        <f t="shared" si="122"/>
        <v>88</v>
      </c>
      <c r="AA1312" s="8">
        <f t="shared" si="123"/>
        <v>1.3213507625272332</v>
      </c>
      <c r="AB1312" s="4">
        <f t="shared" si="124"/>
        <v>153</v>
      </c>
      <c r="AC1312" s="4">
        <f t="shared" si="125"/>
        <v>202.16666666666666</v>
      </c>
    </row>
    <row r="1313" spans="1:29" x14ac:dyDescent="0.25">
      <c r="A1313" t="str">
        <f>feed!A287</f>
        <v>fjortonattio8</v>
      </c>
      <c r="B1313" t="str">
        <f>feed!B287</f>
        <v>fiveonesix</v>
      </c>
      <c r="C1313" t="str">
        <f>feed!C287</f>
        <v>The Order</v>
      </c>
      <c r="D1313">
        <f>SUMPRODUCT(MID(0&amp;feed!D287,LARGE(INDEX(ISNUMBER(--MID(feed!D287,ROW($1:$19),1))*
ROW($1:$19),0),ROW($1:$19))+1,1)*10^ROW($1:$19)/10)</f>
        <v>98</v>
      </c>
      <c r="E1313">
        <f>SUMPRODUCT(MID(0&amp;feed!E287,LARGE(INDEX(ISNUMBER(--MID(feed!E287,ROW($1:$19),1))*
ROW($1:$19),0),ROW($1:$19))+1,1)*10^ROW($1:$19)/10)</f>
        <v>1</v>
      </c>
      <c r="F1313" t="str">
        <f>feed!F287</f>
        <v>Korean War surplus</v>
      </c>
      <c r="G1313" t="str">
        <f>feed!G287</f>
        <v>Gandhi-like</v>
      </c>
      <c r="H1313">
        <f>SUMPRODUCT(MID(0&amp;feed!H287,LARGE(INDEX(ISNUMBER(--MID(feed!H287,ROW($1:$19),1))*
ROW($1:$19),0),ROW($1:$19))+1,1)*10^ROW($1:$19)/10)</f>
        <v>4</v>
      </c>
      <c r="I1313" t="str">
        <f>feed!I287</f>
        <v>Elite</v>
      </c>
      <c r="J1313">
        <f>SUMPRODUCT(MID(0&amp;feed!J287,LARGE(INDEX(ISNUMBER(--MID(feed!J287,ROW($1:$19),1))*
ROW($1:$19),0),ROW($1:$19))+1,1)*10^ROW($1:$19)/10)</f>
        <v>6</v>
      </c>
      <c r="K1313">
        <f>SUMPRODUCT(MID(0&amp;feed!K287,LARGE(INDEX(ISNUMBER(--MID(feed!K287,ROW($1:$19),1))*
ROW($1:$19),0),ROW($1:$19))+1,1)*10^ROW($1:$19)/10)</f>
        <v>43</v>
      </c>
      <c r="L1313">
        <f>SUMPRODUCT(MID(0&amp;feed!L287,LARGE(INDEX(ISNUMBER(--MID(feed!L287,ROW($1:$19),1))*
ROW($1:$19),0),ROW($1:$19))+1,1)*10^ROW($1:$19)/10)</f>
        <v>5</v>
      </c>
      <c r="M1313" t="str">
        <f>feed!M287</f>
        <v>Free Market</v>
      </c>
      <c r="N1313">
        <f>SUMPRODUCT(MID(0&amp;feed!N287,LARGE(INDEX(ISNUMBER(--MID(feed!N287,ROW($1:$5),1))*
ROW($1:$5),0),ROW($1:$5))+1,1)*10^ROW($1:$5)/10)</f>
        <v>2060</v>
      </c>
      <c r="O1313">
        <f>SUMPRODUCT(MID(0&amp;feed!O287,LARGE(INDEX(ISNUMBER(--MID(feed!O287,ROW($1:$5),1))*
ROW($1:$5),0),ROW($1:$5))+1,1)*10^ROW($1:$5)/10)</f>
        <v>277</v>
      </c>
      <c r="P1313" t="str">
        <f>feed!P287</f>
        <v>Untapped</v>
      </c>
      <c r="Q1313">
        <f t="shared" si="120"/>
        <v>90</v>
      </c>
      <c r="R1313" t="str">
        <f>feed!Q287</f>
        <v>Very Powerful</v>
      </c>
      <c r="S1313">
        <f t="shared" si="121"/>
        <v>10</v>
      </c>
      <c r="T1313" t="str">
        <f>feed!R287</f>
        <v>Gran Colombia</v>
      </c>
      <c r="U1313" t="str">
        <f>feed!S287</f>
        <v>United States</v>
      </c>
      <c r="V1313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37335</v>
      </c>
      <c r="W1313" t="str">
        <f>feed!U287</f>
        <v>http://blocgame.com/stats.php?id=63413</v>
      </c>
      <c r="X1313" s="4">
        <f>SUMPRODUCT(MID(0&amp;feed!V287,LARGE(INDEX(ISNUMBER(--MID(feed!V287,ROW($1:$5),1))*
ROW($1:$5),0),ROW($1:$5))+1,1)*10^ROW($1:$5)/10)</f>
        <v>0</v>
      </c>
      <c r="Y1313">
        <f>feed!W287</f>
        <v>0</v>
      </c>
      <c r="Z1313" s="4">
        <f t="shared" si="122"/>
        <v>16335</v>
      </c>
      <c r="AA1313" s="8">
        <f t="shared" si="123"/>
        <v>18.123786407766989</v>
      </c>
      <c r="AB1313" s="4">
        <f t="shared" si="124"/>
        <v>343.33333333333331</v>
      </c>
      <c r="AC1313" s="4">
        <f t="shared" si="125"/>
        <v>6222.5</v>
      </c>
    </row>
    <row r="1314" spans="1:29" x14ac:dyDescent="0.25">
      <c r="A1314" t="str">
        <f>feed!A315</f>
        <v>Invasion Nation</v>
      </c>
      <c r="B1314" t="str">
        <f>feed!B315</f>
        <v>Chinese Republican</v>
      </c>
      <c r="C1314" t="str">
        <f>feed!C315</f>
        <v>SPQR</v>
      </c>
      <c r="D1314">
        <f>SUMPRODUCT(MID(0&amp;feed!D315,LARGE(INDEX(ISNUMBER(--MID(feed!D315,ROW($1:$19),1))*
ROW($1:$19),0),ROW($1:$19))+1,1)*10^ROW($1:$19)/10)</f>
        <v>20</v>
      </c>
      <c r="E1314">
        <f>SUMPRODUCT(MID(0&amp;feed!E315,LARGE(INDEX(ISNUMBER(--MID(feed!E315,ROW($1:$19),1))*
ROW($1:$19),0),ROW($1:$19))+1,1)*10^ROW($1:$19)/10)</f>
        <v>1</v>
      </c>
      <c r="F1314" t="str">
        <f>feed!F315</f>
        <v>Second World War surplus</v>
      </c>
      <c r="G1314" t="str">
        <f>feed!G315</f>
        <v>Gandhi-like</v>
      </c>
      <c r="H1314">
        <f>SUMPRODUCT(MID(0&amp;feed!H315,LARGE(INDEX(ISNUMBER(--MID(feed!H315,ROW($1:$19),1))*
ROW($1:$19),0),ROW($1:$19))+1,1)*10^ROW($1:$19)/10)</f>
        <v>1</v>
      </c>
      <c r="I1314" t="str">
        <f>feed!I315</f>
        <v>Elite</v>
      </c>
      <c r="J1314">
        <f>SUMPRODUCT(MID(0&amp;feed!J315,LARGE(INDEX(ISNUMBER(--MID(feed!J315,ROW($1:$19),1))*
ROW($1:$19),0),ROW($1:$19))+1,1)*10^ROW($1:$19)/10)</f>
        <v>0</v>
      </c>
      <c r="K1314">
        <f>SUMPRODUCT(MID(0&amp;feed!K315,LARGE(INDEX(ISNUMBER(--MID(feed!K315,ROW($1:$19),1))*
ROW($1:$19),0),ROW($1:$19))+1,1)*10^ROW($1:$19)/10)</f>
        <v>8</v>
      </c>
      <c r="L1314">
        <f>SUMPRODUCT(MID(0&amp;feed!L315,LARGE(INDEX(ISNUMBER(--MID(feed!L315,ROW($1:$19),1))*
ROW($1:$19),0),ROW($1:$19))+1,1)*10^ROW($1:$19)/10)</f>
        <v>6</v>
      </c>
      <c r="M1314" t="str">
        <f>feed!M315</f>
        <v>Central Planning</v>
      </c>
      <c r="N1314">
        <f>SUMPRODUCT(MID(0&amp;feed!N315,LARGE(INDEX(ISNUMBER(--MID(feed!N315,ROW($1:$5),1))*
ROW($1:$5),0),ROW($1:$5))+1,1)*10^ROW($1:$5)/10)</f>
        <v>1911</v>
      </c>
      <c r="O1314">
        <f>SUMPRODUCT(MID(0&amp;feed!O315,LARGE(INDEX(ISNUMBER(--MID(feed!O315,ROW($1:$5),1))*
ROW($1:$5),0),ROW($1:$5))+1,1)*10^ROW($1:$5)/10)</f>
        <v>6</v>
      </c>
      <c r="P1314" t="str">
        <f>feed!P315</f>
        <v>Near Depletion</v>
      </c>
      <c r="Q1314">
        <f t="shared" si="120"/>
        <v>10</v>
      </c>
      <c r="R1314" t="str">
        <f>feed!Q315</f>
        <v>Somewhat Large</v>
      </c>
      <c r="S1314">
        <f t="shared" si="121"/>
        <v>6</v>
      </c>
      <c r="T1314" t="str">
        <f>feed!R315</f>
        <v>China</v>
      </c>
      <c r="U1314" t="str">
        <f>feed!S315</f>
        <v>United States</v>
      </c>
      <c r="V1314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13823</v>
      </c>
      <c r="W1314" t="str">
        <f>feed!U315</f>
        <v>http://blocgame.com/stats.php?id=64541</v>
      </c>
      <c r="X1314" s="4">
        <f>SUMPRODUCT(MID(0&amp;feed!V315,LARGE(INDEX(ISNUMBER(--MID(feed!V315,ROW($1:$5),1))*
ROW($1:$5),0),ROW($1:$5))+1,1)*10^ROW($1:$5)/10)</f>
        <v>0</v>
      </c>
      <c r="Y1314">
        <f>feed!W315</f>
        <v>0</v>
      </c>
      <c r="Z1314" s="4">
        <f t="shared" si="122"/>
        <v>7823</v>
      </c>
      <c r="AA1314" s="8">
        <f t="shared" si="123"/>
        <v>7.2333856619570902</v>
      </c>
      <c r="AB1314" s="4">
        <f t="shared" si="124"/>
        <v>318.5</v>
      </c>
      <c r="AC1314" s="4">
        <f t="shared" si="125"/>
        <v>2303.8333333333335</v>
      </c>
    </row>
    <row r="1315" spans="1:29" x14ac:dyDescent="0.25">
      <c r="A1315" t="str">
        <f>feed!A360</f>
        <v>morelia</v>
      </c>
      <c r="B1315" t="str">
        <f>feed!B360</f>
        <v>lemambanglemai8621</v>
      </c>
      <c r="C1315" t="str">
        <f>feed!C360</f>
        <v>Celestial Beingsï¿½</v>
      </c>
      <c r="D1315">
        <f>SUMPRODUCT(MID(0&amp;feed!D360,LARGE(INDEX(ISNUMBER(--MID(feed!D360,ROW($1:$19),1))*
ROW($1:$19),0),ROW($1:$19))+1,1)*10^ROW($1:$19)/10)</f>
        <v>100</v>
      </c>
      <c r="E1315">
        <f>SUMPRODUCT(MID(0&amp;feed!E360,LARGE(INDEX(ISNUMBER(--MID(feed!E360,ROW($1:$19),1))*
ROW($1:$19),0),ROW($1:$19))+1,1)*10^ROW($1:$19)/10)</f>
        <v>1</v>
      </c>
      <c r="F1315" t="str">
        <f>feed!F360</f>
        <v>Korean War surplus</v>
      </c>
      <c r="G1315" t="str">
        <f>feed!G360</f>
        <v>Gandhi-like</v>
      </c>
      <c r="H1315">
        <f>SUMPRODUCT(MID(0&amp;feed!H360,LARGE(INDEX(ISNUMBER(--MID(feed!H360,ROW($1:$19),1))*
ROW($1:$19),0),ROW($1:$19))+1,1)*10^ROW($1:$19)/10)</f>
        <v>3</v>
      </c>
      <c r="I1315" t="str">
        <f>feed!I360</f>
        <v>Elite</v>
      </c>
      <c r="J1315">
        <f>SUMPRODUCT(MID(0&amp;feed!J360,LARGE(INDEX(ISNUMBER(--MID(feed!J360,ROW($1:$19),1))*
ROW($1:$19),0),ROW($1:$19))+1,1)*10^ROW($1:$19)/10)</f>
        <v>1</v>
      </c>
      <c r="K1315">
        <f>SUMPRODUCT(MID(0&amp;feed!K360,LARGE(INDEX(ISNUMBER(--MID(feed!K360,ROW($1:$19),1))*
ROW($1:$19),0),ROW($1:$19))+1,1)*10^ROW($1:$19)/10)</f>
        <v>15</v>
      </c>
      <c r="L1315">
        <f>SUMPRODUCT(MID(0&amp;feed!L360,LARGE(INDEX(ISNUMBER(--MID(feed!L360,ROW($1:$19),1))*
ROW($1:$19),0),ROW($1:$19))+1,1)*10^ROW($1:$19)/10)</f>
        <v>10</v>
      </c>
      <c r="M1315" t="str">
        <f>feed!M360</f>
        <v>Central Planning</v>
      </c>
      <c r="N1315">
        <f>SUMPRODUCT(MID(0&amp;feed!N360,LARGE(INDEX(ISNUMBER(--MID(feed!N360,ROW($1:$5),1))*
ROW($1:$5),0),ROW($1:$5))+1,1)*10^ROW($1:$5)/10)</f>
        <v>1723</v>
      </c>
      <c r="O1315">
        <f>SUMPRODUCT(MID(0&amp;feed!O360,LARGE(INDEX(ISNUMBER(--MID(feed!O360,ROW($1:$5),1))*
ROW($1:$5),0),ROW($1:$5))+1,1)*10^ROW($1:$5)/10)</f>
        <v>118</v>
      </c>
      <c r="P1315" t="str">
        <f>feed!P360</f>
        <v>Plentiful</v>
      </c>
      <c r="Q1315">
        <f t="shared" si="120"/>
        <v>70</v>
      </c>
      <c r="R1315" t="str">
        <f>feed!Q360</f>
        <v>Very Powerful</v>
      </c>
      <c r="S1315">
        <f t="shared" si="121"/>
        <v>10</v>
      </c>
      <c r="T1315" t="str">
        <f>feed!R360</f>
        <v>Caribbean</v>
      </c>
      <c r="U1315" t="str">
        <f>feed!S360</f>
        <v>Soviet Union</v>
      </c>
      <c r="V1315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27385</v>
      </c>
      <c r="W1315" t="str">
        <f>feed!U360</f>
        <v>http://blocgame.com/stats.php?id=61850</v>
      </c>
      <c r="X1315" s="4">
        <f>SUMPRODUCT(MID(0&amp;feed!V360,LARGE(INDEX(ISNUMBER(--MID(feed!V360,ROW($1:$5),1))*
ROW($1:$5),0),ROW($1:$5))+1,1)*10^ROW($1:$5)/10)</f>
        <v>0</v>
      </c>
      <c r="Y1315">
        <f>feed!W360</f>
        <v>0</v>
      </c>
      <c r="Z1315" s="4">
        <f t="shared" si="122"/>
        <v>15760</v>
      </c>
      <c r="AA1315" s="8">
        <f t="shared" si="123"/>
        <v>15.89378990133488</v>
      </c>
      <c r="AB1315" s="4">
        <f t="shared" si="124"/>
        <v>287.16666666666669</v>
      </c>
      <c r="AC1315" s="4">
        <f t="shared" si="125"/>
        <v>4564.166666666667</v>
      </c>
    </row>
    <row r="1316" spans="1:29" x14ac:dyDescent="0.25">
      <c r="A1316" t="str">
        <f>feed!A396</f>
        <v>subse7en</v>
      </c>
      <c r="B1316" t="str">
        <f>feed!B396</f>
        <v>subse7en</v>
      </c>
      <c r="C1316" t="str">
        <f>feed!C396</f>
        <v>The Order</v>
      </c>
      <c r="D1316">
        <f>SUMPRODUCT(MID(0&amp;feed!D396,LARGE(INDEX(ISNUMBER(--MID(feed!D396,ROW($1:$19),1))*
ROW($1:$19),0),ROW($1:$19))+1,1)*10^ROW($1:$19)/10)</f>
        <v>76</v>
      </c>
      <c r="E1316">
        <f>SUMPRODUCT(MID(0&amp;feed!E396,LARGE(INDEX(ISNUMBER(--MID(feed!E396,ROW($1:$19),1))*
ROW($1:$19),0),ROW($1:$19))+1,1)*10^ROW($1:$19)/10)</f>
        <v>2</v>
      </c>
      <c r="F1316" t="str">
        <f>feed!F396</f>
        <v>Korean War surplus</v>
      </c>
      <c r="G1316" t="str">
        <f>feed!G396</f>
        <v>Gandhi-like</v>
      </c>
      <c r="H1316">
        <f>SUMPRODUCT(MID(0&amp;feed!H396,LARGE(INDEX(ISNUMBER(--MID(feed!H396,ROW($1:$19),1))*
ROW($1:$19),0),ROW($1:$19))+1,1)*10^ROW($1:$19)/10)</f>
        <v>4</v>
      </c>
      <c r="I1316" t="str">
        <f>feed!I396</f>
        <v>Elite</v>
      </c>
      <c r="J1316">
        <f>SUMPRODUCT(MID(0&amp;feed!J396,LARGE(INDEX(ISNUMBER(--MID(feed!J396,ROW($1:$19),1))*
ROW($1:$19),0),ROW($1:$19))+1,1)*10^ROW($1:$19)/10)</f>
        <v>18</v>
      </c>
      <c r="K1316">
        <f>SUMPRODUCT(MID(0&amp;feed!K396,LARGE(INDEX(ISNUMBER(--MID(feed!K396,ROW($1:$19),1))*
ROW($1:$19),0),ROW($1:$19))+1,1)*10^ROW($1:$19)/10)</f>
        <v>23</v>
      </c>
      <c r="L1316">
        <f>SUMPRODUCT(MID(0&amp;feed!L396,LARGE(INDEX(ISNUMBER(--MID(feed!L396,ROW($1:$19),1))*
ROW($1:$19),0),ROW($1:$19))+1,1)*10^ROW($1:$19)/10)</f>
        <v>14</v>
      </c>
      <c r="M1316" t="str">
        <f>feed!M396</f>
        <v>Central Planning</v>
      </c>
      <c r="N1316">
        <f>SUMPRODUCT(MID(0&amp;feed!N396,LARGE(INDEX(ISNUMBER(--MID(feed!N396,ROW($1:$5),1))*
ROW($1:$5),0),ROW($1:$5))+1,1)*10^ROW($1:$5)/10)</f>
        <v>1585</v>
      </c>
      <c r="O1316">
        <f>SUMPRODUCT(MID(0&amp;feed!O396,LARGE(INDEX(ISNUMBER(--MID(feed!O396,ROW($1:$5),1))*
ROW($1:$5),0),ROW($1:$5))+1,1)*10^ROW($1:$5)/10)</f>
        <v>302</v>
      </c>
      <c r="P1316" t="str">
        <f>feed!P396</f>
        <v>Untapped</v>
      </c>
      <c r="Q1316">
        <f t="shared" si="120"/>
        <v>90</v>
      </c>
      <c r="R1316" t="str">
        <f>feed!Q396</f>
        <v>Large</v>
      </c>
      <c r="S1316">
        <f t="shared" si="121"/>
        <v>7.5</v>
      </c>
      <c r="T1316" t="str">
        <f>feed!R396</f>
        <v>Pacific Rim</v>
      </c>
      <c r="U1316" t="str">
        <f>feed!S396</f>
        <v>Soviet Union</v>
      </c>
      <c r="V131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22948</v>
      </c>
      <c r="W1316" t="str">
        <f>feed!U396</f>
        <v>http://blocgame.com/stats.php?id=61112</v>
      </c>
      <c r="X1316" s="4">
        <f>SUMPRODUCT(MID(0&amp;feed!V396,LARGE(INDEX(ISNUMBER(--MID(feed!V396,ROW($1:$5),1))*
ROW($1:$5),0),ROW($1:$5))+1,1)*10^ROW($1:$5)/10)</f>
        <v>0</v>
      </c>
      <c r="Y1316">
        <f>feed!W396</f>
        <v>0</v>
      </c>
      <c r="Z1316" s="4">
        <f t="shared" si="122"/>
        <v>6073</v>
      </c>
      <c r="AA1316" s="8">
        <f t="shared" si="123"/>
        <v>14.478233438485804</v>
      </c>
      <c r="AB1316" s="4">
        <f t="shared" si="124"/>
        <v>264.16666666666669</v>
      </c>
      <c r="AC1316" s="4">
        <f t="shared" si="125"/>
        <v>3824.6666666666665</v>
      </c>
    </row>
    <row r="1317" spans="1:29" x14ac:dyDescent="0.25">
      <c r="A1317" t="str">
        <f>feed!A762</f>
        <v>Kikiko</v>
      </c>
      <c r="B1317" t="str">
        <f>feed!B762</f>
        <v>Zikiko</v>
      </c>
      <c r="C1317">
        <f>feed!C762</f>
        <v>0</v>
      </c>
      <c r="D1317">
        <f>SUMPRODUCT(MID(0&amp;feed!D762,LARGE(INDEX(ISNUMBER(--MID(feed!D762,ROW($1:$19),1))*
ROW($1:$19),0),ROW($1:$19))+1,1)*10^ROW($1:$19)/10)</f>
        <v>8</v>
      </c>
      <c r="E1317">
        <f>SUMPRODUCT(MID(0&amp;feed!E762,LARGE(INDEX(ISNUMBER(--MID(feed!E762,ROW($1:$19),1))*
ROW($1:$19),0),ROW($1:$19))+1,1)*10^ROW($1:$19)/10)</f>
        <v>0</v>
      </c>
      <c r="F1317" t="str">
        <f>feed!F762</f>
        <v>First World War surplus</v>
      </c>
      <c r="G1317" t="str">
        <f>feed!G762</f>
        <v>Gandhi-like</v>
      </c>
      <c r="H1317">
        <f>SUMPRODUCT(MID(0&amp;feed!H762,LARGE(INDEX(ISNUMBER(--MID(feed!H762,ROW($1:$19),1))*
ROW($1:$19),0),ROW($1:$19))+1,1)*10^ROW($1:$19)/10)</f>
        <v>0</v>
      </c>
      <c r="I1317" t="str">
        <f>feed!I762</f>
        <v>Undisciplined Rabble</v>
      </c>
      <c r="J1317">
        <f>SUMPRODUCT(MID(0&amp;feed!J762,LARGE(INDEX(ISNUMBER(--MID(feed!J762,ROW($1:$19),1))*
ROW($1:$19),0),ROW($1:$19))+1,1)*10^ROW($1:$19)/10)</f>
        <v>19</v>
      </c>
      <c r="K1317">
        <f>SUMPRODUCT(MID(0&amp;feed!K762,LARGE(INDEX(ISNUMBER(--MID(feed!K762,ROW($1:$19),1))*
ROW($1:$19),0),ROW($1:$19))+1,1)*10^ROW($1:$19)/10)</f>
        <v>5</v>
      </c>
      <c r="L1317">
        <f>SUMPRODUCT(MID(0&amp;feed!L762,LARGE(INDEX(ISNUMBER(--MID(feed!L762,ROW($1:$19),1))*
ROW($1:$19),0),ROW($1:$19))+1,1)*10^ROW($1:$19)/10)</f>
        <v>6</v>
      </c>
      <c r="M1317" t="str">
        <f>feed!M762</f>
        <v>Central Planning</v>
      </c>
      <c r="N1317">
        <f>SUMPRODUCT(MID(0&amp;feed!N762,LARGE(INDEX(ISNUMBER(--MID(feed!N762,ROW($1:$5),1))*
ROW($1:$5),0),ROW($1:$5))+1,1)*10^ROW($1:$5)/10)</f>
        <v>649</v>
      </c>
      <c r="O1317">
        <f>SUMPRODUCT(MID(0&amp;feed!O762,LARGE(INDEX(ISNUMBER(--MID(feed!O762,ROW($1:$5),1))*
ROW($1:$5),0),ROW($1:$5))+1,1)*10^ROW($1:$5)/10)</f>
        <v>2592</v>
      </c>
      <c r="P1317" t="str">
        <f>feed!P762</f>
        <v>Untapped</v>
      </c>
      <c r="Q1317">
        <f t="shared" si="120"/>
        <v>90</v>
      </c>
      <c r="R1317" t="str">
        <f>feed!Q762</f>
        <v>Mediocre</v>
      </c>
      <c r="S1317">
        <f t="shared" si="121"/>
        <v>4.5</v>
      </c>
      <c r="T1317" t="str">
        <f>feed!R762</f>
        <v>Persia</v>
      </c>
      <c r="U1317" t="str">
        <f>feed!S762</f>
        <v>Soviet Union</v>
      </c>
      <c r="V1317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12624</v>
      </c>
      <c r="W1317" t="str">
        <f>feed!U762</f>
        <v>http://blocgame.com/stats.php?id=65271</v>
      </c>
      <c r="X1317" s="4">
        <f>SUMPRODUCT(MID(0&amp;feed!V762,LARGE(INDEX(ISNUMBER(--MID(feed!V762,ROW($1:$5),1))*
ROW($1:$5),0),ROW($1:$5))+1,1)*10^ROW($1:$5)/10)</f>
        <v>0</v>
      </c>
      <c r="Y1317">
        <f>feed!W762</f>
        <v>0</v>
      </c>
      <c r="Z1317" s="4">
        <f t="shared" si="122"/>
        <v>8499</v>
      </c>
      <c r="AA1317" s="8">
        <f t="shared" si="123"/>
        <v>19.451463790446841</v>
      </c>
      <c r="AB1317" s="4">
        <f t="shared" si="124"/>
        <v>108.16666666666667</v>
      </c>
      <c r="AC1317" s="4">
        <f t="shared" si="125"/>
        <v>2104</v>
      </c>
    </row>
    <row r="1318" spans="1:29" x14ac:dyDescent="0.25">
      <c r="A1318" t="str">
        <f>feed!A212</f>
        <v>Russophia</v>
      </c>
      <c r="B1318" t="str">
        <f>feed!B212</f>
        <v>Mikhail Putin</v>
      </c>
      <c r="C1318">
        <f>feed!C212</f>
        <v>0</v>
      </c>
      <c r="D1318">
        <f>SUMPRODUCT(MID(0&amp;feed!D212,LARGE(INDEX(ISNUMBER(--MID(feed!D212,ROW($1:$19),1))*
ROW($1:$19),0),ROW($1:$19))+1,1)*10^ROW($1:$19)/10)</f>
        <v>7</v>
      </c>
      <c r="E1318">
        <f>SUMPRODUCT(MID(0&amp;feed!E212,LARGE(INDEX(ISNUMBER(--MID(feed!E212,ROW($1:$19),1))*
ROW($1:$19),0),ROW($1:$19))+1,1)*10^ROW($1:$19)/10)</f>
        <v>0</v>
      </c>
      <c r="F1318" t="str">
        <f>feed!F212</f>
        <v>Korean War surplus</v>
      </c>
      <c r="G1318" t="str">
        <f>feed!G212</f>
        <v>Gandhi-like</v>
      </c>
      <c r="H1318">
        <f>SUMPRODUCT(MID(0&amp;feed!H212,LARGE(INDEX(ISNUMBER(--MID(feed!H212,ROW($1:$19),1))*
ROW($1:$19),0),ROW($1:$19))+1,1)*10^ROW($1:$19)/10)</f>
        <v>0</v>
      </c>
      <c r="I1318" t="str">
        <f>feed!I212</f>
        <v>Good</v>
      </c>
      <c r="J1318">
        <f>SUMPRODUCT(MID(0&amp;feed!J212,LARGE(INDEX(ISNUMBER(--MID(feed!J212,ROW($1:$19),1))*
ROW($1:$19),0),ROW($1:$19))+1,1)*10^ROW($1:$19)/10)</f>
        <v>93</v>
      </c>
      <c r="K1318">
        <f>SUMPRODUCT(MID(0&amp;feed!K212,LARGE(INDEX(ISNUMBER(--MID(feed!K212,ROW($1:$19),1))*
ROW($1:$19),0),ROW($1:$19))+1,1)*10^ROW($1:$19)/10)</f>
        <v>1</v>
      </c>
      <c r="L1318">
        <f>SUMPRODUCT(MID(0&amp;feed!L212,LARGE(INDEX(ISNUMBER(--MID(feed!L212,ROW($1:$19),1))*
ROW($1:$19),0),ROW($1:$19))+1,1)*10^ROW($1:$19)/10)</f>
        <v>2</v>
      </c>
      <c r="M1318" t="str">
        <f>feed!M212</f>
        <v>Central Planning</v>
      </c>
      <c r="N1318">
        <f>SUMPRODUCT(MID(0&amp;feed!N212,LARGE(INDEX(ISNUMBER(--MID(feed!N212,ROW($1:$5),1))*
ROW($1:$5),0),ROW($1:$5))+1,1)*10^ROW($1:$5)/10)</f>
        <v>2428</v>
      </c>
      <c r="O1318">
        <f>SUMPRODUCT(MID(0&amp;feed!O212,LARGE(INDEX(ISNUMBER(--MID(feed!O212,ROW($1:$5),1))*
ROW($1:$5),0),ROW($1:$5))+1,1)*10^ROW($1:$5)/10)</f>
        <v>1832</v>
      </c>
      <c r="P1318" t="str">
        <f>feed!P212</f>
        <v>Untapped</v>
      </c>
      <c r="Q1318">
        <f t="shared" si="120"/>
        <v>90</v>
      </c>
      <c r="R1318" t="str">
        <f>feed!Q212</f>
        <v>Somewhat Large</v>
      </c>
      <c r="S1318">
        <f t="shared" si="121"/>
        <v>6</v>
      </c>
      <c r="T1318" t="str">
        <f>feed!R212</f>
        <v>Arabia</v>
      </c>
      <c r="U1318" t="str">
        <f>feed!S212</f>
        <v>Soviet Union</v>
      </c>
      <c r="V1318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1238</v>
      </c>
      <c r="W1318" t="str">
        <f>feed!U212</f>
        <v>http://blocgame.com/stats.php?id=54426</v>
      </c>
      <c r="X1318" s="4">
        <f>SUMPRODUCT(MID(0&amp;feed!V212,LARGE(INDEX(ISNUMBER(--MID(feed!V212,ROW($1:$5),1))*
ROW($1:$5),0),ROW($1:$5))+1,1)*10^ROW($1:$5)/10)</f>
        <v>0</v>
      </c>
      <c r="Y1318">
        <f>feed!W212</f>
        <v>0</v>
      </c>
      <c r="Z1318" s="4">
        <f t="shared" si="122"/>
        <v>113</v>
      </c>
      <c r="AA1318" s="8">
        <f t="shared" si="123"/>
        <v>0.50988467874794074</v>
      </c>
      <c r="AB1318" s="4">
        <f t="shared" si="124"/>
        <v>404.66666666666669</v>
      </c>
      <c r="AC1318" s="4">
        <f t="shared" si="125"/>
        <v>206.33333333333334</v>
      </c>
    </row>
    <row r="1319" spans="1:29" x14ac:dyDescent="0.25">
      <c r="A1319" t="str">
        <f>feed!A363</f>
        <v>Hatmistan</v>
      </c>
      <c r="B1319" t="str">
        <f>feed!B363</f>
        <v>Pertti II</v>
      </c>
      <c r="C1319" t="str">
        <f>feed!C363</f>
        <v>Socialist Arab Union</v>
      </c>
      <c r="D1319">
        <f>SUMPRODUCT(MID(0&amp;feed!D363,LARGE(INDEX(ISNUMBER(--MID(feed!D363,ROW($1:$19),1))*
ROW($1:$19),0),ROW($1:$19))+1,1)*10^ROW($1:$19)/10)</f>
        <v>58</v>
      </c>
      <c r="E1319">
        <f>SUMPRODUCT(MID(0&amp;feed!E363,LARGE(INDEX(ISNUMBER(--MID(feed!E363,ROW($1:$19),1))*
ROW($1:$19),0),ROW($1:$19))+1,1)*10^ROW($1:$19)/10)</f>
        <v>0</v>
      </c>
      <c r="F1319" t="str">
        <f>feed!F363</f>
        <v>Second World War surplus</v>
      </c>
      <c r="G1319" t="str">
        <f>feed!G363</f>
        <v>Nice</v>
      </c>
      <c r="H1319">
        <f>SUMPRODUCT(MID(0&amp;feed!H363,LARGE(INDEX(ISNUMBER(--MID(feed!H363,ROW($1:$19),1))*
ROW($1:$19),0),ROW($1:$19))+1,1)*10^ROW($1:$19)/10)</f>
        <v>2</v>
      </c>
      <c r="I1319" t="str">
        <f>feed!I363</f>
        <v>Good</v>
      </c>
      <c r="J1319">
        <f>SUMPRODUCT(MID(0&amp;feed!J363,LARGE(INDEX(ISNUMBER(--MID(feed!J363,ROW($1:$19),1))*
ROW($1:$19),0),ROW($1:$19))+1,1)*10^ROW($1:$19)/10)</f>
        <v>0</v>
      </c>
      <c r="K1319">
        <f>SUMPRODUCT(MID(0&amp;feed!K363,LARGE(INDEX(ISNUMBER(--MID(feed!K363,ROW($1:$19),1))*
ROW($1:$19),0),ROW($1:$19))+1,1)*10^ROW($1:$19)/10)</f>
        <v>5</v>
      </c>
      <c r="L1319">
        <f>SUMPRODUCT(MID(0&amp;feed!L363,LARGE(INDEX(ISNUMBER(--MID(feed!L363,ROW($1:$19),1))*
ROW($1:$19),0),ROW($1:$19))+1,1)*10^ROW($1:$19)/10)</f>
        <v>3</v>
      </c>
      <c r="M1319" t="str">
        <f>feed!M363</f>
        <v>Central Planning</v>
      </c>
      <c r="N1319">
        <f>SUMPRODUCT(MID(0&amp;feed!N363,LARGE(INDEX(ISNUMBER(--MID(feed!N363,ROW($1:$5),1))*
ROW($1:$5),0),ROW($1:$5))+1,1)*10^ROW($1:$5)/10)</f>
        <v>1703</v>
      </c>
      <c r="O1319">
        <f>SUMPRODUCT(MID(0&amp;feed!O363,LARGE(INDEX(ISNUMBER(--MID(feed!O363,ROW($1:$5),1))*
ROW($1:$5),0),ROW($1:$5))+1,1)*10^ROW($1:$5)/10)</f>
        <v>1351</v>
      </c>
      <c r="P1319" t="str">
        <f>feed!P363</f>
        <v>Plentiful</v>
      </c>
      <c r="Q1319">
        <f t="shared" si="120"/>
        <v>70</v>
      </c>
      <c r="R1319" t="str">
        <f>feed!Q363</f>
        <v>Mediocre</v>
      </c>
      <c r="S1319">
        <f t="shared" si="121"/>
        <v>4.5</v>
      </c>
      <c r="T1319" t="str">
        <f>feed!R363</f>
        <v>Atlas</v>
      </c>
      <c r="U1319" t="str">
        <f>feed!S363</f>
        <v>Neutral</v>
      </c>
      <c r="V1319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18831</v>
      </c>
      <c r="W1319" t="str">
        <f>feed!U363</f>
        <v>http://blocgame.com/stats.php?id=46162</v>
      </c>
      <c r="X1319" s="4">
        <f>SUMPRODUCT(MID(0&amp;feed!V363,LARGE(INDEX(ISNUMBER(--MID(feed!V363,ROW($1:$5),1))*
ROW($1:$5),0),ROW($1:$5))+1,1)*10^ROW($1:$5)/10)</f>
        <v>0</v>
      </c>
      <c r="Y1319">
        <f>feed!W363</f>
        <v>0</v>
      </c>
      <c r="Z1319" s="4">
        <f t="shared" si="122"/>
        <v>14331</v>
      </c>
      <c r="AA1319" s="8">
        <f t="shared" si="123"/>
        <v>11.057545507927188</v>
      </c>
      <c r="AB1319" s="4">
        <f t="shared" si="124"/>
        <v>283.83333333333331</v>
      </c>
      <c r="AC1319" s="4">
        <f t="shared" si="125"/>
        <v>3138.5</v>
      </c>
    </row>
    <row r="1320" spans="1:29" x14ac:dyDescent="0.25">
      <c r="A1320" t="str">
        <f>feed!A578</f>
        <v>Roarspekistan</v>
      </c>
      <c r="B1320" t="str">
        <f>feed!B578</f>
        <v>roar</v>
      </c>
      <c r="C1320" t="str">
        <f>feed!C578</f>
        <v>SPQR</v>
      </c>
      <c r="D1320">
        <f>SUMPRODUCT(MID(0&amp;feed!D578,LARGE(INDEX(ISNUMBER(--MID(feed!D578,ROW($1:$19),1))*
ROW($1:$19),0),ROW($1:$19))+1,1)*10^ROW($1:$19)/10)</f>
        <v>65</v>
      </c>
      <c r="E1320">
        <f>SUMPRODUCT(MID(0&amp;feed!E578,LARGE(INDEX(ISNUMBER(--MID(feed!E578,ROW($1:$19),1))*
ROW($1:$19),0),ROW($1:$19))+1,1)*10^ROW($1:$19)/10)</f>
        <v>1</v>
      </c>
      <c r="F1320" t="str">
        <f>feed!F578</f>
        <v>Second World War surplus</v>
      </c>
      <c r="G1320" t="str">
        <f>feed!G578</f>
        <v>Gandhi-like</v>
      </c>
      <c r="H1320">
        <f>SUMPRODUCT(MID(0&amp;feed!H578,LARGE(INDEX(ISNUMBER(--MID(feed!H578,ROW($1:$19),1))*
ROW($1:$19),0),ROW($1:$19))+1,1)*10^ROW($1:$19)/10)</f>
        <v>2</v>
      </c>
      <c r="I1320" t="str">
        <f>feed!I578</f>
        <v>Standard</v>
      </c>
      <c r="J1320">
        <f>SUMPRODUCT(MID(0&amp;feed!J578,LARGE(INDEX(ISNUMBER(--MID(feed!J578,ROW($1:$19),1))*
ROW($1:$19),0),ROW($1:$19))+1,1)*10^ROW($1:$19)/10)</f>
        <v>2</v>
      </c>
      <c r="K1320">
        <f>SUMPRODUCT(MID(0&amp;feed!K578,LARGE(INDEX(ISNUMBER(--MID(feed!K578,ROW($1:$19),1))*
ROW($1:$19),0),ROW($1:$19))+1,1)*10^ROW($1:$19)/10)</f>
        <v>7</v>
      </c>
      <c r="L1320">
        <f>SUMPRODUCT(MID(0&amp;feed!L578,LARGE(INDEX(ISNUMBER(--MID(feed!L578,ROW($1:$19),1))*
ROW($1:$19),0),ROW($1:$19))+1,1)*10^ROW($1:$19)/10)</f>
        <v>3</v>
      </c>
      <c r="M1320" t="str">
        <f>feed!M578</f>
        <v>Central Planning</v>
      </c>
      <c r="N1320">
        <f>SUMPRODUCT(MID(0&amp;feed!N578,LARGE(INDEX(ISNUMBER(--MID(feed!N578,ROW($1:$5),1))*
ROW($1:$5),0),ROW($1:$5))+1,1)*10^ROW($1:$5)/10)</f>
        <v>1047</v>
      </c>
      <c r="O1320">
        <f>SUMPRODUCT(MID(0&amp;feed!O578,LARGE(INDEX(ISNUMBER(--MID(feed!O578,ROW($1:$5),1))*
ROW($1:$5),0),ROW($1:$5))+1,1)*10^ROW($1:$5)/10)</f>
        <v>626</v>
      </c>
      <c r="P1320" t="str">
        <f>feed!P578</f>
        <v>Untapped</v>
      </c>
      <c r="Q1320">
        <f t="shared" si="120"/>
        <v>90</v>
      </c>
      <c r="R1320" t="str">
        <f>feed!Q578</f>
        <v>Mediocre</v>
      </c>
      <c r="S1320">
        <f t="shared" si="121"/>
        <v>4.5</v>
      </c>
      <c r="T1320" t="str">
        <f>feed!R578</f>
        <v>Gran Colombia</v>
      </c>
      <c r="U1320" t="str">
        <f>feed!S578</f>
        <v>Soviet Union</v>
      </c>
      <c r="V1320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1320" t="str">
        <f>feed!U578</f>
        <v>http://blocgame.com/stats.php?id=59084</v>
      </c>
      <c r="X1320" s="4">
        <f>SUMPRODUCT(MID(0&amp;feed!V578,LARGE(INDEX(ISNUMBER(--MID(feed!V578,ROW($1:$5),1))*
ROW($1:$5),0),ROW($1:$5))+1,1)*10^ROW($1:$5)/10)</f>
        <v>0</v>
      </c>
      <c r="Y1320">
        <f>feed!W578</f>
        <v>0</v>
      </c>
      <c r="Z1320" s="4">
        <f t="shared" si="122"/>
        <v>14750</v>
      </c>
      <c r="AA1320" s="8">
        <f t="shared" si="123"/>
        <v>19.102196752626551</v>
      </c>
      <c r="AB1320" s="4">
        <f t="shared" si="124"/>
        <v>174.5</v>
      </c>
      <c r="AC1320" s="4">
        <f t="shared" si="125"/>
        <v>3333.3333333333335</v>
      </c>
    </row>
    <row r="1321" spans="1:29" x14ac:dyDescent="0.25">
      <c r="A1321" t="str">
        <f>feed!A139</f>
        <v>Bloodied Stools</v>
      </c>
      <c r="B1321" t="str">
        <f>feed!B139</f>
        <v>cowds</v>
      </c>
      <c r="C1321" t="str">
        <f>feed!C139</f>
        <v>Interpol</v>
      </c>
      <c r="D1321">
        <f>SUMPRODUCT(MID(0&amp;feed!D139,LARGE(INDEX(ISNUMBER(--MID(feed!D139,ROW($1:$19),1))*
ROW($1:$19),0),ROW($1:$19))+1,1)*10^ROW($1:$19)/10)</f>
        <v>5</v>
      </c>
      <c r="E1321">
        <f>SUMPRODUCT(MID(0&amp;feed!E139,LARGE(INDEX(ISNUMBER(--MID(feed!E139,ROW($1:$19),1))*
ROW($1:$19),0),ROW($1:$19))+1,1)*10^ROW($1:$19)/10)</f>
        <v>0</v>
      </c>
      <c r="F1321" t="str">
        <f>feed!F139</f>
        <v>Korean War surplus</v>
      </c>
      <c r="G1321" t="str">
        <f>feed!G139</f>
        <v>Isolated</v>
      </c>
      <c r="H1321">
        <f>SUMPRODUCT(MID(0&amp;feed!H139,LARGE(INDEX(ISNUMBER(--MID(feed!H139,ROW($1:$19),1))*
ROW($1:$19),0),ROW($1:$19))+1,1)*10^ROW($1:$19)/10)</f>
        <v>3</v>
      </c>
      <c r="I1321" t="str">
        <f>feed!I139</f>
        <v>Good</v>
      </c>
      <c r="J1321">
        <f>SUMPRODUCT(MID(0&amp;feed!J139,LARGE(INDEX(ISNUMBER(--MID(feed!J139,ROW($1:$19),1))*
ROW($1:$19),0),ROW($1:$19))+1,1)*10^ROW($1:$19)/10)</f>
        <v>4</v>
      </c>
      <c r="K1321">
        <f>SUMPRODUCT(MID(0&amp;feed!K139,LARGE(INDEX(ISNUMBER(--MID(feed!K139,ROW($1:$19),1))*
ROW($1:$19),0),ROW($1:$19))+1,1)*10^ROW($1:$19)/10)</f>
        <v>29</v>
      </c>
      <c r="L1321">
        <f>SUMPRODUCT(MID(0&amp;feed!L139,LARGE(INDEX(ISNUMBER(--MID(feed!L139,ROW($1:$19),1))*
ROW($1:$19),0),ROW($1:$19))+1,1)*10^ROW($1:$19)/10)</f>
        <v>12</v>
      </c>
      <c r="M1321" t="str">
        <f>feed!M139</f>
        <v>Central Planning</v>
      </c>
      <c r="N1321">
        <f>SUMPRODUCT(MID(0&amp;feed!N139,LARGE(INDEX(ISNUMBER(--MID(feed!N139,ROW($1:$5),1))*
ROW($1:$5),0),ROW($1:$5))+1,1)*10^ROW($1:$5)/10)</f>
        <v>2836</v>
      </c>
      <c r="O1321">
        <f>SUMPRODUCT(MID(0&amp;feed!O139,LARGE(INDEX(ISNUMBER(--MID(feed!O139,ROW($1:$5),1))*
ROW($1:$5),0),ROW($1:$5))+1,1)*10^ROW($1:$5)/10)</f>
        <v>12</v>
      </c>
      <c r="P1321">
        <f>feed!P139</f>
        <v>0</v>
      </c>
      <c r="Q1321">
        <f t="shared" si="120"/>
        <v>40</v>
      </c>
      <c r="R1321" t="str">
        <f>feed!Q139</f>
        <v>Very Powerful</v>
      </c>
      <c r="S1321">
        <f t="shared" si="121"/>
        <v>10</v>
      </c>
      <c r="T1321" t="str">
        <f>feed!R139</f>
        <v>Gran Colombia</v>
      </c>
      <c r="U1321" t="str">
        <f>feed!S139</f>
        <v>Soviet Union</v>
      </c>
      <c r="V1321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28395</v>
      </c>
      <c r="W1321" t="str">
        <f>feed!U139</f>
        <v>http://blocgame.com/stats.php?id=56997</v>
      </c>
      <c r="X1321" s="4">
        <f>SUMPRODUCT(MID(0&amp;feed!V139,LARGE(INDEX(ISNUMBER(--MID(feed!V139,ROW($1:$5),1))*
ROW($1:$5),0),ROW($1:$5))+1,1)*10^ROW($1:$5)/10)</f>
        <v>0</v>
      </c>
      <c r="Y1321">
        <f>feed!W139</f>
        <v>0</v>
      </c>
      <c r="Z1321" s="4">
        <f t="shared" si="122"/>
        <v>10770</v>
      </c>
      <c r="AA1321" s="8">
        <f t="shared" si="123"/>
        <v>10.012341325811001</v>
      </c>
      <c r="AB1321" s="4">
        <f t="shared" si="124"/>
        <v>472.66666666666669</v>
      </c>
      <c r="AC1321" s="4">
        <f t="shared" si="125"/>
        <v>4732.5</v>
      </c>
    </row>
    <row r="1322" spans="1:29" x14ac:dyDescent="0.25">
      <c r="A1322" t="str">
        <f>feed!A746</f>
        <v>Lucianstan</v>
      </c>
      <c r="B1322" t="str">
        <f>feed!B746</f>
        <v>Tovarishch Lukian</v>
      </c>
      <c r="C1322" t="str">
        <f>feed!C746</f>
        <v>Brotherhood of Nod</v>
      </c>
      <c r="D1322">
        <f>SUMPRODUCT(MID(0&amp;feed!D746,LARGE(INDEX(ISNUMBER(--MID(feed!D746,ROW($1:$19),1))*
ROW($1:$19),0),ROW($1:$19))+1,1)*10^ROW($1:$19)/10)</f>
        <v>38</v>
      </c>
      <c r="E1322">
        <f>SUMPRODUCT(MID(0&amp;feed!E746,LARGE(INDEX(ISNUMBER(--MID(feed!E746,ROW($1:$19),1))*
ROW($1:$19),0),ROW($1:$19))+1,1)*10^ROW($1:$19)/10)</f>
        <v>0</v>
      </c>
      <c r="F1322" t="str">
        <f>feed!F746</f>
        <v>Second World War surplus</v>
      </c>
      <c r="G1322" t="str">
        <f>feed!G746</f>
        <v>Gandhi-like</v>
      </c>
      <c r="H1322">
        <f>SUMPRODUCT(MID(0&amp;feed!H747,LARGE(INDEX(ISNUMBER(--MID(feed!H747,ROW($1:$19),1))*
ROW($1:$19),0),ROW($1:$19))+1,1)*10^ROW($1:$19)/10)</f>
        <v>1</v>
      </c>
      <c r="I1322" t="str">
        <f>feed!I746</f>
        <v>Elite</v>
      </c>
      <c r="J1322">
        <f>SUMPRODUCT(MID(0&amp;feed!J746,LARGE(INDEX(ISNUMBER(--MID(feed!J746,ROW($1:$19),1))*
ROW($1:$19),0),ROW($1:$19))+1,1)*10^ROW($1:$19)/10)</f>
        <v>1</v>
      </c>
      <c r="K1322">
        <f>SUMPRODUCT(MID(0&amp;feed!K746,LARGE(INDEX(ISNUMBER(--MID(feed!K746,ROW($1:$19),1))*
ROW($1:$19),0),ROW($1:$19))+1,1)*10^ROW($1:$19)/10)</f>
        <v>8</v>
      </c>
      <c r="L1322">
        <f>SUMPRODUCT(MID(0&amp;feed!L746,LARGE(INDEX(ISNUMBER(--MID(feed!L746,ROW($1:$19),1))*
ROW($1:$19),0),ROW($1:$19))+1,1)*10^ROW($1:$19)/10)</f>
        <v>2</v>
      </c>
      <c r="M1322" t="str">
        <f>feed!M746</f>
        <v>Mixed Economy</v>
      </c>
      <c r="N1322">
        <f>SUMPRODUCT(MID(0&amp;feed!N746,LARGE(INDEX(ISNUMBER(--MID(feed!N746,ROW($1:$5),1))*
ROW($1:$5),0),ROW($1:$5))+1,1)*10^ROW($1:$5)/10)</f>
        <v>685</v>
      </c>
      <c r="O1322">
        <f>SUMPRODUCT(MID(0&amp;feed!O746,LARGE(INDEX(ISNUMBER(--MID(feed!O746,ROW($1:$5),1))*
ROW($1:$5),0),ROW($1:$5))+1,1)*10^ROW($1:$5)/10)</f>
        <v>435</v>
      </c>
      <c r="P1322" t="str">
        <f>feed!P746</f>
        <v>Untapped</v>
      </c>
      <c r="Q1322">
        <f t="shared" si="120"/>
        <v>90</v>
      </c>
      <c r="R1322" t="str">
        <f>feed!Q746</f>
        <v>Mediocre</v>
      </c>
      <c r="S1322">
        <f t="shared" si="121"/>
        <v>4.5</v>
      </c>
      <c r="T1322" t="str">
        <f>feed!R746</f>
        <v>Southern Cone</v>
      </c>
      <c r="U1322" t="str">
        <f>feed!S746</f>
        <v>Neutral</v>
      </c>
      <c r="V1322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20000</v>
      </c>
      <c r="W1322" t="str">
        <f>feed!U746</f>
        <v>http://blocgame.com/stats.php?id=50168</v>
      </c>
      <c r="X1322" s="4">
        <f>SUMPRODUCT(MID(0&amp;feed!V746,LARGE(INDEX(ISNUMBER(--MID(feed!V746,ROW($1:$5),1))*
ROW($1:$5),0),ROW($1:$5))+1,1)*10^ROW($1:$5)/10)</f>
        <v>0</v>
      </c>
      <c r="Y1322">
        <f>feed!W746</f>
        <v>0</v>
      </c>
      <c r="Z1322" s="4">
        <f t="shared" si="122"/>
        <v>15500</v>
      </c>
      <c r="AA1322" s="8">
        <f t="shared" si="123"/>
        <v>29.197080291970803</v>
      </c>
      <c r="AB1322" s="4">
        <f t="shared" si="124"/>
        <v>114.16666666666667</v>
      </c>
      <c r="AC1322" s="4">
        <f t="shared" si="125"/>
        <v>3333.3333333333335</v>
      </c>
    </row>
    <row r="1323" spans="1:29" x14ac:dyDescent="0.25">
      <c r="A1323" t="str">
        <f>feed!A744</f>
        <v>Peutschland</v>
      </c>
      <c r="B1323" t="str">
        <f>feed!B744</f>
        <v>Pocci</v>
      </c>
      <c r="C1323" t="str">
        <f>feed!C744</f>
        <v>The Order</v>
      </c>
      <c r="D1323">
        <f>SUMPRODUCT(MID(0&amp;feed!D744,LARGE(INDEX(ISNUMBER(--MID(feed!D744,ROW($1:$19),1))*
ROW($1:$19),0),ROW($1:$19))+1,1)*10^ROW($1:$19)/10)</f>
        <v>93</v>
      </c>
      <c r="E1323">
        <f>SUMPRODUCT(MID(0&amp;feed!E744,LARGE(INDEX(ISNUMBER(--MID(feed!E744,ROW($1:$19),1))*
ROW($1:$19),0),ROW($1:$19))+1,1)*10^ROW($1:$19)/10)</f>
        <v>0</v>
      </c>
      <c r="F1323" t="str">
        <f>feed!F744</f>
        <v>Second World War surplus</v>
      </c>
      <c r="G1323" t="str">
        <f>feed!G744</f>
        <v>Gandhi-like</v>
      </c>
      <c r="H1323">
        <f>SUMPRODUCT(MID(0&amp;feed!H744,LARGE(INDEX(ISNUMBER(--MID(feed!H744,ROW($1:$19),1))*
ROW($1:$19),0),ROW($1:$19))+1,1)*10^ROW($1:$19)/10)</f>
        <v>1</v>
      </c>
      <c r="I1323" t="str">
        <f>feed!I744</f>
        <v>Good</v>
      </c>
      <c r="J1323">
        <f>SUMPRODUCT(MID(0&amp;feed!J744,LARGE(INDEX(ISNUMBER(--MID(feed!J744,ROW($1:$19),1))*
ROW($1:$19),0),ROW($1:$19))+1,1)*10^ROW($1:$19)/10)</f>
        <v>18</v>
      </c>
      <c r="K1323">
        <f>SUMPRODUCT(MID(0&amp;feed!K744,LARGE(INDEX(ISNUMBER(--MID(feed!K744,ROW($1:$19),1))*
ROW($1:$19),0),ROW($1:$19))+1,1)*10^ROW($1:$19)/10)</f>
        <v>3</v>
      </c>
      <c r="L1323">
        <f>SUMPRODUCT(MID(0&amp;feed!L744,LARGE(INDEX(ISNUMBER(--MID(feed!L744,ROW($1:$19),1))*
ROW($1:$19),0),ROW($1:$19))+1,1)*10^ROW($1:$19)/10)</f>
        <v>2</v>
      </c>
      <c r="M1323" t="str">
        <f>feed!M744</f>
        <v>Free Market</v>
      </c>
      <c r="N1323">
        <f>SUMPRODUCT(MID(0&amp;feed!N744,LARGE(INDEX(ISNUMBER(--MID(feed!N744,ROW($1:$5),1))*
ROW($1:$5),0),ROW($1:$5))+1,1)*10^ROW($1:$5)/10)</f>
        <v>692</v>
      </c>
      <c r="O1323">
        <f>SUMPRODUCT(MID(0&amp;feed!O744,LARGE(INDEX(ISNUMBER(--MID(feed!O744,ROW($1:$5),1))*
ROW($1:$5),0),ROW($1:$5))+1,1)*10^ROW($1:$5)/10)</f>
        <v>4267</v>
      </c>
      <c r="P1323" t="str">
        <f>feed!P744</f>
        <v>Untapped</v>
      </c>
      <c r="Q1323">
        <f t="shared" si="120"/>
        <v>90</v>
      </c>
      <c r="R1323" t="str">
        <f>feed!Q744</f>
        <v>Very Powerful</v>
      </c>
      <c r="S1323">
        <f t="shared" si="121"/>
        <v>10</v>
      </c>
      <c r="T1323" t="str">
        <f>feed!R744</f>
        <v>Persia</v>
      </c>
      <c r="U1323" t="str">
        <f>feed!S744</f>
        <v>Soviet Union</v>
      </c>
      <c r="V1323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23990</v>
      </c>
      <c r="W1323" t="str">
        <f>feed!U744</f>
        <v>http://blocgame.com/stats.php?id=63261</v>
      </c>
      <c r="X1323" s="4">
        <f>SUMPRODUCT(MID(0&amp;feed!V744,LARGE(INDEX(ISNUMBER(--MID(feed!V744,ROW($1:$5),1))*
ROW($1:$5),0),ROW($1:$5))+1,1)*10^ROW($1:$5)/10)</f>
        <v>0</v>
      </c>
      <c r="Y1323">
        <f>feed!W744</f>
        <v>0</v>
      </c>
      <c r="Z1323" s="4">
        <f t="shared" si="122"/>
        <v>21365</v>
      </c>
      <c r="AA1323" s="8">
        <f t="shared" si="123"/>
        <v>34.667630057803471</v>
      </c>
      <c r="AB1323" s="4">
        <f t="shared" si="124"/>
        <v>115.33333333333333</v>
      </c>
      <c r="AC1323" s="4">
        <f t="shared" si="125"/>
        <v>3998.3333333333335</v>
      </c>
    </row>
    <row r="1324" spans="1:29" x14ac:dyDescent="0.25">
      <c r="A1324" t="str">
        <f>feed!A534</f>
        <v>Senglia</v>
      </c>
      <c r="B1324" t="str">
        <f>feed!B534</f>
        <v>mreid2112</v>
      </c>
      <c r="C1324" t="str">
        <f>feed!C534</f>
        <v>Farmington Brigade</v>
      </c>
      <c r="D1324">
        <f>SUMPRODUCT(MID(0&amp;feed!D534,LARGE(INDEX(ISNUMBER(--MID(feed!D534,ROW($1:$19),1))*
ROW($1:$19),0),ROW($1:$19))+1,1)*10^ROW($1:$19)/10)</f>
        <v>2</v>
      </c>
      <c r="E1324">
        <f>SUMPRODUCT(MID(0&amp;feed!E534,LARGE(INDEX(ISNUMBER(--MID(feed!E534,ROW($1:$19),1))*
ROW($1:$19),0),ROW($1:$19))+1,1)*10^ROW($1:$19)/10)</f>
        <v>0</v>
      </c>
      <c r="F1324" t="str">
        <f>feed!F534</f>
        <v>Second World War surplus</v>
      </c>
      <c r="G1324" t="str">
        <f>feed!G534</f>
        <v>Nice</v>
      </c>
      <c r="H1324">
        <f>SUMPRODUCT(MID(0&amp;feed!H534,LARGE(INDEX(ISNUMBER(--MID(feed!H534,ROW($1:$19),1))*
ROW($1:$19),0),ROW($1:$19))+1,1)*10^ROW($1:$19)/10)</f>
        <v>1</v>
      </c>
      <c r="I1324" t="str">
        <f>feed!I534</f>
        <v>Undisciplined Rabble</v>
      </c>
      <c r="J1324">
        <f>SUMPRODUCT(MID(0&amp;feed!J534,LARGE(INDEX(ISNUMBER(--MID(feed!J534,ROW($1:$19),1))*
ROW($1:$19),0),ROW($1:$19))+1,1)*10^ROW($1:$19)/10)</f>
        <v>8</v>
      </c>
      <c r="K1324">
        <f>SUMPRODUCT(MID(0&amp;feed!K534,LARGE(INDEX(ISNUMBER(--MID(feed!K534,ROW($1:$19),1))*
ROW($1:$19),0),ROW($1:$19))+1,1)*10^ROW($1:$19)/10)</f>
        <v>4</v>
      </c>
      <c r="L1324">
        <f>SUMPRODUCT(MID(0&amp;feed!L534,LARGE(INDEX(ISNUMBER(--MID(feed!L534,ROW($1:$19),1))*
ROW($1:$19),0),ROW($1:$19))+1,1)*10^ROW($1:$19)/10)</f>
        <v>2</v>
      </c>
      <c r="M1324" t="str">
        <f>feed!M534</f>
        <v>Mixed Economy</v>
      </c>
      <c r="N1324">
        <f>SUMPRODUCT(MID(0&amp;feed!N534,LARGE(INDEX(ISNUMBER(--MID(feed!N534,ROW($1:$5),1))*
ROW($1:$5),0),ROW($1:$5))+1,1)*10^ROW($1:$5)/10)</f>
        <v>1151</v>
      </c>
      <c r="O1324">
        <f>SUMPRODUCT(MID(0&amp;feed!O534,LARGE(INDEX(ISNUMBER(--MID(feed!O534,ROW($1:$5),1))*
ROW($1:$5),0),ROW($1:$5))+1,1)*10^ROW($1:$5)/10)</f>
        <v>2</v>
      </c>
      <c r="P1324" t="str">
        <f>feed!P534</f>
        <v>Untapped</v>
      </c>
      <c r="Q1324">
        <f t="shared" si="120"/>
        <v>90</v>
      </c>
      <c r="R1324" t="str">
        <f>feed!Q534</f>
        <v>Meagre</v>
      </c>
      <c r="S1324">
        <f t="shared" si="121"/>
        <v>1.5</v>
      </c>
      <c r="T1324" t="str">
        <f>feed!R534</f>
        <v>Indochina</v>
      </c>
      <c r="U1324" t="str">
        <f>feed!S534</f>
        <v>Neutral</v>
      </c>
      <c r="V132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4227</v>
      </c>
      <c r="W1324" t="str">
        <f>feed!U534</f>
        <v>http://blocgame.com/stats.php?id=62920</v>
      </c>
      <c r="X1324" s="4">
        <f>SUMPRODUCT(MID(0&amp;feed!V534,LARGE(INDEX(ISNUMBER(--MID(feed!V534,ROW($1:$5),1))*
ROW($1:$5),0),ROW($1:$5))+1,1)*10^ROW($1:$5)/10)</f>
        <v>0</v>
      </c>
      <c r="Y1324">
        <f>feed!W534</f>
        <v>0</v>
      </c>
      <c r="Z1324" s="4">
        <f t="shared" si="122"/>
        <v>1227</v>
      </c>
      <c r="AA1324" s="8">
        <f t="shared" si="123"/>
        <v>3.6724587315377932</v>
      </c>
      <c r="AB1324" s="4">
        <f t="shared" si="124"/>
        <v>191.83333333333334</v>
      </c>
      <c r="AC1324" s="4">
        <f t="shared" si="125"/>
        <v>704.5</v>
      </c>
    </row>
    <row r="1325" spans="1:29" x14ac:dyDescent="0.25">
      <c r="A1325" t="str">
        <f>feed!A775</f>
        <v>Golden Woods</v>
      </c>
      <c r="B1325" t="str">
        <f>feed!B775</f>
        <v>Celeborn002</v>
      </c>
      <c r="C1325">
        <f>feed!C775</f>
        <v>0</v>
      </c>
      <c r="D1325">
        <f>SUMPRODUCT(MID(0&amp;feed!D775,LARGE(INDEX(ISNUMBER(--MID(feed!D775,ROW($1:$19),1))*
ROW($1:$19),0),ROW($1:$19))+1,1)*10^ROW($1:$19)/10)</f>
        <v>3</v>
      </c>
      <c r="E1325">
        <f>SUMPRODUCT(MID(0&amp;feed!E775,LARGE(INDEX(ISNUMBER(--MID(feed!E775,ROW($1:$19),1))*
ROW($1:$19),0),ROW($1:$19))+1,1)*10^ROW($1:$19)/10)</f>
        <v>0</v>
      </c>
      <c r="F1325" t="str">
        <f>feed!F775</f>
        <v>Finest of the 19th century</v>
      </c>
      <c r="G1325" t="str">
        <f>feed!G775</f>
        <v>Questionable</v>
      </c>
      <c r="H1325">
        <f>SUMPRODUCT(MID(0&amp;feed!H775,LARGE(INDEX(ISNUMBER(--MID(feed!H775,ROW($1:$19),1))*
ROW($1:$19),0),ROW($1:$19))+1,1)*10^ROW($1:$19)/10)</f>
        <v>0</v>
      </c>
      <c r="I1325" t="str">
        <f>feed!I775</f>
        <v>Undisciplined Rabble</v>
      </c>
      <c r="J1325">
        <f>SUMPRODUCT(MID(0&amp;feed!J775,LARGE(INDEX(ISNUMBER(--MID(feed!J775,ROW($1:$19),1))*
ROW($1:$19),0),ROW($1:$19))+1,1)*10^ROW($1:$19)/10)</f>
        <v>132</v>
      </c>
      <c r="K1325">
        <f>SUMPRODUCT(MID(0&amp;feed!K775,LARGE(INDEX(ISNUMBER(--MID(feed!K775,ROW($1:$19),1))*
ROW($1:$19),0),ROW($1:$19))+1,1)*10^ROW($1:$19)/10)</f>
        <v>2</v>
      </c>
      <c r="L1325">
        <f>SUMPRODUCT(MID(0&amp;feed!L775,LARGE(INDEX(ISNUMBER(--MID(feed!L775,ROW($1:$19),1))*
ROW($1:$19),0),ROW($1:$19))+1,1)*10^ROW($1:$19)/10)</f>
        <v>2</v>
      </c>
      <c r="M1325" t="str">
        <f>feed!M775</f>
        <v>Mixed Economy</v>
      </c>
      <c r="N1325">
        <f>SUMPRODUCT(MID(0&amp;feed!N775,LARGE(INDEX(ISNUMBER(--MID(feed!N775,ROW($1:$5),1))*
ROW($1:$5),0),ROW($1:$5))+1,1)*10^ROW($1:$5)/10)</f>
        <v>628</v>
      </c>
      <c r="O1325">
        <f>SUMPRODUCT(MID(0&amp;feed!O775,LARGE(INDEX(ISNUMBER(--MID(feed!O775,ROW($1:$5),1))*
ROW($1:$5),0),ROW($1:$5))+1,1)*10^ROW($1:$5)/10)</f>
        <v>1777</v>
      </c>
      <c r="P1325" t="str">
        <f>feed!P775</f>
        <v>Untapped</v>
      </c>
      <c r="Q1325">
        <f t="shared" si="120"/>
        <v>90</v>
      </c>
      <c r="R1325" t="str">
        <f>feed!Q775</f>
        <v>None</v>
      </c>
      <c r="S1325">
        <f t="shared" si="121"/>
        <v>0</v>
      </c>
      <c r="T1325" t="str">
        <f>feed!R775</f>
        <v>Atlas</v>
      </c>
      <c r="U1325" t="str">
        <f>feed!S775</f>
        <v>Neutral</v>
      </c>
      <c r="V132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6455</v>
      </c>
      <c r="W1325" t="str">
        <f>feed!U775</f>
        <v>http://blocgame.com/stats.php?id=64192</v>
      </c>
      <c r="X1325" s="4">
        <f>SUMPRODUCT(MID(0&amp;feed!V775,LARGE(INDEX(ISNUMBER(--MID(feed!V775,ROW($1:$5),1))*
ROW($1:$5),0),ROW($1:$5))+1,1)*10^ROW($1:$5)/10)</f>
        <v>0</v>
      </c>
      <c r="Y1325">
        <f>feed!W775</f>
        <v>0</v>
      </c>
      <c r="Z1325" s="4">
        <f t="shared" si="122"/>
        <v>4955</v>
      </c>
      <c r="AA1325" s="8">
        <f t="shared" si="123"/>
        <v>10.278662420382165</v>
      </c>
      <c r="AB1325" s="4">
        <f t="shared" si="124"/>
        <v>104.66666666666667</v>
      </c>
      <c r="AC1325" s="4">
        <f t="shared" si="125"/>
        <v>1075.8333333333333</v>
      </c>
    </row>
    <row r="1326" spans="1:29" x14ac:dyDescent="0.25">
      <c r="A1326" t="str">
        <f>feed!A648</f>
        <v>Isla Grande</v>
      </c>
      <c r="B1326" t="str">
        <f>feed!B648</f>
        <v>King Richard</v>
      </c>
      <c r="C1326" t="str">
        <f>feed!C648</f>
        <v>PIRATES</v>
      </c>
      <c r="D1326">
        <f>SUMPRODUCT(MID(0&amp;feed!D648,LARGE(INDEX(ISNUMBER(--MID(feed!D648,ROW($1:$19),1))*
ROW($1:$19),0),ROW($1:$19))+1,1)*10^ROW($1:$19)/10)</f>
        <v>83</v>
      </c>
      <c r="E1326">
        <f>SUMPRODUCT(MID(0&amp;feed!E648,LARGE(INDEX(ISNUMBER(--MID(feed!E648,ROW($1:$19),1))*
ROW($1:$19),0),ROW($1:$19))+1,1)*10^ROW($1:$19)/10)</f>
        <v>1</v>
      </c>
      <c r="F1326" t="str">
        <f>feed!F648</f>
        <v>Second World War surplus</v>
      </c>
      <c r="G1326" t="str">
        <f>feed!G648</f>
        <v>Angelic</v>
      </c>
      <c r="H1326">
        <f>SUMPRODUCT(MID(0&amp;feed!H648,LARGE(INDEX(ISNUMBER(--MID(feed!H648,ROW($1:$19),1))*
ROW($1:$19),0),ROW($1:$19))+1,1)*10^ROW($1:$19)/10)</f>
        <v>2</v>
      </c>
      <c r="I1326" t="str">
        <f>feed!I648</f>
        <v>Undisciplined Rabble</v>
      </c>
      <c r="J1326">
        <f>SUMPRODUCT(MID(0&amp;feed!J648,LARGE(INDEX(ISNUMBER(--MID(feed!J648,ROW($1:$19),1))*
ROW($1:$19),0),ROW($1:$19))+1,1)*10^ROW($1:$19)/10)</f>
        <v>1</v>
      </c>
      <c r="K1326">
        <f>SUMPRODUCT(MID(0&amp;feed!K648,LARGE(INDEX(ISNUMBER(--MID(feed!K648,ROW($1:$19),1))*
ROW($1:$19),0),ROW($1:$19))+1,1)*10^ROW($1:$19)/10)</f>
        <v>29</v>
      </c>
      <c r="L1326">
        <f>SUMPRODUCT(MID(0&amp;feed!L648,LARGE(INDEX(ISNUMBER(--MID(feed!L648,ROW($1:$19),1))*
ROW($1:$19),0),ROW($1:$19))+1,1)*10^ROW($1:$19)/10)</f>
        <v>4</v>
      </c>
      <c r="M1326" t="str">
        <f>feed!M648</f>
        <v>Central Planning</v>
      </c>
      <c r="N1326">
        <f>SUMPRODUCT(MID(0&amp;feed!N648,LARGE(INDEX(ISNUMBER(--MID(feed!N648,ROW($1:$5),1))*
ROW($1:$5),0),ROW($1:$5))+1,1)*10^ROW($1:$5)/10)</f>
        <v>877</v>
      </c>
      <c r="O1326">
        <f>SUMPRODUCT(MID(0&amp;feed!O648,LARGE(INDEX(ISNUMBER(--MID(feed!O648,ROW($1:$5),1))*
ROW($1:$5),0),ROW($1:$5))+1,1)*10^ROW($1:$5)/10)</f>
        <v>88</v>
      </c>
      <c r="P1326" t="str">
        <f>feed!P648</f>
        <v>Untapped</v>
      </c>
      <c r="Q1326">
        <f t="shared" si="120"/>
        <v>90</v>
      </c>
      <c r="R1326" t="str">
        <f>feed!Q648</f>
        <v>Powerful</v>
      </c>
      <c r="S1326">
        <f t="shared" si="121"/>
        <v>9</v>
      </c>
      <c r="T1326" t="str">
        <f>feed!R648</f>
        <v>Caribbean</v>
      </c>
      <c r="U1326" t="str">
        <f>feed!S648</f>
        <v>United States</v>
      </c>
      <c r="V1326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31284</v>
      </c>
      <c r="W1326" t="str">
        <f>feed!U648</f>
        <v>http://blocgame.com/stats.php?id=64171</v>
      </c>
      <c r="X1326" s="4">
        <f>SUMPRODUCT(MID(0&amp;feed!V648,LARGE(INDEX(ISNUMBER(--MID(feed!V648,ROW($1:$5),1))*
ROW($1:$5),0),ROW($1:$5))+1,1)*10^ROW($1:$5)/10)</f>
        <v>0</v>
      </c>
      <c r="Y1326">
        <f>feed!W648</f>
        <v>0</v>
      </c>
      <c r="Z1326" s="4">
        <f t="shared" si="122"/>
        <v>17409</v>
      </c>
      <c r="AA1326" s="8">
        <f t="shared" si="123"/>
        <v>35.671607753705814</v>
      </c>
      <c r="AB1326" s="4">
        <f t="shared" si="124"/>
        <v>146.16666666666666</v>
      </c>
      <c r="AC1326" s="4">
        <f t="shared" si="125"/>
        <v>5214</v>
      </c>
    </row>
    <row r="1327" spans="1:29" x14ac:dyDescent="0.25">
      <c r="A1327" t="str">
        <f>feed!A484</f>
        <v>Lemonstan</v>
      </c>
      <c r="B1327" t="str">
        <f>feed!B484</f>
        <v>Lemon</v>
      </c>
      <c r="C1327" t="str">
        <f>feed!C484</f>
        <v>Brotherhood of Nod</v>
      </c>
      <c r="D1327">
        <f>SUMPRODUCT(MID(0&amp;feed!D484,LARGE(INDEX(ISNUMBER(--MID(feed!D484,ROW($1:$19),1))*
ROW($1:$19),0),ROW($1:$19))+1,1)*10^ROW($1:$19)/10)</f>
        <v>146</v>
      </c>
      <c r="E1327">
        <f>SUMPRODUCT(MID(0&amp;feed!E484,LARGE(INDEX(ISNUMBER(--MID(feed!E484,ROW($1:$19),1))*
ROW($1:$19),0),ROW($1:$19))+1,1)*10^ROW($1:$19)/10)</f>
        <v>8</v>
      </c>
      <c r="F1327" t="str">
        <f>feed!F484</f>
        <v>Vietnam War surplus</v>
      </c>
      <c r="G1327" t="str">
        <f>feed!G484</f>
        <v>Gandhi-like</v>
      </c>
      <c r="H1327">
        <f>SUMPRODUCT(MID(0&amp;feed!H484,LARGE(INDEX(ISNUMBER(--MID(feed!H484,ROW($1:$19),1))*
ROW($1:$19),0),ROW($1:$19))+1,1)*10^ROW($1:$19)/10)</f>
        <v>3</v>
      </c>
      <c r="I1327" t="str">
        <f>feed!I484</f>
        <v>Elite</v>
      </c>
      <c r="J1327">
        <f>SUMPRODUCT(MID(0&amp;feed!J484,LARGE(INDEX(ISNUMBER(--MID(feed!J484,ROW($1:$19),1))*
ROW($1:$19),0),ROW($1:$19))+1,1)*10^ROW($1:$19)/10)</f>
        <v>1</v>
      </c>
      <c r="K1327">
        <f>SUMPRODUCT(MID(0&amp;feed!K484,LARGE(INDEX(ISNUMBER(--MID(feed!K484,ROW($1:$19),1))*
ROW($1:$19),0),ROW($1:$19))+1,1)*10^ROW($1:$19)/10)</f>
        <v>20</v>
      </c>
      <c r="L1327">
        <f>SUMPRODUCT(MID(0&amp;feed!L484,LARGE(INDEX(ISNUMBER(--MID(feed!L484,ROW($1:$19),1))*
ROW($1:$19),0),ROW($1:$19))+1,1)*10^ROW($1:$19)/10)</f>
        <v>13</v>
      </c>
      <c r="M1327" t="str">
        <f>feed!M484</f>
        <v>Central Planning</v>
      </c>
      <c r="N1327">
        <f>SUMPRODUCT(MID(0&amp;feed!N484,LARGE(INDEX(ISNUMBER(--MID(feed!N484,ROW($1:$5),1))*
ROW($1:$5),0),ROW($1:$5))+1,1)*10^ROW($1:$5)/10)</f>
        <v>1307</v>
      </c>
      <c r="O1327">
        <f>SUMPRODUCT(MID(0&amp;feed!O484,LARGE(INDEX(ISNUMBER(--MID(feed!O484,ROW($1:$5),1))*
ROW($1:$5),0),ROW($1:$5))+1,1)*10^ROW($1:$5)/10)</f>
        <v>7865</v>
      </c>
      <c r="P1327" t="str">
        <f>feed!P484</f>
        <v>Untapped</v>
      </c>
      <c r="Q1327">
        <f t="shared" si="120"/>
        <v>90</v>
      </c>
      <c r="R1327" t="str">
        <f>feed!Q484</f>
        <v>Very Powerful</v>
      </c>
      <c r="S1327">
        <f t="shared" si="121"/>
        <v>10</v>
      </c>
      <c r="T1327" t="str">
        <f>feed!R484</f>
        <v>Persia</v>
      </c>
      <c r="U1327" t="str">
        <f>feed!S484</f>
        <v>Soviet Union</v>
      </c>
      <c r="V1327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43950</v>
      </c>
      <c r="W1327" t="str">
        <f>feed!U484</f>
        <v>http://blocgame.com/stats.php?id=40048</v>
      </c>
      <c r="X1327" s="4">
        <f>SUMPRODUCT(MID(0&amp;feed!V484,LARGE(INDEX(ISNUMBER(--MID(feed!V484,ROW($1:$5),1))*
ROW($1:$5),0),ROW($1:$5))+1,1)*10^ROW($1:$5)/10)</f>
        <v>6</v>
      </c>
      <c r="Y1327">
        <f>feed!W484</f>
        <v>0</v>
      </c>
      <c r="Z1327" s="4">
        <f t="shared" si="122"/>
        <v>29325</v>
      </c>
      <c r="AA1327" s="8">
        <f t="shared" si="123"/>
        <v>33.626625860749812</v>
      </c>
      <c r="AB1327" s="4">
        <f t="shared" si="124"/>
        <v>217.83333333333334</v>
      </c>
      <c r="AC1327" s="4">
        <f t="shared" si="125"/>
        <v>7325</v>
      </c>
    </row>
  </sheetData>
  <autoFilter ref="A1:AE1327">
    <sortState ref="A2:AE1327">
      <sortCondition descending="1" ref="H1:H1327"/>
    </sortState>
  </autoFilter>
  <sortState ref="A2:AC1368">
    <sortCondition descending="1" ref="Y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5"/>
  <sheetViews>
    <sheetView zoomScaleNormal="100" workbookViewId="0">
      <selection activeCell="A4" sqref="A4:R4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9.7109375" customWidth="1"/>
    <col min="12" max="12" width="6" customWidth="1"/>
    <col min="13" max="13" width="7.5703125" bestFit="1" customWidth="1"/>
    <col min="14" max="14" width="7.42578125" customWidth="1"/>
    <col min="15" max="15" width="6.28515625" customWidth="1"/>
    <col min="16" max="16" width="12.42578125" customWidth="1"/>
    <col min="17" max="17" width="8.85546875" customWidth="1"/>
    <col min="18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1749</v>
      </c>
      <c r="J1" s="9" t="s">
        <v>1755</v>
      </c>
    </row>
    <row r="2" spans="1:44" x14ac:dyDescent="0.25">
      <c r="A2" s="10" t="s">
        <v>619</v>
      </c>
      <c r="B2" s="4" t="s">
        <v>1750</v>
      </c>
      <c r="C2" s="4" t="s">
        <v>305</v>
      </c>
      <c r="D2" s="4" t="s">
        <v>1758</v>
      </c>
      <c r="E2" s="4" t="s">
        <v>2960</v>
      </c>
      <c r="F2" s="4" t="s">
        <v>1751</v>
      </c>
      <c r="G2" s="4" t="s">
        <v>1752</v>
      </c>
      <c r="H2" s="4" t="s">
        <v>1753</v>
      </c>
      <c r="I2" s="4" t="s">
        <v>1754</v>
      </c>
      <c r="J2" s="4" t="s">
        <v>1756</v>
      </c>
      <c r="K2" s="4" t="s">
        <v>1757</v>
      </c>
      <c r="L2" s="4" t="s">
        <v>3325</v>
      </c>
      <c r="M2" s="4" t="s">
        <v>1759</v>
      </c>
      <c r="N2" s="4" t="s">
        <v>1760</v>
      </c>
      <c r="O2" s="4" t="s">
        <v>1761</v>
      </c>
      <c r="P2" s="4" t="s">
        <v>2324</v>
      </c>
      <c r="Q2" s="4" t="s">
        <v>2959</v>
      </c>
      <c r="R2" s="6" t="s">
        <v>3183</v>
      </c>
      <c r="W2" s="10" t="s">
        <v>621</v>
      </c>
      <c r="X2" s="10" t="s">
        <v>620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579</v>
      </c>
      <c r="C3" s="4">
        <v>9205</v>
      </c>
      <c r="D3" s="4">
        <v>212</v>
      </c>
      <c r="E3" s="4">
        <v>523</v>
      </c>
      <c r="F3" s="4">
        <v>2283</v>
      </c>
      <c r="G3" s="4">
        <v>872</v>
      </c>
      <c r="H3" s="4">
        <v>354296</v>
      </c>
      <c r="I3" s="4">
        <v>7</v>
      </c>
      <c r="J3" s="8">
        <v>15.898100172711572</v>
      </c>
      <c r="K3" s="11">
        <v>0.36614853195164077</v>
      </c>
      <c r="L3" s="4">
        <v>16266.609671848013</v>
      </c>
      <c r="M3" s="6">
        <v>3.9430051813471501</v>
      </c>
      <c r="N3" s="6">
        <v>1.5060449050086355</v>
      </c>
      <c r="O3" s="4">
        <v>611.91018998272887</v>
      </c>
      <c r="P3" s="6">
        <v>40.024868419627495</v>
      </c>
      <c r="Q3" s="8">
        <v>0.9032815198618307</v>
      </c>
      <c r="R3" s="6">
        <v>2876.4887737478412</v>
      </c>
      <c r="W3" s="10" t="s">
        <v>619</v>
      </c>
      <c r="X3" s="4" t="s">
        <v>41</v>
      </c>
      <c r="Y3" s="4" t="s">
        <v>18</v>
      </c>
      <c r="Z3" s="4" t="s">
        <v>46</v>
      </c>
      <c r="AA3" s="4" t="s">
        <v>34</v>
      </c>
      <c r="AB3" s="4" t="s">
        <v>24</v>
      </c>
      <c r="AC3" s="4" t="s">
        <v>29</v>
      </c>
      <c r="AD3" s="4" t="s">
        <v>67</v>
      </c>
      <c r="AE3" s="4" t="s">
        <v>60</v>
      </c>
      <c r="AF3" s="4" t="s">
        <v>37</v>
      </c>
      <c r="AG3" s="4" t="s">
        <v>62</v>
      </c>
      <c r="AH3" s="4" t="s">
        <v>195</v>
      </c>
      <c r="AI3" s="4" t="s">
        <v>36</v>
      </c>
      <c r="AJ3" s="4" t="s">
        <v>71</v>
      </c>
      <c r="AK3" s="4" t="s">
        <v>30</v>
      </c>
      <c r="AL3" s="4" t="s">
        <v>51</v>
      </c>
      <c r="AM3" s="4" t="s">
        <v>68</v>
      </c>
      <c r="AN3" s="4" t="s">
        <v>49</v>
      </c>
      <c r="AO3" s="4" t="s">
        <v>21</v>
      </c>
      <c r="AP3" s="4" t="s">
        <v>63</v>
      </c>
      <c r="AQ3" s="4" t="s">
        <v>120</v>
      </c>
      <c r="AR3" s="4" t="s">
        <v>304</v>
      </c>
    </row>
    <row r="4" spans="1:44" x14ac:dyDescent="0.25">
      <c r="A4" s="7" t="s">
        <v>96</v>
      </c>
      <c r="B4" s="4">
        <v>70</v>
      </c>
      <c r="C4" s="4">
        <v>5932</v>
      </c>
      <c r="D4" s="4">
        <v>208</v>
      </c>
      <c r="E4" s="4">
        <v>562.5</v>
      </c>
      <c r="F4" s="4">
        <v>1376</v>
      </c>
      <c r="G4" s="4">
        <v>718</v>
      </c>
      <c r="H4" s="4">
        <v>138056</v>
      </c>
      <c r="I4" s="4">
        <v>12</v>
      </c>
      <c r="J4" s="8">
        <v>84.742857142857147</v>
      </c>
      <c r="K4" s="11">
        <v>2.9714285714285715</v>
      </c>
      <c r="L4" s="4">
        <v>33329.171428571426</v>
      </c>
      <c r="M4" s="6">
        <v>19.657142857142858</v>
      </c>
      <c r="N4" s="6">
        <v>10.257142857142858</v>
      </c>
      <c r="O4" s="4">
        <v>1972.2285714285715</v>
      </c>
      <c r="P4" s="6">
        <v>24.05069516852511</v>
      </c>
      <c r="Q4" s="6">
        <v>8.0357142857142865</v>
      </c>
      <c r="R4" s="6">
        <v>14.071428571428571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1084</v>
      </c>
      <c r="B5" s="4">
        <v>65</v>
      </c>
      <c r="C5" s="4">
        <v>4966</v>
      </c>
      <c r="D5" s="4">
        <v>189</v>
      </c>
      <c r="E5" s="4">
        <v>511</v>
      </c>
      <c r="F5" s="4">
        <v>1221</v>
      </c>
      <c r="G5" s="4">
        <v>577</v>
      </c>
      <c r="H5" s="4">
        <v>138760</v>
      </c>
      <c r="I5" s="4">
        <v>7</v>
      </c>
      <c r="J5" s="8">
        <v>76.400000000000006</v>
      </c>
      <c r="K5" s="11">
        <v>2.9076923076923076</v>
      </c>
      <c r="L5" s="4">
        <v>32524.753846153846</v>
      </c>
      <c r="M5" s="6">
        <v>18.784615384615385</v>
      </c>
      <c r="N5" s="6">
        <v>8.8769230769230774</v>
      </c>
      <c r="O5" s="4">
        <v>2134.7692307692309</v>
      </c>
      <c r="P5" s="6">
        <v>20.138960628429505</v>
      </c>
      <c r="Q5" s="6">
        <v>7.8615384615384611</v>
      </c>
      <c r="R5" s="6">
        <v>14.246153846153845</v>
      </c>
      <c r="W5" s="7" t="s">
        <v>1087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1128</v>
      </c>
      <c r="B6" s="4">
        <v>106</v>
      </c>
      <c r="C6" s="4">
        <v>7741</v>
      </c>
      <c r="D6" s="4">
        <v>273</v>
      </c>
      <c r="E6" s="4">
        <v>774</v>
      </c>
      <c r="F6" s="4">
        <v>1728</v>
      </c>
      <c r="G6" s="4">
        <v>842</v>
      </c>
      <c r="H6" s="4">
        <v>175330</v>
      </c>
      <c r="I6" s="4">
        <v>19</v>
      </c>
      <c r="J6" s="8">
        <v>73.028301886792448</v>
      </c>
      <c r="K6" s="11">
        <v>2.5754716981132075</v>
      </c>
      <c r="L6" s="4">
        <v>26125.66037735849</v>
      </c>
      <c r="M6" s="6">
        <v>16.30188679245283</v>
      </c>
      <c r="N6" s="6">
        <v>7.9433962264150946</v>
      </c>
      <c r="O6" s="4">
        <v>1654.0566037735848</v>
      </c>
      <c r="P6" s="6">
        <v>22.929894568140519</v>
      </c>
      <c r="Q6" s="6">
        <v>7.3018867924528301</v>
      </c>
      <c r="R6" s="6">
        <v>18.952830188679247</v>
      </c>
      <c r="W6" s="7" t="s">
        <v>96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1092</v>
      </c>
      <c r="B7" s="4">
        <v>55</v>
      </c>
      <c r="C7" s="4">
        <v>3113</v>
      </c>
      <c r="D7" s="4">
        <v>113</v>
      </c>
      <c r="E7" s="4">
        <v>361</v>
      </c>
      <c r="F7" s="4">
        <v>866</v>
      </c>
      <c r="G7" s="4">
        <v>443</v>
      </c>
      <c r="H7" s="4">
        <v>113429</v>
      </c>
      <c r="I7" s="4">
        <v>4</v>
      </c>
      <c r="J7" s="8">
        <v>56.6</v>
      </c>
      <c r="K7" s="11">
        <v>2.0545454545454547</v>
      </c>
      <c r="L7" s="4">
        <v>25145.963636363635</v>
      </c>
      <c r="M7" s="6">
        <v>15.745454545454546</v>
      </c>
      <c r="N7" s="6">
        <v>8.0545454545454547</v>
      </c>
      <c r="O7" s="4">
        <v>2062.3454545454547</v>
      </c>
      <c r="P7" s="6">
        <v>16.843248430957036</v>
      </c>
      <c r="Q7" s="6">
        <v>6.5636363636363635</v>
      </c>
      <c r="R7" s="6">
        <v>20.036363636363635</v>
      </c>
      <c r="W7" s="7" t="s">
        <v>220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29</v>
      </c>
      <c r="C8" s="4">
        <v>1670</v>
      </c>
      <c r="D8" s="4">
        <v>64</v>
      </c>
      <c r="E8" s="4">
        <v>175.5</v>
      </c>
      <c r="F8" s="4">
        <v>435</v>
      </c>
      <c r="G8" s="4">
        <v>192</v>
      </c>
      <c r="H8" s="4">
        <v>61833</v>
      </c>
      <c r="I8" s="4">
        <v>5</v>
      </c>
      <c r="J8" s="8">
        <v>57.586206896551722</v>
      </c>
      <c r="K8" s="11">
        <v>2.2068965517241379</v>
      </c>
      <c r="L8" s="4">
        <v>23508.862068965518</v>
      </c>
      <c r="M8" s="6">
        <v>15</v>
      </c>
      <c r="N8" s="6">
        <v>6.6206896551724137</v>
      </c>
      <c r="O8" s="4">
        <v>2132.1724137931033</v>
      </c>
      <c r="P8" s="6">
        <v>16.571394783833778</v>
      </c>
      <c r="Q8" s="6">
        <v>6.0517241379310347</v>
      </c>
      <c r="R8" s="6">
        <v>21.413793103448278</v>
      </c>
      <c r="W8" s="7" t="s">
        <v>1368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1402</v>
      </c>
      <c r="B9" s="4">
        <v>29</v>
      </c>
      <c r="C9" s="4">
        <v>1252</v>
      </c>
      <c r="D9" s="4">
        <v>39</v>
      </c>
      <c r="E9" s="4">
        <v>150</v>
      </c>
      <c r="F9" s="4">
        <v>331</v>
      </c>
      <c r="G9" s="4">
        <v>166</v>
      </c>
      <c r="H9" s="4">
        <v>30267</v>
      </c>
      <c r="I9" s="4">
        <v>0</v>
      </c>
      <c r="J9" s="8">
        <v>43.172413793103445</v>
      </c>
      <c r="K9" s="11">
        <v>1.3448275862068966</v>
      </c>
      <c r="L9" s="4">
        <v>18965.275862068964</v>
      </c>
      <c r="M9" s="6">
        <v>11.413793103448276</v>
      </c>
      <c r="N9" s="6">
        <v>5.7241379310344831</v>
      </c>
      <c r="O9" s="4">
        <v>1043.6896551724137</v>
      </c>
      <c r="P9" s="6">
        <v>27.806700559495987</v>
      </c>
      <c r="Q9" s="6">
        <v>5.1724137931034484</v>
      </c>
      <c r="R9" s="6">
        <v>17.482758620689655</v>
      </c>
      <c r="W9" s="7" t="s">
        <v>1084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1034</v>
      </c>
      <c r="B10" s="4">
        <v>251</v>
      </c>
      <c r="C10" s="4">
        <v>23021</v>
      </c>
      <c r="D10" s="4">
        <v>755</v>
      </c>
      <c r="E10" s="4">
        <v>1963</v>
      </c>
      <c r="F10" s="4">
        <v>6238</v>
      </c>
      <c r="G10" s="4">
        <v>2499</v>
      </c>
      <c r="H10" s="4">
        <v>486744</v>
      </c>
      <c r="I10" s="4">
        <v>17</v>
      </c>
      <c r="J10" s="8">
        <v>91.717131474103581</v>
      </c>
      <c r="K10" s="11">
        <v>3.0079681274900398</v>
      </c>
      <c r="L10" s="4">
        <v>35994.52988047809</v>
      </c>
      <c r="M10" s="6">
        <v>24.852589641434264</v>
      </c>
      <c r="N10" s="6">
        <v>9.95617529880478</v>
      </c>
      <c r="O10" s="4">
        <v>1939.2191235059761</v>
      </c>
      <c r="P10" s="6">
        <v>27.962038850811918</v>
      </c>
      <c r="Q10" s="6">
        <v>7.8207171314741037</v>
      </c>
      <c r="R10" s="6">
        <v>12.446215139442231</v>
      </c>
      <c r="W10" s="7" t="s">
        <v>596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2562</v>
      </c>
      <c r="B11" s="4">
        <v>20</v>
      </c>
      <c r="C11" s="4">
        <v>669</v>
      </c>
      <c r="D11" s="4">
        <v>17</v>
      </c>
      <c r="E11" s="4">
        <v>67</v>
      </c>
      <c r="F11" s="4">
        <v>177</v>
      </c>
      <c r="G11" s="4">
        <v>115</v>
      </c>
      <c r="H11" s="4">
        <v>21951</v>
      </c>
      <c r="I11" s="4">
        <v>0</v>
      </c>
      <c r="J11" s="8">
        <v>33.450000000000003</v>
      </c>
      <c r="K11" s="11">
        <v>0.85</v>
      </c>
      <c r="L11" s="4">
        <v>18758.599999999999</v>
      </c>
      <c r="M11" s="6">
        <v>8.85</v>
      </c>
      <c r="N11" s="6">
        <v>5.75</v>
      </c>
      <c r="O11" s="4">
        <v>1097.55</v>
      </c>
      <c r="P11" s="6">
        <v>28.492699996858185</v>
      </c>
      <c r="Q11" s="8">
        <v>3.35</v>
      </c>
      <c r="R11" s="6">
        <v>9.6</v>
      </c>
      <c r="W11" s="7" t="s">
        <v>1128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2937</v>
      </c>
      <c r="B12" s="4">
        <v>11</v>
      </c>
      <c r="C12" s="4">
        <v>482</v>
      </c>
      <c r="D12" s="4">
        <v>16</v>
      </c>
      <c r="E12" s="4">
        <v>43.5</v>
      </c>
      <c r="F12" s="4">
        <v>109</v>
      </c>
      <c r="G12" s="4">
        <v>61</v>
      </c>
      <c r="H12" s="4">
        <v>17871</v>
      </c>
      <c r="I12" s="4">
        <v>0</v>
      </c>
      <c r="J12" s="8">
        <v>43.81818181818182</v>
      </c>
      <c r="K12" s="11">
        <v>1.4545454545454546</v>
      </c>
      <c r="L12" s="4">
        <v>24545.81818181818</v>
      </c>
      <c r="M12" s="6">
        <v>9.9090909090909083</v>
      </c>
      <c r="N12" s="6">
        <v>5.5454545454545459</v>
      </c>
      <c r="O12" s="4">
        <v>1624.6363636363637</v>
      </c>
      <c r="P12" s="6">
        <v>17.145878708241604</v>
      </c>
      <c r="Q12" s="8">
        <v>3.9545454545454546</v>
      </c>
      <c r="R12" s="6">
        <v>26.363636363636363</v>
      </c>
      <c r="W12" s="7" t="s">
        <v>1092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4439</v>
      </c>
      <c r="B13" s="4">
        <v>9</v>
      </c>
      <c r="C13" s="4">
        <v>372</v>
      </c>
      <c r="D13" s="4">
        <v>13</v>
      </c>
      <c r="E13" s="4">
        <v>39</v>
      </c>
      <c r="F13" s="4">
        <v>140</v>
      </c>
      <c r="G13" s="4">
        <v>32</v>
      </c>
      <c r="H13" s="4">
        <v>8759</v>
      </c>
      <c r="I13" s="4">
        <v>0</v>
      </c>
      <c r="J13" s="8">
        <v>41.333333333333336</v>
      </c>
      <c r="K13" s="11">
        <v>1.4444444444444444</v>
      </c>
      <c r="L13" s="4">
        <v>30114</v>
      </c>
      <c r="M13" s="6">
        <v>15.555555555555555</v>
      </c>
      <c r="N13" s="6">
        <v>3.5555555555555554</v>
      </c>
      <c r="O13" s="4">
        <v>973.22222222222217</v>
      </c>
      <c r="P13" s="6">
        <v>34.289526645976416</v>
      </c>
      <c r="Q13" s="8">
        <v>4.333333333333333</v>
      </c>
      <c r="R13" s="6">
        <v>8.2222222222222214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304</v>
      </c>
      <c r="B14" s="4">
        <v>1224</v>
      </c>
      <c r="C14" s="4">
        <v>58423</v>
      </c>
      <c r="D14" s="4">
        <v>1899</v>
      </c>
      <c r="E14" s="4">
        <v>5169.5</v>
      </c>
      <c r="F14" s="4">
        <v>14904</v>
      </c>
      <c r="G14" s="4">
        <v>6517</v>
      </c>
      <c r="H14" s="4">
        <v>1547296</v>
      </c>
      <c r="I14" s="4">
        <v>71</v>
      </c>
      <c r="J14" s="8">
        <v>47.731209150326798</v>
      </c>
      <c r="K14" s="4">
        <v>1.5514705882352942</v>
      </c>
      <c r="L14" s="4">
        <v>23856.572712418299</v>
      </c>
      <c r="M14" s="4">
        <v>12.176470588235293</v>
      </c>
      <c r="N14" s="4">
        <v>5.3243464052287583</v>
      </c>
      <c r="O14" s="4">
        <v>1264.1307189542483</v>
      </c>
      <c r="P14" s="4">
        <v>31.778127718616417</v>
      </c>
      <c r="Q14" s="4">
        <v>4.2234477124183005</v>
      </c>
      <c r="R14" s="6">
        <v>1368.7230392156862</v>
      </c>
      <c r="W14" s="7" t="s">
        <v>1402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W15" s="7" t="s">
        <v>1034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1107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2300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2406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304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</sheetData>
  <conditionalFormatting pivot="1" sqref="B4:B12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2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2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2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2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2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2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2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2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2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2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2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2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Q4:Q12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2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L4:L12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3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M4:M1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2958</v>
      </c>
    </row>
    <row r="2" spans="1:6" x14ac:dyDescent="0.25">
      <c r="A2" t="s">
        <v>250</v>
      </c>
      <c r="B2">
        <v>369</v>
      </c>
      <c r="C2">
        <v>8</v>
      </c>
      <c r="D2" t="s">
        <v>203</v>
      </c>
      <c r="E2">
        <v>5</v>
      </c>
      <c r="F2">
        <v>9</v>
      </c>
    </row>
    <row r="3" spans="1:6" x14ac:dyDescent="0.25">
      <c r="A3" t="s">
        <v>316</v>
      </c>
      <c r="B3">
        <v>299</v>
      </c>
      <c r="C3">
        <v>5</v>
      </c>
      <c r="D3" t="s">
        <v>2155</v>
      </c>
      <c r="E3">
        <v>3</v>
      </c>
      <c r="F3">
        <v>10</v>
      </c>
    </row>
    <row r="4" spans="1:6" x14ac:dyDescent="0.25">
      <c r="A4" t="s">
        <v>307</v>
      </c>
      <c r="B4">
        <v>238</v>
      </c>
      <c r="C4">
        <v>13</v>
      </c>
      <c r="D4" t="s">
        <v>2429</v>
      </c>
      <c r="E4">
        <v>6</v>
      </c>
      <c r="F4">
        <v>10</v>
      </c>
    </row>
    <row r="5" spans="1:6" x14ac:dyDescent="0.25">
      <c r="A5" t="s">
        <v>392</v>
      </c>
      <c r="B5">
        <v>191</v>
      </c>
      <c r="C5">
        <v>0</v>
      </c>
      <c r="D5" t="s">
        <v>2155</v>
      </c>
      <c r="E5">
        <v>1</v>
      </c>
      <c r="F5">
        <v>4.5</v>
      </c>
    </row>
    <row r="6" spans="1:6" x14ac:dyDescent="0.25">
      <c r="A6" t="s">
        <v>1078</v>
      </c>
      <c r="B6">
        <v>188</v>
      </c>
      <c r="C6">
        <v>18</v>
      </c>
      <c r="D6" t="s">
        <v>2429</v>
      </c>
      <c r="E6">
        <v>5</v>
      </c>
      <c r="F6">
        <v>10</v>
      </c>
    </row>
    <row r="7" spans="1:6" x14ac:dyDescent="0.25">
      <c r="A7" t="s">
        <v>1584</v>
      </c>
      <c r="B7">
        <v>186</v>
      </c>
      <c r="C7">
        <v>9</v>
      </c>
      <c r="D7" t="s">
        <v>203</v>
      </c>
      <c r="E7">
        <v>3</v>
      </c>
      <c r="F7">
        <v>10</v>
      </c>
    </row>
    <row r="8" spans="1:6" x14ac:dyDescent="0.25">
      <c r="A8" t="s">
        <v>708</v>
      </c>
      <c r="B8">
        <v>185</v>
      </c>
      <c r="C8">
        <v>5</v>
      </c>
      <c r="D8" t="s">
        <v>203</v>
      </c>
      <c r="E8">
        <v>4</v>
      </c>
      <c r="F8">
        <v>7.5</v>
      </c>
    </row>
    <row r="9" spans="1:6" x14ac:dyDescent="0.25">
      <c r="A9" t="s">
        <v>1088</v>
      </c>
      <c r="B9">
        <v>178</v>
      </c>
      <c r="C9">
        <v>18</v>
      </c>
      <c r="D9" t="s">
        <v>2429</v>
      </c>
      <c r="E9">
        <v>5</v>
      </c>
      <c r="F9">
        <v>10</v>
      </c>
    </row>
    <row r="10" spans="1:6" x14ac:dyDescent="0.25">
      <c r="A10" t="s">
        <v>948</v>
      </c>
      <c r="B10">
        <v>170</v>
      </c>
      <c r="C10">
        <v>10</v>
      </c>
      <c r="D10" t="s">
        <v>2155</v>
      </c>
      <c r="E10">
        <v>4</v>
      </c>
      <c r="F10">
        <v>10</v>
      </c>
    </row>
    <row r="11" spans="1:6" x14ac:dyDescent="0.25">
      <c r="A11" t="s">
        <v>1363</v>
      </c>
      <c r="B11">
        <v>169</v>
      </c>
      <c r="C11">
        <v>1</v>
      </c>
      <c r="D11" t="s">
        <v>203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W60"/>
  <sheetViews>
    <sheetView workbookViewId="0">
      <selection activeCell="A2" sqref="A2"/>
    </sheetView>
  </sheetViews>
  <sheetFormatPr defaultRowHeight="15" x14ac:dyDescent="0.25"/>
  <cols>
    <col min="1" max="1" width="16.7109375" bestFit="1" customWidth="1"/>
    <col min="2" max="2" width="21.28515625" bestFit="1" customWidth="1"/>
    <col min="3" max="3" width="8.5703125" bestFit="1" customWidth="1"/>
    <col min="4" max="4" width="9.28515625" customWidth="1"/>
    <col min="5" max="5" width="19.85546875" bestFit="1" customWidth="1"/>
    <col min="6" max="6" width="18.5703125" bestFit="1" customWidth="1"/>
    <col min="7" max="8" width="11.2851562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3" x14ac:dyDescent="0.25">
      <c r="A2" s="1" t="s">
        <v>2</v>
      </c>
      <c r="B2" t="s">
        <v>96</v>
      </c>
      <c r="J2" s="1" t="s">
        <v>2</v>
      </c>
      <c r="K2" t="s">
        <v>2406</v>
      </c>
      <c r="S2" s="1" t="s">
        <v>2</v>
      </c>
      <c r="T2" t="s">
        <v>1368</v>
      </c>
    </row>
    <row r="4" spans="1:23" x14ac:dyDescent="0.25">
      <c r="A4" s="1" t="s">
        <v>621</v>
      </c>
      <c r="B4" s="1" t="s">
        <v>620</v>
      </c>
      <c r="J4" s="1" t="s">
        <v>621</v>
      </c>
      <c r="K4" s="1" t="s">
        <v>620</v>
      </c>
      <c r="S4" s="1" t="s">
        <v>621</v>
      </c>
      <c r="T4" s="1" t="s">
        <v>620</v>
      </c>
    </row>
    <row r="5" spans="1:23" x14ac:dyDescent="0.25">
      <c r="A5" s="1" t="s">
        <v>619</v>
      </c>
      <c r="B5" t="s">
        <v>1765</v>
      </c>
      <c r="C5" t="s">
        <v>1763</v>
      </c>
      <c r="D5" t="s">
        <v>1764</v>
      </c>
      <c r="E5" t="s">
        <v>2429</v>
      </c>
      <c r="F5" t="s">
        <v>2155</v>
      </c>
      <c r="G5" t="s">
        <v>304</v>
      </c>
      <c r="J5" s="1" t="s">
        <v>619</v>
      </c>
      <c r="K5" t="s">
        <v>1765</v>
      </c>
      <c r="L5" t="s">
        <v>1763</v>
      </c>
      <c r="M5" t="s">
        <v>1764</v>
      </c>
      <c r="N5" t="s">
        <v>2155</v>
      </c>
      <c r="O5" t="s">
        <v>304</v>
      </c>
      <c r="S5" s="1" t="s">
        <v>619</v>
      </c>
      <c r="T5" t="s">
        <v>1765</v>
      </c>
      <c r="U5" t="s">
        <v>1763</v>
      </c>
      <c r="V5" t="s">
        <v>1764</v>
      </c>
      <c r="W5" t="s">
        <v>304</v>
      </c>
    </row>
    <row r="6" spans="1:23" x14ac:dyDescent="0.25">
      <c r="A6" s="2" t="s">
        <v>18</v>
      </c>
      <c r="B6" s="3">
        <v>1</v>
      </c>
      <c r="C6" s="3">
        <v>1</v>
      </c>
      <c r="D6" s="3">
        <v>4</v>
      </c>
      <c r="E6" s="3">
        <v>1</v>
      </c>
      <c r="F6" s="3">
        <v>4</v>
      </c>
      <c r="G6" s="3">
        <v>11</v>
      </c>
      <c r="J6" s="2" t="s">
        <v>41</v>
      </c>
      <c r="K6" s="3"/>
      <c r="L6" s="3">
        <v>1</v>
      </c>
      <c r="M6" s="3">
        <v>3</v>
      </c>
      <c r="N6" s="3"/>
      <c r="O6" s="3">
        <v>4</v>
      </c>
      <c r="S6" s="2" t="s">
        <v>18</v>
      </c>
      <c r="T6" s="3"/>
      <c r="U6" s="3">
        <v>1</v>
      </c>
      <c r="V6" s="3">
        <v>1</v>
      </c>
      <c r="W6" s="3">
        <v>2</v>
      </c>
    </row>
    <row r="7" spans="1:23" x14ac:dyDescent="0.25">
      <c r="A7" s="2" t="s">
        <v>46</v>
      </c>
      <c r="B7" s="3"/>
      <c r="C7" s="3">
        <v>2</v>
      </c>
      <c r="D7" s="3"/>
      <c r="E7" s="3"/>
      <c r="F7" s="3">
        <v>1</v>
      </c>
      <c r="G7" s="3">
        <v>3</v>
      </c>
      <c r="J7" s="2" t="s">
        <v>18</v>
      </c>
      <c r="K7" s="3"/>
      <c r="L7" s="3">
        <v>2</v>
      </c>
      <c r="M7" s="3">
        <v>10</v>
      </c>
      <c r="N7" s="3">
        <v>5</v>
      </c>
      <c r="O7" s="3">
        <v>17</v>
      </c>
      <c r="S7" s="2" t="s">
        <v>46</v>
      </c>
      <c r="T7" s="3"/>
      <c r="U7" s="3">
        <v>1</v>
      </c>
      <c r="V7" s="3"/>
      <c r="W7" s="3">
        <v>1</v>
      </c>
    </row>
    <row r="8" spans="1:23" x14ac:dyDescent="0.25">
      <c r="A8" s="2" t="s">
        <v>34</v>
      </c>
      <c r="B8" s="3"/>
      <c r="C8" s="3"/>
      <c r="D8" s="3">
        <v>1</v>
      </c>
      <c r="E8" s="3"/>
      <c r="F8" s="3">
        <v>3</v>
      </c>
      <c r="G8" s="3">
        <v>4</v>
      </c>
      <c r="J8" s="2" t="s">
        <v>46</v>
      </c>
      <c r="K8" s="3"/>
      <c r="L8" s="3">
        <v>1</v>
      </c>
      <c r="M8" s="3">
        <v>1</v>
      </c>
      <c r="N8" s="3">
        <v>1</v>
      </c>
      <c r="O8" s="3">
        <v>3</v>
      </c>
      <c r="S8" s="2" t="s">
        <v>34</v>
      </c>
      <c r="T8" s="3"/>
      <c r="U8" s="3">
        <v>1</v>
      </c>
      <c r="V8" s="3"/>
      <c r="W8" s="3">
        <v>1</v>
      </c>
    </row>
    <row r="9" spans="1:23" x14ac:dyDescent="0.25">
      <c r="A9" s="2" t="s">
        <v>24</v>
      </c>
      <c r="B9" s="3"/>
      <c r="C9" s="3"/>
      <c r="D9" s="3"/>
      <c r="E9" s="3">
        <v>1</v>
      </c>
      <c r="F9" s="3">
        <v>4</v>
      </c>
      <c r="G9" s="3">
        <v>5</v>
      </c>
      <c r="J9" s="2" t="s">
        <v>34</v>
      </c>
      <c r="K9" s="3"/>
      <c r="L9" s="3"/>
      <c r="M9" s="3">
        <v>3</v>
      </c>
      <c r="N9" s="3"/>
      <c r="O9" s="3">
        <v>3</v>
      </c>
      <c r="S9" s="2" t="s">
        <v>24</v>
      </c>
      <c r="T9" s="3"/>
      <c r="U9" s="3">
        <v>1</v>
      </c>
      <c r="V9" s="3"/>
      <c r="W9" s="3">
        <v>1</v>
      </c>
    </row>
    <row r="10" spans="1:23" x14ac:dyDescent="0.25">
      <c r="A10" s="2" t="s">
        <v>29</v>
      </c>
      <c r="B10" s="3"/>
      <c r="C10" s="3"/>
      <c r="D10" s="3">
        <v>1</v>
      </c>
      <c r="E10" s="3">
        <v>1</v>
      </c>
      <c r="F10" s="3">
        <v>2</v>
      </c>
      <c r="G10" s="3">
        <v>4</v>
      </c>
      <c r="J10" s="2" t="s">
        <v>24</v>
      </c>
      <c r="K10" s="3"/>
      <c r="L10" s="3"/>
      <c r="M10" s="3">
        <v>5</v>
      </c>
      <c r="N10" s="3">
        <v>1</v>
      </c>
      <c r="O10" s="3">
        <v>6</v>
      </c>
      <c r="S10" s="2" t="s">
        <v>29</v>
      </c>
      <c r="T10" s="3"/>
      <c r="U10" s="3">
        <v>1</v>
      </c>
      <c r="V10" s="3"/>
      <c r="W10" s="3">
        <v>1</v>
      </c>
    </row>
    <row r="11" spans="1:23" x14ac:dyDescent="0.25">
      <c r="A11" s="2" t="s">
        <v>67</v>
      </c>
      <c r="B11" s="3"/>
      <c r="C11" s="3"/>
      <c r="D11" s="3">
        <v>2</v>
      </c>
      <c r="E11" s="3"/>
      <c r="F11" s="3"/>
      <c r="G11" s="3">
        <v>2</v>
      </c>
      <c r="J11" s="2" t="s">
        <v>29</v>
      </c>
      <c r="K11" s="3"/>
      <c r="L11" s="3"/>
      <c r="M11" s="3">
        <v>1</v>
      </c>
      <c r="N11" s="3"/>
      <c r="O11" s="3">
        <v>1</v>
      </c>
      <c r="S11" s="2" t="s">
        <v>37</v>
      </c>
      <c r="T11" s="3"/>
      <c r="U11" s="3">
        <v>1</v>
      </c>
      <c r="V11" s="3"/>
      <c r="W11" s="3">
        <v>1</v>
      </c>
    </row>
    <row r="12" spans="1:23" x14ac:dyDescent="0.25">
      <c r="A12" s="2" t="s">
        <v>60</v>
      </c>
      <c r="B12" s="3"/>
      <c r="C12" s="3"/>
      <c r="D12" s="3">
        <v>1</v>
      </c>
      <c r="E12" s="3"/>
      <c r="F12" s="3">
        <v>1</v>
      </c>
      <c r="G12" s="3">
        <v>2</v>
      </c>
      <c r="J12" s="2" t="s">
        <v>67</v>
      </c>
      <c r="K12" s="3"/>
      <c r="L12" s="3"/>
      <c r="M12" s="3">
        <v>1</v>
      </c>
      <c r="N12" s="3"/>
      <c r="O12" s="3">
        <v>1</v>
      </c>
      <c r="S12" s="2" t="s">
        <v>36</v>
      </c>
      <c r="T12" s="3"/>
      <c r="U12" s="3"/>
      <c r="V12" s="3">
        <v>1</v>
      </c>
      <c r="W12" s="3">
        <v>1</v>
      </c>
    </row>
    <row r="13" spans="1:23" x14ac:dyDescent="0.25">
      <c r="A13" s="2" t="s">
        <v>37</v>
      </c>
      <c r="B13" s="3"/>
      <c r="C13" s="3"/>
      <c r="D13" s="3">
        <v>1</v>
      </c>
      <c r="E13" s="3">
        <v>1</v>
      </c>
      <c r="F13" s="3">
        <v>4</v>
      </c>
      <c r="G13" s="3">
        <v>6</v>
      </c>
      <c r="J13" s="2" t="s">
        <v>60</v>
      </c>
      <c r="K13" s="3"/>
      <c r="L13" s="3">
        <v>2</v>
      </c>
      <c r="M13" s="3">
        <v>8</v>
      </c>
      <c r="N13" s="3">
        <v>5</v>
      </c>
      <c r="O13" s="3">
        <v>15</v>
      </c>
      <c r="S13" s="2" t="s">
        <v>30</v>
      </c>
      <c r="T13" s="3"/>
      <c r="U13" s="3"/>
      <c r="V13" s="3">
        <v>2</v>
      </c>
      <c r="W13" s="3">
        <v>2</v>
      </c>
    </row>
    <row r="14" spans="1:23" x14ac:dyDescent="0.25">
      <c r="A14" s="2" t="s">
        <v>36</v>
      </c>
      <c r="B14" s="3"/>
      <c r="C14" s="3"/>
      <c r="D14" s="3"/>
      <c r="E14" s="3">
        <v>1</v>
      </c>
      <c r="F14" s="3">
        <v>3</v>
      </c>
      <c r="G14" s="3">
        <v>4</v>
      </c>
      <c r="J14" s="2" t="s">
        <v>37</v>
      </c>
      <c r="K14" s="3"/>
      <c r="L14" s="3"/>
      <c r="M14" s="3">
        <v>1</v>
      </c>
      <c r="N14" s="3">
        <v>2</v>
      </c>
      <c r="O14" s="3">
        <v>3</v>
      </c>
      <c r="S14" s="2" t="s">
        <v>51</v>
      </c>
      <c r="T14" s="3">
        <v>1</v>
      </c>
      <c r="U14" s="3"/>
      <c r="V14" s="3"/>
      <c r="W14" s="3">
        <v>1</v>
      </c>
    </row>
    <row r="15" spans="1:23" x14ac:dyDescent="0.25">
      <c r="A15" s="2" t="s">
        <v>30</v>
      </c>
      <c r="B15" s="3"/>
      <c r="C15" s="3">
        <v>1</v>
      </c>
      <c r="D15" s="3">
        <v>1</v>
      </c>
      <c r="E15" s="3">
        <v>4</v>
      </c>
      <c r="F15" s="3">
        <v>3</v>
      </c>
      <c r="G15" s="3">
        <v>9</v>
      </c>
      <c r="J15" s="2" t="s">
        <v>62</v>
      </c>
      <c r="K15" s="3"/>
      <c r="L15" s="3">
        <v>1</v>
      </c>
      <c r="M15" s="3">
        <v>2</v>
      </c>
      <c r="N15" s="3">
        <v>2</v>
      </c>
      <c r="O15" s="3">
        <v>5</v>
      </c>
      <c r="S15" s="2" t="s">
        <v>68</v>
      </c>
      <c r="T15" s="3"/>
      <c r="U15" s="3">
        <v>1</v>
      </c>
      <c r="V15" s="3">
        <v>1</v>
      </c>
      <c r="W15" s="3">
        <v>2</v>
      </c>
    </row>
    <row r="16" spans="1:23" x14ac:dyDescent="0.25">
      <c r="A16" s="2" t="s">
        <v>51</v>
      </c>
      <c r="B16" s="3"/>
      <c r="C16" s="3"/>
      <c r="D16" s="3">
        <v>1</v>
      </c>
      <c r="E16" s="3"/>
      <c r="F16" s="3">
        <v>1</v>
      </c>
      <c r="G16" s="3">
        <v>2</v>
      </c>
      <c r="J16" s="2" t="s">
        <v>36</v>
      </c>
      <c r="K16" s="3"/>
      <c r="L16" s="3">
        <v>1</v>
      </c>
      <c r="M16" s="3">
        <v>5</v>
      </c>
      <c r="N16" s="3">
        <v>1</v>
      </c>
      <c r="O16" s="3">
        <v>7</v>
      </c>
      <c r="S16" s="2" t="s">
        <v>304</v>
      </c>
      <c r="T16" s="3">
        <v>1</v>
      </c>
      <c r="U16" s="3">
        <v>7</v>
      </c>
      <c r="V16" s="3">
        <v>5</v>
      </c>
      <c r="W16" s="3">
        <v>13</v>
      </c>
    </row>
    <row r="17" spans="1:15" x14ac:dyDescent="0.25">
      <c r="A17" s="2" t="s">
        <v>68</v>
      </c>
      <c r="B17" s="3"/>
      <c r="C17" s="3"/>
      <c r="D17" s="3">
        <v>4</v>
      </c>
      <c r="E17" s="3">
        <v>2</v>
      </c>
      <c r="F17" s="3">
        <v>5</v>
      </c>
      <c r="G17" s="3">
        <v>11</v>
      </c>
      <c r="J17" s="2" t="s">
        <v>71</v>
      </c>
      <c r="K17" s="3"/>
      <c r="L17" s="3"/>
      <c r="M17" s="3">
        <v>1</v>
      </c>
      <c r="N17" s="3">
        <v>1</v>
      </c>
      <c r="O17" s="3">
        <v>2</v>
      </c>
    </row>
    <row r="18" spans="1:15" x14ac:dyDescent="0.25">
      <c r="A18" s="2" t="s">
        <v>49</v>
      </c>
      <c r="B18" s="3"/>
      <c r="C18" s="3">
        <v>1</v>
      </c>
      <c r="D18" s="3"/>
      <c r="E18" s="3"/>
      <c r="F18" s="3">
        <v>2</v>
      </c>
      <c r="G18" s="3">
        <v>3</v>
      </c>
      <c r="J18" s="2" t="s">
        <v>30</v>
      </c>
      <c r="K18" s="3">
        <v>1</v>
      </c>
      <c r="L18" s="3">
        <v>1</v>
      </c>
      <c r="M18" s="3">
        <v>1</v>
      </c>
      <c r="N18" s="3">
        <v>2</v>
      </c>
      <c r="O18" s="3">
        <v>5</v>
      </c>
    </row>
    <row r="19" spans="1:15" x14ac:dyDescent="0.25">
      <c r="A19" s="2" t="s">
        <v>21</v>
      </c>
      <c r="B19" s="3"/>
      <c r="C19" s="3"/>
      <c r="D19" s="3">
        <v>1</v>
      </c>
      <c r="E19" s="3"/>
      <c r="F19" s="3"/>
      <c r="G19" s="3">
        <v>1</v>
      </c>
      <c r="J19" s="2" t="s">
        <v>51</v>
      </c>
      <c r="K19" s="3"/>
      <c r="L19" s="3">
        <v>3</v>
      </c>
      <c r="M19" s="3">
        <v>11</v>
      </c>
      <c r="N19" s="3">
        <v>3</v>
      </c>
      <c r="O19" s="3">
        <v>17</v>
      </c>
    </row>
    <row r="20" spans="1:15" x14ac:dyDescent="0.25">
      <c r="A20" s="2" t="s">
        <v>63</v>
      </c>
      <c r="B20" s="3"/>
      <c r="C20" s="3"/>
      <c r="D20" s="3">
        <v>2</v>
      </c>
      <c r="E20" s="3"/>
      <c r="F20" s="3">
        <v>1</v>
      </c>
      <c r="G20" s="3">
        <v>3</v>
      </c>
      <c r="J20" s="2" t="s">
        <v>68</v>
      </c>
      <c r="K20" s="3">
        <v>1</v>
      </c>
      <c r="L20" s="3">
        <v>2</v>
      </c>
      <c r="M20" s="3">
        <v>5</v>
      </c>
      <c r="N20" s="3"/>
      <c r="O20" s="3">
        <v>8</v>
      </c>
    </row>
    <row r="21" spans="1:15" x14ac:dyDescent="0.25">
      <c r="A21" s="2" t="s">
        <v>304</v>
      </c>
      <c r="B21" s="3">
        <v>1</v>
      </c>
      <c r="C21" s="3">
        <v>5</v>
      </c>
      <c r="D21" s="3">
        <v>19</v>
      </c>
      <c r="E21" s="3">
        <v>11</v>
      </c>
      <c r="F21" s="3">
        <v>34</v>
      </c>
      <c r="G21" s="3">
        <v>70</v>
      </c>
      <c r="J21" s="2" t="s">
        <v>49</v>
      </c>
      <c r="K21" s="3"/>
      <c r="L21" s="3"/>
      <c r="M21" s="3">
        <v>1</v>
      </c>
      <c r="N21" s="3">
        <v>1</v>
      </c>
      <c r="O21" s="3">
        <v>2</v>
      </c>
    </row>
    <row r="22" spans="1:15" x14ac:dyDescent="0.25">
      <c r="J22" s="2" t="s">
        <v>63</v>
      </c>
      <c r="K22" s="3"/>
      <c r="L22" s="3"/>
      <c r="M22" s="3">
        <v>1</v>
      </c>
      <c r="N22" s="3">
        <v>2</v>
      </c>
      <c r="O22" s="3">
        <v>3</v>
      </c>
    </row>
    <row r="23" spans="1:15" x14ac:dyDescent="0.25">
      <c r="J23" s="2" t="s">
        <v>120</v>
      </c>
      <c r="K23" s="3">
        <v>1</v>
      </c>
      <c r="L23" s="3"/>
      <c r="M23" s="3">
        <v>2</v>
      </c>
      <c r="N23" s="3"/>
      <c r="O23" s="3">
        <v>3</v>
      </c>
    </row>
    <row r="24" spans="1:15" x14ac:dyDescent="0.25">
      <c r="J24" s="2" t="s">
        <v>304</v>
      </c>
      <c r="K24" s="3">
        <v>3</v>
      </c>
      <c r="L24" s="3">
        <v>14</v>
      </c>
      <c r="M24" s="3">
        <v>62</v>
      </c>
      <c r="N24" s="3">
        <v>26</v>
      </c>
      <c r="O24" s="3">
        <v>105</v>
      </c>
    </row>
    <row r="25" spans="1:15" x14ac:dyDescent="0.25">
      <c r="O25" s="3"/>
    </row>
    <row r="26" spans="1:15" x14ac:dyDescent="0.25">
      <c r="O26" s="3"/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/>
      <c r="I32" s="14"/>
      <c r="J32" s="14"/>
      <c r="K32" s="14"/>
      <c r="L32" s="14"/>
      <c r="M32" s="14"/>
    </row>
    <row r="33" spans="1:13" x14ac:dyDescent="0.25">
      <c r="A33" s="2"/>
      <c r="B33" s="3"/>
      <c r="C33" s="3"/>
      <c r="D33" s="3"/>
      <c r="E33" s="3"/>
      <c r="F33" s="3"/>
      <c r="H33" s="2"/>
      <c r="I33" s="3"/>
      <c r="J33" s="3"/>
      <c r="K33" s="3"/>
      <c r="M33" s="3"/>
    </row>
    <row r="34" spans="1:13" x14ac:dyDescent="0.25">
      <c r="A34" s="2"/>
      <c r="B34" s="3"/>
      <c r="C34" s="3"/>
      <c r="D34" s="3"/>
      <c r="E34" s="3"/>
      <c r="F34" s="3"/>
      <c r="H34" s="2"/>
      <c r="I34" s="3"/>
      <c r="J34" s="3"/>
      <c r="K34" s="3"/>
      <c r="M34" s="3"/>
    </row>
    <row r="35" spans="1:13" x14ac:dyDescent="0.25">
      <c r="A35" s="2"/>
      <c r="B35" s="3"/>
      <c r="C35" s="3"/>
      <c r="D35" s="3"/>
      <c r="E35" s="3"/>
      <c r="F35" s="3"/>
      <c r="H35" s="2"/>
      <c r="I35" s="3"/>
      <c r="J35" s="3"/>
      <c r="K35" s="3"/>
      <c r="M35" s="3"/>
    </row>
    <row r="36" spans="1:13" x14ac:dyDescent="0.25">
      <c r="A36" s="2"/>
      <c r="B36" s="3"/>
      <c r="C36" s="3"/>
      <c r="D36" s="3"/>
      <c r="E36" s="3"/>
      <c r="F36" s="3"/>
      <c r="H36" s="2"/>
      <c r="I36" s="3"/>
      <c r="J36" s="3"/>
      <c r="K36" s="3"/>
      <c r="M36" s="3"/>
    </row>
    <row r="37" spans="1:13" x14ac:dyDescent="0.25">
      <c r="A37" s="2"/>
      <c r="B37" s="3"/>
      <c r="C37" s="3"/>
      <c r="D37" s="3"/>
      <c r="E37" s="3"/>
      <c r="F37" s="3"/>
      <c r="H37" s="2"/>
      <c r="I37" s="3"/>
      <c r="J37" s="3"/>
      <c r="K37" s="3"/>
      <c r="M37" s="3"/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/>
      <c r="I42" s="3"/>
      <c r="J42" s="3"/>
      <c r="K42" s="3"/>
      <c r="M42" s="3"/>
    </row>
    <row r="43" spans="1:13" x14ac:dyDescent="0.25">
      <c r="A43" s="2"/>
      <c r="B43" s="3"/>
      <c r="C43" s="3"/>
      <c r="D43" s="3"/>
      <c r="E43" s="3"/>
      <c r="F43" s="3"/>
      <c r="H43" s="2"/>
      <c r="I43" s="3"/>
      <c r="J43" s="3"/>
      <c r="K43" s="3"/>
      <c r="M43" s="3"/>
    </row>
    <row r="44" spans="1:13" x14ac:dyDescent="0.25">
      <c r="A44" s="2"/>
      <c r="B44" s="3"/>
      <c r="C44" s="3"/>
      <c r="D44" s="3"/>
      <c r="E44" s="3"/>
      <c r="F44" s="3"/>
      <c r="H44" s="2"/>
      <c r="I44" s="3"/>
      <c r="J44" s="3"/>
      <c r="K44" s="3"/>
      <c r="M44" s="3"/>
    </row>
    <row r="45" spans="1:13" x14ac:dyDescent="0.25">
      <c r="A45" s="2"/>
      <c r="B45" s="3"/>
      <c r="C45" s="3"/>
      <c r="D45" s="3"/>
      <c r="E45" s="3"/>
      <c r="F45" s="3"/>
      <c r="H45" s="2"/>
      <c r="I45" s="3"/>
      <c r="J45" s="3"/>
      <c r="K45" s="3"/>
      <c r="M45" s="3"/>
    </row>
    <row r="46" spans="1:13" x14ac:dyDescent="0.25">
      <c r="A46" s="2"/>
      <c r="B46" s="3"/>
      <c r="C46" s="3"/>
      <c r="D46" s="3"/>
      <c r="E46" s="3"/>
      <c r="F46" s="3"/>
      <c r="H46" s="2"/>
      <c r="I46" s="3"/>
      <c r="J46" s="3"/>
      <c r="K46" s="3"/>
      <c r="M46" s="3"/>
    </row>
    <row r="47" spans="1:13" x14ac:dyDescent="0.25">
      <c r="A47" s="2"/>
      <c r="B47" s="3"/>
      <c r="C47" s="3"/>
      <c r="D47" s="3"/>
      <c r="E47" s="3"/>
      <c r="F47" s="3"/>
      <c r="H47" s="2"/>
      <c r="I47" s="3"/>
      <c r="J47" s="3"/>
      <c r="K47" s="3"/>
      <c r="M47" s="3"/>
    </row>
    <row r="48" spans="1:13" x14ac:dyDescent="0.25">
      <c r="A48" s="2"/>
      <c r="B48" s="3"/>
      <c r="C48" s="3"/>
      <c r="D48" s="3"/>
      <c r="E48" s="3"/>
      <c r="F48" s="3"/>
      <c r="H48" s="2"/>
      <c r="I48" s="3"/>
      <c r="J48" s="3"/>
      <c r="K48" s="3"/>
      <c r="M48" s="3"/>
    </row>
    <row r="49" spans="1:13" x14ac:dyDescent="0.25">
      <c r="A49" s="2"/>
      <c r="B49" s="3"/>
      <c r="C49" s="3"/>
      <c r="D49" s="3"/>
      <c r="E49" s="3"/>
      <c r="F49" s="3"/>
      <c r="H49" s="2"/>
      <c r="I49" s="3"/>
      <c r="J49" s="3"/>
      <c r="K49" s="3"/>
      <c r="M49" s="3"/>
    </row>
    <row r="50" spans="1:13" x14ac:dyDescent="0.25">
      <c r="A50" s="2"/>
      <c r="B50" s="3"/>
      <c r="C50" s="3"/>
      <c r="D50" s="3"/>
      <c r="E50" s="3"/>
      <c r="F50" s="3"/>
      <c r="H50" s="2"/>
      <c r="I50" s="3"/>
      <c r="J50" s="3"/>
      <c r="K50" s="3"/>
      <c r="M50" s="3"/>
    </row>
    <row r="56" spans="1:13" x14ac:dyDescent="0.25">
      <c r="H56" s="2"/>
      <c r="I56" s="3"/>
      <c r="J56" s="3"/>
      <c r="K56" s="3"/>
      <c r="L56" s="3"/>
      <c r="M56" s="3"/>
    </row>
    <row r="57" spans="1:13" x14ac:dyDescent="0.25">
      <c r="H57" s="2"/>
      <c r="I57" s="3"/>
      <c r="J57" s="3"/>
      <c r="K57" s="3"/>
      <c r="L57" s="3"/>
      <c r="M57" s="3"/>
    </row>
    <row r="58" spans="1:13" x14ac:dyDescent="0.25">
      <c r="H58" s="2"/>
      <c r="I58" s="3"/>
      <c r="J58" s="3"/>
      <c r="K58" s="3"/>
      <c r="L58" s="3"/>
      <c r="M58" s="3"/>
    </row>
    <row r="59" spans="1:13" x14ac:dyDescent="0.25">
      <c r="H59" s="2"/>
      <c r="I59" s="3"/>
      <c r="J59" s="3"/>
      <c r="K59" s="3"/>
      <c r="L59" s="3"/>
      <c r="M59" s="3"/>
    </row>
    <row r="60" spans="1:13" x14ac:dyDescent="0.25">
      <c r="H60" s="2"/>
      <c r="I60" s="3"/>
      <c r="J60" s="3"/>
      <c r="K60" s="3"/>
      <c r="L60" s="3"/>
      <c r="M60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P26" sqref="P26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3.85546875" bestFit="1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1034</v>
      </c>
    </row>
    <row r="2" spans="1:19" x14ac:dyDescent="0.25">
      <c r="A2" s="1" t="s">
        <v>619</v>
      </c>
      <c r="B2" t="s">
        <v>621</v>
      </c>
      <c r="C2" t="s">
        <v>1762</v>
      </c>
    </row>
    <row r="3" spans="1:19" x14ac:dyDescent="0.25">
      <c r="A3" s="2" t="s">
        <v>41</v>
      </c>
      <c r="B3" s="3">
        <v>34</v>
      </c>
      <c r="C3">
        <f>GETPIVOTDATA("country",$A$2,"region","Amazonia")+GETPIVOTDATA("country",$A$2,"region","Gran Colombia")+GETPIVOTDATA("country",$A$2,"region","Southern Cone")</f>
        <v>122</v>
      </c>
      <c r="F3" s="1" t="s">
        <v>619</v>
      </c>
      <c r="G3" t="s">
        <v>621</v>
      </c>
      <c r="J3" t="s">
        <v>2182</v>
      </c>
      <c r="K3" t="s">
        <v>2185</v>
      </c>
      <c r="L3" t="s">
        <v>2184</v>
      </c>
    </row>
    <row r="4" spans="1:19" x14ac:dyDescent="0.25">
      <c r="A4" s="2" t="s">
        <v>18</v>
      </c>
      <c r="B4" s="3">
        <v>119</v>
      </c>
      <c r="C4">
        <f>GETPIVOTDATA("country",$A$2,"region","Arabia")+GETPIVOTDATA("country",$A$2,"region","Mesopotamia")+GETPIVOTDATA("country",$A$2,"region","Egypt")</f>
        <v>282</v>
      </c>
      <c r="F4" s="2" t="s">
        <v>41</v>
      </c>
      <c r="G4" s="3">
        <v>7</v>
      </c>
      <c r="J4" s="2" t="s">
        <v>41</v>
      </c>
      <c r="K4" s="3">
        <v>7</v>
      </c>
      <c r="L4">
        <f>K4+K13+K21</f>
        <v>19</v>
      </c>
      <c r="M4" s="11">
        <f>L4/$L$24</f>
        <v>2.289156626506024E-2</v>
      </c>
      <c r="N4" s="11">
        <v>2.2380718150516479E-2</v>
      </c>
      <c r="O4" s="12">
        <f>M4/N4</f>
        <v>1.0228253674036807</v>
      </c>
    </row>
    <row r="5" spans="1:19" x14ac:dyDescent="0.25">
      <c r="A5" s="2" t="s">
        <v>46</v>
      </c>
      <c r="B5" s="3">
        <v>98</v>
      </c>
      <c r="C5">
        <f>GETPIVOTDATA("country",$A$2,"region","Atlas")+GETPIVOTDATA("country",$A$2,"region","Egypt")+GETPIVOTDATA("country",$A$2,"region","West Africa")+GETPIVOTDATA("country",$A$2,"region","Guinea")</f>
        <v>225</v>
      </c>
      <c r="F5" s="2" t="s">
        <v>18</v>
      </c>
      <c r="G5" s="3">
        <v>23</v>
      </c>
      <c r="J5" s="2" t="s">
        <v>18</v>
      </c>
      <c r="K5" s="3">
        <v>23</v>
      </c>
      <c r="L5">
        <f>K5+K17+K12</f>
        <v>55</v>
      </c>
      <c r="M5" s="11">
        <f t="shared" ref="M5:M23" si="0">L5/$L$24</f>
        <v>6.6265060240963861E-2</v>
      </c>
      <c r="N5" s="11">
        <v>7.0585341859321193E-2</v>
      </c>
      <c r="O5" s="12">
        <f t="shared" ref="O5:O23" si="1">M5/N5</f>
        <v>0.9387935015322616</v>
      </c>
    </row>
    <row r="6" spans="1:19" x14ac:dyDescent="0.25">
      <c r="A6" s="2" t="s">
        <v>34</v>
      </c>
      <c r="B6" s="3">
        <v>101</v>
      </c>
      <c r="C6">
        <f>GETPIVOTDATA("country",$A$2,"region","Caribbean")+GETPIVOTDATA("country",$A$2,"region","Mesoamerica")+GETPIVOTDATA("country",$A$2,"region","Gran Colombia")</f>
        <v>198</v>
      </c>
      <c r="F6" s="2" t="s">
        <v>46</v>
      </c>
      <c r="G6" s="3">
        <v>10</v>
      </c>
      <c r="J6" s="2" t="s">
        <v>46</v>
      </c>
      <c r="K6" s="3">
        <v>10</v>
      </c>
      <c r="L6">
        <f>K6+K12+K23+K14</f>
        <v>39</v>
      </c>
      <c r="M6" s="11">
        <f t="shared" si="0"/>
        <v>4.6987951807228916E-2</v>
      </c>
      <c r="N6" s="11">
        <v>4.0088539104771274E-2</v>
      </c>
      <c r="O6" s="12">
        <f t="shared" si="1"/>
        <v>1.1721043683938206</v>
      </c>
    </row>
    <row r="7" spans="1:19" x14ac:dyDescent="0.25">
      <c r="A7" s="2" t="s">
        <v>24</v>
      </c>
      <c r="B7" s="3">
        <v>105</v>
      </c>
      <c r="C7">
        <f>GETPIVOTDATA("country",$A$2,"region","China")+GETPIVOTDATA("country",$A$2,"region","Pacific Rim")+GETPIVOTDATA("country",$A$2,"region","The Subcontinent")+GETPIVOTDATA("country",$A$2,"region","Indochina")</f>
        <v>334</v>
      </c>
      <c r="F7" s="2" t="s">
        <v>34</v>
      </c>
      <c r="G7" s="3">
        <v>11</v>
      </c>
      <c r="J7" s="2" t="s">
        <v>34</v>
      </c>
      <c r="K7" s="3">
        <v>11</v>
      </c>
      <c r="L7">
        <f>K7+K13+K16</f>
        <v>23</v>
      </c>
      <c r="M7" s="11">
        <f t="shared" si="0"/>
        <v>2.7710843373493974E-2</v>
      </c>
      <c r="N7" s="11">
        <v>4.3531726512543042E-2</v>
      </c>
      <c r="O7" s="12">
        <f t="shared" si="1"/>
        <v>0.63656660540466947</v>
      </c>
    </row>
    <row r="8" spans="1:19" x14ac:dyDescent="0.25">
      <c r="A8" s="2" t="s">
        <v>29</v>
      </c>
      <c r="B8" s="3">
        <v>35</v>
      </c>
      <c r="C8">
        <f>GETPIVOTDATA("country",$A$2,"region","Congo")+GETPIVOTDATA("country",$A$2,"region","East Africa")+GETPIVOTDATA("country",$A$2,"region","Southern Africa")</f>
        <v>101</v>
      </c>
      <c r="F8" s="2" t="s">
        <v>24</v>
      </c>
      <c r="G8" s="3">
        <v>15</v>
      </c>
      <c r="J8" s="2" t="s">
        <v>24</v>
      </c>
      <c r="K8" s="3">
        <v>15</v>
      </c>
      <c r="L8">
        <f>K8+K15+K18+K22</f>
        <v>74</v>
      </c>
      <c r="M8" s="11">
        <f t="shared" si="0"/>
        <v>8.91566265060241E-2</v>
      </c>
      <c r="N8" s="11">
        <v>8.1898671913428436E-2</v>
      </c>
      <c r="O8" s="12">
        <f t="shared" si="1"/>
        <v>1.0886211512717536</v>
      </c>
      <c r="S8" s="13"/>
    </row>
    <row r="9" spans="1:19" x14ac:dyDescent="0.25">
      <c r="A9" s="2" t="s">
        <v>67</v>
      </c>
      <c r="B9" s="3">
        <v>27</v>
      </c>
      <c r="C9">
        <f>GETPIVOTDATA("country",$A$2,"region","East Africa")+GETPIVOTDATA("country",$A$2,"region","Egypt")+GETPIVOTDATA("country",$A$2,"region","Guinea")+GETPIVOTDATA("country",$A$2,"region","Congo")</f>
        <v>161</v>
      </c>
      <c r="F9" s="2" t="s">
        <v>29</v>
      </c>
      <c r="G9" s="3">
        <v>12</v>
      </c>
      <c r="J9" s="2" t="s">
        <v>29</v>
      </c>
      <c r="K9" s="3">
        <v>12</v>
      </c>
      <c r="L9">
        <f>K9+K10+K20</f>
        <v>29</v>
      </c>
      <c r="M9" s="11">
        <f t="shared" si="0"/>
        <v>3.4939759036144581E-2</v>
      </c>
      <c r="N9" s="11">
        <v>2.4594195769798328E-2</v>
      </c>
      <c r="O9" s="12">
        <f t="shared" si="1"/>
        <v>1.4206506024096386</v>
      </c>
      <c r="S9" s="13"/>
    </row>
    <row r="10" spans="1:19" x14ac:dyDescent="0.25">
      <c r="A10" s="2" t="s">
        <v>60</v>
      </c>
      <c r="B10" s="3">
        <v>120</v>
      </c>
      <c r="C10">
        <f>GETPIVOTDATA("country",$A$2,"region","East Indies")+GETPIVOTDATA("country",$A$2,"region","Pacific Rim")</f>
        <v>257</v>
      </c>
      <c r="F10" s="2" t="s">
        <v>67</v>
      </c>
      <c r="G10" s="3">
        <v>3</v>
      </c>
      <c r="J10" s="2" t="s">
        <v>67</v>
      </c>
      <c r="K10" s="3">
        <v>3</v>
      </c>
      <c r="L10">
        <f>K10+K12+K14+K9</f>
        <v>39</v>
      </c>
      <c r="M10" s="11">
        <f t="shared" si="0"/>
        <v>4.6987951807228916E-2</v>
      </c>
      <c r="N10" s="11">
        <v>3.1480570585341858E-2</v>
      </c>
      <c r="O10" s="12">
        <f t="shared" si="1"/>
        <v>1.4926016566265061</v>
      </c>
      <c r="S10" s="13"/>
    </row>
    <row r="11" spans="1:19" x14ac:dyDescent="0.25">
      <c r="A11" s="2" t="s">
        <v>37</v>
      </c>
      <c r="B11" s="3">
        <v>75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343</v>
      </c>
      <c r="F11" s="2" t="s">
        <v>60</v>
      </c>
      <c r="G11" s="3">
        <v>18</v>
      </c>
      <c r="J11" s="2" t="s">
        <v>60</v>
      </c>
      <c r="K11" s="3">
        <v>18</v>
      </c>
      <c r="L11">
        <f>K11+K15+K18</f>
        <v>67</v>
      </c>
      <c r="M11" s="11">
        <f t="shared" si="0"/>
        <v>8.0722891566265054E-2</v>
      </c>
      <c r="N11" s="11">
        <v>7.747171667486473E-2</v>
      </c>
      <c r="O11" s="12">
        <f t="shared" si="1"/>
        <v>1.0419659590743928</v>
      </c>
      <c r="S11" s="13"/>
    </row>
    <row r="12" spans="1:19" x14ac:dyDescent="0.25">
      <c r="A12" s="2" t="s">
        <v>62</v>
      </c>
      <c r="B12" s="3">
        <v>47</v>
      </c>
      <c r="C12">
        <f>GETPIVOTDATA("country",$A$2,"region","Gran Colombia")+GETPIVOTDATA("country",$A$2,"region","Caribbean")+GETPIVOTDATA("country",$A$2,"region","Amazonia")</f>
        <v>182</v>
      </c>
      <c r="F12" s="2" t="s">
        <v>37</v>
      </c>
      <c r="G12" s="3">
        <v>13</v>
      </c>
      <c r="J12" s="2" t="s">
        <v>37</v>
      </c>
      <c r="K12" s="3">
        <v>13</v>
      </c>
      <c r="L12">
        <f>K12+K5+K6+K14+K10</f>
        <v>60</v>
      </c>
      <c r="M12" s="11">
        <f t="shared" si="0"/>
        <v>7.2289156626506021E-2</v>
      </c>
      <c r="N12" s="11">
        <v>7.1815051647811115E-2</v>
      </c>
      <c r="O12" s="12">
        <f t="shared" si="1"/>
        <v>1.0066017494636079</v>
      </c>
      <c r="S12" s="13"/>
    </row>
    <row r="13" spans="1:19" x14ac:dyDescent="0.25">
      <c r="A13" s="2" t="s">
        <v>195</v>
      </c>
      <c r="B13" s="3">
        <v>24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252</v>
      </c>
      <c r="F13" s="2" t="s">
        <v>62</v>
      </c>
      <c r="G13" s="3">
        <v>7</v>
      </c>
      <c r="J13" s="2" t="s">
        <v>62</v>
      </c>
      <c r="K13" s="3">
        <v>7</v>
      </c>
      <c r="L13">
        <f>K13+K7+K4</f>
        <v>25</v>
      </c>
      <c r="M13" s="11">
        <f t="shared" si="0"/>
        <v>3.0120481927710843E-2</v>
      </c>
      <c r="N13" s="11">
        <v>3.9104771273979343E-2</v>
      </c>
      <c r="O13" s="12">
        <f t="shared" si="1"/>
        <v>0.77025081457907096</v>
      </c>
      <c r="S13" s="13"/>
    </row>
    <row r="14" spans="1:19" x14ac:dyDescent="0.25">
      <c r="A14" s="2" t="s">
        <v>36</v>
      </c>
      <c r="B14" s="3">
        <v>57</v>
      </c>
      <c r="C14">
        <f>GETPIVOTDATA("country",$A$2,"region","Indochina")+GETPIVOTDATA("country",$A$2,"region","China")+GETPIVOTDATA("country",$A$2,"region","The Subcontinent")+GETPIVOTDATA("country",$A$2,"region","East Indies")</f>
        <v>317</v>
      </c>
      <c r="F14" s="2" t="s">
        <v>195</v>
      </c>
      <c r="G14" s="3">
        <v>11</v>
      </c>
      <c r="J14" s="2" t="s">
        <v>195</v>
      </c>
      <c r="K14" s="3">
        <v>11</v>
      </c>
      <c r="L14">
        <f>K14+K6+K12+K23+K10</f>
        <v>42</v>
      </c>
      <c r="M14" s="11">
        <f t="shared" si="0"/>
        <v>5.0602409638554217E-2</v>
      </c>
      <c r="N14" s="11">
        <v>4.4269552385636991E-2</v>
      </c>
      <c r="O14" s="12">
        <f t="shared" si="1"/>
        <v>1.1430522088353414</v>
      </c>
      <c r="S14" s="13"/>
    </row>
    <row r="15" spans="1:19" x14ac:dyDescent="0.25">
      <c r="A15" s="2" t="s">
        <v>71</v>
      </c>
      <c r="B15" s="3">
        <v>50</v>
      </c>
      <c r="C15">
        <f>GETPIVOTDATA("country",$A$2,"region","Mesoamerica")+GETPIVOTDATA("country",$A$2,"region","Caribbean")</f>
        <v>151</v>
      </c>
      <c r="F15" s="2" t="s">
        <v>36</v>
      </c>
      <c r="G15" s="3">
        <v>15</v>
      </c>
      <c r="J15" s="2" t="s">
        <v>36</v>
      </c>
      <c r="K15" s="3">
        <v>15</v>
      </c>
      <c r="L15">
        <f>K15+K8+K22+K11</f>
        <v>58</v>
      </c>
      <c r="M15" s="11">
        <f t="shared" si="0"/>
        <v>6.9879518072289162E-2</v>
      </c>
      <c r="N15" s="11">
        <v>8.0668962124938515E-2</v>
      </c>
      <c r="O15" s="12">
        <f t="shared" si="1"/>
        <v>0.86625036732295035</v>
      </c>
      <c r="S15" s="13"/>
    </row>
    <row r="16" spans="1:19" x14ac:dyDescent="0.25">
      <c r="A16" s="2" t="s">
        <v>30</v>
      </c>
      <c r="B16" s="3">
        <v>88</v>
      </c>
      <c r="C16">
        <f>GETPIVOTDATA("country",$A$2,"region","Mesopotamia")+GETPIVOTDATA("country",$A$2,"region","Arabia")+GETPIVOTDATA("country",$A$2,"region","Persia")</f>
        <v>273</v>
      </c>
      <c r="F16" s="2" t="s">
        <v>71</v>
      </c>
      <c r="G16" s="3">
        <v>5</v>
      </c>
      <c r="J16" s="2" t="s">
        <v>71</v>
      </c>
      <c r="K16" s="3">
        <v>5</v>
      </c>
      <c r="L16">
        <f>K16+K7</f>
        <v>16</v>
      </c>
      <c r="M16" s="11">
        <f t="shared" si="0"/>
        <v>1.9277108433734941E-2</v>
      </c>
      <c r="N16" s="11">
        <v>3.4185932120019677E-2</v>
      </c>
      <c r="O16" s="12">
        <f t="shared" si="1"/>
        <v>0.56389009274508106</v>
      </c>
      <c r="S16" s="13"/>
    </row>
    <row r="17" spans="1:19" x14ac:dyDescent="0.25">
      <c r="A17" s="2" t="s">
        <v>51</v>
      </c>
      <c r="B17" s="3">
        <v>137</v>
      </c>
      <c r="C17">
        <f>GETPIVOTDATA("country",$A$2,"region","Pacific Rim")+GETPIVOTDATA("country",$A$2,"region","East Indies")+GETPIVOTDATA("country",$A$2,"region","China")</f>
        <v>362</v>
      </c>
      <c r="F17" s="2" t="s">
        <v>30</v>
      </c>
      <c r="G17" s="3">
        <v>19</v>
      </c>
      <c r="J17" s="2" t="s">
        <v>30</v>
      </c>
      <c r="K17" s="3">
        <v>19</v>
      </c>
      <c r="L17">
        <f>K17+K5+K19</f>
        <v>56</v>
      </c>
      <c r="M17" s="11">
        <f t="shared" si="0"/>
        <v>6.746987951807229E-2</v>
      </c>
      <c r="N17" s="11">
        <v>7.2798819478603047E-2</v>
      </c>
      <c r="O17" s="12">
        <f t="shared" si="1"/>
        <v>0.92679908824487145</v>
      </c>
      <c r="S17" s="13"/>
    </row>
    <row r="18" spans="1:19" x14ac:dyDescent="0.25">
      <c r="A18" s="2" t="s">
        <v>68</v>
      </c>
      <c r="B18" s="3">
        <v>66</v>
      </c>
      <c r="C18">
        <f>GETPIVOTDATA("country",$A$2,"region","Persia")+GETPIVOTDATA("country",$A$2,"region","The Subcontinent")+GETPIVOTDATA("country",$A$2,"region","Mesopotamia")</f>
        <v>189</v>
      </c>
      <c r="F18" s="2" t="s">
        <v>51</v>
      </c>
      <c r="G18" s="3">
        <v>34</v>
      </c>
      <c r="J18" s="2" t="s">
        <v>51</v>
      </c>
      <c r="K18" s="3">
        <v>34</v>
      </c>
      <c r="L18">
        <f>K18+K11+K8</f>
        <v>67</v>
      </c>
      <c r="M18" s="11">
        <f t="shared" si="0"/>
        <v>8.0722891566265054E-2</v>
      </c>
      <c r="N18" s="11">
        <v>9.0752582390555822E-2</v>
      </c>
      <c r="O18" s="12">
        <f t="shared" si="1"/>
        <v>0.88948313579521332</v>
      </c>
    </row>
    <row r="19" spans="1:19" x14ac:dyDescent="0.25">
      <c r="A19" s="2" t="s">
        <v>49</v>
      </c>
      <c r="B19" s="3">
        <v>39</v>
      </c>
      <c r="C19">
        <f>GETPIVOTDATA("country",$A$2,"region","Southern Africa")+GETPIVOTDATA("country",$A$2,"region","Congo")</f>
        <v>74</v>
      </c>
      <c r="F19" s="2" t="s">
        <v>68</v>
      </c>
      <c r="G19" s="3">
        <v>14</v>
      </c>
      <c r="J19" s="2" t="s">
        <v>68</v>
      </c>
      <c r="K19" s="3">
        <v>14</v>
      </c>
      <c r="L19">
        <f>K19+K22+K17</f>
        <v>43</v>
      </c>
      <c r="M19" s="11">
        <f t="shared" si="0"/>
        <v>5.1807228915662654E-2</v>
      </c>
      <c r="N19" s="11">
        <v>4.943433349729464E-2</v>
      </c>
      <c r="O19" s="12">
        <f t="shared" si="1"/>
        <v>1.0480009590601211</v>
      </c>
    </row>
    <row r="20" spans="1:19" x14ac:dyDescent="0.25">
      <c r="A20" s="2" t="s">
        <v>21</v>
      </c>
      <c r="B20" s="3">
        <v>41</v>
      </c>
      <c r="C20">
        <f>GETPIVOTDATA("country",$A$2,"region","Southern Cone")+GETPIVOTDATA("country",$A$2,"region","Amazonia")</f>
        <v>75</v>
      </c>
      <c r="F20" s="2" t="s">
        <v>49</v>
      </c>
      <c r="G20" s="3">
        <v>14</v>
      </c>
      <c r="J20" s="2" t="s">
        <v>49</v>
      </c>
      <c r="K20" s="3">
        <v>14</v>
      </c>
      <c r="L20">
        <f>K20+K9</f>
        <v>26</v>
      </c>
      <c r="M20" s="11">
        <f t="shared" si="0"/>
        <v>3.1325301204819279E-2</v>
      </c>
      <c r="N20" s="11">
        <v>2.0413182488932612E-2</v>
      </c>
      <c r="O20" s="12">
        <f t="shared" si="1"/>
        <v>1.5345623457686168</v>
      </c>
    </row>
    <row r="21" spans="1:19" x14ac:dyDescent="0.25">
      <c r="A21" s="2" t="s">
        <v>63</v>
      </c>
      <c r="B21" s="3">
        <v>35</v>
      </c>
      <c r="C21">
        <f>GETPIVOTDATA("country",$A$2,"region","The Subcontinent")+GETPIVOTDATA("country",$A$2,"region","China")+GETPIVOTDATA("country",$A$2,"region","Indochina")+GETPIVOTDATA("country",$A$2,"region","Persia")</f>
        <v>263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12</v>
      </c>
      <c r="M21" s="11">
        <f t="shared" si="0"/>
        <v>1.4457831325301205E-2</v>
      </c>
      <c r="N21" s="11">
        <v>1.3034923757993113E-2</v>
      </c>
      <c r="O21" s="12">
        <f t="shared" si="1"/>
        <v>1.1091611729938624</v>
      </c>
    </row>
    <row r="22" spans="1:19" x14ac:dyDescent="0.25">
      <c r="A22" s="2" t="s">
        <v>120</v>
      </c>
      <c r="B22" s="3">
        <v>28</v>
      </c>
      <c r="C22">
        <f>GETPIVOTDATA("country",$A$2,"region","West Africa")+GETPIVOTDATA("country",$A$2,"region","Guinea")+GETPIVOTDATA("country",$A$2,"region","Atlas")</f>
        <v>150</v>
      </c>
      <c r="F22" s="2" t="s">
        <v>63</v>
      </c>
      <c r="G22" s="3">
        <v>10</v>
      </c>
      <c r="J22" s="2" t="s">
        <v>63</v>
      </c>
      <c r="K22" s="3">
        <v>10</v>
      </c>
      <c r="L22">
        <f>K22+K19+K8+K15</f>
        <v>54</v>
      </c>
      <c r="M22" s="11">
        <f t="shared" si="0"/>
        <v>6.5060240963855417E-2</v>
      </c>
      <c r="N22" s="11">
        <v>6.5912444663059525E-2</v>
      </c>
      <c r="O22" s="12">
        <f t="shared" si="1"/>
        <v>0.98707067074267196</v>
      </c>
    </row>
    <row r="23" spans="1:19" x14ac:dyDescent="0.25">
      <c r="A23" s="2" t="s">
        <v>304</v>
      </c>
      <c r="B23" s="3">
        <v>1326</v>
      </c>
      <c r="F23" s="2" t="s">
        <v>120</v>
      </c>
      <c r="G23" s="3">
        <v>5</v>
      </c>
      <c r="J23" s="2" t="s">
        <v>120</v>
      </c>
      <c r="K23" s="3">
        <v>5</v>
      </c>
      <c r="L23">
        <f>K23+K14+K6</f>
        <v>26</v>
      </c>
      <c r="M23" s="11">
        <f t="shared" si="0"/>
        <v>3.1325301204819279E-2</v>
      </c>
      <c r="N23" s="11">
        <v>2.557796360059026E-2</v>
      </c>
      <c r="O23" s="12">
        <f t="shared" si="1"/>
        <v>1.2246987951807231</v>
      </c>
    </row>
    <row r="24" spans="1:19" x14ac:dyDescent="0.25">
      <c r="F24" s="2" t="s">
        <v>304</v>
      </c>
      <c r="G24" s="3">
        <v>251</v>
      </c>
      <c r="J24" s="2" t="s">
        <v>2183</v>
      </c>
      <c r="K24">
        <f>SUM(K4:K23)</f>
        <v>251</v>
      </c>
      <c r="L24">
        <f>SUM(L4:L23)</f>
        <v>830</v>
      </c>
    </row>
    <row r="25" spans="1:19" x14ac:dyDescent="0.25">
      <c r="A25" t="s">
        <v>1766</v>
      </c>
      <c r="B25" t="s">
        <v>3604</v>
      </c>
    </row>
    <row r="26" spans="1:19" x14ac:dyDescent="0.25">
      <c r="A26" s="2" t="s">
        <v>51</v>
      </c>
      <c r="B26">
        <v>362</v>
      </c>
      <c r="J26" s="2" t="s">
        <v>2181</v>
      </c>
    </row>
    <row r="27" spans="1:19" x14ac:dyDescent="0.25">
      <c r="A27" s="2" t="s">
        <v>37</v>
      </c>
      <c r="B27">
        <v>343</v>
      </c>
      <c r="J27" s="2" t="s">
        <v>41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24</v>
      </c>
      <c r="B28">
        <v>334</v>
      </c>
      <c r="F28" s="1" t="s">
        <v>619</v>
      </c>
      <c r="G28" t="s">
        <v>621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36</v>
      </c>
      <c r="B29">
        <v>317</v>
      </c>
      <c r="F29" s="2" t="s">
        <v>41</v>
      </c>
      <c r="G29" s="3">
        <v>24</v>
      </c>
      <c r="J29" s="2" t="s">
        <v>46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282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30</v>
      </c>
      <c r="B31">
        <v>273</v>
      </c>
      <c r="F31" s="2" t="s">
        <v>46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63</v>
      </c>
      <c r="B32">
        <v>263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60</v>
      </c>
      <c r="B33">
        <v>257</v>
      </c>
      <c r="F33" s="2" t="s">
        <v>24</v>
      </c>
      <c r="G33" s="3">
        <v>108</v>
      </c>
      <c r="J33" s="2" t="s">
        <v>67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195</v>
      </c>
      <c r="B34">
        <v>252</v>
      </c>
      <c r="F34" s="2" t="s">
        <v>29</v>
      </c>
      <c r="G34" s="3">
        <v>41</v>
      </c>
      <c r="J34" s="2" t="s">
        <v>60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46</v>
      </c>
      <c r="B35">
        <v>225</v>
      </c>
      <c r="F35" s="2" t="s">
        <v>67</v>
      </c>
      <c r="G35" s="3">
        <v>17</v>
      </c>
      <c r="J35" s="2" t="s">
        <v>37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34</v>
      </c>
      <c r="B36">
        <v>198</v>
      </c>
      <c r="F36" s="2" t="s">
        <v>60</v>
      </c>
      <c r="G36" s="3">
        <v>128</v>
      </c>
      <c r="J36" s="2" t="s">
        <v>62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68</v>
      </c>
      <c r="B37">
        <v>189</v>
      </c>
      <c r="F37" s="2" t="s">
        <v>37</v>
      </c>
      <c r="G37" s="3">
        <v>59</v>
      </c>
      <c r="J37" s="2" t="s">
        <v>195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62</v>
      </c>
      <c r="B38">
        <v>182</v>
      </c>
      <c r="F38" s="2" t="s">
        <v>62</v>
      </c>
      <c r="G38" s="3">
        <v>38</v>
      </c>
      <c r="J38" s="2" t="s">
        <v>36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67</v>
      </c>
      <c r="B39">
        <v>161</v>
      </c>
      <c r="F39" s="2" t="s">
        <v>195</v>
      </c>
      <c r="G39" s="3">
        <v>11</v>
      </c>
      <c r="J39" s="2" t="s">
        <v>71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71</v>
      </c>
      <c r="B40">
        <v>151</v>
      </c>
      <c r="F40" s="2" t="s">
        <v>36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120</v>
      </c>
      <c r="B41">
        <v>150</v>
      </c>
      <c r="F41" s="2" t="s">
        <v>71</v>
      </c>
      <c r="G41" s="3">
        <v>42</v>
      </c>
      <c r="J41" s="2" t="s">
        <v>51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41</v>
      </c>
      <c r="B42">
        <v>122</v>
      </c>
      <c r="F42" s="2" t="s">
        <v>30</v>
      </c>
      <c r="G42" s="3">
        <v>95</v>
      </c>
      <c r="J42" s="2" t="s">
        <v>68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29</v>
      </c>
      <c r="B43">
        <v>101</v>
      </c>
      <c r="F43" s="2" t="s">
        <v>51</v>
      </c>
      <c r="G43" s="3">
        <v>133</v>
      </c>
      <c r="J43" s="2" t="s">
        <v>49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21</v>
      </c>
      <c r="B44">
        <v>75</v>
      </c>
      <c r="F44" s="2" t="s">
        <v>68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49</v>
      </c>
      <c r="B45">
        <v>74</v>
      </c>
      <c r="F45" s="2" t="s">
        <v>49</v>
      </c>
      <c r="G45" s="3">
        <v>42</v>
      </c>
      <c r="J45" s="2" t="s">
        <v>63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120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63</v>
      </c>
      <c r="G47" s="3">
        <v>38</v>
      </c>
      <c r="J47" s="2" t="s">
        <v>2183</v>
      </c>
      <c r="K47">
        <f>SUM(K27:K46)</f>
        <v>1250</v>
      </c>
      <c r="L47">
        <f>SUM(L27:L46)</f>
        <v>4066</v>
      </c>
    </row>
    <row r="48" spans="1:13" x14ac:dyDescent="0.25">
      <c r="F48" s="2" t="s">
        <v>120</v>
      </c>
      <c r="G48" s="3">
        <v>21</v>
      </c>
    </row>
    <row r="49" spans="6:7" x14ac:dyDescent="0.25">
      <c r="F49" s="2" t="s">
        <v>304</v>
      </c>
      <c r="G49" s="3">
        <v>1250</v>
      </c>
    </row>
  </sheetData>
  <autoFilter ref="A25:B45">
    <sortState ref="A26:B45">
      <sortCondition descending="1" ref="B25:B45"/>
    </sortState>
  </autoFilter>
  <conditionalFormatting sqref="C3:C22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6:B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810</v>
      </c>
      <c r="C1" t="s">
        <v>806</v>
      </c>
      <c r="G1" t="s">
        <v>2779</v>
      </c>
      <c r="H1" t="s">
        <v>772</v>
      </c>
      <c r="I1" t="s">
        <v>2773</v>
      </c>
      <c r="J1" t="s">
        <v>2774</v>
      </c>
      <c r="K1" t="s">
        <v>2775</v>
      </c>
    </row>
    <row r="2" spans="1:11" x14ac:dyDescent="0.25">
      <c r="A2" t="s">
        <v>807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812</v>
      </c>
      <c r="B3">
        <v>375</v>
      </c>
      <c r="C3">
        <v>500</v>
      </c>
      <c r="K3" s="5"/>
    </row>
    <row r="4" spans="1:11" x14ac:dyDescent="0.25">
      <c r="A4" t="s">
        <v>808</v>
      </c>
      <c r="B4">
        <v>1</v>
      </c>
      <c r="C4">
        <v>13</v>
      </c>
      <c r="G4" t="s">
        <v>2776</v>
      </c>
      <c r="H4">
        <f>I2+J2*K2</f>
        <v>1185</v>
      </c>
    </row>
    <row r="5" spans="1:11" x14ac:dyDescent="0.25">
      <c r="A5" t="s">
        <v>809</v>
      </c>
      <c r="B5">
        <f>B2/B3</f>
        <v>0.32</v>
      </c>
      <c r="C5">
        <f>C4*C2/C3</f>
        <v>0.20799999999999999</v>
      </c>
      <c r="G5" t="s">
        <v>2777</v>
      </c>
      <c r="H5">
        <f>H4*3/5</f>
        <v>711</v>
      </c>
    </row>
    <row r="6" spans="1:11" x14ac:dyDescent="0.25">
      <c r="A6" t="s">
        <v>811</v>
      </c>
      <c r="B6">
        <f>B5*375</f>
        <v>120</v>
      </c>
      <c r="C6">
        <f>C5*375</f>
        <v>78</v>
      </c>
      <c r="G6" t="s">
        <v>2778</v>
      </c>
      <c r="H6">
        <f>H5/10</f>
        <v>71.099999999999994</v>
      </c>
    </row>
    <row r="10" spans="1:11" x14ac:dyDescent="0.25">
      <c r="G10" t="s">
        <v>2779</v>
      </c>
      <c r="H10" t="s">
        <v>772</v>
      </c>
      <c r="I10" t="s">
        <v>2773</v>
      </c>
      <c r="J10" t="s">
        <v>2774</v>
      </c>
      <c r="K10" t="s">
        <v>2775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2776</v>
      </c>
      <c r="H13">
        <f>I11+J11*K11</f>
        <v>2500</v>
      </c>
    </row>
    <row r="14" spans="1:11" x14ac:dyDescent="0.25">
      <c r="G14" t="s">
        <v>2777</v>
      </c>
      <c r="H14">
        <f>H13*3/5</f>
        <v>1500</v>
      </c>
    </row>
    <row r="15" spans="1:11" x14ac:dyDescent="0.25">
      <c r="G15" t="s">
        <v>2778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E15" sqref="E15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1807</v>
      </c>
    </row>
    <row r="3" spans="1:7" x14ac:dyDescent="0.25">
      <c r="G3" t="s">
        <v>1849</v>
      </c>
    </row>
    <row r="4" spans="1:7" x14ac:dyDescent="0.25">
      <c r="G4" t="s">
        <v>1844</v>
      </c>
    </row>
    <row r="5" spans="1:7" x14ac:dyDescent="0.25">
      <c r="A5" t="s">
        <v>1824</v>
      </c>
      <c r="B5" t="s">
        <v>1841</v>
      </c>
      <c r="G5" t="s">
        <v>1845</v>
      </c>
    </row>
    <row r="6" spans="1:7" x14ac:dyDescent="0.25">
      <c r="A6" t="s">
        <v>479</v>
      </c>
      <c r="B6" t="s">
        <v>1840</v>
      </c>
      <c r="G6" t="s">
        <v>1846</v>
      </c>
    </row>
    <row r="7" spans="1:7" x14ac:dyDescent="0.25">
      <c r="A7" t="s">
        <v>1587</v>
      </c>
      <c r="B7" t="s">
        <v>2186</v>
      </c>
      <c r="D7" t="s">
        <v>1842</v>
      </c>
      <c r="E7" t="s">
        <v>1843</v>
      </c>
      <c r="G7" t="s">
        <v>1847</v>
      </c>
    </row>
    <row r="8" spans="1:7" x14ac:dyDescent="0.25">
      <c r="A8" t="s">
        <v>253</v>
      </c>
      <c r="B8" t="s">
        <v>253</v>
      </c>
      <c r="D8" t="s">
        <v>999</v>
      </c>
      <c r="G8" t="s">
        <v>1848</v>
      </c>
    </row>
    <row r="9" spans="1:7" x14ac:dyDescent="0.25">
      <c r="A9" t="s">
        <v>1573</v>
      </c>
      <c r="B9" t="s">
        <v>1574</v>
      </c>
      <c r="G9" t="s">
        <v>1850</v>
      </c>
    </row>
    <row r="10" spans="1:7" x14ac:dyDescent="0.25">
      <c r="A10" t="s">
        <v>1398</v>
      </c>
      <c r="B10" t="s">
        <v>2187</v>
      </c>
      <c r="G10" t="s">
        <v>1851</v>
      </c>
    </row>
    <row r="11" spans="1:7" x14ac:dyDescent="0.25">
      <c r="A11" t="s">
        <v>1838</v>
      </c>
      <c r="B11" t="s">
        <v>1837</v>
      </c>
      <c r="G11" t="s">
        <v>1852</v>
      </c>
    </row>
    <row r="12" spans="1:7" x14ac:dyDescent="0.25">
      <c r="A12" t="s">
        <v>1984</v>
      </c>
      <c r="B12" t="s">
        <v>2180</v>
      </c>
      <c r="G12" t="s">
        <v>1853</v>
      </c>
    </row>
    <row r="13" spans="1:7" x14ac:dyDescent="0.25">
      <c r="A13" t="s">
        <v>1607</v>
      </c>
      <c r="B13" t="s">
        <v>2206</v>
      </c>
      <c r="G13" t="s">
        <v>1854</v>
      </c>
    </row>
    <row r="14" spans="1:7" x14ac:dyDescent="0.25">
      <c r="A14" t="s">
        <v>1584</v>
      </c>
      <c r="B14" t="s">
        <v>1836</v>
      </c>
      <c r="G14" t="s">
        <v>1855</v>
      </c>
    </row>
    <row r="15" spans="1:7" x14ac:dyDescent="0.25">
      <c r="A15" t="s">
        <v>1962</v>
      </c>
      <c r="B15" t="s">
        <v>1963</v>
      </c>
      <c r="G15" t="s">
        <v>1856</v>
      </c>
    </row>
    <row r="16" spans="1:7" x14ac:dyDescent="0.25">
      <c r="A16" t="s">
        <v>2207</v>
      </c>
      <c r="B16" t="s">
        <v>1417</v>
      </c>
      <c r="G16" t="s">
        <v>1857</v>
      </c>
    </row>
    <row r="17" spans="1:7" x14ac:dyDescent="0.25">
      <c r="A17" t="s">
        <v>1621</v>
      </c>
      <c r="B17" t="s">
        <v>1839</v>
      </c>
      <c r="G17" t="s">
        <v>1858</v>
      </c>
    </row>
    <row r="18" spans="1:7" x14ac:dyDescent="0.25">
      <c r="A18" t="s">
        <v>333</v>
      </c>
      <c r="B18" t="s">
        <v>2132</v>
      </c>
      <c r="G18" t="s">
        <v>1859</v>
      </c>
    </row>
    <row r="19" spans="1:7" x14ac:dyDescent="0.25">
      <c r="A19" t="s">
        <v>1157</v>
      </c>
      <c r="B19" t="s">
        <v>1982</v>
      </c>
      <c r="G19" t="s">
        <v>1860</v>
      </c>
    </row>
    <row r="20" spans="1:7" x14ac:dyDescent="0.25">
      <c r="A20" t="s">
        <v>1835</v>
      </c>
      <c r="B20" t="s">
        <v>2188</v>
      </c>
      <c r="G20" t="s">
        <v>1861</v>
      </c>
    </row>
    <row r="21" spans="1:7" x14ac:dyDescent="0.25">
      <c r="A21" t="s">
        <v>1686</v>
      </c>
      <c r="B21" t="s">
        <v>1687</v>
      </c>
      <c r="D21" t="s">
        <v>3320</v>
      </c>
      <c r="G21" t="s">
        <v>1862</v>
      </c>
    </row>
    <row r="22" spans="1:7" x14ac:dyDescent="0.25">
      <c r="A22" t="s">
        <v>1202</v>
      </c>
      <c r="D22" t="s">
        <v>3321</v>
      </c>
      <c r="G22" t="s">
        <v>1863</v>
      </c>
    </row>
    <row r="23" spans="1:7" x14ac:dyDescent="0.25">
      <c r="A23" t="s">
        <v>1567</v>
      </c>
      <c r="D23" t="s">
        <v>3322</v>
      </c>
      <c r="G23" t="s">
        <v>1864</v>
      </c>
    </row>
    <row r="24" spans="1:7" x14ac:dyDescent="0.25">
      <c r="A24" t="s">
        <v>1680</v>
      </c>
      <c r="B24" t="s">
        <v>1681</v>
      </c>
      <c r="D24" t="s">
        <v>3323</v>
      </c>
      <c r="G24" t="s">
        <v>1865</v>
      </c>
    </row>
    <row r="25" spans="1:7" x14ac:dyDescent="0.25">
      <c r="A25" t="s">
        <v>77</v>
      </c>
      <c r="D25" t="s">
        <v>610</v>
      </c>
      <c r="G25" t="s">
        <v>1866</v>
      </c>
    </row>
    <row r="26" spans="1:7" x14ac:dyDescent="0.25">
      <c r="A26" t="s">
        <v>1383</v>
      </c>
      <c r="D26" t="s">
        <v>2230</v>
      </c>
      <c r="G26" t="s">
        <v>1867</v>
      </c>
    </row>
    <row r="27" spans="1:7" x14ac:dyDescent="0.25">
      <c r="A27" t="s">
        <v>256</v>
      </c>
      <c r="D27" t="s">
        <v>459</v>
      </c>
      <c r="G27" t="s">
        <v>1868</v>
      </c>
    </row>
    <row r="28" spans="1:7" x14ac:dyDescent="0.25">
      <c r="A28" t="s">
        <v>325</v>
      </c>
      <c r="G28" t="s">
        <v>1869</v>
      </c>
    </row>
    <row r="29" spans="1:7" x14ac:dyDescent="0.25">
      <c r="A29" t="s">
        <v>1439</v>
      </c>
      <c r="G29" t="s">
        <v>1870</v>
      </c>
    </row>
    <row r="30" spans="1:7" x14ac:dyDescent="0.25">
      <c r="A30" t="s">
        <v>1511</v>
      </c>
      <c r="G30" t="s">
        <v>1871</v>
      </c>
    </row>
    <row r="31" spans="1:7" x14ac:dyDescent="0.25">
      <c r="A31" t="s">
        <v>61</v>
      </c>
      <c r="G31" t="s">
        <v>1872</v>
      </c>
    </row>
    <row r="32" spans="1:7" x14ac:dyDescent="0.25">
      <c r="A32" t="s">
        <v>1517</v>
      </c>
      <c r="G32" t="s">
        <v>1873</v>
      </c>
    </row>
    <row r="33" spans="1:7" x14ac:dyDescent="0.25">
      <c r="A33" t="s">
        <v>1463</v>
      </c>
      <c r="G33" t="s">
        <v>1874</v>
      </c>
    </row>
    <row r="34" spans="1:7" x14ac:dyDescent="0.25">
      <c r="A34" t="s">
        <v>1563</v>
      </c>
      <c r="G34" t="s">
        <v>1875</v>
      </c>
    </row>
    <row r="35" spans="1:7" x14ac:dyDescent="0.25">
      <c r="A35" t="s">
        <v>1983</v>
      </c>
      <c r="G35" t="s">
        <v>1876</v>
      </c>
    </row>
    <row r="36" spans="1:7" x14ac:dyDescent="0.25">
      <c r="A36" t="s">
        <v>1630</v>
      </c>
      <c r="G36" t="s">
        <v>1877</v>
      </c>
    </row>
    <row r="37" spans="1:7" x14ac:dyDescent="0.25">
      <c r="A37" t="s">
        <v>476</v>
      </c>
      <c r="B37" t="s">
        <v>2268</v>
      </c>
      <c r="G37" t="s">
        <v>1878</v>
      </c>
    </row>
    <row r="38" spans="1:7" x14ac:dyDescent="0.25">
      <c r="A38" t="s">
        <v>1566</v>
      </c>
      <c r="B38" t="s">
        <v>2269</v>
      </c>
      <c r="G38" t="s">
        <v>1879</v>
      </c>
    </row>
    <row r="39" spans="1:7" x14ac:dyDescent="0.25">
      <c r="G39" t="s">
        <v>1880</v>
      </c>
    </row>
    <row r="40" spans="1:7" x14ac:dyDescent="0.25">
      <c r="G40" t="s">
        <v>1881</v>
      </c>
    </row>
    <row r="41" spans="1:7" x14ac:dyDescent="0.25">
      <c r="G41" t="s">
        <v>1882</v>
      </c>
    </row>
    <row r="42" spans="1:7" x14ac:dyDescent="0.25">
      <c r="G42" t="s">
        <v>1883</v>
      </c>
    </row>
    <row r="43" spans="1:7" x14ac:dyDescent="0.25">
      <c r="G43" t="s">
        <v>1884</v>
      </c>
    </row>
    <row r="44" spans="1:7" x14ac:dyDescent="0.25">
      <c r="G44" t="s">
        <v>1885</v>
      </c>
    </row>
    <row r="45" spans="1:7" x14ac:dyDescent="0.25">
      <c r="G45" t="s">
        <v>1886</v>
      </c>
    </row>
    <row r="46" spans="1:7" x14ac:dyDescent="0.25">
      <c r="G46" t="s">
        <v>1887</v>
      </c>
    </row>
    <row r="47" spans="1:7" x14ac:dyDescent="0.25">
      <c r="G47" t="s">
        <v>1888</v>
      </c>
    </row>
    <row r="48" spans="1:7" x14ac:dyDescent="0.25">
      <c r="G48" t="s">
        <v>1889</v>
      </c>
    </row>
    <row r="49" spans="7:7" x14ac:dyDescent="0.25">
      <c r="G49" t="s">
        <v>1890</v>
      </c>
    </row>
    <row r="50" spans="7:7" x14ac:dyDescent="0.25">
      <c r="G50" t="s">
        <v>1891</v>
      </c>
    </row>
    <row r="51" spans="7:7" x14ac:dyDescent="0.25">
      <c r="G51" t="s">
        <v>1892</v>
      </c>
    </row>
    <row r="52" spans="7:7" x14ac:dyDescent="0.25">
      <c r="G52" t="s">
        <v>1893</v>
      </c>
    </row>
    <row r="53" spans="7:7" x14ac:dyDescent="0.25">
      <c r="G53" t="s">
        <v>1894</v>
      </c>
    </row>
    <row r="54" spans="7:7" x14ac:dyDescent="0.25">
      <c r="G54" t="s">
        <v>1895</v>
      </c>
    </row>
    <row r="55" spans="7:7" x14ac:dyDescent="0.25">
      <c r="G55" t="s">
        <v>1896</v>
      </c>
    </row>
    <row r="56" spans="7:7" x14ac:dyDescent="0.25">
      <c r="G56" t="s">
        <v>1897</v>
      </c>
    </row>
    <row r="57" spans="7:7" x14ac:dyDescent="0.25">
      <c r="G57" t="s">
        <v>1898</v>
      </c>
    </row>
    <row r="58" spans="7:7" x14ac:dyDescent="0.25">
      <c r="G58" t="s">
        <v>1899</v>
      </c>
    </row>
    <row r="59" spans="7:7" x14ac:dyDescent="0.25">
      <c r="G59" t="s">
        <v>1900</v>
      </c>
    </row>
    <row r="60" spans="7:7" x14ac:dyDescent="0.25">
      <c r="G60" t="s">
        <v>1901</v>
      </c>
    </row>
    <row r="61" spans="7:7" x14ac:dyDescent="0.25">
      <c r="G61" t="s">
        <v>1902</v>
      </c>
    </row>
    <row r="62" spans="7:7" x14ac:dyDescent="0.25">
      <c r="G62" t="s">
        <v>1903</v>
      </c>
    </row>
    <row r="63" spans="7:7" x14ac:dyDescent="0.25">
      <c r="G63" t="s">
        <v>1904</v>
      </c>
    </row>
    <row r="64" spans="7:7" x14ac:dyDescent="0.25">
      <c r="G64" t="s">
        <v>1905</v>
      </c>
    </row>
    <row r="65" spans="7:7" x14ac:dyDescent="0.25">
      <c r="G65" t="s">
        <v>1906</v>
      </c>
    </row>
    <row r="66" spans="7:7" x14ac:dyDescent="0.25">
      <c r="G66" t="s">
        <v>1907</v>
      </c>
    </row>
    <row r="67" spans="7:7" x14ac:dyDescent="0.25">
      <c r="G67" t="s">
        <v>1908</v>
      </c>
    </row>
    <row r="68" spans="7:7" x14ac:dyDescent="0.25">
      <c r="G68" t="s">
        <v>1909</v>
      </c>
    </row>
    <row r="69" spans="7:7" x14ac:dyDescent="0.25">
      <c r="G69" t="s">
        <v>1910</v>
      </c>
    </row>
    <row r="70" spans="7:7" x14ac:dyDescent="0.25">
      <c r="G70" t="s">
        <v>1911</v>
      </c>
    </row>
    <row r="71" spans="7:7" x14ac:dyDescent="0.25">
      <c r="G71" t="s">
        <v>1912</v>
      </c>
    </row>
    <row r="72" spans="7:7" x14ac:dyDescent="0.25">
      <c r="G72" t="s">
        <v>1913</v>
      </c>
    </row>
    <row r="73" spans="7:7" x14ac:dyDescent="0.25">
      <c r="G73" t="s">
        <v>1914</v>
      </c>
    </row>
    <row r="74" spans="7:7" x14ac:dyDescent="0.25">
      <c r="G74" t="s">
        <v>1915</v>
      </c>
    </row>
    <row r="75" spans="7:7" x14ac:dyDescent="0.25">
      <c r="G75" t="s">
        <v>1916</v>
      </c>
    </row>
    <row r="76" spans="7:7" x14ac:dyDescent="0.25">
      <c r="G76" t="s">
        <v>1917</v>
      </c>
    </row>
    <row r="77" spans="7:7" x14ac:dyDescent="0.25">
      <c r="G77" t="s">
        <v>1918</v>
      </c>
    </row>
    <row r="78" spans="7:7" x14ac:dyDescent="0.25">
      <c r="G78" t="s">
        <v>1919</v>
      </c>
    </row>
    <row r="79" spans="7:7" x14ac:dyDescent="0.25">
      <c r="G79" t="s">
        <v>1920</v>
      </c>
    </row>
    <row r="80" spans="7:7" x14ac:dyDescent="0.25">
      <c r="G80" t="s">
        <v>1921</v>
      </c>
    </row>
    <row r="81" spans="7:7" x14ac:dyDescent="0.25">
      <c r="G81" t="s">
        <v>1922</v>
      </c>
    </row>
    <row r="82" spans="7:7" x14ac:dyDescent="0.25">
      <c r="G82" t="s">
        <v>1923</v>
      </c>
    </row>
    <row r="83" spans="7:7" x14ac:dyDescent="0.25">
      <c r="G83" t="s">
        <v>1924</v>
      </c>
    </row>
    <row r="84" spans="7:7" x14ac:dyDescent="0.25">
      <c r="G84" t="s">
        <v>1925</v>
      </c>
    </row>
    <row r="85" spans="7:7" x14ac:dyDescent="0.25">
      <c r="G85" t="s">
        <v>1926</v>
      </c>
    </row>
    <row r="86" spans="7:7" x14ac:dyDescent="0.25">
      <c r="G86" t="s">
        <v>1927</v>
      </c>
    </row>
    <row r="87" spans="7:7" x14ac:dyDescent="0.25">
      <c r="G87" t="s">
        <v>1928</v>
      </c>
    </row>
    <row r="88" spans="7:7" x14ac:dyDescent="0.25">
      <c r="G88" t="s">
        <v>1929</v>
      </c>
    </row>
    <row r="89" spans="7:7" x14ac:dyDescent="0.25">
      <c r="G89" t="s">
        <v>1930</v>
      </c>
    </row>
    <row r="90" spans="7:7" x14ac:dyDescent="0.25">
      <c r="G90" t="s">
        <v>1931</v>
      </c>
    </row>
    <row r="91" spans="7:7" x14ac:dyDescent="0.25">
      <c r="G91" t="s">
        <v>1932</v>
      </c>
    </row>
    <row r="92" spans="7:7" x14ac:dyDescent="0.25">
      <c r="G92" t="s">
        <v>1933</v>
      </c>
    </row>
    <row r="93" spans="7:7" x14ac:dyDescent="0.25">
      <c r="G93" t="s">
        <v>1934</v>
      </c>
    </row>
    <row r="94" spans="7:7" x14ac:dyDescent="0.25">
      <c r="G94" t="s">
        <v>1935</v>
      </c>
    </row>
    <row r="95" spans="7:7" x14ac:dyDescent="0.25">
      <c r="G95" t="s">
        <v>1936</v>
      </c>
    </row>
    <row r="96" spans="7:7" x14ac:dyDescent="0.25">
      <c r="G96" t="s">
        <v>1937</v>
      </c>
    </row>
    <row r="97" spans="7:7" x14ac:dyDescent="0.25">
      <c r="G97" t="s">
        <v>1938</v>
      </c>
    </row>
    <row r="98" spans="7:7" x14ac:dyDescent="0.25">
      <c r="G98" t="s">
        <v>1939</v>
      </c>
    </row>
    <row r="99" spans="7:7" x14ac:dyDescent="0.25">
      <c r="G99" t="s">
        <v>1940</v>
      </c>
    </row>
    <row r="100" spans="7:7" x14ac:dyDescent="0.25">
      <c r="G100" t="s">
        <v>1941</v>
      </c>
    </row>
    <row r="101" spans="7:7" x14ac:dyDescent="0.25">
      <c r="G101" t="s">
        <v>1942</v>
      </c>
    </row>
    <row r="102" spans="7:7" x14ac:dyDescent="0.25">
      <c r="G102" t="s">
        <v>1943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41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592</v>
      </c>
      <c r="H1" t="s">
        <v>6</v>
      </c>
      <c r="I1" t="s">
        <v>7</v>
      </c>
      <c r="J1" t="s">
        <v>8</v>
      </c>
      <c r="K1" t="s">
        <v>831</v>
      </c>
      <c r="L1" t="s">
        <v>832</v>
      </c>
      <c r="M1" t="s">
        <v>1747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1748</v>
      </c>
      <c r="T1" t="s">
        <v>15</v>
      </c>
      <c r="U1" t="s">
        <v>16</v>
      </c>
      <c r="V1" t="s">
        <v>11</v>
      </c>
      <c r="W1" t="s">
        <v>2026</v>
      </c>
    </row>
    <row r="2" spans="1:23" x14ac:dyDescent="0.25">
      <c r="A2" t="s">
        <v>1031</v>
      </c>
      <c r="B2" t="s">
        <v>1032</v>
      </c>
      <c r="C2" t="s">
        <v>1034</v>
      </c>
      <c r="D2" t="s">
        <v>3307</v>
      </c>
      <c r="E2" t="s">
        <v>2384</v>
      </c>
      <c r="F2" t="s">
        <v>2155</v>
      </c>
      <c r="G2" t="s">
        <v>1613</v>
      </c>
      <c r="H2" t="s">
        <v>2462</v>
      </c>
      <c r="I2" t="s">
        <v>28</v>
      </c>
      <c r="J2" t="s">
        <v>40</v>
      </c>
      <c r="K2" t="s">
        <v>2386</v>
      </c>
      <c r="L2" t="s">
        <v>823</v>
      </c>
      <c r="M2" t="s">
        <v>1731</v>
      </c>
      <c r="N2" t="s">
        <v>5489</v>
      </c>
      <c r="O2" t="s">
        <v>5490</v>
      </c>
      <c r="P2" t="s">
        <v>19</v>
      </c>
      <c r="Q2" t="s">
        <v>1392</v>
      </c>
      <c r="R2" t="s">
        <v>63</v>
      </c>
      <c r="S2" t="s">
        <v>1730</v>
      </c>
      <c r="T2" t="s">
        <v>4943</v>
      </c>
      <c r="U2" t="s">
        <v>1033</v>
      </c>
    </row>
    <row r="3" spans="1:23" x14ac:dyDescent="0.25">
      <c r="A3" t="s">
        <v>922</v>
      </c>
      <c r="B3" t="s">
        <v>923</v>
      </c>
      <c r="C3" t="s">
        <v>1034</v>
      </c>
      <c r="D3" t="s">
        <v>1119</v>
      </c>
      <c r="E3" t="s">
        <v>3233</v>
      </c>
      <c r="F3" t="s">
        <v>2155</v>
      </c>
      <c r="G3" t="s">
        <v>590</v>
      </c>
      <c r="H3" t="s">
        <v>1809</v>
      </c>
      <c r="I3" t="s">
        <v>28</v>
      </c>
      <c r="J3" t="s">
        <v>731</v>
      </c>
      <c r="K3" t="s">
        <v>2407</v>
      </c>
      <c r="L3" t="s">
        <v>1346</v>
      </c>
      <c r="M3" t="s">
        <v>1731</v>
      </c>
      <c r="N3" t="s">
        <v>5491</v>
      </c>
      <c r="O3" t="s">
        <v>5492</v>
      </c>
      <c r="P3" t="s">
        <v>19</v>
      </c>
      <c r="Q3" t="s">
        <v>1392</v>
      </c>
      <c r="R3" t="s">
        <v>60</v>
      </c>
      <c r="S3" t="s">
        <v>1730</v>
      </c>
      <c r="T3" t="s">
        <v>4432</v>
      </c>
      <c r="U3" t="s">
        <v>924</v>
      </c>
    </row>
    <row r="4" spans="1:23" x14ac:dyDescent="0.25">
      <c r="A4" t="s">
        <v>666</v>
      </c>
      <c r="B4" t="s">
        <v>667</v>
      </c>
      <c r="C4" t="s">
        <v>1128</v>
      </c>
      <c r="D4" t="s">
        <v>1367</v>
      </c>
      <c r="E4" t="s">
        <v>2784</v>
      </c>
      <c r="F4" t="s">
        <v>2155</v>
      </c>
      <c r="G4" t="s">
        <v>590</v>
      </c>
      <c r="H4" t="s">
        <v>2462</v>
      </c>
      <c r="I4" t="s">
        <v>28</v>
      </c>
      <c r="J4" t="s">
        <v>724</v>
      </c>
      <c r="K4" t="s">
        <v>2137</v>
      </c>
      <c r="L4" t="s">
        <v>1794</v>
      </c>
      <c r="M4" t="s">
        <v>1727</v>
      </c>
      <c r="N4" t="s">
        <v>4944</v>
      </c>
      <c r="O4" t="s">
        <v>5493</v>
      </c>
      <c r="P4" t="s">
        <v>19</v>
      </c>
      <c r="Q4" t="s">
        <v>1392</v>
      </c>
      <c r="R4" t="s">
        <v>60</v>
      </c>
      <c r="S4" t="s">
        <v>1732</v>
      </c>
      <c r="T4" t="s">
        <v>5256</v>
      </c>
      <c r="U4" t="s">
        <v>668</v>
      </c>
    </row>
    <row r="5" spans="1:23" x14ac:dyDescent="0.25">
      <c r="A5" t="s">
        <v>1015</v>
      </c>
      <c r="B5" t="s">
        <v>1016</v>
      </c>
      <c r="C5" t="s">
        <v>1034</v>
      </c>
      <c r="D5" t="s">
        <v>1603</v>
      </c>
      <c r="E5" t="s">
        <v>125</v>
      </c>
      <c r="F5" t="s">
        <v>2155</v>
      </c>
      <c r="G5" t="s">
        <v>1396</v>
      </c>
      <c r="H5" t="s">
        <v>3303</v>
      </c>
      <c r="I5" t="s">
        <v>17</v>
      </c>
      <c r="J5" t="s">
        <v>725</v>
      </c>
      <c r="K5" t="s">
        <v>2549</v>
      </c>
      <c r="L5" t="s">
        <v>1366</v>
      </c>
      <c r="M5" t="s">
        <v>1731</v>
      </c>
      <c r="N5" t="s">
        <v>5494</v>
      </c>
      <c r="O5" t="s">
        <v>5495</v>
      </c>
      <c r="P5" t="s">
        <v>19</v>
      </c>
      <c r="Q5" t="s">
        <v>1392</v>
      </c>
      <c r="R5" t="s">
        <v>24</v>
      </c>
      <c r="S5" t="s">
        <v>1730</v>
      </c>
      <c r="T5" t="s">
        <v>5496</v>
      </c>
      <c r="U5" t="s">
        <v>1017</v>
      </c>
    </row>
    <row r="6" spans="1:23" x14ac:dyDescent="0.25">
      <c r="A6" t="s">
        <v>261</v>
      </c>
      <c r="B6" t="s">
        <v>262</v>
      </c>
      <c r="C6" t="s">
        <v>33</v>
      </c>
      <c r="D6" t="s">
        <v>4946</v>
      </c>
      <c r="E6" t="s">
        <v>3045</v>
      </c>
      <c r="F6" t="s">
        <v>2155</v>
      </c>
      <c r="G6" t="s">
        <v>1613</v>
      </c>
      <c r="H6" t="s">
        <v>1391</v>
      </c>
      <c r="I6" t="s">
        <v>17</v>
      </c>
      <c r="J6" t="s">
        <v>40</v>
      </c>
      <c r="K6" t="s">
        <v>2270</v>
      </c>
      <c r="L6" t="s">
        <v>1794</v>
      </c>
      <c r="M6" t="s">
        <v>1727</v>
      </c>
      <c r="N6" t="s">
        <v>5497</v>
      </c>
      <c r="O6" t="s">
        <v>5498</v>
      </c>
      <c r="P6" t="s">
        <v>19</v>
      </c>
      <c r="Q6" t="s">
        <v>1392</v>
      </c>
      <c r="R6" t="s">
        <v>34</v>
      </c>
      <c r="S6" t="s">
        <v>1728</v>
      </c>
      <c r="T6" t="s">
        <v>5499</v>
      </c>
      <c r="U6" t="s">
        <v>263</v>
      </c>
    </row>
    <row r="7" spans="1:23" x14ac:dyDescent="0.25">
      <c r="A7" t="s">
        <v>47</v>
      </c>
      <c r="B7" t="s">
        <v>48</v>
      </c>
      <c r="C7" t="s">
        <v>96</v>
      </c>
      <c r="D7" t="s">
        <v>2189</v>
      </c>
      <c r="E7" t="s">
        <v>2211</v>
      </c>
      <c r="F7" t="s">
        <v>2155</v>
      </c>
      <c r="G7" t="s">
        <v>1613</v>
      </c>
      <c r="H7" t="s">
        <v>2138</v>
      </c>
      <c r="I7" t="s">
        <v>17</v>
      </c>
      <c r="J7" t="s">
        <v>723</v>
      </c>
      <c r="K7" t="s">
        <v>1400</v>
      </c>
      <c r="L7" t="s">
        <v>1094</v>
      </c>
      <c r="M7" t="s">
        <v>1727</v>
      </c>
      <c r="N7" t="s">
        <v>5500</v>
      </c>
      <c r="O7" t="s">
        <v>5501</v>
      </c>
      <c r="P7" t="s">
        <v>19</v>
      </c>
      <c r="Q7" t="s">
        <v>1642</v>
      </c>
      <c r="R7" t="s">
        <v>63</v>
      </c>
      <c r="S7" t="s">
        <v>1728</v>
      </c>
      <c r="T7" t="s">
        <v>5502</v>
      </c>
      <c r="U7" t="s">
        <v>50</v>
      </c>
    </row>
    <row r="8" spans="1:23" x14ac:dyDescent="0.25">
      <c r="A8" t="s">
        <v>1648</v>
      </c>
      <c r="B8" t="s">
        <v>1649</v>
      </c>
      <c r="C8" t="s">
        <v>1092</v>
      </c>
      <c r="D8" t="s">
        <v>2139</v>
      </c>
      <c r="E8" t="s">
        <v>2298</v>
      </c>
      <c r="F8" t="s">
        <v>203</v>
      </c>
      <c r="G8" t="s">
        <v>28</v>
      </c>
      <c r="H8" t="s">
        <v>1391</v>
      </c>
      <c r="I8" t="s">
        <v>20</v>
      </c>
      <c r="J8" t="s">
        <v>765</v>
      </c>
      <c r="K8" t="s">
        <v>1767</v>
      </c>
      <c r="L8" t="s">
        <v>1769</v>
      </c>
      <c r="M8" t="s">
        <v>1731</v>
      </c>
      <c r="N8" t="s">
        <v>5503</v>
      </c>
      <c r="O8" t="s">
        <v>3537</v>
      </c>
      <c r="P8" t="s">
        <v>1126</v>
      </c>
      <c r="Q8" t="s">
        <v>1083</v>
      </c>
      <c r="R8" t="s">
        <v>36</v>
      </c>
      <c r="S8" t="s">
        <v>1730</v>
      </c>
      <c r="T8" t="s">
        <v>4945</v>
      </c>
      <c r="U8" t="s">
        <v>1650</v>
      </c>
    </row>
    <row r="9" spans="1:23" x14ac:dyDescent="0.25">
      <c r="A9" t="s">
        <v>1060</v>
      </c>
      <c r="B9" t="s">
        <v>1061</v>
      </c>
      <c r="C9" t="s">
        <v>1092</v>
      </c>
      <c r="D9" t="s">
        <v>2237</v>
      </c>
      <c r="E9" t="s">
        <v>2109</v>
      </c>
      <c r="F9" t="s">
        <v>2155</v>
      </c>
      <c r="G9" t="s">
        <v>1613</v>
      </c>
      <c r="H9" t="s">
        <v>1351</v>
      </c>
      <c r="I9" t="s">
        <v>28</v>
      </c>
      <c r="J9" t="s">
        <v>727</v>
      </c>
      <c r="K9" t="s">
        <v>1690</v>
      </c>
      <c r="L9" t="s">
        <v>2156</v>
      </c>
      <c r="M9" t="s">
        <v>1731</v>
      </c>
      <c r="N9" t="s">
        <v>5504</v>
      </c>
      <c r="O9" t="s">
        <v>5505</v>
      </c>
      <c r="P9" t="s">
        <v>19</v>
      </c>
      <c r="Q9" t="s">
        <v>1392</v>
      </c>
      <c r="R9" t="s">
        <v>30</v>
      </c>
      <c r="S9" t="s">
        <v>1730</v>
      </c>
      <c r="T9" t="s">
        <v>2617</v>
      </c>
      <c r="U9" t="s">
        <v>1062</v>
      </c>
    </row>
    <row r="10" spans="1:23" x14ac:dyDescent="0.25">
      <c r="A10" t="s">
        <v>871</v>
      </c>
      <c r="B10" t="s">
        <v>872</v>
      </c>
      <c r="C10" t="s">
        <v>1034</v>
      </c>
      <c r="D10" t="s">
        <v>1138</v>
      </c>
      <c r="E10" t="s">
        <v>2466</v>
      </c>
      <c r="F10" t="s">
        <v>2429</v>
      </c>
      <c r="G10" t="s">
        <v>28</v>
      </c>
      <c r="H10" t="s">
        <v>1351</v>
      </c>
      <c r="I10" t="s">
        <v>28</v>
      </c>
      <c r="J10" t="s">
        <v>40</v>
      </c>
      <c r="K10" t="s">
        <v>1690</v>
      </c>
      <c r="M10" t="s">
        <v>1729</v>
      </c>
      <c r="N10" t="s">
        <v>5506</v>
      </c>
      <c r="O10" t="s">
        <v>4717</v>
      </c>
      <c r="P10" t="s">
        <v>1126</v>
      </c>
      <c r="Q10" t="s">
        <v>126</v>
      </c>
      <c r="R10" t="s">
        <v>21</v>
      </c>
      <c r="S10" t="s">
        <v>1732</v>
      </c>
      <c r="T10" t="s">
        <v>4718</v>
      </c>
      <c r="U10" t="s">
        <v>873</v>
      </c>
    </row>
    <row r="11" spans="1:23" x14ac:dyDescent="0.25">
      <c r="A11" t="s">
        <v>574</v>
      </c>
      <c r="B11" t="s">
        <v>575</v>
      </c>
      <c r="C11" t="s">
        <v>1034</v>
      </c>
      <c r="D11" t="s">
        <v>290</v>
      </c>
      <c r="E11" t="s">
        <v>2109</v>
      </c>
      <c r="F11" t="s">
        <v>246</v>
      </c>
      <c r="G11" t="s">
        <v>1613</v>
      </c>
      <c r="H11" t="s">
        <v>1809</v>
      </c>
      <c r="I11" t="s">
        <v>17</v>
      </c>
      <c r="J11" t="s">
        <v>725</v>
      </c>
      <c r="K11" t="s">
        <v>1347</v>
      </c>
      <c r="L11" t="s">
        <v>1082</v>
      </c>
      <c r="M11" t="s">
        <v>1731</v>
      </c>
      <c r="N11" t="s">
        <v>5507</v>
      </c>
      <c r="O11" t="s">
        <v>5508</v>
      </c>
      <c r="P11" t="s">
        <v>1126</v>
      </c>
      <c r="Q11" t="s">
        <v>1611</v>
      </c>
      <c r="R11" t="s">
        <v>51</v>
      </c>
      <c r="S11" t="s">
        <v>1732</v>
      </c>
      <c r="T11" t="s">
        <v>5509</v>
      </c>
      <c r="U11" t="s">
        <v>576</v>
      </c>
    </row>
    <row r="12" spans="1:23" x14ac:dyDescent="0.25">
      <c r="A12" t="s">
        <v>2042</v>
      </c>
      <c r="B12" t="s">
        <v>2043</v>
      </c>
      <c r="C12" t="s">
        <v>1034</v>
      </c>
      <c r="D12" t="s">
        <v>213</v>
      </c>
      <c r="E12" t="s">
        <v>2836</v>
      </c>
      <c r="F12" t="s">
        <v>2155</v>
      </c>
      <c r="G12" t="s">
        <v>1396</v>
      </c>
      <c r="H12" t="s">
        <v>1809</v>
      </c>
      <c r="I12" t="s">
        <v>1122</v>
      </c>
      <c r="J12" t="s">
        <v>727</v>
      </c>
      <c r="K12" t="s">
        <v>2110</v>
      </c>
      <c r="L12" t="s">
        <v>1361</v>
      </c>
      <c r="M12" t="s">
        <v>1731</v>
      </c>
      <c r="N12" t="s">
        <v>5510</v>
      </c>
      <c r="O12" t="s">
        <v>5511</v>
      </c>
      <c r="P12" t="s">
        <v>25</v>
      </c>
      <c r="Q12" t="s">
        <v>1392</v>
      </c>
      <c r="R12" t="s">
        <v>24</v>
      </c>
      <c r="S12" t="s">
        <v>1730</v>
      </c>
      <c r="T12" t="s">
        <v>5257</v>
      </c>
      <c r="U12" t="s">
        <v>2044</v>
      </c>
    </row>
    <row r="13" spans="1:23" x14ac:dyDescent="0.25">
      <c r="A13" t="s">
        <v>331</v>
      </c>
      <c r="B13" t="s">
        <v>331</v>
      </c>
      <c r="C13" t="s">
        <v>1084</v>
      </c>
      <c r="D13" t="s">
        <v>2237</v>
      </c>
      <c r="E13" t="s">
        <v>2298</v>
      </c>
      <c r="F13" t="s">
        <v>2155</v>
      </c>
      <c r="G13" t="s">
        <v>1396</v>
      </c>
      <c r="H13" t="s">
        <v>1809</v>
      </c>
      <c r="I13" t="s">
        <v>17</v>
      </c>
      <c r="J13" t="s">
        <v>731</v>
      </c>
      <c r="K13" t="s">
        <v>2028</v>
      </c>
      <c r="L13" t="s">
        <v>1346</v>
      </c>
      <c r="M13" t="s">
        <v>1731</v>
      </c>
      <c r="N13" t="s">
        <v>5512</v>
      </c>
      <c r="O13" t="s">
        <v>5513</v>
      </c>
      <c r="P13" t="s">
        <v>25</v>
      </c>
      <c r="Q13" t="s">
        <v>1611</v>
      </c>
      <c r="R13" t="s">
        <v>41</v>
      </c>
      <c r="S13" t="s">
        <v>1730</v>
      </c>
      <c r="T13" t="s">
        <v>4719</v>
      </c>
      <c r="U13" t="s">
        <v>332</v>
      </c>
    </row>
    <row r="14" spans="1:23" x14ac:dyDescent="0.25">
      <c r="A14" t="s">
        <v>883</v>
      </c>
      <c r="B14" t="s">
        <v>884</v>
      </c>
      <c r="C14" t="s">
        <v>1034</v>
      </c>
      <c r="D14" t="s">
        <v>3620</v>
      </c>
      <c r="E14" t="s">
        <v>2784</v>
      </c>
      <c r="F14" t="s">
        <v>2155</v>
      </c>
      <c r="G14" t="s">
        <v>1613</v>
      </c>
      <c r="H14" t="s">
        <v>1391</v>
      </c>
      <c r="I14" t="s">
        <v>28</v>
      </c>
      <c r="J14" t="s">
        <v>725</v>
      </c>
      <c r="K14" t="s">
        <v>5514</v>
      </c>
      <c r="L14" t="s">
        <v>816</v>
      </c>
      <c r="M14" t="s">
        <v>1727</v>
      </c>
      <c r="N14" t="s">
        <v>5515</v>
      </c>
      <c r="O14" t="s">
        <v>5516</v>
      </c>
      <c r="P14" t="s">
        <v>19</v>
      </c>
      <c r="Q14" t="s">
        <v>1392</v>
      </c>
      <c r="R14" t="s">
        <v>29</v>
      </c>
      <c r="S14" t="s">
        <v>1728</v>
      </c>
      <c r="T14" t="s">
        <v>4948</v>
      </c>
      <c r="U14" t="s">
        <v>885</v>
      </c>
    </row>
    <row r="15" spans="1:23" x14ac:dyDescent="0.25">
      <c r="A15" t="s">
        <v>31</v>
      </c>
      <c r="B15" t="s">
        <v>32</v>
      </c>
      <c r="C15" t="s">
        <v>33</v>
      </c>
      <c r="D15" t="s">
        <v>1374</v>
      </c>
      <c r="E15" t="s">
        <v>1350</v>
      </c>
      <c r="F15" t="s">
        <v>2155</v>
      </c>
      <c r="G15" t="s">
        <v>1613</v>
      </c>
      <c r="H15" t="s">
        <v>1351</v>
      </c>
      <c r="I15" t="s">
        <v>20</v>
      </c>
      <c r="J15" t="s">
        <v>40</v>
      </c>
      <c r="K15" t="s">
        <v>1768</v>
      </c>
      <c r="L15" t="s">
        <v>817</v>
      </c>
      <c r="M15" t="s">
        <v>1731</v>
      </c>
      <c r="N15" t="s">
        <v>5517</v>
      </c>
      <c r="O15" t="s">
        <v>1008</v>
      </c>
      <c r="P15" t="s">
        <v>19</v>
      </c>
      <c r="Q15" t="s">
        <v>1392</v>
      </c>
      <c r="R15" t="s">
        <v>34</v>
      </c>
      <c r="S15" t="s">
        <v>1730</v>
      </c>
      <c r="T15" t="s">
        <v>2285</v>
      </c>
      <c r="U15" t="s">
        <v>35</v>
      </c>
    </row>
    <row r="16" spans="1:23" x14ac:dyDescent="0.25">
      <c r="A16" t="s">
        <v>734</v>
      </c>
      <c r="B16" t="s">
        <v>735</v>
      </c>
      <c r="C16" t="s">
        <v>1034</v>
      </c>
      <c r="D16" t="s">
        <v>1209</v>
      </c>
      <c r="E16" t="s">
        <v>2211</v>
      </c>
      <c r="F16" t="s">
        <v>203</v>
      </c>
      <c r="G16" t="s">
        <v>1613</v>
      </c>
      <c r="H16" t="s">
        <v>1809</v>
      </c>
      <c r="I16" t="s">
        <v>28</v>
      </c>
      <c r="J16" t="s">
        <v>725</v>
      </c>
      <c r="K16" t="s">
        <v>1105</v>
      </c>
      <c r="L16" t="s">
        <v>1094</v>
      </c>
      <c r="M16" t="s">
        <v>1731</v>
      </c>
      <c r="N16" t="s">
        <v>5518</v>
      </c>
      <c r="O16" t="s">
        <v>5519</v>
      </c>
      <c r="P16" t="s">
        <v>1126</v>
      </c>
      <c r="Q16" t="s">
        <v>1642</v>
      </c>
      <c r="R16" t="s">
        <v>18</v>
      </c>
      <c r="S16" t="s">
        <v>1732</v>
      </c>
      <c r="T16" t="s">
        <v>4952</v>
      </c>
      <c r="U16" t="s">
        <v>736</v>
      </c>
    </row>
    <row r="17" spans="1:23" x14ac:dyDescent="0.25">
      <c r="A17" t="s">
        <v>1173</v>
      </c>
      <c r="B17" t="s">
        <v>1174</v>
      </c>
      <c r="C17" t="s">
        <v>1092</v>
      </c>
      <c r="D17" t="s">
        <v>1641</v>
      </c>
      <c r="E17" t="s">
        <v>2466</v>
      </c>
      <c r="F17" t="s">
        <v>2155</v>
      </c>
      <c r="G17" t="s">
        <v>1613</v>
      </c>
      <c r="H17" t="s">
        <v>1344</v>
      </c>
      <c r="I17" t="s">
        <v>28</v>
      </c>
      <c r="J17" t="s">
        <v>770</v>
      </c>
      <c r="K17" t="s">
        <v>1825</v>
      </c>
      <c r="L17" t="s">
        <v>1361</v>
      </c>
      <c r="M17" t="s">
        <v>1731</v>
      </c>
      <c r="N17" t="s">
        <v>5520</v>
      </c>
      <c r="O17" t="s">
        <v>5521</v>
      </c>
      <c r="P17" t="s">
        <v>25</v>
      </c>
      <c r="Q17" t="s">
        <v>1392</v>
      </c>
      <c r="R17" t="s">
        <v>30</v>
      </c>
      <c r="S17" t="s">
        <v>1730</v>
      </c>
      <c r="T17" t="s">
        <v>2618</v>
      </c>
      <c r="U17" t="s">
        <v>1176</v>
      </c>
    </row>
    <row r="18" spans="1:23" x14ac:dyDescent="0.25">
      <c r="A18" t="s">
        <v>465</v>
      </c>
      <c r="B18" t="s">
        <v>466</v>
      </c>
      <c r="C18" t="s">
        <v>33</v>
      </c>
      <c r="D18" t="s">
        <v>3306</v>
      </c>
      <c r="E18" t="s">
        <v>2677</v>
      </c>
      <c r="F18" t="s">
        <v>203</v>
      </c>
      <c r="G18" t="s">
        <v>1613</v>
      </c>
      <c r="H18" t="s">
        <v>2793</v>
      </c>
      <c r="I18" t="s">
        <v>20</v>
      </c>
      <c r="J18" t="s">
        <v>725</v>
      </c>
      <c r="K18" t="s">
        <v>2284</v>
      </c>
      <c r="L18" t="s">
        <v>817</v>
      </c>
      <c r="M18" t="s">
        <v>1731</v>
      </c>
      <c r="N18" t="s">
        <v>5522</v>
      </c>
      <c r="O18" t="s">
        <v>5322</v>
      </c>
      <c r="P18" t="s">
        <v>25</v>
      </c>
      <c r="Q18" t="s">
        <v>1392</v>
      </c>
      <c r="R18" t="s">
        <v>34</v>
      </c>
      <c r="S18" t="s">
        <v>1730</v>
      </c>
      <c r="T18" t="s">
        <v>2831</v>
      </c>
      <c r="U18" t="s">
        <v>467</v>
      </c>
      <c r="V18" t="s">
        <v>1143</v>
      </c>
    </row>
    <row r="19" spans="1:23" x14ac:dyDescent="0.25">
      <c r="A19" t="s">
        <v>325</v>
      </c>
      <c r="B19" t="s">
        <v>326</v>
      </c>
      <c r="C19" t="s">
        <v>1034</v>
      </c>
      <c r="D19" t="s">
        <v>2307</v>
      </c>
      <c r="E19" t="s">
        <v>2229</v>
      </c>
      <c r="F19" t="s">
        <v>2155</v>
      </c>
      <c r="G19" t="s">
        <v>1613</v>
      </c>
      <c r="H19" t="s">
        <v>1391</v>
      </c>
      <c r="I19" t="s">
        <v>17</v>
      </c>
      <c r="J19" t="s">
        <v>726</v>
      </c>
      <c r="K19" t="s">
        <v>2407</v>
      </c>
      <c r="L19" t="s">
        <v>2308</v>
      </c>
      <c r="M19" t="s">
        <v>1727</v>
      </c>
      <c r="N19" t="s">
        <v>5523</v>
      </c>
      <c r="O19" t="s">
        <v>5524</v>
      </c>
      <c r="P19" t="s">
        <v>19</v>
      </c>
      <c r="Q19" t="s">
        <v>1392</v>
      </c>
      <c r="R19" t="s">
        <v>18</v>
      </c>
      <c r="S19" t="s">
        <v>1728</v>
      </c>
      <c r="T19" t="s">
        <v>3607</v>
      </c>
      <c r="U19" t="s">
        <v>327</v>
      </c>
    </row>
    <row r="20" spans="1:23" x14ac:dyDescent="0.25">
      <c r="A20" t="s">
        <v>77</v>
      </c>
      <c r="B20" t="s">
        <v>78</v>
      </c>
      <c r="C20" t="s">
        <v>1034</v>
      </c>
      <c r="D20" t="s">
        <v>2307</v>
      </c>
      <c r="E20" t="s">
        <v>2190</v>
      </c>
      <c r="F20" t="s">
        <v>2155</v>
      </c>
      <c r="G20" t="s">
        <v>1613</v>
      </c>
      <c r="H20" t="s">
        <v>2462</v>
      </c>
      <c r="I20" t="s">
        <v>20</v>
      </c>
      <c r="J20" t="s">
        <v>731</v>
      </c>
      <c r="K20" t="s">
        <v>3538</v>
      </c>
      <c r="L20" t="s">
        <v>1352</v>
      </c>
      <c r="M20" t="s">
        <v>1731</v>
      </c>
      <c r="N20" t="s">
        <v>5525</v>
      </c>
      <c r="O20" t="s">
        <v>3243</v>
      </c>
      <c r="P20" t="s">
        <v>19</v>
      </c>
      <c r="Q20" t="s">
        <v>1392</v>
      </c>
      <c r="R20" t="s">
        <v>71</v>
      </c>
      <c r="S20" t="s">
        <v>1730</v>
      </c>
      <c r="T20" t="s">
        <v>3215</v>
      </c>
      <c r="U20" t="s">
        <v>80</v>
      </c>
    </row>
    <row r="21" spans="1:23" x14ac:dyDescent="0.25">
      <c r="A21" t="s">
        <v>1295</v>
      </c>
      <c r="B21" t="s">
        <v>1296</v>
      </c>
      <c r="C21" t="s">
        <v>96</v>
      </c>
      <c r="D21" t="s">
        <v>2108</v>
      </c>
      <c r="E21" t="s">
        <v>2052</v>
      </c>
      <c r="F21" t="s">
        <v>2155</v>
      </c>
      <c r="G21" t="s">
        <v>1613</v>
      </c>
      <c r="H21" t="s">
        <v>1344</v>
      </c>
      <c r="I21" t="s">
        <v>17</v>
      </c>
      <c r="J21" t="s">
        <v>766</v>
      </c>
      <c r="K21" t="s">
        <v>1357</v>
      </c>
      <c r="L21" t="s">
        <v>1094</v>
      </c>
      <c r="M21" t="s">
        <v>1731</v>
      </c>
      <c r="N21" t="s">
        <v>5526</v>
      </c>
      <c r="O21" t="s">
        <v>5527</v>
      </c>
      <c r="P21" t="s">
        <v>19</v>
      </c>
      <c r="Q21" t="s">
        <v>1362</v>
      </c>
      <c r="R21" t="s">
        <v>29</v>
      </c>
      <c r="S21" t="s">
        <v>1730</v>
      </c>
      <c r="T21" t="s">
        <v>2050</v>
      </c>
      <c r="U21" t="s">
        <v>1297</v>
      </c>
    </row>
    <row r="22" spans="1:23" x14ac:dyDescent="0.25">
      <c r="A22" t="s">
        <v>264</v>
      </c>
      <c r="B22" t="s">
        <v>265</v>
      </c>
      <c r="C22" t="s">
        <v>1034</v>
      </c>
      <c r="D22" t="s">
        <v>3063</v>
      </c>
      <c r="E22" t="s">
        <v>2677</v>
      </c>
      <c r="F22" t="s">
        <v>2155</v>
      </c>
      <c r="G22" t="s">
        <v>1613</v>
      </c>
      <c r="H22" t="s">
        <v>1809</v>
      </c>
      <c r="I22" t="s">
        <v>17</v>
      </c>
      <c r="J22" t="s">
        <v>727</v>
      </c>
      <c r="K22" t="s">
        <v>1795</v>
      </c>
      <c r="L22" t="s">
        <v>1094</v>
      </c>
      <c r="M22" t="s">
        <v>1731</v>
      </c>
      <c r="N22" t="s">
        <v>5528</v>
      </c>
      <c r="O22" t="s">
        <v>5529</v>
      </c>
      <c r="P22" t="s">
        <v>19</v>
      </c>
      <c r="Q22" t="s">
        <v>1392</v>
      </c>
      <c r="R22" t="s">
        <v>60</v>
      </c>
      <c r="S22" t="s">
        <v>1730</v>
      </c>
      <c r="T22" t="s">
        <v>3605</v>
      </c>
      <c r="U22" t="s">
        <v>266</v>
      </c>
    </row>
    <row r="23" spans="1:23" x14ac:dyDescent="0.25">
      <c r="A23" t="s">
        <v>1009</v>
      </c>
      <c r="B23" t="s">
        <v>1010</v>
      </c>
      <c r="C23" t="s">
        <v>1084</v>
      </c>
      <c r="D23" t="s">
        <v>3232</v>
      </c>
      <c r="E23" t="s">
        <v>2229</v>
      </c>
      <c r="F23" t="s">
        <v>2429</v>
      </c>
      <c r="G23" t="s">
        <v>1613</v>
      </c>
      <c r="H23" t="s">
        <v>1391</v>
      </c>
      <c r="I23" t="s">
        <v>131</v>
      </c>
      <c r="J23" t="s">
        <v>725</v>
      </c>
      <c r="K23" t="s">
        <v>2620</v>
      </c>
      <c r="L23" t="s">
        <v>2156</v>
      </c>
      <c r="M23" t="s">
        <v>1731</v>
      </c>
      <c r="N23" t="s">
        <v>5530</v>
      </c>
      <c r="O23" t="s">
        <v>5531</v>
      </c>
      <c r="P23" t="s">
        <v>19</v>
      </c>
      <c r="Q23" t="s">
        <v>1392</v>
      </c>
      <c r="R23" t="s">
        <v>46</v>
      </c>
      <c r="S23" t="s">
        <v>1730</v>
      </c>
      <c r="T23" t="s">
        <v>4154</v>
      </c>
      <c r="U23" t="s">
        <v>1011</v>
      </c>
      <c r="V23" t="s">
        <v>1143</v>
      </c>
    </row>
    <row r="24" spans="1:23" x14ac:dyDescent="0.25">
      <c r="A24" t="s">
        <v>57</v>
      </c>
      <c r="B24" t="s">
        <v>58</v>
      </c>
      <c r="C24" t="s">
        <v>96</v>
      </c>
      <c r="D24" t="s">
        <v>2355</v>
      </c>
      <c r="E24" t="s">
        <v>2190</v>
      </c>
      <c r="F24" t="s">
        <v>2155</v>
      </c>
      <c r="G24" t="s">
        <v>1613</v>
      </c>
      <c r="H24" t="s">
        <v>1809</v>
      </c>
      <c r="I24" t="s">
        <v>17</v>
      </c>
      <c r="J24" t="s">
        <v>730</v>
      </c>
      <c r="K24" t="s">
        <v>1415</v>
      </c>
      <c r="L24" t="s">
        <v>816</v>
      </c>
      <c r="M24" t="s">
        <v>1731</v>
      </c>
      <c r="N24" t="s">
        <v>5532</v>
      </c>
      <c r="O24" t="s">
        <v>5533</v>
      </c>
      <c r="P24" t="s">
        <v>19</v>
      </c>
      <c r="Q24" t="s">
        <v>1392</v>
      </c>
      <c r="R24" t="s">
        <v>51</v>
      </c>
      <c r="S24" t="s">
        <v>1730</v>
      </c>
      <c r="T24" t="s">
        <v>2782</v>
      </c>
      <c r="U24" t="s">
        <v>59</v>
      </c>
      <c r="W24" s="5">
        <v>0.05</v>
      </c>
    </row>
    <row r="25" spans="1:23" x14ac:dyDescent="0.25">
      <c r="A25" t="s">
        <v>1205</v>
      </c>
      <c r="B25" t="s">
        <v>1206</v>
      </c>
      <c r="C25" t="s">
        <v>1034</v>
      </c>
      <c r="D25" t="s">
        <v>1603</v>
      </c>
      <c r="E25" t="s">
        <v>2298</v>
      </c>
      <c r="F25" t="s">
        <v>203</v>
      </c>
      <c r="G25" t="s">
        <v>1396</v>
      </c>
      <c r="H25" t="s">
        <v>1344</v>
      </c>
      <c r="I25" t="s">
        <v>28</v>
      </c>
      <c r="J25" t="s">
        <v>2519</v>
      </c>
      <c r="K25" t="s">
        <v>1400</v>
      </c>
      <c r="L25" t="s">
        <v>816</v>
      </c>
      <c r="M25" t="s">
        <v>1731</v>
      </c>
      <c r="N25" t="s">
        <v>5534</v>
      </c>
      <c r="O25" t="s">
        <v>5535</v>
      </c>
      <c r="P25" t="s">
        <v>19</v>
      </c>
      <c r="Q25" t="s">
        <v>1101</v>
      </c>
      <c r="R25" t="s">
        <v>36</v>
      </c>
      <c r="S25" t="s">
        <v>1730</v>
      </c>
      <c r="T25" t="s">
        <v>4951</v>
      </c>
      <c r="U25" t="s">
        <v>1207</v>
      </c>
    </row>
    <row r="26" spans="1:23" x14ac:dyDescent="0.25">
      <c r="A26" t="s">
        <v>1195</v>
      </c>
      <c r="B26" t="s">
        <v>1196</v>
      </c>
      <c r="C26" t="s">
        <v>1092</v>
      </c>
      <c r="D26" t="s">
        <v>2967</v>
      </c>
      <c r="E26" t="s">
        <v>2298</v>
      </c>
      <c r="F26" t="s">
        <v>2155</v>
      </c>
      <c r="G26" t="s">
        <v>1613</v>
      </c>
      <c r="H26" t="s">
        <v>1391</v>
      </c>
      <c r="I26" t="s">
        <v>28</v>
      </c>
      <c r="J26" t="s">
        <v>40</v>
      </c>
      <c r="K26" t="s">
        <v>2414</v>
      </c>
      <c r="L26" t="s">
        <v>816</v>
      </c>
      <c r="M26" t="s">
        <v>1727</v>
      </c>
      <c r="N26" t="s">
        <v>5536</v>
      </c>
      <c r="O26" t="s">
        <v>3531</v>
      </c>
      <c r="P26" t="s">
        <v>19</v>
      </c>
      <c r="Q26" t="s">
        <v>1392</v>
      </c>
      <c r="R26" t="s">
        <v>60</v>
      </c>
      <c r="S26" t="s">
        <v>1728</v>
      </c>
      <c r="T26" t="s">
        <v>4274</v>
      </c>
      <c r="U26" t="s">
        <v>1197</v>
      </c>
    </row>
    <row r="27" spans="1:23" x14ac:dyDescent="0.25">
      <c r="A27" t="s">
        <v>287</v>
      </c>
      <c r="B27" t="s">
        <v>288</v>
      </c>
      <c r="C27" t="s">
        <v>1092</v>
      </c>
      <c r="D27" t="s">
        <v>2783</v>
      </c>
      <c r="E27" t="s">
        <v>2229</v>
      </c>
      <c r="F27" t="s">
        <v>2155</v>
      </c>
      <c r="G27" t="s">
        <v>1613</v>
      </c>
      <c r="H27" t="s">
        <v>1809</v>
      </c>
      <c r="I27" t="s">
        <v>20</v>
      </c>
      <c r="J27" t="s">
        <v>722</v>
      </c>
      <c r="K27" t="s">
        <v>2407</v>
      </c>
      <c r="L27" t="s">
        <v>1144</v>
      </c>
      <c r="M27" t="s">
        <v>1731</v>
      </c>
      <c r="N27" t="s">
        <v>5537</v>
      </c>
      <c r="O27" t="s">
        <v>5538</v>
      </c>
      <c r="P27" t="s">
        <v>19</v>
      </c>
      <c r="Q27" t="s">
        <v>1392</v>
      </c>
      <c r="R27" t="s">
        <v>51</v>
      </c>
      <c r="S27" t="s">
        <v>1730</v>
      </c>
      <c r="T27" t="s">
        <v>3606</v>
      </c>
      <c r="U27" t="s">
        <v>289</v>
      </c>
    </row>
    <row r="28" spans="1:23" x14ac:dyDescent="0.25">
      <c r="A28" t="s">
        <v>417</v>
      </c>
      <c r="B28" t="s">
        <v>418</v>
      </c>
      <c r="C28" t="s">
        <v>1034</v>
      </c>
      <c r="D28" t="s">
        <v>3197</v>
      </c>
      <c r="E28" t="s">
        <v>2211</v>
      </c>
      <c r="F28" t="s">
        <v>2429</v>
      </c>
      <c r="G28" t="s">
        <v>1613</v>
      </c>
      <c r="H28" t="s">
        <v>1809</v>
      </c>
      <c r="I28" t="s">
        <v>17</v>
      </c>
      <c r="J28" t="s">
        <v>724</v>
      </c>
      <c r="K28" t="s">
        <v>1810</v>
      </c>
      <c r="L28" t="s">
        <v>1082</v>
      </c>
      <c r="M28" t="s">
        <v>1731</v>
      </c>
      <c r="N28" t="s">
        <v>5537</v>
      </c>
      <c r="O28" t="s">
        <v>5539</v>
      </c>
      <c r="P28" t="s">
        <v>19</v>
      </c>
      <c r="Q28" t="s">
        <v>1392</v>
      </c>
      <c r="R28" t="s">
        <v>18</v>
      </c>
      <c r="S28" t="s">
        <v>1730</v>
      </c>
      <c r="T28" t="s">
        <v>2570</v>
      </c>
      <c r="U28" t="s">
        <v>419</v>
      </c>
    </row>
    <row r="29" spans="1:23" x14ac:dyDescent="0.25">
      <c r="A29" t="s">
        <v>996</v>
      </c>
      <c r="B29" t="s">
        <v>997</v>
      </c>
      <c r="C29" t="s">
        <v>1034</v>
      </c>
      <c r="D29" t="s">
        <v>1093</v>
      </c>
      <c r="E29" t="s">
        <v>2384</v>
      </c>
      <c r="F29" t="s">
        <v>2155</v>
      </c>
      <c r="G29" t="s">
        <v>1613</v>
      </c>
      <c r="H29" t="s">
        <v>1809</v>
      </c>
      <c r="I29" t="s">
        <v>17</v>
      </c>
      <c r="J29" t="s">
        <v>729</v>
      </c>
      <c r="K29" t="s">
        <v>1357</v>
      </c>
      <c r="L29" t="s">
        <v>816</v>
      </c>
      <c r="M29" t="s">
        <v>1731</v>
      </c>
      <c r="N29" t="s">
        <v>5540</v>
      </c>
      <c r="O29" t="s">
        <v>5541</v>
      </c>
      <c r="P29" t="s">
        <v>19</v>
      </c>
      <c r="Q29" t="s">
        <v>1392</v>
      </c>
      <c r="R29" t="s">
        <v>60</v>
      </c>
      <c r="S29" t="s">
        <v>1730</v>
      </c>
      <c r="T29" t="s">
        <v>3014</v>
      </c>
      <c r="U29" t="s">
        <v>998</v>
      </c>
    </row>
    <row r="30" spans="1:23" x14ac:dyDescent="0.25">
      <c r="A30" t="s">
        <v>1798</v>
      </c>
      <c r="B30" t="s">
        <v>1799</v>
      </c>
      <c r="C30" t="s">
        <v>96</v>
      </c>
      <c r="D30" t="s">
        <v>2053</v>
      </c>
      <c r="E30" t="s">
        <v>125</v>
      </c>
      <c r="F30" t="s">
        <v>2155</v>
      </c>
      <c r="G30" t="s">
        <v>1613</v>
      </c>
      <c r="H30" t="s">
        <v>2138</v>
      </c>
      <c r="I30" t="s">
        <v>17</v>
      </c>
      <c r="J30" t="s">
        <v>40</v>
      </c>
      <c r="K30" t="s">
        <v>1810</v>
      </c>
      <c r="L30" t="s">
        <v>1361</v>
      </c>
      <c r="M30" t="s">
        <v>1731</v>
      </c>
      <c r="N30" t="s">
        <v>5542</v>
      </c>
      <c r="O30" t="s">
        <v>5543</v>
      </c>
      <c r="P30" t="s">
        <v>25</v>
      </c>
      <c r="Q30" t="s">
        <v>1611</v>
      </c>
      <c r="R30" t="s">
        <v>24</v>
      </c>
      <c r="S30" t="s">
        <v>1730</v>
      </c>
      <c r="T30" t="s">
        <v>5544</v>
      </c>
      <c r="U30" t="s">
        <v>1800</v>
      </c>
    </row>
    <row r="31" spans="1:23" x14ac:dyDescent="0.25">
      <c r="A31" t="s">
        <v>1788</v>
      </c>
      <c r="B31" t="s">
        <v>1789</v>
      </c>
      <c r="C31" t="s">
        <v>1034</v>
      </c>
      <c r="D31" t="s">
        <v>3237</v>
      </c>
      <c r="E31" t="s">
        <v>2677</v>
      </c>
      <c r="F31" t="s">
        <v>203</v>
      </c>
      <c r="G31" t="s">
        <v>1613</v>
      </c>
      <c r="H31" t="s">
        <v>1391</v>
      </c>
      <c r="I31" t="s">
        <v>17</v>
      </c>
      <c r="J31" t="s">
        <v>727</v>
      </c>
      <c r="K31" t="s">
        <v>1349</v>
      </c>
      <c r="L31" t="s">
        <v>3191</v>
      </c>
      <c r="M31" t="s">
        <v>1727</v>
      </c>
      <c r="N31" t="s">
        <v>5545</v>
      </c>
      <c r="O31" t="s">
        <v>5546</v>
      </c>
      <c r="P31" t="s">
        <v>19</v>
      </c>
      <c r="Q31" t="s">
        <v>1392</v>
      </c>
      <c r="R31" t="s">
        <v>68</v>
      </c>
      <c r="S31" t="s">
        <v>1730</v>
      </c>
      <c r="T31" t="s">
        <v>4433</v>
      </c>
      <c r="U31" t="s">
        <v>1790</v>
      </c>
    </row>
    <row r="32" spans="1:23" x14ac:dyDescent="0.25">
      <c r="A32" t="s">
        <v>928</v>
      </c>
      <c r="B32" t="s">
        <v>929</v>
      </c>
      <c r="C32" t="s">
        <v>1128</v>
      </c>
      <c r="D32" t="s">
        <v>233</v>
      </c>
      <c r="E32" t="s">
        <v>2211</v>
      </c>
      <c r="F32" t="s">
        <v>203</v>
      </c>
      <c r="G32" t="s">
        <v>1613</v>
      </c>
      <c r="H32" t="s">
        <v>1351</v>
      </c>
      <c r="I32" t="s">
        <v>17</v>
      </c>
      <c r="J32" t="s">
        <v>722</v>
      </c>
      <c r="K32" t="s">
        <v>1134</v>
      </c>
      <c r="L32" t="s">
        <v>1090</v>
      </c>
      <c r="M32" t="s">
        <v>1731</v>
      </c>
      <c r="N32" t="s">
        <v>5547</v>
      </c>
      <c r="O32" t="s">
        <v>5548</v>
      </c>
      <c r="P32" t="s">
        <v>19</v>
      </c>
      <c r="Q32" t="s">
        <v>1642</v>
      </c>
      <c r="R32" t="s">
        <v>51</v>
      </c>
      <c r="S32" t="s">
        <v>1732</v>
      </c>
      <c r="T32" t="s">
        <v>5549</v>
      </c>
      <c r="U32" t="s">
        <v>930</v>
      </c>
    </row>
    <row r="33" spans="1:23" x14ac:dyDescent="0.25">
      <c r="A33" t="s">
        <v>1423</v>
      </c>
      <c r="B33" t="s">
        <v>1424</v>
      </c>
      <c r="C33" t="s">
        <v>1034</v>
      </c>
      <c r="D33" t="s">
        <v>1733</v>
      </c>
      <c r="E33" t="s">
        <v>2466</v>
      </c>
      <c r="F33" t="s">
        <v>2155</v>
      </c>
      <c r="G33" t="s">
        <v>1613</v>
      </c>
      <c r="H33" t="s">
        <v>1351</v>
      </c>
      <c r="I33" t="s">
        <v>131</v>
      </c>
      <c r="J33" t="s">
        <v>2488</v>
      </c>
      <c r="K33" t="s">
        <v>1594</v>
      </c>
      <c r="L33" t="s">
        <v>823</v>
      </c>
      <c r="M33" t="s">
        <v>1731</v>
      </c>
      <c r="N33" t="s">
        <v>5547</v>
      </c>
      <c r="O33" t="s">
        <v>5550</v>
      </c>
      <c r="P33" t="s">
        <v>19</v>
      </c>
      <c r="Q33" t="s">
        <v>1392</v>
      </c>
      <c r="R33" t="s">
        <v>49</v>
      </c>
      <c r="S33" t="s">
        <v>1730</v>
      </c>
      <c r="T33" t="s">
        <v>2432</v>
      </c>
      <c r="U33" t="s">
        <v>1425</v>
      </c>
    </row>
    <row r="34" spans="1:23" x14ac:dyDescent="0.25">
      <c r="A34" t="s">
        <v>1129</v>
      </c>
      <c r="B34" t="s">
        <v>1130</v>
      </c>
      <c r="C34" t="s">
        <v>1034</v>
      </c>
      <c r="D34" t="s">
        <v>2548</v>
      </c>
      <c r="E34" t="s">
        <v>125</v>
      </c>
      <c r="F34" t="s">
        <v>203</v>
      </c>
      <c r="G34" t="s">
        <v>1345</v>
      </c>
      <c r="H34" t="s">
        <v>1343</v>
      </c>
      <c r="I34" t="s">
        <v>20</v>
      </c>
      <c r="J34" t="s">
        <v>722</v>
      </c>
      <c r="K34" t="s">
        <v>1347</v>
      </c>
      <c r="L34" t="s">
        <v>816</v>
      </c>
      <c r="M34" t="s">
        <v>1729</v>
      </c>
      <c r="N34" t="s">
        <v>5551</v>
      </c>
      <c r="O34" t="s">
        <v>2478</v>
      </c>
      <c r="P34" t="s">
        <v>25</v>
      </c>
      <c r="Q34" t="s">
        <v>1101</v>
      </c>
      <c r="R34" t="s">
        <v>51</v>
      </c>
      <c r="S34" t="s">
        <v>1728</v>
      </c>
      <c r="T34" t="s">
        <v>5552</v>
      </c>
      <c r="U34" t="s">
        <v>1131</v>
      </c>
    </row>
    <row r="35" spans="1:23" x14ac:dyDescent="0.25">
      <c r="A35" t="s">
        <v>344</v>
      </c>
      <c r="B35" t="s">
        <v>345</v>
      </c>
      <c r="C35" t="s">
        <v>2937</v>
      </c>
      <c r="D35" t="s">
        <v>1219</v>
      </c>
      <c r="E35" t="s">
        <v>2109</v>
      </c>
      <c r="F35" t="s">
        <v>2155</v>
      </c>
      <c r="G35" t="s">
        <v>28</v>
      </c>
      <c r="H35" t="s">
        <v>1351</v>
      </c>
      <c r="I35" t="s">
        <v>17</v>
      </c>
      <c r="J35" t="s">
        <v>725</v>
      </c>
      <c r="K35" t="s">
        <v>2136</v>
      </c>
      <c r="L35" t="s">
        <v>1644</v>
      </c>
      <c r="M35" t="s">
        <v>1731</v>
      </c>
      <c r="N35" t="s">
        <v>5553</v>
      </c>
      <c r="O35" t="s">
        <v>5554</v>
      </c>
      <c r="P35" t="s">
        <v>19</v>
      </c>
      <c r="Q35" t="s">
        <v>1083</v>
      </c>
      <c r="R35" t="s">
        <v>71</v>
      </c>
      <c r="S35" t="s">
        <v>1730</v>
      </c>
      <c r="T35" t="s">
        <v>5555</v>
      </c>
      <c r="U35" t="s">
        <v>346</v>
      </c>
    </row>
    <row r="36" spans="1:23" x14ac:dyDescent="0.25">
      <c r="A36" t="s">
        <v>365</v>
      </c>
      <c r="B36" t="s">
        <v>366</v>
      </c>
      <c r="C36" t="s">
        <v>1128</v>
      </c>
      <c r="D36" t="s">
        <v>1694</v>
      </c>
      <c r="E36" t="s">
        <v>2384</v>
      </c>
      <c r="F36" t="s">
        <v>203</v>
      </c>
      <c r="G36" t="s">
        <v>1613</v>
      </c>
      <c r="H36" t="s">
        <v>1809</v>
      </c>
      <c r="I36" t="s">
        <v>17</v>
      </c>
      <c r="J36" t="s">
        <v>726</v>
      </c>
      <c r="K36" t="s">
        <v>1415</v>
      </c>
      <c r="L36" t="s">
        <v>1366</v>
      </c>
      <c r="M36" t="s">
        <v>1727</v>
      </c>
      <c r="N36" t="s">
        <v>5556</v>
      </c>
      <c r="O36" t="s">
        <v>5557</v>
      </c>
      <c r="P36" t="s">
        <v>19</v>
      </c>
      <c r="Q36" t="s">
        <v>1392</v>
      </c>
      <c r="R36" t="s">
        <v>18</v>
      </c>
      <c r="S36" t="s">
        <v>1728</v>
      </c>
      <c r="T36" t="s">
        <v>4956</v>
      </c>
      <c r="U36" t="s">
        <v>367</v>
      </c>
    </row>
    <row r="37" spans="1:23" x14ac:dyDescent="0.25">
      <c r="A37" t="s">
        <v>1322</v>
      </c>
      <c r="B37" t="s">
        <v>1323</v>
      </c>
      <c r="C37" t="s">
        <v>1084</v>
      </c>
      <c r="D37" t="s">
        <v>1694</v>
      </c>
      <c r="E37" t="s">
        <v>2109</v>
      </c>
      <c r="F37" t="s">
        <v>2429</v>
      </c>
      <c r="G37" t="s">
        <v>1396</v>
      </c>
      <c r="H37" t="s">
        <v>1391</v>
      </c>
      <c r="I37" t="s">
        <v>17</v>
      </c>
      <c r="J37" t="s">
        <v>732</v>
      </c>
      <c r="K37" t="s">
        <v>2284</v>
      </c>
      <c r="L37" t="s">
        <v>3142</v>
      </c>
      <c r="M37" t="s">
        <v>1731</v>
      </c>
      <c r="N37" t="s">
        <v>5558</v>
      </c>
      <c r="O37" t="s">
        <v>5559</v>
      </c>
      <c r="P37" t="s">
        <v>25</v>
      </c>
      <c r="Q37" t="s">
        <v>1392</v>
      </c>
      <c r="R37" t="s">
        <v>18</v>
      </c>
      <c r="S37" t="s">
        <v>1730</v>
      </c>
      <c r="T37" t="s">
        <v>5258</v>
      </c>
      <c r="U37" t="s">
        <v>1324</v>
      </c>
    </row>
    <row r="38" spans="1:23" x14ac:dyDescent="0.25">
      <c r="A38" t="s">
        <v>97</v>
      </c>
      <c r="B38" t="s">
        <v>98</v>
      </c>
      <c r="C38" t="s">
        <v>1034</v>
      </c>
      <c r="D38" t="s">
        <v>2237</v>
      </c>
      <c r="E38" t="s">
        <v>2298</v>
      </c>
      <c r="F38" t="s">
        <v>2155</v>
      </c>
      <c r="G38" t="s">
        <v>1613</v>
      </c>
      <c r="H38" t="s">
        <v>1809</v>
      </c>
      <c r="I38" t="s">
        <v>28</v>
      </c>
      <c r="J38" t="s">
        <v>731</v>
      </c>
      <c r="K38" t="s">
        <v>1643</v>
      </c>
      <c r="L38" t="s">
        <v>1361</v>
      </c>
      <c r="M38" t="s">
        <v>1731</v>
      </c>
      <c r="N38" t="s">
        <v>4953</v>
      </c>
      <c r="O38" t="s">
        <v>5560</v>
      </c>
      <c r="P38" t="s">
        <v>19</v>
      </c>
      <c r="Q38" t="s">
        <v>1392</v>
      </c>
      <c r="R38" t="s">
        <v>46</v>
      </c>
      <c r="S38" t="s">
        <v>1730</v>
      </c>
      <c r="T38" t="s">
        <v>2476</v>
      </c>
      <c r="U38" t="s">
        <v>99</v>
      </c>
    </row>
    <row r="39" spans="1:23" x14ac:dyDescent="0.25">
      <c r="A39" t="s">
        <v>1307</v>
      </c>
      <c r="B39" t="s">
        <v>1308</v>
      </c>
      <c r="C39" t="s">
        <v>3327</v>
      </c>
      <c r="D39" t="s">
        <v>233</v>
      </c>
      <c r="E39" t="s">
        <v>2229</v>
      </c>
      <c r="F39" t="s">
        <v>2429</v>
      </c>
      <c r="G39" t="s">
        <v>1613</v>
      </c>
      <c r="H39" t="s">
        <v>1351</v>
      </c>
      <c r="I39" t="s">
        <v>1122</v>
      </c>
      <c r="J39" t="s">
        <v>722</v>
      </c>
      <c r="K39" t="s">
        <v>1996</v>
      </c>
      <c r="L39" t="s">
        <v>818</v>
      </c>
      <c r="M39" t="s">
        <v>1731</v>
      </c>
      <c r="N39" t="s">
        <v>4953</v>
      </c>
      <c r="O39" t="s">
        <v>5561</v>
      </c>
      <c r="P39" t="s">
        <v>25</v>
      </c>
      <c r="Q39" t="s">
        <v>1392</v>
      </c>
      <c r="R39" t="s">
        <v>60</v>
      </c>
      <c r="S39" t="s">
        <v>1732</v>
      </c>
      <c r="T39" t="s">
        <v>4950</v>
      </c>
      <c r="U39" t="s">
        <v>1309</v>
      </c>
    </row>
    <row r="40" spans="1:23" x14ac:dyDescent="0.25">
      <c r="A40" t="s">
        <v>1426</v>
      </c>
      <c r="B40" t="s">
        <v>1427</v>
      </c>
      <c r="C40" t="s">
        <v>1034</v>
      </c>
      <c r="D40" t="s">
        <v>2108</v>
      </c>
      <c r="E40" t="s">
        <v>125</v>
      </c>
      <c r="F40" t="s">
        <v>203</v>
      </c>
      <c r="G40" t="s">
        <v>1613</v>
      </c>
      <c r="H40" t="s">
        <v>1351</v>
      </c>
      <c r="I40" t="s">
        <v>28</v>
      </c>
      <c r="J40" t="s">
        <v>728</v>
      </c>
      <c r="K40" t="s">
        <v>1689</v>
      </c>
      <c r="L40" t="s">
        <v>1346</v>
      </c>
      <c r="M40" t="s">
        <v>1731</v>
      </c>
      <c r="N40" t="s">
        <v>5562</v>
      </c>
      <c r="P40" t="s">
        <v>19</v>
      </c>
      <c r="Q40" t="s">
        <v>1611</v>
      </c>
      <c r="R40" t="s">
        <v>21</v>
      </c>
      <c r="S40" t="s">
        <v>1730</v>
      </c>
      <c r="T40" t="s">
        <v>3522</v>
      </c>
      <c r="U40" t="s">
        <v>1428</v>
      </c>
      <c r="V40" t="s">
        <v>1143</v>
      </c>
    </row>
    <row r="41" spans="1:23" x14ac:dyDescent="0.25">
      <c r="A41" t="s">
        <v>1476</v>
      </c>
      <c r="B41" t="s">
        <v>1477</v>
      </c>
      <c r="C41" t="s">
        <v>1034</v>
      </c>
      <c r="D41" t="s">
        <v>1734</v>
      </c>
      <c r="E41" t="s">
        <v>2190</v>
      </c>
      <c r="F41" t="s">
        <v>203</v>
      </c>
      <c r="G41" t="s">
        <v>1345</v>
      </c>
      <c r="H41" t="s">
        <v>1351</v>
      </c>
      <c r="I41" t="s">
        <v>17</v>
      </c>
      <c r="J41" t="s">
        <v>731</v>
      </c>
      <c r="K41" t="s">
        <v>2137</v>
      </c>
      <c r="L41" t="s">
        <v>1644</v>
      </c>
      <c r="M41" t="s">
        <v>1731</v>
      </c>
      <c r="N41" t="s">
        <v>5563</v>
      </c>
      <c r="O41" t="s">
        <v>5564</v>
      </c>
      <c r="P41" t="s">
        <v>25</v>
      </c>
      <c r="Q41" t="s">
        <v>1611</v>
      </c>
      <c r="R41" t="s">
        <v>68</v>
      </c>
      <c r="S41" t="s">
        <v>1730</v>
      </c>
      <c r="T41" t="s">
        <v>3140</v>
      </c>
      <c r="U41" t="s">
        <v>1478</v>
      </c>
    </row>
    <row r="42" spans="1:23" x14ac:dyDescent="0.25">
      <c r="A42" t="s">
        <v>337</v>
      </c>
      <c r="B42" t="s">
        <v>338</v>
      </c>
      <c r="D42" t="s">
        <v>1119</v>
      </c>
      <c r="E42" t="s">
        <v>2052</v>
      </c>
      <c r="F42" t="s">
        <v>2155</v>
      </c>
      <c r="G42" t="s">
        <v>1613</v>
      </c>
      <c r="H42" t="s">
        <v>1351</v>
      </c>
      <c r="I42" t="s">
        <v>20</v>
      </c>
      <c r="J42" t="s">
        <v>765</v>
      </c>
      <c r="K42" t="s">
        <v>1689</v>
      </c>
      <c r="L42" t="s">
        <v>816</v>
      </c>
      <c r="M42" t="s">
        <v>1727</v>
      </c>
      <c r="N42" t="s">
        <v>4955</v>
      </c>
      <c r="O42" t="s">
        <v>5565</v>
      </c>
      <c r="P42" t="s">
        <v>19</v>
      </c>
      <c r="Q42" t="s">
        <v>1642</v>
      </c>
      <c r="R42" t="s">
        <v>21</v>
      </c>
      <c r="S42" t="s">
        <v>1728</v>
      </c>
      <c r="T42" t="s">
        <v>4722</v>
      </c>
      <c r="U42" t="s">
        <v>339</v>
      </c>
    </row>
    <row r="43" spans="1:23" x14ac:dyDescent="0.25">
      <c r="A43" t="s">
        <v>616</v>
      </c>
      <c r="B43" t="s">
        <v>617</v>
      </c>
      <c r="C43" t="s">
        <v>1034</v>
      </c>
      <c r="D43" t="s">
        <v>3484</v>
      </c>
      <c r="E43" t="s">
        <v>5566</v>
      </c>
      <c r="F43" t="s">
        <v>2155</v>
      </c>
      <c r="G43" t="s">
        <v>1396</v>
      </c>
      <c r="H43" t="s">
        <v>2793</v>
      </c>
      <c r="I43" t="s">
        <v>17</v>
      </c>
      <c r="J43" t="s">
        <v>40</v>
      </c>
      <c r="K43" t="s">
        <v>2933</v>
      </c>
      <c r="L43" t="s">
        <v>2710</v>
      </c>
      <c r="M43" t="s">
        <v>1727</v>
      </c>
      <c r="N43" t="s">
        <v>5567</v>
      </c>
      <c r="O43" t="s">
        <v>5568</v>
      </c>
      <c r="P43" t="s">
        <v>19</v>
      </c>
      <c r="Q43" t="s">
        <v>1392</v>
      </c>
      <c r="R43" t="s">
        <v>30</v>
      </c>
      <c r="S43" t="s">
        <v>1732</v>
      </c>
      <c r="T43" t="s">
        <v>5569</v>
      </c>
      <c r="U43" t="s">
        <v>618</v>
      </c>
      <c r="W43" s="5">
        <v>0.05</v>
      </c>
    </row>
    <row r="44" spans="1:23" x14ac:dyDescent="0.25">
      <c r="A44" t="s">
        <v>984</v>
      </c>
      <c r="B44" t="s">
        <v>985</v>
      </c>
      <c r="C44" t="s">
        <v>1092</v>
      </c>
      <c r="D44" t="s">
        <v>231</v>
      </c>
      <c r="E44" t="s">
        <v>125</v>
      </c>
      <c r="F44" t="s">
        <v>203</v>
      </c>
      <c r="G44" t="s">
        <v>1613</v>
      </c>
      <c r="H44" t="s">
        <v>1351</v>
      </c>
      <c r="I44" t="s">
        <v>17</v>
      </c>
      <c r="J44" t="s">
        <v>730</v>
      </c>
      <c r="K44" t="s">
        <v>1086</v>
      </c>
      <c r="L44" t="s">
        <v>818</v>
      </c>
      <c r="M44" t="s">
        <v>1731</v>
      </c>
      <c r="N44" t="s">
        <v>5570</v>
      </c>
      <c r="O44" t="s">
        <v>5193</v>
      </c>
      <c r="Q44" t="s">
        <v>1101</v>
      </c>
      <c r="R44" t="s">
        <v>60</v>
      </c>
      <c r="S44" t="s">
        <v>1728</v>
      </c>
      <c r="T44" t="s">
        <v>4949</v>
      </c>
      <c r="U44" t="s">
        <v>986</v>
      </c>
    </row>
    <row r="45" spans="1:23" x14ac:dyDescent="0.25">
      <c r="A45" t="s">
        <v>1680</v>
      </c>
      <c r="B45" t="s">
        <v>1681</v>
      </c>
      <c r="C45" t="s">
        <v>1034</v>
      </c>
      <c r="D45" t="s">
        <v>2961</v>
      </c>
      <c r="E45" t="s">
        <v>2052</v>
      </c>
      <c r="F45" t="s">
        <v>203</v>
      </c>
      <c r="G45" t="s">
        <v>1396</v>
      </c>
      <c r="H45" t="s">
        <v>1391</v>
      </c>
      <c r="I45" t="s">
        <v>20</v>
      </c>
      <c r="J45" t="s">
        <v>731</v>
      </c>
      <c r="K45" t="s">
        <v>2385</v>
      </c>
      <c r="L45" t="s">
        <v>2433</v>
      </c>
      <c r="M45" t="s">
        <v>1731</v>
      </c>
      <c r="N45" t="s">
        <v>5571</v>
      </c>
      <c r="O45" t="s">
        <v>5572</v>
      </c>
      <c r="P45" t="s">
        <v>19</v>
      </c>
      <c r="Q45" t="s">
        <v>1392</v>
      </c>
      <c r="R45" t="s">
        <v>37</v>
      </c>
      <c r="S45" t="s">
        <v>1728</v>
      </c>
      <c r="T45" t="s">
        <v>5573</v>
      </c>
      <c r="U45" t="s">
        <v>1682</v>
      </c>
    </row>
    <row r="46" spans="1:23" x14ac:dyDescent="0.25">
      <c r="A46" t="s">
        <v>975</v>
      </c>
      <c r="B46" t="s">
        <v>976</v>
      </c>
      <c r="C46" t="s">
        <v>96</v>
      </c>
      <c r="D46" t="s">
        <v>1209</v>
      </c>
      <c r="E46" t="s">
        <v>2384</v>
      </c>
      <c r="F46" t="s">
        <v>2155</v>
      </c>
      <c r="G46" t="s">
        <v>1613</v>
      </c>
      <c r="H46" t="s">
        <v>1344</v>
      </c>
      <c r="I46" t="s">
        <v>17</v>
      </c>
      <c r="J46" t="s">
        <v>724</v>
      </c>
      <c r="K46" t="s">
        <v>1415</v>
      </c>
      <c r="L46" t="s">
        <v>1366</v>
      </c>
      <c r="M46" t="s">
        <v>1731</v>
      </c>
      <c r="N46" t="s">
        <v>5574</v>
      </c>
      <c r="O46" t="s">
        <v>5575</v>
      </c>
      <c r="P46" t="s">
        <v>19</v>
      </c>
      <c r="Q46" t="s">
        <v>1392</v>
      </c>
      <c r="R46" t="s">
        <v>68</v>
      </c>
      <c r="S46" t="s">
        <v>1730</v>
      </c>
      <c r="T46" t="s">
        <v>1397</v>
      </c>
      <c r="U46" t="s">
        <v>977</v>
      </c>
    </row>
    <row r="47" spans="1:23" x14ac:dyDescent="0.25">
      <c r="A47" t="s">
        <v>1331</v>
      </c>
      <c r="B47" t="s">
        <v>1332</v>
      </c>
      <c r="C47" t="s">
        <v>1034</v>
      </c>
      <c r="D47" t="s">
        <v>2967</v>
      </c>
      <c r="E47" t="s">
        <v>2229</v>
      </c>
      <c r="F47" t="s">
        <v>2429</v>
      </c>
      <c r="G47" t="s">
        <v>1613</v>
      </c>
      <c r="H47" t="s">
        <v>2138</v>
      </c>
      <c r="I47" t="s">
        <v>28</v>
      </c>
      <c r="J47" t="s">
        <v>727</v>
      </c>
      <c r="K47" t="s">
        <v>1825</v>
      </c>
      <c r="L47" t="s">
        <v>1082</v>
      </c>
      <c r="M47" t="s">
        <v>1727</v>
      </c>
      <c r="N47" t="s">
        <v>5576</v>
      </c>
      <c r="O47" t="s">
        <v>5577</v>
      </c>
      <c r="P47" t="s">
        <v>19</v>
      </c>
      <c r="Q47" t="s">
        <v>1642</v>
      </c>
      <c r="R47" t="s">
        <v>30</v>
      </c>
      <c r="S47" t="s">
        <v>1728</v>
      </c>
      <c r="T47" t="s">
        <v>5259</v>
      </c>
      <c r="U47" t="s">
        <v>1333</v>
      </c>
    </row>
    <row r="48" spans="1:23" x14ac:dyDescent="0.25">
      <c r="A48" t="s">
        <v>660</v>
      </c>
      <c r="B48" t="s">
        <v>661</v>
      </c>
      <c r="C48" t="s">
        <v>33</v>
      </c>
      <c r="D48" t="s">
        <v>2084</v>
      </c>
      <c r="E48" t="s">
        <v>2784</v>
      </c>
      <c r="F48" t="s">
        <v>2155</v>
      </c>
      <c r="G48" t="s">
        <v>1613</v>
      </c>
      <c r="H48" t="s">
        <v>1351</v>
      </c>
      <c r="I48" t="s">
        <v>28</v>
      </c>
      <c r="J48" t="s">
        <v>730</v>
      </c>
      <c r="K48" t="s">
        <v>1692</v>
      </c>
      <c r="L48" t="s">
        <v>1644</v>
      </c>
      <c r="M48" t="s">
        <v>1727</v>
      </c>
      <c r="N48" t="s">
        <v>5578</v>
      </c>
      <c r="O48" t="s">
        <v>4992</v>
      </c>
      <c r="P48" t="s">
        <v>19</v>
      </c>
      <c r="Q48" t="s">
        <v>1392</v>
      </c>
      <c r="R48" t="s">
        <v>34</v>
      </c>
      <c r="S48" t="s">
        <v>1728</v>
      </c>
      <c r="T48" t="s">
        <v>1373</v>
      </c>
      <c r="U48" t="s">
        <v>662</v>
      </c>
      <c r="V48" t="s">
        <v>1143</v>
      </c>
    </row>
    <row r="49" spans="1:22" x14ac:dyDescent="0.25">
      <c r="A49" t="s">
        <v>1517</v>
      </c>
      <c r="B49" t="s">
        <v>1518</v>
      </c>
      <c r="C49" t="s">
        <v>1034</v>
      </c>
      <c r="D49" t="s">
        <v>2053</v>
      </c>
      <c r="E49" t="s">
        <v>2384</v>
      </c>
      <c r="F49" t="s">
        <v>2155</v>
      </c>
      <c r="G49" t="s">
        <v>1613</v>
      </c>
      <c r="H49" t="s">
        <v>1351</v>
      </c>
      <c r="I49" t="s">
        <v>28</v>
      </c>
      <c r="J49" t="s">
        <v>728</v>
      </c>
      <c r="K49" t="s">
        <v>1690</v>
      </c>
      <c r="L49" t="s">
        <v>1348</v>
      </c>
      <c r="M49" t="s">
        <v>1727</v>
      </c>
      <c r="N49" t="s">
        <v>5579</v>
      </c>
      <c r="O49" t="s">
        <v>5580</v>
      </c>
      <c r="P49" t="s">
        <v>19</v>
      </c>
      <c r="Q49" t="s">
        <v>1611</v>
      </c>
      <c r="R49" t="s">
        <v>30</v>
      </c>
      <c r="S49" t="s">
        <v>1732</v>
      </c>
      <c r="T49" t="s">
        <v>3610</v>
      </c>
      <c r="U49" t="s">
        <v>1519</v>
      </c>
    </row>
    <row r="50" spans="1:22" x14ac:dyDescent="0.25">
      <c r="A50" t="s">
        <v>446</v>
      </c>
      <c r="B50" t="s">
        <v>447</v>
      </c>
      <c r="C50" t="s">
        <v>1034</v>
      </c>
      <c r="D50" t="s">
        <v>2153</v>
      </c>
      <c r="E50" t="s">
        <v>125</v>
      </c>
      <c r="F50" t="s">
        <v>203</v>
      </c>
      <c r="G50" t="s">
        <v>1613</v>
      </c>
      <c r="H50" t="s">
        <v>1344</v>
      </c>
      <c r="I50" t="s">
        <v>28</v>
      </c>
      <c r="J50" t="s">
        <v>4443</v>
      </c>
      <c r="K50" t="s">
        <v>1349</v>
      </c>
      <c r="L50" t="s">
        <v>816</v>
      </c>
      <c r="M50" t="s">
        <v>1731</v>
      </c>
      <c r="N50" t="s">
        <v>5581</v>
      </c>
      <c r="O50" t="s">
        <v>5582</v>
      </c>
      <c r="P50" t="s">
        <v>19</v>
      </c>
      <c r="Q50" t="s">
        <v>1642</v>
      </c>
      <c r="R50" t="s">
        <v>51</v>
      </c>
      <c r="S50" t="s">
        <v>1730</v>
      </c>
      <c r="T50" t="s">
        <v>2834</v>
      </c>
      <c r="U50" t="s">
        <v>448</v>
      </c>
    </row>
    <row r="51" spans="1:22" x14ac:dyDescent="0.25">
      <c r="A51" t="s">
        <v>1301</v>
      </c>
      <c r="B51" t="s">
        <v>1302</v>
      </c>
      <c r="C51" t="s">
        <v>96</v>
      </c>
      <c r="D51" t="s">
        <v>3553</v>
      </c>
      <c r="E51" t="s">
        <v>2298</v>
      </c>
      <c r="F51" t="s">
        <v>2155</v>
      </c>
      <c r="G51" t="s">
        <v>1613</v>
      </c>
      <c r="H51" t="s">
        <v>2793</v>
      </c>
      <c r="I51" t="s">
        <v>28</v>
      </c>
      <c r="J51" t="s">
        <v>731</v>
      </c>
      <c r="K51" t="s">
        <v>2284</v>
      </c>
      <c r="L51" t="s">
        <v>2941</v>
      </c>
      <c r="M51" t="s">
        <v>1731</v>
      </c>
      <c r="N51" t="s">
        <v>4957</v>
      </c>
      <c r="O51" t="s">
        <v>5583</v>
      </c>
      <c r="P51" t="s">
        <v>19</v>
      </c>
      <c r="Q51" t="s">
        <v>1392</v>
      </c>
      <c r="R51" t="s">
        <v>18</v>
      </c>
      <c r="S51" t="s">
        <v>1730</v>
      </c>
      <c r="T51" t="s">
        <v>4958</v>
      </c>
      <c r="U51" t="s">
        <v>1303</v>
      </c>
    </row>
    <row r="52" spans="1:22" x14ac:dyDescent="0.25">
      <c r="A52" t="s">
        <v>1198</v>
      </c>
      <c r="B52" t="s">
        <v>1199</v>
      </c>
      <c r="C52" t="s">
        <v>1084</v>
      </c>
      <c r="D52" t="s">
        <v>3141</v>
      </c>
      <c r="E52" t="s">
        <v>2384</v>
      </c>
      <c r="F52" t="s">
        <v>203</v>
      </c>
      <c r="G52" t="s">
        <v>1613</v>
      </c>
      <c r="H52" t="s">
        <v>1351</v>
      </c>
      <c r="I52" t="s">
        <v>28</v>
      </c>
      <c r="J52" t="s">
        <v>3471</v>
      </c>
      <c r="K52" t="s">
        <v>1996</v>
      </c>
      <c r="L52" t="s">
        <v>1094</v>
      </c>
      <c r="M52" t="s">
        <v>1727</v>
      </c>
      <c r="N52" t="s">
        <v>5584</v>
      </c>
      <c r="O52" t="s">
        <v>5585</v>
      </c>
      <c r="P52" t="s">
        <v>19</v>
      </c>
      <c r="Q52" t="s">
        <v>1642</v>
      </c>
      <c r="R52" t="s">
        <v>51</v>
      </c>
      <c r="S52" t="s">
        <v>1732</v>
      </c>
      <c r="T52" t="s">
        <v>2732</v>
      </c>
      <c r="U52" t="s">
        <v>1200</v>
      </c>
    </row>
    <row r="53" spans="1:22" x14ac:dyDescent="0.25">
      <c r="A53" t="s">
        <v>1108</v>
      </c>
      <c r="B53" t="s">
        <v>1109</v>
      </c>
      <c r="C53" t="s">
        <v>1128</v>
      </c>
      <c r="D53" t="s">
        <v>1609</v>
      </c>
      <c r="E53" t="s">
        <v>2298</v>
      </c>
      <c r="F53" t="s">
        <v>203</v>
      </c>
      <c r="G53" t="s">
        <v>3184</v>
      </c>
      <c r="H53" t="s">
        <v>1344</v>
      </c>
      <c r="I53" t="s">
        <v>17</v>
      </c>
      <c r="J53" t="s">
        <v>40</v>
      </c>
      <c r="K53" t="s">
        <v>2385</v>
      </c>
      <c r="L53" t="s">
        <v>823</v>
      </c>
      <c r="M53" t="s">
        <v>1731</v>
      </c>
      <c r="N53" t="s">
        <v>5586</v>
      </c>
      <c r="O53" t="s">
        <v>5587</v>
      </c>
      <c r="Q53" t="s">
        <v>1392</v>
      </c>
      <c r="R53" t="s">
        <v>62</v>
      </c>
      <c r="S53" t="s">
        <v>1730</v>
      </c>
      <c r="T53" t="s">
        <v>5588</v>
      </c>
      <c r="U53" t="s">
        <v>1110</v>
      </c>
    </row>
    <row r="54" spans="1:22" x14ac:dyDescent="0.25">
      <c r="A54" t="s">
        <v>1035</v>
      </c>
      <c r="B54" t="s">
        <v>1036</v>
      </c>
      <c r="C54" t="s">
        <v>1092</v>
      </c>
      <c r="D54" t="s">
        <v>76</v>
      </c>
      <c r="E54" t="s">
        <v>125</v>
      </c>
      <c r="F54" t="s">
        <v>203</v>
      </c>
      <c r="G54" t="s">
        <v>1613</v>
      </c>
      <c r="H54" t="s">
        <v>1343</v>
      </c>
      <c r="I54" t="s">
        <v>17</v>
      </c>
      <c r="J54" t="s">
        <v>4886</v>
      </c>
      <c r="K54" t="s">
        <v>1347</v>
      </c>
      <c r="L54" t="s">
        <v>1090</v>
      </c>
      <c r="M54" t="s">
        <v>1727</v>
      </c>
      <c r="N54" t="s">
        <v>5589</v>
      </c>
      <c r="O54" t="s">
        <v>5590</v>
      </c>
      <c r="P54" t="s">
        <v>19</v>
      </c>
      <c r="Q54" t="s">
        <v>1642</v>
      </c>
      <c r="R54" t="s">
        <v>30</v>
      </c>
      <c r="S54" t="s">
        <v>1728</v>
      </c>
      <c r="T54" t="s">
        <v>5591</v>
      </c>
      <c r="U54" t="s">
        <v>1037</v>
      </c>
    </row>
    <row r="55" spans="1:22" x14ac:dyDescent="0.25">
      <c r="A55" t="s">
        <v>1473</v>
      </c>
      <c r="B55" t="s">
        <v>1474</v>
      </c>
      <c r="C55" t="s">
        <v>1034</v>
      </c>
      <c r="D55" t="s">
        <v>3150</v>
      </c>
      <c r="E55" t="s">
        <v>2229</v>
      </c>
      <c r="F55" t="s">
        <v>2155</v>
      </c>
      <c r="G55" t="s">
        <v>589</v>
      </c>
      <c r="H55" t="s">
        <v>1351</v>
      </c>
      <c r="I55" t="s">
        <v>28</v>
      </c>
      <c r="J55" t="s">
        <v>725</v>
      </c>
      <c r="K55" t="s">
        <v>2270</v>
      </c>
      <c r="L55" t="s">
        <v>1090</v>
      </c>
      <c r="M55" t="s">
        <v>1727</v>
      </c>
      <c r="N55" t="s">
        <v>5592</v>
      </c>
      <c r="O55" t="s">
        <v>5593</v>
      </c>
      <c r="P55" t="s">
        <v>19</v>
      </c>
      <c r="Q55" t="s">
        <v>1611</v>
      </c>
      <c r="R55" t="s">
        <v>71</v>
      </c>
      <c r="S55" t="s">
        <v>1728</v>
      </c>
      <c r="T55" t="s">
        <v>4275</v>
      </c>
      <c r="U55" t="s">
        <v>1475</v>
      </c>
      <c r="V55" t="s">
        <v>1143</v>
      </c>
    </row>
    <row r="56" spans="1:22" x14ac:dyDescent="0.25">
      <c r="A56" t="s">
        <v>1075</v>
      </c>
      <c r="B56" t="s">
        <v>1076</v>
      </c>
      <c r="C56" t="s">
        <v>1034</v>
      </c>
      <c r="D56" t="s">
        <v>3326</v>
      </c>
      <c r="E56" t="s">
        <v>2466</v>
      </c>
      <c r="F56" t="s">
        <v>2155</v>
      </c>
      <c r="G56" t="s">
        <v>1613</v>
      </c>
      <c r="H56" t="s">
        <v>1391</v>
      </c>
      <c r="I56" t="s">
        <v>131</v>
      </c>
      <c r="J56" t="s">
        <v>40</v>
      </c>
      <c r="K56" t="s">
        <v>2415</v>
      </c>
      <c r="L56" t="s">
        <v>5594</v>
      </c>
      <c r="M56" t="s">
        <v>1731</v>
      </c>
      <c r="N56" t="s">
        <v>5595</v>
      </c>
      <c r="O56" t="s">
        <v>5596</v>
      </c>
      <c r="P56" t="s">
        <v>25</v>
      </c>
      <c r="Q56" t="s">
        <v>1392</v>
      </c>
      <c r="R56" t="s">
        <v>30</v>
      </c>
      <c r="S56" t="s">
        <v>1730</v>
      </c>
      <c r="T56" t="s">
        <v>4434</v>
      </c>
      <c r="U56" t="s">
        <v>1077</v>
      </c>
    </row>
    <row r="57" spans="1:22" x14ac:dyDescent="0.25">
      <c r="A57" t="s">
        <v>1220</v>
      </c>
      <c r="B57" t="s">
        <v>1221</v>
      </c>
      <c r="C57" t="s">
        <v>3186</v>
      </c>
      <c r="D57" t="s">
        <v>2287</v>
      </c>
      <c r="E57" t="s">
        <v>2052</v>
      </c>
      <c r="F57" t="s">
        <v>2155</v>
      </c>
      <c r="G57" t="s">
        <v>591</v>
      </c>
      <c r="H57" t="s">
        <v>1809</v>
      </c>
      <c r="I57" t="s">
        <v>17</v>
      </c>
      <c r="J57" t="s">
        <v>725</v>
      </c>
      <c r="K57" t="s">
        <v>2028</v>
      </c>
      <c r="L57" t="s">
        <v>1794</v>
      </c>
      <c r="M57" t="s">
        <v>1731</v>
      </c>
      <c r="N57" t="s">
        <v>5597</v>
      </c>
      <c r="O57" t="s">
        <v>4721</v>
      </c>
      <c r="Q57" t="s">
        <v>1392</v>
      </c>
      <c r="R57" t="s">
        <v>34</v>
      </c>
      <c r="S57" t="s">
        <v>1730</v>
      </c>
      <c r="T57" t="s">
        <v>5598</v>
      </c>
      <c r="U57" t="s">
        <v>1222</v>
      </c>
    </row>
    <row r="58" spans="1:22" x14ac:dyDescent="0.25">
      <c r="A58" t="s">
        <v>228</v>
      </c>
      <c r="B58" t="s">
        <v>229</v>
      </c>
      <c r="C58" t="s">
        <v>1084</v>
      </c>
      <c r="D58" t="s">
        <v>2963</v>
      </c>
      <c r="E58" t="s">
        <v>2211</v>
      </c>
      <c r="F58" t="s">
        <v>2155</v>
      </c>
      <c r="G58" t="s">
        <v>1613</v>
      </c>
      <c r="H58" t="s">
        <v>1809</v>
      </c>
      <c r="I58" t="s">
        <v>17</v>
      </c>
      <c r="J58" t="s">
        <v>40</v>
      </c>
      <c r="K58" t="s">
        <v>1767</v>
      </c>
      <c r="L58" t="s">
        <v>1352</v>
      </c>
      <c r="M58" t="s">
        <v>1729</v>
      </c>
      <c r="N58" t="s">
        <v>5599</v>
      </c>
      <c r="O58" t="s">
        <v>5600</v>
      </c>
      <c r="P58" t="s">
        <v>19</v>
      </c>
      <c r="Q58" t="s">
        <v>1392</v>
      </c>
      <c r="R58" t="s">
        <v>46</v>
      </c>
      <c r="S58" t="s">
        <v>1730</v>
      </c>
      <c r="T58" t="s">
        <v>4723</v>
      </c>
      <c r="U58" t="s">
        <v>230</v>
      </c>
    </row>
    <row r="59" spans="1:22" x14ac:dyDescent="0.25">
      <c r="A59" t="s">
        <v>204</v>
      </c>
      <c r="B59" t="s">
        <v>205</v>
      </c>
      <c r="C59" t="s">
        <v>1084</v>
      </c>
      <c r="D59" t="s">
        <v>2153</v>
      </c>
      <c r="E59" t="s">
        <v>2211</v>
      </c>
      <c r="F59" t="s">
        <v>2155</v>
      </c>
      <c r="G59" t="s">
        <v>1396</v>
      </c>
      <c r="H59" t="s">
        <v>1351</v>
      </c>
      <c r="I59" t="s">
        <v>17</v>
      </c>
      <c r="J59" t="s">
        <v>40</v>
      </c>
      <c r="K59" t="s">
        <v>1347</v>
      </c>
      <c r="L59" t="s">
        <v>1090</v>
      </c>
      <c r="M59" t="s">
        <v>1731</v>
      </c>
      <c r="N59" t="s">
        <v>5601</v>
      </c>
      <c r="O59" t="s">
        <v>5602</v>
      </c>
      <c r="Q59" t="s">
        <v>1611</v>
      </c>
      <c r="R59" t="s">
        <v>18</v>
      </c>
      <c r="S59" t="s">
        <v>1730</v>
      </c>
      <c r="T59" t="s">
        <v>5603</v>
      </c>
      <c r="U59" t="s">
        <v>206</v>
      </c>
    </row>
    <row r="60" spans="1:22" x14ac:dyDescent="0.25">
      <c r="A60" t="s">
        <v>1988</v>
      </c>
      <c r="B60" t="s">
        <v>1989</v>
      </c>
      <c r="C60" t="s">
        <v>1084</v>
      </c>
      <c r="D60" t="s">
        <v>805</v>
      </c>
      <c r="E60" t="s">
        <v>2052</v>
      </c>
      <c r="F60" t="s">
        <v>2155</v>
      </c>
      <c r="G60" t="s">
        <v>1613</v>
      </c>
      <c r="H60" t="s">
        <v>1344</v>
      </c>
      <c r="I60" t="s">
        <v>17</v>
      </c>
      <c r="J60" t="s">
        <v>723</v>
      </c>
      <c r="K60" t="s">
        <v>1415</v>
      </c>
      <c r="L60" t="s">
        <v>1346</v>
      </c>
      <c r="M60" t="s">
        <v>1729</v>
      </c>
      <c r="N60" t="s">
        <v>5604</v>
      </c>
      <c r="O60" t="s">
        <v>5605</v>
      </c>
      <c r="Q60" t="s">
        <v>1362</v>
      </c>
      <c r="R60" t="s">
        <v>51</v>
      </c>
      <c r="S60" t="s">
        <v>1730</v>
      </c>
      <c r="T60" t="s">
        <v>5606</v>
      </c>
      <c r="U60" t="s">
        <v>1990</v>
      </c>
    </row>
    <row r="61" spans="1:22" x14ac:dyDescent="0.25">
      <c r="A61" t="s">
        <v>1113</v>
      </c>
      <c r="B61" t="s">
        <v>1114</v>
      </c>
      <c r="C61" t="s">
        <v>1092</v>
      </c>
      <c r="D61" t="s">
        <v>2053</v>
      </c>
      <c r="E61" t="s">
        <v>2109</v>
      </c>
      <c r="F61" t="s">
        <v>2155</v>
      </c>
      <c r="G61" t="s">
        <v>1396</v>
      </c>
      <c r="H61" t="s">
        <v>1809</v>
      </c>
      <c r="I61" t="s">
        <v>131</v>
      </c>
      <c r="J61" t="s">
        <v>40</v>
      </c>
      <c r="K61" t="s">
        <v>1690</v>
      </c>
      <c r="L61" t="s">
        <v>1371</v>
      </c>
      <c r="M61" t="s">
        <v>1731</v>
      </c>
      <c r="N61" t="s">
        <v>5607</v>
      </c>
      <c r="O61" t="s">
        <v>5608</v>
      </c>
      <c r="P61" t="s">
        <v>19</v>
      </c>
      <c r="Q61" t="s">
        <v>1392</v>
      </c>
      <c r="R61" t="s">
        <v>18</v>
      </c>
      <c r="S61" t="s">
        <v>1730</v>
      </c>
      <c r="T61" t="s">
        <v>3271</v>
      </c>
      <c r="U61" t="s">
        <v>1115</v>
      </c>
    </row>
    <row r="62" spans="1:22" x14ac:dyDescent="0.25">
      <c r="A62" t="s">
        <v>1503</v>
      </c>
      <c r="B62" t="s">
        <v>1504</v>
      </c>
      <c r="C62" t="s">
        <v>1034</v>
      </c>
      <c r="D62" t="s">
        <v>2625</v>
      </c>
      <c r="E62" t="s">
        <v>2466</v>
      </c>
      <c r="F62" t="s">
        <v>2155</v>
      </c>
      <c r="G62" t="s">
        <v>1613</v>
      </c>
      <c r="H62" t="s">
        <v>1351</v>
      </c>
      <c r="I62" t="s">
        <v>17</v>
      </c>
      <c r="J62" t="s">
        <v>726</v>
      </c>
      <c r="K62" t="s">
        <v>1400</v>
      </c>
      <c r="L62" t="s">
        <v>1094</v>
      </c>
      <c r="M62" t="s">
        <v>1731</v>
      </c>
      <c r="N62" t="s">
        <v>5609</v>
      </c>
      <c r="O62" t="s">
        <v>5610</v>
      </c>
      <c r="P62" t="s">
        <v>19</v>
      </c>
      <c r="Q62" t="s">
        <v>1611</v>
      </c>
      <c r="R62" t="s">
        <v>51</v>
      </c>
      <c r="S62" t="s">
        <v>1730</v>
      </c>
      <c r="T62" t="s">
        <v>4435</v>
      </c>
      <c r="U62" t="s">
        <v>1505</v>
      </c>
    </row>
    <row r="63" spans="1:22" x14ac:dyDescent="0.25">
      <c r="A63" t="s">
        <v>1186</v>
      </c>
      <c r="B63" t="s">
        <v>1187</v>
      </c>
      <c r="C63" t="s">
        <v>96</v>
      </c>
      <c r="D63" t="s">
        <v>3620</v>
      </c>
      <c r="E63" t="s">
        <v>125</v>
      </c>
      <c r="F63" t="s">
        <v>203</v>
      </c>
      <c r="G63" t="s">
        <v>1613</v>
      </c>
      <c r="H63" t="s">
        <v>1344</v>
      </c>
      <c r="I63" t="s">
        <v>28</v>
      </c>
      <c r="J63" t="s">
        <v>730</v>
      </c>
      <c r="K63" t="s">
        <v>1349</v>
      </c>
      <c r="L63" t="s">
        <v>816</v>
      </c>
      <c r="M63" t="s">
        <v>1731</v>
      </c>
      <c r="N63" t="s">
        <v>5611</v>
      </c>
      <c r="O63" t="s">
        <v>2478</v>
      </c>
      <c r="P63" t="s">
        <v>19</v>
      </c>
      <c r="Q63" t="s">
        <v>1392</v>
      </c>
      <c r="R63" t="s">
        <v>63</v>
      </c>
      <c r="S63" t="s">
        <v>1730</v>
      </c>
      <c r="T63" t="s">
        <v>4436</v>
      </c>
      <c r="U63" t="s">
        <v>1188</v>
      </c>
    </row>
    <row r="64" spans="1:22" x14ac:dyDescent="0.25">
      <c r="A64" t="s">
        <v>93</v>
      </c>
      <c r="B64" t="s">
        <v>94</v>
      </c>
      <c r="C64" t="s">
        <v>96</v>
      </c>
      <c r="D64" t="s">
        <v>1374</v>
      </c>
      <c r="E64" t="s">
        <v>2052</v>
      </c>
      <c r="F64" t="s">
        <v>2429</v>
      </c>
      <c r="G64" t="s">
        <v>1613</v>
      </c>
      <c r="H64" t="s">
        <v>1351</v>
      </c>
      <c r="I64" t="s">
        <v>20</v>
      </c>
      <c r="J64" t="s">
        <v>769</v>
      </c>
      <c r="K64" t="s">
        <v>1347</v>
      </c>
      <c r="L64" t="s">
        <v>1094</v>
      </c>
      <c r="M64" t="s">
        <v>1729</v>
      </c>
      <c r="N64" t="s">
        <v>5612</v>
      </c>
      <c r="O64" t="s">
        <v>5613</v>
      </c>
      <c r="P64" t="s">
        <v>19</v>
      </c>
      <c r="Q64" t="s">
        <v>1642</v>
      </c>
      <c r="R64" t="s">
        <v>30</v>
      </c>
      <c r="S64" t="s">
        <v>1728</v>
      </c>
      <c r="T64" t="s">
        <v>1693</v>
      </c>
      <c r="U64" t="s">
        <v>95</v>
      </c>
    </row>
    <row r="65" spans="1:22" x14ac:dyDescent="0.25">
      <c r="A65" t="s">
        <v>646</v>
      </c>
      <c r="B65" t="s">
        <v>647</v>
      </c>
      <c r="C65" t="s">
        <v>3327</v>
      </c>
      <c r="D65" t="s">
        <v>1209</v>
      </c>
      <c r="E65" t="s">
        <v>125</v>
      </c>
      <c r="F65" t="s">
        <v>203</v>
      </c>
      <c r="G65" t="s">
        <v>1613</v>
      </c>
      <c r="H65" t="s">
        <v>1344</v>
      </c>
      <c r="I65" t="s">
        <v>17</v>
      </c>
      <c r="J65" t="s">
        <v>722</v>
      </c>
      <c r="K65" t="s">
        <v>1795</v>
      </c>
      <c r="L65" t="s">
        <v>1094</v>
      </c>
      <c r="M65" t="s">
        <v>1731</v>
      </c>
      <c r="N65" t="s">
        <v>5612</v>
      </c>
      <c r="O65" t="s">
        <v>5614</v>
      </c>
      <c r="Q65" t="s">
        <v>1362</v>
      </c>
      <c r="R65" t="s">
        <v>60</v>
      </c>
      <c r="S65" t="s">
        <v>1732</v>
      </c>
      <c r="T65" t="s">
        <v>4887</v>
      </c>
      <c r="U65" t="s">
        <v>648</v>
      </c>
    </row>
    <row r="66" spans="1:22" x14ac:dyDescent="0.25">
      <c r="A66" t="s">
        <v>916</v>
      </c>
      <c r="B66" t="s">
        <v>917</v>
      </c>
      <c r="C66" t="s">
        <v>3186</v>
      </c>
      <c r="D66" t="s">
        <v>5615</v>
      </c>
      <c r="E66" t="s">
        <v>2384</v>
      </c>
      <c r="F66" t="s">
        <v>2155</v>
      </c>
      <c r="G66" t="s">
        <v>1345</v>
      </c>
      <c r="H66" t="s">
        <v>1351</v>
      </c>
      <c r="I66" t="s">
        <v>20</v>
      </c>
      <c r="J66" t="s">
        <v>40</v>
      </c>
      <c r="K66" t="s">
        <v>2137</v>
      </c>
      <c r="L66" t="s">
        <v>1811</v>
      </c>
      <c r="M66" t="s">
        <v>1731</v>
      </c>
      <c r="N66" t="s">
        <v>5616</v>
      </c>
      <c r="O66" t="s">
        <v>3332</v>
      </c>
      <c r="P66" t="s">
        <v>1126</v>
      </c>
      <c r="Q66" t="s">
        <v>1611</v>
      </c>
      <c r="R66" t="s">
        <v>71</v>
      </c>
      <c r="S66" t="s">
        <v>1730</v>
      </c>
      <c r="T66" t="s">
        <v>5617</v>
      </c>
      <c r="U66" t="s">
        <v>918</v>
      </c>
    </row>
    <row r="67" spans="1:22" x14ac:dyDescent="0.25">
      <c r="A67" t="s">
        <v>90</v>
      </c>
      <c r="B67" t="s">
        <v>91</v>
      </c>
      <c r="C67" t="s">
        <v>33</v>
      </c>
      <c r="D67" t="s">
        <v>2053</v>
      </c>
      <c r="E67" t="s">
        <v>2052</v>
      </c>
      <c r="F67" t="s">
        <v>203</v>
      </c>
      <c r="G67" t="s">
        <v>1613</v>
      </c>
      <c r="H67" t="s">
        <v>1391</v>
      </c>
      <c r="I67" t="s">
        <v>17</v>
      </c>
      <c r="J67" t="s">
        <v>725</v>
      </c>
      <c r="K67" t="s">
        <v>1768</v>
      </c>
      <c r="L67" t="s">
        <v>1361</v>
      </c>
      <c r="M67" t="s">
        <v>1731</v>
      </c>
      <c r="N67" t="s">
        <v>5618</v>
      </c>
      <c r="O67" t="s">
        <v>5619</v>
      </c>
      <c r="P67" t="s">
        <v>19</v>
      </c>
      <c r="Q67" t="s">
        <v>1392</v>
      </c>
      <c r="R67" t="s">
        <v>68</v>
      </c>
      <c r="S67" t="s">
        <v>1730</v>
      </c>
      <c r="T67" t="s">
        <v>2833</v>
      </c>
      <c r="U67" t="s">
        <v>92</v>
      </c>
      <c r="V67" t="s">
        <v>2088</v>
      </c>
    </row>
    <row r="68" spans="1:22" x14ac:dyDescent="0.25">
      <c r="A68" t="s">
        <v>49</v>
      </c>
      <c r="B68" t="s">
        <v>1249</v>
      </c>
      <c r="C68" t="s">
        <v>1034</v>
      </c>
      <c r="D68" t="s">
        <v>4720</v>
      </c>
      <c r="E68" t="s">
        <v>2298</v>
      </c>
      <c r="F68" t="s">
        <v>2155</v>
      </c>
      <c r="G68" t="s">
        <v>1613</v>
      </c>
      <c r="H68" t="s">
        <v>1391</v>
      </c>
      <c r="I68" t="s">
        <v>17</v>
      </c>
      <c r="J68" t="s">
        <v>729</v>
      </c>
      <c r="K68" t="s">
        <v>1767</v>
      </c>
      <c r="L68" t="s">
        <v>1090</v>
      </c>
      <c r="M68" t="s">
        <v>1731</v>
      </c>
      <c r="N68" t="s">
        <v>5620</v>
      </c>
      <c r="O68" t="s">
        <v>5621</v>
      </c>
      <c r="P68" t="s">
        <v>19</v>
      </c>
      <c r="Q68" t="s">
        <v>1611</v>
      </c>
      <c r="R68" t="s">
        <v>49</v>
      </c>
      <c r="S68" t="s">
        <v>1730</v>
      </c>
      <c r="T68" t="s">
        <v>4724</v>
      </c>
      <c r="U68" t="s">
        <v>1250</v>
      </c>
    </row>
    <row r="69" spans="1:22" x14ac:dyDescent="0.25">
      <c r="A69" t="s">
        <v>1951</v>
      </c>
      <c r="B69" t="s">
        <v>1952</v>
      </c>
      <c r="C69" t="s">
        <v>96</v>
      </c>
      <c r="D69" t="s">
        <v>4117</v>
      </c>
      <c r="E69" t="s">
        <v>2836</v>
      </c>
      <c r="F69" t="s">
        <v>203</v>
      </c>
      <c r="G69" t="s">
        <v>1613</v>
      </c>
      <c r="H69" t="s">
        <v>2793</v>
      </c>
      <c r="I69" t="s">
        <v>17</v>
      </c>
      <c r="J69" t="s">
        <v>725</v>
      </c>
      <c r="K69" t="s">
        <v>2154</v>
      </c>
      <c r="L69" t="s">
        <v>1811</v>
      </c>
      <c r="M69" t="s">
        <v>1731</v>
      </c>
      <c r="N69" t="s">
        <v>5622</v>
      </c>
      <c r="O69" t="s">
        <v>5623</v>
      </c>
      <c r="Q69" t="s">
        <v>1392</v>
      </c>
      <c r="R69" t="s">
        <v>67</v>
      </c>
      <c r="S69" t="s">
        <v>1730</v>
      </c>
      <c r="T69" t="s">
        <v>4954</v>
      </c>
      <c r="U69" t="s">
        <v>1953</v>
      </c>
    </row>
    <row r="70" spans="1:22" x14ac:dyDescent="0.25">
      <c r="A70" t="s">
        <v>1464</v>
      </c>
      <c r="B70" t="s">
        <v>1465</v>
      </c>
      <c r="C70" t="s">
        <v>1034</v>
      </c>
      <c r="D70" t="s">
        <v>1219</v>
      </c>
      <c r="E70" t="s">
        <v>2211</v>
      </c>
      <c r="F70" t="s">
        <v>203</v>
      </c>
      <c r="G70" t="s">
        <v>1345</v>
      </c>
      <c r="H70" t="s">
        <v>1351</v>
      </c>
      <c r="I70" t="s">
        <v>28</v>
      </c>
      <c r="J70" t="s">
        <v>726</v>
      </c>
      <c r="K70" t="s">
        <v>2385</v>
      </c>
      <c r="L70" t="s">
        <v>2156</v>
      </c>
      <c r="M70" t="s">
        <v>1731</v>
      </c>
      <c r="N70" t="s">
        <v>5624</v>
      </c>
      <c r="O70" t="s">
        <v>5625</v>
      </c>
      <c r="P70" t="s">
        <v>19</v>
      </c>
      <c r="Q70" t="s">
        <v>1362</v>
      </c>
      <c r="R70" t="s">
        <v>34</v>
      </c>
      <c r="S70" t="s">
        <v>1730</v>
      </c>
      <c r="T70" t="s">
        <v>3460</v>
      </c>
      <c r="U70" t="s">
        <v>1466</v>
      </c>
      <c r="V70" t="s">
        <v>1143</v>
      </c>
    </row>
    <row r="71" spans="1:22" x14ac:dyDescent="0.25">
      <c r="A71" t="s">
        <v>637</v>
      </c>
      <c r="B71" t="s">
        <v>638</v>
      </c>
      <c r="C71" t="s">
        <v>1034</v>
      </c>
      <c r="D71" t="s">
        <v>213</v>
      </c>
      <c r="E71" t="s">
        <v>125</v>
      </c>
      <c r="F71" t="s">
        <v>2155</v>
      </c>
      <c r="G71" t="s">
        <v>1613</v>
      </c>
      <c r="H71" t="s">
        <v>126</v>
      </c>
      <c r="I71" t="s">
        <v>28</v>
      </c>
      <c r="J71" t="s">
        <v>232</v>
      </c>
      <c r="K71" t="s">
        <v>822</v>
      </c>
      <c r="L71" t="s">
        <v>816</v>
      </c>
      <c r="M71" t="s">
        <v>1731</v>
      </c>
      <c r="N71" t="s">
        <v>5626</v>
      </c>
      <c r="O71" t="s">
        <v>5627</v>
      </c>
      <c r="P71" t="s">
        <v>19</v>
      </c>
      <c r="Q71" t="s">
        <v>1101</v>
      </c>
      <c r="R71" t="s">
        <v>68</v>
      </c>
      <c r="S71" t="s">
        <v>1732</v>
      </c>
      <c r="T71" t="s">
        <v>2837</v>
      </c>
      <c r="U71" t="s">
        <v>639</v>
      </c>
    </row>
    <row r="72" spans="1:22" x14ac:dyDescent="0.25">
      <c r="A72" t="s">
        <v>907</v>
      </c>
      <c r="B72" t="s">
        <v>908</v>
      </c>
      <c r="C72" t="s">
        <v>1084</v>
      </c>
      <c r="D72" t="s">
        <v>2355</v>
      </c>
      <c r="E72" t="s">
        <v>125</v>
      </c>
      <c r="F72" t="s">
        <v>203</v>
      </c>
      <c r="G72" t="s">
        <v>1613</v>
      </c>
      <c r="H72" t="s">
        <v>1343</v>
      </c>
      <c r="I72" t="s">
        <v>28</v>
      </c>
      <c r="J72" t="s">
        <v>767</v>
      </c>
      <c r="K72" t="s">
        <v>1134</v>
      </c>
      <c r="L72" t="s">
        <v>816</v>
      </c>
      <c r="M72" t="s">
        <v>1731</v>
      </c>
      <c r="N72" t="s">
        <v>5628</v>
      </c>
      <c r="O72" t="s">
        <v>5629</v>
      </c>
      <c r="P72" t="s">
        <v>19</v>
      </c>
      <c r="Q72" t="s">
        <v>1642</v>
      </c>
      <c r="R72" t="s">
        <v>36</v>
      </c>
      <c r="S72" t="s">
        <v>1730</v>
      </c>
      <c r="T72" t="s">
        <v>3015</v>
      </c>
      <c r="U72" t="s">
        <v>909</v>
      </c>
    </row>
    <row r="73" spans="1:22" x14ac:dyDescent="0.25">
      <c r="A73" t="s">
        <v>462</v>
      </c>
      <c r="B73" t="s">
        <v>463</v>
      </c>
      <c r="C73" t="s">
        <v>1034</v>
      </c>
      <c r="D73" t="s">
        <v>2692</v>
      </c>
      <c r="E73" t="s">
        <v>2836</v>
      </c>
      <c r="F73" t="s">
        <v>2155</v>
      </c>
      <c r="G73" t="s">
        <v>1613</v>
      </c>
      <c r="H73" t="s">
        <v>1391</v>
      </c>
      <c r="I73" t="s">
        <v>20</v>
      </c>
      <c r="J73" t="s">
        <v>731</v>
      </c>
      <c r="K73" t="s">
        <v>2407</v>
      </c>
      <c r="L73" t="s">
        <v>1794</v>
      </c>
      <c r="M73" t="s">
        <v>1729</v>
      </c>
      <c r="N73" t="s">
        <v>5630</v>
      </c>
      <c r="O73" t="s">
        <v>5631</v>
      </c>
      <c r="P73" t="s">
        <v>19</v>
      </c>
      <c r="Q73" t="s">
        <v>1392</v>
      </c>
      <c r="R73" t="s">
        <v>30</v>
      </c>
      <c r="S73" t="s">
        <v>1730</v>
      </c>
      <c r="T73" t="s">
        <v>2781</v>
      </c>
      <c r="U73" t="s">
        <v>464</v>
      </c>
    </row>
    <row r="74" spans="1:22" x14ac:dyDescent="0.25">
      <c r="A74" t="s">
        <v>1548</v>
      </c>
      <c r="B74" t="s">
        <v>1549</v>
      </c>
      <c r="D74" t="s">
        <v>1091</v>
      </c>
      <c r="E74" t="s">
        <v>125</v>
      </c>
      <c r="F74" t="s">
        <v>203</v>
      </c>
      <c r="G74" t="s">
        <v>1613</v>
      </c>
      <c r="H74" t="s">
        <v>1343</v>
      </c>
      <c r="I74" t="s">
        <v>28</v>
      </c>
      <c r="J74" t="s">
        <v>3657</v>
      </c>
      <c r="K74" t="s">
        <v>821</v>
      </c>
      <c r="L74" t="s">
        <v>818</v>
      </c>
      <c r="M74" t="s">
        <v>1727</v>
      </c>
      <c r="N74" t="s">
        <v>5632</v>
      </c>
      <c r="O74" t="s">
        <v>5633</v>
      </c>
      <c r="P74" t="s">
        <v>19</v>
      </c>
      <c r="Q74" t="s">
        <v>1101</v>
      </c>
      <c r="R74" t="s">
        <v>37</v>
      </c>
      <c r="S74" t="s">
        <v>1728</v>
      </c>
      <c r="T74" t="s">
        <v>4725</v>
      </c>
      <c r="U74" t="s">
        <v>1550</v>
      </c>
    </row>
    <row r="75" spans="1:22" x14ac:dyDescent="0.25">
      <c r="A75" t="s">
        <v>973</v>
      </c>
      <c r="B75" t="s">
        <v>973</v>
      </c>
      <c r="C75" t="s">
        <v>1034</v>
      </c>
      <c r="D75" t="s">
        <v>5262</v>
      </c>
      <c r="E75" t="s">
        <v>2211</v>
      </c>
      <c r="F75" t="s">
        <v>2429</v>
      </c>
      <c r="G75" t="s">
        <v>1613</v>
      </c>
      <c r="H75" t="s">
        <v>2462</v>
      </c>
      <c r="I75" t="s">
        <v>28</v>
      </c>
      <c r="J75" t="s">
        <v>727</v>
      </c>
      <c r="K75" t="s">
        <v>1810</v>
      </c>
      <c r="L75" t="s">
        <v>1144</v>
      </c>
      <c r="M75" t="s">
        <v>1731</v>
      </c>
      <c r="N75" t="s">
        <v>5634</v>
      </c>
      <c r="O75" t="s">
        <v>5635</v>
      </c>
      <c r="P75" t="s">
        <v>19</v>
      </c>
      <c r="Q75" t="s">
        <v>1392</v>
      </c>
      <c r="R75" t="s">
        <v>60</v>
      </c>
      <c r="S75" t="s">
        <v>1730</v>
      </c>
      <c r="T75" t="s">
        <v>5636</v>
      </c>
      <c r="U75" t="s">
        <v>974</v>
      </c>
      <c r="V75" t="s">
        <v>1143</v>
      </c>
    </row>
    <row r="76" spans="1:22" x14ac:dyDescent="0.25">
      <c r="A76" t="s">
        <v>711</v>
      </c>
      <c r="B76" t="s">
        <v>712</v>
      </c>
      <c r="C76" t="s">
        <v>1128</v>
      </c>
      <c r="D76" t="s">
        <v>279</v>
      </c>
      <c r="E76" t="s">
        <v>125</v>
      </c>
      <c r="F76" t="s">
        <v>246</v>
      </c>
      <c r="G76" t="s">
        <v>1613</v>
      </c>
      <c r="H76" t="s">
        <v>1344</v>
      </c>
      <c r="I76" t="s">
        <v>17</v>
      </c>
      <c r="J76" t="s">
        <v>724</v>
      </c>
      <c r="K76" t="s">
        <v>824</v>
      </c>
      <c r="L76" t="s">
        <v>818</v>
      </c>
      <c r="M76" t="s">
        <v>1731</v>
      </c>
      <c r="N76" t="s">
        <v>5637</v>
      </c>
      <c r="O76" t="s">
        <v>5638</v>
      </c>
      <c r="P76" t="s">
        <v>19</v>
      </c>
      <c r="Q76" t="s">
        <v>1101</v>
      </c>
      <c r="R76" t="s">
        <v>51</v>
      </c>
      <c r="S76" t="s">
        <v>1730</v>
      </c>
      <c r="T76" t="s">
        <v>4975</v>
      </c>
      <c r="U76" t="s">
        <v>713</v>
      </c>
    </row>
    <row r="77" spans="1:22" x14ac:dyDescent="0.25">
      <c r="A77" t="s">
        <v>1123</v>
      </c>
      <c r="B77" t="s">
        <v>1124</v>
      </c>
      <c r="D77" t="s">
        <v>202</v>
      </c>
      <c r="E77" t="s">
        <v>2052</v>
      </c>
      <c r="F77" t="s">
        <v>2155</v>
      </c>
      <c r="G77" t="s">
        <v>1613</v>
      </c>
      <c r="H77" t="s">
        <v>1351</v>
      </c>
      <c r="I77" t="s">
        <v>28</v>
      </c>
      <c r="J77" t="s">
        <v>763</v>
      </c>
      <c r="K77" t="s">
        <v>821</v>
      </c>
      <c r="L77" t="s">
        <v>823</v>
      </c>
      <c r="M77" t="s">
        <v>1727</v>
      </c>
      <c r="N77" t="s">
        <v>5639</v>
      </c>
      <c r="O77" t="s">
        <v>5640</v>
      </c>
      <c r="P77" t="s">
        <v>19</v>
      </c>
      <c r="Q77" t="s">
        <v>1611</v>
      </c>
      <c r="R77" t="s">
        <v>51</v>
      </c>
      <c r="S77" t="s">
        <v>1728</v>
      </c>
      <c r="T77" t="s">
        <v>5641</v>
      </c>
      <c r="U77" t="s">
        <v>1125</v>
      </c>
    </row>
    <row r="78" spans="1:22" x14ac:dyDescent="0.25">
      <c r="A78" t="s">
        <v>687</v>
      </c>
      <c r="B78" t="s">
        <v>688</v>
      </c>
      <c r="C78" t="s">
        <v>33</v>
      </c>
      <c r="D78" t="s">
        <v>191</v>
      </c>
      <c r="E78" t="s">
        <v>2109</v>
      </c>
      <c r="F78" t="s">
        <v>203</v>
      </c>
      <c r="G78" t="s">
        <v>1613</v>
      </c>
      <c r="H78" t="s">
        <v>1351</v>
      </c>
      <c r="I78" t="s">
        <v>17</v>
      </c>
      <c r="J78" t="s">
        <v>3539</v>
      </c>
      <c r="K78" t="s">
        <v>1403</v>
      </c>
      <c r="L78" t="s">
        <v>823</v>
      </c>
      <c r="M78" t="s">
        <v>1731</v>
      </c>
      <c r="N78" t="s">
        <v>5642</v>
      </c>
      <c r="O78" t="s">
        <v>3276</v>
      </c>
      <c r="P78" t="s">
        <v>1126</v>
      </c>
      <c r="Q78" t="s">
        <v>1611</v>
      </c>
      <c r="R78" t="s">
        <v>60</v>
      </c>
      <c r="S78" t="s">
        <v>1730</v>
      </c>
      <c r="T78" t="s">
        <v>5643</v>
      </c>
      <c r="U78" t="s">
        <v>689</v>
      </c>
    </row>
    <row r="79" spans="1:22" x14ac:dyDescent="0.25">
      <c r="A79" t="s">
        <v>1189</v>
      </c>
      <c r="B79" t="s">
        <v>1190</v>
      </c>
      <c r="C79" t="s">
        <v>1034</v>
      </c>
      <c r="D79" t="s">
        <v>2356</v>
      </c>
      <c r="E79" t="s">
        <v>2466</v>
      </c>
      <c r="F79" t="s">
        <v>2155</v>
      </c>
      <c r="G79" t="s">
        <v>1613</v>
      </c>
      <c r="H79" t="s">
        <v>1351</v>
      </c>
      <c r="I79" t="s">
        <v>17</v>
      </c>
      <c r="J79" t="s">
        <v>727</v>
      </c>
      <c r="K79" t="s">
        <v>1400</v>
      </c>
      <c r="L79" t="s">
        <v>1082</v>
      </c>
      <c r="M79" t="s">
        <v>1729</v>
      </c>
      <c r="N79" t="s">
        <v>5644</v>
      </c>
      <c r="O79" t="s">
        <v>5645</v>
      </c>
      <c r="P79" t="s">
        <v>19</v>
      </c>
      <c r="Q79" t="s">
        <v>1611</v>
      </c>
      <c r="R79" t="s">
        <v>37</v>
      </c>
      <c r="S79" t="s">
        <v>1732</v>
      </c>
      <c r="T79" t="s">
        <v>2765</v>
      </c>
      <c r="U79" t="s">
        <v>1191</v>
      </c>
    </row>
    <row r="80" spans="1:22" x14ac:dyDescent="0.25">
      <c r="A80" t="s">
        <v>634</v>
      </c>
      <c r="B80" t="s">
        <v>635</v>
      </c>
      <c r="C80" t="s">
        <v>1034</v>
      </c>
      <c r="D80" t="s">
        <v>2053</v>
      </c>
      <c r="E80" t="s">
        <v>1350</v>
      </c>
      <c r="F80" t="s">
        <v>2155</v>
      </c>
      <c r="G80" t="s">
        <v>1613</v>
      </c>
      <c r="H80" t="s">
        <v>1351</v>
      </c>
      <c r="I80" t="s">
        <v>28</v>
      </c>
      <c r="J80" t="s">
        <v>40</v>
      </c>
      <c r="K80" t="s">
        <v>2137</v>
      </c>
      <c r="L80" t="s">
        <v>1644</v>
      </c>
      <c r="M80" t="s">
        <v>1731</v>
      </c>
      <c r="N80" t="s">
        <v>5646</v>
      </c>
      <c r="O80" t="s">
        <v>5647</v>
      </c>
      <c r="Q80" t="s">
        <v>1642</v>
      </c>
      <c r="R80" t="s">
        <v>30</v>
      </c>
      <c r="S80" t="s">
        <v>1730</v>
      </c>
      <c r="T80" t="s">
        <v>5648</v>
      </c>
      <c r="U80" t="s">
        <v>636</v>
      </c>
    </row>
    <row r="81" spans="1:23" x14ac:dyDescent="0.25">
      <c r="A81" t="s">
        <v>38</v>
      </c>
      <c r="B81" t="s">
        <v>39</v>
      </c>
      <c r="C81" t="s">
        <v>1084</v>
      </c>
      <c r="D81" t="s">
        <v>1944</v>
      </c>
      <c r="E81" t="s">
        <v>125</v>
      </c>
      <c r="F81" t="s">
        <v>2155</v>
      </c>
      <c r="G81" t="s">
        <v>1613</v>
      </c>
      <c r="H81" t="s">
        <v>1351</v>
      </c>
      <c r="I81" t="s">
        <v>17</v>
      </c>
      <c r="J81" t="s">
        <v>727</v>
      </c>
      <c r="K81" t="s">
        <v>1386</v>
      </c>
      <c r="L81" t="s">
        <v>817</v>
      </c>
      <c r="M81" t="s">
        <v>1731</v>
      </c>
      <c r="N81" t="s">
        <v>5649</v>
      </c>
      <c r="O81" t="s">
        <v>5650</v>
      </c>
      <c r="P81" t="s">
        <v>1126</v>
      </c>
      <c r="Q81" t="s">
        <v>1611</v>
      </c>
      <c r="R81" t="s">
        <v>41</v>
      </c>
      <c r="S81" t="s">
        <v>1730</v>
      </c>
      <c r="T81" t="s">
        <v>4976</v>
      </c>
      <c r="U81" t="s">
        <v>42</v>
      </c>
    </row>
    <row r="82" spans="1:23" x14ac:dyDescent="0.25">
      <c r="A82" t="s">
        <v>257</v>
      </c>
      <c r="B82" t="s">
        <v>258</v>
      </c>
      <c r="C82" t="s">
        <v>1084</v>
      </c>
      <c r="D82" t="s">
        <v>1733</v>
      </c>
      <c r="E82" t="s">
        <v>2466</v>
      </c>
      <c r="F82" t="s">
        <v>2155</v>
      </c>
      <c r="G82" t="s">
        <v>1613</v>
      </c>
      <c r="H82" t="s">
        <v>1351</v>
      </c>
      <c r="I82" t="s">
        <v>17</v>
      </c>
      <c r="J82" t="s">
        <v>729</v>
      </c>
      <c r="K82" t="s">
        <v>1086</v>
      </c>
      <c r="L82" t="s">
        <v>818</v>
      </c>
      <c r="M82" t="s">
        <v>1727</v>
      </c>
      <c r="N82" t="s">
        <v>5651</v>
      </c>
      <c r="O82" t="s">
        <v>5652</v>
      </c>
      <c r="P82" t="s">
        <v>19</v>
      </c>
      <c r="Q82" t="s">
        <v>1392</v>
      </c>
      <c r="R82" t="s">
        <v>68</v>
      </c>
      <c r="S82" t="s">
        <v>1728</v>
      </c>
      <c r="T82" t="s">
        <v>3302</v>
      </c>
      <c r="U82" t="s">
        <v>259</v>
      </c>
    </row>
    <row r="83" spans="1:23" x14ac:dyDescent="0.25">
      <c r="A83" t="s">
        <v>280</v>
      </c>
      <c r="B83" t="s">
        <v>281</v>
      </c>
      <c r="C83" t="s">
        <v>1084</v>
      </c>
      <c r="D83" t="s">
        <v>1734</v>
      </c>
      <c r="E83" t="s">
        <v>2052</v>
      </c>
      <c r="F83" t="s">
        <v>2155</v>
      </c>
      <c r="G83" t="s">
        <v>1613</v>
      </c>
      <c r="H83" t="s">
        <v>1351</v>
      </c>
      <c r="I83" t="s">
        <v>17</v>
      </c>
      <c r="J83" t="s">
        <v>729</v>
      </c>
      <c r="K83" t="s">
        <v>1085</v>
      </c>
      <c r="L83" t="s">
        <v>823</v>
      </c>
      <c r="M83" t="s">
        <v>1727</v>
      </c>
      <c r="N83" t="s">
        <v>5653</v>
      </c>
      <c r="O83" t="s">
        <v>5654</v>
      </c>
      <c r="P83" t="s">
        <v>19</v>
      </c>
      <c r="Q83" t="s">
        <v>1392</v>
      </c>
      <c r="R83" t="s">
        <v>36</v>
      </c>
      <c r="S83" t="s">
        <v>1728</v>
      </c>
      <c r="T83" t="s">
        <v>3188</v>
      </c>
      <c r="U83" t="s">
        <v>282</v>
      </c>
    </row>
    <row r="84" spans="1:23" x14ac:dyDescent="0.25">
      <c r="A84" t="s">
        <v>1508</v>
      </c>
      <c r="B84" t="s">
        <v>1509</v>
      </c>
      <c r="C84" t="s">
        <v>1128</v>
      </c>
      <c r="D84" t="s">
        <v>1640</v>
      </c>
      <c r="E84" t="s">
        <v>2052</v>
      </c>
      <c r="F84" t="s">
        <v>2155</v>
      </c>
      <c r="G84" t="s">
        <v>1613</v>
      </c>
      <c r="H84" t="s">
        <v>1351</v>
      </c>
      <c r="I84" t="s">
        <v>28</v>
      </c>
      <c r="J84" t="s">
        <v>416</v>
      </c>
      <c r="K84" t="s">
        <v>1357</v>
      </c>
      <c r="L84" t="s">
        <v>1348</v>
      </c>
      <c r="M84" t="s">
        <v>1731</v>
      </c>
      <c r="N84" t="s">
        <v>5655</v>
      </c>
      <c r="O84" t="s">
        <v>5656</v>
      </c>
      <c r="P84" t="s">
        <v>19</v>
      </c>
      <c r="Q84" t="s">
        <v>1611</v>
      </c>
      <c r="R84" t="s">
        <v>60</v>
      </c>
      <c r="S84" t="s">
        <v>1732</v>
      </c>
      <c r="T84" t="s">
        <v>1373</v>
      </c>
      <c r="U84" t="s">
        <v>1510</v>
      </c>
    </row>
    <row r="85" spans="1:23" x14ac:dyDescent="0.25">
      <c r="A85" t="s">
        <v>459</v>
      </c>
      <c r="B85" t="s">
        <v>460</v>
      </c>
      <c r="C85" t="s">
        <v>1034</v>
      </c>
      <c r="D85" t="s">
        <v>4726</v>
      </c>
      <c r="E85" t="s">
        <v>4159</v>
      </c>
      <c r="F85" t="s">
        <v>3166</v>
      </c>
      <c r="G85" t="s">
        <v>1613</v>
      </c>
      <c r="H85" t="s">
        <v>2462</v>
      </c>
      <c r="I85" t="s">
        <v>20</v>
      </c>
      <c r="J85" t="s">
        <v>731</v>
      </c>
      <c r="K85" t="s">
        <v>2415</v>
      </c>
      <c r="L85" t="s">
        <v>1094</v>
      </c>
      <c r="M85" t="s">
        <v>1731</v>
      </c>
      <c r="N85" t="s">
        <v>5657</v>
      </c>
      <c r="O85" t="s">
        <v>5658</v>
      </c>
      <c r="P85" t="s">
        <v>25</v>
      </c>
      <c r="Q85" t="s">
        <v>1392</v>
      </c>
      <c r="R85" t="s">
        <v>63</v>
      </c>
      <c r="S85" t="s">
        <v>1730</v>
      </c>
      <c r="T85" t="s">
        <v>5659</v>
      </c>
      <c r="U85" t="s">
        <v>461</v>
      </c>
    </row>
    <row r="86" spans="1:23" x14ac:dyDescent="0.25">
      <c r="A86" t="s">
        <v>437</v>
      </c>
      <c r="B86" t="s">
        <v>438</v>
      </c>
      <c r="C86" t="s">
        <v>1084</v>
      </c>
      <c r="D86" t="s">
        <v>4278</v>
      </c>
      <c r="E86" t="s">
        <v>2052</v>
      </c>
      <c r="F86" t="s">
        <v>2155</v>
      </c>
      <c r="G86" t="s">
        <v>1613</v>
      </c>
      <c r="H86" t="s">
        <v>1351</v>
      </c>
      <c r="I86" t="s">
        <v>17</v>
      </c>
      <c r="J86" t="s">
        <v>40</v>
      </c>
      <c r="K86" t="s">
        <v>1349</v>
      </c>
      <c r="L86" t="s">
        <v>1094</v>
      </c>
      <c r="M86" t="s">
        <v>1727</v>
      </c>
      <c r="N86" t="s">
        <v>5660</v>
      </c>
      <c r="O86" t="s">
        <v>5661</v>
      </c>
      <c r="Q86" t="s">
        <v>1362</v>
      </c>
      <c r="R86" t="s">
        <v>24</v>
      </c>
      <c r="S86" t="s">
        <v>1728</v>
      </c>
      <c r="T86" t="s">
        <v>4438</v>
      </c>
      <c r="U86" t="s">
        <v>439</v>
      </c>
    </row>
    <row r="87" spans="1:23" x14ac:dyDescent="0.25">
      <c r="A87" t="s">
        <v>2174</v>
      </c>
      <c r="B87" t="s">
        <v>2175</v>
      </c>
      <c r="C87" t="s">
        <v>1034</v>
      </c>
      <c r="D87" t="s">
        <v>2084</v>
      </c>
      <c r="E87" t="s">
        <v>2298</v>
      </c>
      <c r="F87" t="s">
        <v>203</v>
      </c>
      <c r="G87" t="s">
        <v>1613</v>
      </c>
      <c r="H87" t="s">
        <v>1344</v>
      </c>
      <c r="I87" t="s">
        <v>28</v>
      </c>
      <c r="J87" t="s">
        <v>725</v>
      </c>
      <c r="K87" t="s">
        <v>1386</v>
      </c>
      <c r="L87" t="s">
        <v>1094</v>
      </c>
      <c r="M87" t="s">
        <v>1731</v>
      </c>
      <c r="N87" t="s">
        <v>5662</v>
      </c>
      <c r="O87" t="s">
        <v>5663</v>
      </c>
      <c r="P87" t="s">
        <v>19</v>
      </c>
      <c r="Q87" t="s">
        <v>1611</v>
      </c>
      <c r="R87" t="s">
        <v>62</v>
      </c>
      <c r="S87" t="s">
        <v>1730</v>
      </c>
      <c r="T87" t="s">
        <v>4727</v>
      </c>
      <c r="U87" t="s">
        <v>2176</v>
      </c>
    </row>
    <row r="88" spans="1:23" x14ac:dyDescent="0.25">
      <c r="A88" t="s">
        <v>541</v>
      </c>
      <c r="B88" t="s">
        <v>542</v>
      </c>
      <c r="C88" t="s">
        <v>1034</v>
      </c>
      <c r="D88" t="s">
        <v>2287</v>
      </c>
      <c r="E88" t="s">
        <v>2109</v>
      </c>
      <c r="F88" t="s">
        <v>2155</v>
      </c>
      <c r="G88" t="s">
        <v>1613</v>
      </c>
      <c r="H88" t="s">
        <v>1351</v>
      </c>
      <c r="I88" t="s">
        <v>17</v>
      </c>
      <c r="J88" t="s">
        <v>726</v>
      </c>
      <c r="K88" t="s">
        <v>1134</v>
      </c>
      <c r="L88" t="s">
        <v>1346</v>
      </c>
      <c r="M88" t="s">
        <v>1731</v>
      </c>
      <c r="N88" t="s">
        <v>5664</v>
      </c>
      <c r="O88" t="s">
        <v>4532</v>
      </c>
      <c r="P88" t="s">
        <v>19</v>
      </c>
      <c r="Q88" t="s">
        <v>1642</v>
      </c>
      <c r="R88" t="s">
        <v>60</v>
      </c>
      <c r="S88" t="s">
        <v>1730</v>
      </c>
      <c r="T88" t="s">
        <v>4965</v>
      </c>
      <c r="U88" t="s">
        <v>543</v>
      </c>
    </row>
    <row r="89" spans="1:23" x14ac:dyDescent="0.25">
      <c r="A89" t="s">
        <v>1539</v>
      </c>
      <c r="B89" t="s">
        <v>1540</v>
      </c>
      <c r="D89" t="s">
        <v>2237</v>
      </c>
      <c r="E89" t="s">
        <v>3458</v>
      </c>
      <c r="F89" t="s">
        <v>2155</v>
      </c>
      <c r="G89" t="s">
        <v>1613</v>
      </c>
      <c r="H89" t="s">
        <v>1351</v>
      </c>
      <c r="I89" t="s">
        <v>17</v>
      </c>
      <c r="J89" t="s">
        <v>40</v>
      </c>
      <c r="K89" t="s">
        <v>1400</v>
      </c>
      <c r="L89" t="s">
        <v>818</v>
      </c>
      <c r="M89" t="s">
        <v>1731</v>
      </c>
      <c r="N89" t="s">
        <v>4963</v>
      </c>
      <c r="O89" t="s">
        <v>5665</v>
      </c>
      <c r="P89" t="s">
        <v>19</v>
      </c>
      <c r="Q89" t="s">
        <v>1392</v>
      </c>
      <c r="R89" t="s">
        <v>62</v>
      </c>
      <c r="S89" t="s">
        <v>1730</v>
      </c>
      <c r="T89" t="s">
        <v>3461</v>
      </c>
      <c r="U89" t="s">
        <v>1541</v>
      </c>
    </row>
    <row r="90" spans="1:23" x14ac:dyDescent="0.25">
      <c r="A90" t="s">
        <v>904</v>
      </c>
      <c r="B90" t="s">
        <v>905</v>
      </c>
      <c r="C90" t="s">
        <v>1092</v>
      </c>
      <c r="D90" t="s">
        <v>2108</v>
      </c>
      <c r="E90" t="s">
        <v>2784</v>
      </c>
      <c r="F90" t="s">
        <v>2155</v>
      </c>
      <c r="G90" t="s">
        <v>1613</v>
      </c>
      <c r="H90" t="s">
        <v>1351</v>
      </c>
      <c r="I90" t="s">
        <v>28</v>
      </c>
      <c r="J90" t="s">
        <v>727</v>
      </c>
      <c r="K90" t="s">
        <v>2137</v>
      </c>
      <c r="L90" t="s">
        <v>1794</v>
      </c>
      <c r="M90" t="s">
        <v>1731</v>
      </c>
      <c r="N90" t="s">
        <v>5666</v>
      </c>
      <c r="O90" t="s">
        <v>5667</v>
      </c>
      <c r="P90" t="s">
        <v>19</v>
      </c>
      <c r="Q90" t="s">
        <v>1392</v>
      </c>
      <c r="R90" t="s">
        <v>37</v>
      </c>
      <c r="S90" t="s">
        <v>1730</v>
      </c>
      <c r="T90" t="s">
        <v>3270</v>
      </c>
      <c r="U90" t="s">
        <v>906</v>
      </c>
      <c r="V90" t="s">
        <v>1143</v>
      </c>
      <c r="W90" s="5">
        <v>0.05</v>
      </c>
    </row>
    <row r="91" spans="1:23" x14ac:dyDescent="0.25">
      <c r="A91" t="s">
        <v>150</v>
      </c>
      <c r="B91" t="s">
        <v>151</v>
      </c>
      <c r="C91" t="s">
        <v>1084</v>
      </c>
      <c r="D91" t="s">
        <v>2467</v>
      </c>
      <c r="E91" t="s">
        <v>2109</v>
      </c>
      <c r="F91" t="s">
        <v>2155</v>
      </c>
      <c r="G91" t="s">
        <v>1613</v>
      </c>
      <c r="H91" t="s">
        <v>1809</v>
      </c>
      <c r="I91" t="s">
        <v>17</v>
      </c>
      <c r="J91" t="s">
        <v>727</v>
      </c>
      <c r="K91" t="s">
        <v>2133</v>
      </c>
      <c r="L91" t="s">
        <v>1144</v>
      </c>
      <c r="M91" t="s">
        <v>1731</v>
      </c>
      <c r="N91" t="s">
        <v>5668</v>
      </c>
      <c r="O91" t="s">
        <v>5669</v>
      </c>
      <c r="P91" t="s">
        <v>19</v>
      </c>
      <c r="Q91" t="s">
        <v>1642</v>
      </c>
      <c r="R91" t="s">
        <v>21</v>
      </c>
      <c r="S91" t="s">
        <v>1730</v>
      </c>
      <c r="T91" t="s">
        <v>5670</v>
      </c>
      <c r="U91" t="s">
        <v>152</v>
      </c>
    </row>
    <row r="92" spans="1:23" x14ac:dyDescent="0.25">
      <c r="A92" t="s">
        <v>30</v>
      </c>
      <c r="B92" t="s">
        <v>1579</v>
      </c>
      <c r="C92" t="s">
        <v>1034</v>
      </c>
      <c r="D92" t="s">
        <v>2550</v>
      </c>
      <c r="E92" t="s">
        <v>2677</v>
      </c>
      <c r="F92" t="s">
        <v>2155</v>
      </c>
      <c r="G92" t="s">
        <v>1613</v>
      </c>
      <c r="H92" t="s">
        <v>1391</v>
      </c>
      <c r="I92" t="s">
        <v>28</v>
      </c>
      <c r="J92" t="s">
        <v>726</v>
      </c>
      <c r="K92" t="s">
        <v>2110</v>
      </c>
      <c r="L92" t="s">
        <v>1352</v>
      </c>
      <c r="M92" t="s">
        <v>1729</v>
      </c>
      <c r="N92" t="s">
        <v>5671</v>
      </c>
      <c r="O92" t="s">
        <v>5672</v>
      </c>
      <c r="P92" t="s">
        <v>19</v>
      </c>
      <c r="Q92" t="s">
        <v>1611</v>
      </c>
      <c r="R92" t="s">
        <v>30</v>
      </c>
      <c r="S92" t="s">
        <v>1728</v>
      </c>
      <c r="T92" t="s">
        <v>2676</v>
      </c>
      <c r="U92" t="s">
        <v>1580</v>
      </c>
    </row>
    <row r="93" spans="1:23" x14ac:dyDescent="0.25">
      <c r="A93" t="s">
        <v>112</v>
      </c>
      <c r="B93" t="s">
        <v>113</v>
      </c>
      <c r="C93" t="s">
        <v>1092</v>
      </c>
      <c r="D93" t="s">
        <v>2053</v>
      </c>
      <c r="E93" t="s">
        <v>2466</v>
      </c>
      <c r="F93" t="s">
        <v>2155</v>
      </c>
      <c r="G93" t="s">
        <v>1613</v>
      </c>
      <c r="H93" t="s">
        <v>1351</v>
      </c>
      <c r="I93" t="s">
        <v>17</v>
      </c>
      <c r="J93" t="s">
        <v>40</v>
      </c>
      <c r="K93" t="s">
        <v>1594</v>
      </c>
      <c r="L93" t="s">
        <v>1094</v>
      </c>
      <c r="M93" t="s">
        <v>1727</v>
      </c>
      <c r="N93" t="s">
        <v>4964</v>
      </c>
      <c r="O93" t="s">
        <v>5673</v>
      </c>
      <c r="P93" t="s">
        <v>19</v>
      </c>
      <c r="Q93" t="s">
        <v>1392</v>
      </c>
      <c r="R93" t="s">
        <v>34</v>
      </c>
      <c r="S93" t="s">
        <v>1728</v>
      </c>
      <c r="T93" t="s">
        <v>3329</v>
      </c>
      <c r="U93" t="s">
        <v>114</v>
      </c>
    </row>
    <row r="94" spans="1:23" x14ac:dyDescent="0.25">
      <c r="A94" t="s">
        <v>2033</v>
      </c>
      <c r="B94" t="s">
        <v>2034</v>
      </c>
      <c r="D94" t="s">
        <v>1612</v>
      </c>
      <c r="E94" t="s">
        <v>2109</v>
      </c>
      <c r="F94" t="s">
        <v>203</v>
      </c>
      <c r="G94" t="s">
        <v>1613</v>
      </c>
      <c r="H94" t="s">
        <v>1809</v>
      </c>
      <c r="I94" t="s">
        <v>1122</v>
      </c>
      <c r="J94" t="s">
        <v>731</v>
      </c>
      <c r="K94" t="s">
        <v>1996</v>
      </c>
      <c r="L94" t="s">
        <v>1082</v>
      </c>
      <c r="M94" t="s">
        <v>1729</v>
      </c>
      <c r="N94" t="s">
        <v>4964</v>
      </c>
      <c r="P94" t="s">
        <v>1126</v>
      </c>
      <c r="Q94" t="s">
        <v>1362</v>
      </c>
      <c r="R94" t="s">
        <v>24</v>
      </c>
      <c r="S94" t="s">
        <v>1728</v>
      </c>
      <c r="T94" t="s">
        <v>3475</v>
      </c>
      <c r="U94" t="s">
        <v>2035</v>
      </c>
    </row>
    <row r="95" spans="1:23" x14ac:dyDescent="0.25">
      <c r="A95" t="s">
        <v>675</v>
      </c>
      <c r="B95" t="s">
        <v>676</v>
      </c>
      <c r="C95" t="s">
        <v>4155</v>
      </c>
      <c r="D95" t="s">
        <v>1132</v>
      </c>
      <c r="E95" t="s">
        <v>2109</v>
      </c>
      <c r="F95" t="s">
        <v>203</v>
      </c>
      <c r="G95" t="s">
        <v>3048</v>
      </c>
      <c r="H95" t="s">
        <v>1351</v>
      </c>
      <c r="I95" t="s">
        <v>1122</v>
      </c>
      <c r="J95" t="s">
        <v>40</v>
      </c>
      <c r="K95" t="s">
        <v>1692</v>
      </c>
      <c r="L95" t="s">
        <v>1644</v>
      </c>
      <c r="M95" t="s">
        <v>1729</v>
      </c>
      <c r="N95" t="s">
        <v>4960</v>
      </c>
      <c r="O95" t="s">
        <v>5674</v>
      </c>
      <c r="Q95" t="s">
        <v>1101</v>
      </c>
      <c r="R95" t="s">
        <v>51</v>
      </c>
      <c r="S95" t="s">
        <v>1732</v>
      </c>
      <c r="T95" t="s">
        <v>5261</v>
      </c>
      <c r="U95" t="s">
        <v>677</v>
      </c>
    </row>
    <row r="96" spans="1:23" x14ac:dyDescent="0.25">
      <c r="A96" t="s">
        <v>1304</v>
      </c>
      <c r="B96" t="s">
        <v>1305</v>
      </c>
      <c r="C96" t="s">
        <v>96</v>
      </c>
      <c r="D96" t="s">
        <v>1156</v>
      </c>
      <c r="E96" t="s">
        <v>2384</v>
      </c>
      <c r="F96" t="s">
        <v>203</v>
      </c>
      <c r="G96" t="s">
        <v>1613</v>
      </c>
      <c r="H96" t="s">
        <v>1351</v>
      </c>
      <c r="I96" t="s">
        <v>17</v>
      </c>
      <c r="J96" t="s">
        <v>5357</v>
      </c>
      <c r="K96" t="s">
        <v>1692</v>
      </c>
      <c r="L96" t="s">
        <v>1346</v>
      </c>
      <c r="M96" t="s">
        <v>1731</v>
      </c>
      <c r="N96" t="s">
        <v>5675</v>
      </c>
      <c r="O96" t="s">
        <v>5676</v>
      </c>
      <c r="P96" t="s">
        <v>19</v>
      </c>
      <c r="Q96" t="s">
        <v>1392</v>
      </c>
      <c r="R96" t="s">
        <v>51</v>
      </c>
      <c r="S96" t="s">
        <v>1730</v>
      </c>
      <c r="T96" t="s">
        <v>5677</v>
      </c>
      <c r="U96" t="s">
        <v>1306</v>
      </c>
    </row>
    <row r="97" spans="1:22" x14ac:dyDescent="0.25">
      <c r="A97" t="s">
        <v>1630</v>
      </c>
      <c r="B97" t="s">
        <v>1631</v>
      </c>
      <c r="C97" t="s">
        <v>1034</v>
      </c>
      <c r="D97" t="s">
        <v>2053</v>
      </c>
      <c r="E97" t="s">
        <v>2109</v>
      </c>
      <c r="F97" t="s">
        <v>2155</v>
      </c>
      <c r="G97" t="s">
        <v>1613</v>
      </c>
      <c r="H97" t="s">
        <v>2138</v>
      </c>
      <c r="I97" t="s">
        <v>131</v>
      </c>
      <c r="J97" t="s">
        <v>40</v>
      </c>
      <c r="K97" t="s">
        <v>1692</v>
      </c>
      <c r="L97" t="s">
        <v>3191</v>
      </c>
      <c r="M97" t="s">
        <v>1731</v>
      </c>
      <c r="N97" t="s">
        <v>5678</v>
      </c>
      <c r="O97" t="s">
        <v>5679</v>
      </c>
      <c r="P97" t="s">
        <v>25</v>
      </c>
      <c r="Q97" t="s">
        <v>1392</v>
      </c>
      <c r="R97" t="s">
        <v>68</v>
      </c>
      <c r="S97" t="s">
        <v>1730</v>
      </c>
      <c r="T97" t="s">
        <v>2832</v>
      </c>
      <c r="U97" t="s">
        <v>1632</v>
      </c>
    </row>
    <row r="98" spans="1:22" x14ac:dyDescent="0.25">
      <c r="A98" t="s">
        <v>1387</v>
      </c>
      <c r="B98" t="s">
        <v>1388</v>
      </c>
      <c r="C98" t="s">
        <v>1034</v>
      </c>
      <c r="D98" t="s">
        <v>2467</v>
      </c>
      <c r="E98" t="s">
        <v>125</v>
      </c>
      <c r="F98" t="s">
        <v>2155</v>
      </c>
      <c r="G98" t="s">
        <v>1613</v>
      </c>
      <c r="H98" t="s">
        <v>1351</v>
      </c>
      <c r="I98" t="s">
        <v>17</v>
      </c>
      <c r="J98" t="s">
        <v>3310</v>
      </c>
      <c r="K98" t="s">
        <v>1357</v>
      </c>
      <c r="L98" t="s">
        <v>1366</v>
      </c>
      <c r="M98" t="s">
        <v>1727</v>
      </c>
      <c r="N98" t="s">
        <v>5680</v>
      </c>
      <c r="O98" t="s">
        <v>5681</v>
      </c>
      <c r="P98" t="s">
        <v>19</v>
      </c>
      <c r="Q98" t="s">
        <v>1611</v>
      </c>
      <c r="R98" t="s">
        <v>68</v>
      </c>
      <c r="S98" t="s">
        <v>1728</v>
      </c>
      <c r="T98" t="s">
        <v>3612</v>
      </c>
      <c r="U98" t="s">
        <v>1389</v>
      </c>
    </row>
    <row r="99" spans="1:22" x14ac:dyDescent="0.25">
      <c r="A99" t="s">
        <v>597</v>
      </c>
      <c r="B99" t="s">
        <v>598</v>
      </c>
      <c r="C99" t="s">
        <v>1092</v>
      </c>
      <c r="D99" t="s">
        <v>1119</v>
      </c>
      <c r="E99" t="s">
        <v>125</v>
      </c>
      <c r="F99" t="s">
        <v>246</v>
      </c>
      <c r="G99" t="s">
        <v>1613</v>
      </c>
      <c r="H99" t="s">
        <v>1343</v>
      </c>
      <c r="I99" t="s">
        <v>28</v>
      </c>
      <c r="J99" t="s">
        <v>4340</v>
      </c>
      <c r="K99" t="s">
        <v>1086</v>
      </c>
      <c r="L99" t="s">
        <v>1366</v>
      </c>
      <c r="M99" t="s">
        <v>1729</v>
      </c>
      <c r="N99" t="s">
        <v>5682</v>
      </c>
      <c r="O99" t="s">
        <v>5683</v>
      </c>
      <c r="P99" t="s">
        <v>19</v>
      </c>
      <c r="Q99" t="s">
        <v>1642</v>
      </c>
      <c r="R99" t="s">
        <v>68</v>
      </c>
      <c r="S99" t="s">
        <v>1730</v>
      </c>
      <c r="T99" t="s">
        <v>5684</v>
      </c>
      <c r="U99" t="s">
        <v>599</v>
      </c>
    </row>
    <row r="100" spans="1:22" x14ac:dyDescent="0.25">
      <c r="A100" t="s">
        <v>2838</v>
      </c>
      <c r="B100" t="s">
        <v>2839</v>
      </c>
      <c r="C100" t="s">
        <v>1034</v>
      </c>
      <c r="D100" t="s">
        <v>2548</v>
      </c>
      <c r="E100" t="s">
        <v>2784</v>
      </c>
      <c r="F100" t="s">
        <v>203</v>
      </c>
      <c r="G100" t="s">
        <v>1345</v>
      </c>
      <c r="H100" t="s">
        <v>1391</v>
      </c>
      <c r="I100" t="s">
        <v>131</v>
      </c>
      <c r="J100" t="s">
        <v>725</v>
      </c>
      <c r="K100" t="s">
        <v>1347</v>
      </c>
      <c r="L100" t="s">
        <v>817</v>
      </c>
      <c r="M100" t="s">
        <v>1731</v>
      </c>
      <c r="N100" t="s">
        <v>5685</v>
      </c>
      <c r="O100" t="s">
        <v>5686</v>
      </c>
      <c r="Q100" t="s">
        <v>1611</v>
      </c>
      <c r="R100" t="s">
        <v>63</v>
      </c>
      <c r="S100" t="s">
        <v>1730</v>
      </c>
      <c r="T100" t="s">
        <v>4729</v>
      </c>
      <c r="U100" t="s">
        <v>2840</v>
      </c>
    </row>
    <row r="101" spans="1:22" x14ac:dyDescent="0.25">
      <c r="A101" t="s">
        <v>880</v>
      </c>
      <c r="B101" t="s">
        <v>881</v>
      </c>
      <c r="C101" t="s">
        <v>3185</v>
      </c>
      <c r="D101" t="s">
        <v>1141</v>
      </c>
      <c r="E101" t="s">
        <v>2109</v>
      </c>
      <c r="F101" t="s">
        <v>203</v>
      </c>
      <c r="G101" t="s">
        <v>1613</v>
      </c>
      <c r="H101" t="s">
        <v>1344</v>
      </c>
      <c r="I101" t="s">
        <v>131</v>
      </c>
      <c r="J101" t="s">
        <v>5687</v>
      </c>
      <c r="K101" t="s">
        <v>2284</v>
      </c>
      <c r="L101" t="s">
        <v>1090</v>
      </c>
      <c r="M101" t="s">
        <v>1731</v>
      </c>
      <c r="N101" t="s">
        <v>4959</v>
      </c>
      <c r="O101" t="s">
        <v>3276</v>
      </c>
      <c r="P101" t="s">
        <v>19</v>
      </c>
      <c r="Q101" t="s">
        <v>1362</v>
      </c>
      <c r="R101" t="s">
        <v>36</v>
      </c>
      <c r="S101" t="s">
        <v>1730</v>
      </c>
      <c r="T101" t="s">
        <v>4447</v>
      </c>
      <c r="U101" t="s">
        <v>882</v>
      </c>
    </row>
    <row r="102" spans="1:22" x14ac:dyDescent="0.25">
      <c r="A102" t="s">
        <v>1229</v>
      </c>
      <c r="B102" t="s">
        <v>1230</v>
      </c>
      <c r="C102" t="s">
        <v>96</v>
      </c>
      <c r="D102" t="s">
        <v>2961</v>
      </c>
      <c r="E102" t="s">
        <v>3233</v>
      </c>
      <c r="F102" t="s">
        <v>2155</v>
      </c>
      <c r="G102" t="s">
        <v>1613</v>
      </c>
      <c r="H102" t="s">
        <v>1391</v>
      </c>
      <c r="I102" t="s">
        <v>28</v>
      </c>
      <c r="J102" t="s">
        <v>765</v>
      </c>
      <c r="K102" t="s">
        <v>1810</v>
      </c>
      <c r="L102" t="s">
        <v>1346</v>
      </c>
      <c r="M102" t="s">
        <v>1727</v>
      </c>
      <c r="N102" t="s">
        <v>5688</v>
      </c>
      <c r="O102" t="s">
        <v>5158</v>
      </c>
      <c r="P102" t="s">
        <v>19</v>
      </c>
      <c r="Q102" t="s">
        <v>1392</v>
      </c>
      <c r="R102" t="s">
        <v>36</v>
      </c>
      <c r="S102" t="s">
        <v>1728</v>
      </c>
      <c r="T102" t="s">
        <v>4442</v>
      </c>
      <c r="U102" t="s">
        <v>1231</v>
      </c>
    </row>
    <row r="103" spans="1:22" x14ac:dyDescent="0.25">
      <c r="A103" t="s">
        <v>413</v>
      </c>
      <c r="B103" t="s">
        <v>414</v>
      </c>
      <c r="C103" t="s">
        <v>1128</v>
      </c>
      <c r="D103" t="s">
        <v>3197</v>
      </c>
      <c r="E103" t="s">
        <v>3045</v>
      </c>
      <c r="F103" t="s">
        <v>203</v>
      </c>
      <c r="G103" t="s">
        <v>1345</v>
      </c>
      <c r="H103" t="s">
        <v>1351</v>
      </c>
      <c r="I103" t="s">
        <v>20</v>
      </c>
      <c r="J103" t="s">
        <v>723</v>
      </c>
      <c r="K103" t="s">
        <v>1996</v>
      </c>
      <c r="M103" t="s">
        <v>1729</v>
      </c>
      <c r="N103" t="s">
        <v>5688</v>
      </c>
      <c r="O103" t="s">
        <v>4287</v>
      </c>
      <c r="Q103" t="s">
        <v>1611</v>
      </c>
      <c r="R103" t="s">
        <v>36</v>
      </c>
      <c r="S103" t="s">
        <v>1728</v>
      </c>
      <c r="T103" t="s">
        <v>4440</v>
      </c>
      <c r="U103" t="s">
        <v>415</v>
      </c>
    </row>
    <row r="104" spans="1:22" x14ac:dyDescent="0.25">
      <c r="A104" t="s">
        <v>773</v>
      </c>
      <c r="B104" t="s">
        <v>774</v>
      </c>
      <c r="C104" t="s">
        <v>96</v>
      </c>
      <c r="D104" t="s">
        <v>2053</v>
      </c>
      <c r="E104" t="s">
        <v>2190</v>
      </c>
      <c r="F104" t="s">
        <v>2429</v>
      </c>
      <c r="G104" t="s">
        <v>1613</v>
      </c>
      <c r="H104" t="s">
        <v>1351</v>
      </c>
      <c r="I104" t="s">
        <v>17</v>
      </c>
      <c r="J104" t="s">
        <v>726</v>
      </c>
      <c r="K104" t="s">
        <v>1386</v>
      </c>
      <c r="L104" t="s">
        <v>1082</v>
      </c>
      <c r="M104" t="s">
        <v>1731</v>
      </c>
      <c r="N104" t="s">
        <v>5689</v>
      </c>
      <c r="O104" t="s">
        <v>5690</v>
      </c>
      <c r="Q104" t="s">
        <v>1392</v>
      </c>
      <c r="R104" t="s">
        <v>30</v>
      </c>
      <c r="S104" t="s">
        <v>1730</v>
      </c>
      <c r="T104" t="s">
        <v>3523</v>
      </c>
      <c r="U104" t="s">
        <v>775</v>
      </c>
    </row>
    <row r="105" spans="1:22" x14ac:dyDescent="0.25">
      <c r="A105" t="s">
        <v>2604</v>
      </c>
      <c r="B105" t="s">
        <v>2605</v>
      </c>
      <c r="C105" t="s">
        <v>1084</v>
      </c>
      <c r="D105" t="s">
        <v>3620</v>
      </c>
      <c r="E105" t="s">
        <v>2229</v>
      </c>
      <c r="F105" t="s">
        <v>203</v>
      </c>
      <c r="G105" t="s">
        <v>1613</v>
      </c>
      <c r="H105" t="s">
        <v>1351</v>
      </c>
      <c r="I105" t="s">
        <v>28</v>
      </c>
      <c r="J105" t="s">
        <v>727</v>
      </c>
      <c r="K105" t="s">
        <v>821</v>
      </c>
      <c r="L105" t="s">
        <v>816</v>
      </c>
      <c r="M105" t="s">
        <v>1727</v>
      </c>
      <c r="N105" t="s">
        <v>5691</v>
      </c>
      <c r="O105" t="s">
        <v>5692</v>
      </c>
      <c r="P105" t="s">
        <v>19</v>
      </c>
      <c r="Q105" t="s">
        <v>1611</v>
      </c>
      <c r="R105" t="s">
        <v>60</v>
      </c>
      <c r="S105" t="s">
        <v>1728</v>
      </c>
      <c r="T105" t="s">
        <v>3611</v>
      </c>
      <c r="U105" t="s">
        <v>2606</v>
      </c>
    </row>
    <row r="106" spans="1:22" x14ac:dyDescent="0.25">
      <c r="A106" t="s">
        <v>643</v>
      </c>
      <c r="B106" t="s">
        <v>644</v>
      </c>
      <c r="C106" t="s">
        <v>1128</v>
      </c>
      <c r="D106" t="s">
        <v>1288</v>
      </c>
      <c r="E106" t="s">
        <v>2677</v>
      </c>
      <c r="F106" t="s">
        <v>203</v>
      </c>
      <c r="G106" t="s">
        <v>28</v>
      </c>
      <c r="H106" t="s">
        <v>1351</v>
      </c>
      <c r="I106" t="s">
        <v>17</v>
      </c>
      <c r="J106" t="s">
        <v>766</v>
      </c>
      <c r="K106" t="s">
        <v>1149</v>
      </c>
      <c r="L106" t="s">
        <v>1094</v>
      </c>
      <c r="M106" t="s">
        <v>1729</v>
      </c>
      <c r="N106" t="s">
        <v>5693</v>
      </c>
      <c r="O106" t="s">
        <v>4496</v>
      </c>
      <c r="P106" t="s">
        <v>1126</v>
      </c>
      <c r="Q106" t="s">
        <v>1101</v>
      </c>
      <c r="R106" t="s">
        <v>60</v>
      </c>
      <c r="S106" t="s">
        <v>1728</v>
      </c>
      <c r="T106" t="s">
        <v>3147</v>
      </c>
      <c r="U106" t="s">
        <v>645</v>
      </c>
    </row>
    <row r="107" spans="1:22" x14ac:dyDescent="0.25">
      <c r="A107" t="s">
        <v>1167</v>
      </c>
      <c r="B107" t="s">
        <v>1168</v>
      </c>
      <c r="C107" t="s">
        <v>96</v>
      </c>
      <c r="D107" t="s">
        <v>2963</v>
      </c>
      <c r="E107" t="s">
        <v>2052</v>
      </c>
      <c r="F107" t="s">
        <v>2429</v>
      </c>
      <c r="G107" t="s">
        <v>1613</v>
      </c>
      <c r="H107" t="s">
        <v>1351</v>
      </c>
      <c r="I107" t="s">
        <v>28</v>
      </c>
      <c r="J107" t="s">
        <v>40</v>
      </c>
      <c r="K107" t="s">
        <v>1594</v>
      </c>
      <c r="L107" t="s">
        <v>1082</v>
      </c>
      <c r="M107" t="s">
        <v>1731</v>
      </c>
      <c r="N107" t="s">
        <v>5694</v>
      </c>
      <c r="O107" t="s">
        <v>5695</v>
      </c>
      <c r="P107" t="s">
        <v>1126</v>
      </c>
      <c r="Q107" t="s">
        <v>1611</v>
      </c>
      <c r="R107" t="s">
        <v>30</v>
      </c>
      <c r="S107" t="s">
        <v>1730</v>
      </c>
      <c r="T107" t="s">
        <v>5260</v>
      </c>
      <c r="U107" t="s">
        <v>1169</v>
      </c>
    </row>
    <row r="108" spans="1:22" x14ac:dyDescent="0.25">
      <c r="A108" t="s">
        <v>115</v>
      </c>
      <c r="B108" t="s">
        <v>116</v>
      </c>
      <c r="C108" t="s">
        <v>1084</v>
      </c>
      <c r="D108" t="s">
        <v>2335</v>
      </c>
      <c r="E108" t="s">
        <v>2190</v>
      </c>
      <c r="F108" t="s">
        <v>2429</v>
      </c>
      <c r="G108" t="s">
        <v>1613</v>
      </c>
      <c r="H108" t="s">
        <v>1809</v>
      </c>
      <c r="I108" t="s">
        <v>20</v>
      </c>
      <c r="J108" t="s">
        <v>730</v>
      </c>
      <c r="K108" t="s">
        <v>1400</v>
      </c>
      <c r="L108" t="s">
        <v>1811</v>
      </c>
      <c r="M108" t="s">
        <v>1731</v>
      </c>
      <c r="N108" t="s">
        <v>5696</v>
      </c>
      <c r="O108" t="s">
        <v>5697</v>
      </c>
      <c r="P108" t="s">
        <v>19</v>
      </c>
      <c r="Q108" t="s">
        <v>1642</v>
      </c>
      <c r="R108" t="s">
        <v>37</v>
      </c>
      <c r="S108" t="s">
        <v>1730</v>
      </c>
      <c r="T108" t="s">
        <v>4437</v>
      </c>
      <c r="U108" t="s">
        <v>117</v>
      </c>
    </row>
    <row r="109" spans="1:22" x14ac:dyDescent="0.25">
      <c r="A109" t="s">
        <v>1255</v>
      </c>
      <c r="B109" t="s">
        <v>1256</v>
      </c>
      <c r="C109" t="s">
        <v>1084</v>
      </c>
      <c r="D109" t="s">
        <v>2477</v>
      </c>
      <c r="E109" t="s">
        <v>2466</v>
      </c>
      <c r="F109" t="s">
        <v>203</v>
      </c>
      <c r="G109" t="s">
        <v>1613</v>
      </c>
      <c r="H109" t="s">
        <v>1351</v>
      </c>
      <c r="I109" t="s">
        <v>28</v>
      </c>
      <c r="J109" t="s">
        <v>769</v>
      </c>
      <c r="K109" t="s">
        <v>1690</v>
      </c>
      <c r="L109" t="s">
        <v>1361</v>
      </c>
      <c r="M109" t="s">
        <v>1731</v>
      </c>
      <c r="N109" t="s">
        <v>5698</v>
      </c>
      <c r="O109" t="s">
        <v>5699</v>
      </c>
      <c r="P109" t="s">
        <v>1126</v>
      </c>
      <c r="Q109" t="s">
        <v>1392</v>
      </c>
      <c r="R109" t="s">
        <v>120</v>
      </c>
      <c r="S109" t="s">
        <v>1730</v>
      </c>
      <c r="T109" t="s">
        <v>4733</v>
      </c>
      <c r="U109" t="s">
        <v>1257</v>
      </c>
    </row>
    <row r="110" spans="1:22" x14ac:dyDescent="0.25">
      <c r="A110" t="s">
        <v>147</v>
      </c>
      <c r="B110" t="s">
        <v>148</v>
      </c>
      <c r="C110" t="s">
        <v>96</v>
      </c>
      <c r="D110" t="s">
        <v>1808</v>
      </c>
      <c r="E110" t="s">
        <v>2052</v>
      </c>
      <c r="F110" t="s">
        <v>2155</v>
      </c>
      <c r="G110" t="s">
        <v>1613</v>
      </c>
      <c r="H110" t="s">
        <v>1344</v>
      </c>
      <c r="I110" t="s">
        <v>28</v>
      </c>
      <c r="J110" t="s">
        <v>4276</v>
      </c>
      <c r="K110" t="s">
        <v>1386</v>
      </c>
      <c r="L110" t="s">
        <v>1090</v>
      </c>
      <c r="M110" t="s">
        <v>1731</v>
      </c>
      <c r="N110" t="s">
        <v>5700</v>
      </c>
      <c r="O110" t="s">
        <v>5701</v>
      </c>
      <c r="P110" t="s">
        <v>19</v>
      </c>
      <c r="Q110" t="s">
        <v>1392</v>
      </c>
      <c r="R110" t="s">
        <v>68</v>
      </c>
      <c r="S110" t="s">
        <v>1730</v>
      </c>
      <c r="T110" t="s">
        <v>1610</v>
      </c>
      <c r="U110" t="s">
        <v>149</v>
      </c>
      <c r="V110" t="s">
        <v>1143</v>
      </c>
    </row>
    <row r="111" spans="1:22" x14ac:dyDescent="0.25">
      <c r="A111" t="s">
        <v>1412</v>
      </c>
      <c r="B111" t="s">
        <v>1413</v>
      </c>
      <c r="C111" t="s">
        <v>1092</v>
      </c>
      <c r="D111" t="s">
        <v>2237</v>
      </c>
      <c r="E111" t="s">
        <v>2211</v>
      </c>
      <c r="F111" t="s">
        <v>2155</v>
      </c>
      <c r="G111" t="s">
        <v>1613</v>
      </c>
      <c r="H111" t="s">
        <v>1809</v>
      </c>
      <c r="I111" t="s">
        <v>28</v>
      </c>
      <c r="J111" t="s">
        <v>731</v>
      </c>
      <c r="K111" t="s">
        <v>2908</v>
      </c>
      <c r="L111" t="s">
        <v>1348</v>
      </c>
      <c r="M111" t="s">
        <v>1731</v>
      </c>
      <c r="N111" t="s">
        <v>4731</v>
      </c>
      <c r="O111" t="s">
        <v>5702</v>
      </c>
      <c r="P111" t="s">
        <v>19</v>
      </c>
      <c r="Q111" t="s">
        <v>1392</v>
      </c>
      <c r="R111" t="s">
        <v>63</v>
      </c>
      <c r="S111" t="s">
        <v>1730</v>
      </c>
      <c r="T111" t="s">
        <v>3165</v>
      </c>
      <c r="U111" t="s">
        <v>1414</v>
      </c>
    </row>
    <row r="112" spans="1:22" x14ac:dyDescent="0.25">
      <c r="A112" t="s">
        <v>2191</v>
      </c>
      <c r="B112" t="s">
        <v>2192</v>
      </c>
      <c r="C112" t="s">
        <v>1034</v>
      </c>
      <c r="D112" t="s">
        <v>2467</v>
      </c>
      <c r="E112" t="s">
        <v>2229</v>
      </c>
      <c r="F112" t="s">
        <v>2155</v>
      </c>
      <c r="G112" t="s">
        <v>1613</v>
      </c>
      <c r="H112" t="s">
        <v>1391</v>
      </c>
      <c r="I112" t="s">
        <v>17</v>
      </c>
      <c r="J112" t="s">
        <v>723</v>
      </c>
      <c r="K112" t="s">
        <v>1692</v>
      </c>
      <c r="L112" t="s">
        <v>1094</v>
      </c>
      <c r="M112" t="s">
        <v>1731</v>
      </c>
      <c r="N112" t="s">
        <v>5703</v>
      </c>
      <c r="O112" t="s">
        <v>2734</v>
      </c>
      <c r="Q112" t="s">
        <v>1392</v>
      </c>
      <c r="R112" t="s">
        <v>36</v>
      </c>
      <c r="S112" t="s">
        <v>1730</v>
      </c>
      <c r="T112" t="s">
        <v>3525</v>
      </c>
      <c r="U112" t="s">
        <v>2193</v>
      </c>
    </row>
    <row r="113" spans="1:22" x14ac:dyDescent="0.25">
      <c r="A113" t="s">
        <v>476</v>
      </c>
      <c r="B113" t="s">
        <v>477</v>
      </c>
      <c r="C113" t="s">
        <v>1034</v>
      </c>
      <c r="D113" t="s">
        <v>2271</v>
      </c>
      <c r="E113" t="s">
        <v>2384</v>
      </c>
      <c r="F113" t="s">
        <v>2155</v>
      </c>
      <c r="G113" t="s">
        <v>1396</v>
      </c>
      <c r="H113" t="s">
        <v>1351</v>
      </c>
      <c r="I113" t="s">
        <v>17</v>
      </c>
      <c r="J113" t="s">
        <v>725</v>
      </c>
      <c r="K113" t="s">
        <v>2136</v>
      </c>
      <c r="L113" t="s">
        <v>1144</v>
      </c>
      <c r="M113" t="s">
        <v>1731</v>
      </c>
      <c r="N113" t="s">
        <v>5704</v>
      </c>
      <c r="O113" t="s">
        <v>5705</v>
      </c>
      <c r="P113" t="s">
        <v>19</v>
      </c>
      <c r="Q113" t="s">
        <v>1392</v>
      </c>
      <c r="R113" t="s">
        <v>24</v>
      </c>
      <c r="S113" t="s">
        <v>1730</v>
      </c>
      <c r="T113" t="s">
        <v>5706</v>
      </c>
      <c r="U113" t="s">
        <v>478</v>
      </c>
    </row>
    <row r="114" spans="1:22" x14ac:dyDescent="0.25">
      <c r="A114" t="s">
        <v>374</v>
      </c>
      <c r="B114" t="s">
        <v>375</v>
      </c>
      <c r="C114" t="s">
        <v>1084</v>
      </c>
      <c r="D114" t="s">
        <v>2307</v>
      </c>
      <c r="E114" t="s">
        <v>2784</v>
      </c>
      <c r="F114" t="s">
        <v>2155</v>
      </c>
      <c r="G114" t="s">
        <v>1613</v>
      </c>
      <c r="H114" t="s">
        <v>2138</v>
      </c>
      <c r="I114" t="s">
        <v>28</v>
      </c>
      <c r="J114" t="s">
        <v>725</v>
      </c>
      <c r="K114" t="s">
        <v>2414</v>
      </c>
      <c r="L114" t="s">
        <v>2434</v>
      </c>
      <c r="M114" t="s">
        <v>1731</v>
      </c>
      <c r="N114" t="s">
        <v>5707</v>
      </c>
      <c r="O114" t="s">
        <v>5708</v>
      </c>
      <c r="P114" t="s">
        <v>19</v>
      </c>
      <c r="Q114" t="s">
        <v>1392</v>
      </c>
      <c r="R114" t="s">
        <v>30</v>
      </c>
      <c r="S114" t="s">
        <v>1730</v>
      </c>
      <c r="T114" t="s">
        <v>3609</v>
      </c>
      <c r="U114" t="s">
        <v>376</v>
      </c>
    </row>
    <row r="115" spans="1:22" x14ac:dyDescent="0.25">
      <c r="A115" t="s">
        <v>1246</v>
      </c>
      <c r="B115" t="s">
        <v>1247</v>
      </c>
      <c r="C115" t="s">
        <v>96</v>
      </c>
      <c r="D115" t="s">
        <v>2355</v>
      </c>
      <c r="E115" t="s">
        <v>2190</v>
      </c>
      <c r="F115" t="s">
        <v>2155</v>
      </c>
      <c r="G115" t="s">
        <v>1613</v>
      </c>
      <c r="H115" t="s">
        <v>1351</v>
      </c>
      <c r="I115" t="s">
        <v>17</v>
      </c>
      <c r="J115" t="s">
        <v>768</v>
      </c>
      <c r="K115" t="s">
        <v>1415</v>
      </c>
      <c r="L115" t="s">
        <v>1361</v>
      </c>
      <c r="M115" t="s">
        <v>1729</v>
      </c>
      <c r="N115" t="s">
        <v>5709</v>
      </c>
      <c r="O115" t="s">
        <v>5710</v>
      </c>
      <c r="P115" t="s">
        <v>19</v>
      </c>
      <c r="Q115" t="s">
        <v>1392</v>
      </c>
      <c r="R115" t="s">
        <v>37</v>
      </c>
      <c r="S115" t="s">
        <v>1730</v>
      </c>
      <c r="T115" t="s">
        <v>3333</v>
      </c>
      <c r="U115" t="s">
        <v>1248</v>
      </c>
    </row>
    <row r="116" spans="1:22" x14ac:dyDescent="0.25">
      <c r="A116" t="s">
        <v>1153</v>
      </c>
      <c r="B116" t="s">
        <v>1154</v>
      </c>
      <c r="D116" t="s">
        <v>1140</v>
      </c>
      <c r="E116" t="s">
        <v>1350</v>
      </c>
      <c r="F116" t="s">
        <v>203</v>
      </c>
      <c r="G116" t="s">
        <v>1345</v>
      </c>
      <c r="H116" t="s">
        <v>1344</v>
      </c>
      <c r="I116" t="s">
        <v>17</v>
      </c>
      <c r="J116" t="s">
        <v>731</v>
      </c>
      <c r="K116" t="s">
        <v>1795</v>
      </c>
      <c r="L116" t="s">
        <v>1090</v>
      </c>
      <c r="M116" t="s">
        <v>1729</v>
      </c>
      <c r="N116" t="s">
        <v>5711</v>
      </c>
      <c r="O116" t="s">
        <v>4277</v>
      </c>
      <c r="P116" t="s">
        <v>19</v>
      </c>
      <c r="Q116" t="s">
        <v>1611</v>
      </c>
      <c r="R116" t="s">
        <v>62</v>
      </c>
      <c r="S116" t="s">
        <v>1728</v>
      </c>
      <c r="T116" t="s">
        <v>5712</v>
      </c>
      <c r="U116" t="s">
        <v>1155</v>
      </c>
    </row>
    <row r="117" spans="1:22" x14ac:dyDescent="0.25">
      <c r="A117" t="s">
        <v>380</v>
      </c>
      <c r="B117" t="s">
        <v>381</v>
      </c>
      <c r="C117" t="s">
        <v>1034</v>
      </c>
      <c r="D117" t="s">
        <v>3272</v>
      </c>
      <c r="E117" t="s">
        <v>2836</v>
      </c>
      <c r="F117" t="s">
        <v>2155</v>
      </c>
      <c r="G117" t="s">
        <v>1613</v>
      </c>
      <c r="H117" t="s">
        <v>1391</v>
      </c>
      <c r="I117" t="s">
        <v>28</v>
      </c>
      <c r="J117" t="s">
        <v>729</v>
      </c>
      <c r="K117" t="s">
        <v>2385</v>
      </c>
      <c r="L117" t="s">
        <v>1371</v>
      </c>
      <c r="M117" t="s">
        <v>1731</v>
      </c>
      <c r="N117" t="s">
        <v>5713</v>
      </c>
      <c r="O117" t="s">
        <v>5714</v>
      </c>
      <c r="P117" t="s">
        <v>19</v>
      </c>
      <c r="Q117" t="s">
        <v>1392</v>
      </c>
      <c r="R117" t="s">
        <v>46</v>
      </c>
      <c r="S117" t="s">
        <v>1730</v>
      </c>
      <c r="T117" t="s">
        <v>1985</v>
      </c>
      <c r="U117" t="s">
        <v>382</v>
      </c>
    </row>
    <row r="118" spans="1:22" x14ac:dyDescent="0.25">
      <c r="A118" t="s">
        <v>1744</v>
      </c>
      <c r="B118" t="s">
        <v>1745</v>
      </c>
      <c r="C118" t="s">
        <v>1092</v>
      </c>
      <c r="D118" t="s">
        <v>2428</v>
      </c>
      <c r="E118" t="s">
        <v>1350</v>
      </c>
      <c r="F118" t="s">
        <v>203</v>
      </c>
      <c r="G118" t="s">
        <v>1613</v>
      </c>
      <c r="H118" t="s">
        <v>126</v>
      </c>
      <c r="I118" t="s">
        <v>28</v>
      </c>
      <c r="J118" t="s">
        <v>3642</v>
      </c>
      <c r="K118" t="s">
        <v>821</v>
      </c>
      <c r="L118" t="s">
        <v>1346</v>
      </c>
      <c r="M118" t="s">
        <v>1729</v>
      </c>
      <c r="N118" t="s">
        <v>5715</v>
      </c>
      <c r="O118" t="s">
        <v>5716</v>
      </c>
      <c r="Q118" t="s">
        <v>126</v>
      </c>
      <c r="R118" t="s">
        <v>37</v>
      </c>
      <c r="S118" t="s">
        <v>1728</v>
      </c>
      <c r="T118" t="s">
        <v>3467</v>
      </c>
      <c r="U118" t="s">
        <v>1746</v>
      </c>
    </row>
    <row r="119" spans="1:22" x14ac:dyDescent="0.25">
      <c r="A119" t="s">
        <v>1319</v>
      </c>
      <c r="B119" t="s">
        <v>1320</v>
      </c>
      <c r="C119" t="s">
        <v>1034</v>
      </c>
      <c r="D119" t="s">
        <v>2237</v>
      </c>
      <c r="E119" t="s">
        <v>2384</v>
      </c>
      <c r="F119" t="s">
        <v>2155</v>
      </c>
      <c r="G119" t="s">
        <v>1345</v>
      </c>
      <c r="H119" t="s">
        <v>1351</v>
      </c>
      <c r="I119" t="s">
        <v>28</v>
      </c>
      <c r="J119" t="s">
        <v>725</v>
      </c>
      <c r="K119" t="s">
        <v>1689</v>
      </c>
      <c r="L119" t="s">
        <v>1361</v>
      </c>
      <c r="M119" t="s">
        <v>1731</v>
      </c>
      <c r="N119" t="s">
        <v>5717</v>
      </c>
      <c r="O119" t="s">
        <v>5718</v>
      </c>
      <c r="P119" t="s">
        <v>25</v>
      </c>
      <c r="Q119" t="s">
        <v>1642</v>
      </c>
      <c r="R119" t="s">
        <v>30</v>
      </c>
      <c r="S119" t="s">
        <v>1730</v>
      </c>
      <c r="T119" t="s">
        <v>5719</v>
      </c>
      <c r="U119" t="s">
        <v>1321</v>
      </c>
    </row>
    <row r="120" spans="1:22" x14ac:dyDescent="0.25">
      <c r="A120" t="s">
        <v>1545</v>
      </c>
      <c r="B120" t="s">
        <v>1546</v>
      </c>
      <c r="D120" t="s">
        <v>1140</v>
      </c>
      <c r="E120" t="s">
        <v>125</v>
      </c>
      <c r="F120" t="s">
        <v>203</v>
      </c>
      <c r="G120" t="s">
        <v>1613</v>
      </c>
      <c r="H120" t="s">
        <v>1351</v>
      </c>
      <c r="I120" t="s">
        <v>1122</v>
      </c>
      <c r="J120" t="s">
        <v>730</v>
      </c>
      <c r="K120" t="s">
        <v>2136</v>
      </c>
      <c r="L120" t="s">
        <v>1811</v>
      </c>
      <c r="M120" t="s">
        <v>1729</v>
      </c>
      <c r="N120" t="s">
        <v>5720</v>
      </c>
      <c r="O120" t="s">
        <v>5721</v>
      </c>
      <c r="P120" t="s">
        <v>19</v>
      </c>
      <c r="Q120" t="s">
        <v>126</v>
      </c>
      <c r="R120" t="s">
        <v>46</v>
      </c>
      <c r="S120" t="s">
        <v>1728</v>
      </c>
      <c r="T120" t="s">
        <v>5722</v>
      </c>
      <c r="U120" t="s">
        <v>1547</v>
      </c>
    </row>
    <row r="121" spans="1:22" x14ac:dyDescent="0.25">
      <c r="A121" t="s">
        <v>1213</v>
      </c>
      <c r="B121" t="s">
        <v>1214</v>
      </c>
      <c r="C121" t="s">
        <v>1034</v>
      </c>
      <c r="D121" t="s">
        <v>2961</v>
      </c>
      <c r="E121" t="s">
        <v>2229</v>
      </c>
      <c r="F121" t="s">
        <v>2155</v>
      </c>
      <c r="G121" t="s">
        <v>1613</v>
      </c>
      <c r="H121" t="s">
        <v>2138</v>
      </c>
      <c r="I121" t="s">
        <v>28</v>
      </c>
      <c r="J121" t="s">
        <v>731</v>
      </c>
      <c r="K121" t="s">
        <v>2233</v>
      </c>
      <c r="L121" t="s">
        <v>816</v>
      </c>
      <c r="M121" t="s">
        <v>1731</v>
      </c>
      <c r="N121" t="s">
        <v>5723</v>
      </c>
      <c r="O121" t="s">
        <v>5724</v>
      </c>
      <c r="P121" t="s">
        <v>19</v>
      </c>
      <c r="Q121" t="s">
        <v>1392</v>
      </c>
      <c r="R121" t="s">
        <v>49</v>
      </c>
      <c r="S121" t="s">
        <v>1730</v>
      </c>
      <c r="T121" t="s">
        <v>4156</v>
      </c>
      <c r="U121" t="s">
        <v>1215</v>
      </c>
    </row>
    <row r="122" spans="1:22" x14ac:dyDescent="0.25">
      <c r="A122" t="s">
        <v>1677</v>
      </c>
      <c r="B122" t="s">
        <v>1678</v>
      </c>
      <c r="C122" t="s">
        <v>1034</v>
      </c>
      <c r="D122" t="s">
        <v>603</v>
      </c>
      <c r="E122" t="s">
        <v>2466</v>
      </c>
      <c r="F122" t="s">
        <v>203</v>
      </c>
      <c r="G122" t="s">
        <v>1613</v>
      </c>
      <c r="H122" t="s">
        <v>1351</v>
      </c>
      <c r="I122" t="s">
        <v>20</v>
      </c>
      <c r="J122" t="s">
        <v>3305</v>
      </c>
      <c r="K122" t="s">
        <v>2407</v>
      </c>
      <c r="L122" t="s">
        <v>823</v>
      </c>
      <c r="M122" t="s">
        <v>1731</v>
      </c>
      <c r="N122" t="s">
        <v>5723</v>
      </c>
      <c r="O122" t="s">
        <v>5725</v>
      </c>
      <c r="P122" t="s">
        <v>19</v>
      </c>
      <c r="Q122" t="s">
        <v>1392</v>
      </c>
      <c r="R122" t="s">
        <v>49</v>
      </c>
      <c r="S122" t="s">
        <v>1730</v>
      </c>
      <c r="T122" t="s">
        <v>5726</v>
      </c>
      <c r="U122" t="s">
        <v>1679</v>
      </c>
    </row>
    <row r="123" spans="1:22" x14ac:dyDescent="0.25">
      <c r="A123" t="s">
        <v>1095</v>
      </c>
      <c r="B123" t="s">
        <v>1096</v>
      </c>
      <c r="C123" t="s">
        <v>1084</v>
      </c>
      <c r="D123" t="s">
        <v>2237</v>
      </c>
      <c r="E123" t="s">
        <v>2384</v>
      </c>
      <c r="F123" t="s">
        <v>2429</v>
      </c>
      <c r="G123" t="s">
        <v>1613</v>
      </c>
      <c r="H123" t="s">
        <v>1391</v>
      </c>
      <c r="I123" t="s">
        <v>28</v>
      </c>
      <c r="J123" t="s">
        <v>728</v>
      </c>
      <c r="K123" t="s">
        <v>1767</v>
      </c>
      <c r="L123" t="s">
        <v>3216</v>
      </c>
      <c r="M123" t="s">
        <v>1731</v>
      </c>
      <c r="N123" t="s">
        <v>5727</v>
      </c>
      <c r="O123" t="s">
        <v>5728</v>
      </c>
      <c r="P123" t="s">
        <v>19</v>
      </c>
      <c r="Q123" t="s">
        <v>1392</v>
      </c>
      <c r="R123" t="s">
        <v>30</v>
      </c>
      <c r="S123" t="s">
        <v>1730</v>
      </c>
      <c r="T123" t="s">
        <v>4734</v>
      </c>
      <c r="U123" t="s">
        <v>1097</v>
      </c>
    </row>
    <row r="124" spans="1:22" x14ac:dyDescent="0.25">
      <c r="A124" t="s">
        <v>877</v>
      </c>
      <c r="B124" t="s">
        <v>878</v>
      </c>
      <c r="C124" t="s">
        <v>1084</v>
      </c>
      <c r="D124" t="s">
        <v>2335</v>
      </c>
      <c r="E124" t="s">
        <v>2052</v>
      </c>
      <c r="F124" t="s">
        <v>2155</v>
      </c>
      <c r="G124" t="s">
        <v>1613</v>
      </c>
      <c r="H124" t="s">
        <v>1809</v>
      </c>
      <c r="I124" t="s">
        <v>28</v>
      </c>
      <c r="J124" t="s">
        <v>129</v>
      </c>
      <c r="K124" t="s">
        <v>2136</v>
      </c>
      <c r="L124" t="s">
        <v>1987</v>
      </c>
      <c r="M124" t="s">
        <v>1727</v>
      </c>
      <c r="N124" t="s">
        <v>5729</v>
      </c>
      <c r="O124" t="s">
        <v>5730</v>
      </c>
      <c r="P124" t="s">
        <v>19</v>
      </c>
      <c r="Q124" t="s">
        <v>1611</v>
      </c>
      <c r="R124" t="s">
        <v>60</v>
      </c>
      <c r="S124" t="s">
        <v>1728</v>
      </c>
      <c r="T124" t="s">
        <v>4441</v>
      </c>
      <c r="U124" t="s">
        <v>879</v>
      </c>
      <c r="V124" t="s">
        <v>1143</v>
      </c>
    </row>
    <row r="125" spans="1:22" x14ac:dyDescent="0.25">
      <c r="A125" t="s">
        <v>199</v>
      </c>
      <c r="B125" t="s">
        <v>200</v>
      </c>
      <c r="C125" t="s">
        <v>33</v>
      </c>
      <c r="D125" t="s">
        <v>4202</v>
      </c>
      <c r="E125" t="s">
        <v>2052</v>
      </c>
      <c r="F125" t="s">
        <v>2155</v>
      </c>
      <c r="G125" t="s">
        <v>1613</v>
      </c>
      <c r="H125" t="s">
        <v>1809</v>
      </c>
      <c r="I125" t="s">
        <v>1122</v>
      </c>
      <c r="J125" t="s">
        <v>732</v>
      </c>
      <c r="K125" t="s">
        <v>1415</v>
      </c>
      <c r="L125" t="s">
        <v>1348</v>
      </c>
      <c r="M125" t="s">
        <v>1731</v>
      </c>
      <c r="N125" t="s">
        <v>5731</v>
      </c>
      <c r="O125" t="s">
        <v>5732</v>
      </c>
      <c r="P125" t="s">
        <v>19</v>
      </c>
      <c r="Q125" t="s">
        <v>1392</v>
      </c>
      <c r="R125" t="s">
        <v>68</v>
      </c>
      <c r="S125" t="s">
        <v>1730</v>
      </c>
      <c r="T125" t="s">
        <v>4157</v>
      </c>
      <c r="U125" t="s">
        <v>201</v>
      </c>
    </row>
    <row r="126" spans="1:22" x14ac:dyDescent="0.25">
      <c r="A126" t="s">
        <v>1202</v>
      </c>
      <c r="B126" t="s">
        <v>1203</v>
      </c>
      <c r="C126" t="s">
        <v>1034</v>
      </c>
      <c r="D126" t="s">
        <v>2237</v>
      </c>
      <c r="E126" t="s">
        <v>2677</v>
      </c>
      <c r="F126" t="s">
        <v>2155</v>
      </c>
      <c r="G126" t="s">
        <v>1613</v>
      </c>
      <c r="H126" t="s">
        <v>1809</v>
      </c>
      <c r="I126" t="s">
        <v>17</v>
      </c>
      <c r="J126" t="s">
        <v>723</v>
      </c>
      <c r="K126" t="s">
        <v>1386</v>
      </c>
      <c r="L126" t="s">
        <v>1144</v>
      </c>
      <c r="M126" t="s">
        <v>1731</v>
      </c>
      <c r="N126" t="s">
        <v>5733</v>
      </c>
      <c r="O126" t="s">
        <v>5734</v>
      </c>
      <c r="P126" t="s">
        <v>19</v>
      </c>
      <c r="Q126" t="s">
        <v>1642</v>
      </c>
      <c r="R126" t="s">
        <v>68</v>
      </c>
      <c r="S126" t="s">
        <v>1730</v>
      </c>
      <c r="T126" t="s">
        <v>1986</v>
      </c>
      <c r="U126" t="s">
        <v>1204</v>
      </c>
    </row>
    <row r="127" spans="1:22" x14ac:dyDescent="0.25">
      <c r="A127" t="s">
        <v>84</v>
      </c>
      <c r="B127" t="s">
        <v>85</v>
      </c>
      <c r="C127" t="s">
        <v>1084</v>
      </c>
      <c r="D127" t="s">
        <v>2053</v>
      </c>
      <c r="E127" t="s">
        <v>1350</v>
      </c>
      <c r="F127" t="s">
        <v>2155</v>
      </c>
      <c r="G127" t="s">
        <v>1613</v>
      </c>
      <c r="H127" t="s">
        <v>1351</v>
      </c>
      <c r="I127" t="s">
        <v>28</v>
      </c>
      <c r="J127" t="s">
        <v>723</v>
      </c>
      <c r="K127" t="s">
        <v>2137</v>
      </c>
      <c r="L127" t="s">
        <v>1144</v>
      </c>
      <c r="M127" t="s">
        <v>1731</v>
      </c>
      <c r="N127" t="s">
        <v>5735</v>
      </c>
      <c r="O127" t="s">
        <v>5736</v>
      </c>
      <c r="P127" t="s">
        <v>19</v>
      </c>
      <c r="Q127" t="s">
        <v>1362</v>
      </c>
      <c r="R127" t="s">
        <v>30</v>
      </c>
      <c r="S127" t="s">
        <v>1728</v>
      </c>
      <c r="T127" t="s">
        <v>4994</v>
      </c>
      <c r="U127" t="s">
        <v>86</v>
      </c>
    </row>
    <row r="128" spans="1:22" x14ac:dyDescent="0.25">
      <c r="A128" t="s">
        <v>2682</v>
      </c>
      <c r="B128" t="s">
        <v>2683</v>
      </c>
      <c r="C128" t="s">
        <v>1128</v>
      </c>
      <c r="D128" t="s">
        <v>1119</v>
      </c>
      <c r="E128" t="s">
        <v>2298</v>
      </c>
      <c r="F128" t="s">
        <v>246</v>
      </c>
      <c r="G128" t="s">
        <v>1396</v>
      </c>
      <c r="H128" t="s">
        <v>1351</v>
      </c>
      <c r="I128" t="s">
        <v>1122</v>
      </c>
      <c r="J128" t="s">
        <v>4105</v>
      </c>
      <c r="K128" t="s">
        <v>1390</v>
      </c>
      <c r="M128" t="s">
        <v>1729</v>
      </c>
      <c r="N128" t="s">
        <v>5737</v>
      </c>
      <c r="O128" t="s">
        <v>3618</v>
      </c>
      <c r="Q128" t="s">
        <v>1101</v>
      </c>
      <c r="R128" t="s">
        <v>51</v>
      </c>
      <c r="S128" t="s">
        <v>1730</v>
      </c>
      <c r="T128" t="s">
        <v>5738</v>
      </c>
      <c r="U128" t="s">
        <v>2684</v>
      </c>
    </row>
    <row r="129" spans="1:21" x14ac:dyDescent="0.25">
      <c r="A129" t="s">
        <v>839</v>
      </c>
      <c r="B129" t="s">
        <v>840</v>
      </c>
      <c r="C129" t="s">
        <v>1128</v>
      </c>
      <c r="D129" t="s">
        <v>227</v>
      </c>
      <c r="E129" t="s">
        <v>2784</v>
      </c>
      <c r="F129" t="s">
        <v>2155</v>
      </c>
      <c r="G129" t="s">
        <v>1613</v>
      </c>
      <c r="H129" t="s">
        <v>1351</v>
      </c>
      <c r="I129" t="s">
        <v>28</v>
      </c>
      <c r="J129" t="s">
        <v>770</v>
      </c>
      <c r="K129" t="s">
        <v>1996</v>
      </c>
      <c r="L129" t="s">
        <v>1644</v>
      </c>
      <c r="M129" t="s">
        <v>1731</v>
      </c>
      <c r="N129" t="s">
        <v>5739</v>
      </c>
      <c r="O129" t="s">
        <v>5740</v>
      </c>
      <c r="P129" t="s">
        <v>19</v>
      </c>
      <c r="Q129" t="s">
        <v>1611</v>
      </c>
      <c r="R129" t="s">
        <v>60</v>
      </c>
      <c r="S129" t="s">
        <v>1730</v>
      </c>
      <c r="T129" t="s">
        <v>3460</v>
      </c>
      <c r="U129" t="s">
        <v>841</v>
      </c>
    </row>
    <row r="130" spans="1:21" x14ac:dyDescent="0.25">
      <c r="A130" t="s">
        <v>1482</v>
      </c>
      <c r="B130" t="s">
        <v>1483</v>
      </c>
      <c r="C130" t="s">
        <v>1034</v>
      </c>
      <c r="D130" t="s">
        <v>231</v>
      </c>
      <c r="E130" t="s">
        <v>125</v>
      </c>
      <c r="F130" t="s">
        <v>203</v>
      </c>
      <c r="G130" t="s">
        <v>1396</v>
      </c>
      <c r="H130" t="s">
        <v>1343</v>
      </c>
      <c r="I130" t="s">
        <v>17</v>
      </c>
      <c r="J130" t="s">
        <v>725</v>
      </c>
      <c r="K130" t="s">
        <v>1400</v>
      </c>
      <c r="L130" t="s">
        <v>816</v>
      </c>
      <c r="M130" t="s">
        <v>1729</v>
      </c>
      <c r="N130" t="s">
        <v>4970</v>
      </c>
      <c r="O130" t="s">
        <v>4469</v>
      </c>
      <c r="P130" t="s">
        <v>19</v>
      </c>
      <c r="Q130" t="s">
        <v>1101</v>
      </c>
      <c r="R130" t="s">
        <v>34</v>
      </c>
      <c r="S130" t="s">
        <v>1732</v>
      </c>
      <c r="T130" t="s">
        <v>4455</v>
      </c>
      <c r="U130" t="s">
        <v>1484</v>
      </c>
    </row>
    <row r="131" spans="1:21" x14ac:dyDescent="0.25">
      <c r="A131" t="s">
        <v>52</v>
      </c>
      <c r="B131" t="s">
        <v>52</v>
      </c>
      <c r="C131" t="s">
        <v>1034</v>
      </c>
      <c r="D131" t="s">
        <v>5019</v>
      </c>
      <c r="E131" t="s">
        <v>2466</v>
      </c>
      <c r="F131" t="s">
        <v>2155</v>
      </c>
      <c r="G131" t="s">
        <v>1613</v>
      </c>
      <c r="H131" t="s">
        <v>1391</v>
      </c>
      <c r="I131" t="s">
        <v>28</v>
      </c>
      <c r="J131" t="s">
        <v>40</v>
      </c>
      <c r="K131" t="s">
        <v>4821</v>
      </c>
      <c r="L131" t="s">
        <v>1094</v>
      </c>
      <c r="M131" t="s">
        <v>1731</v>
      </c>
      <c r="N131" t="s">
        <v>5741</v>
      </c>
      <c r="O131" t="s">
        <v>5742</v>
      </c>
      <c r="P131" t="s">
        <v>19</v>
      </c>
      <c r="Q131" t="s">
        <v>1392</v>
      </c>
      <c r="R131" t="s">
        <v>24</v>
      </c>
      <c r="S131" t="s">
        <v>1730</v>
      </c>
      <c r="T131" t="s">
        <v>5743</v>
      </c>
      <c r="U131" t="s">
        <v>53</v>
      </c>
    </row>
    <row r="132" spans="1:21" x14ac:dyDescent="0.25">
      <c r="A132" t="s">
        <v>109</v>
      </c>
      <c r="B132" t="s">
        <v>110</v>
      </c>
      <c r="C132" t="s">
        <v>96</v>
      </c>
      <c r="D132" t="s">
        <v>2548</v>
      </c>
      <c r="E132" t="s">
        <v>125</v>
      </c>
      <c r="F132" t="s">
        <v>2155</v>
      </c>
      <c r="G132" t="s">
        <v>1613</v>
      </c>
      <c r="H132" t="s">
        <v>1809</v>
      </c>
      <c r="I132" t="s">
        <v>17</v>
      </c>
      <c r="J132" t="s">
        <v>725</v>
      </c>
      <c r="K132" t="s">
        <v>824</v>
      </c>
      <c r="M132" t="s">
        <v>1731</v>
      </c>
      <c r="N132" t="s">
        <v>5744</v>
      </c>
      <c r="O132" t="s">
        <v>5745</v>
      </c>
      <c r="P132" t="s">
        <v>19</v>
      </c>
      <c r="Q132" t="s">
        <v>1392</v>
      </c>
      <c r="R132" t="s">
        <v>24</v>
      </c>
      <c r="S132" t="s">
        <v>1730</v>
      </c>
      <c r="T132" t="s">
        <v>5746</v>
      </c>
      <c r="U132" t="s">
        <v>111</v>
      </c>
    </row>
    <row r="133" spans="1:21" x14ac:dyDescent="0.25">
      <c r="A133" t="s">
        <v>81</v>
      </c>
      <c r="B133" t="s">
        <v>82</v>
      </c>
      <c r="C133" t="s">
        <v>1084</v>
      </c>
      <c r="D133" t="s">
        <v>2307</v>
      </c>
      <c r="E133" t="s">
        <v>2052</v>
      </c>
      <c r="F133" t="s">
        <v>2429</v>
      </c>
      <c r="G133" t="s">
        <v>1613</v>
      </c>
      <c r="H133" t="s">
        <v>1809</v>
      </c>
      <c r="I133" t="s">
        <v>20</v>
      </c>
      <c r="J133" t="s">
        <v>723</v>
      </c>
      <c r="K133" t="s">
        <v>1689</v>
      </c>
      <c r="L133" t="s">
        <v>1090</v>
      </c>
      <c r="M133" t="s">
        <v>1731</v>
      </c>
      <c r="N133" t="s">
        <v>5747</v>
      </c>
      <c r="O133" t="s">
        <v>5748</v>
      </c>
      <c r="P133" t="s">
        <v>19</v>
      </c>
      <c r="Q133" t="s">
        <v>1392</v>
      </c>
      <c r="R133" t="s">
        <v>51</v>
      </c>
      <c r="S133" t="s">
        <v>1730</v>
      </c>
      <c r="T133" t="s">
        <v>2764</v>
      </c>
      <c r="U133" t="s">
        <v>83</v>
      </c>
    </row>
    <row r="134" spans="1:21" x14ac:dyDescent="0.25">
      <c r="A134" t="s">
        <v>577</v>
      </c>
      <c r="B134" t="s">
        <v>578</v>
      </c>
      <c r="C134" t="s">
        <v>1128</v>
      </c>
      <c r="D134" t="s">
        <v>2962</v>
      </c>
      <c r="E134" t="s">
        <v>2229</v>
      </c>
      <c r="F134" t="s">
        <v>203</v>
      </c>
      <c r="G134" t="s">
        <v>1613</v>
      </c>
      <c r="H134" t="s">
        <v>1344</v>
      </c>
      <c r="I134" t="s">
        <v>20</v>
      </c>
      <c r="J134" t="s">
        <v>770</v>
      </c>
      <c r="K134" t="s">
        <v>1349</v>
      </c>
      <c r="L134" t="s">
        <v>823</v>
      </c>
      <c r="M134" t="s">
        <v>1727</v>
      </c>
      <c r="N134" t="s">
        <v>5749</v>
      </c>
      <c r="O134" t="s">
        <v>1038</v>
      </c>
      <c r="P134" t="s">
        <v>1126</v>
      </c>
      <c r="Q134" t="s">
        <v>1392</v>
      </c>
      <c r="R134" t="s">
        <v>49</v>
      </c>
      <c r="S134" t="s">
        <v>1728</v>
      </c>
      <c r="T134" t="s">
        <v>4736</v>
      </c>
      <c r="U134" t="s">
        <v>579</v>
      </c>
    </row>
    <row r="135" spans="1:21" x14ac:dyDescent="0.25">
      <c r="A135" t="s">
        <v>2045</v>
      </c>
      <c r="B135" t="s">
        <v>2046</v>
      </c>
      <c r="C135" t="s">
        <v>1034</v>
      </c>
      <c r="D135" t="s">
        <v>2962</v>
      </c>
      <c r="E135" t="s">
        <v>2466</v>
      </c>
      <c r="F135" t="s">
        <v>203</v>
      </c>
      <c r="G135" t="s">
        <v>1613</v>
      </c>
      <c r="H135" t="s">
        <v>1351</v>
      </c>
      <c r="I135" t="s">
        <v>28</v>
      </c>
      <c r="J135" t="s">
        <v>770</v>
      </c>
      <c r="K135" t="s">
        <v>1692</v>
      </c>
      <c r="L135" t="s">
        <v>1366</v>
      </c>
      <c r="M135" t="s">
        <v>1729</v>
      </c>
      <c r="N135" t="s">
        <v>5750</v>
      </c>
      <c r="P135" t="s">
        <v>19</v>
      </c>
      <c r="Q135" t="s">
        <v>1611</v>
      </c>
      <c r="R135" t="s">
        <v>51</v>
      </c>
      <c r="S135" t="s">
        <v>1730</v>
      </c>
      <c r="T135" t="s">
        <v>4158</v>
      </c>
      <c r="U135" t="s">
        <v>2047</v>
      </c>
    </row>
    <row r="136" spans="1:21" x14ac:dyDescent="0.25">
      <c r="A136" t="s">
        <v>2000</v>
      </c>
      <c r="B136" t="s">
        <v>2001</v>
      </c>
      <c r="C136" t="s">
        <v>1034</v>
      </c>
      <c r="D136" t="s">
        <v>2051</v>
      </c>
      <c r="E136" t="s">
        <v>2298</v>
      </c>
      <c r="F136" t="s">
        <v>2155</v>
      </c>
      <c r="G136" t="s">
        <v>1613</v>
      </c>
      <c r="H136" t="s">
        <v>1809</v>
      </c>
      <c r="I136" t="s">
        <v>17</v>
      </c>
      <c r="J136" t="s">
        <v>2749</v>
      </c>
      <c r="K136" t="s">
        <v>1643</v>
      </c>
      <c r="L136" t="s">
        <v>1090</v>
      </c>
      <c r="M136" t="s">
        <v>1731</v>
      </c>
      <c r="N136" t="s">
        <v>5751</v>
      </c>
      <c r="O136" t="s">
        <v>5752</v>
      </c>
      <c r="P136" t="s">
        <v>19</v>
      </c>
      <c r="Q136" t="s">
        <v>1642</v>
      </c>
      <c r="R136" t="s">
        <v>24</v>
      </c>
      <c r="S136" t="s">
        <v>1730</v>
      </c>
      <c r="T136" t="s">
        <v>4735</v>
      </c>
      <c r="U136" t="s">
        <v>2002</v>
      </c>
    </row>
    <row r="137" spans="1:21" x14ac:dyDescent="0.25">
      <c r="A137" t="s">
        <v>431</v>
      </c>
      <c r="B137" t="s">
        <v>432</v>
      </c>
      <c r="C137" t="s">
        <v>1034</v>
      </c>
      <c r="D137" t="s">
        <v>3231</v>
      </c>
      <c r="E137" t="s">
        <v>125</v>
      </c>
      <c r="F137" t="s">
        <v>203</v>
      </c>
      <c r="G137" t="s">
        <v>1613</v>
      </c>
      <c r="H137" t="s">
        <v>1343</v>
      </c>
      <c r="I137" t="s">
        <v>17</v>
      </c>
      <c r="J137" t="s">
        <v>129</v>
      </c>
      <c r="K137" t="s">
        <v>821</v>
      </c>
      <c r="L137" t="s">
        <v>818</v>
      </c>
      <c r="M137" t="s">
        <v>1731</v>
      </c>
      <c r="N137" t="s">
        <v>5753</v>
      </c>
      <c r="O137" t="s">
        <v>5754</v>
      </c>
      <c r="P137" t="s">
        <v>19</v>
      </c>
      <c r="Q137" t="s">
        <v>1362</v>
      </c>
      <c r="R137" t="s">
        <v>60</v>
      </c>
      <c r="S137" t="s">
        <v>1732</v>
      </c>
      <c r="T137" t="s">
        <v>2679</v>
      </c>
      <c r="U137" t="s">
        <v>433</v>
      </c>
    </row>
    <row r="138" spans="1:21" x14ac:dyDescent="0.25">
      <c r="A138" t="s">
        <v>1488</v>
      </c>
      <c r="B138" t="s">
        <v>1489</v>
      </c>
      <c r="C138" t="s">
        <v>1034</v>
      </c>
      <c r="D138" t="s">
        <v>4114</v>
      </c>
      <c r="E138" t="s">
        <v>2229</v>
      </c>
      <c r="F138" t="s">
        <v>2155</v>
      </c>
      <c r="G138" t="s">
        <v>1613</v>
      </c>
      <c r="H138" t="s">
        <v>2793</v>
      </c>
      <c r="I138" t="s">
        <v>20</v>
      </c>
      <c r="J138" t="s">
        <v>725</v>
      </c>
      <c r="K138" t="s">
        <v>2936</v>
      </c>
      <c r="L138" t="s">
        <v>823</v>
      </c>
      <c r="M138" t="s">
        <v>1727</v>
      </c>
      <c r="N138" t="s">
        <v>4971</v>
      </c>
      <c r="O138" t="s">
        <v>4770</v>
      </c>
      <c r="P138" t="s">
        <v>1126</v>
      </c>
      <c r="Q138" t="s">
        <v>1392</v>
      </c>
      <c r="R138" t="s">
        <v>51</v>
      </c>
      <c r="S138" t="s">
        <v>1728</v>
      </c>
      <c r="T138" t="s">
        <v>5755</v>
      </c>
      <c r="U138" t="s">
        <v>1490</v>
      </c>
    </row>
    <row r="139" spans="1:21" x14ac:dyDescent="0.25">
      <c r="A139" t="s">
        <v>359</v>
      </c>
      <c r="B139" t="s">
        <v>360</v>
      </c>
      <c r="C139" t="s">
        <v>1084</v>
      </c>
      <c r="D139" t="s">
        <v>1119</v>
      </c>
      <c r="E139" t="s">
        <v>125</v>
      </c>
      <c r="F139" t="s">
        <v>2155</v>
      </c>
      <c r="G139" t="s">
        <v>589</v>
      </c>
      <c r="H139" t="s">
        <v>1351</v>
      </c>
      <c r="I139" t="s">
        <v>28</v>
      </c>
      <c r="J139" t="s">
        <v>723</v>
      </c>
      <c r="K139" t="s">
        <v>2028</v>
      </c>
      <c r="L139" t="s">
        <v>1361</v>
      </c>
      <c r="M139" t="s">
        <v>1731</v>
      </c>
      <c r="N139" t="s">
        <v>5756</v>
      </c>
      <c r="O139" t="s">
        <v>2845</v>
      </c>
      <c r="Q139" t="s">
        <v>1392</v>
      </c>
      <c r="R139" t="s">
        <v>62</v>
      </c>
      <c r="S139" t="s">
        <v>1730</v>
      </c>
      <c r="T139" t="s">
        <v>5757</v>
      </c>
      <c r="U139" t="s">
        <v>361</v>
      </c>
    </row>
    <row r="140" spans="1:21" x14ac:dyDescent="0.25">
      <c r="A140" t="s">
        <v>64</v>
      </c>
      <c r="B140" t="s">
        <v>65</v>
      </c>
      <c r="C140" t="s">
        <v>1128</v>
      </c>
      <c r="D140" t="s">
        <v>343</v>
      </c>
      <c r="E140" t="s">
        <v>1350</v>
      </c>
      <c r="F140" t="s">
        <v>203</v>
      </c>
      <c r="G140" t="s">
        <v>1613</v>
      </c>
      <c r="H140" t="s">
        <v>1351</v>
      </c>
      <c r="I140" t="s">
        <v>17</v>
      </c>
      <c r="J140" t="s">
        <v>40</v>
      </c>
      <c r="K140" t="s">
        <v>1105</v>
      </c>
      <c r="M140" t="s">
        <v>1731</v>
      </c>
      <c r="N140" t="s">
        <v>4972</v>
      </c>
      <c r="O140" t="s">
        <v>4461</v>
      </c>
      <c r="P140" t="s">
        <v>25</v>
      </c>
      <c r="Q140" t="s">
        <v>1392</v>
      </c>
      <c r="R140" t="s">
        <v>34</v>
      </c>
      <c r="S140" t="s">
        <v>1728</v>
      </c>
      <c r="T140" t="s">
        <v>5758</v>
      </c>
      <c r="U140" t="s">
        <v>66</v>
      </c>
    </row>
    <row r="141" spans="1:21" x14ac:dyDescent="0.25">
      <c r="A141" t="s">
        <v>1560</v>
      </c>
      <c r="B141" t="s">
        <v>1561</v>
      </c>
      <c r="C141" t="s">
        <v>1034</v>
      </c>
      <c r="D141" t="s">
        <v>2550</v>
      </c>
      <c r="E141" t="s">
        <v>2298</v>
      </c>
      <c r="F141" t="s">
        <v>2155</v>
      </c>
      <c r="G141" t="s">
        <v>1345</v>
      </c>
      <c r="H141" t="s">
        <v>1344</v>
      </c>
      <c r="I141" t="s">
        <v>17</v>
      </c>
      <c r="J141" t="s">
        <v>724</v>
      </c>
      <c r="K141" t="s">
        <v>2284</v>
      </c>
      <c r="L141" t="s">
        <v>2156</v>
      </c>
      <c r="M141" t="s">
        <v>1731</v>
      </c>
      <c r="N141" t="s">
        <v>4972</v>
      </c>
      <c r="O141" t="s">
        <v>5759</v>
      </c>
      <c r="P141" t="s">
        <v>19</v>
      </c>
      <c r="Q141" t="s">
        <v>1392</v>
      </c>
      <c r="R141" t="s">
        <v>37</v>
      </c>
      <c r="S141" t="s">
        <v>1730</v>
      </c>
      <c r="T141" t="s">
        <v>5263</v>
      </c>
      <c r="U141" t="s">
        <v>1562</v>
      </c>
    </row>
    <row r="142" spans="1:21" x14ac:dyDescent="0.25">
      <c r="A142" t="s">
        <v>521</v>
      </c>
      <c r="B142" t="s">
        <v>522</v>
      </c>
      <c r="C142" t="s">
        <v>1128</v>
      </c>
      <c r="D142" t="s">
        <v>3232</v>
      </c>
      <c r="E142" t="s">
        <v>5760</v>
      </c>
      <c r="F142" t="s">
        <v>2155</v>
      </c>
      <c r="G142" t="s">
        <v>1613</v>
      </c>
      <c r="H142" t="s">
        <v>2138</v>
      </c>
      <c r="I142" t="s">
        <v>131</v>
      </c>
      <c r="J142" t="s">
        <v>727</v>
      </c>
      <c r="K142" t="s">
        <v>1400</v>
      </c>
      <c r="L142" t="s">
        <v>1094</v>
      </c>
      <c r="M142" t="s">
        <v>1731</v>
      </c>
      <c r="N142" t="s">
        <v>5761</v>
      </c>
      <c r="O142" t="s">
        <v>5762</v>
      </c>
      <c r="P142" t="s">
        <v>19</v>
      </c>
      <c r="Q142" t="s">
        <v>1642</v>
      </c>
      <c r="R142" t="s">
        <v>60</v>
      </c>
      <c r="S142" t="s">
        <v>1730</v>
      </c>
      <c r="T142" t="s">
        <v>5763</v>
      </c>
      <c r="U142" t="s">
        <v>523</v>
      </c>
    </row>
    <row r="143" spans="1:21" x14ac:dyDescent="0.25">
      <c r="A143" t="s">
        <v>177</v>
      </c>
      <c r="B143" t="s">
        <v>178</v>
      </c>
      <c r="C143" t="s">
        <v>1034</v>
      </c>
      <c r="D143" t="s">
        <v>2550</v>
      </c>
      <c r="E143" t="s">
        <v>2298</v>
      </c>
      <c r="F143" t="s">
        <v>2429</v>
      </c>
      <c r="G143" t="s">
        <v>1613</v>
      </c>
      <c r="H143" t="s">
        <v>1351</v>
      </c>
      <c r="I143" t="s">
        <v>17</v>
      </c>
      <c r="J143" t="s">
        <v>730</v>
      </c>
      <c r="K143" t="s">
        <v>1689</v>
      </c>
      <c r="L143" t="s">
        <v>823</v>
      </c>
      <c r="M143" t="s">
        <v>1727</v>
      </c>
      <c r="N143" t="s">
        <v>5764</v>
      </c>
      <c r="O143" t="s">
        <v>5765</v>
      </c>
      <c r="P143" t="s">
        <v>19</v>
      </c>
      <c r="Q143" t="s">
        <v>1392</v>
      </c>
      <c r="R143" t="s">
        <v>49</v>
      </c>
      <c r="S143" t="s">
        <v>1728</v>
      </c>
      <c r="T143" t="s">
        <v>2027</v>
      </c>
      <c r="U143" t="s">
        <v>179</v>
      </c>
    </row>
    <row r="144" spans="1:21" x14ac:dyDescent="0.25">
      <c r="A144" t="s">
        <v>144</v>
      </c>
      <c r="B144" t="s">
        <v>145</v>
      </c>
      <c r="C144" t="s">
        <v>96</v>
      </c>
      <c r="D144" t="s">
        <v>2961</v>
      </c>
      <c r="E144" t="s">
        <v>1350</v>
      </c>
      <c r="F144" t="s">
        <v>2429</v>
      </c>
      <c r="G144" t="s">
        <v>1613</v>
      </c>
      <c r="H144" t="s">
        <v>2138</v>
      </c>
      <c r="I144" t="s">
        <v>20</v>
      </c>
      <c r="J144" t="s">
        <v>727</v>
      </c>
      <c r="K144" t="s">
        <v>1415</v>
      </c>
      <c r="L144" t="s">
        <v>818</v>
      </c>
      <c r="M144" t="s">
        <v>1727</v>
      </c>
      <c r="N144" t="s">
        <v>5764</v>
      </c>
      <c r="O144" t="s">
        <v>3531</v>
      </c>
      <c r="P144" t="s">
        <v>19</v>
      </c>
      <c r="Q144" t="s">
        <v>1392</v>
      </c>
      <c r="R144" t="s">
        <v>36</v>
      </c>
      <c r="S144" t="s">
        <v>1728</v>
      </c>
      <c r="T144" t="s">
        <v>3459</v>
      </c>
      <c r="U144" t="s">
        <v>146</v>
      </c>
    </row>
    <row r="145" spans="1:22" x14ac:dyDescent="0.25">
      <c r="A145" t="s">
        <v>1393</v>
      </c>
      <c r="B145" t="s">
        <v>1394</v>
      </c>
      <c r="C145" t="s">
        <v>1034</v>
      </c>
      <c r="D145" t="s">
        <v>2084</v>
      </c>
      <c r="E145" t="s">
        <v>2298</v>
      </c>
      <c r="F145" t="s">
        <v>203</v>
      </c>
      <c r="G145" t="s">
        <v>1613</v>
      </c>
      <c r="H145" t="s">
        <v>1351</v>
      </c>
      <c r="I145" t="s">
        <v>17</v>
      </c>
      <c r="J145" t="s">
        <v>731</v>
      </c>
      <c r="K145" t="s">
        <v>2136</v>
      </c>
      <c r="L145" t="s">
        <v>2235</v>
      </c>
      <c r="M145" t="s">
        <v>1731</v>
      </c>
      <c r="N145" t="s">
        <v>5766</v>
      </c>
      <c r="O145" t="s">
        <v>5767</v>
      </c>
      <c r="P145" t="s">
        <v>19</v>
      </c>
      <c r="Q145" t="s">
        <v>1611</v>
      </c>
      <c r="R145" t="s">
        <v>46</v>
      </c>
      <c r="S145" t="s">
        <v>1730</v>
      </c>
      <c r="T145" t="s">
        <v>3613</v>
      </c>
      <c r="U145" t="s">
        <v>1395</v>
      </c>
    </row>
    <row r="146" spans="1:22" x14ac:dyDescent="0.25">
      <c r="A146" t="s">
        <v>562</v>
      </c>
      <c r="B146" t="s">
        <v>563</v>
      </c>
      <c r="C146" t="s">
        <v>96</v>
      </c>
      <c r="D146" t="s">
        <v>2084</v>
      </c>
      <c r="E146" t="s">
        <v>2190</v>
      </c>
      <c r="F146" t="s">
        <v>2155</v>
      </c>
      <c r="G146" t="s">
        <v>1613</v>
      </c>
      <c r="H146" t="s">
        <v>1344</v>
      </c>
      <c r="I146" t="s">
        <v>28</v>
      </c>
      <c r="J146" t="s">
        <v>729</v>
      </c>
      <c r="K146" t="s">
        <v>1134</v>
      </c>
      <c r="L146" t="s">
        <v>818</v>
      </c>
      <c r="M146" t="s">
        <v>1731</v>
      </c>
      <c r="N146" t="s">
        <v>5768</v>
      </c>
      <c r="O146" t="s">
        <v>5769</v>
      </c>
      <c r="P146" t="s">
        <v>19</v>
      </c>
      <c r="Q146" t="s">
        <v>1611</v>
      </c>
      <c r="R146" t="s">
        <v>36</v>
      </c>
      <c r="S146" t="s">
        <v>1730</v>
      </c>
      <c r="T146" t="s">
        <v>2681</v>
      </c>
      <c r="U146" t="s">
        <v>564</v>
      </c>
    </row>
    <row r="147" spans="1:22" x14ac:dyDescent="0.25">
      <c r="A147" t="s">
        <v>2066</v>
      </c>
      <c r="B147" t="s">
        <v>2067</v>
      </c>
      <c r="C147" t="s">
        <v>1128</v>
      </c>
      <c r="D147" t="s">
        <v>3139</v>
      </c>
      <c r="E147" t="s">
        <v>125</v>
      </c>
      <c r="F147" t="s">
        <v>2155</v>
      </c>
      <c r="G147" t="s">
        <v>1613</v>
      </c>
      <c r="H147" t="s">
        <v>1809</v>
      </c>
      <c r="I147" t="s">
        <v>28</v>
      </c>
      <c r="J147" t="s">
        <v>724</v>
      </c>
      <c r="K147" t="s">
        <v>1692</v>
      </c>
      <c r="L147" t="s">
        <v>1144</v>
      </c>
      <c r="M147" t="s">
        <v>1729</v>
      </c>
      <c r="N147" t="s">
        <v>5770</v>
      </c>
      <c r="O147" t="s">
        <v>5771</v>
      </c>
      <c r="P147" t="s">
        <v>19</v>
      </c>
      <c r="Q147" t="s">
        <v>1642</v>
      </c>
      <c r="R147" t="s">
        <v>36</v>
      </c>
      <c r="S147" t="s">
        <v>1730</v>
      </c>
      <c r="T147" t="s">
        <v>5264</v>
      </c>
      <c r="U147" t="s">
        <v>2068</v>
      </c>
      <c r="V147" t="s">
        <v>1143</v>
      </c>
    </row>
    <row r="148" spans="1:22" x14ac:dyDescent="0.25">
      <c r="A148" t="s">
        <v>1235</v>
      </c>
      <c r="B148" t="s">
        <v>1236</v>
      </c>
      <c r="C148" t="s">
        <v>4155</v>
      </c>
      <c r="D148" t="s">
        <v>1119</v>
      </c>
      <c r="E148" t="s">
        <v>2109</v>
      </c>
      <c r="F148" t="s">
        <v>203</v>
      </c>
      <c r="G148" t="s">
        <v>1613</v>
      </c>
      <c r="H148" t="s">
        <v>1344</v>
      </c>
      <c r="I148" t="s">
        <v>1122</v>
      </c>
      <c r="J148" t="s">
        <v>732</v>
      </c>
      <c r="K148" t="s">
        <v>2136</v>
      </c>
      <c r="L148" t="s">
        <v>1348</v>
      </c>
      <c r="M148" t="s">
        <v>1731</v>
      </c>
      <c r="N148" t="s">
        <v>5772</v>
      </c>
      <c r="O148" t="s">
        <v>5773</v>
      </c>
      <c r="Q148" t="s">
        <v>1611</v>
      </c>
      <c r="R148" t="s">
        <v>68</v>
      </c>
      <c r="S148" t="s">
        <v>1730</v>
      </c>
      <c r="T148" t="s">
        <v>5774</v>
      </c>
      <c r="U148" t="s">
        <v>1238</v>
      </c>
    </row>
    <row r="149" spans="1:22" x14ac:dyDescent="0.25">
      <c r="A149" t="s">
        <v>3022</v>
      </c>
      <c r="B149" t="s">
        <v>3023</v>
      </c>
      <c r="C149" t="s">
        <v>1034</v>
      </c>
      <c r="D149" t="s">
        <v>2134</v>
      </c>
      <c r="E149" t="s">
        <v>1350</v>
      </c>
      <c r="F149" t="s">
        <v>203</v>
      </c>
      <c r="G149" t="s">
        <v>1345</v>
      </c>
      <c r="H149" t="s">
        <v>1351</v>
      </c>
      <c r="I149" t="s">
        <v>20</v>
      </c>
      <c r="J149" t="s">
        <v>129</v>
      </c>
      <c r="K149" t="s">
        <v>1692</v>
      </c>
      <c r="L149" t="s">
        <v>1361</v>
      </c>
      <c r="M149" t="s">
        <v>1729</v>
      </c>
      <c r="N149" t="s">
        <v>5775</v>
      </c>
      <c r="O149" t="s">
        <v>5776</v>
      </c>
      <c r="Q149" t="s">
        <v>1392</v>
      </c>
      <c r="R149" t="s">
        <v>36</v>
      </c>
      <c r="S149" t="s">
        <v>1728</v>
      </c>
      <c r="T149" t="s">
        <v>4446</v>
      </c>
      <c r="U149" t="s">
        <v>3024</v>
      </c>
    </row>
    <row r="150" spans="1:22" x14ac:dyDescent="0.25">
      <c r="A150" t="s">
        <v>165</v>
      </c>
      <c r="B150" t="s">
        <v>166</v>
      </c>
      <c r="C150" t="s">
        <v>1034</v>
      </c>
      <c r="D150" t="s">
        <v>2135</v>
      </c>
      <c r="E150" t="s">
        <v>125</v>
      </c>
      <c r="F150" t="s">
        <v>2155</v>
      </c>
      <c r="G150" t="s">
        <v>1396</v>
      </c>
      <c r="H150" t="s">
        <v>1344</v>
      </c>
      <c r="I150" t="s">
        <v>28</v>
      </c>
      <c r="J150" t="s">
        <v>771</v>
      </c>
      <c r="K150" t="s">
        <v>1825</v>
      </c>
      <c r="L150" t="s">
        <v>1090</v>
      </c>
      <c r="M150" t="s">
        <v>1731</v>
      </c>
      <c r="N150" t="s">
        <v>5777</v>
      </c>
      <c r="O150" t="s">
        <v>5778</v>
      </c>
      <c r="P150" t="s">
        <v>19</v>
      </c>
      <c r="Q150" t="s">
        <v>1362</v>
      </c>
      <c r="R150" t="s">
        <v>62</v>
      </c>
      <c r="S150" t="s">
        <v>1730</v>
      </c>
      <c r="T150" t="s">
        <v>1406</v>
      </c>
      <c r="U150" t="s">
        <v>167</v>
      </c>
    </row>
    <row r="151" spans="1:22" x14ac:dyDescent="0.25">
      <c r="A151" t="s">
        <v>1976</v>
      </c>
      <c r="B151" t="s">
        <v>1977</v>
      </c>
      <c r="C151" t="s">
        <v>1034</v>
      </c>
      <c r="D151" t="s">
        <v>1733</v>
      </c>
      <c r="E151" t="s">
        <v>2109</v>
      </c>
      <c r="F151" t="s">
        <v>203</v>
      </c>
      <c r="G151" t="s">
        <v>28</v>
      </c>
      <c r="H151" t="s">
        <v>1391</v>
      </c>
      <c r="I151" t="s">
        <v>17</v>
      </c>
      <c r="J151" t="s">
        <v>40</v>
      </c>
      <c r="K151" t="s">
        <v>1690</v>
      </c>
      <c r="L151" t="s">
        <v>1371</v>
      </c>
      <c r="M151" t="s">
        <v>1729</v>
      </c>
      <c r="N151" t="s">
        <v>5779</v>
      </c>
      <c r="O151" t="s">
        <v>5780</v>
      </c>
      <c r="P151" t="s">
        <v>25</v>
      </c>
      <c r="Q151" t="s">
        <v>1392</v>
      </c>
      <c r="R151" t="s">
        <v>68</v>
      </c>
      <c r="S151" t="s">
        <v>1730</v>
      </c>
      <c r="T151" t="s">
        <v>5781</v>
      </c>
      <c r="U151" t="s">
        <v>1978</v>
      </c>
    </row>
    <row r="152" spans="1:22" x14ac:dyDescent="0.25">
      <c r="A152" t="s">
        <v>100</v>
      </c>
      <c r="B152" t="s">
        <v>101</v>
      </c>
      <c r="C152" t="s">
        <v>1034</v>
      </c>
      <c r="D152" t="s">
        <v>3197</v>
      </c>
      <c r="E152" t="s">
        <v>3233</v>
      </c>
      <c r="F152" t="s">
        <v>2155</v>
      </c>
      <c r="G152" t="s">
        <v>1613</v>
      </c>
      <c r="H152" t="s">
        <v>1391</v>
      </c>
      <c r="I152" t="s">
        <v>28</v>
      </c>
      <c r="J152" t="s">
        <v>731</v>
      </c>
      <c r="K152" t="s">
        <v>2549</v>
      </c>
      <c r="L152" t="s">
        <v>816</v>
      </c>
      <c r="M152" t="s">
        <v>1731</v>
      </c>
      <c r="N152" t="s">
        <v>5782</v>
      </c>
      <c r="O152" t="s">
        <v>5783</v>
      </c>
      <c r="P152" t="s">
        <v>19</v>
      </c>
      <c r="Q152" t="s">
        <v>1392</v>
      </c>
      <c r="R152" t="s">
        <v>49</v>
      </c>
      <c r="S152" t="s">
        <v>1730</v>
      </c>
      <c r="T152" t="s">
        <v>3137</v>
      </c>
      <c r="U152" t="s">
        <v>102</v>
      </c>
    </row>
    <row r="153" spans="1:22" x14ac:dyDescent="0.25">
      <c r="A153" t="s">
        <v>3170</v>
      </c>
      <c r="B153" t="s">
        <v>3171</v>
      </c>
      <c r="C153" t="s">
        <v>1034</v>
      </c>
      <c r="D153" t="s">
        <v>1288</v>
      </c>
      <c r="E153" t="s">
        <v>125</v>
      </c>
      <c r="F153" t="s">
        <v>203</v>
      </c>
      <c r="G153" t="s">
        <v>1613</v>
      </c>
      <c r="H153" t="s">
        <v>1344</v>
      </c>
      <c r="I153" t="s">
        <v>28</v>
      </c>
      <c r="J153" t="s">
        <v>3643</v>
      </c>
      <c r="K153" t="s">
        <v>1349</v>
      </c>
      <c r="L153" t="s">
        <v>816</v>
      </c>
      <c r="M153" t="s">
        <v>1727</v>
      </c>
      <c r="N153" t="s">
        <v>4978</v>
      </c>
      <c r="O153" t="s">
        <v>5222</v>
      </c>
      <c r="P153" t="s">
        <v>19</v>
      </c>
      <c r="Q153" t="s">
        <v>1101</v>
      </c>
      <c r="R153" t="s">
        <v>120</v>
      </c>
      <c r="S153" t="s">
        <v>1728</v>
      </c>
      <c r="T153" t="s">
        <v>3623</v>
      </c>
      <c r="U153" t="s">
        <v>3172</v>
      </c>
    </row>
    <row r="154" spans="1:22" x14ac:dyDescent="0.25">
      <c r="A154" t="s">
        <v>655</v>
      </c>
      <c r="B154" t="s">
        <v>656</v>
      </c>
      <c r="C154" t="s">
        <v>1128</v>
      </c>
      <c r="D154" t="s">
        <v>4974</v>
      </c>
      <c r="E154" t="s">
        <v>4753</v>
      </c>
      <c r="F154" t="s">
        <v>2155</v>
      </c>
      <c r="G154" t="s">
        <v>1613</v>
      </c>
      <c r="H154" t="s">
        <v>1391</v>
      </c>
      <c r="I154" t="s">
        <v>17</v>
      </c>
      <c r="J154" t="s">
        <v>767</v>
      </c>
      <c r="K154" t="s">
        <v>2286</v>
      </c>
      <c r="L154" t="s">
        <v>1371</v>
      </c>
      <c r="M154" t="s">
        <v>1731</v>
      </c>
      <c r="N154" t="s">
        <v>5784</v>
      </c>
      <c r="O154" t="s">
        <v>5785</v>
      </c>
      <c r="P154" t="s">
        <v>19</v>
      </c>
      <c r="Q154" t="s">
        <v>1392</v>
      </c>
      <c r="R154" t="s">
        <v>63</v>
      </c>
      <c r="S154" t="s">
        <v>1730</v>
      </c>
      <c r="T154" t="s">
        <v>3330</v>
      </c>
      <c r="U154" t="s">
        <v>657</v>
      </c>
    </row>
    <row r="155" spans="1:22" x14ac:dyDescent="0.25">
      <c r="A155" t="s">
        <v>2272</v>
      </c>
      <c r="B155" t="s">
        <v>2273</v>
      </c>
      <c r="D155" t="s">
        <v>1138</v>
      </c>
      <c r="E155" t="s">
        <v>125</v>
      </c>
      <c r="F155" t="s">
        <v>246</v>
      </c>
      <c r="G155" t="s">
        <v>1613</v>
      </c>
      <c r="H155" t="s">
        <v>1344</v>
      </c>
      <c r="I155" t="s">
        <v>20</v>
      </c>
      <c r="J155" t="s">
        <v>4187</v>
      </c>
      <c r="K155" t="s">
        <v>1357</v>
      </c>
      <c r="L155" t="s">
        <v>1090</v>
      </c>
      <c r="M155" t="s">
        <v>1729</v>
      </c>
      <c r="N155" t="s">
        <v>5786</v>
      </c>
      <c r="O155" t="s">
        <v>5787</v>
      </c>
      <c r="P155" t="s">
        <v>19</v>
      </c>
      <c r="Q155" t="s">
        <v>1101</v>
      </c>
      <c r="R155" t="s">
        <v>21</v>
      </c>
      <c r="S155" t="s">
        <v>1730</v>
      </c>
      <c r="T155" t="s">
        <v>4456</v>
      </c>
      <c r="U155" t="s">
        <v>2274</v>
      </c>
    </row>
    <row r="156" spans="1:22" x14ac:dyDescent="0.25">
      <c r="A156" t="s">
        <v>1470</v>
      </c>
      <c r="B156" t="s">
        <v>1471</v>
      </c>
      <c r="C156" t="s">
        <v>1034</v>
      </c>
      <c r="D156" t="s">
        <v>2692</v>
      </c>
      <c r="E156" t="s">
        <v>2384</v>
      </c>
      <c r="F156" t="s">
        <v>2155</v>
      </c>
      <c r="G156" t="s">
        <v>1396</v>
      </c>
      <c r="H156" t="s">
        <v>2462</v>
      </c>
      <c r="I156" t="s">
        <v>17</v>
      </c>
      <c r="J156" t="s">
        <v>40</v>
      </c>
      <c r="K156" t="s">
        <v>2369</v>
      </c>
      <c r="L156" t="s">
        <v>1094</v>
      </c>
      <c r="M156" t="s">
        <v>1731</v>
      </c>
      <c r="N156" t="s">
        <v>5788</v>
      </c>
      <c r="O156" t="s">
        <v>5789</v>
      </c>
      <c r="P156" t="s">
        <v>19</v>
      </c>
      <c r="Q156" t="s">
        <v>1392</v>
      </c>
      <c r="R156" t="s">
        <v>41</v>
      </c>
      <c r="S156" t="s">
        <v>1730</v>
      </c>
      <c r="T156" t="s">
        <v>5790</v>
      </c>
      <c r="U156" t="s">
        <v>1472</v>
      </c>
    </row>
    <row r="157" spans="1:22" x14ac:dyDescent="0.25">
      <c r="A157" t="s">
        <v>1239</v>
      </c>
      <c r="B157" t="s">
        <v>1240</v>
      </c>
      <c r="C157" t="s">
        <v>1084</v>
      </c>
      <c r="D157" t="s">
        <v>3063</v>
      </c>
      <c r="E157" t="s">
        <v>3233</v>
      </c>
      <c r="F157" t="s">
        <v>3166</v>
      </c>
      <c r="G157" t="s">
        <v>1613</v>
      </c>
      <c r="H157" t="s">
        <v>2138</v>
      </c>
      <c r="I157" t="s">
        <v>28</v>
      </c>
      <c r="J157" t="s">
        <v>731</v>
      </c>
      <c r="K157" t="s">
        <v>2620</v>
      </c>
      <c r="L157" t="s">
        <v>1094</v>
      </c>
      <c r="M157" t="s">
        <v>1731</v>
      </c>
      <c r="N157" t="s">
        <v>5791</v>
      </c>
      <c r="O157" t="s">
        <v>5792</v>
      </c>
      <c r="P157" t="s">
        <v>19</v>
      </c>
      <c r="Q157" t="s">
        <v>1392</v>
      </c>
      <c r="R157" t="s">
        <v>49</v>
      </c>
      <c r="S157" t="s">
        <v>1730</v>
      </c>
      <c r="T157" t="s">
        <v>5793</v>
      </c>
      <c r="U157" t="s">
        <v>1241</v>
      </c>
    </row>
    <row r="158" spans="1:22" x14ac:dyDescent="0.25">
      <c r="A158" t="s">
        <v>488</v>
      </c>
      <c r="B158" t="s">
        <v>489</v>
      </c>
      <c r="C158" t="s">
        <v>96</v>
      </c>
      <c r="D158" t="s">
        <v>2237</v>
      </c>
      <c r="E158" t="s">
        <v>2211</v>
      </c>
      <c r="F158" t="s">
        <v>2429</v>
      </c>
      <c r="G158" t="s">
        <v>1613</v>
      </c>
      <c r="H158" t="s">
        <v>1351</v>
      </c>
      <c r="I158" t="s">
        <v>28</v>
      </c>
      <c r="J158" t="s">
        <v>731</v>
      </c>
      <c r="K158" t="s">
        <v>1690</v>
      </c>
      <c r="L158" t="s">
        <v>1644</v>
      </c>
      <c r="M158" t="s">
        <v>1731</v>
      </c>
      <c r="N158" t="s">
        <v>5794</v>
      </c>
      <c r="O158" t="s">
        <v>5795</v>
      </c>
      <c r="P158" t="s">
        <v>19</v>
      </c>
      <c r="Q158" t="s">
        <v>1392</v>
      </c>
      <c r="R158" t="s">
        <v>37</v>
      </c>
      <c r="S158" t="s">
        <v>1730</v>
      </c>
      <c r="T158" t="s">
        <v>2228</v>
      </c>
      <c r="U158" t="s">
        <v>490</v>
      </c>
    </row>
    <row r="159" spans="1:22" x14ac:dyDescent="0.25">
      <c r="A159" t="s">
        <v>1776</v>
      </c>
      <c r="B159" t="s">
        <v>1777</v>
      </c>
      <c r="C159" t="s">
        <v>1092</v>
      </c>
      <c r="D159" t="s">
        <v>1944</v>
      </c>
      <c r="E159" t="s">
        <v>125</v>
      </c>
      <c r="F159" t="s">
        <v>2155</v>
      </c>
      <c r="G159" t="s">
        <v>1396</v>
      </c>
      <c r="H159" t="s">
        <v>1344</v>
      </c>
      <c r="I159" t="s">
        <v>20</v>
      </c>
      <c r="J159" t="s">
        <v>722</v>
      </c>
      <c r="K159" t="s">
        <v>1643</v>
      </c>
      <c r="L159" t="s">
        <v>1090</v>
      </c>
      <c r="M159" t="s">
        <v>1731</v>
      </c>
      <c r="N159" t="s">
        <v>5796</v>
      </c>
      <c r="O159" t="s">
        <v>5797</v>
      </c>
      <c r="P159" t="s">
        <v>19</v>
      </c>
      <c r="Q159" t="s">
        <v>1392</v>
      </c>
      <c r="R159" t="s">
        <v>63</v>
      </c>
      <c r="S159" t="s">
        <v>1730</v>
      </c>
      <c r="T159" t="s">
        <v>2336</v>
      </c>
      <c r="U159" t="s">
        <v>1778</v>
      </c>
    </row>
    <row r="160" spans="1:22" x14ac:dyDescent="0.25">
      <c r="A160" t="s">
        <v>2230</v>
      </c>
      <c r="B160" t="s">
        <v>2231</v>
      </c>
      <c r="C160" t="s">
        <v>1034</v>
      </c>
      <c r="D160" t="s">
        <v>1374</v>
      </c>
      <c r="E160" t="s">
        <v>2298</v>
      </c>
      <c r="F160" t="s">
        <v>203</v>
      </c>
      <c r="G160" t="s">
        <v>1613</v>
      </c>
      <c r="H160" t="s">
        <v>1391</v>
      </c>
      <c r="I160" t="s">
        <v>131</v>
      </c>
      <c r="J160" t="s">
        <v>730</v>
      </c>
      <c r="K160" t="s">
        <v>2549</v>
      </c>
      <c r="L160" t="s">
        <v>1082</v>
      </c>
      <c r="M160" t="s">
        <v>1731</v>
      </c>
      <c r="N160" t="s">
        <v>5798</v>
      </c>
      <c r="O160" t="s">
        <v>5799</v>
      </c>
      <c r="P160" t="s">
        <v>19</v>
      </c>
      <c r="Q160" t="s">
        <v>1392</v>
      </c>
      <c r="R160" t="s">
        <v>29</v>
      </c>
      <c r="S160" t="s">
        <v>1730</v>
      </c>
      <c r="T160" t="s">
        <v>4162</v>
      </c>
      <c r="U160" t="s">
        <v>2232</v>
      </c>
    </row>
    <row r="161" spans="1:22" x14ac:dyDescent="0.25">
      <c r="A161" t="s">
        <v>1576</v>
      </c>
      <c r="B161" t="s">
        <v>1577</v>
      </c>
      <c r="C161" t="s">
        <v>96</v>
      </c>
      <c r="D161" t="s">
        <v>1117</v>
      </c>
      <c r="E161" t="s">
        <v>1350</v>
      </c>
      <c r="F161" t="s">
        <v>203</v>
      </c>
      <c r="G161" t="s">
        <v>1613</v>
      </c>
      <c r="H161" t="s">
        <v>1351</v>
      </c>
      <c r="I161" t="s">
        <v>28</v>
      </c>
      <c r="J161" t="s">
        <v>4476</v>
      </c>
      <c r="K161" t="s">
        <v>1594</v>
      </c>
      <c r="L161" t="s">
        <v>1361</v>
      </c>
      <c r="M161" t="s">
        <v>1731</v>
      </c>
      <c r="N161" t="s">
        <v>4981</v>
      </c>
      <c r="O161" t="s">
        <v>5800</v>
      </c>
      <c r="P161" t="s">
        <v>19</v>
      </c>
      <c r="Q161" t="s">
        <v>1642</v>
      </c>
      <c r="R161" t="s">
        <v>68</v>
      </c>
      <c r="S161" t="s">
        <v>1732</v>
      </c>
      <c r="T161" t="s">
        <v>5801</v>
      </c>
      <c r="U161" t="s">
        <v>1578</v>
      </c>
    </row>
    <row r="162" spans="1:22" x14ac:dyDescent="0.25">
      <c r="A162" t="s">
        <v>610</v>
      </c>
      <c r="B162" t="s">
        <v>611</v>
      </c>
      <c r="C162" t="s">
        <v>1034</v>
      </c>
      <c r="D162" t="s">
        <v>2467</v>
      </c>
      <c r="E162" t="s">
        <v>1350</v>
      </c>
      <c r="F162" t="s">
        <v>2155</v>
      </c>
      <c r="G162" t="s">
        <v>1613</v>
      </c>
      <c r="H162" t="s">
        <v>1351</v>
      </c>
      <c r="I162" t="s">
        <v>20</v>
      </c>
      <c r="J162" t="s">
        <v>731</v>
      </c>
      <c r="K162" t="s">
        <v>2284</v>
      </c>
      <c r="L162" t="s">
        <v>817</v>
      </c>
      <c r="M162" t="s">
        <v>1731</v>
      </c>
      <c r="N162" t="s">
        <v>5802</v>
      </c>
      <c r="O162" t="s">
        <v>5803</v>
      </c>
      <c r="P162" t="s">
        <v>19</v>
      </c>
      <c r="Q162" t="s">
        <v>1392</v>
      </c>
      <c r="R162" t="s">
        <v>49</v>
      </c>
      <c r="S162" t="s">
        <v>1730</v>
      </c>
      <c r="T162" t="s">
        <v>3336</v>
      </c>
      <c r="U162" t="s">
        <v>612</v>
      </c>
    </row>
    <row r="163" spans="1:22" x14ac:dyDescent="0.25">
      <c r="A163" t="s">
        <v>1554</v>
      </c>
      <c r="B163" t="s">
        <v>1555</v>
      </c>
      <c r="D163" t="s">
        <v>1133</v>
      </c>
      <c r="E163" t="s">
        <v>125</v>
      </c>
      <c r="F163" t="s">
        <v>203</v>
      </c>
      <c r="G163" t="s">
        <v>1613</v>
      </c>
      <c r="H163" t="s">
        <v>1343</v>
      </c>
      <c r="I163" t="s">
        <v>17</v>
      </c>
      <c r="J163" t="s">
        <v>3536</v>
      </c>
      <c r="K163" t="s">
        <v>1085</v>
      </c>
      <c r="L163" t="s">
        <v>817</v>
      </c>
      <c r="M163" t="s">
        <v>1731</v>
      </c>
      <c r="N163" t="s">
        <v>4445</v>
      </c>
      <c r="P163" t="s">
        <v>1796</v>
      </c>
      <c r="Q163" t="s">
        <v>126</v>
      </c>
      <c r="R163" t="s">
        <v>34</v>
      </c>
      <c r="S163" t="s">
        <v>1732</v>
      </c>
      <c r="T163" t="s">
        <v>5804</v>
      </c>
      <c r="U163" t="s">
        <v>1556</v>
      </c>
    </row>
    <row r="164" spans="1:22" x14ac:dyDescent="0.25">
      <c r="A164" t="s">
        <v>791</v>
      </c>
      <c r="B164" t="s">
        <v>792</v>
      </c>
      <c r="C164" t="s">
        <v>1128</v>
      </c>
      <c r="D164" t="s">
        <v>2053</v>
      </c>
      <c r="E164" t="s">
        <v>2211</v>
      </c>
      <c r="F164" t="s">
        <v>2155</v>
      </c>
      <c r="G164" t="s">
        <v>1613</v>
      </c>
      <c r="H164" t="s">
        <v>1351</v>
      </c>
      <c r="I164" t="s">
        <v>28</v>
      </c>
      <c r="J164" t="s">
        <v>727</v>
      </c>
      <c r="K164" t="s">
        <v>1085</v>
      </c>
      <c r="L164" t="s">
        <v>3216</v>
      </c>
      <c r="M164" t="s">
        <v>1731</v>
      </c>
      <c r="N164" t="s">
        <v>5805</v>
      </c>
      <c r="O164" t="s">
        <v>5806</v>
      </c>
      <c r="P164" t="s">
        <v>19</v>
      </c>
      <c r="Q164" t="s">
        <v>1392</v>
      </c>
      <c r="R164" t="s">
        <v>46</v>
      </c>
      <c r="S164" t="s">
        <v>1730</v>
      </c>
      <c r="T164" t="s">
        <v>5807</v>
      </c>
      <c r="U164" t="s">
        <v>793</v>
      </c>
    </row>
    <row r="165" spans="1:22" x14ac:dyDescent="0.25">
      <c r="A165" t="s">
        <v>788</v>
      </c>
      <c r="B165" t="s">
        <v>789</v>
      </c>
      <c r="C165" t="s">
        <v>1084</v>
      </c>
      <c r="D165" t="s">
        <v>394</v>
      </c>
      <c r="E165" t="s">
        <v>1350</v>
      </c>
      <c r="F165" t="s">
        <v>203</v>
      </c>
      <c r="G165" t="s">
        <v>589</v>
      </c>
      <c r="H165" t="s">
        <v>1351</v>
      </c>
      <c r="I165" t="s">
        <v>28</v>
      </c>
      <c r="J165" t="s">
        <v>725</v>
      </c>
      <c r="K165" t="s">
        <v>1105</v>
      </c>
      <c r="L165" t="s">
        <v>1346</v>
      </c>
      <c r="M165" t="s">
        <v>1731</v>
      </c>
      <c r="N165" t="s">
        <v>4982</v>
      </c>
      <c r="O165" t="s">
        <v>5808</v>
      </c>
      <c r="P165" t="s">
        <v>1126</v>
      </c>
      <c r="Q165" t="s">
        <v>1101</v>
      </c>
      <c r="R165" t="s">
        <v>18</v>
      </c>
      <c r="S165" t="s">
        <v>1730</v>
      </c>
      <c r="T165" t="s">
        <v>4463</v>
      </c>
      <c r="U165" t="s">
        <v>790</v>
      </c>
    </row>
    <row r="166" spans="1:22" x14ac:dyDescent="0.25">
      <c r="A166" t="s">
        <v>1618</v>
      </c>
      <c r="B166" t="s">
        <v>1619</v>
      </c>
      <c r="D166" t="s">
        <v>1237</v>
      </c>
      <c r="E166" t="s">
        <v>125</v>
      </c>
      <c r="F166" t="s">
        <v>2155</v>
      </c>
      <c r="G166" t="s">
        <v>1613</v>
      </c>
      <c r="H166" t="s">
        <v>1344</v>
      </c>
      <c r="I166" t="s">
        <v>17</v>
      </c>
      <c r="J166" t="s">
        <v>730</v>
      </c>
      <c r="K166" t="s">
        <v>1689</v>
      </c>
      <c r="L166" t="s">
        <v>823</v>
      </c>
      <c r="M166" t="s">
        <v>1731</v>
      </c>
      <c r="N166" t="s">
        <v>5809</v>
      </c>
      <c r="O166" t="s">
        <v>5810</v>
      </c>
      <c r="P166" t="s">
        <v>1126</v>
      </c>
      <c r="Q166" t="s">
        <v>1101</v>
      </c>
      <c r="R166" t="s">
        <v>62</v>
      </c>
      <c r="S166" t="s">
        <v>1730</v>
      </c>
      <c r="T166" t="s">
        <v>5811</v>
      </c>
      <c r="U166" t="s">
        <v>1620</v>
      </c>
    </row>
    <row r="167" spans="1:22" x14ac:dyDescent="0.25">
      <c r="A167" t="s">
        <v>2003</v>
      </c>
      <c r="B167" t="s">
        <v>2004</v>
      </c>
      <c r="D167" t="s">
        <v>3306</v>
      </c>
      <c r="E167" t="s">
        <v>3528</v>
      </c>
      <c r="F167" t="s">
        <v>2155</v>
      </c>
      <c r="G167" t="s">
        <v>1613</v>
      </c>
      <c r="H167" t="s">
        <v>3626</v>
      </c>
      <c r="I167" t="s">
        <v>17</v>
      </c>
      <c r="J167" t="s">
        <v>727</v>
      </c>
      <c r="K167" t="s">
        <v>2415</v>
      </c>
      <c r="L167" t="s">
        <v>3627</v>
      </c>
      <c r="M167" t="s">
        <v>1727</v>
      </c>
      <c r="N167" t="s">
        <v>5812</v>
      </c>
      <c r="O167" t="s">
        <v>5813</v>
      </c>
      <c r="P167" t="s">
        <v>19</v>
      </c>
      <c r="Q167" t="s">
        <v>1392</v>
      </c>
      <c r="R167" t="s">
        <v>46</v>
      </c>
      <c r="S167" t="s">
        <v>1728</v>
      </c>
      <c r="T167" t="s">
        <v>3628</v>
      </c>
      <c r="U167" t="s">
        <v>2005</v>
      </c>
      <c r="V167" t="s">
        <v>2088</v>
      </c>
    </row>
    <row r="168" spans="1:22" x14ac:dyDescent="0.25">
      <c r="A168" t="s">
        <v>106</v>
      </c>
      <c r="B168" t="s">
        <v>107</v>
      </c>
      <c r="C168" t="s">
        <v>1034</v>
      </c>
      <c r="D168" t="s">
        <v>2108</v>
      </c>
      <c r="E168" t="s">
        <v>2052</v>
      </c>
      <c r="F168" t="s">
        <v>2155</v>
      </c>
      <c r="G168" t="s">
        <v>1613</v>
      </c>
      <c r="H168" t="s">
        <v>1344</v>
      </c>
      <c r="I168" t="s">
        <v>17</v>
      </c>
      <c r="J168" t="s">
        <v>722</v>
      </c>
      <c r="K168" t="s">
        <v>1134</v>
      </c>
      <c r="L168" t="s">
        <v>817</v>
      </c>
      <c r="M168" t="s">
        <v>1731</v>
      </c>
      <c r="N168" t="s">
        <v>5814</v>
      </c>
      <c r="O168" t="s">
        <v>5815</v>
      </c>
      <c r="P168" t="s">
        <v>19</v>
      </c>
      <c r="Q168" t="s">
        <v>1611</v>
      </c>
      <c r="R168" t="s">
        <v>36</v>
      </c>
      <c r="S168" t="s">
        <v>1730</v>
      </c>
      <c r="T168" t="s">
        <v>1404</v>
      </c>
      <c r="U168" t="s">
        <v>108</v>
      </c>
      <c r="V168" t="s">
        <v>1143</v>
      </c>
    </row>
    <row r="169" spans="1:22" x14ac:dyDescent="0.25">
      <c r="A169" t="s">
        <v>733</v>
      </c>
      <c r="B169" t="s">
        <v>1506</v>
      </c>
      <c r="C169" t="s">
        <v>96</v>
      </c>
      <c r="D169" t="s">
        <v>2835</v>
      </c>
      <c r="E169" t="s">
        <v>2052</v>
      </c>
      <c r="F169" t="s">
        <v>203</v>
      </c>
      <c r="G169" t="s">
        <v>1613</v>
      </c>
      <c r="H169" t="s">
        <v>1809</v>
      </c>
      <c r="I169" t="s">
        <v>28</v>
      </c>
      <c r="J169" t="s">
        <v>761</v>
      </c>
      <c r="K169" t="s">
        <v>2137</v>
      </c>
      <c r="M169" t="s">
        <v>1731</v>
      </c>
      <c r="N169" t="s">
        <v>5814</v>
      </c>
      <c r="O169" t="s">
        <v>3018</v>
      </c>
      <c r="Q169" t="s">
        <v>1611</v>
      </c>
      <c r="R169" t="s">
        <v>29</v>
      </c>
      <c r="S169" t="s">
        <v>1730</v>
      </c>
      <c r="T169" t="s">
        <v>3019</v>
      </c>
      <c r="U169" t="s">
        <v>1507</v>
      </c>
    </row>
    <row r="170" spans="1:22" x14ac:dyDescent="0.25">
      <c r="A170" t="s">
        <v>1432</v>
      </c>
      <c r="B170" t="s">
        <v>1433</v>
      </c>
      <c r="D170" t="s">
        <v>1367</v>
      </c>
      <c r="E170" t="s">
        <v>1350</v>
      </c>
      <c r="F170" t="s">
        <v>2155</v>
      </c>
      <c r="G170" t="s">
        <v>1613</v>
      </c>
      <c r="H170" t="s">
        <v>1351</v>
      </c>
      <c r="I170" t="s">
        <v>28</v>
      </c>
      <c r="J170" t="s">
        <v>40</v>
      </c>
      <c r="K170" t="s">
        <v>1390</v>
      </c>
      <c r="L170" t="s">
        <v>823</v>
      </c>
      <c r="M170" t="s">
        <v>1729</v>
      </c>
      <c r="N170" t="s">
        <v>5816</v>
      </c>
      <c r="O170" t="s">
        <v>5817</v>
      </c>
      <c r="P170" t="s">
        <v>25</v>
      </c>
      <c r="Q170" t="s">
        <v>1101</v>
      </c>
      <c r="R170" t="s">
        <v>71</v>
      </c>
      <c r="S170" t="s">
        <v>1732</v>
      </c>
      <c r="T170" t="s">
        <v>4282</v>
      </c>
      <c r="U170" t="s">
        <v>1434</v>
      </c>
    </row>
    <row r="171" spans="1:22" x14ac:dyDescent="0.25">
      <c r="A171" t="s">
        <v>2858</v>
      </c>
      <c r="B171" t="s">
        <v>2859</v>
      </c>
      <c r="C171" t="s">
        <v>1034</v>
      </c>
      <c r="D171" t="s">
        <v>2658</v>
      </c>
      <c r="E171" t="s">
        <v>1350</v>
      </c>
      <c r="F171" t="s">
        <v>203</v>
      </c>
      <c r="G171" t="s">
        <v>28</v>
      </c>
      <c r="H171" t="s">
        <v>1351</v>
      </c>
      <c r="I171" t="s">
        <v>28</v>
      </c>
      <c r="J171" t="s">
        <v>731</v>
      </c>
      <c r="K171" t="s">
        <v>1690</v>
      </c>
      <c r="L171" t="s">
        <v>1644</v>
      </c>
      <c r="M171" t="s">
        <v>1729</v>
      </c>
      <c r="N171" t="s">
        <v>5818</v>
      </c>
      <c r="O171" t="s">
        <v>5819</v>
      </c>
      <c r="P171" t="s">
        <v>19</v>
      </c>
      <c r="Q171" t="s">
        <v>1642</v>
      </c>
      <c r="R171" t="s">
        <v>68</v>
      </c>
      <c r="S171" t="s">
        <v>1730</v>
      </c>
      <c r="T171" t="s">
        <v>5820</v>
      </c>
      <c r="U171" t="s">
        <v>2860</v>
      </c>
    </row>
    <row r="172" spans="1:22" x14ac:dyDescent="0.25">
      <c r="A172" t="s">
        <v>395</v>
      </c>
      <c r="B172" t="s">
        <v>396</v>
      </c>
      <c r="C172" t="s">
        <v>1128</v>
      </c>
      <c r="D172" t="s">
        <v>4297</v>
      </c>
      <c r="E172" t="s">
        <v>2109</v>
      </c>
      <c r="F172" t="s">
        <v>2429</v>
      </c>
      <c r="G172" t="s">
        <v>1613</v>
      </c>
      <c r="H172" t="s">
        <v>1391</v>
      </c>
      <c r="I172" t="s">
        <v>28</v>
      </c>
      <c r="J172" t="s">
        <v>40</v>
      </c>
      <c r="K172" t="s">
        <v>2414</v>
      </c>
      <c r="L172" t="s">
        <v>1348</v>
      </c>
      <c r="M172" t="s">
        <v>1731</v>
      </c>
      <c r="N172" t="s">
        <v>4962</v>
      </c>
      <c r="O172" t="s">
        <v>5821</v>
      </c>
      <c r="P172" t="s">
        <v>19</v>
      </c>
      <c r="Q172" t="s">
        <v>1392</v>
      </c>
      <c r="R172" t="s">
        <v>60</v>
      </c>
      <c r="S172" t="s">
        <v>1730</v>
      </c>
      <c r="T172" t="s">
        <v>3187</v>
      </c>
      <c r="U172" t="s">
        <v>397</v>
      </c>
    </row>
    <row r="173" spans="1:22" x14ac:dyDescent="0.25">
      <c r="A173" t="s">
        <v>1615</v>
      </c>
      <c r="B173" t="s">
        <v>1616</v>
      </c>
      <c r="C173" t="s">
        <v>1128</v>
      </c>
      <c r="D173" t="s">
        <v>2237</v>
      </c>
      <c r="E173" t="s">
        <v>3045</v>
      </c>
      <c r="F173" t="s">
        <v>2155</v>
      </c>
      <c r="G173" t="s">
        <v>1613</v>
      </c>
      <c r="H173" t="s">
        <v>1809</v>
      </c>
      <c r="I173" t="s">
        <v>28</v>
      </c>
      <c r="J173" t="s">
        <v>727</v>
      </c>
      <c r="K173" t="s">
        <v>1386</v>
      </c>
      <c r="L173" t="s">
        <v>1346</v>
      </c>
      <c r="M173" t="s">
        <v>1727</v>
      </c>
      <c r="N173" t="s">
        <v>5822</v>
      </c>
      <c r="O173" t="s">
        <v>5082</v>
      </c>
      <c r="P173" t="s">
        <v>19</v>
      </c>
      <c r="Q173" t="s">
        <v>1392</v>
      </c>
      <c r="R173" t="s">
        <v>60</v>
      </c>
      <c r="S173" t="s">
        <v>1728</v>
      </c>
      <c r="T173" t="s">
        <v>3301</v>
      </c>
      <c r="U173" t="s">
        <v>1617</v>
      </c>
    </row>
    <row r="174" spans="1:22" x14ac:dyDescent="0.25">
      <c r="A174" t="s">
        <v>1045</v>
      </c>
      <c r="B174" t="s">
        <v>1046</v>
      </c>
      <c r="C174" t="s">
        <v>1034</v>
      </c>
      <c r="D174" t="s">
        <v>3331</v>
      </c>
      <c r="E174" t="s">
        <v>5349</v>
      </c>
      <c r="F174" t="s">
        <v>2429</v>
      </c>
      <c r="G174" t="s">
        <v>1613</v>
      </c>
      <c r="H174" t="s">
        <v>1391</v>
      </c>
      <c r="I174" t="s">
        <v>20</v>
      </c>
      <c r="J174" t="s">
        <v>765</v>
      </c>
      <c r="K174" t="s">
        <v>3300</v>
      </c>
      <c r="L174" t="s">
        <v>816</v>
      </c>
      <c r="M174" t="s">
        <v>1731</v>
      </c>
      <c r="N174" t="s">
        <v>5823</v>
      </c>
      <c r="O174" t="s">
        <v>5824</v>
      </c>
      <c r="P174" t="s">
        <v>19</v>
      </c>
      <c r="Q174" t="s">
        <v>1392</v>
      </c>
      <c r="R174" t="s">
        <v>29</v>
      </c>
      <c r="S174" t="s">
        <v>1730</v>
      </c>
      <c r="T174" t="s">
        <v>3044</v>
      </c>
      <c r="U174" t="s">
        <v>1047</v>
      </c>
    </row>
    <row r="175" spans="1:22" x14ac:dyDescent="0.25">
      <c r="A175" t="s">
        <v>962</v>
      </c>
      <c r="B175" t="s">
        <v>963</v>
      </c>
      <c r="C175" t="s">
        <v>1092</v>
      </c>
      <c r="D175" t="s">
        <v>1127</v>
      </c>
      <c r="E175" t="s">
        <v>2190</v>
      </c>
      <c r="F175" t="s">
        <v>203</v>
      </c>
      <c r="G175" t="s">
        <v>3048</v>
      </c>
      <c r="H175" t="s">
        <v>1351</v>
      </c>
      <c r="I175" t="s">
        <v>17</v>
      </c>
      <c r="J175" t="s">
        <v>725</v>
      </c>
      <c r="K175" t="s">
        <v>1594</v>
      </c>
      <c r="L175" t="s">
        <v>1082</v>
      </c>
      <c r="M175" t="s">
        <v>1729</v>
      </c>
      <c r="N175" t="s">
        <v>5825</v>
      </c>
      <c r="O175" t="s">
        <v>5076</v>
      </c>
      <c r="P175" t="s">
        <v>1796</v>
      </c>
      <c r="Q175" t="s">
        <v>1081</v>
      </c>
      <c r="R175" t="s">
        <v>21</v>
      </c>
      <c r="S175" t="s">
        <v>1728</v>
      </c>
      <c r="T175" t="s">
        <v>5826</v>
      </c>
      <c r="U175" t="s">
        <v>964</v>
      </c>
    </row>
    <row r="176" spans="1:22" x14ac:dyDescent="0.25">
      <c r="A176" t="s">
        <v>3463</v>
      </c>
      <c r="B176" t="s">
        <v>3464</v>
      </c>
      <c r="D176" t="s">
        <v>1132</v>
      </c>
      <c r="E176" t="s">
        <v>125</v>
      </c>
      <c r="F176" t="s">
        <v>203</v>
      </c>
      <c r="G176" t="s">
        <v>1613</v>
      </c>
      <c r="H176" t="s">
        <v>1351</v>
      </c>
      <c r="I176" t="s">
        <v>17</v>
      </c>
      <c r="J176" t="s">
        <v>5827</v>
      </c>
      <c r="K176" t="s">
        <v>1825</v>
      </c>
      <c r="L176" t="s">
        <v>1346</v>
      </c>
      <c r="M176" t="s">
        <v>1731</v>
      </c>
      <c r="N176" t="s">
        <v>5828</v>
      </c>
      <c r="O176" t="s">
        <v>2938</v>
      </c>
      <c r="P176" t="s">
        <v>19</v>
      </c>
      <c r="Q176" t="s">
        <v>1362</v>
      </c>
      <c r="R176" t="s">
        <v>24</v>
      </c>
      <c r="S176" t="s">
        <v>1730</v>
      </c>
      <c r="T176" t="s">
        <v>4457</v>
      </c>
      <c r="U176" t="s">
        <v>3465</v>
      </c>
    </row>
    <row r="177" spans="1:23" x14ac:dyDescent="0.25">
      <c r="A177" t="s">
        <v>1773</v>
      </c>
      <c r="B177" t="s">
        <v>1774</v>
      </c>
      <c r="C177" t="s">
        <v>1992</v>
      </c>
      <c r="D177" t="s">
        <v>1138</v>
      </c>
      <c r="E177" t="s">
        <v>125</v>
      </c>
      <c r="F177" t="s">
        <v>246</v>
      </c>
      <c r="G177" t="s">
        <v>590</v>
      </c>
      <c r="H177" t="s">
        <v>126</v>
      </c>
      <c r="I177" t="s">
        <v>20</v>
      </c>
      <c r="J177" t="s">
        <v>723</v>
      </c>
      <c r="K177" t="s">
        <v>822</v>
      </c>
      <c r="L177" t="s">
        <v>817</v>
      </c>
      <c r="M177" t="s">
        <v>1731</v>
      </c>
      <c r="N177" t="s">
        <v>4986</v>
      </c>
      <c r="P177" t="s">
        <v>19</v>
      </c>
      <c r="Q177" t="s">
        <v>1083</v>
      </c>
      <c r="R177" t="s">
        <v>24</v>
      </c>
      <c r="S177" t="s">
        <v>1730</v>
      </c>
      <c r="T177" t="s">
        <v>1405</v>
      </c>
      <c r="U177" t="s">
        <v>1775</v>
      </c>
    </row>
    <row r="178" spans="1:23" x14ac:dyDescent="0.25">
      <c r="A178" t="s">
        <v>132</v>
      </c>
      <c r="B178" t="s">
        <v>133</v>
      </c>
      <c r="C178" t="s">
        <v>1034</v>
      </c>
      <c r="D178" t="s">
        <v>2084</v>
      </c>
      <c r="E178" t="s">
        <v>1350</v>
      </c>
      <c r="F178" t="s">
        <v>2155</v>
      </c>
      <c r="G178" t="s">
        <v>1613</v>
      </c>
      <c r="H178" t="s">
        <v>1351</v>
      </c>
      <c r="I178" t="s">
        <v>17</v>
      </c>
      <c r="J178" t="s">
        <v>40</v>
      </c>
      <c r="K178" t="s">
        <v>1643</v>
      </c>
      <c r="L178" t="s">
        <v>1090</v>
      </c>
      <c r="M178" t="s">
        <v>1731</v>
      </c>
      <c r="N178" t="s">
        <v>5829</v>
      </c>
      <c r="O178" t="s">
        <v>5830</v>
      </c>
      <c r="P178" t="s">
        <v>19</v>
      </c>
      <c r="Q178" t="s">
        <v>1392</v>
      </c>
      <c r="R178" t="s">
        <v>51</v>
      </c>
      <c r="S178" t="s">
        <v>1730</v>
      </c>
      <c r="T178" t="s">
        <v>4279</v>
      </c>
      <c r="U178" t="s">
        <v>134</v>
      </c>
    </row>
    <row r="179" spans="1:23" x14ac:dyDescent="0.25">
      <c r="A179" t="s">
        <v>1804</v>
      </c>
      <c r="B179" t="s">
        <v>1805</v>
      </c>
      <c r="C179" t="s">
        <v>1402</v>
      </c>
      <c r="D179" t="s">
        <v>1133</v>
      </c>
      <c r="E179" t="s">
        <v>125</v>
      </c>
      <c r="F179" t="s">
        <v>203</v>
      </c>
      <c r="G179" t="s">
        <v>1613</v>
      </c>
      <c r="H179" t="s">
        <v>1344</v>
      </c>
      <c r="I179" t="s">
        <v>28</v>
      </c>
      <c r="J179" t="s">
        <v>40</v>
      </c>
      <c r="K179" t="s">
        <v>1795</v>
      </c>
      <c r="L179" t="s">
        <v>816</v>
      </c>
      <c r="M179" t="s">
        <v>1731</v>
      </c>
      <c r="N179" t="s">
        <v>4987</v>
      </c>
      <c r="O179" t="s">
        <v>2478</v>
      </c>
      <c r="P179" t="s">
        <v>19</v>
      </c>
      <c r="Q179" t="s">
        <v>1101</v>
      </c>
      <c r="R179" t="s">
        <v>63</v>
      </c>
      <c r="S179" t="s">
        <v>1730</v>
      </c>
      <c r="T179" t="s">
        <v>5831</v>
      </c>
      <c r="U179" t="s">
        <v>1806</v>
      </c>
    </row>
    <row r="180" spans="1:23" x14ac:dyDescent="0.25">
      <c r="A180" t="s">
        <v>1285</v>
      </c>
      <c r="B180" t="s">
        <v>1286</v>
      </c>
      <c r="C180" t="s">
        <v>1128</v>
      </c>
      <c r="D180" t="s">
        <v>1609</v>
      </c>
      <c r="E180" t="s">
        <v>3458</v>
      </c>
      <c r="F180" t="s">
        <v>2155</v>
      </c>
      <c r="G180" t="s">
        <v>1613</v>
      </c>
      <c r="H180" t="s">
        <v>1351</v>
      </c>
      <c r="I180" t="s">
        <v>20</v>
      </c>
      <c r="J180" t="s">
        <v>761</v>
      </c>
      <c r="K180" t="s">
        <v>1134</v>
      </c>
      <c r="L180" t="s">
        <v>1346</v>
      </c>
      <c r="M180" t="s">
        <v>1731</v>
      </c>
      <c r="N180" t="s">
        <v>5832</v>
      </c>
      <c r="O180" t="s">
        <v>5833</v>
      </c>
      <c r="P180" t="s">
        <v>19</v>
      </c>
      <c r="Q180" t="s">
        <v>1362</v>
      </c>
      <c r="R180" t="s">
        <v>60</v>
      </c>
      <c r="S180" t="s">
        <v>1732</v>
      </c>
      <c r="T180" t="s">
        <v>3057</v>
      </c>
      <c r="U180" t="s">
        <v>1287</v>
      </c>
    </row>
    <row r="181" spans="1:23" x14ac:dyDescent="0.25">
      <c r="A181" t="s">
        <v>658</v>
      </c>
      <c r="B181" t="s">
        <v>658</v>
      </c>
      <c r="C181" t="s">
        <v>1034</v>
      </c>
      <c r="D181" t="s">
        <v>2335</v>
      </c>
      <c r="E181" t="s">
        <v>2466</v>
      </c>
      <c r="F181" t="s">
        <v>203</v>
      </c>
      <c r="G181" t="s">
        <v>1613</v>
      </c>
      <c r="H181" t="s">
        <v>1809</v>
      </c>
      <c r="I181" t="s">
        <v>28</v>
      </c>
      <c r="J181" t="s">
        <v>771</v>
      </c>
      <c r="K181" t="s">
        <v>2137</v>
      </c>
      <c r="L181" t="s">
        <v>1352</v>
      </c>
      <c r="M181" t="s">
        <v>1729</v>
      </c>
      <c r="N181" t="s">
        <v>4448</v>
      </c>
      <c r="O181" t="s">
        <v>5834</v>
      </c>
      <c r="P181" t="s">
        <v>25</v>
      </c>
      <c r="Q181" t="s">
        <v>1611</v>
      </c>
      <c r="R181" t="s">
        <v>18</v>
      </c>
      <c r="S181" t="s">
        <v>1730</v>
      </c>
      <c r="T181" t="s">
        <v>2869</v>
      </c>
      <c r="U181" t="s">
        <v>659</v>
      </c>
    </row>
    <row r="182" spans="1:23" x14ac:dyDescent="0.25">
      <c r="A182" t="s">
        <v>1334</v>
      </c>
      <c r="B182" t="s">
        <v>1335</v>
      </c>
      <c r="C182" t="s">
        <v>96</v>
      </c>
      <c r="D182" t="s">
        <v>2287</v>
      </c>
      <c r="E182" t="s">
        <v>2298</v>
      </c>
      <c r="F182" t="s">
        <v>2155</v>
      </c>
      <c r="G182" t="s">
        <v>1613</v>
      </c>
      <c r="H182" t="s">
        <v>1809</v>
      </c>
      <c r="I182" t="s">
        <v>28</v>
      </c>
      <c r="J182" t="s">
        <v>726</v>
      </c>
      <c r="K182" t="s">
        <v>1400</v>
      </c>
      <c r="L182" t="s">
        <v>1090</v>
      </c>
      <c r="M182" t="s">
        <v>1731</v>
      </c>
      <c r="N182" t="s">
        <v>5835</v>
      </c>
      <c r="O182" t="s">
        <v>5078</v>
      </c>
      <c r="P182" t="s">
        <v>19</v>
      </c>
      <c r="Q182" t="s">
        <v>1392</v>
      </c>
      <c r="R182" t="s">
        <v>24</v>
      </c>
      <c r="S182" t="s">
        <v>1730</v>
      </c>
      <c r="T182" t="s">
        <v>2965</v>
      </c>
      <c r="U182" t="s">
        <v>1336</v>
      </c>
    </row>
    <row r="183" spans="1:23" x14ac:dyDescent="0.25">
      <c r="A183" t="s">
        <v>1637</v>
      </c>
      <c r="B183" t="s">
        <v>1638</v>
      </c>
      <c r="C183" t="s">
        <v>1084</v>
      </c>
      <c r="D183" t="s">
        <v>1640</v>
      </c>
      <c r="E183" t="s">
        <v>1350</v>
      </c>
      <c r="F183" t="s">
        <v>203</v>
      </c>
      <c r="G183" t="s">
        <v>1345</v>
      </c>
      <c r="H183" t="s">
        <v>1344</v>
      </c>
      <c r="I183" t="s">
        <v>17</v>
      </c>
      <c r="J183" t="s">
        <v>731</v>
      </c>
      <c r="K183" t="s">
        <v>1086</v>
      </c>
      <c r="L183" t="s">
        <v>823</v>
      </c>
      <c r="M183" t="s">
        <v>1731</v>
      </c>
      <c r="N183" t="s">
        <v>5836</v>
      </c>
      <c r="O183" t="s">
        <v>5837</v>
      </c>
      <c r="P183" t="s">
        <v>19</v>
      </c>
      <c r="Q183" t="s">
        <v>1392</v>
      </c>
      <c r="R183" t="s">
        <v>51</v>
      </c>
      <c r="S183" t="s">
        <v>1728</v>
      </c>
      <c r="T183" t="s">
        <v>4742</v>
      </c>
      <c r="U183" t="s">
        <v>1639</v>
      </c>
    </row>
    <row r="184" spans="1:23" x14ac:dyDescent="0.25">
      <c r="A184" t="s">
        <v>1048</v>
      </c>
      <c r="B184" t="s">
        <v>1049</v>
      </c>
      <c r="C184" t="s">
        <v>1034</v>
      </c>
      <c r="D184" t="s">
        <v>2783</v>
      </c>
      <c r="E184" t="s">
        <v>2052</v>
      </c>
      <c r="F184" t="s">
        <v>2155</v>
      </c>
      <c r="G184" t="s">
        <v>1613</v>
      </c>
      <c r="H184" t="s">
        <v>1351</v>
      </c>
      <c r="I184" t="s">
        <v>20</v>
      </c>
      <c r="J184" t="s">
        <v>4276</v>
      </c>
      <c r="K184" t="s">
        <v>1768</v>
      </c>
      <c r="L184" t="s">
        <v>1082</v>
      </c>
      <c r="M184" t="s">
        <v>1727</v>
      </c>
      <c r="N184" t="s">
        <v>4984</v>
      </c>
      <c r="O184" t="s">
        <v>5838</v>
      </c>
      <c r="P184" t="s">
        <v>19</v>
      </c>
      <c r="Q184" t="s">
        <v>1392</v>
      </c>
      <c r="R184" t="s">
        <v>18</v>
      </c>
      <c r="S184" t="s">
        <v>1728</v>
      </c>
      <c r="T184" t="s">
        <v>4979</v>
      </c>
      <c r="U184" t="s">
        <v>1050</v>
      </c>
    </row>
    <row r="185" spans="1:23" x14ac:dyDescent="0.25">
      <c r="A185" t="s">
        <v>550</v>
      </c>
      <c r="B185" t="s">
        <v>551</v>
      </c>
      <c r="C185" t="s">
        <v>1092</v>
      </c>
      <c r="D185" t="s">
        <v>1219</v>
      </c>
      <c r="E185" t="s">
        <v>2190</v>
      </c>
      <c r="F185" t="s">
        <v>203</v>
      </c>
      <c r="G185" t="s">
        <v>1613</v>
      </c>
      <c r="H185" t="s">
        <v>1344</v>
      </c>
      <c r="I185" t="s">
        <v>28</v>
      </c>
      <c r="J185" t="s">
        <v>727</v>
      </c>
      <c r="K185" t="s">
        <v>822</v>
      </c>
      <c r="L185" t="s">
        <v>823</v>
      </c>
      <c r="M185" t="s">
        <v>1727</v>
      </c>
      <c r="N185" t="s">
        <v>5839</v>
      </c>
      <c r="O185" t="s">
        <v>5840</v>
      </c>
      <c r="P185" t="s">
        <v>25</v>
      </c>
      <c r="Q185" t="s">
        <v>1611</v>
      </c>
      <c r="R185" t="s">
        <v>18</v>
      </c>
      <c r="S185" t="s">
        <v>1728</v>
      </c>
      <c r="T185" t="s">
        <v>4458</v>
      </c>
      <c r="U185" t="s">
        <v>552</v>
      </c>
    </row>
    <row r="186" spans="1:23" x14ac:dyDescent="0.25">
      <c r="A186" t="s">
        <v>565</v>
      </c>
      <c r="B186" t="s">
        <v>566</v>
      </c>
      <c r="C186" t="s">
        <v>1128</v>
      </c>
      <c r="D186" t="s">
        <v>2962</v>
      </c>
      <c r="E186" t="s">
        <v>3045</v>
      </c>
      <c r="F186" t="s">
        <v>2155</v>
      </c>
      <c r="G186" t="s">
        <v>1613</v>
      </c>
      <c r="H186" t="s">
        <v>1391</v>
      </c>
      <c r="I186" t="s">
        <v>131</v>
      </c>
      <c r="J186" t="s">
        <v>3663</v>
      </c>
      <c r="K186" t="s">
        <v>1594</v>
      </c>
      <c r="L186" t="s">
        <v>1371</v>
      </c>
      <c r="M186" t="s">
        <v>1727</v>
      </c>
      <c r="N186" t="s">
        <v>5841</v>
      </c>
      <c r="P186" t="s">
        <v>19</v>
      </c>
      <c r="Q186" t="s">
        <v>1642</v>
      </c>
      <c r="R186" t="s">
        <v>60</v>
      </c>
      <c r="S186" t="s">
        <v>1732</v>
      </c>
      <c r="T186" t="s">
        <v>2685</v>
      </c>
      <c r="U186" t="s">
        <v>567</v>
      </c>
    </row>
    <row r="187" spans="1:23" x14ac:dyDescent="0.25">
      <c r="A187" t="s">
        <v>156</v>
      </c>
      <c r="B187" t="s">
        <v>157</v>
      </c>
      <c r="C187" t="s">
        <v>1084</v>
      </c>
      <c r="D187" t="s">
        <v>4969</v>
      </c>
      <c r="E187" t="s">
        <v>3045</v>
      </c>
      <c r="F187" t="s">
        <v>2155</v>
      </c>
      <c r="G187" t="s">
        <v>1613</v>
      </c>
      <c r="H187" t="s">
        <v>2462</v>
      </c>
      <c r="I187" t="s">
        <v>28</v>
      </c>
      <c r="J187" t="s">
        <v>40</v>
      </c>
      <c r="K187" t="s">
        <v>2386</v>
      </c>
      <c r="L187" t="s">
        <v>3142</v>
      </c>
      <c r="M187" t="s">
        <v>1731</v>
      </c>
      <c r="N187" t="s">
        <v>5842</v>
      </c>
      <c r="O187" t="s">
        <v>5843</v>
      </c>
      <c r="P187" t="s">
        <v>19</v>
      </c>
      <c r="Q187" t="s">
        <v>1392</v>
      </c>
      <c r="R187" t="s">
        <v>18</v>
      </c>
      <c r="S187" t="s">
        <v>1730</v>
      </c>
      <c r="T187" t="s">
        <v>5844</v>
      </c>
      <c r="U187" t="s">
        <v>158</v>
      </c>
      <c r="V187" t="s">
        <v>2711</v>
      </c>
      <c r="W187" s="5">
        <v>0.05</v>
      </c>
    </row>
    <row r="188" spans="1:23" x14ac:dyDescent="0.25">
      <c r="A188" t="s">
        <v>981</v>
      </c>
      <c r="B188" t="s">
        <v>982</v>
      </c>
      <c r="C188" t="s">
        <v>1128</v>
      </c>
      <c r="D188" t="s">
        <v>1219</v>
      </c>
      <c r="E188" t="s">
        <v>125</v>
      </c>
      <c r="F188" t="s">
        <v>2155</v>
      </c>
      <c r="G188" t="s">
        <v>1613</v>
      </c>
      <c r="H188" t="s">
        <v>1343</v>
      </c>
      <c r="I188" t="s">
        <v>20</v>
      </c>
      <c r="J188" t="s">
        <v>769</v>
      </c>
      <c r="K188" t="s">
        <v>1415</v>
      </c>
      <c r="L188" t="s">
        <v>818</v>
      </c>
      <c r="M188" t="s">
        <v>1731</v>
      </c>
      <c r="N188" t="s">
        <v>5842</v>
      </c>
      <c r="O188" t="s">
        <v>4469</v>
      </c>
      <c r="Q188" t="s">
        <v>1611</v>
      </c>
      <c r="R188" t="s">
        <v>34</v>
      </c>
      <c r="S188" t="s">
        <v>1730</v>
      </c>
      <c r="T188" t="s">
        <v>3533</v>
      </c>
      <c r="U188" t="s">
        <v>983</v>
      </c>
    </row>
    <row r="189" spans="1:23" x14ac:dyDescent="0.25">
      <c r="A189" t="s">
        <v>443</v>
      </c>
      <c r="B189" t="s">
        <v>444</v>
      </c>
      <c r="C189" t="s">
        <v>1128</v>
      </c>
      <c r="D189" t="s">
        <v>1132</v>
      </c>
      <c r="E189" t="s">
        <v>1350</v>
      </c>
      <c r="F189" t="s">
        <v>203</v>
      </c>
      <c r="G189" t="s">
        <v>1613</v>
      </c>
      <c r="H189" t="s">
        <v>1344</v>
      </c>
      <c r="I189" t="s">
        <v>17</v>
      </c>
      <c r="J189" t="s">
        <v>726</v>
      </c>
      <c r="K189" t="s">
        <v>1085</v>
      </c>
      <c r="L189" t="s">
        <v>816</v>
      </c>
      <c r="M189" t="s">
        <v>1729</v>
      </c>
      <c r="N189" t="s">
        <v>5845</v>
      </c>
      <c r="O189" t="s">
        <v>5846</v>
      </c>
      <c r="Q189" t="s">
        <v>1611</v>
      </c>
      <c r="R189" t="s">
        <v>60</v>
      </c>
      <c r="S189" t="s">
        <v>1732</v>
      </c>
      <c r="T189" t="s">
        <v>5847</v>
      </c>
      <c r="U189" t="s">
        <v>445</v>
      </c>
    </row>
    <row r="190" spans="1:23" x14ac:dyDescent="0.25">
      <c r="A190" t="s">
        <v>939</v>
      </c>
      <c r="B190" t="s">
        <v>940</v>
      </c>
      <c r="C190" t="s">
        <v>1092</v>
      </c>
      <c r="D190" t="s">
        <v>1093</v>
      </c>
      <c r="E190" t="s">
        <v>125</v>
      </c>
      <c r="F190" t="s">
        <v>246</v>
      </c>
      <c r="G190" t="s">
        <v>1613</v>
      </c>
      <c r="H190" t="s">
        <v>126</v>
      </c>
      <c r="I190" t="s">
        <v>20</v>
      </c>
      <c r="J190" t="s">
        <v>3657</v>
      </c>
      <c r="K190" t="s">
        <v>1085</v>
      </c>
      <c r="L190" t="s">
        <v>1090</v>
      </c>
      <c r="M190" t="s">
        <v>1731</v>
      </c>
      <c r="N190" t="s">
        <v>5848</v>
      </c>
      <c r="O190" t="s">
        <v>3276</v>
      </c>
      <c r="P190" t="s">
        <v>19</v>
      </c>
      <c r="Q190" t="s">
        <v>1101</v>
      </c>
      <c r="R190" t="s">
        <v>51</v>
      </c>
      <c r="S190" t="s">
        <v>1730</v>
      </c>
      <c r="T190" t="s">
        <v>3619</v>
      </c>
      <c r="U190" t="s">
        <v>941</v>
      </c>
    </row>
    <row r="191" spans="1:23" x14ac:dyDescent="0.25">
      <c r="A191" t="s">
        <v>3058</v>
      </c>
      <c r="B191" t="s">
        <v>3059</v>
      </c>
      <c r="C191" t="s">
        <v>1034</v>
      </c>
      <c r="D191" t="s">
        <v>1111</v>
      </c>
      <c r="E191" t="s">
        <v>1350</v>
      </c>
      <c r="F191" t="s">
        <v>203</v>
      </c>
      <c r="G191" t="s">
        <v>1613</v>
      </c>
      <c r="H191" t="s">
        <v>1344</v>
      </c>
      <c r="I191" t="s">
        <v>28</v>
      </c>
      <c r="J191" t="s">
        <v>4476</v>
      </c>
      <c r="K191" t="s">
        <v>1386</v>
      </c>
      <c r="L191" t="s">
        <v>1346</v>
      </c>
      <c r="M191" t="s">
        <v>1731</v>
      </c>
      <c r="N191" t="s">
        <v>5849</v>
      </c>
      <c r="O191" t="s">
        <v>5850</v>
      </c>
      <c r="P191" t="s">
        <v>19</v>
      </c>
      <c r="Q191" t="s">
        <v>1611</v>
      </c>
      <c r="R191" t="s">
        <v>30</v>
      </c>
      <c r="S191" t="s">
        <v>1732</v>
      </c>
      <c r="T191" t="s">
        <v>5851</v>
      </c>
      <c r="U191" t="s">
        <v>3060</v>
      </c>
    </row>
    <row r="192" spans="1:23" x14ac:dyDescent="0.25">
      <c r="A192" t="s">
        <v>1665</v>
      </c>
      <c r="B192" t="s">
        <v>1666</v>
      </c>
      <c r="C192" t="s">
        <v>96</v>
      </c>
      <c r="D192" t="s">
        <v>2961</v>
      </c>
      <c r="E192" t="s">
        <v>3458</v>
      </c>
      <c r="F192" t="s">
        <v>2155</v>
      </c>
      <c r="G192" t="s">
        <v>1613</v>
      </c>
      <c r="H192" t="s">
        <v>1809</v>
      </c>
      <c r="I192" t="s">
        <v>28</v>
      </c>
      <c r="J192" t="s">
        <v>766</v>
      </c>
      <c r="K192" t="s">
        <v>2407</v>
      </c>
      <c r="L192" t="s">
        <v>1371</v>
      </c>
      <c r="M192" t="s">
        <v>1731</v>
      </c>
      <c r="N192" t="s">
        <v>5849</v>
      </c>
      <c r="O192" t="s">
        <v>3615</v>
      </c>
      <c r="P192" t="s">
        <v>19</v>
      </c>
      <c r="Q192" t="s">
        <v>1392</v>
      </c>
      <c r="R192" t="s">
        <v>49</v>
      </c>
      <c r="S192" t="s">
        <v>1730</v>
      </c>
      <c r="T192" t="s">
        <v>2675</v>
      </c>
      <c r="U192" t="s">
        <v>1667</v>
      </c>
      <c r="W192" s="5">
        <v>0.05</v>
      </c>
    </row>
    <row r="193" spans="1:21" x14ac:dyDescent="0.25">
      <c r="A193" t="s">
        <v>1337</v>
      </c>
      <c r="B193" t="s">
        <v>1338</v>
      </c>
      <c r="C193" t="s">
        <v>1034</v>
      </c>
      <c r="D193" t="s">
        <v>27</v>
      </c>
      <c r="E193" t="s">
        <v>125</v>
      </c>
      <c r="F193" t="s">
        <v>2155</v>
      </c>
      <c r="G193" t="s">
        <v>1613</v>
      </c>
      <c r="H193" t="s">
        <v>1809</v>
      </c>
      <c r="I193" t="s">
        <v>17</v>
      </c>
      <c r="J193" t="s">
        <v>727</v>
      </c>
      <c r="K193" t="s">
        <v>2137</v>
      </c>
      <c r="L193" t="s">
        <v>823</v>
      </c>
      <c r="M193" t="s">
        <v>1727</v>
      </c>
      <c r="N193" t="s">
        <v>4989</v>
      </c>
      <c r="O193" t="s">
        <v>5852</v>
      </c>
      <c r="P193" t="s">
        <v>1796</v>
      </c>
      <c r="Q193" t="s">
        <v>1611</v>
      </c>
      <c r="R193" t="s">
        <v>34</v>
      </c>
      <c r="S193" t="s">
        <v>1728</v>
      </c>
      <c r="T193" t="s">
        <v>5853</v>
      </c>
      <c r="U193" t="s">
        <v>1339</v>
      </c>
    </row>
    <row r="194" spans="1:21" x14ac:dyDescent="0.25">
      <c r="A194" t="s">
        <v>1570</v>
      </c>
      <c r="B194" t="s">
        <v>1571</v>
      </c>
      <c r="C194" t="s">
        <v>33</v>
      </c>
      <c r="D194" t="s">
        <v>1808</v>
      </c>
      <c r="E194" t="s">
        <v>2466</v>
      </c>
      <c r="F194" t="s">
        <v>2155</v>
      </c>
      <c r="G194" t="s">
        <v>1613</v>
      </c>
      <c r="H194" t="s">
        <v>1351</v>
      </c>
      <c r="I194" t="s">
        <v>17</v>
      </c>
      <c r="J194" t="s">
        <v>727</v>
      </c>
      <c r="K194" t="s">
        <v>1643</v>
      </c>
      <c r="L194" t="s">
        <v>816</v>
      </c>
      <c r="M194" t="s">
        <v>1729</v>
      </c>
      <c r="N194" t="s">
        <v>5854</v>
      </c>
      <c r="O194" t="s">
        <v>5855</v>
      </c>
      <c r="P194" t="s">
        <v>19</v>
      </c>
      <c r="Q194" t="s">
        <v>1392</v>
      </c>
      <c r="R194" t="s">
        <v>34</v>
      </c>
      <c r="S194" t="s">
        <v>1728</v>
      </c>
      <c r="T194" t="s">
        <v>2680</v>
      </c>
      <c r="U194" t="s">
        <v>1572</v>
      </c>
    </row>
    <row r="195" spans="1:21" x14ac:dyDescent="0.25">
      <c r="A195" t="s">
        <v>54</v>
      </c>
      <c r="B195" t="s">
        <v>55</v>
      </c>
      <c r="C195" t="s">
        <v>1034</v>
      </c>
      <c r="D195" t="s">
        <v>5856</v>
      </c>
      <c r="E195" t="s">
        <v>2109</v>
      </c>
      <c r="F195" t="s">
        <v>2155</v>
      </c>
      <c r="G195" t="s">
        <v>1613</v>
      </c>
      <c r="H195" t="s">
        <v>2138</v>
      </c>
      <c r="I195" t="s">
        <v>17</v>
      </c>
      <c r="J195" t="s">
        <v>727</v>
      </c>
      <c r="K195" t="s">
        <v>2154</v>
      </c>
      <c r="L195" t="s">
        <v>1144</v>
      </c>
      <c r="M195" t="s">
        <v>1727</v>
      </c>
      <c r="N195" t="s">
        <v>4993</v>
      </c>
      <c r="O195" t="s">
        <v>5857</v>
      </c>
      <c r="P195" t="s">
        <v>19</v>
      </c>
      <c r="Q195" t="s">
        <v>1392</v>
      </c>
      <c r="R195" t="s">
        <v>63</v>
      </c>
      <c r="S195" t="s">
        <v>1728</v>
      </c>
      <c r="T195" t="s">
        <v>3614</v>
      </c>
      <c r="U195" t="s">
        <v>56</v>
      </c>
    </row>
    <row r="196" spans="1:21" x14ac:dyDescent="0.25">
      <c r="A196" t="s">
        <v>2216</v>
      </c>
      <c r="B196" t="s">
        <v>2217</v>
      </c>
      <c r="C196" t="s">
        <v>1034</v>
      </c>
      <c r="D196" t="s">
        <v>1808</v>
      </c>
      <c r="E196" t="s">
        <v>2211</v>
      </c>
      <c r="F196" t="s">
        <v>203</v>
      </c>
      <c r="G196" t="s">
        <v>1345</v>
      </c>
      <c r="H196" t="s">
        <v>1809</v>
      </c>
      <c r="I196" t="s">
        <v>17</v>
      </c>
      <c r="J196" t="s">
        <v>770</v>
      </c>
      <c r="K196" t="s">
        <v>2386</v>
      </c>
      <c r="L196" t="s">
        <v>1644</v>
      </c>
      <c r="M196" t="s">
        <v>1729</v>
      </c>
      <c r="N196" t="s">
        <v>5858</v>
      </c>
      <c r="O196" t="s">
        <v>3018</v>
      </c>
      <c r="P196" t="s">
        <v>19</v>
      </c>
      <c r="Q196" t="s">
        <v>1392</v>
      </c>
      <c r="R196" t="s">
        <v>29</v>
      </c>
      <c r="S196" t="s">
        <v>1730</v>
      </c>
      <c r="T196" t="s">
        <v>5859</v>
      </c>
      <c r="U196" t="s">
        <v>2218</v>
      </c>
    </row>
    <row r="197" spans="1:21" x14ac:dyDescent="0.25">
      <c r="A197" t="s">
        <v>2660</v>
      </c>
      <c r="B197" t="s">
        <v>2661</v>
      </c>
      <c r="C197" t="s">
        <v>1034</v>
      </c>
      <c r="D197" t="s">
        <v>2692</v>
      </c>
      <c r="E197" t="s">
        <v>2190</v>
      </c>
      <c r="F197" t="s">
        <v>2155</v>
      </c>
      <c r="G197" t="s">
        <v>1613</v>
      </c>
      <c r="H197" t="s">
        <v>1391</v>
      </c>
      <c r="I197" t="s">
        <v>28</v>
      </c>
      <c r="J197" t="s">
        <v>722</v>
      </c>
      <c r="K197" t="s">
        <v>2385</v>
      </c>
      <c r="L197" t="s">
        <v>2662</v>
      </c>
      <c r="M197" t="s">
        <v>1731</v>
      </c>
      <c r="N197" t="s">
        <v>5860</v>
      </c>
      <c r="O197" t="s">
        <v>5861</v>
      </c>
      <c r="P197" t="s">
        <v>19</v>
      </c>
      <c r="Q197" t="s">
        <v>1392</v>
      </c>
      <c r="R197" t="s">
        <v>68</v>
      </c>
      <c r="S197" t="s">
        <v>1728</v>
      </c>
      <c r="T197" t="s">
        <v>4450</v>
      </c>
      <c r="U197" t="s">
        <v>2663</v>
      </c>
    </row>
    <row r="198" spans="1:21" x14ac:dyDescent="0.25">
      <c r="A198" t="s">
        <v>118</v>
      </c>
      <c r="B198" t="s">
        <v>119</v>
      </c>
      <c r="C198" t="s">
        <v>96</v>
      </c>
      <c r="D198" t="s">
        <v>2783</v>
      </c>
      <c r="E198" t="s">
        <v>2211</v>
      </c>
      <c r="F198" t="s">
        <v>203</v>
      </c>
      <c r="G198" t="s">
        <v>1613</v>
      </c>
      <c r="H198" t="s">
        <v>1391</v>
      </c>
      <c r="I198" t="s">
        <v>28</v>
      </c>
      <c r="J198" t="s">
        <v>40</v>
      </c>
      <c r="K198" t="s">
        <v>2386</v>
      </c>
      <c r="L198" t="s">
        <v>2308</v>
      </c>
      <c r="M198" t="s">
        <v>1727</v>
      </c>
      <c r="N198" t="s">
        <v>5862</v>
      </c>
      <c r="O198" t="s">
        <v>5863</v>
      </c>
      <c r="P198" t="s">
        <v>19</v>
      </c>
      <c r="Q198" t="s">
        <v>1392</v>
      </c>
      <c r="R198" t="s">
        <v>37</v>
      </c>
      <c r="S198" t="s">
        <v>1728</v>
      </c>
      <c r="T198" t="s">
        <v>2733</v>
      </c>
      <c r="U198" t="s">
        <v>121</v>
      </c>
    </row>
    <row r="199" spans="1:21" x14ac:dyDescent="0.25">
      <c r="A199" t="s">
        <v>628</v>
      </c>
      <c r="B199" t="s">
        <v>629</v>
      </c>
      <c r="C199" t="s">
        <v>33</v>
      </c>
      <c r="D199" t="s">
        <v>76</v>
      </c>
      <c r="E199" t="s">
        <v>1350</v>
      </c>
      <c r="F199" t="s">
        <v>2155</v>
      </c>
      <c r="G199" t="s">
        <v>3048</v>
      </c>
      <c r="H199" t="s">
        <v>1344</v>
      </c>
      <c r="I199" t="s">
        <v>1122</v>
      </c>
      <c r="J199" t="s">
        <v>732</v>
      </c>
      <c r="K199" t="s">
        <v>1086</v>
      </c>
      <c r="L199" t="s">
        <v>816</v>
      </c>
      <c r="M199" t="s">
        <v>1731</v>
      </c>
      <c r="N199" t="s">
        <v>5862</v>
      </c>
      <c r="O199" t="s">
        <v>5864</v>
      </c>
      <c r="P199" t="s">
        <v>25</v>
      </c>
      <c r="Q199" t="s">
        <v>1101</v>
      </c>
      <c r="R199" t="s">
        <v>60</v>
      </c>
      <c r="S199" t="s">
        <v>1732</v>
      </c>
      <c r="T199" t="s">
        <v>4460</v>
      </c>
      <c r="U199" t="s">
        <v>630</v>
      </c>
    </row>
    <row r="200" spans="1:21" x14ac:dyDescent="0.25">
      <c r="A200" t="s">
        <v>1651</v>
      </c>
      <c r="B200" t="s">
        <v>1651</v>
      </c>
      <c r="C200" t="s">
        <v>1034</v>
      </c>
      <c r="D200" t="s">
        <v>3294</v>
      </c>
      <c r="E200" t="s">
        <v>2109</v>
      </c>
      <c r="F200" t="s">
        <v>2155</v>
      </c>
      <c r="G200" t="s">
        <v>1613</v>
      </c>
      <c r="H200" t="s">
        <v>1391</v>
      </c>
      <c r="I200" t="s">
        <v>131</v>
      </c>
      <c r="J200" t="s">
        <v>723</v>
      </c>
      <c r="K200" t="s">
        <v>5865</v>
      </c>
      <c r="L200" t="s">
        <v>2923</v>
      </c>
      <c r="M200" t="s">
        <v>1731</v>
      </c>
      <c r="N200" t="s">
        <v>5866</v>
      </c>
      <c r="O200" t="s">
        <v>5867</v>
      </c>
      <c r="P200" t="s">
        <v>25</v>
      </c>
      <c r="Q200" t="s">
        <v>1392</v>
      </c>
      <c r="R200" t="s">
        <v>30</v>
      </c>
      <c r="S200" t="s">
        <v>1730</v>
      </c>
      <c r="T200" t="s">
        <v>4160</v>
      </c>
      <c r="U200" t="s">
        <v>1652</v>
      </c>
    </row>
    <row r="201" spans="1:21" x14ac:dyDescent="0.25">
      <c r="A201" t="s">
        <v>221</v>
      </c>
      <c r="B201" t="s">
        <v>222</v>
      </c>
      <c r="C201" t="s">
        <v>1034</v>
      </c>
      <c r="D201" t="s">
        <v>2372</v>
      </c>
      <c r="E201" t="s">
        <v>125</v>
      </c>
      <c r="F201" t="s">
        <v>2429</v>
      </c>
      <c r="G201" t="s">
        <v>1613</v>
      </c>
      <c r="H201" t="s">
        <v>1351</v>
      </c>
      <c r="I201" t="s">
        <v>28</v>
      </c>
      <c r="J201" t="s">
        <v>2735</v>
      </c>
      <c r="K201" t="s">
        <v>1795</v>
      </c>
      <c r="L201" t="s">
        <v>1644</v>
      </c>
      <c r="M201" t="s">
        <v>1731</v>
      </c>
      <c r="N201" t="s">
        <v>5868</v>
      </c>
      <c r="O201" t="s">
        <v>4461</v>
      </c>
      <c r="Q201" t="s">
        <v>1101</v>
      </c>
      <c r="R201" t="s">
        <v>49</v>
      </c>
      <c r="S201" t="s">
        <v>1730</v>
      </c>
      <c r="T201" t="s">
        <v>4743</v>
      </c>
      <c r="U201" t="s">
        <v>223</v>
      </c>
    </row>
    <row r="202" spans="1:21" x14ac:dyDescent="0.25">
      <c r="A202" t="s">
        <v>22</v>
      </c>
      <c r="B202" t="s">
        <v>23</v>
      </c>
      <c r="C202" t="s">
        <v>96</v>
      </c>
      <c r="D202" t="s">
        <v>2084</v>
      </c>
      <c r="E202" t="s">
        <v>2466</v>
      </c>
      <c r="F202" t="s">
        <v>2155</v>
      </c>
      <c r="G202" t="s">
        <v>1613</v>
      </c>
      <c r="H202" t="s">
        <v>1391</v>
      </c>
      <c r="I202" t="s">
        <v>28</v>
      </c>
      <c r="J202" t="s">
        <v>5265</v>
      </c>
      <c r="K202" t="s">
        <v>1795</v>
      </c>
      <c r="L202" t="s">
        <v>816</v>
      </c>
      <c r="M202" t="s">
        <v>1731</v>
      </c>
      <c r="N202" t="s">
        <v>5869</v>
      </c>
      <c r="O202" t="s">
        <v>5870</v>
      </c>
      <c r="P202" t="s">
        <v>19</v>
      </c>
      <c r="Q202" t="s">
        <v>1392</v>
      </c>
      <c r="R202" t="s">
        <v>24</v>
      </c>
      <c r="S202" t="s">
        <v>1730</v>
      </c>
      <c r="T202" t="s">
        <v>2794</v>
      </c>
      <c r="U202" t="s">
        <v>26</v>
      </c>
    </row>
    <row r="203" spans="1:21" x14ac:dyDescent="0.25">
      <c r="A203" t="s">
        <v>1813</v>
      </c>
      <c r="B203" t="s">
        <v>1814</v>
      </c>
      <c r="C203" t="s">
        <v>1092</v>
      </c>
      <c r="D203" t="s">
        <v>2427</v>
      </c>
      <c r="E203" t="s">
        <v>125</v>
      </c>
      <c r="F203" t="s">
        <v>203</v>
      </c>
      <c r="G203" t="s">
        <v>1613</v>
      </c>
      <c r="H203" t="s">
        <v>1343</v>
      </c>
      <c r="I203" t="s">
        <v>20</v>
      </c>
      <c r="J203" t="s">
        <v>727</v>
      </c>
      <c r="K203" t="s">
        <v>1085</v>
      </c>
      <c r="L203" t="s">
        <v>1090</v>
      </c>
      <c r="M203" t="s">
        <v>1729</v>
      </c>
      <c r="N203" t="s">
        <v>5871</v>
      </c>
      <c r="O203" t="s">
        <v>5872</v>
      </c>
      <c r="P203" t="s">
        <v>19</v>
      </c>
      <c r="Q203" t="s">
        <v>1392</v>
      </c>
      <c r="R203" t="s">
        <v>18</v>
      </c>
      <c r="S203" t="s">
        <v>1728</v>
      </c>
      <c r="T203" t="s">
        <v>3469</v>
      </c>
      <c r="U203" t="s">
        <v>1815</v>
      </c>
    </row>
    <row r="204" spans="1:21" x14ac:dyDescent="0.25">
      <c r="A204" t="s">
        <v>950</v>
      </c>
      <c r="B204" t="s">
        <v>951</v>
      </c>
      <c r="C204" t="s">
        <v>1034</v>
      </c>
      <c r="D204" t="s">
        <v>3307</v>
      </c>
      <c r="E204" t="s">
        <v>125</v>
      </c>
      <c r="F204" t="s">
        <v>2155</v>
      </c>
      <c r="G204" t="s">
        <v>1613</v>
      </c>
      <c r="H204" t="s">
        <v>126</v>
      </c>
      <c r="I204" t="s">
        <v>131</v>
      </c>
      <c r="J204" t="s">
        <v>727</v>
      </c>
      <c r="K204" t="s">
        <v>2407</v>
      </c>
      <c r="L204" t="s">
        <v>1987</v>
      </c>
      <c r="M204" t="s">
        <v>1727</v>
      </c>
      <c r="N204" t="s">
        <v>5873</v>
      </c>
      <c r="O204" t="s">
        <v>5874</v>
      </c>
      <c r="P204" t="s">
        <v>25</v>
      </c>
      <c r="Q204" t="s">
        <v>1642</v>
      </c>
      <c r="R204" t="s">
        <v>18</v>
      </c>
      <c r="S204" t="s">
        <v>1730</v>
      </c>
      <c r="T204" t="s">
        <v>4745</v>
      </c>
      <c r="U204" t="s">
        <v>952</v>
      </c>
    </row>
    <row r="205" spans="1:21" x14ac:dyDescent="0.25">
      <c r="A205" t="s">
        <v>580</v>
      </c>
      <c r="B205" t="s">
        <v>581</v>
      </c>
      <c r="C205" t="s">
        <v>1128</v>
      </c>
      <c r="D205" t="s">
        <v>290</v>
      </c>
      <c r="E205" t="s">
        <v>125</v>
      </c>
      <c r="F205" t="s">
        <v>203</v>
      </c>
      <c r="G205" t="s">
        <v>1613</v>
      </c>
      <c r="H205" t="s">
        <v>126</v>
      </c>
      <c r="I205" t="s">
        <v>17</v>
      </c>
      <c r="J205" t="s">
        <v>765</v>
      </c>
      <c r="K205" t="s">
        <v>1086</v>
      </c>
      <c r="L205" t="s">
        <v>817</v>
      </c>
      <c r="M205" t="s">
        <v>1727</v>
      </c>
      <c r="N205" t="s">
        <v>5875</v>
      </c>
      <c r="O205" t="s">
        <v>1008</v>
      </c>
      <c r="P205" t="s">
        <v>1126</v>
      </c>
      <c r="Q205" t="s">
        <v>1392</v>
      </c>
      <c r="R205" t="s">
        <v>49</v>
      </c>
      <c r="S205" t="s">
        <v>1728</v>
      </c>
      <c r="T205" t="s">
        <v>3069</v>
      </c>
      <c r="U205" t="s">
        <v>582</v>
      </c>
    </row>
    <row r="206" spans="1:21" x14ac:dyDescent="0.25">
      <c r="A206" t="s">
        <v>1973</v>
      </c>
      <c r="B206" t="s">
        <v>1974</v>
      </c>
      <c r="C206" t="s">
        <v>33</v>
      </c>
      <c r="D206" t="s">
        <v>3231</v>
      </c>
      <c r="E206" t="s">
        <v>125</v>
      </c>
      <c r="F206" t="s">
        <v>2155</v>
      </c>
      <c r="G206" t="s">
        <v>1613</v>
      </c>
      <c r="H206" t="s">
        <v>1343</v>
      </c>
      <c r="I206" t="s">
        <v>28</v>
      </c>
      <c r="J206" t="s">
        <v>723</v>
      </c>
      <c r="K206" t="s">
        <v>820</v>
      </c>
      <c r="L206" t="s">
        <v>818</v>
      </c>
      <c r="M206" t="s">
        <v>1727</v>
      </c>
      <c r="N206" t="s">
        <v>5876</v>
      </c>
      <c r="O206" t="s">
        <v>5877</v>
      </c>
      <c r="P206" t="s">
        <v>1796</v>
      </c>
      <c r="Q206" t="s">
        <v>1101</v>
      </c>
      <c r="R206" t="s">
        <v>30</v>
      </c>
      <c r="S206" t="s">
        <v>1728</v>
      </c>
      <c r="T206" t="s">
        <v>4749</v>
      </c>
      <c r="U206" t="s">
        <v>1975</v>
      </c>
    </row>
    <row r="207" spans="1:21" x14ac:dyDescent="0.25">
      <c r="A207" t="s">
        <v>699</v>
      </c>
      <c r="B207" t="s">
        <v>700</v>
      </c>
      <c r="C207" t="s">
        <v>1128</v>
      </c>
      <c r="D207" t="s">
        <v>4454</v>
      </c>
      <c r="E207" t="s">
        <v>3242</v>
      </c>
      <c r="F207" t="s">
        <v>2429</v>
      </c>
      <c r="G207" t="s">
        <v>1613</v>
      </c>
      <c r="H207" t="s">
        <v>1391</v>
      </c>
      <c r="I207" t="s">
        <v>17</v>
      </c>
      <c r="J207" t="s">
        <v>40</v>
      </c>
      <c r="K207" t="s">
        <v>1594</v>
      </c>
      <c r="L207" t="s">
        <v>1644</v>
      </c>
      <c r="M207" t="s">
        <v>1731</v>
      </c>
      <c r="N207" t="s">
        <v>5878</v>
      </c>
      <c r="O207" t="s">
        <v>5879</v>
      </c>
      <c r="P207" t="s">
        <v>19</v>
      </c>
      <c r="Q207" t="s">
        <v>1392</v>
      </c>
      <c r="R207" t="s">
        <v>60</v>
      </c>
      <c r="S207" t="s">
        <v>1730</v>
      </c>
      <c r="T207" t="s">
        <v>4106</v>
      </c>
      <c r="U207" t="s">
        <v>701</v>
      </c>
    </row>
    <row r="208" spans="1:21" x14ac:dyDescent="0.25">
      <c r="A208" t="s">
        <v>192</v>
      </c>
      <c r="B208" t="s">
        <v>193</v>
      </c>
      <c r="C208" t="s">
        <v>1034</v>
      </c>
      <c r="D208" t="s">
        <v>2215</v>
      </c>
      <c r="E208" t="s">
        <v>2052</v>
      </c>
      <c r="F208" t="s">
        <v>2155</v>
      </c>
      <c r="G208" t="s">
        <v>1613</v>
      </c>
      <c r="H208" t="s">
        <v>1351</v>
      </c>
      <c r="I208" t="s">
        <v>20</v>
      </c>
      <c r="J208" t="s">
        <v>3153</v>
      </c>
      <c r="K208" t="s">
        <v>1768</v>
      </c>
      <c r="L208" t="s">
        <v>1348</v>
      </c>
      <c r="M208" t="s">
        <v>1731</v>
      </c>
      <c r="N208" t="s">
        <v>5880</v>
      </c>
      <c r="O208" t="s">
        <v>5881</v>
      </c>
      <c r="P208" t="s">
        <v>19</v>
      </c>
      <c r="Q208" t="s">
        <v>1642</v>
      </c>
      <c r="R208" t="s">
        <v>51</v>
      </c>
      <c r="S208" t="s">
        <v>1730</v>
      </c>
      <c r="T208" t="s">
        <v>4449</v>
      </c>
      <c r="U208" t="s">
        <v>194</v>
      </c>
    </row>
    <row r="209" spans="1:21" x14ac:dyDescent="0.25">
      <c r="A209" t="s">
        <v>684</v>
      </c>
      <c r="B209" t="s">
        <v>685</v>
      </c>
      <c r="C209" t="s">
        <v>96</v>
      </c>
      <c r="D209" t="s">
        <v>2237</v>
      </c>
      <c r="E209" t="s">
        <v>2466</v>
      </c>
      <c r="F209" t="s">
        <v>2155</v>
      </c>
      <c r="G209" t="s">
        <v>1613</v>
      </c>
      <c r="H209" t="s">
        <v>1351</v>
      </c>
      <c r="I209" t="s">
        <v>28</v>
      </c>
      <c r="J209" t="s">
        <v>726</v>
      </c>
      <c r="K209" t="s">
        <v>1415</v>
      </c>
      <c r="L209" t="s">
        <v>1082</v>
      </c>
      <c r="M209" t="s">
        <v>1731</v>
      </c>
      <c r="N209" t="s">
        <v>5882</v>
      </c>
      <c r="O209" t="s">
        <v>5883</v>
      </c>
      <c r="P209" t="s">
        <v>19</v>
      </c>
      <c r="Q209" t="s">
        <v>1392</v>
      </c>
      <c r="R209" t="s">
        <v>68</v>
      </c>
      <c r="S209" t="s">
        <v>1730</v>
      </c>
      <c r="T209" t="s">
        <v>3616</v>
      </c>
      <c r="U209" t="s">
        <v>686</v>
      </c>
    </row>
    <row r="210" spans="1:21" x14ac:dyDescent="0.25">
      <c r="A210" t="s">
        <v>2177</v>
      </c>
      <c r="B210" t="s">
        <v>2178</v>
      </c>
      <c r="C210" t="s">
        <v>1034</v>
      </c>
      <c r="D210" t="s">
        <v>2477</v>
      </c>
      <c r="E210" t="s">
        <v>125</v>
      </c>
      <c r="F210" t="s">
        <v>203</v>
      </c>
      <c r="G210" t="s">
        <v>1345</v>
      </c>
      <c r="H210" t="s">
        <v>1351</v>
      </c>
      <c r="I210" t="s">
        <v>28</v>
      </c>
      <c r="J210" t="s">
        <v>725</v>
      </c>
      <c r="K210" t="s">
        <v>1386</v>
      </c>
      <c r="L210" t="s">
        <v>1366</v>
      </c>
      <c r="M210" t="s">
        <v>1731</v>
      </c>
      <c r="N210" t="s">
        <v>5882</v>
      </c>
      <c r="O210" t="s">
        <v>5884</v>
      </c>
      <c r="P210" t="s">
        <v>25</v>
      </c>
      <c r="Q210" t="s">
        <v>1362</v>
      </c>
      <c r="R210" t="s">
        <v>60</v>
      </c>
      <c r="S210" t="s">
        <v>1730</v>
      </c>
      <c r="T210" t="s">
        <v>3640</v>
      </c>
      <c r="U210" t="s">
        <v>2179</v>
      </c>
    </row>
    <row r="211" spans="1:21" x14ac:dyDescent="0.25">
      <c r="A211" t="s">
        <v>2075</v>
      </c>
      <c r="B211" t="s">
        <v>2076</v>
      </c>
      <c r="C211" t="s">
        <v>1128</v>
      </c>
      <c r="D211" t="s">
        <v>1609</v>
      </c>
      <c r="E211" t="s">
        <v>2211</v>
      </c>
      <c r="F211" t="s">
        <v>203</v>
      </c>
      <c r="G211" t="s">
        <v>1613</v>
      </c>
      <c r="H211" t="s">
        <v>1351</v>
      </c>
      <c r="I211" t="s">
        <v>17</v>
      </c>
      <c r="J211" t="s">
        <v>731</v>
      </c>
      <c r="K211" t="s">
        <v>1415</v>
      </c>
      <c r="L211" t="s">
        <v>1371</v>
      </c>
      <c r="M211" t="s">
        <v>1731</v>
      </c>
      <c r="N211" t="s">
        <v>5885</v>
      </c>
      <c r="O211" t="s">
        <v>5886</v>
      </c>
      <c r="P211" t="s">
        <v>1796</v>
      </c>
      <c r="Q211" t="s">
        <v>1642</v>
      </c>
      <c r="R211" t="s">
        <v>51</v>
      </c>
      <c r="S211" t="s">
        <v>1730</v>
      </c>
      <c r="T211" t="s">
        <v>3195</v>
      </c>
      <c r="U211" t="s">
        <v>2077</v>
      </c>
    </row>
    <row r="212" spans="1:21" x14ac:dyDescent="0.25">
      <c r="A212" t="s">
        <v>270</v>
      </c>
      <c r="B212" t="s">
        <v>271</v>
      </c>
      <c r="D212" t="s">
        <v>1132</v>
      </c>
      <c r="E212" t="s">
        <v>125</v>
      </c>
      <c r="F212" t="s">
        <v>2155</v>
      </c>
      <c r="G212" t="s">
        <v>1613</v>
      </c>
      <c r="H212" t="s">
        <v>126</v>
      </c>
      <c r="I212" t="s">
        <v>28</v>
      </c>
      <c r="J212" t="s">
        <v>3573</v>
      </c>
      <c r="K212" t="s">
        <v>1390</v>
      </c>
      <c r="L212" t="s">
        <v>817</v>
      </c>
      <c r="M212" t="s">
        <v>1731</v>
      </c>
      <c r="N212" t="s">
        <v>5887</v>
      </c>
      <c r="O212" t="s">
        <v>5888</v>
      </c>
      <c r="P212" t="s">
        <v>19</v>
      </c>
      <c r="Q212" t="s">
        <v>1362</v>
      </c>
      <c r="R212" t="s">
        <v>18</v>
      </c>
      <c r="S212" t="s">
        <v>1730</v>
      </c>
      <c r="T212" t="s">
        <v>4988</v>
      </c>
      <c r="U212" t="s">
        <v>272</v>
      </c>
    </row>
    <row r="213" spans="1:21" x14ac:dyDescent="0.25">
      <c r="A213" t="s">
        <v>207</v>
      </c>
      <c r="B213" t="s">
        <v>208</v>
      </c>
      <c r="C213" t="s">
        <v>1034</v>
      </c>
      <c r="D213" t="s">
        <v>4202</v>
      </c>
      <c r="E213" t="s">
        <v>1350</v>
      </c>
      <c r="F213" t="s">
        <v>2155</v>
      </c>
      <c r="G213" t="s">
        <v>1613</v>
      </c>
      <c r="H213" t="s">
        <v>1809</v>
      </c>
      <c r="I213" t="s">
        <v>28</v>
      </c>
      <c r="J213" t="s">
        <v>767</v>
      </c>
      <c r="K213" t="s">
        <v>2137</v>
      </c>
      <c r="L213" t="s">
        <v>1361</v>
      </c>
      <c r="M213" t="s">
        <v>1731</v>
      </c>
      <c r="N213" t="s">
        <v>5887</v>
      </c>
      <c r="O213" t="s">
        <v>5889</v>
      </c>
      <c r="P213" t="s">
        <v>19</v>
      </c>
      <c r="Q213" t="s">
        <v>1611</v>
      </c>
      <c r="R213" t="s">
        <v>30</v>
      </c>
      <c r="S213" t="s">
        <v>1730</v>
      </c>
      <c r="T213" t="s">
        <v>4747</v>
      </c>
      <c r="U213" t="s">
        <v>209</v>
      </c>
    </row>
    <row r="214" spans="1:21" x14ac:dyDescent="0.25">
      <c r="A214" t="s">
        <v>1500</v>
      </c>
      <c r="B214" t="s">
        <v>1501</v>
      </c>
      <c r="C214" t="s">
        <v>1034</v>
      </c>
      <c r="D214" t="s">
        <v>2625</v>
      </c>
      <c r="E214" t="s">
        <v>2109</v>
      </c>
      <c r="F214" t="s">
        <v>2155</v>
      </c>
      <c r="G214" t="s">
        <v>1396</v>
      </c>
      <c r="H214" t="s">
        <v>1351</v>
      </c>
      <c r="I214" t="s">
        <v>17</v>
      </c>
      <c r="J214" t="s">
        <v>40</v>
      </c>
      <c r="K214" t="s">
        <v>2110</v>
      </c>
      <c r="L214" t="s">
        <v>1346</v>
      </c>
      <c r="M214" t="s">
        <v>1729</v>
      </c>
      <c r="N214" t="s">
        <v>5887</v>
      </c>
      <c r="O214" t="s">
        <v>5890</v>
      </c>
      <c r="P214" t="s">
        <v>19</v>
      </c>
      <c r="Q214" t="s">
        <v>1392</v>
      </c>
      <c r="R214" t="s">
        <v>21</v>
      </c>
      <c r="S214" t="s">
        <v>1728</v>
      </c>
      <c r="T214" t="s">
        <v>4453</v>
      </c>
      <c r="U214" t="s">
        <v>1502</v>
      </c>
    </row>
    <row r="215" spans="1:21" x14ac:dyDescent="0.25">
      <c r="A215" t="s">
        <v>1512</v>
      </c>
      <c r="B215" t="s">
        <v>1254</v>
      </c>
      <c r="C215" t="s">
        <v>1402</v>
      </c>
      <c r="D215" t="s">
        <v>4491</v>
      </c>
      <c r="E215" t="s">
        <v>2109</v>
      </c>
      <c r="F215" t="s">
        <v>246</v>
      </c>
      <c r="G215" t="s">
        <v>1613</v>
      </c>
      <c r="H215" t="s">
        <v>1344</v>
      </c>
      <c r="I215" t="s">
        <v>17</v>
      </c>
      <c r="J215" t="s">
        <v>727</v>
      </c>
      <c r="K215" t="s">
        <v>821</v>
      </c>
      <c r="L215" t="s">
        <v>1090</v>
      </c>
      <c r="M215" t="s">
        <v>1731</v>
      </c>
      <c r="N215" t="s">
        <v>4739</v>
      </c>
      <c r="O215" t="s">
        <v>5891</v>
      </c>
      <c r="P215" t="s">
        <v>19</v>
      </c>
      <c r="Q215" t="s">
        <v>1611</v>
      </c>
      <c r="R215" t="s">
        <v>30</v>
      </c>
      <c r="S215" t="s">
        <v>1730</v>
      </c>
      <c r="T215" t="s">
        <v>5010</v>
      </c>
      <c r="U215" t="s">
        <v>1513</v>
      </c>
    </row>
    <row r="216" spans="1:21" x14ac:dyDescent="0.25">
      <c r="A216" t="s">
        <v>2078</v>
      </c>
      <c r="B216" t="s">
        <v>2079</v>
      </c>
      <c r="C216" t="s">
        <v>2562</v>
      </c>
      <c r="D216" t="s">
        <v>803</v>
      </c>
      <c r="E216" t="s">
        <v>2190</v>
      </c>
      <c r="F216" t="s">
        <v>203</v>
      </c>
      <c r="G216" t="s">
        <v>590</v>
      </c>
      <c r="H216" t="s">
        <v>1344</v>
      </c>
      <c r="I216" t="s">
        <v>1122</v>
      </c>
      <c r="J216" t="s">
        <v>727</v>
      </c>
      <c r="K216" t="s">
        <v>1085</v>
      </c>
      <c r="L216" t="s">
        <v>1346</v>
      </c>
      <c r="M216" t="s">
        <v>1729</v>
      </c>
      <c r="N216" t="s">
        <v>4740</v>
      </c>
      <c r="O216" t="s">
        <v>5892</v>
      </c>
      <c r="P216" t="s">
        <v>1126</v>
      </c>
      <c r="Q216" t="s">
        <v>1081</v>
      </c>
      <c r="R216" t="s">
        <v>18</v>
      </c>
      <c r="S216" t="s">
        <v>1730</v>
      </c>
      <c r="T216" t="s">
        <v>4452</v>
      </c>
      <c r="U216" t="s">
        <v>2080</v>
      </c>
    </row>
    <row r="217" spans="1:21" x14ac:dyDescent="0.25">
      <c r="A217" t="s">
        <v>1298</v>
      </c>
      <c r="B217" t="s">
        <v>1299</v>
      </c>
      <c r="C217" t="s">
        <v>3061</v>
      </c>
      <c r="D217" t="s">
        <v>1120</v>
      </c>
      <c r="E217" t="s">
        <v>125</v>
      </c>
      <c r="F217" t="s">
        <v>203</v>
      </c>
      <c r="G217" t="s">
        <v>590</v>
      </c>
      <c r="H217" t="s">
        <v>126</v>
      </c>
      <c r="I217" t="s">
        <v>28</v>
      </c>
      <c r="J217" t="s">
        <v>4465</v>
      </c>
      <c r="K217" t="s">
        <v>1086</v>
      </c>
      <c r="L217" t="s">
        <v>819</v>
      </c>
      <c r="M217" t="s">
        <v>1729</v>
      </c>
      <c r="N217" t="s">
        <v>5893</v>
      </c>
      <c r="O217" t="s">
        <v>5894</v>
      </c>
      <c r="P217" t="s">
        <v>19</v>
      </c>
      <c r="Q217" t="s">
        <v>126</v>
      </c>
      <c r="R217" t="s">
        <v>21</v>
      </c>
      <c r="S217" t="s">
        <v>1732</v>
      </c>
      <c r="T217" t="s">
        <v>4170</v>
      </c>
      <c r="U217" t="s">
        <v>1300</v>
      </c>
    </row>
    <row r="218" spans="1:21" x14ac:dyDescent="0.25">
      <c r="A218" t="s">
        <v>1363</v>
      </c>
      <c r="B218" t="s">
        <v>1364</v>
      </c>
      <c r="C218" t="s">
        <v>1034</v>
      </c>
      <c r="D218" t="s">
        <v>279</v>
      </c>
      <c r="E218" t="s">
        <v>3190</v>
      </c>
      <c r="F218" t="s">
        <v>2429</v>
      </c>
      <c r="G218" t="s">
        <v>28</v>
      </c>
      <c r="H218" t="s">
        <v>1351</v>
      </c>
      <c r="I218" t="s">
        <v>17</v>
      </c>
      <c r="J218" t="s">
        <v>725</v>
      </c>
      <c r="K218" t="s">
        <v>2877</v>
      </c>
      <c r="M218" t="s">
        <v>1731</v>
      </c>
      <c r="N218" t="s">
        <v>5895</v>
      </c>
      <c r="O218" t="s">
        <v>3637</v>
      </c>
      <c r="Q218" t="s">
        <v>1392</v>
      </c>
      <c r="R218" t="s">
        <v>62</v>
      </c>
      <c r="S218" t="s">
        <v>1730</v>
      </c>
      <c r="T218" t="s">
        <v>3638</v>
      </c>
      <c r="U218" t="s">
        <v>1365</v>
      </c>
    </row>
    <row r="219" spans="1:21" x14ac:dyDescent="0.25">
      <c r="A219" t="s">
        <v>1581</v>
      </c>
      <c r="B219" t="s">
        <v>1582</v>
      </c>
      <c r="C219" t="s">
        <v>1034</v>
      </c>
      <c r="D219" t="s">
        <v>213</v>
      </c>
      <c r="E219" t="s">
        <v>125</v>
      </c>
      <c r="F219" t="s">
        <v>246</v>
      </c>
      <c r="G219" t="s">
        <v>1613</v>
      </c>
      <c r="H219" t="s">
        <v>1344</v>
      </c>
      <c r="I219" t="s">
        <v>28</v>
      </c>
      <c r="J219" t="s">
        <v>5896</v>
      </c>
      <c r="K219" t="s">
        <v>1386</v>
      </c>
      <c r="L219" t="s">
        <v>1082</v>
      </c>
      <c r="M219" t="s">
        <v>1731</v>
      </c>
      <c r="N219" t="s">
        <v>5897</v>
      </c>
      <c r="O219" t="s">
        <v>5898</v>
      </c>
      <c r="P219" t="s">
        <v>19</v>
      </c>
      <c r="Q219" t="s">
        <v>1362</v>
      </c>
      <c r="R219" t="s">
        <v>18</v>
      </c>
      <c r="S219" t="s">
        <v>1730</v>
      </c>
      <c r="T219" t="s">
        <v>4985</v>
      </c>
      <c r="U219" t="s">
        <v>1583</v>
      </c>
    </row>
    <row r="220" spans="1:21" x14ac:dyDescent="0.25">
      <c r="A220" t="s">
        <v>2012</v>
      </c>
      <c r="B220" t="s">
        <v>2013</v>
      </c>
      <c r="C220" t="s">
        <v>33</v>
      </c>
      <c r="D220" t="s">
        <v>805</v>
      </c>
      <c r="E220" t="s">
        <v>1350</v>
      </c>
      <c r="F220" t="s">
        <v>2155</v>
      </c>
      <c r="G220" t="s">
        <v>1613</v>
      </c>
      <c r="H220" t="s">
        <v>1344</v>
      </c>
      <c r="I220" t="s">
        <v>28</v>
      </c>
      <c r="J220" t="s">
        <v>725</v>
      </c>
      <c r="K220" t="s">
        <v>1400</v>
      </c>
      <c r="L220" t="s">
        <v>1090</v>
      </c>
      <c r="M220" t="s">
        <v>1727</v>
      </c>
      <c r="N220" t="s">
        <v>5899</v>
      </c>
      <c r="O220" t="s">
        <v>5900</v>
      </c>
      <c r="P220" t="s">
        <v>1796</v>
      </c>
      <c r="Q220" t="s">
        <v>1081</v>
      </c>
      <c r="R220" t="s">
        <v>37</v>
      </c>
      <c r="S220" t="s">
        <v>1728</v>
      </c>
      <c r="T220" t="s">
        <v>5901</v>
      </c>
      <c r="U220" t="s">
        <v>2014</v>
      </c>
    </row>
    <row r="221" spans="1:21" x14ac:dyDescent="0.25">
      <c r="A221" t="s">
        <v>214</v>
      </c>
      <c r="B221" t="s">
        <v>215</v>
      </c>
      <c r="D221" t="s">
        <v>1133</v>
      </c>
      <c r="E221" t="s">
        <v>125</v>
      </c>
      <c r="F221" t="s">
        <v>203</v>
      </c>
      <c r="G221" t="s">
        <v>1613</v>
      </c>
      <c r="H221" t="s">
        <v>1343</v>
      </c>
      <c r="I221" t="s">
        <v>131</v>
      </c>
      <c r="J221" t="s">
        <v>725</v>
      </c>
      <c r="K221" t="s">
        <v>820</v>
      </c>
      <c r="L221" t="s">
        <v>816</v>
      </c>
      <c r="M221" t="s">
        <v>1727</v>
      </c>
      <c r="N221" t="s">
        <v>5267</v>
      </c>
      <c r="P221" t="s">
        <v>19</v>
      </c>
      <c r="Q221" t="s">
        <v>1081</v>
      </c>
      <c r="R221" t="s">
        <v>63</v>
      </c>
      <c r="S221" t="s">
        <v>1728</v>
      </c>
      <c r="T221" t="s">
        <v>4171</v>
      </c>
      <c r="U221" t="s">
        <v>216</v>
      </c>
    </row>
    <row r="222" spans="1:21" x14ac:dyDescent="0.25">
      <c r="A222" t="s">
        <v>383</v>
      </c>
      <c r="B222" t="s">
        <v>384</v>
      </c>
      <c r="C222" t="s">
        <v>1034</v>
      </c>
      <c r="D222" t="s">
        <v>1603</v>
      </c>
      <c r="E222" t="s">
        <v>2211</v>
      </c>
      <c r="F222" t="s">
        <v>203</v>
      </c>
      <c r="G222" t="s">
        <v>1613</v>
      </c>
      <c r="H222" t="s">
        <v>1344</v>
      </c>
      <c r="I222" t="s">
        <v>28</v>
      </c>
      <c r="J222" t="s">
        <v>725</v>
      </c>
      <c r="K222" t="s">
        <v>1825</v>
      </c>
      <c r="L222" t="s">
        <v>1082</v>
      </c>
      <c r="M222" t="s">
        <v>1731</v>
      </c>
      <c r="N222" t="s">
        <v>5902</v>
      </c>
      <c r="O222" t="s">
        <v>5903</v>
      </c>
      <c r="P222" t="s">
        <v>1796</v>
      </c>
      <c r="Q222" t="s">
        <v>1392</v>
      </c>
      <c r="R222" t="s">
        <v>34</v>
      </c>
      <c r="S222" t="s">
        <v>1732</v>
      </c>
      <c r="T222" t="s">
        <v>5904</v>
      </c>
      <c r="U222" t="s">
        <v>385</v>
      </c>
    </row>
    <row r="223" spans="1:21" x14ac:dyDescent="0.25">
      <c r="A223" t="s">
        <v>1621</v>
      </c>
      <c r="B223" t="s">
        <v>1622</v>
      </c>
      <c r="C223" t="s">
        <v>1034</v>
      </c>
      <c r="D223" t="s">
        <v>2189</v>
      </c>
      <c r="E223" t="s">
        <v>2677</v>
      </c>
      <c r="F223" t="s">
        <v>246</v>
      </c>
      <c r="G223" t="s">
        <v>1396</v>
      </c>
      <c r="H223" t="s">
        <v>1351</v>
      </c>
      <c r="I223" t="s">
        <v>17</v>
      </c>
      <c r="J223" t="s">
        <v>3021</v>
      </c>
      <c r="K223" t="s">
        <v>2385</v>
      </c>
      <c r="L223" t="s">
        <v>823</v>
      </c>
      <c r="M223" t="s">
        <v>1729</v>
      </c>
      <c r="N223" t="s">
        <v>5905</v>
      </c>
      <c r="O223" t="s">
        <v>5906</v>
      </c>
      <c r="P223" t="s">
        <v>19</v>
      </c>
      <c r="Q223" t="s">
        <v>1392</v>
      </c>
      <c r="R223" t="s">
        <v>49</v>
      </c>
      <c r="S223" t="s">
        <v>1728</v>
      </c>
      <c r="T223" t="s">
        <v>2111</v>
      </c>
      <c r="U223" t="s">
        <v>1623</v>
      </c>
    </row>
    <row r="224" spans="1:21" x14ac:dyDescent="0.25">
      <c r="A224" t="s">
        <v>350</v>
      </c>
      <c r="B224" t="s">
        <v>351</v>
      </c>
      <c r="C224" t="s">
        <v>1084</v>
      </c>
      <c r="D224" t="s">
        <v>2237</v>
      </c>
      <c r="E224" t="s">
        <v>2109</v>
      </c>
      <c r="F224" t="s">
        <v>2155</v>
      </c>
      <c r="G224" t="s">
        <v>1613</v>
      </c>
      <c r="H224" t="s">
        <v>1344</v>
      </c>
      <c r="I224" t="s">
        <v>17</v>
      </c>
      <c r="J224" t="s">
        <v>729</v>
      </c>
      <c r="K224" t="s">
        <v>1349</v>
      </c>
      <c r="L224" t="s">
        <v>819</v>
      </c>
      <c r="M224" t="s">
        <v>1727</v>
      </c>
      <c r="N224" t="s">
        <v>5907</v>
      </c>
      <c r="O224" t="s">
        <v>5221</v>
      </c>
      <c r="P224" t="s">
        <v>19</v>
      </c>
      <c r="Q224" t="s">
        <v>1392</v>
      </c>
      <c r="R224" t="s">
        <v>62</v>
      </c>
      <c r="S224" t="s">
        <v>1728</v>
      </c>
      <c r="T224" t="s">
        <v>3274</v>
      </c>
      <c r="U224" t="s">
        <v>352</v>
      </c>
    </row>
    <row r="225" spans="1:22" x14ac:dyDescent="0.25">
      <c r="A225" t="s">
        <v>859</v>
      </c>
      <c r="B225" t="s">
        <v>860</v>
      </c>
      <c r="C225" t="s">
        <v>1084</v>
      </c>
      <c r="D225" t="s">
        <v>1691</v>
      </c>
      <c r="E225" t="s">
        <v>2466</v>
      </c>
      <c r="F225" t="s">
        <v>203</v>
      </c>
      <c r="G225" t="s">
        <v>1345</v>
      </c>
      <c r="H225" t="s">
        <v>1344</v>
      </c>
      <c r="I225" t="s">
        <v>17</v>
      </c>
      <c r="J225" t="s">
        <v>729</v>
      </c>
      <c r="K225" t="s">
        <v>1386</v>
      </c>
      <c r="L225" t="s">
        <v>1361</v>
      </c>
      <c r="M225" t="s">
        <v>1731</v>
      </c>
      <c r="N225" t="s">
        <v>5908</v>
      </c>
      <c r="O225" t="s">
        <v>5909</v>
      </c>
      <c r="P225" t="s">
        <v>19</v>
      </c>
      <c r="Q225" t="s">
        <v>1392</v>
      </c>
      <c r="R225" t="s">
        <v>18</v>
      </c>
      <c r="S225" t="s">
        <v>1730</v>
      </c>
      <c r="T225" t="s">
        <v>5910</v>
      </c>
      <c r="U225" t="s">
        <v>861</v>
      </c>
    </row>
    <row r="226" spans="1:22" x14ac:dyDescent="0.25">
      <c r="A226" t="s">
        <v>2527</v>
      </c>
      <c r="B226" t="s">
        <v>2528</v>
      </c>
      <c r="C226" t="s">
        <v>1128</v>
      </c>
      <c r="D226" t="s">
        <v>1612</v>
      </c>
      <c r="E226" t="s">
        <v>1350</v>
      </c>
      <c r="F226" t="s">
        <v>203</v>
      </c>
      <c r="G226" t="s">
        <v>1613</v>
      </c>
      <c r="H226" t="s">
        <v>1351</v>
      </c>
      <c r="I226" t="s">
        <v>28</v>
      </c>
      <c r="J226" t="s">
        <v>731</v>
      </c>
      <c r="K226" t="s">
        <v>1105</v>
      </c>
      <c r="L226" t="s">
        <v>1346</v>
      </c>
      <c r="M226" t="s">
        <v>1731</v>
      </c>
      <c r="N226" t="s">
        <v>5911</v>
      </c>
      <c r="O226" t="s">
        <v>5912</v>
      </c>
      <c r="P226" t="s">
        <v>19</v>
      </c>
      <c r="Q226" t="s">
        <v>1392</v>
      </c>
      <c r="R226" t="s">
        <v>46</v>
      </c>
      <c r="S226" t="s">
        <v>1732</v>
      </c>
      <c r="T226" t="s">
        <v>3238</v>
      </c>
      <c r="U226" t="s">
        <v>2529</v>
      </c>
    </row>
    <row r="227" spans="1:22" x14ac:dyDescent="0.25">
      <c r="A227" t="s">
        <v>69</v>
      </c>
      <c r="B227" t="s">
        <v>70</v>
      </c>
      <c r="C227" t="s">
        <v>33</v>
      </c>
      <c r="D227" t="s">
        <v>2625</v>
      </c>
      <c r="E227" t="s">
        <v>125</v>
      </c>
      <c r="F227" t="s">
        <v>2155</v>
      </c>
      <c r="G227" t="s">
        <v>1613</v>
      </c>
      <c r="H227" t="s">
        <v>1351</v>
      </c>
      <c r="I227" t="s">
        <v>28</v>
      </c>
      <c r="J227" t="s">
        <v>40</v>
      </c>
      <c r="K227" t="s">
        <v>1349</v>
      </c>
      <c r="L227" t="s">
        <v>823</v>
      </c>
      <c r="M227" t="s">
        <v>1727</v>
      </c>
      <c r="N227" t="s">
        <v>5913</v>
      </c>
      <c r="O227" t="s">
        <v>5914</v>
      </c>
      <c r="P227" t="s">
        <v>19</v>
      </c>
      <c r="Q227" t="s">
        <v>1101</v>
      </c>
      <c r="R227" t="s">
        <v>71</v>
      </c>
      <c r="S227" t="s">
        <v>1732</v>
      </c>
      <c r="T227" t="s">
        <v>3622</v>
      </c>
      <c r="U227" t="s">
        <v>72</v>
      </c>
    </row>
    <row r="228" spans="1:22" x14ac:dyDescent="0.25">
      <c r="A228" t="s">
        <v>1532</v>
      </c>
      <c r="B228" t="s">
        <v>1533</v>
      </c>
      <c r="C228" t="s">
        <v>1034</v>
      </c>
      <c r="D228" t="s">
        <v>2678</v>
      </c>
      <c r="E228" t="s">
        <v>2677</v>
      </c>
      <c r="F228" t="s">
        <v>2155</v>
      </c>
      <c r="G228" t="s">
        <v>1613</v>
      </c>
      <c r="H228" t="s">
        <v>1351</v>
      </c>
      <c r="I228" t="s">
        <v>17</v>
      </c>
      <c r="J228" t="s">
        <v>40</v>
      </c>
      <c r="K228" t="s">
        <v>1594</v>
      </c>
      <c r="L228" t="s">
        <v>1346</v>
      </c>
      <c r="M228" t="s">
        <v>1729</v>
      </c>
      <c r="N228" t="s">
        <v>5915</v>
      </c>
      <c r="O228" t="s">
        <v>5916</v>
      </c>
      <c r="P228" t="s">
        <v>19</v>
      </c>
      <c r="Q228" t="s">
        <v>1392</v>
      </c>
      <c r="R228" t="s">
        <v>18</v>
      </c>
      <c r="S228" t="s">
        <v>1730</v>
      </c>
      <c r="T228" t="s">
        <v>4176</v>
      </c>
      <c r="U228" t="s">
        <v>1534</v>
      </c>
    </row>
    <row r="229" spans="1:22" x14ac:dyDescent="0.25">
      <c r="A229" t="s">
        <v>301</v>
      </c>
      <c r="B229" t="s">
        <v>302</v>
      </c>
      <c r="C229" t="s">
        <v>1092</v>
      </c>
      <c r="D229" t="s">
        <v>2134</v>
      </c>
      <c r="E229" t="s">
        <v>1350</v>
      </c>
      <c r="F229" t="s">
        <v>2429</v>
      </c>
      <c r="G229" t="s">
        <v>1613</v>
      </c>
      <c r="H229" t="s">
        <v>1344</v>
      </c>
      <c r="I229" t="s">
        <v>28</v>
      </c>
      <c r="J229" t="s">
        <v>725</v>
      </c>
      <c r="K229" t="s">
        <v>1689</v>
      </c>
      <c r="L229" t="s">
        <v>1090</v>
      </c>
      <c r="M229" t="s">
        <v>1731</v>
      </c>
      <c r="N229" t="s">
        <v>5917</v>
      </c>
      <c r="O229" t="s">
        <v>5918</v>
      </c>
      <c r="P229" t="s">
        <v>25</v>
      </c>
      <c r="Q229" t="s">
        <v>1611</v>
      </c>
      <c r="R229" t="s">
        <v>34</v>
      </c>
      <c r="S229" t="s">
        <v>1730</v>
      </c>
      <c r="T229" t="s">
        <v>3535</v>
      </c>
      <c r="U229" t="s">
        <v>303</v>
      </c>
    </row>
    <row r="230" spans="1:22" x14ac:dyDescent="0.25">
      <c r="A230" t="s">
        <v>2171</v>
      </c>
      <c r="B230" t="s">
        <v>2172</v>
      </c>
      <c r="C230" t="s">
        <v>33</v>
      </c>
      <c r="D230" t="s">
        <v>1209</v>
      </c>
      <c r="E230" t="s">
        <v>2109</v>
      </c>
      <c r="F230" t="s">
        <v>2155</v>
      </c>
      <c r="G230" t="s">
        <v>1613</v>
      </c>
      <c r="H230" t="s">
        <v>1344</v>
      </c>
      <c r="I230" t="s">
        <v>17</v>
      </c>
      <c r="J230" t="s">
        <v>727</v>
      </c>
      <c r="K230" t="s">
        <v>1415</v>
      </c>
      <c r="L230" t="s">
        <v>1090</v>
      </c>
      <c r="M230" t="s">
        <v>1729</v>
      </c>
      <c r="N230" t="s">
        <v>4999</v>
      </c>
      <c r="O230" t="s">
        <v>5919</v>
      </c>
      <c r="Q230" t="s">
        <v>1611</v>
      </c>
      <c r="R230" t="s">
        <v>34</v>
      </c>
      <c r="S230" t="s">
        <v>1728</v>
      </c>
      <c r="T230" t="s">
        <v>4107</v>
      </c>
      <c r="U230" t="s">
        <v>2173</v>
      </c>
    </row>
    <row r="231" spans="1:22" x14ac:dyDescent="0.25">
      <c r="A231" t="s">
        <v>1102</v>
      </c>
      <c r="B231" t="s">
        <v>1103</v>
      </c>
      <c r="C231" t="s">
        <v>1092</v>
      </c>
      <c r="D231" t="s">
        <v>1605</v>
      </c>
      <c r="E231" t="s">
        <v>1350</v>
      </c>
      <c r="F231" t="s">
        <v>203</v>
      </c>
      <c r="G231" t="s">
        <v>1613</v>
      </c>
      <c r="H231" t="s">
        <v>1344</v>
      </c>
      <c r="I231" t="s">
        <v>28</v>
      </c>
      <c r="J231" t="s">
        <v>129</v>
      </c>
      <c r="K231" t="s">
        <v>1594</v>
      </c>
      <c r="L231" t="s">
        <v>817</v>
      </c>
      <c r="M231" t="s">
        <v>1729</v>
      </c>
      <c r="N231" t="s">
        <v>5920</v>
      </c>
      <c r="P231" t="s">
        <v>19</v>
      </c>
      <c r="Q231" t="s">
        <v>1101</v>
      </c>
      <c r="R231" t="s">
        <v>34</v>
      </c>
      <c r="S231" t="s">
        <v>1728</v>
      </c>
      <c r="T231" t="s">
        <v>2518</v>
      </c>
      <c r="U231" t="s">
        <v>1104</v>
      </c>
    </row>
    <row r="232" spans="1:22" x14ac:dyDescent="0.25">
      <c r="A232" t="s">
        <v>73</v>
      </c>
      <c r="B232" t="s">
        <v>74</v>
      </c>
      <c r="C232" t="s">
        <v>33</v>
      </c>
      <c r="D232" t="s">
        <v>2108</v>
      </c>
      <c r="E232" t="s">
        <v>125</v>
      </c>
      <c r="F232" t="s">
        <v>203</v>
      </c>
      <c r="G232" t="s">
        <v>1613</v>
      </c>
      <c r="H232" t="s">
        <v>1344</v>
      </c>
      <c r="I232" t="s">
        <v>28</v>
      </c>
      <c r="J232" t="s">
        <v>728</v>
      </c>
      <c r="K232" t="s">
        <v>1085</v>
      </c>
      <c r="M232" t="s">
        <v>1727</v>
      </c>
      <c r="N232" t="s">
        <v>5921</v>
      </c>
      <c r="P232" t="s">
        <v>19</v>
      </c>
      <c r="Q232" t="s">
        <v>1101</v>
      </c>
      <c r="R232" t="s">
        <v>34</v>
      </c>
      <c r="S232" t="s">
        <v>1728</v>
      </c>
      <c r="T232" t="s">
        <v>2736</v>
      </c>
      <c r="U232" t="s">
        <v>75</v>
      </c>
    </row>
    <row r="233" spans="1:22" x14ac:dyDescent="0.25">
      <c r="A233" t="s">
        <v>425</v>
      </c>
      <c r="B233" t="s">
        <v>426</v>
      </c>
      <c r="C233" t="s">
        <v>1084</v>
      </c>
      <c r="D233" t="s">
        <v>2053</v>
      </c>
      <c r="E233" t="s">
        <v>2109</v>
      </c>
      <c r="F233" t="s">
        <v>2155</v>
      </c>
      <c r="G233" t="s">
        <v>1613</v>
      </c>
      <c r="H233" t="s">
        <v>1344</v>
      </c>
      <c r="I233" t="s">
        <v>17</v>
      </c>
      <c r="J233" t="s">
        <v>726</v>
      </c>
      <c r="K233" t="s">
        <v>1825</v>
      </c>
      <c r="L233" t="s">
        <v>818</v>
      </c>
      <c r="M233" t="s">
        <v>1727</v>
      </c>
      <c r="N233" t="s">
        <v>5922</v>
      </c>
      <c r="O233" t="s">
        <v>4947</v>
      </c>
      <c r="P233" t="s">
        <v>19</v>
      </c>
      <c r="Q233" t="s">
        <v>1392</v>
      </c>
      <c r="R233" t="s">
        <v>49</v>
      </c>
      <c r="S233" t="s">
        <v>1728</v>
      </c>
      <c r="T233" t="s">
        <v>3335</v>
      </c>
      <c r="U233" t="s">
        <v>427</v>
      </c>
      <c r="V233" t="s">
        <v>1143</v>
      </c>
    </row>
    <row r="234" spans="1:22" x14ac:dyDescent="0.25">
      <c r="A234" t="s">
        <v>1210</v>
      </c>
      <c r="B234" t="s">
        <v>1211</v>
      </c>
      <c r="C234" t="s">
        <v>1034</v>
      </c>
      <c r="D234" t="s">
        <v>2435</v>
      </c>
      <c r="E234" t="s">
        <v>2211</v>
      </c>
      <c r="F234" t="s">
        <v>2155</v>
      </c>
      <c r="G234" t="s">
        <v>1613</v>
      </c>
      <c r="H234" t="s">
        <v>1351</v>
      </c>
      <c r="I234" t="s">
        <v>17</v>
      </c>
      <c r="J234" t="s">
        <v>723</v>
      </c>
      <c r="K234" t="s">
        <v>1689</v>
      </c>
      <c r="L234" t="s">
        <v>818</v>
      </c>
      <c r="M234" t="s">
        <v>1731</v>
      </c>
      <c r="N234" t="s">
        <v>5923</v>
      </c>
      <c r="O234" t="s">
        <v>5924</v>
      </c>
      <c r="P234" t="s">
        <v>19</v>
      </c>
      <c r="Q234" t="s">
        <v>1392</v>
      </c>
      <c r="R234" t="s">
        <v>63</v>
      </c>
      <c r="S234" t="s">
        <v>1730</v>
      </c>
      <c r="T234" t="s">
        <v>3527</v>
      </c>
      <c r="U234" t="s">
        <v>1212</v>
      </c>
    </row>
    <row r="235" spans="1:22" x14ac:dyDescent="0.25">
      <c r="A235" t="s">
        <v>535</v>
      </c>
      <c r="B235" t="s">
        <v>536</v>
      </c>
      <c r="C235" t="s">
        <v>1128</v>
      </c>
      <c r="D235" t="s">
        <v>2237</v>
      </c>
      <c r="E235" t="s">
        <v>2229</v>
      </c>
      <c r="F235" t="s">
        <v>203</v>
      </c>
      <c r="G235" t="s">
        <v>1613</v>
      </c>
      <c r="H235" t="s">
        <v>2138</v>
      </c>
      <c r="I235" t="s">
        <v>1122</v>
      </c>
      <c r="J235" t="s">
        <v>770</v>
      </c>
      <c r="K235" t="s">
        <v>1415</v>
      </c>
      <c r="L235" t="s">
        <v>1644</v>
      </c>
      <c r="M235" t="s">
        <v>1727</v>
      </c>
      <c r="N235" t="s">
        <v>5925</v>
      </c>
      <c r="O235" t="s">
        <v>4461</v>
      </c>
      <c r="P235" t="s">
        <v>19</v>
      </c>
      <c r="Q235" t="s">
        <v>1392</v>
      </c>
      <c r="R235" t="s">
        <v>60</v>
      </c>
      <c r="S235" t="s">
        <v>1728</v>
      </c>
      <c r="T235" t="s">
        <v>2867</v>
      </c>
      <c r="U235" t="s">
        <v>537</v>
      </c>
    </row>
    <row r="236" spans="1:22" x14ac:dyDescent="0.25">
      <c r="A236" t="s">
        <v>999</v>
      </c>
      <c r="B236" t="s">
        <v>1000</v>
      </c>
      <c r="C236" t="s">
        <v>1034</v>
      </c>
      <c r="D236" t="s">
        <v>1606</v>
      </c>
      <c r="E236" t="s">
        <v>2298</v>
      </c>
      <c r="F236" t="s">
        <v>2155</v>
      </c>
      <c r="G236" t="s">
        <v>1613</v>
      </c>
      <c r="H236" t="s">
        <v>1344</v>
      </c>
      <c r="I236" t="s">
        <v>17</v>
      </c>
      <c r="J236" t="s">
        <v>766</v>
      </c>
      <c r="K236" t="s">
        <v>820</v>
      </c>
      <c r="L236" t="s">
        <v>816</v>
      </c>
      <c r="M236" t="s">
        <v>1731</v>
      </c>
      <c r="N236" t="s">
        <v>5002</v>
      </c>
      <c r="O236" t="s">
        <v>5926</v>
      </c>
      <c r="P236" t="s">
        <v>19</v>
      </c>
      <c r="Q236" t="s">
        <v>1101</v>
      </c>
      <c r="R236" t="s">
        <v>51</v>
      </c>
      <c r="S236" t="s">
        <v>1732</v>
      </c>
      <c r="T236" t="s">
        <v>2331</v>
      </c>
      <c r="U236" t="s">
        <v>1001</v>
      </c>
    </row>
    <row r="237" spans="1:22" x14ac:dyDescent="0.25">
      <c r="A237" t="s">
        <v>1422</v>
      </c>
      <c r="B237" t="s">
        <v>311</v>
      </c>
      <c r="C237" t="s">
        <v>1092</v>
      </c>
      <c r="D237" t="s">
        <v>3526</v>
      </c>
      <c r="E237" t="s">
        <v>1350</v>
      </c>
      <c r="F237" t="s">
        <v>2155</v>
      </c>
      <c r="G237" t="s">
        <v>1613</v>
      </c>
      <c r="H237" t="s">
        <v>1391</v>
      </c>
      <c r="I237" t="s">
        <v>131</v>
      </c>
      <c r="J237" t="s">
        <v>40</v>
      </c>
      <c r="K237" t="s">
        <v>2908</v>
      </c>
      <c r="L237" t="s">
        <v>1769</v>
      </c>
      <c r="M237" t="s">
        <v>1731</v>
      </c>
      <c r="N237" t="s">
        <v>5927</v>
      </c>
      <c r="O237" t="s">
        <v>5928</v>
      </c>
      <c r="P237" t="s">
        <v>19</v>
      </c>
      <c r="Q237" t="s">
        <v>1392</v>
      </c>
      <c r="R237" t="s">
        <v>30</v>
      </c>
      <c r="S237" t="s">
        <v>1730</v>
      </c>
      <c r="T237" t="s">
        <v>4161</v>
      </c>
      <c r="U237" t="s">
        <v>312</v>
      </c>
      <c r="V237" t="s">
        <v>1143</v>
      </c>
    </row>
    <row r="238" spans="1:22" x14ac:dyDescent="0.25">
      <c r="A238" t="s">
        <v>468</v>
      </c>
      <c r="B238" t="s">
        <v>468</v>
      </c>
      <c r="C238" t="s">
        <v>96</v>
      </c>
      <c r="D238" t="s">
        <v>2307</v>
      </c>
      <c r="E238" t="s">
        <v>2298</v>
      </c>
      <c r="F238" t="s">
        <v>2429</v>
      </c>
      <c r="G238" t="s">
        <v>1613</v>
      </c>
      <c r="H238" t="s">
        <v>1809</v>
      </c>
      <c r="I238" t="s">
        <v>20</v>
      </c>
      <c r="J238" t="s">
        <v>40</v>
      </c>
      <c r="K238" t="s">
        <v>2407</v>
      </c>
      <c r="L238" t="s">
        <v>2308</v>
      </c>
      <c r="M238" t="s">
        <v>1731</v>
      </c>
      <c r="N238" t="s">
        <v>5929</v>
      </c>
      <c r="O238" t="s">
        <v>5930</v>
      </c>
      <c r="P238" t="s">
        <v>25</v>
      </c>
      <c r="Q238" t="s">
        <v>1392</v>
      </c>
      <c r="R238" t="s">
        <v>30</v>
      </c>
      <c r="S238" t="s">
        <v>1730</v>
      </c>
      <c r="T238" t="s">
        <v>5931</v>
      </c>
      <c r="U238" t="s">
        <v>469</v>
      </c>
      <c r="V238" t="s">
        <v>2088</v>
      </c>
    </row>
    <row r="239" spans="1:22" x14ac:dyDescent="0.25">
      <c r="A239" t="s">
        <v>283</v>
      </c>
      <c r="B239" t="s">
        <v>284</v>
      </c>
      <c r="C239" t="s">
        <v>1034</v>
      </c>
      <c r="D239" t="s">
        <v>2189</v>
      </c>
      <c r="E239" t="s">
        <v>125</v>
      </c>
      <c r="F239" t="s">
        <v>2155</v>
      </c>
      <c r="G239" t="s">
        <v>1613</v>
      </c>
      <c r="H239" t="s">
        <v>1809</v>
      </c>
      <c r="I239" t="s">
        <v>28</v>
      </c>
      <c r="J239" t="s">
        <v>722</v>
      </c>
      <c r="K239" t="s">
        <v>1692</v>
      </c>
      <c r="L239" t="s">
        <v>1094</v>
      </c>
      <c r="M239" t="s">
        <v>1731</v>
      </c>
      <c r="N239" t="s">
        <v>5932</v>
      </c>
      <c r="O239" t="s">
        <v>5933</v>
      </c>
      <c r="P239" t="s">
        <v>19</v>
      </c>
      <c r="Q239" t="s">
        <v>1392</v>
      </c>
      <c r="R239" t="s">
        <v>51</v>
      </c>
      <c r="S239" t="s">
        <v>1730</v>
      </c>
      <c r="T239" t="s">
        <v>4746</v>
      </c>
      <c r="U239" t="s">
        <v>285</v>
      </c>
    </row>
    <row r="240" spans="1:22" x14ac:dyDescent="0.25">
      <c r="A240" t="s">
        <v>1595</v>
      </c>
      <c r="B240" t="s">
        <v>1596</v>
      </c>
      <c r="C240" t="s">
        <v>33</v>
      </c>
      <c r="D240" t="s">
        <v>1603</v>
      </c>
      <c r="E240" t="s">
        <v>2109</v>
      </c>
      <c r="F240" t="s">
        <v>2155</v>
      </c>
      <c r="G240" t="s">
        <v>1613</v>
      </c>
      <c r="H240" t="s">
        <v>1344</v>
      </c>
      <c r="I240" t="s">
        <v>17</v>
      </c>
      <c r="J240" t="s">
        <v>727</v>
      </c>
      <c r="K240" t="s">
        <v>1415</v>
      </c>
      <c r="L240" t="s">
        <v>1346</v>
      </c>
      <c r="M240" t="s">
        <v>1727</v>
      </c>
      <c r="N240" t="s">
        <v>5934</v>
      </c>
      <c r="O240" t="s">
        <v>5935</v>
      </c>
      <c r="P240" t="s">
        <v>25</v>
      </c>
      <c r="Q240" t="s">
        <v>1611</v>
      </c>
      <c r="R240" t="s">
        <v>60</v>
      </c>
      <c r="S240" t="s">
        <v>1728</v>
      </c>
      <c r="T240" t="s">
        <v>4168</v>
      </c>
      <c r="U240" t="s">
        <v>1597</v>
      </c>
    </row>
    <row r="241" spans="1:22" x14ac:dyDescent="0.25">
      <c r="A241" t="s">
        <v>813</v>
      </c>
      <c r="B241" t="s">
        <v>814</v>
      </c>
      <c r="D241" t="s">
        <v>1111</v>
      </c>
      <c r="E241" t="s">
        <v>125</v>
      </c>
      <c r="F241" t="s">
        <v>246</v>
      </c>
      <c r="G241" t="s">
        <v>1613</v>
      </c>
      <c r="H241" t="s">
        <v>126</v>
      </c>
      <c r="I241" t="s">
        <v>1122</v>
      </c>
      <c r="J241" t="s">
        <v>232</v>
      </c>
      <c r="K241" t="s">
        <v>822</v>
      </c>
      <c r="L241" t="s">
        <v>823</v>
      </c>
      <c r="M241" t="s">
        <v>1729</v>
      </c>
      <c r="N241" t="s">
        <v>5936</v>
      </c>
      <c r="O241" t="s">
        <v>5937</v>
      </c>
      <c r="P241" t="s">
        <v>1126</v>
      </c>
      <c r="Q241" t="s">
        <v>1101</v>
      </c>
      <c r="R241" t="s">
        <v>68</v>
      </c>
      <c r="S241" t="s">
        <v>1732</v>
      </c>
      <c r="T241" t="s">
        <v>5000</v>
      </c>
      <c r="U241" t="s">
        <v>815</v>
      </c>
    </row>
    <row r="242" spans="1:22" x14ac:dyDescent="0.25">
      <c r="A242" t="s">
        <v>1439</v>
      </c>
      <c r="B242" t="s">
        <v>1440</v>
      </c>
      <c r="C242" t="s">
        <v>1034</v>
      </c>
      <c r="D242" t="s">
        <v>3331</v>
      </c>
      <c r="E242" t="s">
        <v>2211</v>
      </c>
      <c r="F242" t="s">
        <v>2155</v>
      </c>
      <c r="G242" t="s">
        <v>1613</v>
      </c>
      <c r="H242" t="s">
        <v>2138</v>
      </c>
      <c r="I242" t="s">
        <v>28</v>
      </c>
      <c r="J242" t="s">
        <v>727</v>
      </c>
      <c r="K242" t="s">
        <v>2549</v>
      </c>
      <c r="L242" t="s">
        <v>1346</v>
      </c>
      <c r="M242" t="s">
        <v>1731</v>
      </c>
      <c r="N242" t="s">
        <v>5938</v>
      </c>
      <c r="O242" t="s">
        <v>5939</v>
      </c>
      <c r="P242" t="s">
        <v>19</v>
      </c>
      <c r="Q242" t="s">
        <v>1392</v>
      </c>
      <c r="R242" t="s">
        <v>24</v>
      </c>
      <c r="S242" t="s">
        <v>1730</v>
      </c>
      <c r="T242" t="s">
        <v>5269</v>
      </c>
      <c r="U242" t="s">
        <v>1441</v>
      </c>
    </row>
    <row r="243" spans="1:22" x14ac:dyDescent="0.25">
      <c r="A243" t="s">
        <v>1816</v>
      </c>
      <c r="B243" t="s">
        <v>1817</v>
      </c>
      <c r="C243" t="s">
        <v>1092</v>
      </c>
      <c r="D243" t="s">
        <v>2372</v>
      </c>
      <c r="E243" t="s">
        <v>125</v>
      </c>
      <c r="F243" t="s">
        <v>2155</v>
      </c>
      <c r="G243" t="s">
        <v>1613</v>
      </c>
      <c r="H243" t="s">
        <v>1351</v>
      </c>
      <c r="I243" t="s">
        <v>28</v>
      </c>
      <c r="J243" t="s">
        <v>129</v>
      </c>
      <c r="K243" t="s">
        <v>1643</v>
      </c>
      <c r="L243" t="s">
        <v>818</v>
      </c>
      <c r="M243" t="s">
        <v>1731</v>
      </c>
      <c r="N243" t="s">
        <v>5940</v>
      </c>
      <c r="O243" t="s">
        <v>5941</v>
      </c>
      <c r="P243" t="s">
        <v>19</v>
      </c>
      <c r="Q243" t="s">
        <v>1611</v>
      </c>
      <c r="R243" t="s">
        <v>60</v>
      </c>
      <c r="S243" t="s">
        <v>1730</v>
      </c>
      <c r="T243" t="s">
        <v>5942</v>
      </c>
      <c r="U243" t="s">
        <v>1818</v>
      </c>
    </row>
    <row r="244" spans="1:22" x14ac:dyDescent="0.25">
      <c r="A244" t="s">
        <v>553</v>
      </c>
      <c r="B244" t="s">
        <v>554</v>
      </c>
      <c r="C244" t="s">
        <v>1092</v>
      </c>
      <c r="D244" t="s">
        <v>2372</v>
      </c>
      <c r="E244" t="s">
        <v>2052</v>
      </c>
      <c r="F244" t="s">
        <v>2155</v>
      </c>
      <c r="G244" t="s">
        <v>1613</v>
      </c>
      <c r="H244" t="s">
        <v>1344</v>
      </c>
      <c r="I244" t="s">
        <v>28</v>
      </c>
      <c r="J244" t="s">
        <v>767</v>
      </c>
      <c r="K244" t="s">
        <v>1085</v>
      </c>
      <c r="L244" t="s">
        <v>816</v>
      </c>
      <c r="M244" t="s">
        <v>1729</v>
      </c>
      <c r="N244" t="s">
        <v>5943</v>
      </c>
      <c r="O244" t="s">
        <v>5944</v>
      </c>
      <c r="P244" t="s">
        <v>19</v>
      </c>
      <c r="Q244" t="s">
        <v>1611</v>
      </c>
      <c r="R244" t="s">
        <v>60</v>
      </c>
      <c r="S244" t="s">
        <v>1730</v>
      </c>
      <c r="T244" t="s">
        <v>3241</v>
      </c>
      <c r="U244" t="s">
        <v>555</v>
      </c>
    </row>
    <row r="245" spans="1:22" x14ac:dyDescent="0.25">
      <c r="A245" t="s">
        <v>182</v>
      </c>
      <c r="B245" t="s">
        <v>183</v>
      </c>
      <c r="C245" t="s">
        <v>1084</v>
      </c>
      <c r="D245" t="s">
        <v>2237</v>
      </c>
      <c r="E245" t="s">
        <v>125</v>
      </c>
      <c r="F245" t="s">
        <v>2429</v>
      </c>
      <c r="G245" t="s">
        <v>1613</v>
      </c>
      <c r="H245" t="s">
        <v>1809</v>
      </c>
      <c r="I245" t="s">
        <v>20</v>
      </c>
      <c r="J245" t="s">
        <v>727</v>
      </c>
      <c r="K245" t="s">
        <v>1643</v>
      </c>
      <c r="L245" t="s">
        <v>816</v>
      </c>
      <c r="M245" t="s">
        <v>1731</v>
      </c>
      <c r="N245" t="s">
        <v>5945</v>
      </c>
      <c r="O245" t="s">
        <v>5946</v>
      </c>
      <c r="P245" t="s">
        <v>19</v>
      </c>
      <c r="Q245" t="s">
        <v>1392</v>
      </c>
      <c r="R245" t="s">
        <v>60</v>
      </c>
      <c r="S245" t="s">
        <v>1730</v>
      </c>
      <c r="T245" t="s">
        <v>3189</v>
      </c>
      <c r="U245" t="s">
        <v>184</v>
      </c>
    </row>
    <row r="246" spans="1:22" x14ac:dyDescent="0.25">
      <c r="A246" t="s">
        <v>2081</v>
      </c>
      <c r="B246" t="s">
        <v>2082</v>
      </c>
      <c r="C246" t="s">
        <v>1034</v>
      </c>
      <c r="D246" t="s">
        <v>1608</v>
      </c>
      <c r="E246" t="s">
        <v>125</v>
      </c>
      <c r="F246" t="s">
        <v>2155</v>
      </c>
      <c r="G246" t="s">
        <v>1613</v>
      </c>
      <c r="H246" t="s">
        <v>1344</v>
      </c>
      <c r="I246" t="s">
        <v>28</v>
      </c>
      <c r="J246" t="s">
        <v>732</v>
      </c>
      <c r="K246" t="s">
        <v>1349</v>
      </c>
      <c r="L246" t="s">
        <v>1094</v>
      </c>
      <c r="M246" t="s">
        <v>1731</v>
      </c>
      <c r="N246" t="s">
        <v>5947</v>
      </c>
      <c r="P246" t="s">
        <v>19</v>
      </c>
      <c r="Q246" t="s">
        <v>1611</v>
      </c>
      <c r="R246" t="s">
        <v>195</v>
      </c>
      <c r="S246" t="s">
        <v>1730</v>
      </c>
      <c r="T246" t="s">
        <v>2796</v>
      </c>
      <c r="U246" t="s">
        <v>2083</v>
      </c>
      <c r="V246" t="s">
        <v>1143</v>
      </c>
    </row>
    <row r="247" spans="1:22" x14ac:dyDescent="0.25">
      <c r="A247" t="s">
        <v>2145</v>
      </c>
      <c r="B247" t="s">
        <v>2146</v>
      </c>
      <c r="C247" t="s">
        <v>2562</v>
      </c>
      <c r="D247" t="s">
        <v>1288</v>
      </c>
      <c r="E247" t="s">
        <v>1350</v>
      </c>
      <c r="F247" t="s">
        <v>2155</v>
      </c>
      <c r="G247" t="s">
        <v>1613</v>
      </c>
      <c r="H247" t="s">
        <v>1344</v>
      </c>
      <c r="I247" t="s">
        <v>1122</v>
      </c>
      <c r="J247" t="s">
        <v>725</v>
      </c>
      <c r="K247" t="s">
        <v>1643</v>
      </c>
      <c r="L247" t="s">
        <v>2156</v>
      </c>
      <c r="M247" t="s">
        <v>1731</v>
      </c>
      <c r="N247" t="s">
        <v>5948</v>
      </c>
      <c r="O247" t="s">
        <v>5949</v>
      </c>
      <c r="P247" t="s">
        <v>19</v>
      </c>
      <c r="Q247" t="s">
        <v>1362</v>
      </c>
      <c r="R247" t="s">
        <v>18</v>
      </c>
      <c r="S247" t="s">
        <v>1730</v>
      </c>
      <c r="T247" t="s">
        <v>5950</v>
      </c>
      <c r="U247" t="s">
        <v>2147</v>
      </c>
    </row>
    <row r="248" spans="1:22" x14ac:dyDescent="0.25">
      <c r="A248" t="s">
        <v>2882</v>
      </c>
      <c r="B248" t="s">
        <v>2883</v>
      </c>
      <c r="C248" t="s">
        <v>1092</v>
      </c>
      <c r="D248" t="s">
        <v>1356</v>
      </c>
      <c r="E248" t="s">
        <v>125</v>
      </c>
      <c r="F248" t="s">
        <v>246</v>
      </c>
      <c r="G248" t="s">
        <v>3184</v>
      </c>
      <c r="H248" t="s">
        <v>1344</v>
      </c>
      <c r="I248" t="s">
        <v>17</v>
      </c>
      <c r="J248" t="s">
        <v>725</v>
      </c>
      <c r="K248" t="s">
        <v>1347</v>
      </c>
      <c r="L248" t="s">
        <v>1346</v>
      </c>
      <c r="M248" t="s">
        <v>1731</v>
      </c>
      <c r="N248" t="s">
        <v>5951</v>
      </c>
      <c r="O248" t="s">
        <v>5952</v>
      </c>
      <c r="P248" t="s">
        <v>19</v>
      </c>
      <c r="Q248" t="s">
        <v>1083</v>
      </c>
      <c r="R248" t="s">
        <v>36</v>
      </c>
      <c r="S248" t="s">
        <v>1730</v>
      </c>
      <c r="T248" t="s">
        <v>4477</v>
      </c>
      <c r="U248" t="s">
        <v>2884</v>
      </c>
    </row>
    <row r="249" spans="1:22" x14ac:dyDescent="0.25">
      <c r="A249" t="s">
        <v>1709</v>
      </c>
      <c r="B249" t="s">
        <v>1710</v>
      </c>
      <c r="C249" t="s">
        <v>1092</v>
      </c>
      <c r="D249" t="s">
        <v>1132</v>
      </c>
      <c r="E249" t="s">
        <v>125</v>
      </c>
      <c r="F249" t="s">
        <v>246</v>
      </c>
      <c r="G249" t="s">
        <v>1613</v>
      </c>
      <c r="H249" t="s">
        <v>1343</v>
      </c>
      <c r="I249" t="s">
        <v>28</v>
      </c>
      <c r="J249" t="s">
        <v>4333</v>
      </c>
      <c r="K249" t="s">
        <v>1347</v>
      </c>
      <c r="L249" t="s">
        <v>1094</v>
      </c>
      <c r="M249" t="s">
        <v>1731</v>
      </c>
      <c r="N249" t="s">
        <v>5953</v>
      </c>
      <c r="O249" t="s">
        <v>2734</v>
      </c>
      <c r="P249" t="s">
        <v>19</v>
      </c>
      <c r="Q249" t="s">
        <v>1611</v>
      </c>
      <c r="R249" t="s">
        <v>51</v>
      </c>
      <c r="S249" t="s">
        <v>1730</v>
      </c>
      <c r="T249" t="s">
        <v>2479</v>
      </c>
      <c r="U249" t="s">
        <v>1711</v>
      </c>
    </row>
    <row r="250" spans="1:22" x14ac:dyDescent="0.25">
      <c r="A250" t="s">
        <v>353</v>
      </c>
      <c r="B250" t="s">
        <v>354</v>
      </c>
      <c r="C250" t="s">
        <v>1084</v>
      </c>
      <c r="D250" t="s">
        <v>5954</v>
      </c>
      <c r="E250" t="s">
        <v>2677</v>
      </c>
      <c r="F250" t="s">
        <v>2429</v>
      </c>
      <c r="G250" t="s">
        <v>1613</v>
      </c>
      <c r="H250" t="s">
        <v>1391</v>
      </c>
      <c r="I250" t="s">
        <v>20</v>
      </c>
      <c r="J250" t="s">
        <v>732</v>
      </c>
      <c r="K250" t="s">
        <v>2414</v>
      </c>
      <c r="L250" t="s">
        <v>2923</v>
      </c>
      <c r="M250" t="s">
        <v>1731</v>
      </c>
      <c r="N250" t="s">
        <v>5955</v>
      </c>
      <c r="O250" t="s">
        <v>5956</v>
      </c>
      <c r="P250" t="s">
        <v>19</v>
      </c>
      <c r="Q250" t="s">
        <v>1392</v>
      </c>
      <c r="R250" t="s">
        <v>46</v>
      </c>
      <c r="S250" t="s">
        <v>1730</v>
      </c>
      <c r="T250" t="s">
        <v>4756</v>
      </c>
      <c r="U250" t="s">
        <v>355</v>
      </c>
    </row>
    <row r="251" spans="1:22" x14ac:dyDescent="0.25">
      <c r="A251" t="s">
        <v>1659</v>
      </c>
      <c r="B251" t="s">
        <v>1660</v>
      </c>
      <c r="C251" t="s">
        <v>1084</v>
      </c>
      <c r="D251" t="s">
        <v>1808</v>
      </c>
      <c r="E251" t="s">
        <v>1350</v>
      </c>
      <c r="F251" t="s">
        <v>2155</v>
      </c>
      <c r="G251" t="s">
        <v>1613</v>
      </c>
      <c r="H251" t="s">
        <v>1351</v>
      </c>
      <c r="I251" t="s">
        <v>17</v>
      </c>
      <c r="J251" t="s">
        <v>729</v>
      </c>
      <c r="K251" t="s">
        <v>1415</v>
      </c>
      <c r="L251" t="s">
        <v>1644</v>
      </c>
      <c r="M251" t="s">
        <v>1731</v>
      </c>
      <c r="N251" t="s">
        <v>5957</v>
      </c>
      <c r="O251" t="s">
        <v>5958</v>
      </c>
      <c r="P251" t="s">
        <v>19</v>
      </c>
      <c r="Q251" t="s">
        <v>1611</v>
      </c>
      <c r="R251" t="s">
        <v>51</v>
      </c>
      <c r="S251" t="s">
        <v>1730</v>
      </c>
      <c r="T251" t="s">
        <v>3047</v>
      </c>
      <c r="U251" t="s">
        <v>1661</v>
      </c>
    </row>
    <row r="252" spans="1:22" x14ac:dyDescent="0.25">
      <c r="A252" t="s">
        <v>4110</v>
      </c>
      <c r="B252" t="s">
        <v>4111</v>
      </c>
      <c r="C252" t="s">
        <v>3185</v>
      </c>
      <c r="D252" t="s">
        <v>1132</v>
      </c>
      <c r="E252" t="s">
        <v>125</v>
      </c>
      <c r="F252" t="s">
        <v>246</v>
      </c>
      <c r="G252" t="s">
        <v>1613</v>
      </c>
      <c r="H252" t="s">
        <v>1344</v>
      </c>
      <c r="I252" t="s">
        <v>28</v>
      </c>
      <c r="J252" t="s">
        <v>4165</v>
      </c>
      <c r="K252" t="s">
        <v>821</v>
      </c>
      <c r="L252" t="s">
        <v>816</v>
      </c>
      <c r="M252" t="s">
        <v>1729</v>
      </c>
      <c r="N252" t="s">
        <v>5959</v>
      </c>
      <c r="O252" t="s">
        <v>5960</v>
      </c>
      <c r="P252" t="s">
        <v>19</v>
      </c>
      <c r="Q252" t="s">
        <v>126</v>
      </c>
      <c r="R252" t="s">
        <v>51</v>
      </c>
      <c r="S252" t="s">
        <v>1728</v>
      </c>
      <c r="T252" t="s">
        <v>3725</v>
      </c>
      <c r="U252" t="s">
        <v>4112</v>
      </c>
    </row>
    <row r="253" spans="1:22" x14ac:dyDescent="0.25">
      <c r="A253" t="s">
        <v>1316</v>
      </c>
      <c r="B253" t="s">
        <v>1317</v>
      </c>
      <c r="C253" t="s">
        <v>1128</v>
      </c>
      <c r="D253" t="s">
        <v>1091</v>
      </c>
      <c r="E253" t="s">
        <v>125</v>
      </c>
      <c r="F253" t="s">
        <v>203</v>
      </c>
      <c r="G253" t="s">
        <v>1396</v>
      </c>
      <c r="H253" t="s">
        <v>1809</v>
      </c>
      <c r="I253" t="s">
        <v>17</v>
      </c>
      <c r="J253" t="s">
        <v>727</v>
      </c>
      <c r="K253" t="s">
        <v>821</v>
      </c>
      <c r="L253" t="s">
        <v>818</v>
      </c>
      <c r="M253" t="s">
        <v>1731</v>
      </c>
      <c r="N253" t="s">
        <v>5961</v>
      </c>
      <c r="O253" t="s">
        <v>5962</v>
      </c>
      <c r="Q253" t="s">
        <v>1392</v>
      </c>
      <c r="R253" t="s">
        <v>60</v>
      </c>
      <c r="S253" t="s">
        <v>1730</v>
      </c>
      <c r="T253" t="s">
        <v>2430</v>
      </c>
      <c r="U253" t="s">
        <v>1318</v>
      </c>
    </row>
    <row r="254" spans="1:22" x14ac:dyDescent="0.25">
      <c r="A254" t="s">
        <v>1520</v>
      </c>
      <c r="B254" t="s">
        <v>1521</v>
      </c>
      <c r="C254" t="s">
        <v>1128</v>
      </c>
      <c r="D254" t="s">
        <v>2355</v>
      </c>
      <c r="E254" t="s">
        <v>2052</v>
      </c>
      <c r="F254" t="s">
        <v>2155</v>
      </c>
      <c r="G254" t="s">
        <v>1613</v>
      </c>
      <c r="H254" t="s">
        <v>1344</v>
      </c>
      <c r="I254" t="s">
        <v>28</v>
      </c>
      <c r="J254" t="s">
        <v>763</v>
      </c>
      <c r="K254" t="s">
        <v>1349</v>
      </c>
      <c r="L254" t="s">
        <v>1366</v>
      </c>
      <c r="M254" t="s">
        <v>1731</v>
      </c>
      <c r="N254" t="s">
        <v>5963</v>
      </c>
      <c r="O254" t="s">
        <v>5964</v>
      </c>
      <c r="P254" t="s">
        <v>19</v>
      </c>
      <c r="Q254" t="s">
        <v>1611</v>
      </c>
      <c r="R254" t="s">
        <v>46</v>
      </c>
      <c r="S254" t="s">
        <v>1730</v>
      </c>
      <c r="T254" t="s">
        <v>2479</v>
      </c>
      <c r="U254" t="s">
        <v>1522</v>
      </c>
    </row>
    <row r="255" spans="1:22" x14ac:dyDescent="0.25">
      <c r="A255" t="s">
        <v>1563</v>
      </c>
      <c r="B255" t="s">
        <v>1564</v>
      </c>
      <c r="C255" t="s">
        <v>1034</v>
      </c>
      <c r="D255" t="s">
        <v>2783</v>
      </c>
      <c r="E255" t="s">
        <v>2784</v>
      </c>
      <c r="F255" t="s">
        <v>203</v>
      </c>
      <c r="G255" t="s">
        <v>1613</v>
      </c>
      <c r="H255" t="s">
        <v>1351</v>
      </c>
      <c r="I255" t="s">
        <v>28</v>
      </c>
      <c r="J255" t="s">
        <v>40</v>
      </c>
      <c r="K255" t="s">
        <v>1795</v>
      </c>
      <c r="L255" t="s">
        <v>816</v>
      </c>
      <c r="M255" t="s">
        <v>1731</v>
      </c>
      <c r="N255" t="s">
        <v>5965</v>
      </c>
      <c r="O255" t="s">
        <v>4389</v>
      </c>
      <c r="P255" t="s">
        <v>19</v>
      </c>
      <c r="Q255" t="s">
        <v>1642</v>
      </c>
      <c r="R255" t="s">
        <v>36</v>
      </c>
      <c r="S255" t="s">
        <v>1730</v>
      </c>
      <c r="T255" t="s">
        <v>4163</v>
      </c>
      <c r="U255" t="s">
        <v>1565</v>
      </c>
    </row>
    <row r="256" spans="1:22" x14ac:dyDescent="0.25">
      <c r="A256" t="s">
        <v>1695</v>
      </c>
      <c r="B256" t="s">
        <v>1696</v>
      </c>
      <c r="C256" t="s">
        <v>1034</v>
      </c>
      <c r="D256" t="s">
        <v>1139</v>
      </c>
      <c r="E256" t="s">
        <v>2190</v>
      </c>
      <c r="F256" t="s">
        <v>2155</v>
      </c>
      <c r="G256" t="s">
        <v>1613</v>
      </c>
      <c r="H256" t="s">
        <v>1351</v>
      </c>
      <c r="I256" t="s">
        <v>17</v>
      </c>
      <c r="J256" t="s">
        <v>731</v>
      </c>
      <c r="K256" t="s">
        <v>2481</v>
      </c>
      <c r="L256" t="s">
        <v>818</v>
      </c>
      <c r="M256" t="s">
        <v>1731</v>
      </c>
      <c r="N256" t="s">
        <v>5001</v>
      </c>
      <c r="O256" t="s">
        <v>5966</v>
      </c>
      <c r="P256" t="s">
        <v>19</v>
      </c>
      <c r="Q256" t="s">
        <v>1642</v>
      </c>
      <c r="R256" t="s">
        <v>49</v>
      </c>
      <c r="S256" t="s">
        <v>1730</v>
      </c>
      <c r="T256" t="s">
        <v>2795</v>
      </c>
      <c r="U256" t="s">
        <v>1697</v>
      </c>
    </row>
    <row r="257" spans="1:23" x14ac:dyDescent="0.25">
      <c r="A257" t="s">
        <v>901</v>
      </c>
      <c r="B257" t="s">
        <v>902</v>
      </c>
      <c r="C257" t="s">
        <v>1034</v>
      </c>
      <c r="D257" t="s">
        <v>213</v>
      </c>
      <c r="E257" t="s">
        <v>125</v>
      </c>
      <c r="F257" t="s">
        <v>203</v>
      </c>
      <c r="G257" t="s">
        <v>591</v>
      </c>
      <c r="H257" t="s">
        <v>1343</v>
      </c>
      <c r="I257" t="s">
        <v>131</v>
      </c>
      <c r="J257" t="s">
        <v>725</v>
      </c>
      <c r="K257" t="s">
        <v>1086</v>
      </c>
      <c r="L257" t="s">
        <v>823</v>
      </c>
      <c r="M257" t="s">
        <v>1729</v>
      </c>
      <c r="N257" t="s">
        <v>5967</v>
      </c>
      <c r="O257" t="s">
        <v>5968</v>
      </c>
      <c r="P257" t="s">
        <v>19</v>
      </c>
      <c r="Q257" t="s">
        <v>1101</v>
      </c>
      <c r="R257" t="s">
        <v>18</v>
      </c>
      <c r="S257" t="s">
        <v>1732</v>
      </c>
      <c r="T257" t="s">
        <v>3534</v>
      </c>
      <c r="U257" t="s">
        <v>903</v>
      </c>
    </row>
    <row r="258" spans="1:23" x14ac:dyDescent="0.25">
      <c r="A258" t="s">
        <v>696</v>
      </c>
      <c r="B258" t="s">
        <v>697</v>
      </c>
      <c r="C258" t="s">
        <v>1128</v>
      </c>
      <c r="D258" t="s">
        <v>3239</v>
      </c>
      <c r="E258" t="s">
        <v>3190</v>
      </c>
      <c r="F258" t="s">
        <v>2429</v>
      </c>
      <c r="G258" t="s">
        <v>1613</v>
      </c>
      <c r="H258" t="s">
        <v>2138</v>
      </c>
      <c r="I258" t="s">
        <v>17</v>
      </c>
      <c r="J258" t="s">
        <v>40</v>
      </c>
      <c r="K258" t="s">
        <v>2286</v>
      </c>
      <c r="L258" t="s">
        <v>2433</v>
      </c>
      <c r="M258" t="s">
        <v>1731</v>
      </c>
      <c r="N258" t="s">
        <v>5969</v>
      </c>
      <c r="O258" t="s">
        <v>5970</v>
      </c>
      <c r="P258" t="s">
        <v>19</v>
      </c>
      <c r="Q258" t="s">
        <v>1392</v>
      </c>
      <c r="R258" t="s">
        <v>34</v>
      </c>
      <c r="S258" t="s">
        <v>1730</v>
      </c>
      <c r="T258" t="s">
        <v>2523</v>
      </c>
      <c r="U258" t="s">
        <v>698</v>
      </c>
      <c r="V258" t="s">
        <v>5971</v>
      </c>
      <c r="W258" s="5">
        <v>0.05</v>
      </c>
    </row>
    <row r="259" spans="1:23" x14ac:dyDescent="0.25">
      <c r="A259" t="s">
        <v>1012</v>
      </c>
      <c r="B259" t="s">
        <v>1013</v>
      </c>
      <c r="C259" t="s">
        <v>33</v>
      </c>
      <c r="D259" t="s">
        <v>213</v>
      </c>
      <c r="E259" t="s">
        <v>125</v>
      </c>
      <c r="F259" t="s">
        <v>203</v>
      </c>
      <c r="G259" t="s">
        <v>1613</v>
      </c>
      <c r="H259" t="s">
        <v>126</v>
      </c>
      <c r="I259" t="s">
        <v>20</v>
      </c>
      <c r="J259" t="s">
        <v>5972</v>
      </c>
      <c r="K259" t="s">
        <v>1149</v>
      </c>
      <c r="L259" t="s">
        <v>1346</v>
      </c>
      <c r="M259" t="s">
        <v>1731</v>
      </c>
      <c r="N259" t="s">
        <v>5973</v>
      </c>
      <c r="O259" t="s">
        <v>2938</v>
      </c>
      <c r="P259" t="s">
        <v>19</v>
      </c>
      <c r="Q259" t="s">
        <v>1362</v>
      </c>
      <c r="R259" t="s">
        <v>36</v>
      </c>
      <c r="S259" t="s">
        <v>1732</v>
      </c>
      <c r="T259" t="s">
        <v>4761</v>
      </c>
      <c r="U259" t="s">
        <v>1014</v>
      </c>
    </row>
    <row r="260" spans="1:23" x14ac:dyDescent="0.25">
      <c r="A260" t="s">
        <v>1724</v>
      </c>
      <c r="B260" t="s">
        <v>1725</v>
      </c>
      <c r="C260" t="s">
        <v>1034</v>
      </c>
      <c r="D260" t="s">
        <v>5974</v>
      </c>
      <c r="E260" t="s">
        <v>2384</v>
      </c>
      <c r="F260" t="s">
        <v>2429</v>
      </c>
      <c r="G260" t="s">
        <v>1345</v>
      </c>
      <c r="H260" t="s">
        <v>2462</v>
      </c>
      <c r="I260" t="s">
        <v>17</v>
      </c>
      <c r="J260" t="s">
        <v>40</v>
      </c>
      <c r="K260" t="s">
        <v>5975</v>
      </c>
      <c r="L260" t="s">
        <v>5022</v>
      </c>
      <c r="M260" t="s">
        <v>1727</v>
      </c>
      <c r="N260" t="s">
        <v>5973</v>
      </c>
      <c r="O260" t="s">
        <v>5976</v>
      </c>
      <c r="P260" t="s">
        <v>25</v>
      </c>
      <c r="Q260" t="s">
        <v>1392</v>
      </c>
      <c r="R260" t="s">
        <v>60</v>
      </c>
      <c r="S260" t="s">
        <v>1728</v>
      </c>
      <c r="T260" t="s">
        <v>5977</v>
      </c>
      <c r="U260" t="s">
        <v>1726</v>
      </c>
      <c r="V260" t="s">
        <v>1143</v>
      </c>
    </row>
    <row r="261" spans="1:23" x14ac:dyDescent="0.25">
      <c r="A261" t="s">
        <v>1948</v>
      </c>
      <c r="B261" t="s">
        <v>1949</v>
      </c>
      <c r="C261" t="s">
        <v>1034</v>
      </c>
      <c r="D261" t="s">
        <v>1694</v>
      </c>
      <c r="E261" t="s">
        <v>2052</v>
      </c>
      <c r="F261" t="s">
        <v>2155</v>
      </c>
      <c r="G261" t="s">
        <v>1345</v>
      </c>
      <c r="H261" t="s">
        <v>1351</v>
      </c>
      <c r="I261" t="s">
        <v>17</v>
      </c>
      <c r="J261" t="s">
        <v>40</v>
      </c>
      <c r="K261" t="s">
        <v>1689</v>
      </c>
      <c r="L261" t="s">
        <v>1644</v>
      </c>
      <c r="M261" t="s">
        <v>1731</v>
      </c>
      <c r="N261" t="s">
        <v>4750</v>
      </c>
      <c r="O261" t="s">
        <v>3276</v>
      </c>
      <c r="P261" t="s">
        <v>19</v>
      </c>
      <c r="Q261" t="s">
        <v>1392</v>
      </c>
      <c r="R261" t="s">
        <v>24</v>
      </c>
      <c r="S261" t="s">
        <v>1730</v>
      </c>
      <c r="T261" t="s">
        <v>5978</v>
      </c>
      <c r="U261" t="s">
        <v>1950</v>
      </c>
    </row>
    <row r="262" spans="1:23" x14ac:dyDescent="0.25">
      <c r="A262" t="s">
        <v>237</v>
      </c>
      <c r="B262" t="s">
        <v>237</v>
      </c>
      <c r="C262" t="s">
        <v>96</v>
      </c>
      <c r="D262" t="s">
        <v>2372</v>
      </c>
      <c r="E262" t="s">
        <v>1350</v>
      </c>
      <c r="F262" t="s">
        <v>2155</v>
      </c>
      <c r="G262" t="s">
        <v>1613</v>
      </c>
      <c r="H262" t="s">
        <v>1351</v>
      </c>
      <c r="I262" t="s">
        <v>28</v>
      </c>
      <c r="J262" t="s">
        <v>723</v>
      </c>
      <c r="K262" t="s">
        <v>1400</v>
      </c>
      <c r="L262" t="s">
        <v>1082</v>
      </c>
      <c r="M262" t="s">
        <v>1727</v>
      </c>
      <c r="N262" t="s">
        <v>5979</v>
      </c>
      <c r="O262" t="s">
        <v>5980</v>
      </c>
      <c r="P262" t="s">
        <v>19</v>
      </c>
      <c r="Q262" t="s">
        <v>1611</v>
      </c>
      <c r="R262" t="s">
        <v>37</v>
      </c>
      <c r="S262" t="s">
        <v>1728</v>
      </c>
      <c r="T262" t="s">
        <v>2370</v>
      </c>
      <c r="U262" t="s">
        <v>238</v>
      </c>
    </row>
    <row r="263" spans="1:23" x14ac:dyDescent="0.25">
      <c r="A263" t="s">
        <v>702</v>
      </c>
      <c r="B263" t="s">
        <v>703</v>
      </c>
      <c r="C263" t="s">
        <v>1034</v>
      </c>
      <c r="D263" t="s">
        <v>2962</v>
      </c>
      <c r="E263" t="s">
        <v>2298</v>
      </c>
      <c r="F263" t="s">
        <v>2429</v>
      </c>
      <c r="G263" t="s">
        <v>1613</v>
      </c>
      <c r="H263" t="s">
        <v>1809</v>
      </c>
      <c r="I263" t="s">
        <v>17</v>
      </c>
      <c r="J263" t="s">
        <v>763</v>
      </c>
      <c r="K263" t="s">
        <v>2028</v>
      </c>
      <c r="L263" t="s">
        <v>1082</v>
      </c>
      <c r="M263" t="s">
        <v>1731</v>
      </c>
      <c r="N263" t="s">
        <v>5981</v>
      </c>
      <c r="O263" t="s">
        <v>5982</v>
      </c>
      <c r="P263" t="s">
        <v>19</v>
      </c>
      <c r="Q263" t="s">
        <v>1392</v>
      </c>
      <c r="R263" t="s">
        <v>29</v>
      </c>
      <c r="S263" t="s">
        <v>1730</v>
      </c>
      <c r="T263" t="s">
        <v>3338</v>
      </c>
      <c r="U263" t="s">
        <v>704</v>
      </c>
    </row>
    <row r="264" spans="1:23" x14ac:dyDescent="0.25">
      <c r="A264" t="s">
        <v>162</v>
      </c>
      <c r="B264" t="s">
        <v>163</v>
      </c>
      <c r="C264" t="s">
        <v>1084</v>
      </c>
      <c r="D264" t="s">
        <v>3620</v>
      </c>
      <c r="E264" t="s">
        <v>2052</v>
      </c>
      <c r="F264" t="s">
        <v>2155</v>
      </c>
      <c r="G264" t="s">
        <v>1613</v>
      </c>
      <c r="H264" t="s">
        <v>1344</v>
      </c>
      <c r="I264" t="s">
        <v>28</v>
      </c>
      <c r="J264" t="s">
        <v>3218</v>
      </c>
      <c r="K264" t="s">
        <v>1349</v>
      </c>
      <c r="L264" t="s">
        <v>816</v>
      </c>
      <c r="M264" t="s">
        <v>1727</v>
      </c>
      <c r="N264" t="s">
        <v>5983</v>
      </c>
      <c r="O264" t="s">
        <v>5984</v>
      </c>
      <c r="P264" t="s">
        <v>19</v>
      </c>
      <c r="Q264" t="s">
        <v>1392</v>
      </c>
      <c r="R264" t="s">
        <v>41</v>
      </c>
      <c r="S264" t="s">
        <v>1728</v>
      </c>
      <c r="T264" t="s">
        <v>3621</v>
      </c>
      <c r="U264" t="s">
        <v>164</v>
      </c>
    </row>
    <row r="265" spans="1:23" x14ac:dyDescent="0.25">
      <c r="A265" t="s">
        <v>1497</v>
      </c>
      <c r="B265" t="s">
        <v>1498</v>
      </c>
      <c r="C265" t="s">
        <v>1034</v>
      </c>
      <c r="D265" t="s">
        <v>2463</v>
      </c>
      <c r="E265" t="s">
        <v>2466</v>
      </c>
      <c r="F265" t="s">
        <v>203</v>
      </c>
      <c r="G265" t="s">
        <v>1613</v>
      </c>
      <c r="H265" t="s">
        <v>1344</v>
      </c>
      <c r="I265" t="s">
        <v>28</v>
      </c>
      <c r="J265" t="s">
        <v>725</v>
      </c>
      <c r="K265" t="s">
        <v>1415</v>
      </c>
      <c r="L265" t="s">
        <v>1082</v>
      </c>
      <c r="M265" t="s">
        <v>1731</v>
      </c>
      <c r="N265" t="s">
        <v>5985</v>
      </c>
      <c r="O265" t="s">
        <v>5986</v>
      </c>
      <c r="P265" t="s">
        <v>19</v>
      </c>
      <c r="Q265" t="s">
        <v>1611</v>
      </c>
      <c r="R265" t="s">
        <v>46</v>
      </c>
      <c r="S265" t="s">
        <v>1730</v>
      </c>
      <c r="T265" t="s">
        <v>4174</v>
      </c>
      <c r="U265" t="s">
        <v>1499</v>
      </c>
    </row>
    <row r="266" spans="1:23" x14ac:dyDescent="0.25">
      <c r="A266" t="s">
        <v>865</v>
      </c>
      <c r="B266" t="s">
        <v>866</v>
      </c>
      <c r="D266" t="s">
        <v>1132</v>
      </c>
      <c r="E266" t="s">
        <v>125</v>
      </c>
      <c r="F266" t="s">
        <v>203</v>
      </c>
      <c r="G266" t="s">
        <v>1613</v>
      </c>
      <c r="H266" t="s">
        <v>1343</v>
      </c>
      <c r="I266" t="s">
        <v>28</v>
      </c>
      <c r="J266" t="s">
        <v>765</v>
      </c>
      <c r="K266" t="s">
        <v>1347</v>
      </c>
      <c r="L266" t="s">
        <v>816</v>
      </c>
      <c r="M266" t="s">
        <v>1729</v>
      </c>
      <c r="N266" t="s">
        <v>5003</v>
      </c>
      <c r="O266" t="s">
        <v>5987</v>
      </c>
      <c r="P266" t="s">
        <v>19</v>
      </c>
      <c r="Q266" t="s">
        <v>1392</v>
      </c>
      <c r="R266" t="s">
        <v>71</v>
      </c>
      <c r="S266" t="s">
        <v>1732</v>
      </c>
      <c r="T266" t="s">
        <v>3534</v>
      </c>
      <c r="U266" t="s">
        <v>867</v>
      </c>
    </row>
    <row r="267" spans="1:23" x14ac:dyDescent="0.25">
      <c r="A267" t="s">
        <v>322</v>
      </c>
      <c r="B267" t="s">
        <v>323</v>
      </c>
      <c r="C267" t="s">
        <v>1034</v>
      </c>
      <c r="D267" t="s">
        <v>2411</v>
      </c>
      <c r="E267" t="s">
        <v>2052</v>
      </c>
      <c r="F267" t="s">
        <v>2429</v>
      </c>
      <c r="G267" t="s">
        <v>1613</v>
      </c>
      <c r="H267" t="s">
        <v>1809</v>
      </c>
      <c r="I267" t="s">
        <v>17</v>
      </c>
      <c r="J267" t="s">
        <v>732</v>
      </c>
      <c r="K267" t="s">
        <v>1386</v>
      </c>
      <c r="L267" t="s">
        <v>3191</v>
      </c>
      <c r="M267" t="s">
        <v>1731</v>
      </c>
      <c r="N267" t="s">
        <v>5988</v>
      </c>
      <c r="O267" t="s">
        <v>5989</v>
      </c>
      <c r="P267" t="s">
        <v>19</v>
      </c>
      <c r="Q267" t="s">
        <v>1392</v>
      </c>
      <c r="R267" t="s">
        <v>18</v>
      </c>
      <c r="S267" t="s">
        <v>1730</v>
      </c>
      <c r="T267" t="s">
        <v>5026</v>
      </c>
      <c r="U267" t="s">
        <v>324</v>
      </c>
    </row>
    <row r="268" spans="1:23" x14ac:dyDescent="0.25">
      <c r="A268" t="s">
        <v>678</v>
      </c>
      <c r="B268" t="s">
        <v>679</v>
      </c>
      <c r="C268" t="s">
        <v>1034</v>
      </c>
      <c r="D268" t="s">
        <v>2692</v>
      </c>
      <c r="E268" t="s">
        <v>2298</v>
      </c>
      <c r="F268" t="s">
        <v>2429</v>
      </c>
      <c r="G268" t="s">
        <v>1396</v>
      </c>
      <c r="H268" t="s">
        <v>1351</v>
      </c>
      <c r="I268" t="s">
        <v>131</v>
      </c>
      <c r="J268" t="s">
        <v>730</v>
      </c>
      <c r="K268" t="s">
        <v>5990</v>
      </c>
      <c r="L268" t="s">
        <v>818</v>
      </c>
      <c r="M268" t="s">
        <v>1727</v>
      </c>
      <c r="N268" t="s">
        <v>5988</v>
      </c>
      <c r="O268" t="s">
        <v>5991</v>
      </c>
      <c r="Q268" t="s">
        <v>1392</v>
      </c>
      <c r="R268" t="s">
        <v>29</v>
      </c>
      <c r="S268" t="s">
        <v>1728</v>
      </c>
      <c r="T268" t="s">
        <v>5992</v>
      </c>
      <c r="U268" t="s">
        <v>680</v>
      </c>
    </row>
    <row r="269" spans="1:23" x14ac:dyDescent="0.25">
      <c r="A269" t="s">
        <v>1183</v>
      </c>
      <c r="B269" t="s">
        <v>1184</v>
      </c>
      <c r="C269" t="s">
        <v>33</v>
      </c>
      <c r="D269" t="s">
        <v>2355</v>
      </c>
      <c r="E269" t="s">
        <v>125</v>
      </c>
      <c r="F269" t="s">
        <v>2155</v>
      </c>
      <c r="G269" t="s">
        <v>1613</v>
      </c>
      <c r="H269" t="s">
        <v>1344</v>
      </c>
      <c r="I269" t="s">
        <v>17</v>
      </c>
      <c r="J269" t="s">
        <v>3466</v>
      </c>
      <c r="K269" t="s">
        <v>1594</v>
      </c>
      <c r="L269" t="s">
        <v>1082</v>
      </c>
      <c r="M269" t="s">
        <v>1727</v>
      </c>
      <c r="N269" t="s">
        <v>5993</v>
      </c>
      <c r="O269" t="s">
        <v>5994</v>
      </c>
      <c r="P269" t="s">
        <v>19</v>
      </c>
      <c r="Q269" t="s">
        <v>1362</v>
      </c>
      <c r="R269" t="s">
        <v>18</v>
      </c>
      <c r="S269" t="s">
        <v>1728</v>
      </c>
      <c r="T269" t="s">
        <v>2387</v>
      </c>
      <c r="U269" t="s">
        <v>1185</v>
      </c>
    </row>
    <row r="270" spans="1:23" x14ac:dyDescent="0.25">
      <c r="A270" t="s">
        <v>892</v>
      </c>
      <c r="B270" t="s">
        <v>893</v>
      </c>
      <c r="C270" t="s">
        <v>96</v>
      </c>
      <c r="D270" t="s">
        <v>2029</v>
      </c>
      <c r="E270" t="s">
        <v>125</v>
      </c>
      <c r="F270" t="s">
        <v>203</v>
      </c>
      <c r="G270" t="s">
        <v>1613</v>
      </c>
      <c r="H270" t="s">
        <v>1343</v>
      </c>
      <c r="I270" t="s">
        <v>28</v>
      </c>
      <c r="J270" t="s">
        <v>4732</v>
      </c>
      <c r="K270" t="s">
        <v>820</v>
      </c>
      <c r="L270" t="s">
        <v>823</v>
      </c>
      <c r="M270" t="s">
        <v>1729</v>
      </c>
      <c r="N270" t="s">
        <v>5995</v>
      </c>
      <c r="O270" t="s">
        <v>5996</v>
      </c>
      <c r="P270" t="s">
        <v>19</v>
      </c>
      <c r="Q270" t="s">
        <v>1611</v>
      </c>
      <c r="R270" t="s">
        <v>60</v>
      </c>
      <c r="S270" t="s">
        <v>1728</v>
      </c>
      <c r="T270" t="s">
        <v>2866</v>
      </c>
      <c r="U270" t="s">
        <v>894</v>
      </c>
    </row>
    <row r="271" spans="1:23" x14ac:dyDescent="0.25">
      <c r="A271" t="s">
        <v>410</v>
      </c>
      <c r="B271" t="s">
        <v>411</v>
      </c>
      <c r="C271" t="s">
        <v>1034</v>
      </c>
      <c r="D271" t="s">
        <v>1138</v>
      </c>
      <c r="E271" t="s">
        <v>1350</v>
      </c>
      <c r="F271" t="s">
        <v>203</v>
      </c>
      <c r="G271" t="s">
        <v>1345</v>
      </c>
      <c r="H271" t="s">
        <v>1344</v>
      </c>
      <c r="I271" t="s">
        <v>17</v>
      </c>
      <c r="J271" t="s">
        <v>763</v>
      </c>
      <c r="K271" t="s">
        <v>1349</v>
      </c>
      <c r="L271" t="s">
        <v>1346</v>
      </c>
      <c r="M271" t="s">
        <v>1729</v>
      </c>
      <c r="N271" t="s">
        <v>5997</v>
      </c>
      <c r="O271" t="s">
        <v>5998</v>
      </c>
      <c r="P271" t="s">
        <v>1126</v>
      </c>
      <c r="Q271" t="s">
        <v>126</v>
      </c>
      <c r="R271" t="s">
        <v>37</v>
      </c>
      <c r="S271" t="s">
        <v>1732</v>
      </c>
      <c r="T271" t="s">
        <v>4464</v>
      </c>
      <c r="U271" t="s">
        <v>412</v>
      </c>
    </row>
    <row r="272" spans="1:23" x14ac:dyDescent="0.25">
      <c r="A272" t="s">
        <v>3437</v>
      </c>
      <c r="B272" t="s">
        <v>3438</v>
      </c>
      <c r="C272" t="s">
        <v>1128</v>
      </c>
      <c r="D272" t="s">
        <v>2051</v>
      </c>
      <c r="E272" t="s">
        <v>1350</v>
      </c>
      <c r="F272" t="s">
        <v>246</v>
      </c>
      <c r="G272" t="s">
        <v>1613</v>
      </c>
      <c r="H272" t="s">
        <v>1351</v>
      </c>
      <c r="I272" t="s">
        <v>17</v>
      </c>
      <c r="J272" t="s">
        <v>731</v>
      </c>
      <c r="K272" t="s">
        <v>1415</v>
      </c>
      <c r="M272" t="s">
        <v>1727</v>
      </c>
      <c r="N272" t="s">
        <v>5999</v>
      </c>
      <c r="O272" t="s">
        <v>4469</v>
      </c>
      <c r="P272" t="s">
        <v>19</v>
      </c>
      <c r="Q272" t="s">
        <v>1642</v>
      </c>
      <c r="R272" t="s">
        <v>60</v>
      </c>
      <c r="S272" t="s">
        <v>1728</v>
      </c>
      <c r="T272" t="s">
        <v>6000</v>
      </c>
      <c r="U272" t="s">
        <v>3439</v>
      </c>
    </row>
    <row r="273" spans="1:23" x14ac:dyDescent="0.25">
      <c r="A273" t="s">
        <v>1042</v>
      </c>
      <c r="B273" t="s">
        <v>1043</v>
      </c>
      <c r="C273" t="s">
        <v>1034</v>
      </c>
      <c r="D273" t="s">
        <v>1640</v>
      </c>
      <c r="E273" t="s">
        <v>2109</v>
      </c>
      <c r="F273" t="s">
        <v>2155</v>
      </c>
      <c r="G273" t="s">
        <v>1396</v>
      </c>
      <c r="H273" t="s">
        <v>1344</v>
      </c>
      <c r="I273" t="s">
        <v>20</v>
      </c>
      <c r="J273" t="s">
        <v>40</v>
      </c>
      <c r="K273" t="s">
        <v>1825</v>
      </c>
      <c r="L273" t="s">
        <v>823</v>
      </c>
      <c r="M273" t="s">
        <v>1731</v>
      </c>
      <c r="N273" t="s">
        <v>5014</v>
      </c>
      <c r="O273" t="s">
        <v>1038</v>
      </c>
      <c r="P273" t="s">
        <v>19</v>
      </c>
      <c r="Q273" t="s">
        <v>1392</v>
      </c>
      <c r="R273" t="s">
        <v>51</v>
      </c>
      <c r="S273" t="s">
        <v>1730</v>
      </c>
      <c r="T273" t="s">
        <v>5023</v>
      </c>
      <c r="U273" t="s">
        <v>1044</v>
      </c>
    </row>
    <row r="274" spans="1:23" x14ac:dyDescent="0.25">
      <c r="A274" t="s">
        <v>174</v>
      </c>
      <c r="B274" t="s">
        <v>175</v>
      </c>
      <c r="C274" t="s">
        <v>1084</v>
      </c>
      <c r="D274" t="s">
        <v>2658</v>
      </c>
      <c r="E274" t="s">
        <v>2109</v>
      </c>
      <c r="F274" t="s">
        <v>2155</v>
      </c>
      <c r="G274" t="s">
        <v>1613</v>
      </c>
      <c r="H274" t="s">
        <v>1809</v>
      </c>
      <c r="I274" t="s">
        <v>28</v>
      </c>
      <c r="J274" t="s">
        <v>306</v>
      </c>
      <c r="K274" t="s">
        <v>1996</v>
      </c>
      <c r="L274" t="s">
        <v>1361</v>
      </c>
      <c r="M274" t="s">
        <v>1731</v>
      </c>
      <c r="N274" t="s">
        <v>5008</v>
      </c>
      <c r="O274" t="s">
        <v>6001</v>
      </c>
      <c r="P274" t="s">
        <v>19</v>
      </c>
      <c r="Q274" t="s">
        <v>1392</v>
      </c>
      <c r="R274" t="s">
        <v>62</v>
      </c>
      <c r="S274" t="s">
        <v>1730</v>
      </c>
      <c r="T274" t="s">
        <v>4757</v>
      </c>
      <c r="U274" t="s">
        <v>176</v>
      </c>
    </row>
    <row r="275" spans="1:23" x14ac:dyDescent="0.25">
      <c r="A275" t="s">
        <v>948</v>
      </c>
      <c r="B275" t="s">
        <v>948</v>
      </c>
      <c r="C275" t="s">
        <v>1034</v>
      </c>
      <c r="D275" t="s">
        <v>4117</v>
      </c>
      <c r="E275" t="s">
        <v>3458</v>
      </c>
      <c r="F275" t="s">
        <v>3166</v>
      </c>
      <c r="G275" t="s">
        <v>1613</v>
      </c>
      <c r="H275" t="s">
        <v>1391</v>
      </c>
      <c r="I275" t="s">
        <v>131</v>
      </c>
      <c r="J275" t="s">
        <v>40</v>
      </c>
      <c r="K275" t="s">
        <v>5037</v>
      </c>
      <c r="L275" t="s">
        <v>1346</v>
      </c>
      <c r="M275" t="s">
        <v>1729</v>
      </c>
      <c r="N275" t="s">
        <v>5008</v>
      </c>
      <c r="O275" t="s">
        <v>4973</v>
      </c>
      <c r="P275" t="s">
        <v>19</v>
      </c>
      <c r="Q275" t="s">
        <v>1392</v>
      </c>
      <c r="R275" t="s">
        <v>34</v>
      </c>
      <c r="S275" t="s">
        <v>1728</v>
      </c>
      <c r="T275" t="s">
        <v>4451</v>
      </c>
      <c r="U275" t="s">
        <v>949</v>
      </c>
    </row>
    <row r="276" spans="1:23" x14ac:dyDescent="0.25">
      <c r="A276" t="s">
        <v>4751</v>
      </c>
      <c r="B276" t="s">
        <v>4752</v>
      </c>
      <c r="C276" t="s">
        <v>1034</v>
      </c>
      <c r="D276" t="s">
        <v>336</v>
      </c>
      <c r="E276" t="s">
        <v>4753</v>
      </c>
      <c r="F276" t="s">
        <v>3166</v>
      </c>
      <c r="G276" t="s">
        <v>2709</v>
      </c>
      <c r="H276" t="s">
        <v>3303</v>
      </c>
      <c r="I276" t="s">
        <v>17</v>
      </c>
      <c r="J276" t="s">
        <v>727</v>
      </c>
      <c r="K276" t="s">
        <v>2415</v>
      </c>
      <c r="L276" t="s">
        <v>3627</v>
      </c>
      <c r="M276" t="s">
        <v>1731</v>
      </c>
      <c r="N276" t="s">
        <v>6002</v>
      </c>
      <c r="O276" t="s">
        <v>6003</v>
      </c>
      <c r="P276" t="s">
        <v>1126</v>
      </c>
      <c r="Q276" t="s">
        <v>1392</v>
      </c>
      <c r="R276" t="s">
        <v>37</v>
      </c>
      <c r="S276" t="s">
        <v>1730</v>
      </c>
      <c r="T276" t="s">
        <v>5006</v>
      </c>
      <c r="U276" t="s">
        <v>4754</v>
      </c>
    </row>
    <row r="277" spans="1:23" x14ac:dyDescent="0.25">
      <c r="A277" t="s">
        <v>3064</v>
      </c>
      <c r="B277" t="s">
        <v>3065</v>
      </c>
      <c r="C277" t="s">
        <v>1128</v>
      </c>
      <c r="D277" t="s">
        <v>1138</v>
      </c>
      <c r="E277" t="s">
        <v>2298</v>
      </c>
      <c r="F277" t="s">
        <v>203</v>
      </c>
      <c r="G277" t="s">
        <v>28</v>
      </c>
      <c r="H277" t="s">
        <v>1351</v>
      </c>
      <c r="I277" t="s">
        <v>28</v>
      </c>
      <c r="J277" t="s">
        <v>6004</v>
      </c>
      <c r="K277" t="s">
        <v>1134</v>
      </c>
      <c r="L277" t="s">
        <v>1366</v>
      </c>
      <c r="M277" t="s">
        <v>1729</v>
      </c>
      <c r="N277" t="s">
        <v>6005</v>
      </c>
      <c r="O277" t="s">
        <v>6006</v>
      </c>
      <c r="P277" t="s">
        <v>19</v>
      </c>
      <c r="Q277" t="s">
        <v>1101</v>
      </c>
      <c r="R277" t="s">
        <v>60</v>
      </c>
      <c r="S277" t="s">
        <v>1732</v>
      </c>
      <c r="T277" t="s">
        <v>3192</v>
      </c>
      <c r="U277" t="s">
        <v>3066</v>
      </c>
    </row>
    <row r="278" spans="1:23" x14ac:dyDescent="0.25">
      <c r="A278" t="s">
        <v>842</v>
      </c>
      <c r="B278" t="s">
        <v>843</v>
      </c>
      <c r="C278" t="s">
        <v>1128</v>
      </c>
      <c r="D278" t="s">
        <v>3239</v>
      </c>
      <c r="E278" t="s">
        <v>2466</v>
      </c>
      <c r="F278" t="s">
        <v>2155</v>
      </c>
      <c r="G278" t="s">
        <v>1613</v>
      </c>
      <c r="H278" t="s">
        <v>2138</v>
      </c>
      <c r="I278" t="s">
        <v>17</v>
      </c>
      <c r="J278" t="s">
        <v>727</v>
      </c>
      <c r="K278" t="s">
        <v>1689</v>
      </c>
      <c r="L278" t="s">
        <v>1361</v>
      </c>
      <c r="M278" t="s">
        <v>1731</v>
      </c>
      <c r="N278" t="s">
        <v>6007</v>
      </c>
      <c r="O278" t="s">
        <v>6008</v>
      </c>
      <c r="P278" t="s">
        <v>19</v>
      </c>
      <c r="Q278" t="s">
        <v>1392</v>
      </c>
      <c r="R278" t="s">
        <v>18</v>
      </c>
      <c r="S278" t="s">
        <v>1730</v>
      </c>
      <c r="T278" t="s">
        <v>3624</v>
      </c>
      <c r="U278" t="s">
        <v>844</v>
      </c>
    </row>
    <row r="279" spans="1:23" x14ac:dyDescent="0.25">
      <c r="A279" t="s">
        <v>862</v>
      </c>
      <c r="B279" t="s">
        <v>863</v>
      </c>
      <c r="C279" t="s">
        <v>1034</v>
      </c>
      <c r="D279" t="s">
        <v>2750</v>
      </c>
      <c r="E279" t="s">
        <v>1350</v>
      </c>
      <c r="F279" t="s">
        <v>203</v>
      </c>
      <c r="G279" t="s">
        <v>590</v>
      </c>
      <c r="H279" t="s">
        <v>1344</v>
      </c>
      <c r="I279" t="s">
        <v>28</v>
      </c>
      <c r="J279" t="s">
        <v>727</v>
      </c>
      <c r="K279" t="s">
        <v>1149</v>
      </c>
      <c r="L279" t="s">
        <v>1346</v>
      </c>
      <c r="M279" t="s">
        <v>1727</v>
      </c>
      <c r="N279" t="s">
        <v>6009</v>
      </c>
      <c r="O279" t="s">
        <v>6010</v>
      </c>
      <c r="P279" t="s">
        <v>19</v>
      </c>
      <c r="Q279" t="s">
        <v>1362</v>
      </c>
      <c r="R279" t="s">
        <v>51</v>
      </c>
      <c r="S279" t="s">
        <v>1730</v>
      </c>
      <c r="T279" t="s">
        <v>4169</v>
      </c>
      <c r="U279" t="s">
        <v>864</v>
      </c>
    </row>
    <row r="280" spans="1:23" x14ac:dyDescent="0.25">
      <c r="A280" t="s">
        <v>1039</v>
      </c>
      <c r="B280" t="s">
        <v>1040</v>
      </c>
      <c r="C280" t="s">
        <v>96</v>
      </c>
      <c r="D280" t="s">
        <v>2135</v>
      </c>
      <c r="E280" t="s">
        <v>2190</v>
      </c>
      <c r="F280" t="s">
        <v>2155</v>
      </c>
      <c r="G280" t="s">
        <v>1613</v>
      </c>
      <c r="H280" t="s">
        <v>1344</v>
      </c>
      <c r="I280" t="s">
        <v>17</v>
      </c>
      <c r="J280" t="s">
        <v>40</v>
      </c>
      <c r="K280" t="s">
        <v>1689</v>
      </c>
      <c r="L280" t="s">
        <v>1794</v>
      </c>
      <c r="M280" t="s">
        <v>1731</v>
      </c>
      <c r="N280" t="s">
        <v>5009</v>
      </c>
      <c r="O280" t="s">
        <v>6011</v>
      </c>
      <c r="Q280" t="s">
        <v>1392</v>
      </c>
      <c r="R280" t="s">
        <v>18</v>
      </c>
      <c r="S280" t="s">
        <v>1730</v>
      </c>
      <c r="T280" t="s">
        <v>3635</v>
      </c>
      <c r="U280" t="s">
        <v>1041</v>
      </c>
    </row>
    <row r="281" spans="1:23" x14ac:dyDescent="0.25">
      <c r="A281" t="s">
        <v>1066</v>
      </c>
      <c r="B281" t="s">
        <v>1067</v>
      </c>
      <c r="C281" t="s">
        <v>1128</v>
      </c>
      <c r="D281" t="s">
        <v>2750</v>
      </c>
      <c r="E281" t="s">
        <v>2466</v>
      </c>
      <c r="F281" t="s">
        <v>2155</v>
      </c>
      <c r="G281" t="s">
        <v>1613</v>
      </c>
      <c r="H281" t="s">
        <v>1351</v>
      </c>
      <c r="I281" t="s">
        <v>28</v>
      </c>
      <c r="J281" t="s">
        <v>723</v>
      </c>
      <c r="K281" t="s">
        <v>1357</v>
      </c>
      <c r="L281" t="s">
        <v>1144</v>
      </c>
      <c r="M281" t="s">
        <v>1727</v>
      </c>
      <c r="N281" t="s">
        <v>6012</v>
      </c>
      <c r="O281" t="s">
        <v>6013</v>
      </c>
      <c r="P281" t="s">
        <v>19</v>
      </c>
      <c r="Q281" t="s">
        <v>1392</v>
      </c>
      <c r="R281" t="s">
        <v>60</v>
      </c>
      <c r="S281" t="s">
        <v>1728</v>
      </c>
      <c r="T281" t="s">
        <v>2934</v>
      </c>
      <c r="U281" t="s">
        <v>1068</v>
      </c>
      <c r="W281" s="5">
        <v>0.05</v>
      </c>
    </row>
    <row r="282" spans="1:23" x14ac:dyDescent="0.25">
      <c r="A282" t="s">
        <v>2238</v>
      </c>
      <c r="B282" t="s">
        <v>2239</v>
      </c>
      <c r="C282" t="s">
        <v>1034</v>
      </c>
      <c r="D282" t="s">
        <v>2053</v>
      </c>
      <c r="E282" t="s">
        <v>1350</v>
      </c>
      <c r="F282" t="s">
        <v>2155</v>
      </c>
      <c r="G282" t="s">
        <v>1613</v>
      </c>
      <c r="H282" t="s">
        <v>1351</v>
      </c>
      <c r="I282" t="s">
        <v>20</v>
      </c>
      <c r="J282" t="s">
        <v>766</v>
      </c>
      <c r="K282" t="s">
        <v>1643</v>
      </c>
      <c r="L282" t="s">
        <v>818</v>
      </c>
      <c r="M282" t="s">
        <v>1731</v>
      </c>
      <c r="N282" t="s">
        <v>6014</v>
      </c>
      <c r="O282" t="s">
        <v>6015</v>
      </c>
      <c r="P282" t="s">
        <v>19</v>
      </c>
      <c r="Q282" t="s">
        <v>1392</v>
      </c>
      <c r="R282" t="s">
        <v>60</v>
      </c>
      <c r="S282" t="s">
        <v>1730</v>
      </c>
      <c r="T282" t="s">
        <v>2919</v>
      </c>
      <c r="U282" t="s">
        <v>2240</v>
      </c>
    </row>
    <row r="283" spans="1:23" x14ac:dyDescent="0.25">
      <c r="A283" t="s">
        <v>708</v>
      </c>
      <c r="B283" t="s">
        <v>709</v>
      </c>
      <c r="C283" t="s">
        <v>1034</v>
      </c>
      <c r="D283" t="s">
        <v>5015</v>
      </c>
      <c r="E283" t="s">
        <v>2211</v>
      </c>
      <c r="F283" t="s">
        <v>2155</v>
      </c>
      <c r="G283" t="s">
        <v>1613</v>
      </c>
      <c r="H283" t="s">
        <v>1391</v>
      </c>
      <c r="I283" t="s">
        <v>131</v>
      </c>
      <c r="J283" t="s">
        <v>729</v>
      </c>
      <c r="K283" t="s">
        <v>1692</v>
      </c>
      <c r="L283" t="s">
        <v>1082</v>
      </c>
      <c r="M283" t="s">
        <v>1731</v>
      </c>
      <c r="N283" t="s">
        <v>6016</v>
      </c>
      <c r="O283" t="s">
        <v>6017</v>
      </c>
      <c r="P283" t="s">
        <v>19</v>
      </c>
      <c r="Q283" t="s">
        <v>1642</v>
      </c>
      <c r="R283" t="s">
        <v>51</v>
      </c>
      <c r="S283" t="s">
        <v>1730</v>
      </c>
      <c r="T283" t="s">
        <v>3309</v>
      </c>
      <c r="U283" t="s">
        <v>710</v>
      </c>
    </row>
    <row r="284" spans="1:23" x14ac:dyDescent="0.25">
      <c r="A284" t="s">
        <v>1445</v>
      </c>
      <c r="B284" t="s">
        <v>1446</v>
      </c>
      <c r="C284" t="s">
        <v>1034</v>
      </c>
      <c r="D284" t="s">
        <v>2189</v>
      </c>
      <c r="E284" t="s">
        <v>2190</v>
      </c>
      <c r="F284" t="s">
        <v>2155</v>
      </c>
      <c r="G284" t="s">
        <v>1396</v>
      </c>
      <c r="H284" t="s">
        <v>1351</v>
      </c>
      <c r="I284" t="s">
        <v>28</v>
      </c>
      <c r="J284" t="s">
        <v>726</v>
      </c>
      <c r="K284" t="s">
        <v>2028</v>
      </c>
      <c r="L284" t="s">
        <v>1144</v>
      </c>
      <c r="M284" t="s">
        <v>1727</v>
      </c>
      <c r="N284" t="s">
        <v>6018</v>
      </c>
      <c r="O284" t="s">
        <v>6019</v>
      </c>
      <c r="P284" t="s">
        <v>1126</v>
      </c>
      <c r="Q284" t="s">
        <v>1611</v>
      </c>
      <c r="R284" t="s">
        <v>49</v>
      </c>
      <c r="S284" t="s">
        <v>1728</v>
      </c>
      <c r="T284" t="s">
        <v>3143</v>
      </c>
      <c r="U284" t="s">
        <v>1447</v>
      </c>
    </row>
    <row r="285" spans="1:23" x14ac:dyDescent="0.25">
      <c r="A285" t="s">
        <v>1310</v>
      </c>
      <c r="B285" t="s">
        <v>1311</v>
      </c>
      <c r="C285" t="s">
        <v>4439</v>
      </c>
      <c r="D285" t="s">
        <v>2428</v>
      </c>
      <c r="E285" t="s">
        <v>1350</v>
      </c>
      <c r="F285" t="s">
        <v>2155</v>
      </c>
      <c r="G285" t="s">
        <v>1613</v>
      </c>
      <c r="H285" t="s">
        <v>126</v>
      </c>
      <c r="I285" t="s">
        <v>1122</v>
      </c>
      <c r="J285" t="s">
        <v>723</v>
      </c>
      <c r="K285" t="s">
        <v>1403</v>
      </c>
      <c r="M285" t="s">
        <v>1731</v>
      </c>
      <c r="N285" t="s">
        <v>6020</v>
      </c>
      <c r="O285" t="s">
        <v>3311</v>
      </c>
      <c r="P285" t="s">
        <v>1126</v>
      </c>
      <c r="Q285" t="s">
        <v>126</v>
      </c>
      <c r="R285" t="s">
        <v>63</v>
      </c>
      <c r="S285" t="s">
        <v>1730</v>
      </c>
      <c r="T285" t="s">
        <v>4759</v>
      </c>
      <c r="U285" t="s">
        <v>1312</v>
      </c>
    </row>
    <row r="286" spans="1:23" x14ac:dyDescent="0.25">
      <c r="A286" t="s">
        <v>714</v>
      </c>
      <c r="B286" t="s">
        <v>715</v>
      </c>
      <c r="C286" t="s">
        <v>1084</v>
      </c>
      <c r="D286" t="s">
        <v>2307</v>
      </c>
      <c r="E286" t="s">
        <v>2229</v>
      </c>
      <c r="F286" t="s">
        <v>2155</v>
      </c>
      <c r="G286" t="s">
        <v>1613</v>
      </c>
      <c r="H286" t="s">
        <v>1391</v>
      </c>
      <c r="I286" t="s">
        <v>17</v>
      </c>
      <c r="J286" t="s">
        <v>723</v>
      </c>
      <c r="K286" t="s">
        <v>1825</v>
      </c>
      <c r="L286" t="s">
        <v>1361</v>
      </c>
      <c r="M286" t="s">
        <v>1731</v>
      </c>
      <c r="N286" t="s">
        <v>6021</v>
      </c>
      <c r="O286" t="s">
        <v>6022</v>
      </c>
      <c r="P286" t="s">
        <v>19</v>
      </c>
      <c r="Q286" t="s">
        <v>1392</v>
      </c>
      <c r="R286" t="s">
        <v>18</v>
      </c>
      <c r="S286" t="s">
        <v>1730</v>
      </c>
      <c r="T286" t="s">
        <v>3625</v>
      </c>
      <c r="U286" t="s">
        <v>716</v>
      </c>
    </row>
    <row r="287" spans="1:23" x14ac:dyDescent="0.25">
      <c r="A287" t="s">
        <v>1383</v>
      </c>
      <c r="B287" t="s">
        <v>1384</v>
      </c>
      <c r="C287" t="s">
        <v>1034</v>
      </c>
      <c r="D287" t="s">
        <v>2237</v>
      </c>
      <c r="E287" t="s">
        <v>1350</v>
      </c>
      <c r="F287" t="s">
        <v>2155</v>
      </c>
      <c r="G287" t="s">
        <v>1613</v>
      </c>
      <c r="H287" t="s">
        <v>1809</v>
      </c>
      <c r="I287" t="s">
        <v>17</v>
      </c>
      <c r="J287" t="s">
        <v>722</v>
      </c>
      <c r="K287" t="s">
        <v>2908</v>
      </c>
      <c r="L287" t="s">
        <v>816</v>
      </c>
      <c r="M287" t="s">
        <v>1727</v>
      </c>
      <c r="N287" t="s">
        <v>5016</v>
      </c>
      <c r="O287" t="s">
        <v>5051</v>
      </c>
      <c r="P287" t="s">
        <v>19</v>
      </c>
      <c r="Q287" t="s">
        <v>1392</v>
      </c>
      <c r="R287" t="s">
        <v>62</v>
      </c>
      <c r="S287" t="s">
        <v>1728</v>
      </c>
      <c r="T287" t="s">
        <v>3334</v>
      </c>
      <c r="U287" t="s">
        <v>1385</v>
      </c>
    </row>
    <row r="288" spans="1:23" x14ac:dyDescent="0.25">
      <c r="A288" t="s">
        <v>1965</v>
      </c>
      <c r="B288" t="s">
        <v>1966</v>
      </c>
      <c r="C288" t="s">
        <v>1034</v>
      </c>
      <c r="D288" t="s">
        <v>4202</v>
      </c>
      <c r="E288" t="s">
        <v>125</v>
      </c>
      <c r="F288" t="s">
        <v>203</v>
      </c>
      <c r="G288" t="s">
        <v>1613</v>
      </c>
      <c r="H288" t="s">
        <v>1343</v>
      </c>
      <c r="I288" t="s">
        <v>28</v>
      </c>
      <c r="J288" t="s">
        <v>727</v>
      </c>
      <c r="K288" t="s">
        <v>1996</v>
      </c>
      <c r="L288" t="s">
        <v>1082</v>
      </c>
      <c r="M288" t="s">
        <v>1727</v>
      </c>
      <c r="N288" t="s">
        <v>6023</v>
      </c>
      <c r="O288" t="s">
        <v>6024</v>
      </c>
      <c r="P288" t="s">
        <v>19</v>
      </c>
      <c r="Q288" t="s">
        <v>1101</v>
      </c>
      <c r="R288" t="s">
        <v>68</v>
      </c>
      <c r="S288" t="s">
        <v>1728</v>
      </c>
      <c r="T288" t="s">
        <v>4177</v>
      </c>
      <c r="U288" t="s">
        <v>1967</v>
      </c>
    </row>
    <row r="289" spans="1:22" x14ac:dyDescent="0.25">
      <c r="A289" t="s">
        <v>2643</v>
      </c>
      <c r="B289" t="s">
        <v>2644</v>
      </c>
      <c r="C289" t="s">
        <v>2562</v>
      </c>
      <c r="D289" t="s">
        <v>3730</v>
      </c>
      <c r="E289" t="s">
        <v>2109</v>
      </c>
      <c r="F289" t="s">
        <v>203</v>
      </c>
      <c r="G289" t="s">
        <v>1613</v>
      </c>
      <c r="H289" t="s">
        <v>1809</v>
      </c>
      <c r="I289" t="s">
        <v>28</v>
      </c>
      <c r="J289" t="s">
        <v>40</v>
      </c>
      <c r="K289" t="s">
        <v>1825</v>
      </c>
      <c r="L289" t="s">
        <v>1352</v>
      </c>
      <c r="M289" t="s">
        <v>1731</v>
      </c>
      <c r="N289" t="s">
        <v>6025</v>
      </c>
      <c r="O289" t="s">
        <v>6026</v>
      </c>
      <c r="P289" t="s">
        <v>1126</v>
      </c>
      <c r="Q289" t="s">
        <v>1611</v>
      </c>
      <c r="R289" t="s">
        <v>37</v>
      </c>
      <c r="S289" t="s">
        <v>1730</v>
      </c>
      <c r="T289" t="s">
        <v>6027</v>
      </c>
      <c r="U289" t="s">
        <v>2645</v>
      </c>
    </row>
    <row r="290" spans="1:22" x14ac:dyDescent="0.25">
      <c r="A290" t="s">
        <v>1243</v>
      </c>
      <c r="B290" t="s">
        <v>1244</v>
      </c>
      <c r="C290" t="s">
        <v>96</v>
      </c>
      <c r="D290" t="s">
        <v>2307</v>
      </c>
      <c r="E290" t="s">
        <v>2211</v>
      </c>
      <c r="F290" t="s">
        <v>203</v>
      </c>
      <c r="G290" t="s">
        <v>1613</v>
      </c>
      <c r="H290" t="s">
        <v>1351</v>
      </c>
      <c r="I290" t="s">
        <v>17</v>
      </c>
      <c r="J290" t="s">
        <v>726</v>
      </c>
      <c r="K290" t="s">
        <v>1692</v>
      </c>
      <c r="L290" t="s">
        <v>1366</v>
      </c>
      <c r="M290" t="s">
        <v>1731</v>
      </c>
      <c r="N290" t="s">
        <v>6028</v>
      </c>
      <c r="O290" t="s">
        <v>6029</v>
      </c>
      <c r="P290" t="s">
        <v>19</v>
      </c>
      <c r="Q290" t="s">
        <v>1392</v>
      </c>
      <c r="R290" t="s">
        <v>67</v>
      </c>
      <c r="S290" t="s">
        <v>1730</v>
      </c>
      <c r="T290" t="s">
        <v>3646</v>
      </c>
      <c r="U290" t="s">
        <v>1245</v>
      </c>
    </row>
    <row r="291" spans="1:22" x14ac:dyDescent="0.25">
      <c r="A291" t="s">
        <v>1379</v>
      </c>
      <c r="B291" t="s">
        <v>1380</v>
      </c>
      <c r="C291" t="s">
        <v>1092</v>
      </c>
      <c r="D291" t="s">
        <v>1288</v>
      </c>
      <c r="E291" t="s">
        <v>2190</v>
      </c>
      <c r="F291" t="s">
        <v>203</v>
      </c>
      <c r="G291" t="s">
        <v>1613</v>
      </c>
      <c r="H291" t="s">
        <v>1344</v>
      </c>
      <c r="I291" t="s">
        <v>17</v>
      </c>
      <c r="J291" t="s">
        <v>724</v>
      </c>
      <c r="K291" t="s">
        <v>1386</v>
      </c>
      <c r="L291" t="s">
        <v>1082</v>
      </c>
      <c r="M291" t="s">
        <v>1729</v>
      </c>
      <c r="N291" t="s">
        <v>6030</v>
      </c>
      <c r="O291" t="s">
        <v>6031</v>
      </c>
      <c r="P291" t="s">
        <v>1126</v>
      </c>
      <c r="Q291" t="s">
        <v>1611</v>
      </c>
      <c r="R291" t="s">
        <v>37</v>
      </c>
      <c r="S291" t="s">
        <v>1730</v>
      </c>
      <c r="T291" t="s">
        <v>3648</v>
      </c>
      <c r="U291" t="s">
        <v>1381</v>
      </c>
    </row>
    <row r="292" spans="1:22" x14ac:dyDescent="0.25">
      <c r="A292" t="s">
        <v>568</v>
      </c>
      <c r="B292" t="s">
        <v>569</v>
      </c>
      <c r="C292" t="s">
        <v>1402</v>
      </c>
      <c r="D292" t="s">
        <v>231</v>
      </c>
      <c r="E292" t="s">
        <v>125</v>
      </c>
      <c r="F292" t="s">
        <v>203</v>
      </c>
      <c r="G292" t="s">
        <v>1613</v>
      </c>
      <c r="H292" t="s">
        <v>126</v>
      </c>
      <c r="I292" t="s">
        <v>1122</v>
      </c>
      <c r="J292" t="s">
        <v>725</v>
      </c>
      <c r="K292" t="s">
        <v>1085</v>
      </c>
      <c r="L292" t="s">
        <v>1094</v>
      </c>
      <c r="M292" t="s">
        <v>1729</v>
      </c>
      <c r="N292" t="s">
        <v>6032</v>
      </c>
      <c r="O292" t="s">
        <v>6033</v>
      </c>
      <c r="Q292" t="s">
        <v>1101</v>
      </c>
      <c r="R292" t="s">
        <v>46</v>
      </c>
      <c r="S292" t="s">
        <v>1730</v>
      </c>
      <c r="T292" t="s">
        <v>4768</v>
      </c>
      <c r="U292" t="s">
        <v>570</v>
      </c>
    </row>
    <row r="293" spans="1:22" x14ac:dyDescent="0.25">
      <c r="A293" t="s">
        <v>141</v>
      </c>
      <c r="B293" t="s">
        <v>142</v>
      </c>
      <c r="C293" t="s">
        <v>96</v>
      </c>
      <c r="D293" t="s">
        <v>2783</v>
      </c>
      <c r="E293" t="s">
        <v>2190</v>
      </c>
      <c r="F293" t="s">
        <v>2429</v>
      </c>
      <c r="G293" t="s">
        <v>1613</v>
      </c>
      <c r="H293" t="s">
        <v>1351</v>
      </c>
      <c r="I293" t="s">
        <v>17</v>
      </c>
      <c r="J293" t="s">
        <v>767</v>
      </c>
      <c r="K293" t="s">
        <v>1643</v>
      </c>
      <c r="L293" t="s">
        <v>1082</v>
      </c>
      <c r="M293" t="s">
        <v>1731</v>
      </c>
      <c r="N293" t="s">
        <v>6034</v>
      </c>
      <c r="O293" t="s">
        <v>6035</v>
      </c>
      <c r="P293" t="s">
        <v>19</v>
      </c>
      <c r="Q293" t="s">
        <v>1392</v>
      </c>
      <c r="R293" t="s">
        <v>18</v>
      </c>
      <c r="S293" t="s">
        <v>1730</v>
      </c>
      <c r="T293" t="s">
        <v>1369</v>
      </c>
      <c r="U293" t="s">
        <v>143</v>
      </c>
      <c r="V293" t="s">
        <v>1143</v>
      </c>
    </row>
    <row r="294" spans="1:22" x14ac:dyDescent="0.25">
      <c r="A294" t="s">
        <v>428</v>
      </c>
      <c r="B294" t="s">
        <v>429</v>
      </c>
      <c r="C294" t="s">
        <v>1128</v>
      </c>
      <c r="D294" t="s">
        <v>286</v>
      </c>
      <c r="E294" t="s">
        <v>125</v>
      </c>
      <c r="F294" t="s">
        <v>203</v>
      </c>
      <c r="G294" t="s">
        <v>1613</v>
      </c>
      <c r="H294" t="s">
        <v>1343</v>
      </c>
      <c r="I294" t="s">
        <v>20</v>
      </c>
      <c r="J294" t="s">
        <v>724</v>
      </c>
      <c r="K294" t="s">
        <v>1357</v>
      </c>
      <c r="L294" t="s">
        <v>817</v>
      </c>
      <c r="M294" t="s">
        <v>1731</v>
      </c>
      <c r="N294" t="s">
        <v>6036</v>
      </c>
      <c r="O294" t="s">
        <v>6037</v>
      </c>
      <c r="P294" t="s">
        <v>25</v>
      </c>
      <c r="Q294" t="s">
        <v>1083</v>
      </c>
      <c r="R294" t="s">
        <v>60</v>
      </c>
      <c r="S294" t="s">
        <v>1732</v>
      </c>
      <c r="T294" t="s">
        <v>2873</v>
      </c>
      <c r="U294" t="s">
        <v>430</v>
      </c>
    </row>
    <row r="295" spans="1:22" x14ac:dyDescent="0.25">
      <c r="A295" t="s">
        <v>470</v>
      </c>
      <c r="B295" t="s">
        <v>471</v>
      </c>
      <c r="C295" t="s">
        <v>96</v>
      </c>
      <c r="D295" t="s">
        <v>2659</v>
      </c>
      <c r="E295" t="s">
        <v>2677</v>
      </c>
      <c r="F295" t="s">
        <v>2155</v>
      </c>
      <c r="G295" t="s">
        <v>1613</v>
      </c>
      <c r="H295" t="s">
        <v>1391</v>
      </c>
      <c r="I295" t="s">
        <v>28</v>
      </c>
      <c r="J295" t="s">
        <v>732</v>
      </c>
      <c r="K295" t="s">
        <v>2386</v>
      </c>
      <c r="L295" t="s">
        <v>2308</v>
      </c>
      <c r="M295" t="s">
        <v>1727</v>
      </c>
      <c r="N295" t="s">
        <v>6038</v>
      </c>
      <c r="P295" t="s">
        <v>19</v>
      </c>
      <c r="Q295" t="s">
        <v>1392</v>
      </c>
      <c r="R295" t="s">
        <v>34</v>
      </c>
      <c r="S295" t="s">
        <v>1732</v>
      </c>
      <c r="T295" t="s">
        <v>3632</v>
      </c>
      <c r="U295" t="s">
        <v>472</v>
      </c>
    </row>
    <row r="296" spans="1:22" x14ac:dyDescent="0.25">
      <c r="A296" t="s">
        <v>625</v>
      </c>
      <c r="B296" t="s">
        <v>626</v>
      </c>
      <c r="C296" t="s">
        <v>1128</v>
      </c>
      <c r="D296" t="s">
        <v>6039</v>
      </c>
      <c r="E296" t="s">
        <v>1350</v>
      </c>
      <c r="F296" t="s">
        <v>2155</v>
      </c>
      <c r="G296" t="s">
        <v>1613</v>
      </c>
      <c r="H296" t="s">
        <v>1344</v>
      </c>
      <c r="I296" t="s">
        <v>28</v>
      </c>
      <c r="J296" t="s">
        <v>729</v>
      </c>
      <c r="K296" t="s">
        <v>1643</v>
      </c>
      <c r="L296" t="s">
        <v>823</v>
      </c>
      <c r="M296" t="s">
        <v>1731</v>
      </c>
      <c r="N296" t="s">
        <v>6040</v>
      </c>
      <c r="O296" t="s">
        <v>5906</v>
      </c>
      <c r="P296" t="s">
        <v>19</v>
      </c>
      <c r="Q296" t="s">
        <v>1642</v>
      </c>
      <c r="R296" t="s">
        <v>60</v>
      </c>
      <c r="S296" t="s">
        <v>1730</v>
      </c>
      <c r="T296" t="s">
        <v>5034</v>
      </c>
      <c r="U296" t="s">
        <v>627</v>
      </c>
    </row>
    <row r="297" spans="1:22" x14ac:dyDescent="0.25">
      <c r="A297" t="s">
        <v>828</v>
      </c>
      <c r="B297" t="s">
        <v>829</v>
      </c>
      <c r="C297" t="s">
        <v>1128</v>
      </c>
      <c r="D297" t="s">
        <v>603</v>
      </c>
      <c r="E297" t="s">
        <v>2211</v>
      </c>
      <c r="F297" t="s">
        <v>203</v>
      </c>
      <c r="G297" t="s">
        <v>1345</v>
      </c>
      <c r="H297" t="s">
        <v>1351</v>
      </c>
      <c r="I297" t="s">
        <v>20</v>
      </c>
      <c r="J297" t="s">
        <v>726</v>
      </c>
      <c r="K297" t="s">
        <v>1386</v>
      </c>
      <c r="L297" t="s">
        <v>1361</v>
      </c>
      <c r="M297" t="s">
        <v>1731</v>
      </c>
      <c r="N297" t="s">
        <v>6041</v>
      </c>
      <c r="O297" t="s">
        <v>6042</v>
      </c>
      <c r="P297" t="s">
        <v>25</v>
      </c>
      <c r="Q297" t="s">
        <v>1392</v>
      </c>
      <c r="R297" t="s">
        <v>51</v>
      </c>
      <c r="S297" t="s">
        <v>1730</v>
      </c>
      <c r="T297" t="s">
        <v>4991</v>
      </c>
      <c r="U297" t="s">
        <v>830</v>
      </c>
    </row>
    <row r="298" spans="1:22" x14ac:dyDescent="0.25">
      <c r="A298" t="s">
        <v>497</v>
      </c>
      <c r="B298" t="s">
        <v>498</v>
      </c>
      <c r="C298" t="s">
        <v>1128</v>
      </c>
      <c r="D298" t="s">
        <v>2237</v>
      </c>
      <c r="E298" t="s">
        <v>125</v>
      </c>
      <c r="F298" t="s">
        <v>203</v>
      </c>
      <c r="G298" t="s">
        <v>1613</v>
      </c>
      <c r="H298" t="s">
        <v>1343</v>
      </c>
      <c r="I298" t="s">
        <v>131</v>
      </c>
      <c r="J298" t="s">
        <v>770</v>
      </c>
      <c r="K298" t="s">
        <v>1349</v>
      </c>
      <c r="L298" t="s">
        <v>1371</v>
      </c>
      <c r="M298" t="s">
        <v>1727</v>
      </c>
      <c r="N298" t="s">
        <v>6043</v>
      </c>
      <c r="P298" t="s">
        <v>19</v>
      </c>
      <c r="Q298" t="s">
        <v>1392</v>
      </c>
      <c r="R298" t="s">
        <v>60</v>
      </c>
      <c r="S298" t="s">
        <v>1728</v>
      </c>
      <c r="T298" t="s">
        <v>2563</v>
      </c>
      <c r="U298" t="s">
        <v>499</v>
      </c>
    </row>
    <row r="299" spans="1:22" x14ac:dyDescent="0.25">
      <c r="A299" t="s">
        <v>1226</v>
      </c>
      <c r="B299" t="s">
        <v>1227</v>
      </c>
      <c r="D299" t="s">
        <v>1138</v>
      </c>
      <c r="E299" t="s">
        <v>2211</v>
      </c>
      <c r="F299" t="s">
        <v>2155</v>
      </c>
      <c r="G299" t="s">
        <v>1613</v>
      </c>
      <c r="H299" t="s">
        <v>1351</v>
      </c>
      <c r="I299" t="s">
        <v>28</v>
      </c>
      <c r="J299" t="s">
        <v>3663</v>
      </c>
      <c r="K299" t="s">
        <v>1767</v>
      </c>
      <c r="L299" t="s">
        <v>1094</v>
      </c>
      <c r="M299" t="s">
        <v>1731</v>
      </c>
      <c r="N299" t="s">
        <v>6044</v>
      </c>
      <c r="P299" t="s">
        <v>19</v>
      </c>
      <c r="Q299" t="s">
        <v>1642</v>
      </c>
      <c r="R299" t="s">
        <v>41</v>
      </c>
      <c r="S299" t="s">
        <v>1730</v>
      </c>
      <c r="T299" t="s">
        <v>5277</v>
      </c>
      <c r="U299" t="s">
        <v>1228</v>
      </c>
    </row>
    <row r="300" spans="1:22" x14ac:dyDescent="0.25">
      <c r="A300" t="s">
        <v>473</v>
      </c>
      <c r="B300" t="s">
        <v>474</v>
      </c>
      <c r="D300" t="s">
        <v>1132</v>
      </c>
      <c r="E300" t="s">
        <v>125</v>
      </c>
      <c r="F300" t="s">
        <v>2155</v>
      </c>
      <c r="G300" t="s">
        <v>591</v>
      </c>
      <c r="H300" t="s">
        <v>126</v>
      </c>
      <c r="I300" t="s">
        <v>17</v>
      </c>
      <c r="J300" t="s">
        <v>726</v>
      </c>
      <c r="K300" t="s">
        <v>821</v>
      </c>
      <c r="M300" t="s">
        <v>1729</v>
      </c>
      <c r="N300" t="s">
        <v>6045</v>
      </c>
      <c r="P300" t="s">
        <v>19</v>
      </c>
      <c r="Q300" t="s">
        <v>126</v>
      </c>
      <c r="R300" t="s">
        <v>51</v>
      </c>
      <c r="S300" t="s">
        <v>1732</v>
      </c>
      <c r="T300" t="s">
        <v>4767</v>
      </c>
      <c r="U300" t="s">
        <v>475</v>
      </c>
    </row>
    <row r="301" spans="1:22" x14ac:dyDescent="0.25">
      <c r="A301" t="s">
        <v>423</v>
      </c>
      <c r="B301" t="s">
        <v>423</v>
      </c>
      <c r="C301" t="s">
        <v>1084</v>
      </c>
      <c r="D301" t="s">
        <v>1609</v>
      </c>
      <c r="E301" t="s">
        <v>125</v>
      </c>
      <c r="F301" t="s">
        <v>2155</v>
      </c>
      <c r="G301" t="s">
        <v>1613</v>
      </c>
      <c r="H301" t="s">
        <v>126</v>
      </c>
      <c r="I301" t="s">
        <v>17</v>
      </c>
      <c r="J301" t="s">
        <v>730</v>
      </c>
      <c r="K301" t="s">
        <v>1768</v>
      </c>
      <c r="L301" t="s">
        <v>819</v>
      </c>
      <c r="M301" t="s">
        <v>1731</v>
      </c>
      <c r="N301" t="s">
        <v>6046</v>
      </c>
      <c r="O301" t="s">
        <v>6047</v>
      </c>
      <c r="P301" t="s">
        <v>19</v>
      </c>
      <c r="Q301" t="s">
        <v>1642</v>
      </c>
      <c r="R301" t="s">
        <v>60</v>
      </c>
      <c r="S301" t="s">
        <v>1730</v>
      </c>
      <c r="T301" t="s">
        <v>3654</v>
      </c>
      <c r="U301" t="s">
        <v>424</v>
      </c>
    </row>
    <row r="302" spans="1:22" x14ac:dyDescent="0.25">
      <c r="A302" t="s">
        <v>705</v>
      </c>
      <c r="B302" t="s">
        <v>706</v>
      </c>
      <c r="C302" t="s">
        <v>96</v>
      </c>
      <c r="D302" t="s">
        <v>1605</v>
      </c>
      <c r="E302" t="s">
        <v>1350</v>
      </c>
      <c r="F302" t="s">
        <v>203</v>
      </c>
      <c r="G302" t="s">
        <v>1345</v>
      </c>
      <c r="H302" t="s">
        <v>1351</v>
      </c>
      <c r="I302" t="s">
        <v>28</v>
      </c>
      <c r="J302" t="s">
        <v>40</v>
      </c>
      <c r="K302" t="s">
        <v>1795</v>
      </c>
      <c r="L302" t="s">
        <v>1082</v>
      </c>
      <c r="M302" t="s">
        <v>1731</v>
      </c>
      <c r="N302" t="s">
        <v>6048</v>
      </c>
      <c r="O302" t="s">
        <v>4758</v>
      </c>
      <c r="P302" t="s">
        <v>19</v>
      </c>
      <c r="Q302" t="s">
        <v>1642</v>
      </c>
      <c r="R302" t="s">
        <v>34</v>
      </c>
      <c r="S302" t="s">
        <v>1730</v>
      </c>
      <c r="T302" t="s">
        <v>2868</v>
      </c>
      <c r="U302" t="s">
        <v>707</v>
      </c>
    </row>
    <row r="303" spans="1:22" x14ac:dyDescent="0.25">
      <c r="A303" t="s">
        <v>434</v>
      </c>
      <c r="B303" t="s">
        <v>435</v>
      </c>
      <c r="C303" t="s">
        <v>2937</v>
      </c>
      <c r="D303" t="s">
        <v>1138</v>
      </c>
      <c r="E303" t="s">
        <v>125</v>
      </c>
      <c r="F303" t="s">
        <v>203</v>
      </c>
      <c r="G303" t="s">
        <v>1613</v>
      </c>
      <c r="H303" t="s">
        <v>126</v>
      </c>
      <c r="I303" t="s">
        <v>20</v>
      </c>
      <c r="J303" t="s">
        <v>725</v>
      </c>
      <c r="K303" t="s">
        <v>1086</v>
      </c>
      <c r="L303" t="s">
        <v>823</v>
      </c>
      <c r="M303" t="s">
        <v>1729</v>
      </c>
      <c r="N303" t="s">
        <v>6049</v>
      </c>
      <c r="O303" t="s">
        <v>5007</v>
      </c>
      <c r="P303" t="s">
        <v>25</v>
      </c>
      <c r="Q303" t="s">
        <v>1081</v>
      </c>
      <c r="R303" t="s">
        <v>71</v>
      </c>
      <c r="S303" t="s">
        <v>1732</v>
      </c>
      <c r="T303" t="s">
        <v>3652</v>
      </c>
      <c r="U303" t="s">
        <v>436</v>
      </c>
    </row>
    <row r="304" spans="1:22" x14ac:dyDescent="0.25">
      <c r="A304" t="s">
        <v>1587</v>
      </c>
      <c r="B304" t="s">
        <v>1588</v>
      </c>
      <c r="C304" t="s">
        <v>1034</v>
      </c>
      <c r="D304" t="s">
        <v>2477</v>
      </c>
      <c r="E304" t="s">
        <v>2109</v>
      </c>
      <c r="F304" t="s">
        <v>2155</v>
      </c>
      <c r="G304" t="s">
        <v>1613</v>
      </c>
      <c r="H304" t="s">
        <v>1809</v>
      </c>
      <c r="I304" t="s">
        <v>17</v>
      </c>
      <c r="J304" t="s">
        <v>731</v>
      </c>
      <c r="K304" t="s">
        <v>2407</v>
      </c>
      <c r="L304" t="s">
        <v>1094</v>
      </c>
      <c r="M304" t="s">
        <v>1727</v>
      </c>
      <c r="N304" t="s">
        <v>6050</v>
      </c>
      <c r="O304" t="s">
        <v>5593</v>
      </c>
      <c r="P304" t="s">
        <v>19</v>
      </c>
      <c r="Q304" t="s">
        <v>1392</v>
      </c>
      <c r="R304" t="s">
        <v>41</v>
      </c>
      <c r="S304" t="s">
        <v>1728</v>
      </c>
      <c r="T304" t="s">
        <v>5270</v>
      </c>
      <c r="U304" t="s">
        <v>1589</v>
      </c>
    </row>
    <row r="305" spans="1:21" x14ac:dyDescent="0.25">
      <c r="A305" t="s">
        <v>848</v>
      </c>
      <c r="B305" t="s">
        <v>849</v>
      </c>
      <c r="C305" t="s">
        <v>33</v>
      </c>
      <c r="D305" t="s">
        <v>3331</v>
      </c>
      <c r="E305" t="s">
        <v>1350</v>
      </c>
      <c r="F305" t="s">
        <v>2155</v>
      </c>
      <c r="G305" t="s">
        <v>28</v>
      </c>
      <c r="H305" t="s">
        <v>1344</v>
      </c>
      <c r="I305" t="s">
        <v>20</v>
      </c>
      <c r="J305" t="s">
        <v>725</v>
      </c>
      <c r="K305" t="s">
        <v>1594</v>
      </c>
      <c r="L305" t="s">
        <v>1769</v>
      </c>
      <c r="M305" t="s">
        <v>1727</v>
      </c>
      <c r="N305" t="s">
        <v>6051</v>
      </c>
      <c r="O305" t="s">
        <v>6052</v>
      </c>
      <c r="P305" t="s">
        <v>19</v>
      </c>
      <c r="Q305" t="s">
        <v>1392</v>
      </c>
      <c r="R305" t="s">
        <v>30</v>
      </c>
      <c r="S305" t="s">
        <v>1728</v>
      </c>
      <c r="T305" t="s">
        <v>6053</v>
      </c>
      <c r="U305" t="s">
        <v>850</v>
      </c>
    </row>
    <row r="306" spans="1:21" x14ac:dyDescent="0.25">
      <c r="A306" t="s">
        <v>1170</v>
      </c>
      <c r="B306" t="s">
        <v>1171</v>
      </c>
      <c r="C306" t="s">
        <v>1092</v>
      </c>
      <c r="D306" t="s">
        <v>2153</v>
      </c>
      <c r="E306" t="s">
        <v>2052</v>
      </c>
      <c r="F306" t="s">
        <v>2155</v>
      </c>
      <c r="G306" t="s">
        <v>1613</v>
      </c>
      <c r="H306" t="s">
        <v>1809</v>
      </c>
      <c r="I306" t="s">
        <v>28</v>
      </c>
      <c r="J306" t="s">
        <v>40</v>
      </c>
      <c r="K306" t="s">
        <v>1768</v>
      </c>
      <c r="L306" t="s">
        <v>1361</v>
      </c>
      <c r="M306" t="s">
        <v>1731</v>
      </c>
      <c r="N306" t="s">
        <v>5020</v>
      </c>
      <c r="O306" t="s">
        <v>6054</v>
      </c>
      <c r="P306" t="s">
        <v>19</v>
      </c>
      <c r="Q306" t="s">
        <v>1611</v>
      </c>
      <c r="R306" t="s">
        <v>37</v>
      </c>
      <c r="S306" t="s">
        <v>1730</v>
      </c>
      <c r="T306" t="s">
        <v>3529</v>
      </c>
      <c r="U306" t="s">
        <v>1172</v>
      </c>
    </row>
    <row r="307" spans="1:21" x14ac:dyDescent="0.25">
      <c r="A307" t="s">
        <v>3649</v>
      </c>
      <c r="B307" t="s">
        <v>3650</v>
      </c>
      <c r="C307" t="s">
        <v>1402</v>
      </c>
      <c r="D307" t="s">
        <v>1138</v>
      </c>
      <c r="E307" t="s">
        <v>125</v>
      </c>
      <c r="F307" t="s">
        <v>246</v>
      </c>
      <c r="G307" t="s">
        <v>1613</v>
      </c>
      <c r="H307" t="s">
        <v>1343</v>
      </c>
      <c r="I307" t="s">
        <v>20</v>
      </c>
      <c r="J307" t="s">
        <v>4538</v>
      </c>
      <c r="K307" t="s">
        <v>1415</v>
      </c>
      <c r="L307" t="s">
        <v>817</v>
      </c>
      <c r="M307" t="s">
        <v>1727</v>
      </c>
      <c r="N307" t="s">
        <v>6055</v>
      </c>
      <c r="O307" t="s">
        <v>6056</v>
      </c>
      <c r="P307" t="s">
        <v>19</v>
      </c>
      <c r="Q307" t="s">
        <v>1611</v>
      </c>
      <c r="R307" t="s">
        <v>30</v>
      </c>
      <c r="S307" t="s">
        <v>1732</v>
      </c>
      <c r="T307" t="s">
        <v>4468</v>
      </c>
      <c r="U307" t="s">
        <v>3651</v>
      </c>
    </row>
    <row r="308" spans="1:21" x14ac:dyDescent="0.25">
      <c r="A308" t="s">
        <v>485</v>
      </c>
      <c r="B308" t="s">
        <v>486</v>
      </c>
      <c r="C308" t="s">
        <v>1128</v>
      </c>
      <c r="D308" t="s">
        <v>4281</v>
      </c>
      <c r="E308" t="s">
        <v>3242</v>
      </c>
      <c r="F308" t="s">
        <v>3166</v>
      </c>
      <c r="G308" t="s">
        <v>1613</v>
      </c>
      <c r="H308" t="s">
        <v>3303</v>
      </c>
      <c r="I308" t="s">
        <v>28</v>
      </c>
      <c r="J308" t="s">
        <v>730</v>
      </c>
      <c r="K308" t="s">
        <v>6057</v>
      </c>
      <c r="L308" t="s">
        <v>1348</v>
      </c>
      <c r="M308" t="s">
        <v>1727</v>
      </c>
      <c r="N308" t="s">
        <v>6058</v>
      </c>
      <c r="O308" t="s">
        <v>2881</v>
      </c>
      <c r="P308" t="s">
        <v>19</v>
      </c>
      <c r="Q308" t="s">
        <v>1392</v>
      </c>
      <c r="R308" t="s">
        <v>60</v>
      </c>
      <c r="S308" t="s">
        <v>1728</v>
      </c>
      <c r="T308" t="s">
        <v>3304</v>
      </c>
      <c r="U308" t="s">
        <v>487</v>
      </c>
    </row>
    <row r="309" spans="1:21" x14ac:dyDescent="0.25">
      <c r="A309" t="s">
        <v>2098</v>
      </c>
      <c r="B309" t="s">
        <v>2099</v>
      </c>
      <c r="D309" t="s">
        <v>803</v>
      </c>
      <c r="E309" t="s">
        <v>125</v>
      </c>
      <c r="F309" t="s">
        <v>203</v>
      </c>
      <c r="G309" t="s">
        <v>1613</v>
      </c>
      <c r="H309" t="s">
        <v>1343</v>
      </c>
      <c r="I309" t="s">
        <v>17</v>
      </c>
      <c r="J309" t="s">
        <v>727</v>
      </c>
      <c r="K309" t="s">
        <v>1086</v>
      </c>
      <c r="L309" t="s">
        <v>816</v>
      </c>
      <c r="M309" t="s">
        <v>1729</v>
      </c>
      <c r="N309" t="s">
        <v>6059</v>
      </c>
      <c r="O309" t="s">
        <v>6060</v>
      </c>
      <c r="P309" t="s">
        <v>19</v>
      </c>
      <c r="Q309" t="s">
        <v>1642</v>
      </c>
      <c r="R309" t="s">
        <v>18</v>
      </c>
      <c r="S309" t="s">
        <v>1728</v>
      </c>
      <c r="T309" t="s">
        <v>5013</v>
      </c>
      <c r="U309" t="s">
        <v>2100</v>
      </c>
    </row>
    <row r="310" spans="1:21" x14ac:dyDescent="0.25">
      <c r="A310" t="s">
        <v>2006</v>
      </c>
      <c r="B310" t="s">
        <v>2007</v>
      </c>
      <c r="C310" t="s">
        <v>1128</v>
      </c>
      <c r="D310" t="s">
        <v>1640</v>
      </c>
      <c r="E310" t="s">
        <v>125</v>
      </c>
      <c r="F310" t="s">
        <v>2155</v>
      </c>
      <c r="G310" t="s">
        <v>1613</v>
      </c>
      <c r="H310" t="s">
        <v>1343</v>
      </c>
      <c r="I310" t="s">
        <v>20</v>
      </c>
      <c r="J310" t="s">
        <v>769</v>
      </c>
      <c r="K310" t="s">
        <v>1349</v>
      </c>
      <c r="L310" t="s">
        <v>823</v>
      </c>
      <c r="M310" t="s">
        <v>1731</v>
      </c>
      <c r="N310" t="s">
        <v>6061</v>
      </c>
      <c r="O310" t="s">
        <v>6062</v>
      </c>
      <c r="P310" t="s">
        <v>25</v>
      </c>
      <c r="Q310" t="s">
        <v>1081</v>
      </c>
      <c r="R310" t="s">
        <v>34</v>
      </c>
      <c r="S310" t="s">
        <v>1730</v>
      </c>
      <c r="T310" t="s">
        <v>3152</v>
      </c>
      <c r="U310" t="s">
        <v>2008</v>
      </c>
    </row>
    <row r="311" spans="1:21" x14ac:dyDescent="0.25">
      <c r="A311" t="s">
        <v>2520</v>
      </c>
      <c r="B311" t="s">
        <v>2521</v>
      </c>
      <c r="C311" t="s">
        <v>1084</v>
      </c>
      <c r="D311" t="s">
        <v>2550</v>
      </c>
      <c r="E311" t="s">
        <v>2052</v>
      </c>
      <c r="F311" t="s">
        <v>2155</v>
      </c>
      <c r="G311" t="s">
        <v>1613</v>
      </c>
      <c r="H311" t="s">
        <v>1344</v>
      </c>
      <c r="I311" t="s">
        <v>28</v>
      </c>
      <c r="J311" t="s">
        <v>3153</v>
      </c>
      <c r="K311" t="s">
        <v>1347</v>
      </c>
      <c r="L311" t="s">
        <v>817</v>
      </c>
      <c r="M311" t="s">
        <v>1729</v>
      </c>
      <c r="N311" t="s">
        <v>6063</v>
      </c>
      <c r="O311" t="s">
        <v>6064</v>
      </c>
      <c r="P311" t="s">
        <v>19</v>
      </c>
      <c r="Q311" t="s">
        <v>1642</v>
      </c>
      <c r="R311" t="s">
        <v>34</v>
      </c>
      <c r="S311" t="s">
        <v>1728</v>
      </c>
      <c r="T311" t="s">
        <v>4766</v>
      </c>
      <c r="U311" t="s">
        <v>2522</v>
      </c>
    </row>
    <row r="312" spans="1:21" x14ac:dyDescent="0.25">
      <c r="A312" t="s">
        <v>1158</v>
      </c>
      <c r="B312" t="s">
        <v>1159</v>
      </c>
      <c r="C312" t="s">
        <v>1084</v>
      </c>
      <c r="D312" t="s">
        <v>1733</v>
      </c>
      <c r="E312" t="s">
        <v>125</v>
      </c>
      <c r="F312" t="s">
        <v>2155</v>
      </c>
      <c r="G312" t="s">
        <v>1345</v>
      </c>
      <c r="H312" t="s">
        <v>1344</v>
      </c>
      <c r="I312" t="s">
        <v>17</v>
      </c>
      <c r="J312" t="s">
        <v>725</v>
      </c>
      <c r="K312" t="s">
        <v>1134</v>
      </c>
      <c r="L312" t="s">
        <v>823</v>
      </c>
      <c r="M312" t="s">
        <v>1727</v>
      </c>
      <c r="N312" t="s">
        <v>6065</v>
      </c>
      <c r="O312" t="s">
        <v>5081</v>
      </c>
      <c r="P312" t="s">
        <v>19</v>
      </c>
      <c r="Q312" t="s">
        <v>1392</v>
      </c>
      <c r="R312" t="s">
        <v>51</v>
      </c>
      <c r="S312" t="s">
        <v>1728</v>
      </c>
      <c r="T312" t="s">
        <v>5054</v>
      </c>
      <c r="U312" t="s">
        <v>1160</v>
      </c>
    </row>
    <row r="313" spans="1:21" x14ac:dyDescent="0.25">
      <c r="A313" t="s">
        <v>2089</v>
      </c>
      <c r="B313" t="s">
        <v>2090</v>
      </c>
      <c r="C313" t="s">
        <v>1128</v>
      </c>
      <c r="D313" t="s">
        <v>1138</v>
      </c>
      <c r="E313" t="s">
        <v>125</v>
      </c>
      <c r="F313" t="s">
        <v>203</v>
      </c>
      <c r="G313" t="s">
        <v>1613</v>
      </c>
      <c r="H313" t="s">
        <v>1343</v>
      </c>
      <c r="I313" t="s">
        <v>17</v>
      </c>
      <c r="J313" t="s">
        <v>4443</v>
      </c>
      <c r="K313" t="s">
        <v>1347</v>
      </c>
      <c r="L313" t="s">
        <v>1366</v>
      </c>
      <c r="M313" t="s">
        <v>1731</v>
      </c>
      <c r="N313" t="s">
        <v>6066</v>
      </c>
      <c r="O313" t="s">
        <v>2734</v>
      </c>
      <c r="P313" t="s">
        <v>19</v>
      </c>
      <c r="Q313" t="s">
        <v>1611</v>
      </c>
      <c r="R313" t="s">
        <v>24</v>
      </c>
      <c r="S313" t="s">
        <v>1732</v>
      </c>
      <c r="T313" t="s">
        <v>1409</v>
      </c>
      <c r="U313" t="s">
        <v>2091</v>
      </c>
    </row>
    <row r="314" spans="1:21" x14ac:dyDescent="0.25">
      <c r="A314" t="s">
        <v>1002</v>
      </c>
      <c r="B314" t="s">
        <v>1003</v>
      </c>
      <c r="C314" t="s">
        <v>1107</v>
      </c>
      <c r="D314" t="s">
        <v>1119</v>
      </c>
      <c r="E314" t="s">
        <v>125</v>
      </c>
      <c r="F314" t="s">
        <v>203</v>
      </c>
      <c r="G314" t="s">
        <v>591</v>
      </c>
      <c r="H314" t="s">
        <v>1343</v>
      </c>
      <c r="I314" t="s">
        <v>131</v>
      </c>
      <c r="J314" t="s">
        <v>726</v>
      </c>
      <c r="K314" t="s">
        <v>1134</v>
      </c>
      <c r="L314" t="s">
        <v>818</v>
      </c>
      <c r="M314" t="s">
        <v>1729</v>
      </c>
      <c r="N314" t="s">
        <v>6067</v>
      </c>
      <c r="O314" t="s">
        <v>2917</v>
      </c>
      <c r="P314" t="s">
        <v>19</v>
      </c>
      <c r="Q314" t="s">
        <v>1362</v>
      </c>
      <c r="R314" t="s">
        <v>60</v>
      </c>
      <c r="S314" t="s">
        <v>1732</v>
      </c>
      <c r="T314" t="s">
        <v>5005</v>
      </c>
      <c r="U314" t="s">
        <v>1004</v>
      </c>
    </row>
    <row r="315" spans="1:21" x14ac:dyDescent="0.25">
      <c r="A315" t="s">
        <v>2347</v>
      </c>
      <c r="B315" t="s">
        <v>2348</v>
      </c>
      <c r="C315" t="s">
        <v>1092</v>
      </c>
      <c r="D315" t="s">
        <v>76</v>
      </c>
      <c r="E315" t="s">
        <v>1350</v>
      </c>
      <c r="F315" t="s">
        <v>203</v>
      </c>
      <c r="G315" t="s">
        <v>1613</v>
      </c>
      <c r="H315" t="s">
        <v>1343</v>
      </c>
      <c r="I315" t="s">
        <v>17</v>
      </c>
      <c r="J315" t="s">
        <v>40</v>
      </c>
      <c r="K315" t="s">
        <v>1105</v>
      </c>
      <c r="L315" t="s">
        <v>1090</v>
      </c>
      <c r="M315" t="s">
        <v>1731</v>
      </c>
      <c r="N315" t="s">
        <v>6067</v>
      </c>
      <c r="O315" t="s">
        <v>3276</v>
      </c>
      <c r="P315" t="s">
        <v>1126</v>
      </c>
      <c r="Q315" t="s">
        <v>1362</v>
      </c>
      <c r="R315" t="s">
        <v>24</v>
      </c>
      <c r="S315" t="s">
        <v>1728</v>
      </c>
      <c r="T315" t="s">
        <v>4472</v>
      </c>
      <c r="U315" t="s">
        <v>2349</v>
      </c>
    </row>
    <row r="316" spans="1:21" x14ac:dyDescent="0.25">
      <c r="A316" t="s">
        <v>138</v>
      </c>
      <c r="B316" t="s">
        <v>139</v>
      </c>
      <c r="C316" t="s">
        <v>96</v>
      </c>
      <c r="D316" t="s">
        <v>2750</v>
      </c>
      <c r="E316" t="s">
        <v>125</v>
      </c>
      <c r="F316" t="s">
        <v>203</v>
      </c>
      <c r="G316" t="s">
        <v>3184</v>
      </c>
      <c r="H316" t="s">
        <v>1343</v>
      </c>
      <c r="I316" t="s">
        <v>28</v>
      </c>
      <c r="J316" t="s">
        <v>725</v>
      </c>
      <c r="K316" t="s">
        <v>1795</v>
      </c>
      <c r="L316" t="s">
        <v>1644</v>
      </c>
      <c r="M316" t="s">
        <v>1731</v>
      </c>
      <c r="N316" t="s">
        <v>6068</v>
      </c>
      <c r="O316" t="s">
        <v>6069</v>
      </c>
      <c r="P316" t="s">
        <v>19</v>
      </c>
      <c r="Q316" t="s">
        <v>1392</v>
      </c>
      <c r="R316" t="s">
        <v>37</v>
      </c>
      <c r="S316" t="s">
        <v>1730</v>
      </c>
      <c r="T316" t="s">
        <v>5271</v>
      </c>
      <c r="U316" t="s">
        <v>140</v>
      </c>
    </row>
    <row r="317" spans="1:21" x14ac:dyDescent="0.25">
      <c r="A317" t="s">
        <v>2069</v>
      </c>
      <c r="B317" t="s">
        <v>2070</v>
      </c>
      <c r="C317" t="s">
        <v>1034</v>
      </c>
      <c r="D317" t="s">
        <v>2051</v>
      </c>
      <c r="E317" t="s">
        <v>125</v>
      </c>
      <c r="F317" t="s">
        <v>2155</v>
      </c>
      <c r="G317" t="s">
        <v>1613</v>
      </c>
      <c r="H317" t="s">
        <v>1343</v>
      </c>
      <c r="I317" t="s">
        <v>28</v>
      </c>
      <c r="J317" t="s">
        <v>763</v>
      </c>
      <c r="K317" t="s">
        <v>1347</v>
      </c>
      <c r="L317" t="s">
        <v>1346</v>
      </c>
      <c r="M317" t="s">
        <v>1731</v>
      </c>
      <c r="N317" t="s">
        <v>6070</v>
      </c>
      <c r="O317" t="s">
        <v>6071</v>
      </c>
      <c r="P317" t="s">
        <v>1126</v>
      </c>
      <c r="Q317" t="s">
        <v>1642</v>
      </c>
      <c r="R317" t="s">
        <v>46</v>
      </c>
      <c r="S317" t="s">
        <v>1730</v>
      </c>
      <c r="T317" t="s">
        <v>3071</v>
      </c>
      <c r="U317" t="s">
        <v>2071</v>
      </c>
    </row>
    <row r="318" spans="1:21" x14ac:dyDescent="0.25">
      <c r="A318" t="s">
        <v>2524</v>
      </c>
      <c r="B318" t="s">
        <v>2525</v>
      </c>
      <c r="C318" t="s">
        <v>1084</v>
      </c>
      <c r="D318" t="s">
        <v>1374</v>
      </c>
      <c r="E318" t="s">
        <v>125</v>
      </c>
      <c r="F318" t="s">
        <v>2155</v>
      </c>
      <c r="G318" t="s">
        <v>1613</v>
      </c>
      <c r="H318" t="s">
        <v>1343</v>
      </c>
      <c r="I318" t="s">
        <v>28</v>
      </c>
      <c r="J318" t="s">
        <v>4288</v>
      </c>
      <c r="K318" t="s">
        <v>1347</v>
      </c>
      <c r="L318" t="s">
        <v>819</v>
      </c>
      <c r="M318" t="s">
        <v>1731</v>
      </c>
      <c r="N318" t="s">
        <v>6072</v>
      </c>
      <c r="O318" t="s">
        <v>6073</v>
      </c>
      <c r="P318" t="s">
        <v>19</v>
      </c>
      <c r="Q318" t="s">
        <v>1642</v>
      </c>
      <c r="R318" t="s">
        <v>34</v>
      </c>
      <c r="S318" t="s">
        <v>1730</v>
      </c>
      <c r="T318" t="s">
        <v>2872</v>
      </c>
      <c r="U318" t="s">
        <v>2526</v>
      </c>
    </row>
    <row r="319" spans="1:21" x14ac:dyDescent="0.25">
      <c r="A319" t="s">
        <v>2911</v>
      </c>
      <c r="B319" t="s">
        <v>2912</v>
      </c>
      <c r="C319" t="s">
        <v>1128</v>
      </c>
      <c r="D319" t="s">
        <v>1089</v>
      </c>
      <c r="E319" t="s">
        <v>2109</v>
      </c>
      <c r="F319" t="s">
        <v>203</v>
      </c>
      <c r="G319" t="s">
        <v>1613</v>
      </c>
      <c r="H319" t="s">
        <v>1344</v>
      </c>
      <c r="I319" t="s">
        <v>20</v>
      </c>
      <c r="J319" t="s">
        <v>725</v>
      </c>
      <c r="K319" t="s">
        <v>1400</v>
      </c>
      <c r="L319" t="s">
        <v>1094</v>
      </c>
      <c r="M319" t="s">
        <v>1731</v>
      </c>
      <c r="N319" t="s">
        <v>4760</v>
      </c>
      <c r="O319" t="s">
        <v>6074</v>
      </c>
      <c r="P319" t="s">
        <v>19</v>
      </c>
      <c r="Q319" t="s">
        <v>1362</v>
      </c>
      <c r="R319" t="s">
        <v>51</v>
      </c>
      <c r="S319" t="s">
        <v>1732</v>
      </c>
      <c r="T319" t="s">
        <v>2913</v>
      </c>
      <c r="U319" t="s">
        <v>2914</v>
      </c>
    </row>
    <row r="320" spans="1:21" x14ac:dyDescent="0.25">
      <c r="A320" t="s">
        <v>1429</v>
      </c>
      <c r="B320" t="s">
        <v>1430</v>
      </c>
      <c r="D320" t="s">
        <v>1132</v>
      </c>
      <c r="E320" t="s">
        <v>125</v>
      </c>
      <c r="F320" t="s">
        <v>203</v>
      </c>
      <c r="G320" t="s">
        <v>28</v>
      </c>
      <c r="H320" t="s">
        <v>1343</v>
      </c>
      <c r="I320" t="s">
        <v>1122</v>
      </c>
      <c r="J320" t="s">
        <v>3483</v>
      </c>
      <c r="K320" t="s">
        <v>821</v>
      </c>
      <c r="L320" t="s">
        <v>817</v>
      </c>
      <c r="M320" t="s">
        <v>1729</v>
      </c>
      <c r="N320" t="s">
        <v>4760</v>
      </c>
      <c r="O320" t="s">
        <v>6075</v>
      </c>
      <c r="P320" t="s">
        <v>19</v>
      </c>
      <c r="Q320" t="s">
        <v>1081</v>
      </c>
      <c r="R320" t="s">
        <v>30</v>
      </c>
      <c r="S320" t="s">
        <v>1732</v>
      </c>
      <c r="T320" t="s">
        <v>4175</v>
      </c>
      <c r="U320" t="s">
        <v>1431</v>
      </c>
    </row>
    <row r="321" spans="1:22" x14ac:dyDescent="0.25">
      <c r="A321" t="s">
        <v>1526</v>
      </c>
      <c r="B321" t="s">
        <v>1527</v>
      </c>
      <c r="C321" t="s">
        <v>4155</v>
      </c>
      <c r="D321" t="s">
        <v>1694</v>
      </c>
      <c r="E321" t="s">
        <v>1350</v>
      </c>
      <c r="F321" t="s">
        <v>203</v>
      </c>
      <c r="G321" t="s">
        <v>1613</v>
      </c>
      <c r="H321" t="s">
        <v>1344</v>
      </c>
      <c r="I321" t="s">
        <v>20</v>
      </c>
      <c r="J321" t="s">
        <v>731</v>
      </c>
      <c r="K321" t="s">
        <v>1825</v>
      </c>
      <c r="L321" t="s">
        <v>1366</v>
      </c>
      <c r="M321" t="s">
        <v>1729</v>
      </c>
      <c r="N321" t="s">
        <v>6076</v>
      </c>
      <c r="O321" t="s">
        <v>4876</v>
      </c>
      <c r="Q321" t="s">
        <v>1642</v>
      </c>
      <c r="R321" t="s">
        <v>21</v>
      </c>
      <c r="S321" t="s">
        <v>1730</v>
      </c>
      <c r="T321" t="s">
        <v>4179</v>
      </c>
      <c r="U321" t="s">
        <v>1528</v>
      </c>
    </row>
    <row r="322" spans="1:22" x14ac:dyDescent="0.25">
      <c r="A322" t="s">
        <v>319</v>
      </c>
      <c r="B322" t="s">
        <v>320</v>
      </c>
      <c r="C322" t="s">
        <v>1034</v>
      </c>
      <c r="D322" t="s">
        <v>1641</v>
      </c>
      <c r="E322" t="s">
        <v>125</v>
      </c>
      <c r="F322" t="s">
        <v>203</v>
      </c>
      <c r="G322" t="s">
        <v>1613</v>
      </c>
      <c r="H322" t="s">
        <v>1344</v>
      </c>
      <c r="I322" t="s">
        <v>17</v>
      </c>
      <c r="J322" t="s">
        <v>727</v>
      </c>
      <c r="K322" t="s">
        <v>1349</v>
      </c>
      <c r="L322" t="s">
        <v>1144</v>
      </c>
      <c r="M322" t="s">
        <v>1731</v>
      </c>
      <c r="N322" t="s">
        <v>5024</v>
      </c>
      <c r="O322" t="s">
        <v>6077</v>
      </c>
      <c r="P322" t="s">
        <v>19</v>
      </c>
      <c r="Q322" t="s">
        <v>1611</v>
      </c>
      <c r="R322" t="s">
        <v>41</v>
      </c>
      <c r="S322" t="s">
        <v>1728</v>
      </c>
      <c r="T322" t="s">
        <v>6078</v>
      </c>
      <c r="U322" t="s">
        <v>321</v>
      </c>
    </row>
    <row r="323" spans="1:22" x14ac:dyDescent="0.25">
      <c r="A323" t="s">
        <v>377</v>
      </c>
      <c r="B323" t="s">
        <v>378</v>
      </c>
      <c r="C323" t="s">
        <v>1107</v>
      </c>
      <c r="D323" t="s">
        <v>3326</v>
      </c>
      <c r="E323" t="s">
        <v>2211</v>
      </c>
      <c r="F323" t="s">
        <v>2155</v>
      </c>
      <c r="G323" t="s">
        <v>1613</v>
      </c>
      <c r="H323" t="s">
        <v>1391</v>
      </c>
      <c r="I323" t="s">
        <v>28</v>
      </c>
      <c r="J323" t="s">
        <v>723</v>
      </c>
      <c r="K323" t="s">
        <v>2110</v>
      </c>
      <c r="L323" t="s">
        <v>1371</v>
      </c>
      <c r="M323" t="s">
        <v>1727</v>
      </c>
      <c r="N323" t="s">
        <v>5053</v>
      </c>
      <c r="O323" t="s">
        <v>6079</v>
      </c>
      <c r="P323" t="s">
        <v>19</v>
      </c>
      <c r="Q323" t="s">
        <v>1392</v>
      </c>
      <c r="R323" t="s">
        <v>51</v>
      </c>
      <c r="S323" t="s">
        <v>1728</v>
      </c>
      <c r="T323" t="s">
        <v>3647</v>
      </c>
      <c r="U323" t="s">
        <v>379</v>
      </c>
    </row>
    <row r="324" spans="1:22" x14ac:dyDescent="0.25">
      <c r="A324" t="s">
        <v>5272</v>
      </c>
      <c r="B324" t="s">
        <v>5273</v>
      </c>
      <c r="C324" t="s">
        <v>1092</v>
      </c>
      <c r="D324" t="s">
        <v>2053</v>
      </c>
      <c r="E324" t="s">
        <v>125</v>
      </c>
      <c r="F324" t="s">
        <v>2155</v>
      </c>
      <c r="G324" t="s">
        <v>1613</v>
      </c>
      <c r="H324" t="s">
        <v>1809</v>
      </c>
      <c r="I324" t="s">
        <v>28</v>
      </c>
      <c r="J324" t="s">
        <v>730</v>
      </c>
      <c r="K324" t="s">
        <v>2136</v>
      </c>
      <c r="L324" t="s">
        <v>818</v>
      </c>
      <c r="M324" t="s">
        <v>1731</v>
      </c>
      <c r="N324" t="s">
        <v>4762</v>
      </c>
      <c r="O324" t="s">
        <v>5593</v>
      </c>
      <c r="P324" t="s">
        <v>25</v>
      </c>
      <c r="Q324" t="s">
        <v>1392</v>
      </c>
      <c r="R324" t="s">
        <v>21</v>
      </c>
      <c r="S324" t="s">
        <v>1730</v>
      </c>
      <c r="T324" t="s">
        <v>5274</v>
      </c>
      <c r="U324" t="s">
        <v>5275</v>
      </c>
    </row>
    <row r="325" spans="1:22" x14ac:dyDescent="0.25">
      <c r="A325" t="s">
        <v>1523</v>
      </c>
      <c r="B325" t="s">
        <v>1524</v>
      </c>
      <c r="D325" t="s">
        <v>343</v>
      </c>
      <c r="E325" t="s">
        <v>125</v>
      </c>
      <c r="F325" t="s">
        <v>246</v>
      </c>
      <c r="G325" t="s">
        <v>1613</v>
      </c>
      <c r="H325" t="s">
        <v>126</v>
      </c>
      <c r="I325" t="s">
        <v>1122</v>
      </c>
      <c r="J325" t="s">
        <v>762</v>
      </c>
      <c r="K325" t="s">
        <v>820</v>
      </c>
      <c r="L325" t="s">
        <v>823</v>
      </c>
      <c r="M325" t="s">
        <v>1731</v>
      </c>
      <c r="N325" t="s">
        <v>4762</v>
      </c>
      <c r="O325" t="s">
        <v>4755</v>
      </c>
      <c r="P325" t="s">
        <v>19</v>
      </c>
      <c r="Q325" t="s">
        <v>1083</v>
      </c>
      <c r="R325" t="s">
        <v>71</v>
      </c>
      <c r="S325" t="s">
        <v>1732</v>
      </c>
      <c r="T325" t="s">
        <v>3644</v>
      </c>
      <c r="U325" t="s">
        <v>1525</v>
      </c>
    </row>
    <row r="326" spans="1:22" x14ac:dyDescent="0.25">
      <c r="A326" t="s">
        <v>776</v>
      </c>
      <c r="B326" t="s">
        <v>777</v>
      </c>
      <c r="C326" t="s">
        <v>96</v>
      </c>
      <c r="D326" t="s">
        <v>2084</v>
      </c>
      <c r="E326" t="s">
        <v>2229</v>
      </c>
      <c r="F326" t="s">
        <v>2155</v>
      </c>
      <c r="G326" t="s">
        <v>1613</v>
      </c>
      <c r="H326" t="s">
        <v>1344</v>
      </c>
      <c r="I326" t="s">
        <v>28</v>
      </c>
      <c r="J326" t="s">
        <v>761</v>
      </c>
      <c r="K326" t="s">
        <v>1689</v>
      </c>
      <c r="L326" t="s">
        <v>819</v>
      </c>
      <c r="M326" t="s">
        <v>1731</v>
      </c>
      <c r="N326" t="s">
        <v>4762</v>
      </c>
      <c r="O326" t="s">
        <v>6080</v>
      </c>
      <c r="P326" t="s">
        <v>19</v>
      </c>
      <c r="Q326" t="s">
        <v>1392</v>
      </c>
      <c r="R326" t="s">
        <v>49</v>
      </c>
      <c r="S326" t="s">
        <v>1730</v>
      </c>
      <c r="T326" t="s">
        <v>3056</v>
      </c>
      <c r="U326" t="s">
        <v>778</v>
      </c>
    </row>
    <row r="327" spans="1:22" x14ac:dyDescent="0.25">
      <c r="A327" t="s">
        <v>239</v>
      </c>
      <c r="B327" t="s">
        <v>240</v>
      </c>
      <c r="C327" t="s">
        <v>1034</v>
      </c>
      <c r="D327" t="s">
        <v>2910</v>
      </c>
      <c r="E327" t="s">
        <v>3233</v>
      </c>
      <c r="F327" t="s">
        <v>2155</v>
      </c>
      <c r="G327" t="s">
        <v>1613</v>
      </c>
      <c r="H327" t="s">
        <v>1391</v>
      </c>
      <c r="I327" t="s">
        <v>1122</v>
      </c>
      <c r="J327" t="s">
        <v>129</v>
      </c>
      <c r="K327" t="s">
        <v>1996</v>
      </c>
      <c r="L327" t="s">
        <v>1090</v>
      </c>
      <c r="M327" t="s">
        <v>1729</v>
      </c>
      <c r="N327" t="s">
        <v>6081</v>
      </c>
      <c r="P327" t="s">
        <v>19</v>
      </c>
      <c r="Q327" t="s">
        <v>1392</v>
      </c>
      <c r="R327" t="s">
        <v>71</v>
      </c>
      <c r="S327" t="s">
        <v>1728</v>
      </c>
      <c r="T327" t="s">
        <v>2964</v>
      </c>
      <c r="U327" t="s">
        <v>241</v>
      </c>
    </row>
    <row r="328" spans="1:22" x14ac:dyDescent="0.25">
      <c r="A328" t="s">
        <v>2054</v>
      </c>
      <c r="B328" t="s">
        <v>2055</v>
      </c>
      <c r="C328" t="s">
        <v>1402</v>
      </c>
      <c r="D328" t="s">
        <v>1237</v>
      </c>
      <c r="E328" t="s">
        <v>125</v>
      </c>
      <c r="F328" t="s">
        <v>2155</v>
      </c>
      <c r="G328" t="s">
        <v>1613</v>
      </c>
      <c r="H328" t="s">
        <v>1343</v>
      </c>
      <c r="I328" t="s">
        <v>17</v>
      </c>
      <c r="J328" t="s">
        <v>729</v>
      </c>
      <c r="K328" t="s">
        <v>820</v>
      </c>
      <c r="L328" t="s">
        <v>816</v>
      </c>
      <c r="M328" t="s">
        <v>1731</v>
      </c>
      <c r="N328" t="s">
        <v>6082</v>
      </c>
      <c r="O328" t="s">
        <v>6083</v>
      </c>
      <c r="P328" t="s">
        <v>1126</v>
      </c>
      <c r="Q328" t="s">
        <v>1362</v>
      </c>
      <c r="R328" t="s">
        <v>18</v>
      </c>
      <c r="S328" t="s">
        <v>1732</v>
      </c>
      <c r="T328" t="s">
        <v>5021</v>
      </c>
      <c r="U328" t="s">
        <v>2056</v>
      </c>
    </row>
    <row r="329" spans="1:22" x14ac:dyDescent="0.25">
      <c r="A329" t="s">
        <v>797</v>
      </c>
      <c r="B329" t="s">
        <v>798</v>
      </c>
      <c r="C329" t="s">
        <v>3185</v>
      </c>
      <c r="D329" t="s">
        <v>213</v>
      </c>
      <c r="E329" t="s">
        <v>125</v>
      </c>
      <c r="F329" t="s">
        <v>203</v>
      </c>
      <c r="G329" t="s">
        <v>590</v>
      </c>
      <c r="H329" t="s">
        <v>1343</v>
      </c>
      <c r="I329" t="s">
        <v>20</v>
      </c>
      <c r="J329" t="s">
        <v>3021</v>
      </c>
      <c r="K329" t="s">
        <v>821</v>
      </c>
      <c r="L329" t="s">
        <v>817</v>
      </c>
      <c r="M329" t="s">
        <v>1729</v>
      </c>
      <c r="N329" t="s">
        <v>4763</v>
      </c>
      <c r="O329" t="s">
        <v>6084</v>
      </c>
      <c r="P329" t="s">
        <v>19</v>
      </c>
      <c r="Q329" t="s">
        <v>126</v>
      </c>
      <c r="R329" t="s">
        <v>49</v>
      </c>
      <c r="S329" t="s">
        <v>1732</v>
      </c>
      <c r="T329" t="s">
        <v>4773</v>
      </c>
      <c r="U329" t="s">
        <v>799</v>
      </c>
    </row>
    <row r="330" spans="1:22" x14ac:dyDescent="0.25">
      <c r="A330" t="s">
        <v>1435</v>
      </c>
      <c r="B330" t="s">
        <v>1436</v>
      </c>
      <c r="C330" t="s">
        <v>1034</v>
      </c>
      <c r="D330" t="s">
        <v>2053</v>
      </c>
      <c r="E330" t="s">
        <v>2052</v>
      </c>
      <c r="F330" t="s">
        <v>2155</v>
      </c>
      <c r="G330" t="s">
        <v>1396</v>
      </c>
      <c r="H330" t="s">
        <v>1351</v>
      </c>
      <c r="I330" t="s">
        <v>17</v>
      </c>
      <c r="J330" t="s">
        <v>729</v>
      </c>
      <c r="K330" t="s">
        <v>1149</v>
      </c>
      <c r="L330" t="s">
        <v>816</v>
      </c>
      <c r="M330" t="s">
        <v>1731</v>
      </c>
      <c r="N330" t="s">
        <v>6085</v>
      </c>
      <c r="O330" t="s">
        <v>5692</v>
      </c>
      <c r="P330" t="s">
        <v>19</v>
      </c>
      <c r="Q330" t="s">
        <v>1392</v>
      </c>
      <c r="R330" t="s">
        <v>34</v>
      </c>
      <c r="S330" t="s">
        <v>1730</v>
      </c>
      <c r="T330" t="s">
        <v>4765</v>
      </c>
      <c r="U330" t="s">
        <v>1437</v>
      </c>
    </row>
    <row r="331" spans="1:22" x14ac:dyDescent="0.25">
      <c r="A331" t="s">
        <v>389</v>
      </c>
      <c r="B331" t="s">
        <v>390</v>
      </c>
      <c r="C331" t="s">
        <v>1128</v>
      </c>
      <c r="D331" t="s">
        <v>3331</v>
      </c>
      <c r="E331" t="s">
        <v>3458</v>
      </c>
      <c r="F331" t="s">
        <v>2155</v>
      </c>
      <c r="G331" t="s">
        <v>1613</v>
      </c>
      <c r="H331" t="s">
        <v>1809</v>
      </c>
      <c r="I331" t="s">
        <v>28</v>
      </c>
      <c r="J331" t="s">
        <v>727</v>
      </c>
      <c r="K331" t="s">
        <v>1810</v>
      </c>
      <c r="L331" t="s">
        <v>816</v>
      </c>
      <c r="M331" t="s">
        <v>1729</v>
      </c>
      <c r="N331" t="s">
        <v>6086</v>
      </c>
      <c r="O331" t="s">
        <v>6087</v>
      </c>
      <c r="P331" t="s">
        <v>19</v>
      </c>
      <c r="Q331" t="s">
        <v>1392</v>
      </c>
      <c r="R331" t="s">
        <v>51</v>
      </c>
      <c r="S331" t="s">
        <v>1732</v>
      </c>
      <c r="T331" t="s">
        <v>3639</v>
      </c>
      <c r="U331" t="s">
        <v>391</v>
      </c>
    </row>
    <row r="332" spans="1:22" x14ac:dyDescent="0.25">
      <c r="A332" t="s">
        <v>1358</v>
      </c>
      <c r="B332" t="s">
        <v>1359</v>
      </c>
      <c r="C332" t="s">
        <v>1034</v>
      </c>
      <c r="D332" t="s">
        <v>2335</v>
      </c>
      <c r="E332" t="s">
        <v>2677</v>
      </c>
      <c r="F332" t="s">
        <v>203</v>
      </c>
      <c r="G332" t="s">
        <v>1613</v>
      </c>
      <c r="H332" t="s">
        <v>1351</v>
      </c>
      <c r="I332" t="s">
        <v>28</v>
      </c>
      <c r="J332" t="s">
        <v>5827</v>
      </c>
      <c r="K332" t="s">
        <v>2481</v>
      </c>
      <c r="L332" t="s">
        <v>2433</v>
      </c>
      <c r="M332" t="s">
        <v>1731</v>
      </c>
      <c r="N332" t="s">
        <v>6088</v>
      </c>
      <c r="O332" t="s">
        <v>6089</v>
      </c>
      <c r="P332" t="s">
        <v>19</v>
      </c>
      <c r="Q332" t="s">
        <v>1392</v>
      </c>
      <c r="R332" t="s">
        <v>51</v>
      </c>
      <c r="S332" t="s">
        <v>1730</v>
      </c>
      <c r="T332" t="s">
        <v>3067</v>
      </c>
      <c r="U332" t="s">
        <v>1360</v>
      </c>
    </row>
    <row r="333" spans="1:22" x14ac:dyDescent="0.25">
      <c r="A333" t="s">
        <v>886</v>
      </c>
      <c r="B333" t="s">
        <v>887</v>
      </c>
      <c r="C333" t="s">
        <v>1128</v>
      </c>
      <c r="D333" t="s">
        <v>3294</v>
      </c>
      <c r="E333" t="s">
        <v>2229</v>
      </c>
      <c r="F333" t="s">
        <v>2155</v>
      </c>
      <c r="G333" t="s">
        <v>1613</v>
      </c>
      <c r="H333" t="s">
        <v>1351</v>
      </c>
      <c r="I333" t="s">
        <v>28</v>
      </c>
      <c r="J333" t="s">
        <v>761</v>
      </c>
      <c r="K333" t="s">
        <v>821</v>
      </c>
      <c r="L333" t="s">
        <v>1094</v>
      </c>
      <c r="M333" t="s">
        <v>1727</v>
      </c>
      <c r="N333" t="s">
        <v>6090</v>
      </c>
      <c r="O333" t="s">
        <v>6091</v>
      </c>
      <c r="P333" t="s">
        <v>19</v>
      </c>
      <c r="Q333" t="s">
        <v>1392</v>
      </c>
      <c r="R333" t="s">
        <v>51</v>
      </c>
      <c r="S333" t="s">
        <v>1728</v>
      </c>
      <c r="T333" t="s">
        <v>2431</v>
      </c>
      <c r="U333" t="s">
        <v>888</v>
      </c>
      <c r="V333" t="s">
        <v>2088</v>
      </c>
    </row>
    <row r="334" spans="1:22" x14ac:dyDescent="0.25">
      <c r="A334" t="s">
        <v>1177</v>
      </c>
      <c r="B334" t="s">
        <v>1178</v>
      </c>
      <c r="C334" t="s">
        <v>1034</v>
      </c>
      <c r="D334" t="s">
        <v>2550</v>
      </c>
      <c r="E334" t="s">
        <v>2052</v>
      </c>
      <c r="F334" t="s">
        <v>2155</v>
      </c>
      <c r="G334" t="s">
        <v>1613</v>
      </c>
      <c r="H334" t="s">
        <v>1391</v>
      </c>
      <c r="I334" t="s">
        <v>17</v>
      </c>
      <c r="J334" t="s">
        <v>730</v>
      </c>
      <c r="K334" t="s">
        <v>2481</v>
      </c>
      <c r="L334" t="s">
        <v>2433</v>
      </c>
      <c r="M334" t="s">
        <v>1731</v>
      </c>
      <c r="N334" t="s">
        <v>5025</v>
      </c>
      <c r="O334" t="s">
        <v>5295</v>
      </c>
      <c r="P334" t="s">
        <v>19</v>
      </c>
      <c r="Q334" t="s">
        <v>1642</v>
      </c>
      <c r="R334" t="s">
        <v>18</v>
      </c>
      <c r="S334" t="s">
        <v>1730</v>
      </c>
      <c r="T334" t="s">
        <v>2621</v>
      </c>
      <c r="U334" t="s">
        <v>1179</v>
      </c>
    </row>
    <row r="335" spans="1:22" x14ac:dyDescent="0.25">
      <c r="A335" t="s">
        <v>2506</v>
      </c>
      <c r="B335" t="s">
        <v>2505</v>
      </c>
      <c r="C335" t="s">
        <v>1034</v>
      </c>
      <c r="D335" t="s">
        <v>233</v>
      </c>
      <c r="E335" t="s">
        <v>2109</v>
      </c>
      <c r="F335" t="s">
        <v>203</v>
      </c>
      <c r="G335" t="s">
        <v>28</v>
      </c>
      <c r="H335" t="s">
        <v>1344</v>
      </c>
      <c r="I335" t="s">
        <v>17</v>
      </c>
      <c r="J335" t="s">
        <v>725</v>
      </c>
      <c r="K335" t="s">
        <v>1825</v>
      </c>
      <c r="L335" t="s">
        <v>1644</v>
      </c>
      <c r="M335" t="s">
        <v>1729</v>
      </c>
      <c r="N335" t="s">
        <v>5004</v>
      </c>
      <c r="O335" t="s">
        <v>6092</v>
      </c>
      <c r="Q335" t="s">
        <v>1081</v>
      </c>
      <c r="R335" t="s">
        <v>37</v>
      </c>
      <c r="S335" t="s">
        <v>1730</v>
      </c>
      <c r="T335" t="s">
        <v>5278</v>
      </c>
      <c r="U335" t="s">
        <v>2504</v>
      </c>
    </row>
    <row r="336" spans="1:22" x14ac:dyDescent="0.25">
      <c r="A336" t="s">
        <v>693</v>
      </c>
      <c r="B336" t="s">
        <v>694</v>
      </c>
      <c r="C336" t="s">
        <v>1034</v>
      </c>
      <c r="D336" t="s">
        <v>2435</v>
      </c>
      <c r="E336" t="s">
        <v>2466</v>
      </c>
      <c r="F336" t="s">
        <v>2155</v>
      </c>
      <c r="G336" t="s">
        <v>1396</v>
      </c>
      <c r="H336" t="s">
        <v>1809</v>
      </c>
      <c r="I336" t="s">
        <v>28</v>
      </c>
      <c r="J336" t="s">
        <v>730</v>
      </c>
      <c r="K336" t="s">
        <v>2286</v>
      </c>
      <c r="L336" t="s">
        <v>1082</v>
      </c>
      <c r="M336" t="s">
        <v>1729</v>
      </c>
      <c r="N336" t="s">
        <v>6093</v>
      </c>
      <c r="O336" t="s">
        <v>4980</v>
      </c>
      <c r="P336" t="s">
        <v>19</v>
      </c>
      <c r="Q336" t="s">
        <v>1611</v>
      </c>
      <c r="R336" t="s">
        <v>29</v>
      </c>
      <c r="S336" t="s">
        <v>1728</v>
      </c>
      <c r="T336" t="s">
        <v>5276</v>
      </c>
      <c r="U336" t="s">
        <v>695</v>
      </c>
    </row>
    <row r="337" spans="1:21" x14ac:dyDescent="0.25">
      <c r="A337" t="s">
        <v>993</v>
      </c>
      <c r="B337" t="s">
        <v>994</v>
      </c>
      <c r="C337" t="s">
        <v>1128</v>
      </c>
      <c r="D337" t="s">
        <v>1118</v>
      </c>
      <c r="E337" t="s">
        <v>125</v>
      </c>
      <c r="F337" t="s">
        <v>246</v>
      </c>
      <c r="G337" t="s">
        <v>591</v>
      </c>
      <c r="H337" t="s">
        <v>126</v>
      </c>
      <c r="I337" t="s">
        <v>17</v>
      </c>
      <c r="J337" t="s">
        <v>4180</v>
      </c>
      <c r="K337" t="s">
        <v>824</v>
      </c>
      <c r="L337" t="s">
        <v>823</v>
      </c>
      <c r="M337" t="s">
        <v>1729</v>
      </c>
      <c r="N337" t="s">
        <v>6094</v>
      </c>
      <c r="O337" t="s">
        <v>5654</v>
      </c>
      <c r="P337" t="s">
        <v>1126</v>
      </c>
      <c r="Q337" t="s">
        <v>126</v>
      </c>
      <c r="R337" t="s">
        <v>36</v>
      </c>
      <c r="S337" t="s">
        <v>1728</v>
      </c>
      <c r="T337" t="s">
        <v>4167</v>
      </c>
      <c r="U337" t="s">
        <v>995</v>
      </c>
    </row>
    <row r="338" spans="1:21" x14ac:dyDescent="0.25">
      <c r="A338" t="s">
        <v>509</v>
      </c>
      <c r="B338" t="s">
        <v>510</v>
      </c>
      <c r="C338" t="s">
        <v>2562</v>
      </c>
      <c r="D338" t="s">
        <v>191</v>
      </c>
      <c r="E338" t="s">
        <v>125</v>
      </c>
      <c r="F338" t="s">
        <v>246</v>
      </c>
      <c r="G338" t="s">
        <v>1613</v>
      </c>
      <c r="H338" t="s">
        <v>1343</v>
      </c>
      <c r="I338" t="s">
        <v>28</v>
      </c>
      <c r="J338" t="s">
        <v>725</v>
      </c>
      <c r="K338" t="s">
        <v>1390</v>
      </c>
      <c r="L338" t="s">
        <v>817</v>
      </c>
      <c r="M338" t="s">
        <v>1731</v>
      </c>
      <c r="N338" t="s">
        <v>5031</v>
      </c>
      <c r="O338" t="s">
        <v>6095</v>
      </c>
      <c r="P338" t="s">
        <v>25</v>
      </c>
      <c r="Q338" t="s">
        <v>126</v>
      </c>
      <c r="R338" t="s">
        <v>37</v>
      </c>
      <c r="S338" t="s">
        <v>1732</v>
      </c>
      <c r="T338" t="s">
        <v>6096</v>
      </c>
      <c r="U338" t="s">
        <v>511</v>
      </c>
    </row>
    <row r="339" spans="1:21" x14ac:dyDescent="0.25">
      <c r="A339" t="s">
        <v>1146</v>
      </c>
      <c r="B339" t="s">
        <v>1147</v>
      </c>
      <c r="C339" t="s">
        <v>1092</v>
      </c>
      <c r="D339" t="s">
        <v>2411</v>
      </c>
      <c r="E339" t="s">
        <v>2784</v>
      </c>
      <c r="F339" t="s">
        <v>2155</v>
      </c>
      <c r="G339" t="s">
        <v>1613</v>
      </c>
      <c r="H339" t="s">
        <v>1351</v>
      </c>
      <c r="I339" t="s">
        <v>17</v>
      </c>
      <c r="J339" t="s">
        <v>769</v>
      </c>
      <c r="K339" t="s">
        <v>1386</v>
      </c>
      <c r="L339" t="s">
        <v>823</v>
      </c>
      <c r="M339" t="s">
        <v>1731</v>
      </c>
      <c r="N339" t="s">
        <v>4764</v>
      </c>
      <c r="O339" t="s">
        <v>6097</v>
      </c>
      <c r="P339" t="s">
        <v>19</v>
      </c>
      <c r="Q339" t="s">
        <v>1642</v>
      </c>
      <c r="R339" t="s">
        <v>24</v>
      </c>
      <c r="S339" t="s">
        <v>1730</v>
      </c>
      <c r="T339" t="s">
        <v>2354</v>
      </c>
      <c r="U339" t="s">
        <v>1148</v>
      </c>
    </row>
    <row r="340" spans="1:21" x14ac:dyDescent="0.25">
      <c r="A340" t="s">
        <v>1460</v>
      </c>
      <c r="B340" t="s">
        <v>1461</v>
      </c>
      <c r="C340" t="s">
        <v>1034</v>
      </c>
      <c r="D340" t="s">
        <v>6098</v>
      </c>
      <c r="E340" t="s">
        <v>2229</v>
      </c>
      <c r="F340" t="s">
        <v>2155</v>
      </c>
      <c r="G340" t="s">
        <v>1345</v>
      </c>
      <c r="H340" t="s">
        <v>1391</v>
      </c>
      <c r="I340" t="s">
        <v>28</v>
      </c>
      <c r="J340" t="s">
        <v>40</v>
      </c>
      <c r="K340" t="s">
        <v>2133</v>
      </c>
      <c r="L340" t="s">
        <v>1987</v>
      </c>
      <c r="M340" t="s">
        <v>1731</v>
      </c>
      <c r="N340" t="s">
        <v>4764</v>
      </c>
      <c r="O340" t="s">
        <v>6099</v>
      </c>
      <c r="Q340" t="s">
        <v>1392</v>
      </c>
      <c r="R340" t="s">
        <v>51</v>
      </c>
      <c r="S340" t="s">
        <v>1730</v>
      </c>
      <c r="T340" t="s">
        <v>3633</v>
      </c>
      <c r="U340" t="s">
        <v>1462</v>
      </c>
    </row>
    <row r="341" spans="1:21" x14ac:dyDescent="0.25">
      <c r="A341" t="s">
        <v>2388</v>
      </c>
      <c r="B341" t="s">
        <v>2389</v>
      </c>
      <c r="C341" t="s">
        <v>1128</v>
      </c>
      <c r="D341" t="s">
        <v>2355</v>
      </c>
      <c r="E341" t="s">
        <v>2052</v>
      </c>
      <c r="F341" t="s">
        <v>203</v>
      </c>
      <c r="G341" t="s">
        <v>1613</v>
      </c>
      <c r="H341" t="s">
        <v>1344</v>
      </c>
      <c r="I341" t="s">
        <v>28</v>
      </c>
      <c r="J341" t="s">
        <v>732</v>
      </c>
      <c r="K341" t="s">
        <v>1996</v>
      </c>
      <c r="L341" t="s">
        <v>1144</v>
      </c>
      <c r="M341" t="s">
        <v>1731</v>
      </c>
      <c r="N341" t="s">
        <v>6100</v>
      </c>
      <c r="O341" t="s">
        <v>5115</v>
      </c>
      <c r="P341" t="s">
        <v>19</v>
      </c>
      <c r="Q341" t="s">
        <v>1611</v>
      </c>
      <c r="R341" t="s">
        <v>37</v>
      </c>
      <c r="S341" t="s">
        <v>1730</v>
      </c>
      <c r="T341" t="s">
        <v>3476</v>
      </c>
      <c r="U341" t="s">
        <v>2390</v>
      </c>
    </row>
    <row r="342" spans="1:21" x14ac:dyDescent="0.25">
      <c r="A342" t="s">
        <v>1627</v>
      </c>
      <c r="B342" t="s">
        <v>1628</v>
      </c>
      <c r="D342" t="s">
        <v>1132</v>
      </c>
      <c r="E342" t="s">
        <v>125</v>
      </c>
      <c r="F342" t="s">
        <v>203</v>
      </c>
      <c r="G342" t="s">
        <v>1345</v>
      </c>
      <c r="H342" t="s">
        <v>126</v>
      </c>
      <c r="I342" t="s">
        <v>28</v>
      </c>
      <c r="J342" t="s">
        <v>6101</v>
      </c>
      <c r="K342" t="s">
        <v>822</v>
      </c>
      <c r="L342" t="s">
        <v>817</v>
      </c>
      <c r="M342" t="s">
        <v>1729</v>
      </c>
      <c r="N342" t="s">
        <v>6102</v>
      </c>
      <c r="O342" t="s">
        <v>6103</v>
      </c>
      <c r="P342" t="s">
        <v>19</v>
      </c>
      <c r="Q342" t="s">
        <v>1101</v>
      </c>
      <c r="R342" t="s">
        <v>18</v>
      </c>
      <c r="S342" t="s">
        <v>1732</v>
      </c>
      <c r="T342" t="s">
        <v>4771</v>
      </c>
      <c r="U342" t="s">
        <v>1629</v>
      </c>
    </row>
    <row r="343" spans="1:21" x14ac:dyDescent="0.25">
      <c r="A343" t="s">
        <v>328</v>
      </c>
      <c r="B343" t="s">
        <v>329</v>
      </c>
      <c r="C343" t="s">
        <v>1034</v>
      </c>
      <c r="D343" t="s">
        <v>3239</v>
      </c>
      <c r="E343" t="s">
        <v>3045</v>
      </c>
      <c r="F343" t="s">
        <v>2429</v>
      </c>
      <c r="G343" t="s">
        <v>1613</v>
      </c>
      <c r="H343" t="s">
        <v>2462</v>
      </c>
      <c r="I343" t="s">
        <v>28</v>
      </c>
      <c r="J343" t="s">
        <v>723</v>
      </c>
      <c r="K343" t="s">
        <v>2154</v>
      </c>
      <c r="L343" t="s">
        <v>2235</v>
      </c>
      <c r="M343" t="s">
        <v>1731</v>
      </c>
      <c r="N343" t="s">
        <v>5039</v>
      </c>
      <c r="O343" t="s">
        <v>6104</v>
      </c>
      <c r="P343" t="s">
        <v>19</v>
      </c>
      <c r="Q343" t="s">
        <v>1392</v>
      </c>
      <c r="R343" t="s">
        <v>68</v>
      </c>
      <c r="S343" t="s">
        <v>1730</v>
      </c>
      <c r="T343" t="s">
        <v>6105</v>
      </c>
      <c r="U343" t="s">
        <v>330</v>
      </c>
    </row>
    <row r="344" spans="1:21" x14ac:dyDescent="0.25">
      <c r="A344" t="s">
        <v>613</v>
      </c>
      <c r="B344" t="s">
        <v>614</v>
      </c>
      <c r="C344" t="s">
        <v>1084</v>
      </c>
      <c r="D344" t="s">
        <v>1734</v>
      </c>
      <c r="E344" t="s">
        <v>125</v>
      </c>
      <c r="F344" t="s">
        <v>2155</v>
      </c>
      <c r="G344" t="s">
        <v>1396</v>
      </c>
      <c r="H344" t="s">
        <v>1344</v>
      </c>
      <c r="I344" t="s">
        <v>28</v>
      </c>
      <c r="J344" t="s">
        <v>727</v>
      </c>
      <c r="K344" t="s">
        <v>1415</v>
      </c>
      <c r="L344" t="s">
        <v>817</v>
      </c>
      <c r="M344" t="s">
        <v>1731</v>
      </c>
      <c r="N344" t="s">
        <v>5012</v>
      </c>
      <c r="O344" t="s">
        <v>6106</v>
      </c>
      <c r="P344" t="s">
        <v>19</v>
      </c>
      <c r="Q344" t="s">
        <v>1392</v>
      </c>
      <c r="R344" t="s">
        <v>60</v>
      </c>
      <c r="S344" t="s">
        <v>1730</v>
      </c>
      <c r="T344" t="s">
        <v>6107</v>
      </c>
      <c r="U344" t="s">
        <v>615</v>
      </c>
    </row>
    <row r="345" spans="1:21" x14ac:dyDescent="0.25">
      <c r="A345" t="s">
        <v>1279</v>
      </c>
      <c r="B345" t="s">
        <v>1280</v>
      </c>
      <c r="C345" t="s">
        <v>2562</v>
      </c>
      <c r="D345" t="s">
        <v>1288</v>
      </c>
      <c r="E345" t="s">
        <v>2784</v>
      </c>
      <c r="F345" t="s">
        <v>2155</v>
      </c>
      <c r="G345" t="s">
        <v>1396</v>
      </c>
      <c r="H345" t="s">
        <v>1351</v>
      </c>
      <c r="I345" t="s">
        <v>28</v>
      </c>
      <c r="J345" t="s">
        <v>40</v>
      </c>
      <c r="K345" t="s">
        <v>1400</v>
      </c>
      <c r="L345" t="s">
        <v>1144</v>
      </c>
      <c r="M345" t="s">
        <v>1731</v>
      </c>
      <c r="N345" t="s">
        <v>6108</v>
      </c>
      <c r="O345" t="s">
        <v>6109</v>
      </c>
      <c r="P345" t="s">
        <v>25</v>
      </c>
      <c r="Q345" t="s">
        <v>1362</v>
      </c>
      <c r="R345" t="s">
        <v>18</v>
      </c>
      <c r="S345" t="s">
        <v>1730</v>
      </c>
      <c r="T345" t="s">
        <v>6110</v>
      </c>
      <c r="U345" t="s">
        <v>1281</v>
      </c>
    </row>
    <row r="346" spans="1:21" x14ac:dyDescent="0.25">
      <c r="A346" t="s">
        <v>168</v>
      </c>
      <c r="B346" t="s">
        <v>169</v>
      </c>
      <c r="C346" t="s">
        <v>1107</v>
      </c>
      <c r="D346" t="s">
        <v>2356</v>
      </c>
      <c r="E346" t="s">
        <v>125</v>
      </c>
      <c r="F346" t="s">
        <v>2155</v>
      </c>
      <c r="G346" t="s">
        <v>1613</v>
      </c>
      <c r="H346" t="s">
        <v>1344</v>
      </c>
      <c r="I346" t="s">
        <v>17</v>
      </c>
      <c r="J346" t="s">
        <v>767</v>
      </c>
      <c r="K346" t="s">
        <v>1349</v>
      </c>
      <c r="L346" t="s">
        <v>1366</v>
      </c>
      <c r="M346" t="s">
        <v>1729</v>
      </c>
      <c r="N346" t="s">
        <v>6111</v>
      </c>
      <c r="O346" t="s">
        <v>6112</v>
      </c>
      <c r="P346" t="s">
        <v>19</v>
      </c>
      <c r="Q346" t="s">
        <v>1611</v>
      </c>
      <c r="R346" t="s">
        <v>46</v>
      </c>
      <c r="S346" t="s">
        <v>1728</v>
      </c>
      <c r="T346" t="s">
        <v>1373</v>
      </c>
      <c r="U346" t="s">
        <v>170</v>
      </c>
    </row>
    <row r="347" spans="1:21" x14ac:dyDescent="0.25">
      <c r="A347" t="s">
        <v>1088</v>
      </c>
      <c r="B347" t="s">
        <v>5280</v>
      </c>
      <c r="C347" t="s">
        <v>1034</v>
      </c>
      <c r="D347" t="s">
        <v>6113</v>
      </c>
      <c r="E347" t="s">
        <v>5281</v>
      </c>
      <c r="F347" t="s">
        <v>3166</v>
      </c>
      <c r="G347" t="s">
        <v>1613</v>
      </c>
      <c r="H347" t="s">
        <v>1391</v>
      </c>
      <c r="I347" t="s">
        <v>28</v>
      </c>
      <c r="J347" t="s">
        <v>726</v>
      </c>
      <c r="K347" t="s">
        <v>5282</v>
      </c>
      <c r="L347" t="s">
        <v>5283</v>
      </c>
      <c r="M347" t="s">
        <v>1731</v>
      </c>
      <c r="N347" t="s">
        <v>6114</v>
      </c>
      <c r="O347" t="s">
        <v>6115</v>
      </c>
      <c r="Q347" t="s">
        <v>1392</v>
      </c>
      <c r="R347" t="s">
        <v>30</v>
      </c>
      <c r="S347" t="s">
        <v>1728</v>
      </c>
      <c r="T347" t="s">
        <v>6116</v>
      </c>
      <c r="U347" t="s">
        <v>5284</v>
      </c>
    </row>
    <row r="348" spans="1:21" x14ac:dyDescent="0.25">
      <c r="A348" t="s">
        <v>2971</v>
      </c>
      <c r="B348" t="s">
        <v>2972</v>
      </c>
      <c r="D348" t="s">
        <v>213</v>
      </c>
      <c r="E348" t="s">
        <v>125</v>
      </c>
      <c r="F348" t="s">
        <v>246</v>
      </c>
      <c r="G348" t="s">
        <v>1613</v>
      </c>
      <c r="H348" t="s">
        <v>126</v>
      </c>
      <c r="I348" t="s">
        <v>17</v>
      </c>
      <c r="J348" t="s">
        <v>6117</v>
      </c>
      <c r="K348" t="s">
        <v>1086</v>
      </c>
      <c r="L348" t="s">
        <v>818</v>
      </c>
      <c r="M348" t="s">
        <v>1731</v>
      </c>
      <c r="N348" t="s">
        <v>6118</v>
      </c>
      <c r="O348" t="s">
        <v>6119</v>
      </c>
      <c r="P348" t="s">
        <v>19</v>
      </c>
      <c r="Q348" t="s">
        <v>1362</v>
      </c>
      <c r="R348" t="s">
        <v>51</v>
      </c>
      <c r="S348" t="s">
        <v>1732</v>
      </c>
      <c r="T348" t="s">
        <v>4774</v>
      </c>
      <c r="U348" t="s">
        <v>2973</v>
      </c>
    </row>
    <row r="349" spans="1:21" x14ac:dyDescent="0.25">
      <c r="A349" t="s">
        <v>2597</v>
      </c>
      <c r="B349" t="s">
        <v>2598</v>
      </c>
      <c r="C349" t="s">
        <v>2937</v>
      </c>
      <c r="D349" t="s">
        <v>1118</v>
      </c>
      <c r="E349" t="s">
        <v>125</v>
      </c>
      <c r="F349" t="s">
        <v>203</v>
      </c>
      <c r="G349" t="s">
        <v>1613</v>
      </c>
      <c r="H349" t="s">
        <v>1344</v>
      </c>
      <c r="I349" t="s">
        <v>28</v>
      </c>
      <c r="J349" t="s">
        <v>2488</v>
      </c>
      <c r="K349" t="s">
        <v>1149</v>
      </c>
      <c r="L349" t="s">
        <v>816</v>
      </c>
      <c r="M349" t="s">
        <v>1731</v>
      </c>
      <c r="N349" t="s">
        <v>6120</v>
      </c>
      <c r="O349" t="s">
        <v>6121</v>
      </c>
      <c r="P349" t="s">
        <v>19</v>
      </c>
      <c r="Q349" t="s">
        <v>1101</v>
      </c>
      <c r="R349" t="s">
        <v>36</v>
      </c>
      <c r="S349" t="s">
        <v>1730</v>
      </c>
      <c r="T349" t="s">
        <v>6122</v>
      </c>
      <c r="U349" t="s">
        <v>2599</v>
      </c>
    </row>
    <row r="350" spans="1:21" x14ac:dyDescent="0.25">
      <c r="A350" t="s">
        <v>43</v>
      </c>
      <c r="B350" t="s">
        <v>44</v>
      </c>
      <c r="C350" t="s">
        <v>1034</v>
      </c>
      <c r="D350" t="s">
        <v>3526</v>
      </c>
      <c r="E350" t="s">
        <v>2298</v>
      </c>
      <c r="F350" t="s">
        <v>2155</v>
      </c>
      <c r="G350" t="s">
        <v>1613</v>
      </c>
      <c r="H350" t="s">
        <v>2138</v>
      </c>
      <c r="I350" t="s">
        <v>28</v>
      </c>
      <c r="J350" t="s">
        <v>723</v>
      </c>
      <c r="K350" t="s">
        <v>2353</v>
      </c>
      <c r="L350" t="s">
        <v>1094</v>
      </c>
      <c r="M350" t="s">
        <v>1731</v>
      </c>
      <c r="N350" t="s">
        <v>6123</v>
      </c>
      <c r="O350" t="s">
        <v>6124</v>
      </c>
      <c r="P350" t="s">
        <v>19</v>
      </c>
      <c r="Q350" t="s">
        <v>1392</v>
      </c>
      <c r="R350" t="s">
        <v>24</v>
      </c>
      <c r="S350" t="s">
        <v>1730</v>
      </c>
      <c r="T350" t="s">
        <v>4462</v>
      </c>
      <c r="U350" t="s">
        <v>45</v>
      </c>
    </row>
    <row r="351" spans="1:21" x14ac:dyDescent="0.25">
      <c r="A351" t="s">
        <v>87</v>
      </c>
      <c r="B351" t="s">
        <v>88</v>
      </c>
      <c r="C351" t="s">
        <v>96</v>
      </c>
      <c r="D351" t="s">
        <v>3138</v>
      </c>
      <c r="E351" t="s">
        <v>1350</v>
      </c>
      <c r="F351" t="s">
        <v>2155</v>
      </c>
      <c r="G351" t="s">
        <v>1613</v>
      </c>
      <c r="H351" t="s">
        <v>1809</v>
      </c>
      <c r="I351" t="s">
        <v>131</v>
      </c>
      <c r="J351" t="s">
        <v>40</v>
      </c>
      <c r="K351" t="s">
        <v>2481</v>
      </c>
      <c r="L351" t="s">
        <v>2923</v>
      </c>
      <c r="M351" t="s">
        <v>1731</v>
      </c>
      <c r="N351" t="s">
        <v>5027</v>
      </c>
      <c r="O351" t="s">
        <v>6125</v>
      </c>
      <c r="P351" t="s">
        <v>19</v>
      </c>
      <c r="Q351" t="s">
        <v>1392</v>
      </c>
      <c r="R351" t="s">
        <v>46</v>
      </c>
      <c r="S351" t="s">
        <v>1730</v>
      </c>
      <c r="T351" t="s">
        <v>3219</v>
      </c>
      <c r="U351" t="s">
        <v>89</v>
      </c>
    </row>
    <row r="352" spans="1:21" x14ac:dyDescent="0.25">
      <c r="A352" t="s">
        <v>953</v>
      </c>
      <c r="B352" t="s">
        <v>954</v>
      </c>
      <c r="C352" t="s">
        <v>1128</v>
      </c>
      <c r="D352" t="s">
        <v>1605</v>
      </c>
      <c r="E352" t="s">
        <v>1350</v>
      </c>
      <c r="F352" t="s">
        <v>2155</v>
      </c>
      <c r="G352" t="s">
        <v>1613</v>
      </c>
      <c r="H352" t="s">
        <v>1344</v>
      </c>
      <c r="I352" t="s">
        <v>17</v>
      </c>
      <c r="J352" t="s">
        <v>40</v>
      </c>
      <c r="K352" t="s">
        <v>1149</v>
      </c>
      <c r="L352" t="s">
        <v>818</v>
      </c>
      <c r="M352" t="s">
        <v>1731</v>
      </c>
      <c r="N352" t="s">
        <v>6126</v>
      </c>
      <c r="O352" t="s">
        <v>6127</v>
      </c>
      <c r="P352" t="s">
        <v>19</v>
      </c>
      <c r="Q352" t="s">
        <v>1642</v>
      </c>
      <c r="R352" t="s">
        <v>60</v>
      </c>
      <c r="S352" t="s">
        <v>1730</v>
      </c>
      <c r="T352" t="s">
        <v>3014</v>
      </c>
      <c r="U352" t="s">
        <v>955</v>
      </c>
    </row>
    <row r="353" spans="1:21" x14ac:dyDescent="0.25">
      <c r="A353" t="s">
        <v>2614</v>
      </c>
      <c r="B353" t="s">
        <v>2615</v>
      </c>
      <c r="D353" t="s">
        <v>1093</v>
      </c>
      <c r="E353" t="s">
        <v>125</v>
      </c>
      <c r="F353" t="s">
        <v>203</v>
      </c>
      <c r="G353" t="s">
        <v>1396</v>
      </c>
      <c r="H353" t="s">
        <v>1343</v>
      </c>
      <c r="I353" t="s">
        <v>17</v>
      </c>
      <c r="J353" t="s">
        <v>731</v>
      </c>
      <c r="K353" t="s">
        <v>1415</v>
      </c>
      <c r="L353" t="s">
        <v>816</v>
      </c>
      <c r="M353" t="s">
        <v>1731</v>
      </c>
      <c r="N353" t="s">
        <v>6126</v>
      </c>
      <c r="O353" t="s">
        <v>5068</v>
      </c>
      <c r="P353" t="s">
        <v>1126</v>
      </c>
      <c r="Q353" t="s">
        <v>1083</v>
      </c>
      <c r="R353" t="s">
        <v>60</v>
      </c>
      <c r="S353" t="s">
        <v>1730</v>
      </c>
      <c r="T353" t="s">
        <v>6128</v>
      </c>
      <c r="U353" t="s">
        <v>2616</v>
      </c>
    </row>
    <row r="354" spans="1:21" x14ac:dyDescent="0.25">
      <c r="A354" t="s">
        <v>1416</v>
      </c>
      <c r="B354" t="s">
        <v>1417</v>
      </c>
      <c r="C354" t="s">
        <v>1034</v>
      </c>
      <c r="D354" t="s">
        <v>2550</v>
      </c>
      <c r="E354" t="s">
        <v>2190</v>
      </c>
      <c r="F354" t="s">
        <v>2155</v>
      </c>
      <c r="G354" t="s">
        <v>1396</v>
      </c>
      <c r="H354" t="s">
        <v>1391</v>
      </c>
      <c r="I354" t="s">
        <v>28</v>
      </c>
      <c r="J354" t="s">
        <v>40</v>
      </c>
      <c r="K354" t="s">
        <v>3538</v>
      </c>
      <c r="L354" t="s">
        <v>1366</v>
      </c>
      <c r="M354" t="s">
        <v>1731</v>
      </c>
      <c r="N354" t="s">
        <v>5052</v>
      </c>
      <c r="O354" t="s">
        <v>4466</v>
      </c>
      <c r="P354" t="s">
        <v>19</v>
      </c>
      <c r="Q354" t="s">
        <v>1642</v>
      </c>
      <c r="R354" t="s">
        <v>51</v>
      </c>
      <c r="S354" t="s">
        <v>1730</v>
      </c>
      <c r="T354" t="s">
        <v>4467</v>
      </c>
      <c r="U354" t="s">
        <v>1418</v>
      </c>
    </row>
    <row r="355" spans="1:21" x14ac:dyDescent="0.25">
      <c r="A355" t="s">
        <v>758</v>
      </c>
      <c r="B355" t="s">
        <v>759</v>
      </c>
      <c r="C355" t="s">
        <v>1092</v>
      </c>
      <c r="D355" t="s">
        <v>3150</v>
      </c>
      <c r="E355" t="s">
        <v>2052</v>
      </c>
      <c r="F355" t="s">
        <v>203</v>
      </c>
      <c r="G355" t="s">
        <v>1613</v>
      </c>
      <c r="H355" t="s">
        <v>1344</v>
      </c>
      <c r="I355" t="s">
        <v>131</v>
      </c>
      <c r="J355" t="s">
        <v>129</v>
      </c>
      <c r="K355" t="s">
        <v>1105</v>
      </c>
      <c r="L355" t="s">
        <v>1794</v>
      </c>
      <c r="M355" t="s">
        <v>1731</v>
      </c>
      <c r="N355" t="s">
        <v>6129</v>
      </c>
      <c r="O355" t="s">
        <v>6130</v>
      </c>
      <c r="P355" t="s">
        <v>19</v>
      </c>
      <c r="Q355" t="s">
        <v>1642</v>
      </c>
      <c r="R355" t="s">
        <v>18</v>
      </c>
      <c r="S355" t="s">
        <v>1730</v>
      </c>
      <c r="T355" t="s">
        <v>3530</v>
      </c>
      <c r="U355" t="s">
        <v>760</v>
      </c>
    </row>
    <row r="356" spans="1:21" x14ac:dyDescent="0.25">
      <c r="A356" t="s">
        <v>1454</v>
      </c>
      <c r="B356" t="s">
        <v>1455</v>
      </c>
      <c r="C356" t="s">
        <v>1034</v>
      </c>
      <c r="D356" t="s">
        <v>2135</v>
      </c>
      <c r="E356" t="s">
        <v>2784</v>
      </c>
      <c r="F356" t="s">
        <v>2155</v>
      </c>
      <c r="G356" t="s">
        <v>1613</v>
      </c>
      <c r="H356" t="s">
        <v>1351</v>
      </c>
      <c r="I356" t="s">
        <v>28</v>
      </c>
      <c r="J356" t="s">
        <v>2488</v>
      </c>
      <c r="K356" t="s">
        <v>1149</v>
      </c>
      <c r="L356" t="s">
        <v>818</v>
      </c>
      <c r="M356" t="s">
        <v>1729</v>
      </c>
      <c r="N356" t="s">
        <v>5028</v>
      </c>
      <c r="O356" t="s">
        <v>6131</v>
      </c>
      <c r="P356" t="s">
        <v>19</v>
      </c>
      <c r="Q356" t="s">
        <v>1642</v>
      </c>
      <c r="R356" t="s">
        <v>51</v>
      </c>
      <c r="S356" t="s">
        <v>1732</v>
      </c>
      <c r="T356" t="s">
        <v>3634</v>
      </c>
      <c r="U356" t="s">
        <v>1456</v>
      </c>
    </row>
    <row r="357" spans="1:21" x14ac:dyDescent="0.25">
      <c r="A357" t="s">
        <v>3167</v>
      </c>
      <c r="B357" t="s">
        <v>3168</v>
      </c>
      <c r="C357" t="s">
        <v>1128</v>
      </c>
      <c r="D357" t="s">
        <v>2335</v>
      </c>
      <c r="E357" t="s">
        <v>3045</v>
      </c>
      <c r="F357" t="s">
        <v>2155</v>
      </c>
      <c r="G357" t="s">
        <v>1613</v>
      </c>
      <c r="H357" t="s">
        <v>1809</v>
      </c>
      <c r="I357" t="s">
        <v>28</v>
      </c>
      <c r="J357" t="s">
        <v>726</v>
      </c>
      <c r="K357" t="s">
        <v>1349</v>
      </c>
      <c r="L357" t="s">
        <v>1366</v>
      </c>
      <c r="M357" t="s">
        <v>1727</v>
      </c>
      <c r="N357" t="s">
        <v>6132</v>
      </c>
      <c r="O357" t="s">
        <v>6133</v>
      </c>
      <c r="P357" t="s">
        <v>19</v>
      </c>
      <c r="Q357" t="s">
        <v>1611</v>
      </c>
      <c r="R357" t="s">
        <v>60</v>
      </c>
      <c r="S357" t="s">
        <v>1728</v>
      </c>
      <c r="T357" t="s">
        <v>3236</v>
      </c>
      <c r="U357" t="s">
        <v>3169</v>
      </c>
    </row>
    <row r="358" spans="1:21" x14ac:dyDescent="0.25">
      <c r="A358" t="s">
        <v>2555</v>
      </c>
      <c r="B358" t="s">
        <v>2556</v>
      </c>
      <c r="C358" t="s">
        <v>1034</v>
      </c>
      <c r="D358" t="s">
        <v>1138</v>
      </c>
      <c r="E358" t="s">
        <v>125</v>
      </c>
      <c r="F358" t="s">
        <v>246</v>
      </c>
      <c r="G358" t="s">
        <v>1613</v>
      </c>
      <c r="H358" t="s">
        <v>1344</v>
      </c>
      <c r="I358" t="s">
        <v>20</v>
      </c>
      <c r="J358" t="s">
        <v>5827</v>
      </c>
      <c r="K358" t="s">
        <v>1134</v>
      </c>
      <c r="L358" t="s">
        <v>1366</v>
      </c>
      <c r="M358" t="s">
        <v>1731</v>
      </c>
      <c r="N358" t="s">
        <v>6134</v>
      </c>
      <c r="O358" t="s">
        <v>6135</v>
      </c>
      <c r="P358" t="s">
        <v>19</v>
      </c>
      <c r="Q358" t="s">
        <v>1083</v>
      </c>
      <c r="R358" t="s">
        <v>51</v>
      </c>
      <c r="S358" t="s">
        <v>1730</v>
      </c>
      <c r="T358" t="s">
        <v>1378</v>
      </c>
      <c r="U358" t="s">
        <v>2557</v>
      </c>
    </row>
    <row r="359" spans="1:21" x14ac:dyDescent="0.25">
      <c r="A359" t="s">
        <v>2846</v>
      </c>
      <c r="B359" t="s">
        <v>2847</v>
      </c>
      <c r="C359" t="s">
        <v>1084</v>
      </c>
      <c r="D359" t="s">
        <v>1089</v>
      </c>
      <c r="E359" t="s">
        <v>125</v>
      </c>
      <c r="F359" t="s">
        <v>203</v>
      </c>
      <c r="G359" t="s">
        <v>1613</v>
      </c>
      <c r="H359" t="s">
        <v>1344</v>
      </c>
      <c r="I359" t="s">
        <v>20</v>
      </c>
      <c r="J359" t="s">
        <v>2488</v>
      </c>
      <c r="K359" t="s">
        <v>1386</v>
      </c>
      <c r="L359" t="s">
        <v>823</v>
      </c>
      <c r="M359" t="s">
        <v>1727</v>
      </c>
      <c r="N359" t="s">
        <v>6134</v>
      </c>
      <c r="O359" t="s">
        <v>6136</v>
      </c>
      <c r="P359" t="s">
        <v>1126</v>
      </c>
      <c r="Q359" t="s">
        <v>1083</v>
      </c>
      <c r="R359" t="s">
        <v>67</v>
      </c>
      <c r="S359" t="s">
        <v>1728</v>
      </c>
      <c r="T359" t="s">
        <v>5285</v>
      </c>
      <c r="U359" t="s">
        <v>2848</v>
      </c>
    </row>
    <row r="360" spans="1:21" x14ac:dyDescent="0.25">
      <c r="A360" t="s">
        <v>649</v>
      </c>
      <c r="B360" t="s">
        <v>650</v>
      </c>
      <c r="C360" t="s">
        <v>4155</v>
      </c>
      <c r="D360" t="s">
        <v>2335</v>
      </c>
      <c r="E360" t="s">
        <v>1350</v>
      </c>
      <c r="F360" t="s">
        <v>2155</v>
      </c>
      <c r="G360" t="s">
        <v>1613</v>
      </c>
      <c r="H360" t="s">
        <v>1351</v>
      </c>
      <c r="I360" t="s">
        <v>17</v>
      </c>
      <c r="J360" t="s">
        <v>725</v>
      </c>
      <c r="K360" t="s">
        <v>1415</v>
      </c>
      <c r="L360" t="s">
        <v>1082</v>
      </c>
      <c r="M360" t="s">
        <v>1731</v>
      </c>
      <c r="N360" t="s">
        <v>6137</v>
      </c>
      <c r="O360" t="s">
        <v>6138</v>
      </c>
      <c r="P360" t="s">
        <v>25</v>
      </c>
      <c r="Q360" t="s">
        <v>1392</v>
      </c>
      <c r="R360" t="s">
        <v>34</v>
      </c>
      <c r="S360" t="s">
        <v>1730</v>
      </c>
      <c r="T360" t="s">
        <v>4769</v>
      </c>
      <c r="U360" t="s">
        <v>651</v>
      </c>
    </row>
    <row r="361" spans="1:21" x14ac:dyDescent="0.25">
      <c r="A361" t="s">
        <v>559</v>
      </c>
      <c r="B361" t="s">
        <v>560</v>
      </c>
      <c r="C361" t="s">
        <v>1092</v>
      </c>
      <c r="D361" t="s">
        <v>233</v>
      </c>
      <c r="E361" t="s">
        <v>125</v>
      </c>
      <c r="F361" t="s">
        <v>2155</v>
      </c>
      <c r="G361" t="s">
        <v>1613</v>
      </c>
      <c r="H361" t="s">
        <v>1343</v>
      </c>
      <c r="I361" t="s">
        <v>28</v>
      </c>
      <c r="J361" t="s">
        <v>728</v>
      </c>
      <c r="K361" t="s">
        <v>1149</v>
      </c>
      <c r="L361" t="s">
        <v>1348</v>
      </c>
      <c r="M361" t="s">
        <v>1731</v>
      </c>
      <c r="N361" t="s">
        <v>6139</v>
      </c>
      <c r="O361" t="s">
        <v>6140</v>
      </c>
      <c r="Q361" t="s">
        <v>1101</v>
      </c>
      <c r="R361" t="s">
        <v>18</v>
      </c>
      <c r="S361" t="s">
        <v>1730</v>
      </c>
      <c r="T361" t="s">
        <v>4790</v>
      </c>
      <c r="U361" t="s">
        <v>561</v>
      </c>
    </row>
    <row r="362" spans="1:21" x14ac:dyDescent="0.25">
      <c r="A362" t="s">
        <v>2063</v>
      </c>
      <c r="B362" t="s">
        <v>2064</v>
      </c>
      <c r="C362" t="s">
        <v>1034</v>
      </c>
      <c r="D362" t="s">
        <v>2961</v>
      </c>
      <c r="E362" t="s">
        <v>6141</v>
      </c>
      <c r="F362" t="s">
        <v>2155</v>
      </c>
      <c r="G362" t="s">
        <v>1613</v>
      </c>
      <c r="H362" t="s">
        <v>1809</v>
      </c>
      <c r="I362" t="s">
        <v>17</v>
      </c>
      <c r="J362" t="s">
        <v>40</v>
      </c>
      <c r="K362" t="s">
        <v>1767</v>
      </c>
      <c r="L362" t="s">
        <v>1082</v>
      </c>
      <c r="M362" t="s">
        <v>1729</v>
      </c>
      <c r="N362" t="s">
        <v>6142</v>
      </c>
      <c r="O362" t="s">
        <v>6143</v>
      </c>
      <c r="P362" t="s">
        <v>19</v>
      </c>
      <c r="Q362" t="s">
        <v>1392</v>
      </c>
      <c r="R362" t="s">
        <v>51</v>
      </c>
      <c r="S362" t="s">
        <v>1728</v>
      </c>
      <c r="T362" t="s">
        <v>6144</v>
      </c>
      <c r="U362" t="s">
        <v>2065</v>
      </c>
    </row>
    <row r="363" spans="1:21" x14ac:dyDescent="0.25">
      <c r="A363" t="s">
        <v>3480</v>
      </c>
      <c r="B363" t="s">
        <v>3481</v>
      </c>
      <c r="C363" t="s">
        <v>2562</v>
      </c>
      <c r="D363" t="s">
        <v>1733</v>
      </c>
      <c r="E363" t="s">
        <v>125</v>
      </c>
      <c r="F363" t="s">
        <v>203</v>
      </c>
      <c r="G363" t="s">
        <v>1345</v>
      </c>
      <c r="H363" t="s">
        <v>1344</v>
      </c>
      <c r="I363" t="s">
        <v>28</v>
      </c>
      <c r="J363" t="s">
        <v>40</v>
      </c>
      <c r="K363" t="s">
        <v>820</v>
      </c>
      <c r="L363" t="s">
        <v>823</v>
      </c>
      <c r="M363" t="s">
        <v>1731</v>
      </c>
      <c r="N363" t="s">
        <v>6145</v>
      </c>
      <c r="O363" t="s">
        <v>6146</v>
      </c>
      <c r="P363" t="s">
        <v>25</v>
      </c>
      <c r="Q363" t="s">
        <v>1101</v>
      </c>
      <c r="R363" t="s">
        <v>46</v>
      </c>
      <c r="S363" t="s">
        <v>1732</v>
      </c>
      <c r="T363" t="s">
        <v>6147</v>
      </c>
      <c r="U363" t="s">
        <v>3482</v>
      </c>
    </row>
    <row r="364" spans="1:21" x14ac:dyDescent="0.25">
      <c r="A364" t="s">
        <v>895</v>
      </c>
      <c r="B364" t="s">
        <v>896</v>
      </c>
      <c r="C364" t="s">
        <v>1128</v>
      </c>
      <c r="D364" t="s">
        <v>4202</v>
      </c>
      <c r="E364" t="s">
        <v>2109</v>
      </c>
      <c r="F364" t="s">
        <v>203</v>
      </c>
      <c r="G364" t="s">
        <v>590</v>
      </c>
      <c r="H364" t="s">
        <v>1351</v>
      </c>
      <c r="I364" t="s">
        <v>28</v>
      </c>
      <c r="J364" t="s">
        <v>5266</v>
      </c>
      <c r="K364" t="s">
        <v>1825</v>
      </c>
      <c r="L364" t="s">
        <v>1644</v>
      </c>
      <c r="M364" t="s">
        <v>1727</v>
      </c>
      <c r="N364" t="s">
        <v>6148</v>
      </c>
      <c r="O364" t="s">
        <v>4738</v>
      </c>
      <c r="P364" t="s">
        <v>19</v>
      </c>
      <c r="Q364" t="s">
        <v>1611</v>
      </c>
      <c r="R364" t="s">
        <v>36</v>
      </c>
      <c r="S364" t="s">
        <v>1732</v>
      </c>
      <c r="T364" t="s">
        <v>3532</v>
      </c>
      <c r="U364" t="s">
        <v>897</v>
      </c>
    </row>
    <row r="365" spans="1:21" x14ac:dyDescent="0.25">
      <c r="A365" t="s">
        <v>1232</v>
      </c>
      <c r="B365" t="s">
        <v>1233</v>
      </c>
      <c r="C365" t="s">
        <v>1402</v>
      </c>
      <c r="D365" t="s">
        <v>1118</v>
      </c>
      <c r="E365" t="s">
        <v>125</v>
      </c>
      <c r="F365" t="s">
        <v>246</v>
      </c>
      <c r="G365" t="s">
        <v>1613</v>
      </c>
      <c r="H365" t="s">
        <v>1343</v>
      </c>
      <c r="I365" t="s">
        <v>17</v>
      </c>
      <c r="J365" t="s">
        <v>727</v>
      </c>
      <c r="K365" t="s">
        <v>1349</v>
      </c>
      <c r="L365" t="s">
        <v>1644</v>
      </c>
      <c r="M365" t="s">
        <v>1729</v>
      </c>
      <c r="N365" t="s">
        <v>6149</v>
      </c>
      <c r="O365" t="s">
        <v>6150</v>
      </c>
      <c r="P365" t="s">
        <v>19</v>
      </c>
      <c r="Q365" t="s">
        <v>1083</v>
      </c>
      <c r="R365" t="s">
        <v>18</v>
      </c>
      <c r="S365" t="s">
        <v>1732</v>
      </c>
      <c r="T365" t="s">
        <v>5032</v>
      </c>
      <c r="U365" t="s">
        <v>1234</v>
      </c>
    </row>
    <row r="366" spans="1:21" x14ac:dyDescent="0.25">
      <c r="A366" t="s">
        <v>2244</v>
      </c>
      <c r="B366" t="s">
        <v>2245</v>
      </c>
      <c r="C366" t="s">
        <v>1034</v>
      </c>
      <c r="D366" t="s">
        <v>1374</v>
      </c>
      <c r="E366" t="s">
        <v>2190</v>
      </c>
      <c r="F366" t="s">
        <v>2155</v>
      </c>
      <c r="G366" t="s">
        <v>1345</v>
      </c>
      <c r="H366" t="s">
        <v>1344</v>
      </c>
      <c r="I366" t="s">
        <v>131</v>
      </c>
      <c r="J366" t="s">
        <v>726</v>
      </c>
      <c r="K366" t="s">
        <v>820</v>
      </c>
      <c r="L366" t="s">
        <v>818</v>
      </c>
      <c r="M366" t="s">
        <v>1727</v>
      </c>
      <c r="N366" t="s">
        <v>6151</v>
      </c>
      <c r="O366" t="s">
        <v>3797</v>
      </c>
      <c r="P366" t="s">
        <v>19</v>
      </c>
      <c r="Q366" t="s">
        <v>1101</v>
      </c>
      <c r="R366" t="s">
        <v>51</v>
      </c>
      <c r="S366" t="s">
        <v>1728</v>
      </c>
      <c r="T366" t="s">
        <v>2288</v>
      </c>
      <c r="U366" t="s">
        <v>2246</v>
      </c>
    </row>
    <row r="367" spans="1:21" x14ac:dyDescent="0.25">
      <c r="A367" t="s">
        <v>2208</v>
      </c>
      <c r="B367" t="s">
        <v>2209</v>
      </c>
      <c r="D367" t="s">
        <v>1612</v>
      </c>
      <c r="E367" t="s">
        <v>1350</v>
      </c>
      <c r="F367" t="s">
        <v>2155</v>
      </c>
      <c r="G367" t="s">
        <v>1613</v>
      </c>
      <c r="H367" t="s">
        <v>1351</v>
      </c>
      <c r="I367" t="s">
        <v>17</v>
      </c>
      <c r="J367" t="s">
        <v>726</v>
      </c>
      <c r="K367" t="s">
        <v>1768</v>
      </c>
      <c r="L367" t="s">
        <v>818</v>
      </c>
      <c r="M367" t="s">
        <v>1731</v>
      </c>
      <c r="N367" t="s">
        <v>6152</v>
      </c>
      <c r="O367" t="s">
        <v>3608</v>
      </c>
      <c r="P367" t="s">
        <v>1126</v>
      </c>
      <c r="Q367" t="s">
        <v>1392</v>
      </c>
      <c r="R367" t="s">
        <v>51</v>
      </c>
      <c r="S367" t="s">
        <v>1730</v>
      </c>
      <c r="T367" t="s">
        <v>4480</v>
      </c>
      <c r="U367" t="s">
        <v>2210</v>
      </c>
    </row>
    <row r="368" spans="1:21" x14ac:dyDescent="0.25">
      <c r="A368" t="s">
        <v>1328</v>
      </c>
      <c r="B368" t="s">
        <v>1329</v>
      </c>
      <c r="C368" t="s">
        <v>1034</v>
      </c>
      <c r="D368" t="s">
        <v>603</v>
      </c>
      <c r="E368" t="s">
        <v>2109</v>
      </c>
      <c r="F368" t="s">
        <v>203</v>
      </c>
      <c r="G368" t="s">
        <v>1396</v>
      </c>
      <c r="H368" t="s">
        <v>1344</v>
      </c>
      <c r="I368" t="s">
        <v>1122</v>
      </c>
      <c r="J368" t="s">
        <v>727</v>
      </c>
      <c r="K368" t="s">
        <v>822</v>
      </c>
      <c r="L368" t="s">
        <v>2235</v>
      </c>
      <c r="M368" t="s">
        <v>1731</v>
      </c>
      <c r="N368" t="s">
        <v>6153</v>
      </c>
      <c r="O368" t="s">
        <v>6154</v>
      </c>
      <c r="P368" t="s">
        <v>25</v>
      </c>
      <c r="Q368" t="s">
        <v>1611</v>
      </c>
      <c r="R368" t="s">
        <v>18</v>
      </c>
      <c r="S368" t="s">
        <v>1730</v>
      </c>
      <c r="T368" t="s">
        <v>3234</v>
      </c>
      <c r="U368" t="s">
        <v>1330</v>
      </c>
    </row>
    <row r="369" spans="1:22" x14ac:dyDescent="0.25">
      <c r="A369" t="s">
        <v>1069</v>
      </c>
      <c r="B369" t="s">
        <v>1070</v>
      </c>
      <c r="C369" t="s">
        <v>96</v>
      </c>
      <c r="D369" t="s">
        <v>805</v>
      </c>
      <c r="E369" t="s">
        <v>125</v>
      </c>
      <c r="F369" t="s">
        <v>2155</v>
      </c>
      <c r="G369" t="s">
        <v>2709</v>
      </c>
      <c r="H369" t="s">
        <v>1343</v>
      </c>
      <c r="I369" t="s">
        <v>17</v>
      </c>
      <c r="J369" t="s">
        <v>727</v>
      </c>
      <c r="K369" t="s">
        <v>2110</v>
      </c>
      <c r="L369" t="s">
        <v>817</v>
      </c>
      <c r="M369" t="s">
        <v>1731</v>
      </c>
      <c r="N369" t="s">
        <v>6155</v>
      </c>
      <c r="O369" t="s">
        <v>6156</v>
      </c>
      <c r="Q369" t="s">
        <v>1611</v>
      </c>
      <c r="R369" t="s">
        <v>34</v>
      </c>
      <c r="S369" t="s">
        <v>1730</v>
      </c>
      <c r="T369" t="s">
        <v>6157</v>
      </c>
      <c r="U369" t="s">
        <v>1071</v>
      </c>
    </row>
    <row r="370" spans="1:22" x14ac:dyDescent="0.25">
      <c r="A370" t="s">
        <v>3199</v>
      </c>
      <c r="B370" t="s">
        <v>3200</v>
      </c>
      <c r="C370" t="s">
        <v>1034</v>
      </c>
      <c r="D370" t="s">
        <v>1367</v>
      </c>
      <c r="E370" t="s">
        <v>125</v>
      </c>
      <c r="F370" t="s">
        <v>203</v>
      </c>
      <c r="G370" t="s">
        <v>1613</v>
      </c>
      <c r="H370" t="s">
        <v>1344</v>
      </c>
      <c r="I370" t="s">
        <v>17</v>
      </c>
      <c r="J370" t="s">
        <v>766</v>
      </c>
      <c r="K370" t="s">
        <v>1386</v>
      </c>
      <c r="L370" t="s">
        <v>1082</v>
      </c>
      <c r="M370" t="s">
        <v>1731</v>
      </c>
      <c r="N370" t="s">
        <v>5044</v>
      </c>
      <c r="O370" t="s">
        <v>6158</v>
      </c>
      <c r="P370" t="s">
        <v>19</v>
      </c>
      <c r="Q370" t="s">
        <v>1362</v>
      </c>
      <c r="R370" t="s">
        <v>37</v>
      </c>
      <c r="S370" t="s">
        <v>1730</v>
      </c>
      <c r="T370" t="s">
        <v>5287</v>
      </c>
      <c r="U370" t="s">
        <v>3201</v>
      </c>
    </row>
    <row r="371" spans="1:22" x14ac:dyDescent="0.25">
      <c r="A371" t="s">
        <v>1494</v>
      </c>
      <c r="B371" t="s">
        <v>1495</v>
      </c>
      <c r="C371" t="s">
        <v>1092</v>
      </c>
      <c r="D371" t="s">
        <v>2467</v>
      </c>
      <c r="E371" t="s">
        <v>125</v>
      </c>
      <c r="F371" t="s">
        <v>2155</v>
      </c>
      <c r="G371" t="s">
        <v>1613</v>
      </c>
      <c r="H371" t="s">
        <v>1351</v>
      </c>
      <c r="I371" t="s">
        <v>28</v>
      </c>
      <c r="J371" t="s">
        <v>729</v>
      </c>
      <c r="K371" t="s">
        <v>2137</v>
      </c>
      <c r="L371" t="s">
        <v>1094</v>
      </c>
      <c r="M371" t="s">
        <v>1727</v>
      </c>
      <c r="N371" t="s">
        <v>6159</v>
      </c>
      <c r="O371" t="s">
        <v>6160</v>
      </c>
      <c r="P371" t="s">
        <v>19</v>
      </c>
      <c r="Q371" t="s">
        <v>1642</v>
      </c>
      <c r="R371" t="s">
        <v>67</v>
      </c>
      <c r="S371" t="s">
        <v>1728</v>
      </c>
      <c r="T371" t="s">
        <v>2623</v>
      </c>
      <c r="U371" t="s">
        <v>1496</v>
      </c>
    </row>
    <row r="372" spans="1:22" x14ac:dyDescent="0.25">
      <c r="A372" t="s">
        <v>340</v>
      </c>
      <c r="B372" t="s">
        <v>341</v>
      </c>
      <c r="C372" t="s">
        <v>33</v>
      </c>
      <c r="D372" t="s">
        <v>2835</v>
      </c>
      <c r="E372" t="s">
        <v>2109</v>
      </c>
      <c r="F372" t="s">
        <v>2155</v>
      </c>
      <c r="G372" t="s">
        <v>1613</v>
      </c>
      <c r="H372" t="s">
        <v>1391</v>
      </c>
      <c r="I372" t="s">
        <v>20</v>
      </c>
      <c r="J372" t="s">
        <v>731</v>
      </c>
      <c r="K372" t="s">
        <v>3712</v>
      </c>
      <c r="L372" t="s">
        <v>2433</v>
      </c>
      <c r="M372" t="s">
        <v>1731</v>
      </c>
      <c r="N372" t="s">
        <v>5046</v>
      </c>
      <c r="O372" t="s">
        <v>6161</v>
      </c>
      <c r="P372" t="s">
        <v>19</v>
      </c>
      <c r="Q372" t="s">
        <v>1392</v>
      </c>
      <c r="R372" t="s">
        <v>18</v>
      </c>
      <c r="S372" t="s">
        <v>1730</v>
      </c>
      <c r="T372" t="s">
        <v>4178</v>
      </c>
      <c r="U372" t="s">
        <v>342</v>
      </c>
    </row>
    <row r="373" spans="1:22" x14ac:dyDescent="0.25">
      <c r="A373" t="s">
        <v>749</v>
      </c>
      <c r="B373" t="s">
        <v>750</v>
      </c>
      <c r="C373" t="s">
        <v>1107</v>
      </c>
      <c r="D373" t="s">
        <v>1111</v>
      </c>
      <c r="E373" t="s">
        <v>125</v>
      </c>
      <c r="F373" t="s">
        <v>245</v>
      </c>
      <c r="G373" t="s">
        <v>28</v>
      </c>
      <c r="H373" t="s">
        <v>1343</v>
      </c>
      <c r="I373" t="s">
        <v>28</v>
      </c>
      <c r="J373" t="s">
        <v>731</v>
      </c>
      <c r="K373" t="s">
        <v>822</v>
      </c>
      <c r="M373" t="s">
        <v>1729</v>
      </c>
      <c r="N373" t="s">
        <v>5286</v>
      </c>
      <c r="P373" t="s">
        <v>19</v>
      </c>
      <c r="Q373" t="s">
        <v>126</v>
      </c>
      <c r="R373" t="s">
        <v>30</v>
      </c>
      <c r="S373" t="s">
        <v>1732</v>
      </c>
      <c r="T373" t="s">
        <v>3662</v>
      </c>
      <c r="U373" t="s">
        <v>751</v>
      </c>
    </row>
    <row r="374" spans="1:22" x14ac:dyDescent="0.25">
      <c r="A374" t="s">
        <v>2447</v>
      </c>
      <c r="B374" t="s">
        <v>2448</v>
      </c>
      <c r="C374" t="s">
        <v>1402</v>
      </c>
      <c r="D374" t="s">
        <v>2835</v>
      </c>
      <c r="E374" t="s">
        <v>2052</v>
      </c>
      <c r="F374" t="s">
        <v>203</v>
      </c>
      <c r="G374" t="s">
        <v>1396</v>
      </c>
      <c r="H374" t="s">
        <v>1351</v>
      </c>
      <c r="I374" t="s">
        <v>20</v>
      </c>
      <c r="J374" t="s">
        <v>725</v>
      </c>
      <c r="K374" t="s">
        <v>1415</v>
      </c>
      <c r="L374" t="s">
        <v>1361</v>
      </c>
      <c r="M374" t="s">
        <v>1731</v>
      </c>
      <c r="N374" t="s">
        <v>5286</v>
      </c>
      <c r="O374" t="s">
        <v>6162</v>
      </c>
      <c r="P374" t="s">
        <v>25</v>
      </c>
      <c r="Q374" t="s">
        <v>1611</v>
      </c>
      <c r="R374" t="s">
        <v>46</v>
      </c>
      <c r="S374" t="s">
        <v>1730</v>
      </c>
      <c r="T374" t="s">
        <v>6163</v>
      </c>
      <c r="U374" t="s">
        <v>2449</v>
      </c>
    </row>
    <row r="375" spans="1:22" x14ac:dyDescent="0.25">
      <c r="A375" t="s">
        <v>2403</v>
      </c>
      <c r="B375" t="s">
        <v>2404</v>
      </c>
      <c r="C375" t="s">
        <v>1034</v>
      </c>
      <c r="D375" t="s">
        <v>2053</v>
      </c>
      <c r="E375" t="s">
        <v>1350</v>
      </c>
      <c r="F375" t="s">
        <v>203</v>
      </c>
      <c r="G375" t="s">
        <v>1613</v>
      </c>
      <c r="H375" t="s">
        <v>1351</v>
      </c>
      <c r="I375" t="s">
        <v>28</v>
      </c>
      <c r="J375" t="s">
        <v>726</v>
      </c>
      <c r="K375" t="s">
        <v>1134</v>
      </c>
      <c r="L375" t="s">
        <v>1082</v>
      </c>
      <c r="M375" t="s">
        <v>1727</v>
      </c>
      <c r="N375" t="s">
        <v>6164</v>
      </c>
      <c r="O375" t="s">
        <v>6165</v>
      </c>
      <c r="P375" t="s">
        <v>19</v>
      </c>
      <c r="Q375" t="s">
        <v>1611</v>
      </c>
      <c r="R375" t="s">
        <v>18</v>
      </c>
      <c r="S375" t="s">
        <v>1728</v>
      </c>
      <c r="T375" t="s">
        <v>3340</v>
      </c>
      <c r="U375" t="s">
        <v>2405</v>
      </c>
    </row>
    <row r="376" spans="1:22" x14ac:dyDescent="0.25">
      <c r="A376" t="s">
        <v>217</v>
      </c>
      <c r="B376" t="s">
        <v>218</v>
      </c>
      <c r="C376" t="s">
        <v>1084</v>
      </c>
      <c r="D376" t="s">
        <v>1374</v>
      </c>
      <c r="E376" t="s">
        <v>2109</v>
      </c>
      <c r="F376" t="s">
        <v>2429</v>
      </c>
      <c r="G376" t="s">
        <v>1613</v>
      </c>
      <c r="H376" t="s">
        <v>1344</v>
      </c>
      <c r="I376" t="s">
        <v>17</v>
      </c>
      <c r="J376" t="s">
        <v>729</v>
      </c>
      <c r="K376" t="s">
        <v>1134</v>
      </c>
      <c r="L376" t="s">
        <v>823</v>
      </c>
      <c r="M376" t="s">
        <v>1731</v>
      </c>
      <c r="N376" t="s">
        <v>5042</v>
      </c>
      <c r="O376" t="s">
        <v>6166</v>
      </c>
      <c r="P376" t="s">
        <v>19</v>
      </c>
      <c r="Q376" t="s">
        <v>1611</v>
      </c>
      <c r="R376" t="s">
        <v>63</v>
      </c>
      <c r="S376" t="s">
        <v>1730</v>
      </c>
      <c r="T376" t="s">
        <v>3645</v>
      </c>
      <c r="U376" t="s">
        <v>219</v>
      </c>
    </row>
    <row r="377" spans="1:22" x14ac:dyDescent="0.25">
      <c r="A377" t="s">
        <v>934</v>
      </c>
      <c r="B377" t="s">
        <v>935</v>
      </c>
      <c r="C377" t="s">
        <v>1128</v>
      </c>
      <c r="D377" t="s">
        <v>1399</v>
      </c>
      <c r="E377" t="s">
        <v>1350</v>
      </c>
      <c r="F377" t="s">
        <v>203</v>
      </c>
      <c r="G377" t="s">
        <v>1613</v>
      </c>
      <c r="H377" t="s">
        <v>1344</v>
      </c>
      <c r="I377" t="s">
        <v>28</v>
      </c>
      <c r="J377" t="s">
        <v>6101</v>
      </c>
      <c r="K377" t="s">
        <v>1347</v>
      </c>
      <c r="L377" t="s">
        <v>816</v>
      </c>
      <c r="M377" t="s">
        <v>1731</v>
      </c>
      <c r="N377" t="s">
        <v>5042</v>
      </c>
      <c r="O377" t="s">
        <v>6167</v>
      </c>
      <c r="P377" t="s">
        <v>19</v>
      </c>
      <c r="Q377" t="s">
        <v>1392</v>
      </c>
      <c r="R377" t="s">
        <v>36</v>
      </c>
      <c r="S377" t="s">
        <v>1732</v>
      </c>
      <c r="T377" t="s">
        <v>1373</v>
      </c>
      <c r="U377" t="s">
        <v>936</v>
      </c>
    </row>
    <row r="378" spans="1:22" x14ac:dyDescent="0.25">
      <c r="A378" t="s">
        <v>1018</v>
      </c>
      <c r="B378" t="s">
        <v>1019</v>
      </c>
      <c r="C378" t="s">
        <v>1128</v>
      </c>
      <c r="D378" t="s">
        <v>1111</v>
      </c>
      <c r="E378" t="s">
        <v>2109</v>
      </c>
      <c r="F378" t="s">
        <v>203</v>
      </c>
      <c r="G378" t="s">
        <v>1613</v>
      </c>
      <c r="H378" t="s">
        <v>1351</v>
      </c>
      <c r="I378" t="s">
        <v>1122</v>
      </c>
      <c r="J378" t="s">
        <v>726</v>
      </c>
      <c r="K378" t="s">
        <v>1134</v>
      </c>
      <c r="L378" t="s">
        <v>1090</v>
      </c>
      <c r="M378" t="s">
        <v>1731</v>
      </c>
      <c r="N378" t="s">
        <v>6168</v>
      </c>
      <c r="O378" t="s">
        <v>6169</v>
      </c>
      <c r="P378" t="s">
        <v>1126</v>
      </c>
      <c r="Q378" t="s">
        <v>1101</v>
      </c>
      <c r="R378" t="s">
        <v>51</v>
      </c>
      <c r="S378" t="s">
        <v>1730</v>
      </c>
      <c r="T378" t="s">
        <v>4778</v>
      </c>
      <c r="U378" t="s">
        <v>1020</v>
      </c>
    </row>
    <row r="379" spans="1:22" x14ac:dyDescent="0.25">
      <c r="A379" t="s">
        <v>2085</v>
      </c>
      <c r="B379" t="s">
        <v>2086</v>
      </c>
      <c r="C379" t="s">
        <v>1128</v>
      </c>
      <c r="D379" t="s">
        <v>1367</v>
      </c>
      <c r="E379" t="s">
        <v>125</v>
      </c>
      <c r="F379" t="s">
        <v>2155</v>
      </c>
      <c r="G379" t="s">
        <v>1396</v>
      </c>
      <c r="H379" t="s">
        <v>1351</v>
      </c>
      <c r="I379" t="s">
        <v>1122</v>
      </c>
      <c r="J379" t="s">
        <v>770</v>
      </c>
      <c r="K379" t="s">
        <v>1105</v>
      </c>
      <c r="L379" t="s">
        <v>1371</v>
      </c>
      <c r="M379" t="s">
        <v>1727</v>
      </c>
      <c r="N379" t="s">
        <v>6170</v>
      </c>
      <c r="O379" t="s">
        <v>6171</v>
      </c>
      <c r="P379" t="s">
        <v>1126</v>
      </c>
      <c r="Q379" t="s">
        <v>1611</v>
      </c>
      <c r="R379" t="s">
        <v>18</v>
      </c>
      <c r="S379" t="s">
        <v>1728</v>
      </c>
      <c r="T379" t="s">
        <v>2974</v>
      </c>
      <c r="U379" t="s">
        <v>2087</v>
      </c>
    </row>
    <row r="380" spans="1:22" x14ac:dyDescent="0.25">
      <c r="A380" t="s">
        <v>1706</v>
      </c>
      <c r="B380" t="s">
        <v>1707</v>
      </c>
      <c r="D380" t="s">
        <v>1119</v>
      </c>
      <c r="E380" t="s">
        <v>125</v>
      </c>
      <c r="F380" t="s">
        <v>246</v>
      </c>
      <c r="G380" t="s">
        <v>589</v>
      </c>
      <c r="H380" t="s">
        <v>126</v>
      </c>
      <c r="I380" t="s">
        <v>1122</v>
      </c>
      <c r="J380" t="s">
        <v>723</v>
      </c>
      <c r="K380" t="s">
        <v>1105</v>
      </c>
      <c r="L380" t="s">
        <v>817</v>
      </c>
      <c r="M380" t="s">
        <v>1731</v>
      </c>
      <c r="N380" t="s">
        <v>6172</v>
      </c>
      <c r="O380" t="s">
        <v>6173</v>
      </c>
      <c r="P380" t="s">
        <v>19</v>
      </c>
      <c r="Q380" t="s">
        <v>1101</v>
      </c>
      <c r="R380" t="s">
        <v>24</v>
      </c>
      <c r="S380" t="s">
        <v>1732</v>
      </c>
      <c r="T380" t="s">
        <v>6174</v>
      </c>
      <c r="U380" t="s">
        <v>1708</v>
      </c>
    </row>
    <row r="381" spans="1:22" x14ac:dyDescent="0.25">
      <c r="A381" t="s">
        <v>2540</v>
      </c>
      <c r="B381" t="s">
        <v>2541</v>
      </c>
      <c r="C381" t="s">
        <v>1092</v>
      </c>
      <c r="D381" t="s">
        <v>1733</v>
      </c>
      <c r="E381" t="s">
        <v>2052</v>
      </c>
      <c r="F381" t="s">
        <v>203</v>
      </c>
      <c r="G381" t="s">
        <v>1613</v>
      </c>
      <c r="H381" t="s">
        <v>1391</v>
      </c>
      <c r="I381" t="s">
        <v>17</v>
      </c>
      <c r="J381" t="s">
        <v>727</v>
      </c>
      <c r="K381" t="s">
        <v>2028</v>
      </c>
      <c r="L381" t="s">
        <v>1144</v>
      </c>
      <c r="M381" t="s">
        <v>1727</v>
      </c>
      <c r="N381" t="s">
        <v>6172</v>
      </c>
      <c r="O381" t="s">
        <v>6175</v>
      </c>
      <c r="P381" t="s">
        <v>1126</v>
      </c>
      <c r="Q381" t="s">
        <v>1642</v>
      </c>
      <c r="R381" t="s">
        <v>51</v>
      </c>
      <c r="S381" t="s">
        <v>1728</v>
      </c>
      <c r="T381" t="s">
        <v>5294</v>
      </c>
      <c r="U381" t="s">
        <v>2542</v>
      </c>
    </row>
    <row r="382" spans="1:22" x14ac:dyDescent="0.25">
      <c r="A382" t="s">
        <v>2968</v>
      </c>
      <c r="B382" t="s">
        <v>2969</v>
      </c>
      <c r="D382" t="s">
        <v>213</v>
      </c>
      <c r="E382" t="s">
        <v>125</v>
      </c>
      <c r="F382" t="s">
        <v>203</v>
      </c>
      <c r="G382" t="s">
        <v>1613</v>
      </c>
      <c r="H382" t="s">
        <v>126</v>
      </c>
      <c r="I382" t="s">
        <v>20</v>
      </c>
      <c r="J382" t="s">
        <v>2921</v>
      </c>
      <c r="K382" t="s">
        <v>822</v>
      </c>
      <c r="M382" t="s">
        <v>1729</v>
      </c>
      <c r="N382" t="s">
        <v>6176</v>
      </c>
      <c r="P382" t="s">
        <v>19</v>
      </c>
      <c r="Q382" t="s">
        <v>126</v>
      </c>
      <c r="R382" t="s">
        <v>51</v>
      </c>
      <c r="S382" t="s">
        <v>1732</v>
      </c>
      <c r="T382" t="s">
        <v>5030</v>
      </c>
      <c r="U382" t="s">
        <v>2970</v>
      </c>
    </row>
    <row r="383" spans="1:22" x14ac:dyDescent="0.25">
      <c r="A383" t="s">
        <v>1164</v>
      </c>
      <c r="B383" t="s">
        <v>1165</v>
      </c>
      <c r="C383" t="s">
        <v>96</v>
      </c>
      <c r="D383" t="s">
        <v>2237</v>
      </c>
      <c r="E383" t="s">
        <v>1350</v>
      </c>
      <c r="F383" t="s">
        <v>2155</v>
      </c>
      <c r="G383" t="s">
        <v>1613</v>
      </c>
      <c r="H383" t="s">
        <v>1344</v>
      </c>
      <c r="I383" t="s">
        <v>28</v>
      </c>
      <c r="J383" t="s">
        <v>725</v>
      </c>
      <c r="K383" t="s">
        <v>1825</v>
      </c>
      <c r="L383" t="s">
        <v>1361</v>
      </c>
      <c r="M383" t="s">
        <v>1731</v>
      </c>
      <c r="N383" t="s">
        <v>5041</v>
      </c>
      <c r="O383" t="s">
        <v>6177</v>
      </c>
      <c r="P383" t="s">
        <v>19</v>
      </c>
      <c r="Q383" t="s">
        <v>1362</v>
      </c>
      <c r="R383" t="s">
        <v>29</v>
      </c>
      <c r="S383" t="s">
        <v>1730</v>
      </c>
      <c r="T383" t="s">
        <v>3020</v>
      </c>
      <c r="U383" t="s">
        <v>1166</v>
      </c>
      <c r="V383" t="s">
        <v>2088</v>
      </c>
    </row>
    <row r="384" spans="1:22" x14ac:dyDescent="0.25">
      <c r="A384" t="s">
        <v>3677</v>
      </c>
      <c r="B384" t="s">
        <v>3678</v>
      </c>
      <c r="C384" t="s">
        <v>1084</v>
      </c>
      <c r="D384" t="s">
        <v>3553</v>
      </c>
      <c r="E384" t="s">
        <v>2784</v>
      </c>
      <c r="F384" t="s">
        <v>2155</v>
      </c>
      <c r="G384" t="s">
        <v>1613</v>
      </c>
      <c r="H384" t="s">
        <v>1391</v>
      </c>
      <c r="I384" t="s">
        <v>20</v>
      </c>
      <c r="J384" t="s">
        <v>725</v>
      </c>
      <c r="K384" t="s">
        <v>1692</v>
      </c>
      <c r="M384" t="s">
        <v>1731</v>
      </c>
      <c r="N384" t="s">
        <v>6178</v>
      </c>
      <c r="O384" t="s">
        <v>5288</v>
      </c>
      <c r="P384" t="s">
        <v>1126</v>
      </c>
      <c r="Q384" t="s">
        <v>1642</v>
      </c>
      <c r="R384" t="s">
        <v>51</v>
      </c>
      <c r="S384" t="s">
        <v>1730</v>
      </c>
      <c r="T384" t="s">
        <v>5289</v>
      </c>
      <c r="U384" t="s">
        <v>3679</v>
      </c>
    </row>
    <row r="385" spans="1:22" x14ac:dyDescent="0.25">
      <c r="A385" t="s">
        <v>1993</v>
      </c>
      <c r="B385" t="s">
        <v>1994</v>
      </c>
      <c r="C385" t="s">
        <v>96</v>
      </c>
      <c r="D385" t="s">
        <v>3232</v>
      </c>
      <c r="E385" t="s">
        <v>125</v>
      </c>
      <c r="F385" t="s">
        <v>2155</v>
      </c>
      <c r="G385" t="s">
        <v>1613</v>
      </c>
      <c r="H385" t="s">
        <v>1809</v>
      </c>
      <c r="I385" t="s">
        <v>20</v>
      </c>
      <c r="J385" t="s">
        <v>725</v>
      </c>
      <c r="K385" t="s">
        <v>1415</v>
      </c>
      <c r="L385" t="s">
        <v>1811</v>
      </c>
      <c r="M385" t="s">
        <v>1727</v>
      </c>
      <c r="N385" t="s">
        <v>4181</v>
      </c>
      <c r="O385" t="s">
        <v>6179</v>
      </c>
      <c r="P385" t="s">
        <v>19</v>
      </c>
      <c r="Q385" t="s">
        <v>1392</v>
      </c>
      <c r="R385" t="s">
        <v>18</v>
      </c>
      <c r="S385" t="s">
        <v>1728</v>
      </c>
      <c r="T385" t="s">
        <v>3470</v>
      </c>
      <c r="U385" t="s">
        <v>1995</v>
      </c>
    </row>
    <row r="386" spans="1:22" x14ac:dyDescent="0.25">
      <c r="A386" t="s">
        <v>2537</v>
      </c>
      <c r="B386" t="s">
        <v>2538</v>
      </c>
      <c r="C386" t="s">
        <v>2937</v>
      </c>
      <c r="D386" t="s">
        <v>2135</v>
      </c>
      <c r="E386" t="s">
        <v>125</v>
      </c>
      <c r="F386" t="s">
        <v>203</v>
      </c>
      <c r="G386" t="s">
        <v>1613</v>
      </c>
      <c r="H386" t="s">
        <v>1344</v>
      </c>
      <c r="I386" t="s">
        <v>28</v>
      </c>
      <c r="J386" t="s">
        <v>725</v>
      </c>
      <c r="K386" t="s">
        <v>1400</v>
      </c>
      <c r="L386" t="s">
        <v>816</v>
      </c>
      <c r="M386" t="s">
        <v>1731</v>
      </c>
      <c r="N386" t="s">
        <v>5040</v>
      </c>
      <c r="O386" t="s">
        <v>6180</v>
      </c>
      <c r="P386" t="s">
        <v>1126</v>
      </c>
      <c r="Q386" t="s">
        <v>1101</v>
      </c>
      <c r="R386" t="s">
        <v>30</v>
      </c>
      <c r="S386" t="s">
        <v>1730</v>
      </c>
      <c r="T386" t="s">
        <v>4779</v>
      </c>
      <c r="U386" t="s">
        <v>2539</v>
      </c>
    </row>
    <row r="387" spans="1:22" x14ac:dyDescent="0.25">
      <c r="A387" t="s">
        <v>1135</v>
      </c>
      <c r="B387" t="s">
        <v>1136</v>
      </c>
      <c r="C387" t="s">
        <v>96</v>
      </c>
      <c r="D387" t="s">
        <v>5059</v>
      </c>
      <c r="E387" t="s">
        <v>2109</v>
      </c>
      <c r="F387" t="s">
        <v>2155</v>
      </c>
      <c r="G387" t="s">
        <v>1613</v>
      </c>
      <c r="H387" t="s">
        <v>1809</v>
      </c>
      <c r="I387" t="s">
        <v>28</v>
      </c>
      <c r="J387" t="s">
        <v>770</v>
      </c>
      <c r="K387" t="s">
        <v>5037</v>
      </c>
      <c r="L387" t="s">
        <v>1371</v>
      </c>
      <c r="M387" t="s">
        <v>1731</v>
      </c>
      <c r="N387" t="s">
        <v>6181</v>
      </c>
      <c r="O387" t="s">
        <v>6182</v>
      </c>
      <c r="P387" t="s">
        <v>25</v>
      </c>
      <c r="Q387" t="s">
        <v>1392</v>
      </c>
      <c r="R387" t="s">
        <v>68</v>
      </c>
      <c r="S387" t="s">
        <v>1730</v>
      </c>
      <c r="T387" t="s">
        <v>4182</v>
      </c>
      <c r="U387" t="s">
        <v>1137</v>
      </c>
    </row>
    <row r="388" spans="1:22" x14ac:dyDescent="0.25">
      <c r="A388" t="s">
        <v>836</v>
      </c>
      <c r="B388" t="s">
        <v>837</v>
      </c>
      <c r="C388" t="s">
        <v>1128</v>
      </c>
      <c r="D388" t="s">
        <v>5112</v>
      </c>
      <c r="E388" t="s">
        <v>1350</v>
      </c>
      <c r="F388" t="s">
        <v>203</v>
      </c>
      <c r="G388" t="s">
        <v>1613</v>
      </c>
      <c r="H388" t="s">
        <v>1344</v>
      </c>
      <c r="I388" t="s">
        <v>1122</v>
      </c>
      <c r="J388" t="s">
        <v>730</v>
      </c>
      <c r="K388" t="s">
        <v>1692</v>
      </c>
      <c r="L388" t="s">
        <v>1348</v>
      </c>
      <c r="M388" t="s">
        <v>1727</v>
      </c>
      <c r="N388" t="s">
        <v>6183</v>
      </c>
      <c r="O388" t="s">
        <v>6184</v>
      </c>
      <c r="P388" t="s">
        <v>1126</v>
      </c>
      <c r="Q388" t="s">
        <v>1642</v>
      </c>
      <c r="R388" t="s">
        <v>37</v>
      </c>
      <c r="S388" t="s">
        <v>1728</v>
      </c>
      <c r="T388" t="s">
        <v>3123</v>
      </c>
      <c r="U388" t="s">
        <v>838</v>
      </c>
    </row>
    <row r="389" spans="1:22" x14ac:dyDescent="0.25">
      <c r="A389" t="s">
        <v>1485</v>
      </c>
      <c r="B389" t="s">
        <v>1486</v>
      </c>
      <c r="C389" t="s">
        <v>4888</v>
      </c>
      <c r="D389" t="s">
        <v>1119</v>
      </c>
      <c r="E389" t="s">
        <v>125</v>
      </c>
      <c r="F389" t="s">
        <v>203</v>
      </c>
      <c r="G389" t="s">
        <v>590</v>
      </c>
      <c r="H389" t="s">
        <v>1351</v>
      </c>
      <c r="I389" t="s">
        <v>17</v>
      </c>
      <c r="J389" t="s">
        <v>727</v>
      </c>
      <c r="K389" t="s">
        <v>1996</v>
      </c>
      <c r="L389" t="s">
        <v>1346</v>
      </c>
      <c r="M389" t="s">
        <v>1729</v>
      </c>
      <c r="N389" t="s">
        <v>6185</v>
      </c>
      <c r="O389" t="s">
        <v>6186</v>
      </c>
      <c r="P389" t="s">
        <v>1126</v>
      </c>
      <c r="Q389" t="s">
        <v>1101</v>
      </c>
      <c r="R389" t="s">
        <v>63</v>
      </c>
      <c r="S389" t="s">
        <v>1732</v>
      </c>
      <c r="T389" t="s">
        <v>6187</v>
      </c>
      <c r="U389" t="s">
        <v>1487</v>
      </c>
    </row>
    <row r="390" spans="1:22" x14ac:dyDescent="0.25">
      <c r="A390" t="s">
        <v>2129</v>
      </c>
      <c r="B390" t="s">
        <v>2130</v>
      </c>
      <c r="D390" t="s">
        <v>1612</v>
      </c>
      <c r="E390" t="s">
        <v>125</v>
      </c>
      <c r="F390" t="s">
        <v>246</v>
      </c>
      <c r="G390" t="s">
        <v>2709</v>
      </c>
      <c r="H390" t="s">
        <v>1343</v>
      </c>
      <c r="I390" t="s">
        <v>20</v>
      </c>
      <c r="J390" t="s">
        <v>725</v>
      </c>
      <c r="K390" t="s">
        <v>1086</v>
      </c>
      <c r="L390" t="s">
        <v>823</v>
      </c>
      <c r="M390" t="s">
        <v>1731</v>
      </c>
      <c r="N390" t="s">
        <v>6188</v>
      </c>
      <c r="O390" t="s">
        <v>6189</v>
      </c>
      <c r="P390" t="s">
        <v>19</v>
      </c>
      <c r="Q390" t="s">
        <v>1362</v>
      </c>
      <c r="R390" t="s">
        <v>62</v>
      </c>
      <c r="S390" t="s">
        <v>1728</v>
      </c>
      <c r="T390" t="s">
        <v>6190</v>
      </c>
      <c r="U390" t="s">
        <v>2131</v>
      </c>
    </row>
    <row r="391" spans="1:22" x14ac:dyDescent="0.25">
      <c r="A391" t="s">
        <v>2611</v>
      </c>
      <c r="B391" t="s">
        <v>2612</v>
      </c>
      <c r="C391" t="s">
        <v>3186</v>
      </c>
      <c r="D391" t="s">
        <v>1132</v>
      </c>
      <c r="E391" t="s">
        <v>2052</v>
      </c>
      <c r="F391" t="s">
        <v>203</v>
      </c>
      <c r="G391" t="s">
        <v>1613</v>
      </c>
      <c r="H391" t="s">
        <v>1344</v>
      </c>
      <c r="I391" t="s">
        <v>17</v>
      </c>
      <c r="J391" t="s">
        <v>728</v>
      </c>
      <c r="K391" t="s">
        <v>4285</v>
      </c>
      <c r="L391" t="s">
        <v>1094</v>
      </c>
      <c r="M391" t="s">
        <v>1731</v>
      </c>
      <c r="N391" t="s">
        <v>6188</v>
      </c>
      <c r="O391" t="s">
        <v>6191</v>
      </c>
      <c r="Q391" t="s">
        <v>1083</v>
      </c>
      <c r="R391" t="s">
        <v>21</v>
      </c>
      <c r="S391" t="s">
        <v>1730</v>
      </c>
      <c r="T391" t="s">
        <v>5826</v>
      </c>
      <c r="U391" t="s">
        <v>2613</v>
      </c>
    </row>
    <row r="392" spans="1:22" x14ac:dyDescent="0.25">
      <c r="A392" t="s">
        <v>2740</v>
      </c>
      <c r="B392" t="s">
        <v>2741</v>
      </c>
      <c r="C392" t="s">
        <v>2937</v>
      </c>
      <c r="D392" t="s">
        <v>1640</v>
      </c>
      <c r="E392" t="s">
        <v>2109</v>
      </c>
      <c r="F392" t="s">
        <v>203</v>
      </c>
      <c r="G392" t="s">
        <v>1345</v>
      </c>
      <c r="H392" t="s">
        <v>1344</v>
      </c>
      <c r="I392" t="s">
        <v>28</v>
      </c>
      <c r="J392" t="s">
        <v>725</v>
      </c>
      <c r="K392" t="s">
        <v>820</v>
      </c>
      <c r="L392" t="s">
        <v>818</v>
      </c>
      <c r="M392" t="s">
        <v>1731</v>
      </c>
      <c r="N392" t="s">
        <v>5062</v>
      </c>
      <c r="O392" t="s">
        <v>6192</v>
      </c>
      <c r="P392" t="s">
        <v>25</v>
      </c>
      <c r="Q392" t="s">
        <v>1101</v>
      </c>
      <c r="R392" t="s">
        <v>51</v>
      </c>
      <c r="S392" t="s">
        <v>1730</v>
      </c>
      <c r="T392" t="s">
        <v>4485</v>
      </c>
      <c r="U392" t="s">
        <v>2742</v>
      </c>
    </row>
    <row r="393" spans="1:22" x14ac:dyDescent="0.25">
      <c r="A393" t="s">
        <v>3667</v>
      </c>
      <c r="B393" t="s">
        <v>3668</v>
      </c>
      <c r="C393" t="s">
        <v>96</v>
      </c>
      <c r="D393" t="s">
        <v>2355</v>
      </c>
      <c r="E393" t="s">
        <v>2109</v>
      </c>
      <c r="F393" t="s">
        <v>203</v>
      </c>
      <c r="G393" t="s">
        <v>1345</v>
      </c>
      <c r="H393" t="s">
        <v>1351</v>
      </c>
      <c r="I393" t="s">
        <v>28</v>
      </c>
      <c r="J393" t="s">
        <v>724</v>
      </c>
      <c r="K393" t="s">
        <v>2270</v>
      </c>
      <c r="L393" t="s">
        <v>2299</v>
      </c>
      <c r="M393" t="s">
        <v>1731</v>
      </c>
      <c r="N393" t="s">
        <v>6193</v>
      </c>
      <c r="O393" t="s">
        <v>6194</v>
      </c>
      <c r="P393" t="s">
        <v>19</v>
      </c>
      <c r="Q393" t="s">
        <v>1392</v>
      </c>
      <c r="R393" t="s">
        <v>68</v>
      </c>
      <c r="S393" t="s">
        <v>1730</v>
      </c>
      <c r="T393" t="s">
        <v>6195</v>
      </c>
      <c r="U393" t="s">
        <v>3669</v>
      </c>
    </row>
    <row r="394" spans="1:22" x14ac:dyDescent="0.25">
      <c r="A394" t="s">
        <v>1180</v>
      </c>
      <c r="B394" t="s">
        <v>1181</v>
      </c>
      <c r="C394" t="s">
        <v>1034</v>
      </c>
      <c r="D394" t="s">
        <v>4117</v>
      </c>
      <c r="E394" t="s">
        <v>2298</v>
      </c>
      <c r="F394" t="s">
        <v>203</v>
      </c>
      <c r="G394" t="s">
        <v>1396</v>
      </c>
      <c r="H394" t="s">
        <v>2138</v>
      </c>
      <c r="I394" t="s">
        <v>20</v>
      </c>
      <c r="J394" t="s">
        <v>731</v>
      </c>
      <c r="K394" t="s">
        <v>2136</v>
      </c>
      <c r="L394" t="s">
        <v>823</v>
      </c>
      <c r="M394" t="s">
        <v>1727</v>
      </c>
      <c r="N394" t="s">
        <v>5067</v>
      </c>
      <c r="O394" t="s">
        <v>6196</v>
      </c>
      <c r="P394" t="s">
        <v>19</v>
      </c>
      <c r="Q394" t="s">
        <v>1392</v>
      </c>
      <c r="R394" t="s">
        <v>60</v>
      </c>
      <c r="S394" t="s">
        <v>1728</v>
      </c>
      <c r="T394" t="s">
        <v>4283</v>
      </c>
      <c r="U394" t="s">
        <v>1182</v>
      </c>
    </row>
    <row r="395" spans="1:22" x14ac:dyDescent="0.25">
      <c r="A395" t="s">
        <v>987</v>
      </c>
      <c r="B395" t="s">
        <v>988</v>
      </c>
      <c r="D395" t="s">
        <v>1141</v>
      </c>
      <c r="E395" t="s">
        <v>2517</v>
      </c>
      <c r="F395" t="s">
        <v>203</v>
      </c>
      <c r="G395" t="s">
        <v>28</v>
      </c>
      <c r="H395" t="s">
        <v>1343</v>
      </c>
      <c r="I395" t="s">
        <v>131</v>
      </c>
      <c r="J395" t="s">
        <v>4478</v>
      </c>
      <c r="K395" t="s">
        <v>1105</v>
      </c>
      <c r="L395" t="s">
        <v>1366</v>
      </c>
      <c r="M395" t="s">
        <v>1729</v>
      </c>
      <c r="N395" t="s">
        <v>6197</v>
      </c>
      <c r="O395" t="s">
        <v>6198</v>
      </c>
      <c r="P395" t="s">
        <v>19</v>
      </c>
      <c r="Q395" t="s">
        <v>1081</v>
      </c>
      <c r="R395" t="s">
        <v>46</v>
      </c>
      <c r="S395" t="s">
        <v>1732</v>
      </c>
      <c r="T395" t="s">
        <v>3665</v>
      </c>
      <c r="U395" t="s">
        <v>989</v>
      </c>
    </row>
    <row r="396" spans="1:22" x14ac:dyDescent="0.25">
      <c r="A396" t="s">
        <v>527</v>
      </c>
      <c r="B396" t="s">
        <v>527</v>
      </c>
      <c r="C396" t="s">
        <v>1034</v>
      </c>
      <c r="D396" t="s">
        <v>3141</v>
      </c>
      <c r="E396" t="s">
        <v>2052</v>
      </c>
      <c r="F396" t="s">
        <v>2155</v>
      </c>
      <c r="G396" t="s">
        <v>1613</v>
      </c>
      <c r="H396" t="s">
        <v>1809</v>
      </c>
      <c r="I396" t="s">
        <v>17</v>
      </c>
      <c r="J396" t="s">
        <v>771</v>
      </c>
      <c r="K396" t="s">
        <v>1689</v>
      </c>
      <c r="L396" t="s">
        <v>1371</v>
      </c>
      <c r="M396" t="s">
        <v>1731</v>
      </c>
      <c r="N396" t="s">
        <v>6199</v>
      </c>
      <c r="O396" t="s">
        <v>6200</v>
      </c>
      <c r="P396" t="s">
        <v>19</v>
      </c>
      <c r="Q396" t="s">
        <v>1611</v>
      </c>
      <c r="R396" t="s">
        <v>51</v>
      </c>
      <c r="S396" t="s">
        <v>1730</v>
      </c>
      <c r="T396" t="s">
        <v>5050</v>
      </c>
      <c r="U396" t="s">
        <v>528</v>
      </c>
    </row>
    <row r="397" spans="1:22" x14ac:dyDescent="0.25">
      <c r="A397" t="s">
        <v>6201</v>
      </c>
      <c r="B397" t="s">
        <v>6202</v>
      </c>
      <c r="C397" t="s">
        <v>2300</v>
      </c>
      <c r="D397" t="s">
        <v>1138</v>
      </c>
      <c r="E397" t="s">
        <v>125</v>
      </c>
      <c r="F397" t="s">
        <v>203</v>
      </c>
      <c r="G397" t="s">
        <v>1613</v>
      </c>
      <c r="H397" t="s">
        <v>1343</v>
      </c>
      <c r="I397" t="s">
        <v>1122</v>
      </c>
      <c r="J397" t="s">
        <v>729</v>
      </c>
      <c r="K397" t="s">
        <v>1086</v>
      </c>
      <c r="L397" t="s">
        <v>817</v>
      </c>
      <c r="M397" t="s">
        <v>1731</v>
      </c>
      <c r="N397" t="s">
        <v>6199</v>
      </c>
      <c r="O397" t="s">
        <v>1008</v>
      </c>
      <c r="P397" t="s">
        <v>19</v>
      </c>
      <c r="Q397" t="s">
        <v>126</v>
      </c>
      <c r="R397" t="s">
        <v>62</v>
      </c>
      <c r="S397" t="s">
        <v>1730</v>
      </c>
      <c r="T397" t="s">
        <v>6203</v>
      </c>
      <c r="U397" t="s">
        <v>6204</v>
      </c>
    </row>
    <row r="398" spans="1:22" x14ac:dyDescent="0.25">
      <c r="A398" t="s">
        <v>242</v>
      </c>
      <c r="B398" t="s">
        <v>243</v>
      </c>
      <c r="C398" t="s">
        <v>1034</v>
      </c>
      <c r="D398" t="s">
        <v>2053</v>
      </c>
      <c r="E398" t="s">
        <v>2298</v>
      </c>
      <c r="F398" t="s">
        <v>2155</v>
      </c>
      <c r="G398" t="s">
        <v>1613</v>
      </c>
      <c r="H398" t="s">
        <v>1351</v>
      </c>
      <c r="I398" t="s">
        <v>17</v>
      </c>
      <c r="J398" t="s">
        <v>725</v>
      </c>
      <c r="K398" t="s">
        <v>1768</v>
      </c>
      <c r="L398" t="s">
        <v>1346</v>
      </c>
      <c r="M398" t="s">
        <v>1729</v>
      </c>
      <c r="N398" t="s">
        <v>6205</v>
      </c>
      <c r="O398" t="s">
        <v>6206</v>
      </c>
      <c r="P398" t="s">
        <v>19</v>
      </c>
      <c r="Q398" t="s">
        <v>1642</v>
      </c>
      <c r="R398" t="s">
        <v>30</v>
      </c>
      <c r="S398" t="s">
        <v>1728</v>
      </c>
      <c r="T398" t="s">
        <v>1812</v>
      </c>
      <c r="U398" t="s">
        <v>244</v>
      </c>
    </row>
    <row r="399" spans="1:22" x14ac:dyDescent="0.25">
      <c r="A399" t="s">
        <v>2281</v>
      </c>
      <c r="B399" t="s">
        <v>2282</v>
      </c>
      <c r="D399" t="s">
        <v>1141</v>
      </c>
      <c r="E399" t="s">
        <v>125</v>
      </c>
      <c r="F399" t="s">
        <v>246</v>
      </c>
      <c r="G399" t="s">
        <v>1613</v>
      </c>
      <c r="H399" t="s">
        <v>1344</v>
      </c>
      <c r="I399" t="s">
        <v>20</v>
      </c>
      <c r="J399" t="s">
        <v>79</v>
      </c>
      <c r="K399" t="s">
        <v>1347</v>
      </c>
      <c r="L399" t="s">
        <v>818</v>
      </c>
      <c r="M399" t="s">
        <v>1731</v>
      </c>
      <c r="N399" t="s">
        <v>6207</v>
      </c>
      <c r="O399" t="s">
        <v>5187</v>
      </c>
      <c r="P399" t="s">
        <v>25</v>
      </c>
      <c r="Q399" t="s">
        <v>1083</v>
      </c>
      <c r="R399" t="s">
        <v>62</v>
      </c>
      <c r="S399" t="s">
        <v>1728</v>
      </c>
      <c r="T399" t="s">
        <v>4784</v>
      </c>
      <c r="U399" t="s">
        <v>2283</v>
      </c>
    </row>
    <row r="400" spans="1:22" x14ac:dyDescent="0.25">
      <c r="A400" t="s">
        <v>362</v>
      </c>
      <c r="B400" t="s">
        <v>363</v>
      </c>
      <c r="C400" t="s">
        <v>1092</v>
      </c>
      <c r="D400" t="s">
        <v>5045</v>
      </c>
      <c r="E400" t="s">
        <v>2211</v>
      </c>
      <c r="F400" t="s">
        <v>2155</v>
      </c>
      <c r="G400" t="s">
        <v>1613</v>
      </c>
      <c r="H400" t="s">
        <v>1351</v>
      </c>
      <c r="I400" t="s">
        <v>131</v>
      </c>
      <c r="J400" t="s">
        <v>730</v>
      </c>
      <c r="K400" t="s">
        <v>1996</v>
      </c>
      <c r="L400" t="s">
        <v>1082</v>
      </c>
      <c r="M400" t="s">
        <v>1731</v>
      </c>
      <c r="N400" t="s">
        <v>6208</v>
      </c>
      <c r="O400" t="s">
        <v>6209</v>
      </c>
      <c r="P400" t="s">
        <v>19</v>
      </c>
      <c r="Q400" t="s">
        <v>1642</v>
      </c>
      <c r="R400" t="s">
        <v>63</v>
      </c>
      <c r="S400" t="s">
        <v>1730</v>
      </c>
      <c r="T400" t="s">
        <v>3235</v>
      </c>
      <c r="U400" t="s">
        <v>364</v>
      </c>
      <c r="V400" t="s">
        <v>1143</v>
      </c>
    </row>
    <row r="401" spans="1:23" x14ac:dyDescent="0.25">
      <c r="A401" t="s">
        <v>2482</v>
      </c>
      <c r="B401" t="s">
        <v>2483</v>
      </c>
      <c r="C401" t="s">
        <v>1034</v>
      </c>
      <c r="D401" t="s">
        <v>1640</v>
      </c>
      <c r="E401" t="s">
        <v>125</v>
      </c>
      <c r="F401" t="s">
        <v>203</v>
      </c>
      <c r="G401" t="s">
        <v>1613</v>
      </c>
      <c r="H401" t="s">
        <v>1344</v>
      </c>
      <c r="I401" t="s">
        <v>17</v>
      </c>
      <c r="J401" t="s">
        <v>722</v>
      </c>
      <c r="K401" t="s">
        <v>1347</v>
      </c>
      <c r="L401" t="s">
        <v>1094</v>
      </c>
      <c r="M401" t="s">
        <v>1729</v>
      </c>
      <c r="N401" t="s">
        <v>6208</v>
      </c>
      <c r="O401" t="s">
        <v>6210</v>
      </c>
      <c r="P401" t="s">
        <v>19</v>
      </c>
      <c r="Q401" t="s">
        <v>1611</v>
      </c>
      <c r="R401" t="s">
        <v>18</v>
      </c>
      <c r="S401" t="s">
        <v>1728</v>
      </c>
      <c r="T401" t="s">
        <v>3151</v>
      </c>
      <c r="U401" t="s">
        <v>2484</v>
      </c>
    </row>
    <row r="402" spans="1:23" x14ac:dyDescent="0.25">
      <c r="A402" t="s">
        <v>518</v>
      </c>
      <c r="B402" t="s">
        <v>519</v>
      </c>
      <c r="C402" t="s">
        <v>96</v>
      </c>
      <c r="D402" t="s">
        <v>2234</v>
      </c>
      <c r="E402" t="s">
        <v>125</v>
      </c>
      <c r="F402" t="s">
        <v>2155</v>
      </c>
      <c r="G402" t="s">
        <v>1613</v>
      </c>
      <c r="H402" t="s">
        <v>1344</v>
      </c>
      <c r="I402" t="s">
        <v>17</v>
      </c>
      <c r="J402" t="s">
        <v>727</v>
      </c>
      <c r="K402" t="s">
        <v>1594</v>
      </c>
      <c r="L402" t="s">
        <v>1090</v>
      </c>
      <c r="M402" t="s">
        <v>1727</v>
      </c>
      <c r="N402" t="s">
        <v>5043</v>
      </c>
      <c r="O402" t="s">
        <v>4479</v>
      </c>
      <c r="P402" t="s">
        <v>19</v>
      </c>
      <c r="Q402" t="s">
        <v>1392</v>
      </c>
      <c r="R402" t="s">
        <v>34</v>
      </c>
      <c r="S402" t="s">
        <v>1728</v>
      </c>
      <c r="T402" t="s">
        <v>3474</v>
      </c>
      <c r="U402" t="s">
        <v>520</v>
      </c>
    </row>
    <row r="403" spans="1:23" x14ac:dyDescent="0.25">
      <c r="A403" t="s">
        <v>937</v>
      </c>
      <c r="B403" t="s">
        <v>937</v>
      </c>
      <c r="C403" t="s">
        <v>1034</v>
      </c>
      <c r="D403" t="s">
        <v>3526</v>
      </c>
      <c r="E403" t="s">
        <v>1350</v>
      </c>
      <c r="F403" t="s">
        <v>2155</v>
      </c>
      <c r="G403" t="s">
        <v>1345</v>
      </c>
      <c r="H403" t="s">
        <v>1809</v>
      </c>
      <c r="I403" t="s">
        <v>20</v>
      </c>
      <c r="J403" t="s">
        <v>731</v>
      </c>
      <c r="K403" t="s">
        <v>2414</v>
      </c>
      <c r="L403" t="s">
        <v>1346</v>
      </c>
      <c r="M403" t="s">
        <v>1731</v>
      </c>
      <c r="N403" t="s">
        <v>6211</v>
      </c>
      <c r="O403" t="s">
        <v>6212</v>
      </c>
      <c r="P403" t="s">
        <v>19</v>
      </c>
      <c r="Q403" t="s">
        <v>1392</v>
      </c>
      <c r="R403" t="s">
        <v>62</v>
      </c>
      <c r="S403" t="s">
        <v>1730</v>
      </c>
      <c r="T403" t="s">
        <v>6213</v>
      </c>
      <c r="U403" t="s">
        <v>938</v>
      </c>
      <c r="V403" t="s">
        <v>1143</v>
      </c>
    </row>
    <row r="404" spans="1:23" x14ac:dyDescent="0.25">
      <c r="A404" t="s">
        <v>990</v>
      </c>
      <c r="B404" t="s">
        <v>991</v>
      </c>
      <c r="D404" t="s">
        <v>1132</v>
      </c>
      <c r="E404" t="s">
        <v>125</v>
      </c>
      <c r="F404" t="s">
        <v>203</v>
      </c>
      <c r="G404" t="s">
        <v>590</v>
      </c>
      <c r="H404" t="s">
        <v>126</v>
      </c>
      <c r="I404" t="s">
        <v>1122</v>
      </c>
      <c r="J404" t="s">
        <v>5279</v>
      </c>
      <c r="K404" t="s">
        <v>822</v>
      </c>
      <c r="L404" t="s">
        <v>823</v>
      </c>
      <c r="M404" t="s">
        <v>1729</v>
      </c>
      <c r="N404" t="s">
        <v>6211</v>
      </c>
      <c r="O404" t="s">
        <v>6214</v>
      </c>
      <c r="P404" t="s">
        <v>19</v>
      </c>
      <c r="Q404" t="s">
        <v>1083</v>
      </c>
      <c r="R404" t="s">
        <v>60</v>
      </c>
      <c r="S404" t="s">
        <v>1732</v>
      </c>
      <c r="T404" t="s">
        <v>6215</v>
      </c>
      <c r="U404" t="s">
        <v>992</v>
      </c>
    </row>
    <row r="405" spans="1:23" x14ac:dyDescent="0.25">
      <c r="A405" t="s">
        <v>1448</v>
      </c>
      <c r="B405" t="s">
        <v>1449</v>
      </c>
      <c r="C405" t="s">
        <v>1107</v>
      </c>
      <c r="D405" t="s">
        <v>1141</v>
      </c>
      <c r="E405" t="s">
        <v>125</v>
      </c>
      <c r="F405" t="s">
        <v>203</v>
      </c>
      <c r="G405" t="s">
        <v>591</v>
      </c>
      <c r="H405" t="s">
        <v>1343</v>
      </c>
      <c r="I405" t="s">
        <v>17</v>
      </c>
      <c r="J405" t="s">
        <v>768</v>
      </c>
      <c r="K405" t="s">
        <v>1134</v>
      </c>
      <c r="M405" t="s">
        <v>1729</v>
      </c>
      <c r="N405" t="s">
        <v>4772</v>
      </c>
      <c r="P405" t="s">
        <v>19</v>
      </c>
      <c r="Q405" t="s">
        <v>1083</v>
      </c>
      <c r="R405" t="s">
        <v>60</v>
      </c>
      <c r="S405" t="s">
        <v>1732</v>
      </c>
      <c r="T405" t="s">
        <v>5291</v>
      </c>
      <c r="U405" t="s">
        <v>1450</v>
      </c>
    </row>
    <row r="406" spans="1:23" x14ac:dyDescent="0.25">
      <c r="A406" t="s">
        <v>800</v>
      </c>
      <c r="B406" t="s">
        <v>801</v>
      </c>
      <c r="C406" t="s">
        <v>1092</v>
      </c>
      <c r="D406" t="s">
        <v>1119</v>
      </c>
      <c r="E406" t="s">
        <v>125</v>
      </c>
      <c r="F406" t="s">
        <v>246</v>
      </c>
      <c r="G406" t="s">
        <v>590</v>
      </c>
      <c r="H406" t="s">
        <v>126</v>
      </c>
      <c r="I406" t="s">
        <v>20</v>
      </c>
      <c r="J406" t="s">
        <v>731</v>
      </c>
      <c r="K406" t="s">
        <v>1086</v>
      </c>
      <c r="M406" t="s">
        <v>1729</v>
      </c>
      <c r="N406" t="s">
        <v>4772</v>
      </c>
      <c r="P406" t="s">
        <v>19</v>
      </c>
      <c r="Q406" t="s">
        <v>126</v>
      </c>
      <c r="R406" t="s">
        <v>30</v>
      </c>
      <c r="S406" t="s">
        <v>1732</v>
      </c>
      <c r="T406" t="s">
        <v>3074</v>
      </c>
      <c r="U406" t="s">
        <v>802</v>
      </c>
    </row>
    <row r="407" spans="1:23" x14ac:dyDescent="0.25">
      <c r="A407" t="s">
        <v>333</v>
      </c>
      <c r="B407" t="s">
        <v>334</v>
      </c>
      <c r="C407" t="s">
        <v>1034</v>
      </c>
      <c r="D407" t="s">
        <v>4720</v>
      </c>
      <c r="E407" t="s">
        <v>1350</v>
      </c>
      <c r="F407" t="s">
        <v>2155</v>
      </c>
      <c r="G407" t="s">
        <v>1613</v>
      </c>
      <c r="H407" t="s">
        <v>1351</v>
      </c>
      <c r="I407" t="s">
        <v>17</v>
      </c>
      <c r="J407" t="s">
        <v>725</v>
      </c>
      <c r="K407" t="s">
        <v>1810</v>
      </c>
      <c r="L407" t="s">
        <v>1371</v>
      </c>
      <c r="M407" t="s">
        <v>1727</v>
      </c>
      <c r="N407" t="s">
        <v>4470</v>
      </c>
      <c r="P407" t="s">
        <v>25</v>
      </c>
      <c r="Q407" t="s">
        <v>1642</v>
      </c>
      <c r="R407" t="s">
        <v>51</v>
      </c>
      <c r="S407" t="s">
        <v>1728</v>
      </c>
      <c r="T407" t="s">
        <v>4775</v>
      </c>
      <c r="U407" t="s">
        <v>335</v>
      </c>
    </row>
    <row r="408" spans="1:23" x14ac:dyDescent="0.25">
      <c r="A408" t="s">
        <v>690</v>
      </c>
      <c r="B408" t="s">
        <v>691</v>
      </c>
      <c r="C408" t="s">
        <v>1128</v>
      </c>
      <c r="D408" t="s">
        <v>1141</v>
      </c>
      <c r="E408" t="s">
        <v>125</v>
      </c>
      <c r="F408" t="s">
        <v>246</v>
      </c>
      <c r="G408" t="s">
        <v>589</v>
      </c>
      <c r="H408" t="s">
        <v>1343</v>
      </c>
      <c r="I408" t="s">
        <v>1122</v>
      </c>
      <c r="J408" t="s">
        <v>727</v>
      </c>
      <c r="K408" t="s">
        <v>1085</v>
      </c>
      <c r="L408" t="s">
        <v>1094</v>
      </c>
      <c r="M408" t="s">
        <v>1729</v>
      </c>
      <c r="N408" t="s">
        <v>6216</v>
      </c>
      <c r="O408" t="s">
        <v>6217</v>
      </c>
      <c r="Q408" t="s">
        <v>126</v>
      </c>
      <c r="R408" t="s">
        <v>60</v>
      </c>
      <c r="S408" t="s">
        <v>1732</v>
      </c>
      <c r="T408" t="s">
        <v>3070</v>
      </c>
      <c r="U408" t="s">
        <v>692</v>
      </c>
    </row>
    <row r="409" spans="1:23" x14ac:dyDescent="0.25">
      <c r="A409" t="s">
        <v>2473</v>
      </c>
      <c r="B409" t="s">
        <v>2474</v>
      </c>
      <c r="C409" t="s">
        <v>1034</v>
      </c>
      <c r="D409" t="s">
        <v>1219</v>
      </c>
      <c r="E409" t="s">
        <v>125</v>
      </c>
      <c r="F409" t="s">
        <v>246</v>
      </c>
      <c r="G409" t="s">
        <v>1613</v>
      </c>
      <c r="H409" t="s">
        <v>1344</v>
      </c>
      <c r="I409" t="s">
        <v>131</v>
      </c>
      <c r="J409" t="s">
        <v>2488</v>
      </c>
      <c r="K409" t="s">
        <v>1400</v>
      </c>
      <c r="L409" t="s">
        <v>817</v>
      </c>
      <c r="M409" t="s">
        <v>1731</v>
      </c>
      <c r="N409" t="s">
        <v>6216</v>
      </c>
      <c r="O409" t="s">
        <v>6218</v>
      </c>
      <c r="P409" t="s">
        <v>19</v>
      </c>
      <c r="Q409" t="s">
        <v>1083</v>
      </c>
      <c r="R409" t="s">
        <v>41</v>
      </c>
      <c r="S409" t="s">
        <v>1730</v>
      </c>
      <c r="T409" t="s">
        <v>4777</v>
      </c>
      <c r="U409" t="s">
        <v>2475</v>
      </c>
    </row>
    <row r="410" spans="1:23" x14ac:dyDescent="0.25">
      <c r="A410" t="s">
        <v>1529</v>
      </c>
      <c r="B410" t="s">
        <v>1530</v>
      </c>
      <c r="C410" t="s">
        <v>1034</v>
      </c>
      <c r="D410" t="s">
        <v>2237</v>
      </c>
      <c r="E410" t="s">
        <v>2109</v>
      </c>
      <c r="F410" t="s">
        <v>2155</v>
      </c>
      <c r="G410" t="s">
        <v>1613</v>
      </c>
      <c r="H410" t="s">
        <v>1344</v>
      </c>
      <c r="I410" t="s">
        <v>17</v>
      </c>
      <c r="J410" t="s">
        <v>730</v>
      </c>
      <c r="K410" t="s">
        <v>1149</v>
      </c>
      <c r="L410" t="s">
        <v>816</v>
      </c>
      <c r="M410" t="s">
        <v>1731</v>
      </c>
      <c r="N410" t="s">
        <v>6219</v>
      </c>
      <c r="O410" t="s">
        <v>6220</v>
      </c>
      <c r="P410" t="s">
        <v>19</v>
      </c>
      <c r="Q410" t="s">
        <v>1392</v>
      </c>
      <c r="R410" t="s">
        <v>46</v>
      </c>
      <c r="S410" t="s">
        <v>1730</v>
      </c>
      <c r="T410" t="s">
        <v>2236</v>
      </c>
      <c r="U410" t="s">
        <v>1531</v>
      </c>
      <c r="W410" s="5">
        <v>0.05</v>
      </c>
    </row>
    <row r="411" spans="1:23" x14ac:dyDescent="0.25">
      <c r="A411" t="s">
        <v>2706</v>
      </c>
      <c r="B411" t="s">
        <v>2707</v>
      </c>
      <c r="C411" t="s">
        <v>2937</v>
      </c>
      <c r="D411" t="s">
        <v>2624</v>
      </c>
      <c r="E411" t="s">
        <v>2052</v>
      </c>
      <c r="F411" t="s">
        <v>246</v>
      </c>
      <c r="G411" t="s">
        <v>1613</v>
      </c>
      <c r="H411" t="s">
        <v>1344</v>
      </c>
      <c r="I411" t="s">
        <v>28</v>
      </c>
      <c r="J411" t="s">
        <v>729</v>
      </c>
      <c r="K411" t="s">
        <v>1105</v>
      </c>
      <c r="L411" t="s">
        <v>1082</v>
      </c>
      <c r="M411" t="s">
        <v>1731</v>
      </c>
      <c r="N411" t="s">
        <v>6221</v>
      </c>
      <c r="O411" t="s">
        <v>6222</v>
      </c>
      <c r="Q411" t="s">
        <v>1362</v>
      </c>
      <c r="R411" t="s">
        <v>30</v>
      </c>
      <c r="S411" t="s">
        <v>1730</v>
      </c>
      <c r="T411" t="s">
        <v>3461</v>
      </c>
      <c r="U411" t="s">
        <v>2708</v>
      </c>
    </row>
    <row r="412" spans="1:23" x14ac:dyDescent="0.25">
      <c r="A412" t="s">
        <v>1223</v>
      </c>
      <c r="B412" t="s">
        <v>1224</v>
      </c>
      <c r="C412" t="s">
        <v>3185</v>
      </c>
      <c r="D412" t="s">
        <v>1138</v>
      </c>
      <c r="E412" t="s">
        <v>125</v>
      </c>
      <c r="F412" t="s">
        <v>246</v>
      </c>
      <c r="G412" t="s">
        <v>1396</v>
      </c>
      <c r="H412" t="s">
        <v>1343</v>
      </c>
      <c r="I412" t="s">
        <v>1122</v>
      </c>
      <c r="J412" t="s">
        <v>3663</v>
      </c>
      <c r="K412" t="s">
        <v>1149</v>
      </c>
      <c r="L412" t="s">
        <v>1082</v>
      </c>
      <c r="M412" t="s">
        <v>1729</v>
      </c>
      <c r="N412" t="s">
        <v>6223</v>
      </c>
      <c r="O412" t="s">
        <v>6224</v>
      </c>
      <c r="P412" t="s">
        <v>19</v>
      </c>
      <c r="Q412" t="s">
        <v>1083</v>
      </c>
      <c r="R412" t="s">
        <v>30</v>
      </c>
      <c r="S412" t="s">
        <v>1732</v>
      </c>
      <c r="T412" t="s">
        <v>4484</v>
      </c>
      <c r="U412" t="s">
        <v>1225</v>
      </c>
    </row>
    <row r="413" spans="1:23" x14ac:dyDescent="0.25">
      <c r="A413" t="s">
        <v>2325</v>
      </c>
      <c r="B413" t="s">
        <v>2326</v>
      </c>
      <c r="C413" t="s">
        <v>1084</v>
      </c>
      <c r="D413" t="s">
        <v>2463</v>
      </c>
      <c r="E413" t="s">
        <v>1350</v>
      </c>
      <c r="F413" t="s">
        <v>203</v>
      </c>
      <c r="G413" t="s">
        <v>1613</v>
      </c>
      <c r="H413" t="s">
        <v>1344</v>
      </c>
      <c r="I413" t="s">
        <v>17</v>
      </c>
      <c r="J413" t="s">
        <v>728</v>
      </c>
      <c r="K413" t="s">
        <v>1690</v>
      </c>
      <c r="L413" t="s">
        <v>1082</v>
      </c>
      <c r="M413" t="s">
        <v>1727</v>
      </c>
      <c r="N413" t="s">
        <v>6223</v>
      </c>
      <c r="O413" t="s">
        <v>4996</v>
      </c>
      <c r="P413" t="s">
        <v>1126</v>
      </c>
      <c r="Q413" t="s">
        <v>1362</v>
      </c>
      <c r="R413" t="s">
        <v>41</v>
      </c>
      <c r="S413" t="s">
        <v>1728</v>
      </c>
      <c r="T413" t="s">
        <v>2732</v>
      </c>
      <c r="U413" t="s">
        <v>2327</v>
      </c>
    </row>
    <row r="414" spans="1:23" x14ac:dyDescent="0.25">
      <c r="A414" t="s">
        <v>532</v>
      </c>
      <c r="B414" t="s">
        <v>533</v>
      </c>
      <c r="C414" t="s">
        <v>1034</v>
      </c>
      <c r="D414" t="s">
        <v>1374</v>
      </c>
      <c r="E414" t="s">
        <v>2052</v>
      </c>
      <c r="F414" t="s">
        <v>2155</v>
      </c>
      <c r="G414" t="s">
        <v>1613</v>
      </c>
      <c r="H414" t="s">
        <v>1344</v>
      </c>
      <c r="I414" t="s">
        <v>131</v>
      </c>
      <c r="J414" t="s">
        <v>764</v>
      </c>
      <c r="K414" t="s">
        <v>1357</v>
      </c>
      <c r="L414" t="s">
        <v>1090</v>
      </c>
      <c r="M414" t="s">
        <v>1731</v>
      </c>
      <c r="N414" t="s">
        <v>6225</v>
      </c>
      <c r="O414" t="s">
        <v>6226</v>
      </c>
      <c r="P414" t="s">
        <v>19</v>
      </c>
      <c r="Q414" t="s">
        <v>1392</v>
      </c>
      <c r="R414" t="s">
        <v>51</v>
      </c>
      <c r="S414" t="s">
        <v>1730</v>
      </c>
      <c r="T414" t="s">
        <v>3173</v>
      </c>
      <c r="U414" t="s">
        <v>534</v>
      </c>
    </row>
    <row r="415" spans="1:23" x14ac:dyDescent="0.25">
      <c r="A415" t="s">
        <v>604</v>
      </c>
      <c r="B415" t="s">
        <v>605</v>
      </c>
      <c r="C415" t="s">
        <v>1128</v>
      </c>
      <c r="D415" t="s">
        <v>1733</v>
      </c>
      <c r="E415" t="s">
        <v>2052</v>
      </c>
      <c r="F415" t="s">
        <v>203</v>
      </c>
      <c r="G415" t="s">
        <v>1345</v>
      </c>
      <c r="H415" t="s">
        <v>1344</v>
      </c>
      <c r="I415" t="s">
        <v>20</v>
      </c>
      <c r="J415" t="s">
        <v>4732</v>
      </c>
      <c r="K415" t="s">
        <v>1105</v>
      </c>
      <c r="L415" t="s">
        <v>1090</v>
      </c>
      <c r="M415" t="s">
        <v>1731</v>
      </c>
      <c r="N415" t="s">
        <v>5047</v>
      </c>
      <c r="O415" t="s">
        <v>3276</v>
      </c>
      <c r="P415" t="s">
        <v>19</v>
      </c>
      <c r="Q415" t="s">
        <v>1642</v>
      </c>
      <c r="R415" t="s">
        <v>60</v>
      </c>
      <c r="S415" t="s">
        <v>1730</v>
      </c>
      <c r="T415" t="s">
        <v>3017</v>
      </c>
      <c r="U415" t="s">
        <v>606</v>
      </c>
    </row>
    <row r="416" spans="1:23" x14ac:dyDescent="0.25">
      <c r="A416" t="s">
        <v>2222</v>
      </c>
      <c r="B416" t="s">
        <v>2223</v>
      </c>
      <c r="C416" t="s">
        <v>1034</v>
      </c>
      <c r="D416" t="s">
        <v>3294</v>
      </c>
      <c r="E416" t="s">
        <v>2784</v>
      </c>
      <c r="F416" t="s">
        <v>203</v>
      </c>
      <c r="G416" t="s">
        <v>1613</v>
      </c>
      <c r="H416" t="s">
        <v>1344</v>
      </c>
      <c r="I416" t="s">
        <v>28</v>
      </c>
      <c r="J416" t="s">
        <v>40</v>
      </c>
      <c r="K416" t="s">
        <v>1149</v>
      </c>
      <c r="L416" t="s">
        <v>1094</v>
      </c>
      <c r="M416" t="s">
        <v>1731</v>
      </c>
      <c r="N416" t="s">
        <v>6227</v>
      </c>
      <c r="O416" t="s">
        <v>6228</v>
      </c>
      <c r="P416" t="s">
        <v>19</v>
      </c>
      <c r="Q416" t="s">
        <v>1392</v>
      </c>
      <c r="R416" t="s">
        <v>37</v>
      </c>
      <c r="S416" t="s">
        <v>1730</v>
      </c>
      <c r="T416" t="s">
        <v>2870</v>
      </c>
      <c r="U416" t="s">
        <v>2224</v>
      </c>
      <c r="V416" t="s">
        <v>1143</v>
      </c>
    </row>
    <row r="417" spans="1:21" x14ac:dyDescent="0.25">
      <c r="A417" t="s">
        <v>2391</v>
      </c>
      <c r="B417" t="s">
        <v>2392</v>
      </c>
      <c r="C417" t="s">
        <v>1034</v>
      </c>
      <c r="D417" t="s">
        <v>1605</v>
      </c>
      <c r="E417" t="s">
        <v>125</v>
      </c>
      <c r="F417" t="s">
        <v>203</v>
      </c>
      <c r="G417" t="s">
        <v>1396</v>
      </c>
      <c r="H417" t="s">
        <v>1343</v>
      </c>
      <c r="I417" t="s">
        <v>20</v>
      </c>
      <c r="J417" t="s">
        <v>5266</v>
      </c>
      <c r="K417" t="s">
        <v>1357</v>
      </c>
      <c r="L417" t="s">
        <v>1094</v>
      </c>
      <c r="M417" t="s">
        <v>1729</v>
      </c>
      <c r="N417" t="s">
        <v>5292</v>
      </c>
      <c r="O417" t="s">
        <v>6229</v>
      </c>
      <c r="P417" t="s">
        <v>19</v>
      </c>
      <c r="Q417" t="s">
        <v>1101</v>
      </c>
      <c r="R417" t="s">
        <v>49</v>
      </c>
      <c r="S417" t="s">
        <v>1732</v>
      </c>
      <c r="T417" t="s">
        <v>2806</v>
      </c>
      <c r="U417" t="s">
        <v>2393</v>
      </c>
    </row>
    <row r="418" spans="1:21" x14ac:dyDescent="0.25">
      <c r="A418" t="s">
        <v>1551</v>
      </c>
      <c r="B418" t="s">
        <v>1552</v>
      </c>
      <c r="C418" t="s">
        <v>1092</v>
      </c>
      <c r="D418" t="s">
        <v>3231</v>
      </c>
      <c r="E418" t="s">
        <v>2052</v>
      </c>
      <c r="F418" t="s">
        <v>203</v>
      </c>
      <c r="G418" t="s">
        <v>1613</v>
      </c>
      <c r="H418" t="s">
        <v>1343</v>
      </c>
      <c r="I418" t="s">
        <v>20</v>
      </c>
      <c r="J418" t="s">
        <v>3217</v>
      </c>
      <c r="K418" t="s">
        <v>1415</v>
      </c>
      <c r="L418" t="s">
        <v>1094</v>
      </c>
      <c r="M418" t="s">
        <v>1729</v>
      </c>
      <c r="N418" t="s">
        <v>5056</v>
      </c>
      <c r="P418" t="s">
        <v>1126</v>
      </c>
      <c r="Q418" t="s">
        <v>1611</v>
      </c>
      <c r="R418" t="s">
        <v>60</v>
      </c>
      <c r="S418" t="s">
        <v>1730</v>
      </c>
      <c r="T418" t="s">
        <v>3684</v>
      </c>
      <c r="U418" t="s">
        <v>1553</v>
      </c>
    </row>
    <row r="419" spans="1:21" x14ac:dyDescent="0.25">
      <c r="A419" t="s">
        <v>479</v>
      </c>
      <c r="B419" t="s">
        <v>480</v>
      </c>
      <c r="C419" t="s">
        <v>1034</v>
      </c>
      <c r="D419" t="s">
        <v>2237</v>
      </c>
      <c r="E419" t="s">
        <v>2052</v>
      </c>
      <c r="F419" t="s">
        <v>203</v>
      </c>
      <c r="G419" t="s">
        <v>1613</v>
      </c>
      <c r="H419" t="s">
        <v>1344</v>
      </c>
      <c r="I419" t="s">
        <v>28</v>
      </c>
      <c r="J419" t="s">
        <v>730</v>
      </c>
      <c r="K419" t="s">
        <v>1105</v>
      </c>
      <c r="L419" t="s">
        <v>823</v>
      </c>
      <c r="M419" t="s">
        <v>1727</v>
      </c>
      <c r="N419" t="s">
        <v>6230</v>
      </c>
      <c r="O419" t="s">
        <v>6231</v>
      </c>
      <c r="P419" t="s">
        <v>19</v>
      </c>
      <c r="Q419" t="s">
        <v>1611</v>
      </c>
      <c r="R419" t="s">
        <v>36</v>
      </c>
      <c r="S419" t="s">
        <v>1730</v>
      </c>
      <c r="T419" t="s">
        <v>4473</v>
      </c>
      <c r="U419" t="s">
        <v>481</v>
      </c>
    </row>
    <row r="420" spans="1:21" x14ac:dyDescent="0.25">
      <c r="A420" t="s">
        <v>1683</v>
      </c>
      <c r="B420" t="s">
        <v>1684</v>
      </c>
      <c r="C420" t="s">
        <v>1092</v>
      </c>
      <c r="D420" t="s">
        <v>191</v>
      </c>
      <c r="E420" t="s">
        <v>125</v>
      </c>
      <c r="F420" t="s">
        <v>203</v>
      </c>
      <c r="G420" t="s">
        <v>1613</v>
      </c>
      <c r="H420" t="s">
        <v>1351</v>
      </c>
      <c r="I420" t="s">
        <v>17</v>
      </c>
      <c r="J420" t="s">
        <v>723</v>
      </c>
      <c r="K420" t="s">
        <v>1134</v>
      </c>
      <c r="L420" t="s">
        <v>818</v>
      </c>
      <c r="M420" t="s">
        <v>1729</v>
      </c>
      <c r="N420" t="s">
        <v>5055</v>
      </c>
      <c r="O420" t="s">
        <v>5635</v>
      </c>
      <c r="Q420" t="s">
        <v>1083</v>
      </c>
      <c r="R420" t="s">
        <v>34</v>
      </c>
      <c r="S420" t="s">
        <v>1728</v>
      </c>
      <c r="T420" t="s">
        <v>4492</v>
      </c>
      <c r="U420" t="s">
        <v>1685</v>
      </c>
    </row>
    <row r="421" spans="1:21" x14ac:dyDescent="0.25">
      <c r="A421" t="s">
        <v>1098</v>
      </c>
      <c r="B421" t="s">
        <v>1099</v>
      </c>
      <c r="C421" t="s">
        <v>1034</v>
      </c>
      <c r="D421" t="s">
        <v>2967</v>
      </c>
      <c r="E421" t="s">
        <v>2211</v>
      </c>
      <c r="F421" t="s">
        <v>2155</v>
      </c>
      <c r="G421" t="s">
        <v>1613</v>
      </c>
      <c r="H421" t="s">
        <v>1351</v>
      </c>
      <c r="I421" t="s">
        <v>20</v>
      </c>
      <c r="J421" t="s">
        <v>727</v>
      </c>
      <c r="K421" t="s">
        <v>2407</v>
      </c>
      <c r="L421" t="s">
        <v>2308</v>
      </c>
      <c r="M421" t="s">
        <v>1731</v>
      </c>
      <c r="N421" t="s">
        <v>6232</v>
      </c>
      <c r="O421" t="s">
        <v>6233</v>
      </c>
      <c r="Q421" t="s">
        <v>1392</v>
      </c>
      <c r="R421" t="s">
        <v>46</v>
      </c>
      <c r="S421" t="s">
        <v>1730</v>
      </c>
      <c r="T421" t="s">
        <v>4487</v>
      </c>
      <c r="U421" t="s">
        <v>1100</v>
      </c>
    </row>
    <row r="422" spans="1:21" x14ac:dyDescent="0.25">
      <c r="A422" t="s">
        <v>2036</v>
      </c>
      <c r="B422" t="s">
        <v>2037</v>
      </c>
      <c r="D422" t="s">
        <v>286</v>
      </c>
      <c r="E422" t="s">
        <v>125</v>
      </c>
      <c r="F422" t="s">
        <v>203</v>
      </c>
      <c r="G422" t="s">
        <v>28</v>
      </c>
      <c r="H422" t="s">
        <v>1344</v>
      </c>
      <c r="I422" t="s">
        <v>17</v>
      </c>
      <c r="J422" t="s">
        <v>722</v>
      </c>
      <c r="K422" t="s">
        <v>1347</v>
      </c>
      <c r="L422" t="s">
        <v>1082</v>
      </c>
      <c r="M422" t="s">
        <v>1729</v>
      </c>
      <c r="N422" t="s">
        <v>6232</v>
      </c>
      <c r="O422" t="s">
        <v>6234</v>
      </c>
      <c r="P422" t="s">
        <v>1796</v>
      </c>
      <c r="Q422" t="s">
        <v>1101</v>
      </c>
      <c r="R422" t="s">
        <v>34</v>
      </c>
      <c r="S422" t="s">
        <v>1728</v>
      </c>
      <c r="T422" t="s">
        <v>6235</v>
      </c>
      <c r="U422" t="s">
        <v>2038</v>
      </c>
    </row>
    <row r="423" spans="1:21" x14ac:dyDescent="0.25">
      <c r="A423" t="s">
        <v>1491</v>
      </c>
      <c r="B423" t="s">
        <v>1492</v>
      </c>
      <c r="C423" t="s">
        <v>1402</v>
      </c>
      <c r="D423" t="s">
        <v>803</v>
      </c>
      <c r="E423" t="s">
        <v>2109</v>
      </c>
      <c r="F423" t="s">
        <v>203</v>
      </c>
      <c r="G423" t="s">
        <v>1345</v>
      </c>
      <c r="H423" t="s">
        <v>1351</v>
      </c>
      <c r="I423" t="s">
        <v>20</v>
      </c>
      <c r="J423" t="s">
        <v>731</v>
      </c>
      <c r="K423" t="s">
        <v>1810</v>
      </c>
      <c r="L423" t="s">
        <v>1811</v>
      </c>
      <c r="M423" t="s">
        <v>1731</v>
      </c>
      <c r="N423" t="s">
        <v>6236</v>
      </c>
      <c r="O423" t="s">
        <v>6237</v>
      </c>
      <c r="P423" t="s">
        <v>19</v>
      </c>
      <c r="Q423" t="s">
        <v>1642</v>
      </c>
      <c r="R423" t="s">
        <v>30</v>
      </c>
      <c r="S423" t="s">
        <v>1730</v>
      </c>
      <c r="T423" t="s">
        <v>6238</v>
      </c>
      <c r="U423" t="s">
        <v>1493</v>
      </c>
    </row>
    <row r="424" spans="1:21" x14ac:dyDescent="0.25">
      <c r="A424" t="s">
        <v>607</v>
      </c>
      <c r="B424" t="s">
        <v>608</v>
      </c>
      <c r="C424" t="s">
        <v>1034</v>
      </c>
      <c r="D424" t="s">
        <v>2189</v>
      </c>
      <c r="E424" t="s">
        <v>125</v>
      </c>
      <c r="F424" t="s">
        <v>203</v>
      </c>
      <c r="G424" t="s">
        <v>1396</v>
      </c>
      <c r="H424" t="s">
        <v>1343</v>
      </c>
      <c r="I424" t="s">
        <v>20</v>
      </c>
      <c r="J424" t="s">
        <v>5166</v>
      </c>
      <c r="K424" t="s">
        <v>820</v>
      </c>
      <c r="L424" t="s">
        <v>823</v>
      </c>
      <c r="M424" t="s">
        <v>1727</v>
      </c>
      <c r="N424" t="s">
        <v>5060</v>
      </c>
      <c r="O424" t="s">
        <v>6239</v>
      </c>
      <c r="P424" t="s">
        <v>19</v>
      </c>
      <c r="Q424" t="s">
        <v>1611</v>
      </c>
      <c r="R424" t="s">
        <v>60</v>
      </c>
      <c r="S424" t="s">
        <v>1728</v>
      </c>
      <c r="T424" t="s">
        <v>2371</v>
      </c>
      <c r="U424" t="s">
        <v>609</v>
      </c>
    </row>
    <row r="425" spans="1:21" x14ac:dyDescent="0.25">
      <c r="A425" t="s">
        <v>913</v>
      </c>
      <c r="B425" t="s">
        <v>914</v>
      </c>
      <c r="C425" t="s">
        <v>1128</v>
      </c>
      <c r="D425" t="s">
        <v>1733</v>
      </c>
      <c r="E425" t="s">
        <v>2190</v>
      </c>
      <c r="F425" t="s">
        <v>203</v>
      </c>
      <c r="G425" t="s">
        <v>1396</v>
      </c>
      <c r="H425" t="s">
        <v>1344</v>
      </c>
      <c r="I425" t="s">
        <v>17</v>
      </c>
      <c r="J425" t="s">
        <v>723</v>
      </c>
      <c r="K425" t="s">
        <v>1149</v>
      </c>
      <c r="L425" t="s">
        <v>1090</v>
      </c>
      <c r="M425" t="s">
        <v>1727</v>
      </c>
      <c r="N425" t="s">
        <v>6240</v>
      </c>
      <c r="O425" t="s">
        <v>6229</v>
      </c>
      <c r="P425" t="s">
        <v>19</v>
      </c>
      <c r="Q425" t="s">
        <v>1611</v>
      </c>
      <c r="R425" t="s">
        <v>60</v>
      </c>
      <c r="S425" t="s">
        <v>1728</v>
      </c>
      <c r="T425" t="s">
        <v>4780</v>
      </c>
      <c r="U425" t="s">
        <v>915</v>
      </c>
    </row>
    <row r="426" spans="1:21" x14ac:dyDescent="0.25">
      <c r="A426" t="s">
        <v>669</v>
      </c>
      <c r="B426" t="s">
        <v>670</v>
      </c>
      <c r="C426" t="s">
        <v>1128</v>
      </c>
      <c r="D426" t="s">
        <v>3055</v>
      </c>
      <c r="E426" t="s">
        <v>2229</v>
      </c>
      <c r="F426" t="s">
        <v>2429</v>
      </c>
      <c r="G426" t="s">
        <v>1613</v>
      </c>
      <c r="H426" t="s">
        <v>1351</v>
      </c>
      <c r="I426" t="s">
        <v>17</v>
      </c>
      <c r="J426" t="s">
        <v>727</v>
      </c>
      <c r="K426" t="s">
        <v>2481</v>
      </c>
      <c r="L426" t="s">
        <v>3191</v>
      </c>
      <c r="M426" t="s">
        <v>1727</v>
      </c>
      <c r="N426" t="s">
        <v>6240</v>
      </c>
      <c r="O426" t="s">
        <v>6241</v>
      </c>
      <c r="P426" t="s">
        <v>1126</v>
      </c>
      <c r="Q426" t="s">
        <v>1392</v>
      </c>
      <c r="R426" t="s">
        <v>18</v>
      </c>
      <c r="S426" t="s">
        <v>1728</v>
      </c>
      <c r="T426" t="s">
        <v>3016</v>
      </c>
      <c r="U426" t="s">
        <v>671</v>
      </c>
    </row>
    <row r="427" spans="1:21" x14ac:dyDescent="0.25">
      <c r="A427" t="s">
        <v>2915</v>
      </c>
      <c r="B427" t="s">
        <v>2916</v>
      </c>
      <c r="D427" t="s">
        <v>213</v>
      </c>
      <c r="E427" t="s">
        <v>125</v>
      </c>
      <c r="F427" t="s">
        <v>246</v>
      </c>
      <c r="G427" t="s">
        <v>2709</v>
      </c>
      <c r="H427" t="s">
        <v>126</v>
      </c>
      <c r="I427" t="s">
        <v>20</v>
      </c>
      <c r="J427" t="s">
        <v>3363</v>
      </c>
      <c r="K427" t="s">
        <v>1086</v>
      </c>
      <c r="L427" t="s">
        <v>818</v>
      </c>
      <c r="M427" t="s">
        <v>1729</v>
      </c>
      <c r="N427" t="s">
        <v>6242</v>
      </c>
      <c r="O427" t="s">
        <v>6243</v>
      </c>
      <c r="P427" t="s">
        <v>19</v>
      </c>
      <c r="Q427" t="s">
        <v>1081</v>
      </c>
      <c r="R427" t="s">
        <v>24</v>
      </c>
      <c r="S427" t="s">
        <v>1732</v>
      </c>
      <c r="T427" t="s">
        <v>5305</v>
      </c>
      <c r="U427" t="s">
        <v>2918</v>
      </c>
    </row>
    <row r="428" spans="1:21" x14ac:dyDescent="0.25">
      <c r="A428" t="s">
        <v>1542</v>
      </c>
      <c r="B428" t="s">
        <v>1543</v>
      </c>
      <c r="C428" t="s">
        <v>1034</v>
      </c>
      <c r="D428" t="s">
        <v>2962</v>
      </c>
      <c r="E428" t="s">
        <v>2211</v>
      </c>
      <c r="F428" t="s">
        <v>2155</v>
      </c>
      <c r="G428" t="s">
        <v>1613</v>
      </c>
      <c r="H428" t="s">
        <v>1344</v>
      </c>
      <c r="I428" t="s">
        <v>28</v>
      </c>
      <c r="J428" t="s">
        <v>6244</v>
      </c>
      <c r="K428" t="s">
        <v>820</v>
      </c>
      <c r="L428" t="s">
        <v>816</v>
      </c>
      <c r="M428" t="s">
        <v>1731</v>
      </c>
      <c r="N428" t="s">
        <v>6242</v>
      </c>
      <c r="O428" t="s">
        <v>5870</v>
      </c>
      <c r="P428" t="s">
        <v>19</v>
      </c>
      <c r="Q428" t="s">
        <v>1611</v>
      </c>
      <c r="R428" t="s">
        <v>24</v>
      </c>
      <c r="S428" t="s">
        <v>1730</v>
      </c>
      <c r="T428" t="s">
        <v>2909</v>
      </c>
      <c r="U428" t="s">
        <v>1544</v>
      </c>
    </row>
    <row r="429" spans="1:21" x14ac:dyDescent="0.25">
      <c r="A429" t="s">
        <v>1686</v>
      </c>
      <c r="B429" t="s">
        <v>1687</v>
      </c>
      <c r="C429" t="s">
        <v>1034</v>
      </c>
      <c r="D429" t="s">
        <v>2411</v>
      </c>
      <c r="E429" t="s">
        <v>2109</v>
      </c>
      <c r="F429" t="s">
        <v>2155</v>
      </c>
      <c r="G429" t="s">
        <v>1396</v>
      </c>
      <c r="H429" t="s">
        <v>1809</v>
      </c>
      <c r="I429" t="s">
        <v>28</v>
      </c>
      <c r="J429" t="s">
        <v>727</v>
      </c>
      <c r="K429" t="s">
        <v>2110</v>
      </c>
      <c r="L429" t="s">
        <v>1361</v>
      </c>
      <c r="M429" t="s">
        <v>1729</v>
      </c>
      <c r="N429" t="s">
        <v>6245</v>
      </c>
      <c r="O429" t="s">
        <v>6246</v>
      </c>
      <c r="Q429" t="s">
        <v>1611</v>
      </c>
      <c r="R429" t="s">
        <v>34</v>
      </c>
      <c r="S429" t="s">
        <v>1728</v>
      </c>
      <c r="T429" t="s">
        <v>2965</v>
      </c>
      <c r="U429" t="s">
        <v>1688</v>
      </c>
    </row>
    <row r="430" spans="1:21" x14ac:dyDescent="0.25">
      <c r="A430" t="s">
        <v>3314</v>
      </c>
      <c r="B430" t="s">
        <v>3315</v>
      </c>
      <c r="D430" t="s">
        <v>1141</v>
      </c>
      <c r="E430" t="s">
        <v>125</v>
      </c>
      <c r="F430" t="s">
        <v>246</v>
      </c>
      <c r="G430" t="s">
        <v>1613</v>
      </c>
      <c r="H430" t="s">
        <v>1343</v>
      </c>
      <c r="I430" t="s">
        <v>28</v>
      </c>
      <c r="J430" t="s">
        <v>3222</v>
      </c>
      <c r="K430" t="s">
        <v>1086</v>
      </c>
      <c r="L430" t="s">
        <v>823</v>
      </c>
      <c r="M430" t="s">
        <v>1729</v>
      </c>
      <c r="N430" t="s">
        <v>6247</v>
      </c>
      <c r="O430" t="s">
        <v>5058</v>
      </c>
      <c r="Q430" t="s">
        <v>1083</v>
      </c>
      <c r="R430" t="s">
        <v>67</v>
      </c>
      <c r="S430" t="s">
        <v>1732</v>
      </c>
      <c r="T430" t="s">
        <v>6248</v>
      </c>
      <c r="U430" t="s">
        <v>3316</v>
      </c>
    </row>
    <row r="431" spans="1:21" x14ac:dyDescent="0.25">
      <c r="A431" t="s">
        <v>1968</v>
      </c>
      <c r="B431" t="s">
        <v>1969</v>
      </c>
      <c r="C431" t="s">
        <v>2562</v>
      </c>
      <c r="D431" t="s">
        <v>191</v>
      </c>
      <c r="E431" t="s">
        <v>125</v>
      </c>
      <c r="F431" t="s">
        <v>203</v>
      </c>
      <c r="G431" t="s">
        <v>1396</v>
      </c>
      <c r="H431" t="s">
        <v>1343</v>
      </c>
      <c r="I431" t="s">
        <v>20</v>
      </c>
      <c r="J431" t="s">
        <v>723</v>
      </c>
      <c r="K431" t="s">
        <v>1347</v>
      </c>
      <c r="L431" t="s">
        <v>823</v>
      </c>
      <c r="M431" t="s">
        <v>1731</v>
      </c>
      <c r="N431" t="s">
        <v>6249</v>
      </c>
      <c r="O431" t="s">
        <v>6250</v>
      </c>
      <c r="P431" t="s">
        <v>19</v>
      </c>
      <c r="Q431" t="s">
        <v>1081</v>
      </c>
      <c r="R431" t="s">
        <v>18</v>
      </c>
      <c r="S431" t="s">
        <v>1730</v>
      </c>
      <c r="T431" t="s">
        <v>5035</v>
      </c>
      <c r="U431" t="s">
        <v>1970</v>
      </c>
    </row>
    <row r="432" spans="1:21" x14ac:dyDescent="0.25">
      <c r="A432" t="s">
        <v>1267</v>
      </c>
      <c r="B432" t="s">
        <v>1268</v>
      </c>
      <c r="C432" t="s">
        <v>4439</v>
      </c>
      <c r="D432" t="s">
        <v>2428</v>
      </c>
      <c r="E432" t="s">
        <v>125</v>
      </c>
      <c r="F432" t="s">
        <v>2155</v>
      </c>
      <c r="G432" t="s">
        <v>590</v>
      </c>
      <c r="H432" t="s">
        <v>1351</v>
      </c>
      <c r="I432" t="s">
        <v>1122</v>
      </c>
      <c r="J432" t="s">
        <v>725</v>
      </c>
      <c r="K432" t="s">
        <v>2110</v>
      </c>
      <c r="L432" t="s">
        <v>816</v>
      </c>
      <c r="M432" t="s">
        <v>1729</v>
      </c>
      <c r="N432" t="s">
        <v>6249</v>
      </c>
      <c r="O432" t="s">
        <v>6251</v>
      </c>
      <c r="P432" t="s">
        <v>1126</v>
      </c>
      <c r="Q432" t="s">
        <v>126</v>
      </c>
      <c r="R432" t="s">
        <v>67</v>
      </c>
      <c r="S432" t="s">
        <v>1732</v>
      </c>
      <c r="T432" t="s">
        <v>4781</v>
      </c>
      <c r="U432" t="s">
        <v>1269</v>
      </c>
    </row>
    <row r="433" spans="1:23" x14ac:dyDescent="0.25">
      <c r="A433" t="s">
        <v>1005</v>
      </c>
      <c r="B433" t="s">
        <v>1006</v>
      </c>
      <c r="D433" t="s">
        <v>3636</v>
      </c>
      <c r="E433" t="s">
        <v>2784</v>
      </c>
      <c r="F433" t="s">
        <v>2155</v>
      </c>
      <c r="G433" t="s">
        <v>1613</v>
      </c>
      <c r="H433" t="s">
        <v>1809</v>
      </c>
      <c r="I433" t="s">
        <v>20</v>
      </c>
      <c r="J433" t="s">
        <v>725</v>
      </c>
      <c r="K433" t="s">
        <v>2137</v>
      </c>
      <c r="L433" t="s">
        <v>1082</v>
      </c>
      <c r="M433" t="s">
        <v>1731</v>
      </c>
      <c r="N433" t="s">
        <v>6252</v>
      </c>
      <c r="O433" t="s">
        <v>4444</v>
      </c>
      <c r="P433" t="s">
        <v>19</v>
      </c>
      <c r="Q433" t="s">
        <v>1642</v>
      </c>
      <c r="R433" t="s">
        <v>71</v>
      </c>
      <c r="S433" t="s">
        <v>1730</v>
      </c>
      <c r="T433" t="s">
        <v>4108</v>
      </c>
      <c r="U433" t="s">
        <v>1007</v>
      </c>
      <c r="W433" s="5">
        <v>0.05</v>
      </c>
    </row>
    <row r="434" spans="1:23" x14ac:dyDescent="0.25">
      <c r="A434" t="s">
        <v>1514</v>
      </c>
      <c r="B434" t="s">
        <v>1515</v>
      </c>
      <c r="C434" t="s">
        <v>1034</v>
      </c>
      <c r="D434" t="s">
        <v>3239</v>
      </c>
      <c r="E434" t="s">
        <v>2466</v>
      </c>
      <c r="F434" t="s">
        <v>2155</v>
      </c>
      <c r="G434" t="s">
        <v>1613</v>
      </c>
      <c r="H434" t="s">
        <v>1351</v>
      </c>
      <c r="I434" t="s">
        <v>17</v>
      </c>
      <c r="J434" t="s">
        <v>416</v>
      </c>
      <c r="K434" t="s">
        <v>1767</v>
      </c>
      <c r="L434" t="s">
        <v>3142</v>
      </c>
      <c r="M434" t="s">
        <v>1731</v>
      </c>
      <c r="N434" t="s">
        <v>6253</v>
      </c>
      <c r="O434" t="s">
        <v>6254</v>
      </c>
      <c r="P434" t="s">
        <v>19</v>
      </c>
      <c r="Q434" t="s">
        <v>1392</v>
      </c>
      <c r="R434" t="s">
        <v>46</v>
      </c>
      <c r="S434" t="s">
        <v>1730</v>
      </c>
      <c r="T434" t="s">
        <v>3641</v>
      </c>
      <c r="U434" t="s">
        <v>1516</v>
      </c>
    </row>
    <row r="435" spans="1:23" x14ac:dyDescent="0.25">
      <c r="A435" t="s">
        <v>3145</v>
      </c>
      <c r="B435" t="s">
        <v>3146</v>
      </c>
      <c r="C435" t="s">
        <v>1034</v>
      </c>
      <c r="D435" t="s">
        <v>260</v>
      </c>
      <c r="E435" t="s">
        <v>125</v>
      </c>
      <c r="F435" t="s">
        <v>246</v>
      </c>
      <c r="G435" t="s">
        <v>1613</v>
      </c>
      <c r="H435" t="s">
        <v>1343</v>
      </c>
      <c r="I435" t="s">
        <v>17</v>
      </c>
      <c r="J435" t="s">
        <v>770</v>
      </c>
      <c r="K435" t="s">
        <v>821</v>
      </c>
      <c r="L435" t="s">
        <v>823</v>
      </c>
      <c r="M435" t="s">
        <v>1731</v>
      </c>
      <c r="N435" t="s">
        <v>6255</v>
      </c>
      <c r="O435" t="s">
        <v>5017</v>
      </c>
      <c r="P435" t="s">
        <v>1126</v>
      </c>
      <c r="Q435" t="s">
        <v>1101</v>
      </c>
      <c r="R435" t="s">
        <v>51</v>
      </c>
      <c r="S435" t="s">
        <v>1730</v>
      </c>
      <c r="T435" t="s">
        <v>4195</v>
      </c>
      <c r="U435" t="s">
        <v>3148</v>
      </c>
    </row>
    <row r="436" spans="1:23" x14ac:dyDescent="0.25">
      <c r="A436" t="s">
        <v>1741</v>
      </c>
      <c r="B436" t="s">
        <v>1742</v>
      </c>
      <c r="C436" t="s">
        <v>1128</v>
      </c>
      <c r="D436" t="s">
        <v>3138</v>
      </c>
      <c r="E436" t="s">
        <v>6141</v>
      </c>
      <c r="F436" t="s">
        <v>2155</v>
      </c>
      <c r="G436" t="s">
        <v>28</v>
      </c>
      <c r="H436" t="s">
        <v>2462</v>
      </c>
      <c r="I436" t="s">
        <v>28</v>
      </c>
      <c r="J436" t="s">
        <v>725</v>
      </c>
      <c r="K436" t="s">
        <v>1996</v>
      </c>
      <c r="M436" t="s">
        <v>1731</v>
      </c>
      <c r="N436" t="s">
        <v>6256</v>
      </c>
      <c r="O436" t="s">
        <v>3457</v>
      </c>
      <c r="P436" t="s">
        <v>19</v>
      </c>
      <c r="Q436" t="s">
        <v>1392</v>
      </c>
      <c r="R436" t="s">
        <v>60</v>
      </c>
      <c r="S436" t="s">
        <v>1730</v>
      </c>
      <c r="T436" t="s">
        <v>5293</v>
      </c>
      <c r="U436" t="s">
        <v>1743</v>
      </c>
      <c r="V436" t="s">
        <v>2088</v>
      </c>
    </row>
    <row r="437" spans="1:23" x14ac:dyDescent="0.25">
      <c r="A437" t="s">
        <v>1782</v>
      </c>
      <c r="B437" t="s">
        <v>1783</v>
      </c>
      <c r="C437" t="s">
        <v>1084</v>
      </c>
      <c r="D437" t="s">
        <v>1089</v>
      </c>
      <c r="E437" t="s">
        <v>1350</v>
      </c>
      <c r="F437" t="s">
        <v>203</v>
      </c>
      <c r="G437" t="s">
        <v>1396</v>
      </c>
      <c r="H437" t="s">
        <v>1344</v>
      </c>
      <c r="I437" t="s">
        <v>1122</v>
      </c>
      <c r="J437" t="s">
        <v>725</v>
      </c>
      <c r="K437" t="s">
        <v>1996</v>
      </c>
      <c r="L437" t="s">
        <v>816</v>
      </c>
      <c r="M437" t="s">
        <v>1729</v>
      </c>
      <c r="N437" t="s">
        <v>6256</v>
      </c>
      <c r="P437" t="s">
        <v>1796</v>
      </c>
      <c r="Q437" t="s">
        <v>1362</v>
      </c>
      <c r="R437" t="s">
        <v>51</v>
      </c>
      <c r="S437" t="s">
        <v>1728</v>
      </c>
      <c r="T437" t="s">
        <v>6257</v>
      </c>
      <c r="U437" t="s">
        <v>1784</v>
      </c>
    </row>
    <row r="438" spans="1:23" x14ac:dyDescent="0.25">
      <c r="A438" t="s">
        <v>2212</v>
      </c>
      <c r="B438" t="s">
        <v>2213</v>
      </c>
      <c r="D438" t="s">
        <v>1132</v>
      </c>
      <c r="E438" t="s">
        <v>125</v>
      </c>
      <c r="F438" t="s">
        <v>203</v>
      </c>
      <c r="G438" t="s">
        <v>2709</v>
      </c>
      <c r="H438" t="s">
        <v>1343</v>
      </c>
      <c r="I438" t="s">
        <v>20</v>
      </c>
      <c r="J438" t="s">
        <v>3466</v>
      </c>
      <c r="K438" t="s">
        <v>1085</v>
      </c>
      <c r="L438" t="s">
        <v>819</v>
      </c>
      <c r="M438" t="s">
        <v>1729</v>
      </c>
      <c r="N438" t="s">
        <v>6258</v>
      </c>
      <c r="O438" t="s">
        <v>6259</v>
      </c>
      <c r="P438" t="s">
        <v>25</v>
      </c>
      <c r="Q438" t="s">
        <v>1083</v>
      </c>
      <c r="R438" t="s">
        <v>62</v>
      </c>
      <c r="S438" t="s">
        <v>1728</v>
      </c>
      <c r="T438" t="s">
        <v>6260</v>
      </c>
      <c r="U438" t="s">
        <v>2214</v>
      </c>
    </row>
    <row r="439" spans="1:23" x14ac:dyDescent="0.25">
      <c r="A439" t="s">
        <v>3658</v>
      </c>
      <c r="B439" t="s">
        <v>3658</v>
      </c>
      <c r="C439" t="s">
        <v>1092</v>
      </c>
      <c r="D439" t="s">
        <v>1156</v>
      </c>
      <c r="E439" t="s">
        <v>125</v>
      </c>
      <c r="F439" t="s">
        <v>203</v>
      </c>
      <c r="G439" t="s">
        <v>1613</v>
      </c>
      <c r="H439" t="s">
        <v>1343</v>
      </c>
      <c r="I439" t="s">
        <v>1122</v>
      </c>
      <c r="J439" t="s">
        <v>4224</v>
      </c>
      <c r="K439" t="s">
        <v>1085</v>
      </c>
      <c r="L439" t="s">
        <v>1090</v>
      </c>
      <c r="M439" t="s">
        <v>1731</v>
      </c>
      <c r="N439" t="s">
        <v>5065</v>
      </c>
      <c r="O439" t="s">
        <v>6261</v>
      </c>
      <c r="P439" t="s">
        <v>19</v>
      </c>
      <c r="Q439" t="s">
        <v>1392</v>
      </c>
      <c r="R439" t="s">
        <v>30</v>
      </c>
      <c r="S439" t="s">
        <v>1730</v>
      </c>
      <c r="T439" t="s">
        <v>3659</v>
      </c>
      <c r="U439" t="s">
        <v>3660</v>
      </c>
    </row>
    <row r="440" spans="1:23" x14ac:dyDescent="0.25">
      <c r="A440" t="s">
        <v>1607</v>
      </c>
      <c r="B440" t="s">
        <v>5296</v>
      </c>
      <c r="C440" t="s">
        <v>6262</v>
      </c>
      <c r="D440" t="s">
        <v>202</v>
      </c>
      <c r="E440" t="s">
        <v>2052</v>
      </c>
      <c r="F440" t="s">
        <v>203</v>
      </c>
      <c r="G440" t="s">
        <v>3048</v>
      </c>
      <c r="H440" t="s">
        <v>1344</v>
      </c>
      <c r="I440" t="s">
        <v>1122</v>
      </c>
      <c r="J440" t="s">
        <v>40</v>
      </c>
      <c r="K440" t="s">
        <v>1403</v>
      </c>
      <c r="M440" t="s">
        <v>1729</v>
      </c>
      <c r="N440" t="s">
        <v>5065</v>
      </c>
      <c r="O440" t="s">
        <v>5297</v>
      </c>
      <c r="P440" t="s">
        <v>1126</v>
      </c>
      <c r="Q440" t="s">
        <v>1101</v>
      </c>
      <c r="R440" t="s">
        <v>18</v>
      </c>
      <c r="S440" t="s">
        <v>1732</v>
      </c>
      <c r="T440" t="s">
        <v>5298</v>
      </c>
      <c r="U440" t="s">
        <v>5299</v>
      </c>
    </row>
    <row r="441" spans="1:23" x14ac:dyDescent="0.25">
      <c r="A441" t="s">
        <v>853</v>
      </c>
      <c r="B441" t="s">
        <v>854</v>
      </c>
      <c r="C441" t="s">
        <v>1034</v>
      </c>
      <c r="D441" t="s">
        <v>1604</v>
      </c>
      <c r="E441" t="s">
        <v>2052</v>
      </c>
      <c r="F441" t="s">
        <v>203</v>
      </c>
      <c r="G441" t="s">
        <v>1613</v>
      </c>
      <c r="H441" t="s">
        <v>1344</v>
      </c>
      <c r="I441" t="s">
        <v>1122</v>
      </c>
      <c r="J441" t="s">
        <v>727</v>
      </c>
      <c r="K441" t="s">
        <v>1768</v>
      </c>
      <c r="L441" t="s">
        <v>823</v>
      </c>
      <c r="M441" t="s">
        <v>1731</v>
      </c>
      <c r="N441" t="s">
        <v>6263</v>
      </c>
      <c r="O441" t="s">
        <v>6264</v>
      </c>
      <c r="P441" t="s">
        <v>19</v>
      </c>
      <c r="Q441" t="s">
        <v>1392</v>
      </c>
      <c r="R441" t="s">
        <v>67</v>
      </c>
      <c r="S441" t="s">
        <v>1732</v>
      </c>
      <c r="T441" t="s">
        <v>1397</v>
      </c>
      <c r="U441" t="s">
        <v>855</v>
      </c>
    </row>
    <row r="442" spans="1:23" x14ac:dyDescent="0.25">
      <c r="A442" t="s">
        <v>1261</v>
      </c>
      <c r="B442" t="s">
        <v>1262</v>
      </c>
      <c r="C442" t="s">
        <v>33</v>
      </c>
      <c r="D442" t="s">
        <v>1138</v>
      </c>
      <c r="E442" t="s">
        <v>125</v>
      </c>
      <c r="F442" t="s">
        <v>203</v>
      </c>
      <c r="G442" t="s">
        <v>591</v>
      </c>
      <c r="H442" t="s">
        <v>1343</v>
      </c>
      <c r="I442" t="s">
        <v>20</v>
      </c>
      <c r="J442" t="s">
        <v>4119</v>
      </c>
      <c r="K442" t="s">
        <v>824</v>
      </c>
      <c r="L442" t="s">
        <v>817</v>
      </c>
      <c r="M442" t="s">
        <v>1729</v>
      </c>
      <c r="N442" t="s">
        <v>6265</v>
      </c>
      <c r="O442" t="s">
        <v>2194</v>
      </c>
      <c r="P442" t="s">
        <v>19</v>
      </c>
      <c r="Q442" t="s">
        <v>126</v>
      </c>
      <c r="R442" t="s">
        <v>60</v>
      </c>
      <c r="S442" t="s">
        <v>1732</v>
      </c>
      <c r="T442" t="s">
        <v>6266</v>
      </c>
      <c r="U442" t="s">
        <v>1263</v>
      </c>
    </row>
    <row r="443" spans="1:23" x14ac:dyDescent="0.25">
      <c r="A443" t="s">
        <v>1479</v>
      </c>
      <c r="B443" t="s">
        <v>1480</v>
      </c>
      <c r="C443" t="s">
        <v>1034</v>
      </c>
      <c r="D443" t="s">
        <v>1609</v>
      </c>
      <c r="E443" t="s">
        <v>1350</v>
      </c>
      <c r="F443" t="s">
        <v>2155</v>
      </c>
      <c r="G443" t="s">
        <v>1613</v>
      </c>
      <c r="H443" t="s">
        <v>1344</v>
      </c>
      <c r="I443" t="s">
        <v>17</v>
      </c>
      <c r="J443" t="s">
        <v>40</v>
      </c>
      <c r="K443" t="s">
        <v>1825</v>
      </c>
      <c r="L443" t="s">
        <v>823</v>
      </c>
      <c r="M443" t="s">
        <v>1729</v>
      </c>
      <c r="N443" t="s">
        <v>6267</v>
      </c>
      <c r="O443" t="s">
        <v>6268</v>
      </c>
      <c r="P443" t="s">
        <v>1796</v>
      </c>
      <c r="Q443" t="s">
        <v>1392</v>
      </c>
      <c r="R443" t="s">
        <v>29</v>
      </c>
      <c r="S443" t="s">
        <v>1732</v>
      </c>
      <c r="T443" t="s">
        <v>4486</v>
      </c>
      <c r="U443" t="s">
        <v>1481</v>
      </c>
    </row>
    <row r="444" spans="1:23" x14ac:dyDescent="0.25">
      <c r="A444" t="s">
        <v>3077</v>
      </c>
      <c r="B444" t="s">
        <v>3078</v>
      </c>
      <c r="C444" t="s">
        <v>1092</v>
      </c>
      <c r="D444" t="s">
        <v>1091</v>
      </c>
      <c r="E444" t="s">
        <v>125</v>
      </c>
      <c r="F444" t="s">
        <v>203</v>
      </c>
      <c r="G444" t="s">
        <v>1613</v>
      </c>
      <c r="H444" t="s">
        <v>1343</v>
      </c>
      <c r="I444" t="s">
        <v>17</v>
      </c>
      <c r="J444" t="s">
        <v>765</v>
      </c>
      <c r="K444" t="s">
        <v>1085</v>
      </c>
      <c r="L444" t="s">
        <v>1094</v>
      </c>
      <c r="M444" t="s">
        <v>1731</v>
      </c>
      <c r="N444" t="s">
        <v>6267</v>
      </c>
      <c r="O444" t="s">
        <v>6269</v>
      </c>
      <c r="P444" t="s">
        <v>19</v>
      </c>
      <c r="Q444" t="s">
        <v>1362</v>
      </c>
      <c r="R444" t="s">
        <v>18</v>
      </c>
      <c r="S444" t="s">
        <v>1730</v>
      </c>
      <c r="T444" t="s">
        <v>1636</v>
      </c>
      <c r="U444" t="s">
        <v>3079</v>
      </c>
    </row>
    <row r="445" spans="1:23" x14ac:dyDescent="0.25">
      <c r="A445" t="s">
        <v>234</v>
      </c>
      <c r="B445" t="s">
        <v>235</v>
      </c>
      <c r="C445" t="s">
        <v>1034</v>
      </c>
      <c r="D445" t="s">
        <v>2783</v>
      </c>
      <c r="E445" t="s">
        <v>125</v>
      </c>
      <c r="F445" t="s">
        <v>2429</v>
      </c>
      <c r="G445" t="s">
        <v>1613</v>
      </c>
      <c r="H445" t="s">
        <v>1351</v>
      </c>
      <c r="I445" t="s">
        <v>17</v>
      </c>
      <c r="J445" t="s">
        <v>730</v>
      </c>
      <c r="K445" t="s">
        <v>1594</v>
      </c>
      <c r="L445" t="s">
        <v>823</v>
      </c>
      <c r="M445" t="s">
        <v>1731</v>
      </c>
      <c r="N445" t="s">
        <v>5064</v>
      </c>
      <c r="O445" t="s">
        <v>6270</v>
      </c>
      <c r="P445" t="s">
        <v>19</v>
      </c>
      <c r="Q445" t="s">
        <v>1392</v>
      </c>
      <c r="R445" t="s">
        <v>49</v>
      </c>
      <c r="S445" t="s">
        <v>1730</v>
      </c>
      <c r="T445" t="s">
        <v>3524</v>
      </c>
      <c r="U445" t="s">
        <v>236</v>
      </c>
    </row>
    <row r="446" spans="1:23" x14ac:dyDescent="0.25">
      <c r="A446" t="s">
        <v>1258</v>
      </c>
      <c r="B446" t="s">
        <v>1259</v>
      </c>
      <c r="C446" t="s">
        <v>4155</v>
      </c>
      <c r="D446" t="s">
        <v>2051</v>
      </c>
      <c r="E446" t="s">
        <v>1350</v>
      </c>
      <c r="F446" t="s">
        <v>2155</v>
      </c>
      <c r="G446" t="s">
        <v>1396</v>
      </c>
      <c r="H446" t="s">
        <v>1351</v>
      </c>
      <c r="I446" t="s">
        <v>28</v>
      </c>
      <c r="J446" t="s">
        <v>725</v>
      </c>
      <c r="K446" t="s">
        <v>1643</v>
      </c>
      <c r="L446" t="s">
        <v>1361</v>
      </c>
      <c r="M446" t="s">
        <v>1731</v>
      </c>
      <c r="N446" t="s">
        <v>5071</v>
      </c>
      <c r="O446" t="s">
        <v>6271</v>
      </c>
      <c r="P446" t="s">
        <v>19</v>
      </c>
      <c r="Q446" t="s">
        <v>1392</v>
      </c>
      <c r="R446" t="s">
        <v>34</v>
      </c>
      <c r="S446" t="s">
        <v>1730</v>
      </c>
      <c r="T446" t="s">
        <v>4474</v>
      </c>
      <c r="U446" t="s">
        <v>1260</v>
      </c>
    </row>
    <row r="447" spans="1:23" x14ac:dyDescent="0.25">
      <c r="A447" t="s">
        <v>851</v>
      </c>
      <c r="B447" t="s">
        <v>851</v>
      </c>
      <c r="C447" t="s">
        <v>1034</v>
      </c>
      <c r="D447" t="s">
        <v>2307</v>
      </c>
      <c r="E447" t="s">
        <v>1350</v>
      </c>
      <c r="F447" t="s">
        <v>2155</v>
      </c>
      <c r="G447" t="s">
        <v>1396</v>
      </c>
      <c r="H447" t="s">
        <v>1351</v>
      </c>
      <c r="I447" t="s">
        <v>131</v>
      </c>
      <c r="J447" t="s">
        <v>731</v>
      </c>
      <c r="K447" t="s">
        <v>1767</v>
      </c>
      <c r="L447" t="s">
        <v>816</v>
      </c>
      <c r="M447" t="s">
        <v>1731</v>
      </c>
      <c r="N447" t="s">
        <v>6272</v>
      </c>
      <c r="O447" t="s">
        <v>6273</v>
      </c>
      <c r="P447" t="s">
        <v>19</v>
      </c>
      <c r="Q447" t="s">
        <v>1392</v>
      </c>
      <c r="R447" t="s">
        <v>34</v>
      </c>
      <c r="S447" t="s">
        <v>1730</v>
      </c>
      <c r="T447" t="s">
        <v>4776</v>
      </c>
      <c r="U447" t="s">
        <v>852</v>
      </c>
    </row>
    <row r="448" spans="1:23" x14ac:dyDescent="0.25">
      <c r="A448" t="s">
        <v>298</v>
      </c>
      <c r="B448" t="s">
        <v>299</v>
      </c>
      <c r="C448" t="s">
        <v>4791</v>
      </c>
      <c r="D448" t="s">
        <v>1120</v>
      </c>
      <c r="E448" t="s">
        <v>125</v>
      </c>
      <c r="F448" t="s">
        <v>203</v>
      </c>
      <c r="G448" t="s">
        <v>1613</v>
      </c>
      <c r="H448" t="s">
        <v>1343</v>
      </c>
      <c r="I448" t="s">
        <v>17</v>
      </c>
      <c r="J448" t="s">
        <v>722</v>
      </c>
      <c r="K448" t="s">
        <v>1085</v>
      </c>
      <c r="L448" t="s">
        <v>817</v>
      </c>
      <c r="M448" t="s">
        <v>1731</v>
      </c>
      <c r="N448" t="s">
        <v>6274</v>
      </c>
      <c r="O448" t="s">
        <v>6275</v>
      </c>
      <c r="P448" t="s">
        <v>19</v>
      </c>
      <c r="Q448" t="s">
        <v>1083</v>
      </c>
      <c r="R448" t="s">
        <v>41</v>
      </c>
      <c r="S448" t="s">
        <v>1728</v>
      </c>
      <c r="T448" t="s">
        <v>4792</v>
      </c>
      <c r="U448" t="s">
        <v>300</v>
      </c>
    </row>
    <row r="449" spans="1:21" x14ac:dyDescent="0.25">
      <c r="A449" t="s">
        <v>2247</v>
      </c>
      <c r="B449" t="s">
        <v>2247</v>
      </c>
      <c r="C449" t="s">
        <v>1128</v>
      </c>
      <c r="D449" t="s">
        <v>233</v>
      </c>
      <c r="E449" t="s">
        <v>2677</v>
      </c>
      <c r="F449" t="s">
        <v>246</v>
      </c>
      <c r="G449" t="s">
        <v>1613</v>
      </c>
      <c r="H449" t="s">
        <v>1351</v>
      </c>
      <c r="I449" t="s">
        <v>131</v>
      </c>
      <c r="J449" t="s">
        <v>770</v>
      </c>
      <c r="K449" t="s">
        <v>1767</v>
      </c>
      <c r="L449" t="s">
        <v>1090</v>
      </c>
      <c r="M449" t="s">
        <v>1727</v>
      </c>
      <c r="N449" t="s">
        <v>6276</v>
      </c>
      <c r="O449" t="s">
        <v>6277</v>
      </c>
      <c r="P449" t="s">
        <v>19</v>
      </c>
      <c r="Q449" t="s">
        <v>1392</v>
      </c>
      <c r="R449" t="s">
        <v>51</v>
      </c>
      <c r="S449" t="s">
        <v>1728</v>
      </c>
      <c r="T449" t="s">
        <v>5070</v>
      </c>
      <c r="U449" t="s">
        <v>2248</v>
      </c>
    </row>
    <row r="450" spans="1:21" x14ac:dyDescent="0.25">
      <c r="A450" t="s">
        <v>273</v>
      </c>
      <c r="B450" t="s">
        <v>274</v>
      </c>
      <c r="C450" t="s">
        <v>1084</v>
      </c>
      <c r="D450" t="s">
        <v>6278</v>
      </c>
      <c r="E450" t="s">
        <v>3045</v>
      </c>
      <c r="F450" t="s">
        <v>2429</v>
      </c>
      <c r="G450" t="s">
        <v>1613</v>
      </c>
      <c r="H450" t="s">
        <v>3656</v>
      </c>
      <c r="I450" t="s">
        <v>20</v>
      </c>
      <c r="J450" t="s">
        <v>725</v>
      </c>
      <c r="K450" t="s">
        <v>2353</v>
      </c>
      <c r="L450" t="s">
        <v>818</v>
      </c>
      <c r="M450" t="s">
        <v>1731</v>
      </c>
      <c r="N450" t="s">
        <v>6279</v>
      </c>
      <c r="O450" t="s">
        <v>6280</v>
      </c>
      <c r="P450" t="s">
        <v>25</v>
      </c>
      <c r="Q450" t="s">
        <v>1392</v>
      </c>
      <c r="R450" t="s">
        <v>51</v>
      </c>
      <c r="S450" t="s">
        <v>1732</v>
      </c>
      <c r="T450" t="s">
        <v>4471</v>
      </c>
      <c r="U450" t="s">
        <v>275</v>
      </c>
    </row>
    <row r="451" spans="1:21" x14ac:dyDescent="0.25">
      <c r="A451" t="s">
        <v>1325</v>
      </c>
      <c r="B451" t="s">
        <v>1326</v>
      </c>
      <c r="C451" t="s">
        <v>1128</v>
      </c>
      <c r="D451" t="s">
        <v>2372</v>
      </c>
      <c r="E451" t="s">
        <v>2190</v>
      </c>
      <c r="F451" t="s">
        <v>2155</v>
      </c>
      <c r="G451" t="s">
        <v>1613</v>
      </c>
      <c r="H451" t="s">
        <v>1344</v>
      </c>
      <c r="I451" t="s">
        <v>28</v>
      </c>
      <c r="J451" t="s">
        <v>727</v>
      </c>
      <c r="K451" t="s">
        <v>1415</v>
      </c>
      <c r="L451" t="s">
        <v>823</v>
      </c>
      <c r="M451" t="s">
        <v>1731</v>
      </c>
      <c r="N451" t="s">
        <v>6279</v>
      </c>
      <c r="O451" t="s">
        <v>4513</v>
      </c>
      <c r="P451" t="s">
        <v>19</v>
      </c>
      <c r="Q451" t="s">
        <v>1642</v>
      </c>
      <c r="R451" t="s">
        <v>34</v>
      </c>
      <c r="S451" t="s">
        <v>1730</v>
      </c>
      <c r="T451" t="s">
        <v>3337</v>
      </c>
      <c r="U451" t="s">
        <v>1327</v>
      </c>
    </row>
    <row r="452" spans="1:21" x14ac:dyDescent="0.25">
      <c r="A452" t="s">
        <v>103</v>
      </c>
      <c r="B452" t="s">
        <v>104</v>
      </c>
      <c r="C452" t="s">
        <v>1034</v>
      </c>
      <c r="D452" t="s">
        <v>227</v>
      </c>
      <c r="E452" t="s">
        <v>125</v>
      </c>
      <c r="F452" t="s">
        <v>2155</v>
      </c>
      <c r="G452" t="s">
        <v>1613</v>
      </c>
      <c r="H452" t="s">
        <v>1344</v>
      </c>
      <c r="I452" t="s">
        <v>28</v>
      </c>
      <c r="J452" t="s">
        <v>767</v>
      </c>
      <c r="K452" t="s">
        <v>1357</v>
      </c>
      <c r="L452" t="s">
        <v>823</v>
      </c>
      <c r="M452" t="s">
        <v>1731</v>
      </c>
      <c r="N452" t="s">
        <v>6281</v>
      </c>
      <c r="O452" t="s">
        <v>6282</v>
      </c>
      <c r="P452" t="s">
        <v>19</v>
      </c>
      <c r="Q452" t="s">
        <v>1611</v>
      </c>
      <c r="R452" t="s">
        <v>62</v>
      </c>
      <c r="S452" t="s">
        <v>1730</v>
      </c>
      <c r="T452" t="s">
        <v>4536</v>
      </c>
      <c r="U452" t="s">
        <v>105</v>
      </c>
    </row>
    <row r="453" spans="1:21" x14ac:dyDescent="0.25">
      <c r="A453" t="s">
        <v>1656</v>
      </c>
      <c r="B453" t="s">
        <v>1657</v>
      </c>
      <c r="C453" t="s">
        <v>1034</v>
      </c>
      <c r="D453" t="s">
        <v>1606</v>
      </c>
      <c r="E453" t="s">
        <v>2190</v>
      </c>
      <c r="F453" t="s">
        <v>2155</v>
      </c>
      <c r="G453" t="s">
        <v>1613</v>
      </c>
      <c r="H453" t="s">
        <v>1351</v>
      </c>
      <c r="I453" t="s">
        <v>17</v>
      </c>
      <c r="J453" t="s">
        <v>5896</v>
      </c>
      <c r="K453" t="s">
        <v>1996</v>
      </c>
      <c r="L453" t="s">
        <v>1361</v>
      </c>
      <c r="M453" t="s">
        <v>1731</v>
      </c>
      <c r="N453" t="s">
        <v>6283</v>
      </c>
      <c r="O453" t="s">
        <v>6284</v>
      </c>
      <c r="P453" t="s">
        <v>19</v>
      </c>
      <c r="Q453" t="s">
        <v>1101</v>
      </c>
      <c r="R453" t="s">
        <v>24</v>
      </c>
      <c r="S453" t="s">
        <v>1730</v>
      </c>
      <c r="T453" t="s">
        <v>3295</v>
      </c>
      <c r="U453" t="s">
        <v>1658</v>
      </c>
    </row>
    <row r="454" spans="1:21" x14ac:dyDescent="0.25">
      <c r="A454" t="s">
        <v>571</v>
      </c>
      <c r="B454" t="s">
        <v>572</v>
      </c>
      <c r="C454" t="s">
        <v>1034</v>
      </c>
      <c r="D454" t="s">
        <v>2411</v>
      </c>
      <c r="E454" t="s">
        <v>2190</v>
      </c>
      <c r="F454" t="s">
        <v>2429</v>
      </c>
      <c r="G454" t="s">
        <v>1613</v>
      </c>
      <c r="H454" t="s">
        <v>2138</v>
      </c>
      <c r="I454" t="s">
        <v>28</v>
      </c>
      <c r="J454" t="s">
        <v>731</v>
      </c>
      <c r="K454" t="s">
        <v>1357</v>
      </c>
      <c r="L454" t="s">
        <v>1094</v>
      </c>
      <c r="M454" t="s">
        <v>1727</v>
      </c>
      <c r="N454" t="s">
        <v>6285</v>
      </c>
      <c r="O454" t="s">
        <v>6286</v>
      </c>
      <c r="P454" t="s">
        <v>19</v>
      </c>
      <c r="Q454" t="s">
        <v>1611</v>
      </c>
      <c r="R454" t="s">
        <v>63</v>
      </c>
      <c r="S454" t="s">
        <v>1730</v>
      </c>
      <c r="T454" t="s">
        <v>3318</v>
      </c>
      <c r="U454" t="s">
        <v>573</v>
      </c>
    </row>
    <row r="455" spans="1:21" x14ac:dyDescent="0.25">
      <c r="A455" t="s">
        <v>3689</v>
      </c>
      <c r="B455" t="s">
        <v>3690</v>
      </c>
      <c r="C455" t="s">
        <v>1128</v>
      </c>
      <c r="D455" t="s">
        <v>2139</v>
      </c>
      <c r="E455" t="s">
        <v>125</v>
      </c>
      <c r="F455" t="s">
        <v>203</v>
      </c>
      <c r="G455" t="s">
        <v>1345</v>
      </c>
      <c r="H455" t="s">
        <v>1343</v>
      </c>
      <c r="I455" t="s">
        <v>17</v>
      </c>
      <c r="J455" t="s">
        <v>129</v>
      </c>
      <c r="K455" t="s">
        <v>820</v>
      </c>
      <c r="L455" t="s">
        <v>816</v>
      </c>
      <c r="M455" t="s">
        <v>1729</v>
      </c>
      <c r="N455" t="s">
        <v>6285</v>
      </c>
      <c r="O455" t="s">
        <v>6287</v>
      </c>
      <c r="P455" t="s">
        <v>1126</v>
      </c>
      <c r="Q455" t="s">
        <v>1083</v>
      </c>
      <c r="R455" t="s">
        <v>18</v>
      </c>
      <c r="S455" t="s">
        <v>1728</v>
      </c>
      <c r="T455" t="s">
        <v>3691</v>
      </c>
      <c r="U455" t="s">
        <v>3692</v>
      </c>
    </row>
    <row r="456" spans="1:21" x14ac:dyDescent="0.25">
      <c r="A456" t="s">
        <v>782</v>
      </c>
      <c r="B456" t="s">
        <v>783</v>
      </c>
      <c r="D456" t="s">
        <v>1132</v>
      </c>
      <c r="E456" t="s">
        <v>125</v>
      </c>
      <c r="F456" t="s">
        <v>203</v>
      </c>
      <c r="G456" t="s">
        <v>28</v>
      </c>
      <c r="H456" t="s">
        <v>126</v>
      </c>
      <c r="I456" t="s">
        <v>1122</v>
      </c>
      <c r="J456" t="s">
        <v>725</v>
      </c>
      <c r="K456" t="s">
        <v>822</v>
      </c>
      <c r="L456" t="s">
        <v>817</v>
      </c>
      <c r="M456" t="s">
        <v>1729</v>
      </c>
      <c r="N456" t="s">
        <v>5063</v>
      </c>
      <c r="O456" t="s">
        <v>6103</v>
      </c>
      <c r="P456" t="s">
        <v>19</v>
      </c>
      <c r="Q456" t="s">
        <v>1081</v>
      </c>
      <c r="R456" t="s">
        <v>60</v>
      </c>
      <c r="S456" t="s">
        <v>1732</v>
      </c>
      <c r="T456" t="s">
        <v>5057</v>
      </c>
      <c r="U456" t="s">
        <v>784</v>
      </c>
    </row>
    <row r="457" spans="1:21" x14ac:dyDescent="0.25">
      <c r="A457" t="s">
        <v>663</v>
      </c>
      <c r="B457" t="s">
        <v>664</v>
      </c>
      <c r="D457" t="s">
        <v>1111</v>
      </c>
      <c r="E457" t="s">
        <v>125</v>
      </c>
      <c r="F457" t="s">
        <v>203</v>
      </c>
      <c r="G457" t="s">
        <v>591</v>
      </c>
      <c r="H457" t="s">
        <v>126</v>
      </c>
      <c r="I457" t="s">
        <v>20</v>
      </c>
      <c r="J457" t="s">
        <v>727</v>
      </c>
      <c r="K457" t="s">
        <v>1390</v>
      </c>
      <c r="M457" t="s">
        <v>1729</v>
      </c>
      <c r="N457" t="s">
        <v>6288</v>
      </c>
      <c r="O457" t="s">
        <v>4782</v>
      </c>
      <c r="Q457" t="s">
        <v>126</v>
      </c>
      <c r="R457" t="s">
        <v>51</v>
      </c>
      <c r="S457" t="s">
        <v>1732</v>
      </c>
      <c r="T457" t="s">
        <v>4805</v>
      </c>
      <c r="U457" t="s">
        <v>665</v>
      </c>
    </row>
    <row r="458" spans="1:21" x14ac:dyDescent="0.25">
      <c r="A458" t="s">
        <v>2686</v>
      </c>
      <c r="B458" t="s">
        <v>2687</v>
      </c>
      <c r="C458" t="s">
        <v>33</v>
      </c>
      <c r="D458" t="s">
        <v>336</v>
      </c>
      <c r="E458" t="s">
        <v>125</v>
      </c>
      <c r="F458" t="s">
        <v>203</v>
      </c>
      <c r="G458" t="s">
        <v>1613</v>
      </c>
      <c r="H458" t="s">
        <v>1343</v>
      </c>
      <c r="I458" t="s">
        <v>17</v>
      </c>
      <c r="J458" t="s">
        <v>79</v>
      </c>
      <c r="K458" t="s">
        <v>1357</v>
      </c>
      <c r="L458" t="s">
        <v>818</v>
      </c>
      <c r="M458" t="s">
        <v>1729</v>
      </c>
      <c r="N458" t="s">
        <v>6288</v>
      </c>
      <c r="O458" t="s">
        <v>6289</v>
      </c>
      <c r="P458" t="s">
        <v>19</v>
      </c>
      <c r="Q458" t="s">
        <v>1101</v>
      </c>
      <c r="R458" t="s">
        <v>71</v>
      </c>
      <c r="S458" t="s">
        <v>1730</v>
      </c>
      <c r="T458" t="s">
        <v>3673</v>
      </c>
      <c r="U458" t="s">
        <v>2688</v>
      </c>
    </row>
    <row r="459" spans="1:21" x14ac:dyDescent="0.25">
      <c r="A459" t="s">
        <v>5300</v>
      </c>
      <c r="B459" t="s">
        <v>5301</v>
      </c>
      <c r="D459" t="s">
        <v>1138</v>
      </c>
      <c r="E459" t="s">
        <v>125</v>
      </c>
      <c r="F459" t="s">
        <v>203</v>
      </c>
      <c r="G459" t="s">
        <v>28</v>
      </c>
      <c r="H459" t="s">
        <v>126</v>
      </c>
      <c r="I459" t="s">
        <v>28</v>
      </c>
      <c r="J459" t="s">
        <v>5896</v>
      </c>
      <c r="K459" t="s">
        <v>1085</v>
      </c>
      <c r="L459" t="s">
        <v>823</v>
      </c>
      <c r="M459" t="s">
        <v>1729</v>
      </c>
      <c r="N459" t="s">
        <v>6290</v>
      </c>
      <c r="O459" t="s">
        <v>6291</v>
      </c>
      <c r="P459" t="s">
        <v>19</v>
      </c>
      <c r="Q459" t="s">
        <v>1101</v>
      </c>
      <c r="R459" t="s">
        <v>62</v>
      </c>
      <c r="S459" t="s">
        <v>1732</v>
      </c>
      <c r="T459" t="s">
        <v>5302</v>
      </c>
      <c r="U459" t="s">
        <v>5303</v>
      </c>
    </row>
    <row r="460" spans="1:21" x14ac:dyDescent="0.25">
      <c r="A460" t="s">
        <v>2426</v>
      </c>
      <c r="B460" t="s">
        <v>196</v>
      </c>
      <c r="C460" t="s">
        <v>2562</v>
      </c>
      <c r="D460" t="s">
        <v>2029</v>
      </c>
      <c r="E460" t="s">
        <v>125</v>
      </c>
      <c r="F460" t="s">
        <v>203</v>
      </c>
      <c r="G460" t="s">
        <v>1613</v>
      </c>
      <c r="H460" t="s">
        <v>1344</v>
      </c>
      <c r="I460" t="s">
        <v>20</v>
      </c>
      <c r="J460" t="s">
        <v>723</v>
      </c>
      <c r="K460" t="s">
        <v>1357</v>
      </c>
      <c r="L460" t="s">
        <v>1094</v>
      </c>
      <c r="M460" t="s">
        <v>1731</v>
      </c>
      <c r="N460" t="s">
        <v>6292</v>
      </c>
      <c r="O460" t="s">
        <v>6293</v>
      </c>
      <c r="P460" t="s">
        <v>19</v>
      </c>
      <c r="Q460" t="s">
        <v>1362</v>
      </c>
      <c r="R460" t="s">
        <v>30</v>
      </c>
      <c r="S460" t="s">
        <v>1730</v>
      </c>
      <c r="T460" t="s">
        <v>1373</v>
      </c>
      <c r="U460" t="s">
        <v>2425</v>
      </c>
    </row>
    <row r="461" spans="1:21" x14ac:dyDescent="0.25">
      <c r="A461" t="s">
        <v>2594</v>
      </c>
      <c r="B461" t="s">
        <v>2595</v>
      </c>
      <c r="C461" t="s">
        <v>1084</v>
      </c>
      <c r="D461" t="s">
        <v>1691</v>
      </c>
      <c r="E461" t="s">
        <v>1350</v>
      </c>
      <c r="F461" t="s">
        <v>203</v>
      </c>
      <c r="G461" t="s">
        <v>28</v>
      </c>
      <c r="H461" t="s">
        <v>1344</v>
      </c>
      <c r="I461" t="s">
        <v>17</v>
      </c>
      <c r="J461" t="s">
        <v>40</v>
      </c>
      <c r="K461" t="s">
        <v>1400</v>
      </c>
      <c r="L461" t="s">
        <v>816</v>
      </c>
      <c r="M461" t="s">
        <v>1727</v>
      </c>
      <c r="N461" t="s">
        <v>6294</v>
      </c>
      <c r="O461" t="s">
        <v>6295</v>
      </c>
      <c r="P461" t="s">
        <v>19</v>
      </c>
      <c r="Q461" t="s">
        <v>1362</v>
      </c>
      <c r="R461" t="s">
        <v>51</v>
      </c>
      <c r="S461" t="s">
        <v>1728</v>
      </c>
      <c r="T461" t="s">
        <v>5100</v>
      </c>
      <c r="U461" t="s">
        <v>2596</v>
      </c>
    </row>
    <row r="462" spans="1:21" x14ac:dyDescent="0.25">
      <c r="A462" t="s">
        <v>1442</v>
      </c>
      <c r="B462" t="s">
        <v>1443</v>
      </c>
      <c r="C462" t="s">
        <v>1128</v>
      </c>
      <c r="D462" t="s">
        <v>5304</v>
      </c>
      <c r="E462" t="s">
        <v>2677</v>
      </c>
      <c r="F462" t="s">
        <v>2155</v>
      </c>
      <c r="G462" t="s">
        <v>1396</v>
      </c>
      <c r="H462" t="s">
        <v>1391</v>
      </c>
      <c r="I462" t="s">
        <v>28</v>
      </c>
      <c r="J462" t="s">
        <v>725</v>
      </c>
      <c r="K462" t="s">
        <v>3538</v>
      </c>
      <c r="L462" t="s">
        <v>1082</v>
      </c>
      <c r="M462" t="s">
        <v>1727</v>
      </c>
      <c r="N462" t="s">
        <v>5075</v>
      </c>
      <c r="O462" t="s">
        <v>6296</v>
      </c>
      <c r="P462" t="s">
        <v>1126</v>
      </c>
      <c r="Q462" t="s">
        <v>1392</v>
      </c>
      <c r="R462" t="s">
        <v>60</v>
      </c>
      <c r="S462" t="s">
        <v>1728</v>
      </c>
      <c r="T462" t="s">
        <v>6297</v>
      </c>
      <c r="U462" t="s">
        <v>1444</v>
      </c>
    </row>
    <row r="463" spans="1:21" x14ac:dyDescent="0.25">
      <c r="A463" t="s">
        <v>188</v>
      </c>
      <c r="B463" t="s">
        <v>189</v>
      </c>
      <c r="C463" t="s">
        <v>1034</v>
      </c>
      <c r="D463" t="s">
        <v>3661</v>
      </c>
      <c r="E463" t="s">
        <v>2298</v>
      </c>
      <c r="F463" t="s">
        <v>2155</v>
      </c>
      <c r="G463" t="s">
        <v>1613</v>
      </c>
      <c r="H463" t="s">
        <v>1391</v>
      </c>
      <c r="I463" t="s">
        <v>20</v>
      </c>
      <c r="J463" t="s">
        <v>722</v>
      </c>
      <c r="K463" t="s">
        <v>2549</v>
      </c>
      <c r="L463" t="s">
        <v>2156</v>
      </c>
      <c r="M463" t="s">
        <v>1727</v>
      </c>
      <c r="N463" t="s">
        <v>6298</v>
      </c>
      <c r="O463" t="s">
        <v>6299</v>
      </c>
      <c r="P463" t="s">
        <v>19</v>
      </c>
      <c r="Q463" t="s">
        <v>1392</v>
      </c>
      <c r="R463" t="s">
        <v>18</v>
      </c>
      <c r="S463" t="s">
        <v>1728</v>
      </c>
      <c r="T463" t="s">
        <v>3655</v>
      </c>
      <c r="U463" t="s">
        <v>190</v>
      </c>
    </row>
    <row r="464" spans="1:21" x14ac:dyDescent="0.25">
      <c r="A464" t="s">
        <v>1819</v>
      </c>
      <c r="B464" t="s">
        <v>1820</v>
      </c>
      <c r="C464" t="s">
        <v>220</v>
      </c>
      <c r="D464" t="s">
        <v>1132</v>
      </c>
      <c r="E464" t="s">
        <v>125</v>
      </c>
      <c r="F464" t="s">
        <v>203</v>
      </c>
      <c r="G464" t="s">
        <v>591</v>
      </c>
      <c r="H464" t="s">
        <v>1343</v>
      </c>
      <c r="I464" t="s">
        <v>1122</v>
      </c>
      <c r="J464" t="s">
        <v>5345</v>
      </c>
      <c r="K464" t="s">
        <v>1149</v>
      </c>
      <c r="L464" t="s">
        <v>819</v>
      </c>
      <c r="M464" t="s">
        <v>1729</v>
      </c>
      <c r="N464" t="s">
        <v>6300</v>
      </c>
      <c r="O464" t="s">
        <v>6301</v>
      </c>
      <c r="P464" t="s">
        <v>19</v>
      </c>
      <c r="Q464" t="s">
        <v>126</v>
      </c>
      <c r="R464" t="s">
        <v>34</v>
      </c>
      <c r="S464" t="s">
        <v>1732</v>
      </c>
      <c r="T464" t="s">
        <v>1991</v>
      </c>
      <c r="U464" t="s">
        <v>1821</v>
      </c>
    </row>
    <row r="465" spans="1:21" x14ac:dyDescent="0.25">
      <c r="A465" t="s">
        <v>1662</v>
      </c>
      <c r="B465" t="s">
        <v>1663</v>
      </c>
      <c r="C465" t="s">
        <v>1084</v>
      </c>
      <c r="D465" t="s">
        <v>2134</v>
      </c>
      <c r="E465" t="s">
        <v>1350</v>
      </c>
      <c r="F465" t="s">
        <v>2429</v>
      </c>
      <c r="G465" t="s">
        <v>1613</v>
      </c>
      <c r="H465" t="s">
        <v>1344</v>
      </c>
      <c r="I465" t="s">
        <v>28</v>
      </c>
      <c r="J465" t="s">
        <v>726</v>
      </c>
      <c r="K465" t="s">
        <v>1386</v>
      </c>
      <c r="L465" t="s">
        <v>1366</v>
      </c>
      <c r="M465" t="s">
        <v>1731</v>
      </c>
      <c r="N465" t="s">
        <v>6302</v>
      </c>
      <c r="O465" t="s">
        <v>6303</v>
      </c>
      <c r="P465" t="s">
        <v>19</v>
      </c>
      <c r="Q465" t="s">
        <v>1362</v>
      </c>
      <c r="R465" t="s">
        <v>24</v>
      </c>
      <c r="S465" t="s">
        <v>1730</v>
      </c>
      <c r="T465" t="s">
        <v>3194</v>
      </c>
      <c r="U465" t="s">
        <v>1664</v>
      </c>
    </row>
    <row r="466" spans="1:21" x14ac:dyDescent="0.25">
      <c r="A466" t="s">
        <v>456</v>
      </c>
      <c r="B466" t="s">
        <v>457</v>
      </c>
      <c r="C466" t="s">
        <v>3185</v>
      </c>
      <c r="D466" t="s">
        <v>1132</v>
      </c>
      <c r="E466" t="s">
        <v>125</v>
      </c>
      <c r="F466" t="s">
        <v>203</v>
      </c>
      <c r="G466" t="s">
        <v>1613</v>
      </c>
      <c r="H466" t="s">
        <v>1343</v>
      </c>
      <c r="I466" t="s">
        <v>28</v>
      </c>
      <c r="J466" t="s">
        <v>3521</v>
      </c>
      <c r="K466" t="s">
        <v>1347</v>
      </c>
      <c r="L466" t="s">
        <v>1090</v>
      </c>
      <c r="M466" t="s">
        <v>1729</v>
      </c>
      <c r="N466" t="s">
        <v>6304</v>
      </c>
      <c r="O466" t="s">
        <v>6305</v>
      </c>
      <c r="P466" t="s">
        <v>19</v>
      </c>
      <c r="Q466" t="s">
        <v>1642</v>
      </c>
      <c r="R466" t="s">
        <v>68</v>
      </c>
      <c r="S466" t="s">
        <v>1730</v>
      </c>
      <c r="T466" t="s">
        <v>5152</v>
      </c>
      <c r="U466" t="s">
        <v>458</v>
      </c>
    </row>
    <row r="467" spans="1:21" x14ac:dyDescent="0.25">
      <c r="A467" t="s">
        <v>556</v>
      </c>
      <c r="B467" t="s">
        <v>557</v>
      </c>
      <c r="C467" t="s">
        <v>1084</v>
      </c>
      <c r="D467" t="s">
        <v>2963</v>
      </c>
      <c r="E467" t="s">
        <v>2211</v>
      </c>
      <c r="F467" t="s">
        <v>2429</v>
      </c>
      <c r="G467" t="s">
        <v>1613</v>
      </c>
      <c r="H467" t="s">
        <v>1351</v>
      </c>
      <c r="I467" t="s">
        <v>17</v>
      </c>
      <c r="J467" t="s">
        <v>724</v>
      </c>
      <c r="K467" t="s">
        <v>1810</v>
      </c>
      <c r="L467" t="s">
        <v>2923</v>
      </c>
      <c r="M467" t="s">
        <v>1731</v>
      </c>
      <c r="N467" t="s">
        <v>6304</v>
      </c>
      <c r="O467" t="s">
        <v>6306</v>
      </c>
      <c r="P467" t="s">
        <v>19</v>
      </c>
      <c r="Q467" t="s">
        <v>1392</v>
      </c>
      <c r="R467" t="s">
        <v>30</v>
      </c>
      <c r="S467" t="s">
        <v>1730</v>
      </c>
      <c r="T467" t="s">
        <v>3240</v>
      </c>
      <c r="U467" t="s">
        <v>558</v>
      </c>
    </row>
    <row r="468" spans="1:21" x14ac:dyDescent="0.25">
      <c r="A468" t="s">
        <v>4481</v>
      </c>
      <c r="B468" t="s">
        <v>4482</v>
      </c>
      <c r="C468" t="s">
        <v>3185</v>
      </c>
      <c r="D468" t="s">
        <v>1132</v>
      </c>
      <c r="E468" t="s">
        <v>2109</v>
      </c>
      <c r="F468" t="s">
        <v>246</v>
      </c>
      <c r="G468" t="s">
        <v>1613</v>
      </c>
      <c r="H468" t="s">
        <v>1344</v>
      </c>
      <c r="I468" t="s">
        <v>1122</v>
      </c>
      <c r="J468" t="s">
        <v>6307</v>
      </c>
      <c r="K468" t="s">
        <v>1400</v>
      </c>
      <c r="L468" t="s">
        <v>1346</v>
      </c>
      <c r="M468" t="s">
        <v>1731</v>
      </c>
      <c r="N468" t="s">
        <v>4783</v>
      </c>
      <c r="O468" t="s">
        <v>6308</v>
      </c>
      <c r="P468" t="s">
        <v>19</v>
      </c>
      <c r="Q468" t="s">
        <v>1392</v>
      </c>
      <c r="R468" t="s">
        <v>46</v>
      </c>
      <c r="S468" t="s">
        <v>1730</v>
      </c>
      <c r="T468" t="s">
        <v>6309</v>
      </c>
      <c r="U468" t="s">
        <v>4483</v>
      </c>
    </row>
    <row r="469" spans="1:21" x14ac:dyDescent="0.25">
      <c r="A469" t="s">
        <v>586</v>
      </c>
      <c r="B469" t="s">
        <v>587</v>
      </c>
      <c r="C469" t="s">
        <v>1084</v>
      </c>
      <c r="D469" t="s">
        <v>227</v>
      </c>
      <c r="E469" t="s">
        <v>125</v>
      </c>
      <c r="F469" t="s">
        <v>203</v>
      </c>
      <c r="G469" t="s">
        <v>1613</v>
      </c>
      <c r="H469" t="s">
        <v>1343</v>
      </c>
      <c r="I469" t="s">
        <v>20</v>
      </c>
      <c r="J469" t="s">
        <v>728</v>
      </c>
      <c r="K469" t="s">
        <v>1134</v>
      </c>
      <c r="L469" t="s">
        <v>823</v>
      </c>
      <c r="M469" t="s">
        <v>1731</v>
      </c>
      <c r="N469" t="s">
        <v>6310</v>
      </c>
      <c r="O469" t="s">
        <v>6311</v>
      </c>
      <c r="P469" t="s">
        <v>19</v>
      </c>
      <c r="Q469" t="s">
        <v>1611</v>
      </c>
      <c r="R469" t="s">
        <v>51</v>
      </c>
      <c r="S469" t="s">
        <v>1728</v>
      </c>
      <c r="T469" t="s">
        <v>2480</v>
      </c>
      <c r="U469" t="s">
        <v>588</v>
      </c>
    </row>
    <row r="470" spans="1:21" x14ac:dyDescent="0.25">
      <c r="A470" t="s">
        <v>2689</v>
      </c>
      <c r="B470" t="s">
        <v>2690</v>
      </c>
      <c r="D470" t="s">
        <v>213</v>
      </c>
      <c r="E470" t="s">
        <v>125</v>
      </c>
      <c r="F470" t="s">
        <v>246</v>
      </c>
      <c r="G470" t="s">
        <v>1613</v>
      </c>
      <c r="H470" t="s">
        <v>126</v>
      </c>
      <c r="I470" t="s">
        <v>20</v>
      </c>
      <c r="J470" t="s">
        <v>4465</v>
      </c>
      <c r="K470" t="s">
        <v>824</v>
      </c>
      <c r="L470" t="s">
        <v>818</v>
      </c>
      <c r="M470" t="s">
        <v>1731</v>
      </c>
      <c r="N470" t="s">
        <v>6310</v>
      </c>
      <c r="O470" t="s">
        <v>6312</v>
      </c>
      <c r="P470" t="s">
        <v>19</v>
      </c>
      <c r="Q470" t="s">
        <v>1083</v>
      </c>
      <c r="R470" t="s">
        <v>37</v>
      </c>
      <c r="S470" t="s">
        <v>1732</v>
      </c>
      <c r="T470" t="s">
        <v>3308</v>
      </c>
      <c r="U470" t="s">
        <v>2691</v>
      </c>
    </row>
    <row r="471" spans="1:21" x14ac:dyDescent="0.25">
      <c r="A471" t="s">
        <v>1150</v>
      </c>
      <c r="B471" t="s">
        <v>1151</v>
      </c>
      <c r="C471" t="s">
        <v>2937</v>
      </c>
      <c r="D471" t="s">
        <v>297</v>
      </c>
      <c r="E471" t="s">
        <v>125</v>
      </c>
      <c r="F471" t="s">
        <v>203</v>
      </c>
      <c r="G471" t="s">
        <v>1345</v>
      </c>
      <c r="H471" t="s">
        <v>126</v>
      </c>
      <c r="I471" t="s">
        <v>1122</v>
      </c>
      <c r="J471" t="s">
        <v>723</v>
      </c>
      <c r="K471" t="s">
        <v>821</v>
      </c>
      <c r="L471" t="s">
        <v>816</v>
      </c>
      <c r="M471" t="s">
        <v>1731</v>
      </c>
      <c r="N471" t="s">
        <v>5073</v>
      </c>
      <c r="O471" t="s">
        <v>6313</v>
      </c>
      <c r="P471" t="s">
        <v>1126</v>
      </c>
      <c r="Q471" t="s">
        <v>1081</v>
      </c>
      <c r="R471" t="s">
        <v>30</v>
      </c>
      <c r="S471" t="s">
        <v>1730</v>
      </c>
      <c r="T471" t="s">
        <v>6314</v>
      </c>
      <c r="U471" t="s">
        <v>1152</v>
      </c>
    </row>
    <row r="472" spans="1:21" x14ac:dyDescent="0.25">
      <c r="A472" t="s">
        <v>2842</v>
      </c>
      <c r="B472" t="s">
        <v>2843</v>
      </c>
      <c r="D472" t="s">
        <v>4297</v>
      </c>
      <c r="E472" t="s">
        <v>125</v>
      </c>
      <c r="F472" t="s">
        <v>203</v>
      </c>
      <c r="G472" t="s">
        <v>1613</v>
      </c>
      <c r="H472" t="s">
        <v>1343</v>
      </c>
      <c r="I472" t="s">
        <v>1122</v>
      </c>
      <c r="J472" t="s">
        <v>5265</v>
      </c>
      <c r="K472" t="s">
        <v>1643</v>
      </c>
      <c r="L472" t="s">
        <v>1371</v>
      </c>
      <c r="M472" t="s">
        <v>1731</v>
      </c>
      <c r="N472" t="s">
        <v>6315</v>
      </c>
      <c r="O472" t="s">
        <v>6316</v>
      </c>
      <c r="P472" t="s">
        <v>1126</v>
      </c>
      <c r="Q472" t="s">
        <v>1611</v>
      </c>
      <c r="R472" t="s">
        <v>18</v>
      </c>
      <c r="S472" t="s">
        <v>1730</v>
      </c>
      <c r="T472" t="s">
        <v>4298</v>
      </c>
      <c r="U472" t="s">
        <v>2844</v>
      </c>
    </row>
    <row r="473" spans="1:21" x14ac:dyDescent="0.25">
      <c r="A473" t="s">
        <v>2378</v>
      </c>
      <c r="B473" t="s">
        <v>2379</v>
      </c>
      <c r="C473" t="s">
        <v>1034</v>
      </c>
      <c r="D473" t="s">
        <v>1132</v>
      </c>
      <c r="E473" t="s">
        <v>125</v>
      </c>
      <c r="F473" t="s">
        <v>246</v>
      </c>
      <c r="G473" t="s">
        <v>1613</v>
      </c>
      <c r="H473" t="s">
        <v>1343</v>
      </c>
      <c r="I473" t="s">
        <v>28</v>
      </c>
      <c r="J473" t="s">
        <v>4494</v>
      </c>
      <c r="K473" t="s">
        <v>1690</v>
      </c>
      <c r="L473" t="s">
        <v>1090</v>
      </c>
      <c r="M473" t="s">
        <v>1731</v>
      </c>
      <c r="N473" t="s">
        <v>5069</v>
      </c>
      <c r="O473" t="s">
        <v>6317</v>
      </c>
      <c r="P473" t="s">
        <v>19</v>
      </c>
      <c r="Q473" t="s">
        <v>126</v>
      </c>
      <c r="R473" t="s">
        <v>36</v>
      </c>
      <c r="S473" t="s">
        <v>1730</v>
      </c>
      <c r="T473" t="s">
        <v>4512</v>
      </c>
      <c r="U473" t="s">
        <v>2380</v>
      </c>
    </row>
    <row r="474" spans="1:21" x14ac:dyDescent="0.25">
      <c r="A474" t="s">
        <v>3359</v>
      </c>
      <c r="B474" t="s">
        <v>3360</v>
      </c>
      <c r="D474" t="s">
        <v>1118</v>
      </c>
      <c r="E474" t="s">
        <v>125</v>
      </c>
      <c r="F474" t="s">
        <v>246</v>
      </c>
      <c r="G474" t="s">
        <v>1613</v>
      </c>
      <c r="H474" t="s">
        <v>1343</v>
      </c>
      <c r="I474" t="s">
        <v>17</v>
      </c>
      <c r="J474" t="s">
        <v>4276</v>
      </c>
      <c r="K474" t="s">
        <v>821</v>
      </c>
      <c r="L474" t="s">
        <v>818</v>
      </c>
      <c r="M474" t="s">
        <v>1731</v>
      </c>
      <c r="N474" t="s">
        <v>5072</v>
      </c>
      <c r="O474" t="s">
        <v>6318</v>
      </c>
      <c r="P474" t="s">
        <v>19</v>
      </c>
      <c r="Q474" t="s">
        <v>1362</v>
      </c>
      <c r="R474" t="s">
        <v>60</v>
      </c>
      <c r="S474" t="s">
        <v>1730</v>
      </c>
      <c r="T474" t="s">
        <v>6319</v>
      </c>
      <c r="U474" t="s">
        <v>3361</v>
      </c>
    </row>
    <row r="475" spans="1:21" x14ac:dyDescent="0.25">
      <c r="A475" t="s">
        <v>919</v>
      </c>
      <c r="B475" t="s">
        <v>920</v>
      </c>
      <c r="D475" t="s">
        <v>1117</v>
      </c>
      <c r="E475" t="s">
        <v>125</v>
      </c>
      <c r="F475" t="s">
        <v>203</v>
      </c>
      <c r="G475" t="s">
        <v>589</v>
      </c>
      <c r="H475" t="s">
        <v>126</v>
      </c>
      <c r="I475" t="s">
        <v>28</v>
      </c>
      <c r="J475" t="s">
        <v>727</v>
      </c>
      <c r="K475" t="s">
        <v>1403</v>
      </c>
      <c r="M475" t="s">
        <v>1729</v>
      </c>
      <c r="N475" t="s">
        <v>6320</v>
      </c>
      <c r="O475" t="s">
        <v>3653</v>
      </c>
      <c r="Q475" t="s">
        <v>126</v>
      </c>
      <c r="R475" t="s">
        <v>18</v>
      </c>
      <c r="S475" t="s">
        <v>1732</v>
      </c>
      <c r="T475" t="s">
        <v>3681</v>
      </c>
      <c r="U475" t="s">
        <v>921</v>
      </c>
    </row>
    <row r="476" spans="1:21" x14ac:dyDescent="0.25">
      <c r="A476" t="s">
        <v>931</v>
      </c>
      <c r="B476" t="s">
        <v>932</v>
      </c>
      <c r="C476" t="s">
        <v>1034</v>
      </c>
      <c r="D476" t="s">
        <v>3141</v>
      </c>
      <c r="E476" t="s">
        <v>125</v>
      </c>
      <c r="F476" t="s">
        <v>2155</v>
      </c>
      <c r="G476" t="s">
        <v>1613</v>
      </c>
      <c r="H476" t="s">
        <v>1351</v>
      </c>
      <c r="I476" t="s">
        <v>28</v>
      </c>
      <c r="J476" t="s">
        <v>726</v>
      </c>
      <c r="K476" t="s">
        <v>1690</v>
      </c>
      <c r="L476" t="s">
        <v>1144</v>
      </c>
      <c r="M476" t="s">
        <v>1731</v>
      </c>
      <c r="N476" t="s">
        <v>5084</v>
      </c>
      <c r="O476" t="s">
        <v>3631</v>
      </c>
      <c r="P476" t="s">
        <v>19</v>
      </c>
      <c r="Q476" t="s">
        <v>1392</v>
      </c>
      <c r="R476" t="s">
        <v>51</v>
      </c>
      <c r="S476" t="s">
        <v>1730</v>
      </c>
      <c r="T476" t="s">
        <v>1397</v>
      </c>
      <c r="U476" t="s">
        <v>933</v>
      </c>
    </row>
    <row r="477" spans="1:21" x14ac:dyDescent="0.25">
      <c r="A477" t="s">
        <v>2039</v>
      </c>
      <c r="B477" t="s">
        <v>2040</v>
      </c>
      <c r="C477" t="s">
        <v>1128</v>
      </c>
      <c r="D477" t="s">
        <v>5954</v>
      </c>
      <c r="E477" t="s">
        <v>2109</v>
      </c>
      <c r="F477" t="s">
        <v>2155</v>
      </c>
      <c r="G477" t="s">
        <v>1613</v>
      </c>
      <c r="H477" t="s">
        <v>1344</v>
      </c>
      <c r="I477" t="s">
        <v>20</v>
      </c>
      <c r="J477" t="s">
        <v>727</v>
      </c>
      <c r="K477" t="s">
        <v>1690</v>
      </c>
      <c r="L477" t="s">
        <v>1082</v>
      </c>
      <c r="M477" t="s">
        <v>1731</v>
      </c>
      <c r="N477" t="s">
        <v>6321</v>
      </c>
      <c r="O477" t="s">
        <v>6322</v>
      </c>
      <c r="P477" t="s">
        <v>19</v>
      </c>
      <c r="Q477" t="s">
        <v>1611</v>
      </c>
      <c r="R477" t="s">
        <v>46</v>
      </c>
      <c r="S477" t="s">
        <v>1730</v>
      </c>
      <c r="T477" t="s">
        <v>3312</v>
      </c>
      <c r="U477" t="s">
        <v>2041</v>
      </c>
    </row>
    <row r="478" spans="1:21" x14ac:dyDescent="0.25">
      <c r="A478" t="s">
        <v>2241</v>
      </c>
      <c r="B478" t="s">
        <v>2242</v>
      </c>
      <c r="C478" t="s">
        <v>1402</v>
      </c>
      <c r="D478" t="s">
        <v>805</v>
      </c>
      <c r="E478" t="s">
        <v>125</v>
      </c>
      <c r="F478" t="s">
        <v>2155</v>
      </c>
      <c r="G478" t="s">
        <v>1613</v>
      </c>
      <c r="H478" t="s">
        <v>126</v>
      </c>
      <c r="I478" t="s">
        <v>1122</v>
      </c>
      <c r="J478" t="s">
        <v>3218</v>
      </c>
      <c r="K478" t="s">
        <v>1386</v>
      </c>
      <c r="L478" t="s">
        <v>818</v>
      </c>
      <c r="M478" t="s">
        <v>1731</v>
      </c>
      <c r="N478" t="s">
        <v>6323</v>
      </c>
      <c r="O478" t="s">
        <v>6324</v>
      </c>
      <c r="P478" t="s">
        <v>1126</v>
      </c>
      <c r="Q478" t="s">
        <v>1083</v>
      </c>
      <c r="R478" t="s">
        <v>18</v>
      </c>
      <c r="S478" t="s">
        <v>1730</v>
      </c>
      <c r="T478" t="s">
        <v>4495</v>
      </c>
      <c r="U478" t="s">
        <v>2243</v>
      </c>
    </row>
    <row r="479" spans="1:21" x14ac:dyDescent="0.25">
      <c r="A479" t="s">
        <v>491</v>
      </c>
      <c r="B479" t="s">
        <v>492</v>
      </c>
      <c r="C479" t="s">
        <v>96</v>
      </c>
      <c r="D479" t="s">
        <v>233</v>
      </c>
      <c r="E479" t="s">
        <v>125</v>
      </c>
      <c r="F479" t="s">
        <v>246</v>
      </c>
      <c r="G479" t="s">
        <v>28</v>
      </c>
      <c r="H479" t="s">
        <v>126</v>
      </c>
      <c r="I479" t="s">
        <v>131</v>
      </c>
      <c r="J479" t="s">
        <v>40</v>
      </c>
      <c r="K479" t="s">
        <v>1086</v>
      </c>
      <c r="L479" t="s">
        <v>817</v>
      </c>
      <c r="M479" t="s">
        <v>1731</v>
      </c>
      <c r="N479" t="s">
        <v>6323</v>
      </c>
      <c r="O479" t="s">
        <v>6325</v>
      </c>
      <c r="Q479" t="s">
        <v>126</v>
      </c>
      <c r="R479" t="s">
        <v>46</v>
      </c>
      <c r="S479" t="s">
        <v>1730</v>
      </c>
      <c r="T479" t="s">
        <v>6326</v>
      </c>
      <c r="U479" t="s">
        <v>493</v>
      </c>
    </row>
    <row r="480" spans="1:21" x14ac:dyDescent="0.25">
      <c r="A480" t="s">
        <v>2024</v>
      </c>
      <c r="B480" t="s">
        <v>2024</v>
      </c>
      <c r="C480" t="s">
        <v>3186</v>
      </c>
      <c r="D480" t="s">
        <v>1141</v>
      </c>
      <c r="E480" t="s">
        <v>125</v>
      </c>
      <c r="F480" t="s">
        <v>203</v>
      </c>
      <c r="G480" t="s">
        <v>1396</v>
      </c>
      <c r="H480" t="s">
        <v>126</v>
      </c>
      <c r="I480" t="s">
        <v>1122</v>
      </c>
      <c r="J480" t="s">
        <v>727</v>
      </c>
      <c r="K480" t="s">
        <v>1086</v>
      </c>
      <c r="L480" t="s">
        <v>819</v>
      </c>
      <c r="M480" t="s">
        <v>1729</v>
      </c>
      <c r="N480" t="s">
        <v>6323</v>
      </c>
      <c r="O480" t="s">
        <v>6327</v>
      </c>
      <c r="P480" t="s">
        <v>19</v>
      </c>
      <c r="Q480" t="s">
        <v>126</v>
      </c>
      <c r="R480" t="s">
        <v>24</v>
      </c>
      <c r="S480" t="s">
        <v>1732</v>
      </c>
      <c r="T480" t="s">
        <v>4787</v>
      </c>
      <c r="U480" t="s">
        <v>2025</v>
      </c>
    </row>
    <row r="481" spans="1:22" x14ac:dyDescent="0.25">
      <c r="A481" t="s">
        <v>1779</v>
      </c>
      <c r="B481" t="s">
        <v>1780</v>
      </c>
      <c r="C481" t="s">
        <v>1402</v>
      </c>
      <c r="D481" t="s">
        <v>5112</v>
      </c>
      <c r="E481" t="s">
        <v>1350</v>
      </c>
      <c r="F481" t="s">
        <v>2155</v>
      </c>
      <c r="G481" t="s">
        <v>1345</v>
      </c>
      <c r="H481" t="s">
        <v>1344</v>
      </c>
      <c r="I481" t="s">
        <v>131</v>
      </c>
      <c r="J481" t="s">
        <v>731</v>
      </c>
      <c r="K481" t="s">
        <v>2407</v>
      </c>
      <c r="L481" t="s">
        <v>1094</v>
      </c>
      <c r="M481" t="s">
        <v>1731</v>
      </c>
      <c r="N481" t="s">
        <v>6328</v>
      </c>
      <c r="O481" t="s">
        <v>6329</v>
      </c>
      <c r="P481" t="s">
        <v>19</v>
      </c>
      <c r="Q481" t="s">
        <v>1392</v>
      </c>
      <c r="R481" t="s">
        <v>120</v>
      </c>
      <c r="S481" t="s">
        <v>1730</v>
      </c>
      <c r="T481" t="s">
        <v>6330</v>
      </c>
      <c r="U481" t="s">
        <v>1781</v>
      </c>
    </row>
    <row r="482" spans="1:22" x14ac:dyDescent="0.25">
      <c r="A482" t="s">
        <v>3355</v>
      </c>
      <c r="B482" t="s">
        <v>3356</v>
      </c>
      <c r="D482" t="s">
        <v>1141</v>
      </c>
      <c r="E482" t="s">
        <v>125</v>
      </c>
      <c r="F482" t="s">
        <v>246</v>
      </c>
      <c r="G482" t="s">
        <v>1613</v>
      </c>
      <c r="H482" t="s">
        <v>126</v>
      </c>
      <c r="I482" t="s">
        <v>28</v>
      </c>
      <c r="J482" t="s">
        <v>5018</v>
      </c>
      <c r="K482" t="s">
        <v>821</v>
      </c>
      <c r="L482" t="s">
        <v>823</v>
      </c>
      <c r="M482" t="s">
        <v>1731</v>
      </c>
      <c r="N482" t="s">
        <v>6328</v>
      </c>
      <c r="O482" t="s">
        <v>1038</v>
      </c>
      <c r="P482" t="s">
        <v>19</v>
      </c>
      <c r="Q482" t="s">
        <v>1083</v>
      </c>
      <c r="R482" t="s">
        <v>41</v>
      </c>
      <c r="S482" t="s">
        <v>1728</v>
      </c>
      <c r="T482" t="s">
        <v>1636</v>
      </c>
      <c r="U482" t="s">
        <v>3357</v>
      </c>
    </row>
    <row r="483" spans="1:22" x14ac:dyDescent="0.25">
      <c r="A483" t="s">
        <v>2924</v>
      </c>
      <c r="B483" t="s">
        <v>2925</v>
      </c>
      <c r="C483" t="s">
        <v>1034</v>
      </c>
      <c r="D483" t="s">
        <v>297</v>
      </c>
      <c r="E483" t="s">
        <v>125</v>
      </c>
      <c r="F483" t="s">
        <v>203</v>
      </c>
      <c r="G483" t="s">
        <v>1613</v>
      </c>
      <c r="H483" t="s">
        <v>1344</v>
      </c>
      <c r="I483" t="s">
        <v>20</v>
      </c>
      <c r="J483" t="s">
        <v>732</v>
      </c>
      <c r="K483" t="s">
        <v>1347</v>
      </c>
      <c r="L483" t="s">
        <v>823</v>
      </c>
      <c r="M483" t="s">
        <v>1727</v>
      </c>
      <c r="N483" t="s">
        <v>6328</v>
      </c>
      <c r="O483" t="s">
        <v>6331</v>
      </c>
      <c r="P483" t="s">
        <v>19</v>
      </c>
      <c r="Q483" t="s">
        <v>1083</v>
      </c>
      <c r="R483" t="s">
        <v>18</v>
      </c>
      <c r="S483" t="s">
        <v>1728</v>
      </c>
      <c r="T483" t="s">
        <v>1373</v>
      </c>
      <c r="U483" t="s">
        <v>2926</v>
      </c>
    </row>
    <row r="484" spans="1:22" x14ac:dyDescent="0.25">
      <c r="A484" t="s">
        <v>135</v>
      </c>
      <c r="B484" t="s">
        <v>136</v>
      </c>
      <c r="C484" t="s">
        <v>96</v>
      </c>
      <c r="D484" t="s">
        <v>6332</v>
      </c>
      <c r="E484" t="s">
        <v>2784</v>
      </c>
      <c r="F484" t="s">
        <v>2429</v>
      </c>
      <c r="G484" t="s">
        <v>1613</v>
      </c>
      <c r="H484" t="s">
        <v>1351</v>
      </c>
      <c r="I484" t="s">
        <v>17</v>
      </c>
      <c r="J484" t="s">
        <v>725</v>
      </c>
      <c r="K484" t="s">
        <v>1692</v>
      </c>
      <c r="L484" t="s">
        <v>1644</v>
      </c>
      <c r="M484" t="s">
        <v>1731</v>
      </c>
      <c r="N484" t="s">
        <v>6333</v>
      </c>
      <c r="O484" t="s">
        <v>6334</v>
      </c>
      <c r="P484" t="s">
        <v>19</v>
      </c>
      <c r="Q484" t="s">
        <v>1392</v>
      </c>
      <c r="R484" t="s">
        <v>68</v>
      </c>
      <c r="S484" t="s">
        <v>1730</v>
      </c>
      <c r="T484" t="s">
        <v>4785</v>
      </c>
      <c r="U484" t="s">
        <v>137</v>
      </c>
      <c r="V484" t="s">
        <v>3682</v>
      </c>
    </row>
    <row r="485" spans="1:22" x14ac:dyDescent="0.25">
      <c r="A485" t="s">
        <v>401</v>
      </c>
      <c r="B485" t="s">
        <v>402</v>
      </c>
      <c r="C485" t="s">
        <v>1128</v>
      </c>
      <c r="D485" t="s">
        <v>1288</v>
      </c>
      <c r="E485" t="s">
        <v>125</v>
      </c>
      <c r="F485" t="s">
        <v>2155</v>
      </c>
      <c r="G485" t="s">
        <v>1613</v>
      </c>
      <c r="H485" t="s">
        <v>126</v>
      </c>
      <c r="I485" t="s">
        <v>20</v>
      </c>
      <c r="J485" t="s">
        <v>3293</v>
      </c>
      <c r="K485" t="s">
        <v>1105</v>
      </c>
      <c r="L485" t="s">
        <v>818</v>
      </c>
      <c r="M485" t="s">
        <v>1731</v>
      </c>
      <c r="N485" t="s">
        <v>6333</v>
      </c>
      <c r="O485" t="s">
        <v>6335</v>
      </c>
      <c r="P485" t="s">
        <v>19</v>
      </c>
      <c r="Q485" t="s">
        <v>1392</v>
      </c>
      <c r="R485" t="s">
        <v>60</v>
      </c>
      <c r="S485" t="s">
        <v>1732</v>
      </c>
      <c r="T485" t="s">
        <v>3144</v>
      </c>
      <c r="U485" t="s">
        <v>403</v>
      </c>
    </row>
    <row r="486" spans="1:22" x14ac:dyDescent="0.25">
      <c r="A486" t="s">
        <v>2885</v>
      </c>
      <c r="B486" t="s">
        <v>2886</v>
      </c>
      <c r="C486" t="s">
        <v>1084</v>
      </c>
      <c r="D486" t="s">
        <v>1091</v>
      </c>
      <c r="E486" t="s">
        <v>125</v>
      </c>
      <c r="F486" t="s">
        <v>246</v>
      </c>
      <c r="G486" t="s">
        <v>1613</v>
      </c>
      <c r="H486" t="s">
        <v>1344</v>
      </c>
      <c r="I486" t="s">
        <v>28</v>
      </c>
      <c r="J486" t="s">
        <v>727</v>
      </c>
      <c r="K486" t="s">
        <v>821</v>
      </c>
      <c r="L486" t="s">
        <v>817</v>
      </c>
      <c r="M486" t="s">
        <v>1731</v>
      </c>
      <c r="N486" t="s">
        <v>6333</v>
      </c>
      <c r="O486" t="s">
        <v>6336</v>
      </c>
      <c r="P486" t="s">
        <v>25</v>
      </c>
      <c r="Q486" t="s">
        <v>1081</v>
      </c>
      <c r="R486" t="s">
        <v>24</v>
      </c>
      <c r="S486" t="s">
        <v>1732</v>
      </c>
      <c r="T486" t="s">
        <v>4498</v>
      </c>
      <c r="U486" t="s">
        <v>2887</v>
      </c>
    </row>
    <row r="487" spans="1:22" x14ac:dyDescent="0.25">
      <c r="A487" t="s">
        <v>3549</v>
      </c>
      <c r="B487" t="s">
        <v>3550</v>
      </c>
      <c r="C487" t="s">
        <v>3186</v>
      </c>
      <c r="D487" t="s">
        <v>213</v>
      </c>
      <c r="E487" t="s">
        <v>125</v>
      </c>
      <c r="F487" t="s">
        <v>203</v>
      </c>
      <c r="G487" t="s">
        <v>1613</v>
      </c>
      <c r="H487" t="s">
        <v>1343</v>
      </c>
      <c r="I487" t="s">
        <v>1122</v>
      </c>
      <c r="J487" t="s">
        <v>129</v>
      </c>
      <c r="K487" t="s">
        <v>1795</v>
      </c>
      <c r="L487" t="s">
        <v>817</v>
      </c>
      <c r="M487" t="s">
        <v>1727</v>
      </c>
      <c r="N487" t="s">
        <v>6337</v>
      </c>
      <c r="O487" t="s">
        <v>6338</v>
      </c>
      <c r="P487" t="s">
        <v>19</v>
      </c>
      <c r="Q487" t="s">
        <v>1083</v>
      </c>
      <c r="R487" t="s">
        <v>51</v>
      </c>
      <c r="S487" t="s">
        <v>1732</v>
      </c>
      <c r="T487" t="s">
        <v>6339</v>
      </c>
      <c r="U487" t="s">
        <v>3551</v>
      </c>
    </row>
    <row r="488" spans="1:22" x14ac:dyDescent="0.25">
      <c r="A488" t="s">
        <v>2450</v>
      </c>
      <c r="B488" t="s">
        <v>2451</v>
      </c>
      <c r="D488" t="s">
        <v>1121</v>
      </c>
      <c r="E488" t="s">
        <v>125</v>
      </c>
      <c r="F488" t="s">
        <v>203</v>
      </c>
      <c r="G488" t="s">
        <v>1613</v>
      </c>
      <c r="H488" t="s">
        <v>1343</v>
      </c>
      <c r="I488" t="s">
        <v>20</v>
      </c>
      <c r="J488" t="s">
        <v>766</v>
      </c>
      <c r="K488" t="s">
        <v>1085</v>
      </c>
      <c r="L488" t="s">
        <v>823</v>
      </c>
      <c r="M488" t="s">
        <v>1731</v>
      </c>
      <c r="N488" t="s">
        <v>6337</v>
      </c>
      <c r="O488" t="s">
        <v>6340</v>
      </c>
      <c r="P488" t="s">
        <v>19</v>
      </c>
      <c r="Q488" t="s">
        <v>1081</v>
      </c>
      <c r="R488" t="s">
        <v>37</v>
      </c>
      <c r="S488" t="s">
        <v>1732</v>
      </c>
      <c r="T488" t="s">
        <v>6341</v>
      </c>
      <c r="U488" t="s">
        <v>2452</v>
      </c>
    </row>
    <row r="489" spans="1:22" x14ac:dyDescent="0.25">
      <c r="A489" t="s">
        <v>2697</v>
      </c>
      <c r="B489" t="s">
        <v>2698</v>
      </c>
      <c r="C489" t="s">
        <v>4155</v>
      </c>
      <c r="D489" t="s">
        <v>1604</v>
      </c>
      <c r="E489" t="s">
        <v>125</v>
      </c>
      <c r="F489" t="s">
        <v>203</v>
      </c>
      <c r="G489" t="s">
        <v>1345</v>
      </c>
      <c r="H489" t="s">
        <v>1343</v>
      </c>
      <c r="I489" t="s">
        <v>28</v>
      </c>
      <c r="J489" t="s">
        <v>731</v>
      </c>
      <c r="K489" t="s">
        <v>1149</v>
      </c>
      <c r="L489" t="s">
        <v>819</v>
      </c>
      <c r="M489" t="s">
        <v>1731</v>
      </c>
      <c r="N489" t="s">
        <v>5085</v>
      </c>
      <c r="O489" t="s">
        <v>6342</v>
      </c>
      <c r="Q489" t="s">
        <v>1362</v>
      </c>
      <c r="R489" t="s">
        <v>51</v>
      </c>
      <c r="S489" t="s">
        <v>1730</v>
      </c>
      <c r="T489" t="s">
        <v>6343</v>
      </c>
      <c r="U489" t="s">
        <v>2699</v>
      </c>
    </row>
    <row r="490" spans="1:22" x14ac:dyDescent="0.25">
      <c r="A490" t="s">
        <v>825</v>
      </c>
      <c r="B490" t="s">
        <v>826</v>
      </c>
      <c r="C490" t="s">
        <v>4155</v>
      </c>
      <c r="D490" t="s">
        <v>1694</v>
      </c>
      <c r="E490" t="s">
        <v>1350</v>
      </c>
      <c r="F490" t="s">
        <v>2155</v>
      </c>
      <c r="G490" t="s">
        <v>1613</v>
      </c>
      <c r="H490" t="s">
        <v>1351</v>
      </c>
      <c r="I490" t="s">
        <v>28</v>
      </c>
      <c r="J490" t="s">
        <v>725</v>
      </c>
      <c r="K490" t="s">
        <v>1357</v>
      </c>
      <c r="L490" t="s">
        <v>1082</v>
      </c>
      <c r="M490" t="s">
        <v>1731</v>
      </c>
      <c r="N490" t="s">
        <v>5077</v>
      </c>
      <c r="O490" t="s">
        <v>5011</v>
      </c>
      <c r="P490" t="s">
        <v>19</v>
      </c>
      <c r="Q490" t="s">
        <v>1392</v>
      </c>
      <c r="R490" t="s">
        <v>51</v>
      </c>
      <c r="S490" t="s">
        <v>1730</v>
      </c>
      <c r="T490" t="s">
        <v>4477</v>
      </c>
      <c r="U490" t="s">
        <v>827</v>
      </c>
    </row>
    <row r="491" spans="1:22" x14ac:dyDescent="0.25">
      <c r="A491" t="s">
        <v>2203</v>
      </c>
      <c r="B491" t="s">
        <v>2204</v>
      </c>
      <c r="C491" t="s">
        <v>1034</v>
      </c>
      <c r="D491" t="s">
        <v>3232</v>
      </c>
      <c r="E491" t="s">
        <v>125</v>
      </c>
      <c r="F491" t="s">
        <v>203</v>
      </c>
      <c r="G491" t="s">
        <v>1613</v>
      </c>
      <c r="H491" t="s">
        <v>1343</v>
      </c>
      <c r="I491" t="s">
        <v>28</v>
      </c>
      <c r="J491" t="s">
        <v>731</v>
      </c>
      <c r="K491" t="s">
        <v>1386</v>
      </c>
      <c r="L491" t="s">
        <v>1371</v>
      </c>
      <c r="M491" t="s">
        <v>1727</v>
      </c>
      <c r="N491" t="s">
        <v>6344</v>
      </c>
      <c r="O491" t="s">
        <v>6345</v>
      </c>
      <c r="P491" t="s">
        <v>1126</v>
      </c>
      <c r="Q491" t="s">
        <v>1642</v>
      </c>
      <c r="R491" t="s">
        <v>68</v>
      </c>
      <c r="S491" t="s">
        <v>1728</v>
      </c>
      <c r="T491" t="s">
        <v>2841</v>
      </c>
      <c r="U491" t="s">
        <v>2205</v>
      </c>
    </row>
    <row r="492" spans="1:22" x14ac:dyDescent="0.25">
      <c r="A492" t="s">
        <v>720</v>
      </c>
      <c r="B492" t="s">
        <v>720</v>
      </c>
      <c r="C492" t="s">
        <v>1034</v>
      </c>
      <c r="D492" t="s">
        <v>231</v>
      </c>
      <c r="E492" t="s">
        <v>125</v>
      </c>
      <c r="F492" t="s">
        <v>246</v>
      </c>
      <c r="G492" t="s">
        <v>591</v>
      </c>
      <c r="H492" t="s">
        <v>1343</v>
      </c>
      <c r="I492" t="s">
        <v>20</v>
      </c>
      <c r="J492" t="s">
        <v>4732</v>
      </c>
      <c r="K492" t="s">
        <v>821</v>
      </c>
      <c r="L492" t="s">
        <v>816</v>
      </c>
      <c r="M492" t="s">
        <v>1729</v>
      </c>
      <c r="N492" t="s">
        <v>6346</v>
      </c>
      <c r="O492" t="s">
        <v>6347</v>
      </c>
      <c r="P492" t="s">
        <v>19</v>
      </c>
      <c r="Q492" t="s">
        <v>126</v>
      </c>
      <c r="R492" t="s">
        <v>60</v>
      </c>
      <c r="S492" t="s">
        <v>1730</v>
      </c>
      <c r="T492" t="s">
        <v>4301</v>
      </c>
      <c r="U492" t="s">
        <v>721</v>
      </c>
    </row>
    <row r="493" spans="1:22" x14ac:dyDescent="0.25">
      <c r="A493" t="s">
        <v>153</v>
      </c>
      <c r="B493" t="s">
        <v>154</v>
      </c>
      <c r="C493" t="s">
        <v>1034</v>
      </c>
      <c r="D493" t="s">
        <v>3620</v>
      </c>
      <c r="E493" t="s">
        <v>2211</v>
      </c>
      <c r="F493" t="s">
        <v>203</v>
      </c>
      <c r="G493" t="s">
        <v>1396</v>
      </c>
      <c r="H493" t="s">
        <v>1351</v>
      </c>
      <c r="I493" t="s">
        <v>17</v>
      </c>
      <c r="J493" t="s">
        <v>725</v>
      </c>
      <c r="K493" t="s">
        <v>1349</v>
      </c>
      <c r="L493" t="s">
        <v>1090</v>
      </c>
      <c r="M493" t="s">
        <v>1729</v>
      </c>
      <c r="N493" t="s">
        <v>5088</v>
      </c>
      <c r="O493" t="s">
        <v>6348</v>
      </c>
      <c r="P493" t="s">
        <v>19</v>
      </c>
      <c r="Q493" t="s">
        <v>1392</v>
      </c>
      <c r="R493" t="s">
        <v>51</v>
      </c>
      <c r="S493" t="s">
        <v>1728</v>
      </c>
      <c r="T493" t="s">
        <v>1369</v>
      </c>
      <c r="U493" t="s">
        <v>155</v>
      </c>
    </row>
    <row r="494" spans="1:22" x14ac:dyDescent="0.25">
      <c r="A494" t="s">
        <v>1264</v>
      </c>
      <c r="B494" t="s">
        <v>1265</v>
      </c>
      <c r="D494" t="s">
        <v>1399</v>
      </c>
      <c r="E494" t="s">
        <v>125</v>
      </c>
      <c r="F494" t="s">
        <v>203</v>
      </c>
      <c r="G494" t="s">
        <v>1613</v>
      </c>
      <c r="H494" t="s">
        <v>1344</v>
      </c>
      <c r="I494" t="s">
        <v>28</v>
      </c>
      <c r="J494" t="s">
        <v>5896</v>
      </c>
      <c r="K494" t="s">
        <v>820</v>
      </c>
      <c r="L494" t="s">
        <v>817</v>
      </c>
      <c r="M494" t="s">
        <v>1727</v>
      </c>
      <c r="N494" t="s">
        <v>5088</v>
      </c>
      <c r="O494" t="s">
        <v>4565</v>
      </c>
      <c r="P494" t="s">
        <v>19</v>
      </c>
      <c r="Q494" t="s">
        <v>1083</v>
      </c>
      <c r="R494" t="s">
        <v>41</v>
      </c>
      <c r="S494" t="s">
        <v>1728</v>
      </c>
      <c r="T494" t="s">
        <v>4192</v>
      </c>
      <c r="U494" t="s">
        <v>1266</v>
      </c>
    </row>
    <row r="495" spans="1:22" x14ac:dyDescent="0.25">
      <c r="A495" t="s">
        <v>1353</v>
      </c>
      <c r="B495" t="s">
        <v>1354</v>
      </c>
      <c r="C495" t="s">
        <v>1034</v>
      </c>
      <c r="D495" t="s">
        <v>3661</v>
      </c>
      <c r="E495" t="s">
        <v>2190</v>
      </c>
      <c r="F495" t="s">
        <v>2155</v>
      </c>
      <c r="G495" t="s">
        <v>1613</v>
      </c>
      <c r="H495" t="s">
        <v>1391</v>
      </c>
      <c r="I495" t="s">
        <v>28</v>
      </c>
      <c r="J495" t="s">
        <v>4961</v>
      </c>
      <c r="K495" t="s">
        <v>3712</v>
      </c>
      <c r="L495" t="s">
        <v>1811</v>
      </c>
      <c r="M495" t="s">
        <v>1731</v>
      </c>
      <c r="N495" t="s">
        <v>5079</v>
      </c>
      <c r="O495" t="s">
        <v>6349</v>
      </c>
      <c r="P495" t="s">
        <v>19</v>
      </c>
      <c r="Q495" t="s">
        <v>1392</v>
      </c>
      <c r="R495" t="s">
        <v>195</v>
      </c>
      <c r="S495" t="s">
        <v>1730</v>
      </c>
      <c r="T495" t="s">
        <v>4475</v>
      </c>
      <c r="U495" t="s">
        <v>1355</v>
      </c>
    </row>
    <row r="496" spans="1:22" x14ac:dyDescent="0.25">
      <c r="A496" t="s">
        <v>2015</v>
      </c>
      <c r="B496" t="s">
        <v>2016</v>
      </c>
      <c r="C496" t="s">
        <v>2562</v>
      </c>
      <c r="D496" t="s">
        <v>297</v>
      </c>
      <c r="E496" t="s">
        <v>125</v>
      </c>
      <c r="F496" t="s">
        <v>203</v>
      </c>
      <c r="G496" t="s">
        <v>1613</v>
      </c>
      <c r="H496" t="s">
        <v>126</v>
      </c>
      <c r="I496" t="s">
        <v>1122</v>
      </c>
      <c r="J496" t="s">
        <v>40</v>
      </c>
      <c r="K496" t="s">
        <v>1149</v>
      </c>
      <c r="L496" t="s">
        <v>1094</v>
      </c>
      <c r="M496" t="s">
        <v>1731</v>
      </c>
      <c r="N496" t="s">
        <v>6350</v>
      </c>
      <c r="O496" t="s">
        <v>6351</v>
      </c>
      <c r="P496" t="s">
        <v>19</v>
      </c>
      <c r="Q496" t="s">
        <v>126</v>
      </c>
      <c r="R496" t="s">
        <v>37</v>
      </c>
      <c r="S496" t="s">
        <v>1730</v>
      </c>
      <c r="T496" t="s">
        <v>1614</v>
      </c>
      <c r="U496" t="s">
        <v>2017</v>
      </c>
    </row>
    <row r="497" spans="1:21" x14ac:dyDescent="0.25">
      <c r="A497" t="s">
        <v>1738</v>
      </c>
      <c r="B497" t="s">
        <v>1739</v>
      </c>
      <c r="C497" t="s">
        <v>1992</v>
      </c>
      <c r="D497" t="s">
        <v>1132</v>
      </c>
      <c r="E497" t="s">
        <v>125</v>
      </c>
      <c r="F497" t="s">
        <v>246</v>
      </c>
      <c r="G497" t="s">
        <v>590</v>
      </c>
      <c r="H497" t="s">
        <v>1343</v>
      </c>
      <c r="I497" t="s">
        <v>20</v>
      </c>
      <c r="J497" t="s">
        <v>727</v>
      </c>
      <c r="K497" t="s">
        <v>1086</v>
      </c>
      <c r="L497" t="s">
        <v>816</v>
      </c>
      <c r="M497" t="s">
        <v>1729</v>
      </c>
      <c r="N497" t="s">
        <v>6352</v>
      </c>
      <c r="O497" t="s">
        <v>2478</v>
      </c>
      <c r="P497" t="s">
        <v>19</v>
      </c>
      <c r="Q497" t="s">
        <v>1101</v>
      </c>
      <c r="R497" t="s">
        <v>24</v>
      </c>
      <c r="S497" t="s">
        <v>1732</v>
      </c>
      <c r="T497" t="s">
        <v>5049</v>
      </c>
      <c r="U497" t="s">
        <v>1740</v>
      </c>
    </row>
    <row r="498" spans="1:21" x14ac:dyDescent="0.25">
      <c r="A498" t="s">
        <v>1633</v>
      </c>
      <c r="B498" t="s">
        <v>1634</v>
      </c>
      <c r="C498" t="s">
        <v>3349</v>
      </c>
      <c r="D498" t="s">
        <v>1133</v>
      </c>
      <c r="E498" t="s">
        <v>125</v>
      </c>
      <c r="F498" t="s">
        <v>203</v>
      </c>
      <c r="G498" t="s">
        <v>591</v>
      </c>
      <c r="H498" t="s">
        <v>1343</v>
      </c>
      <c r="I498" t="s">
        <v>1122</v>
      </c>
      <c r="J498" t="s">
        <v>3664</v>
      </c>
      <c r="K498" t="s">
        <v>824</v>
      </c>
      <c r="L498" t="s">
        <v>817</v>
      </c>
      <c r="M498" t="s">
        <v>1729</v>
      </c>
      <c r="N498" t="s">
        <v>5080</v>
      </c>
      <c r="P498" t="s">
        <v>19</v>
      </c>
      <c r="Q498" t="s">
        <v>126</v>
      </c>
      <c r="R498" t="s">
        <v>24</v>
      </c>
      <c r="S498" t="s">
        <v>1732</v>
      </c>
      <c r="T498" t="s">
        <v>3350</v>
      </c>
      <c r="U498" t="s">
        <v>1635</v>
      </c>
    </row>
    <row r="499" spans="1:21" x14ac:dyDescent="0.25">
      <c r="A499" t="s">
        <v>2888</v>
      </c>
      <c r="B499" t="s">
        <v>2889</v>
      </c>
      <c r="C499" t="s">
        <v>2890</v>
      </c>
      <c r="D499" t="s">
        <v>1140</v>
      </c>
      <c r="E499" t="s">
        <v>125</v>
      </c>
      <c r="F499" t="s">
        <v>246</v>
      </c>
      <c r="G499" t="s">
        <v>1613</v>
      </c>
      <c r="H499" t="s">
        <v>1343</v>
      </c>
      <c r="I499" t="s">
        <v>1122</v>
      </c>
      <c r="J499" t="s">
        <v>725</v>
      </c>
      <c r="K499" t="s">
        <v>1134</v>
      </c>
      <c r="L499" t="s">
        <v>1090</v>
      </c>
      <c r="M499" t="s">
        <v>1727</v>
      </c>
      <c r="N499" t="s">
        <v>5080</v>
      </c>
      <c r="O499" t="s">
        <v>6353</v>
      </c>
      <c r="P499" t="s">
        <v>19</v>
      </c>
      <c r="Q499" t="s">
        <v>1083</v>
      </c>
      <c r="R499" t="s">
        <v>21</v>
      </c>
      <c r="S499" t="s">
        <v>1728</v>
      </c>
      <c r="T499" t="s">
        <v>5132</v>
      </c>
      <c r="U499" t="s">
        <v>2891</v>
      </c>
    </row>
    <row r="500" spans="1:21" x14ac:dyDescent="0.25">
      <c r="A500" t="s">
        <v>2803</v>
      </c>
      <c r="B500" t="s">
        <v>2804</v>
      </c>
      <c r="C500" t="s">
        <v>1084</v>
      </c>
      <c r="D500" t="s">
        <v>336</v>
      </c>
      <c r="E500" t="s">
        <v>125</v>
      </c>
      <c r="F500" t="s">
        <v>246</v>
      </c>
      <c r="G500" t="s">
        <v>1613</v>
      </c>
      <c r="H500" t="s">
        <v>1343</v>
      </c>
      <c r="I500" t="s">
        <v>17</v>
      </c>
      <c r="J500" t="s">
        <v>725</v>
      </c>
      <c r="K500" t="s">
        <v>1400</v>
      </c>
      <c r="M500" t="s">
        <v>1727</v>
      </c>
      <c r="N500" t="s">
        <v>6354</v>
      </c>
      <c r="P500" t="s">
        <v>19</v>
      </c>
      <c r="Q500" t="s">
        <v>1083</v>
      </c>
      <c r="R500" t="s">
        <v>30</v>
      </c>
      <c r="S500" t="s">
        <v>1728</v>
      </c>
      <c r="T500" t="s">
        <v>2802</v>
      </c>
      <c r="U500" t="s">
        <v>2805</v>
      </c>
    </row>
    <row r="501" spans="1:21" x14ac:dyDescent="0.25">
      <c r="A501" t="s">
        <v>2797</v>
      </c>
      <c r="B501" t="s">
        <v>2798</v>
      </c>
      <c r="C501" t="s">
        <v>4186</v>
      </c>
      <c r="D501" t="s">
        <v>76</v>
      </c>
      <c r="E501" t="s">
        <v>125</v>
      </c>
      <c r="F501" t="s">
        <v>203</v>
      </c>
      <c r="G501" t="s">
        <v>28</v>
      </c>
      <c r="H501" t="s">
        <v>126</v>
      </c>
      <c r="I501" t="s">
        <v>1122</v>
      </c>
      <c r="J501" t="s">
        <v>4961</v>
      </c>
      <c r="K501" t="s">
        <v>822</v>
      </c>
      <c r="L501" t="s">
        <v>819</v>
      </c>
      <c r="M501" t="s">
        <v>1729</v>
      </c>
      <c r="N501" t="s">
        <v>6355</v>
      </c>
      <c r="O501" t="s">
        <v>6356</v>
      </c>
      <c r="P501" t="s">
        <v>19</v>
      </c>
      <c r="Q501" t="s">
        <v>1083</v>
      </c>
      <c r="R501" t="s">
        <v>51</v>
      </c>
      <c r="S501" t="s">
        <v>1728</v>
      </c>
      <c r="T501" t="s">
        <v>4300</v>
      </c>
      <c r="U501" t="s">
        <v>2799</v>
      </c>
    </row>
    <row r="502" spans="1:21" x14ac:dyDescent="0.25">
      <c r="A502" t="s">
        <v>503</v>
      </c>
      <c r="B502" t="s">
        <v>504</v>
      </c>
      <c r="C502" t="s">
        <v>1128</v>
      </c>
      <c r="D502" t="s">
        <v>2678</v>
      </c>
      <c r="E502" t="s">
        <v>2190</v>
      </c>
      <c r="F502" t="s">
        <v>2155</v>
      </c>
      <c r="G502" t="s">
        <v>1613</v>
      </c>
      <c r="H502" t="s">
        <v>1351</v>
      </c>
      <c r="I502" t="s">
        <v>28</v>
      </c>
      <c r="J502" t="s">
        <v>722</v>
      </c>
      <c r="K502" t="s">
        <v>1105</v>
      </c>
      <c r="L502" t="s">
        <v>816</v>
      </c>
      <c r="M502" t="s">
        <v>1729</v>
      </c>
      <c r="N502" t="s">
        <v>6357</v>
      </c>
      <c r="O502" t="s">
        <v>6358</v>
      </c>
      <c r="P502" t="s">
        <v>19</v>
      </c>
      <c r="Q502" t="s">
        <v>1642</v>
      </c>
      <c r="R502" t="s">
        <v>46</v>
      </c>
      <c r="S502" t="s">
        <v>1732</v>
      </c>
      <c r="T502" t="s">
        <v>3313</v>
      </c>
      <c r="U502" t="s">
        <v>505</v>
      </c>
    </row>
    <row r="503" spans="1:21" x14ac:dyDescent="0.25">
      <c r="A503" t="s">
        <v>1535</v>
      </c>
      <c r="B503" t="s">
        <v>1536</v>
      </c>
      <c r="C503" t="s">
        <v>4155</v>
      </c>
      <c r="D503" t="s">
        <v>1605</v>
      </c>
      <c r="E503" t="s">
        <v>1350</v>
      </c>
      <c r="F503" t="s">
        <v>2155</v>
      </c>
      <c r="G503" t="s">
        <v>1613</v>
      </c>
      <c r="H503" t="s">
        <v>1344</v>
      </c>
      <c r="I503" t="s">
        <v>28</v>
      </c>
      <c r="J503" t="s">
        <v>725</v>
      </c>
      <c r="K503" t="s">
        <v>1643</v>
      </c>
      <c r="L503" t="s">
        <v>1811</v>
      </c>
      <c r="M503" t="s">
        <v>1731</v>
      </c>
      <c r="N503" t="s">
        <v>6357</v>
      </c>
      <c r="O503" t="s">
        <v>6359</v>
      </c>
      <c r="P503" t="s">
        <v>19</v>
      </c>
      <c r="Q503" t="s">
        <v>1392</v>
      </c>
      <c r="R503" t="s">
        <v>68</v>
      </c>
      <c r="S503" t="s">
        <v>1730</v>
      </c>
      <c r="T503" t="s">
        <v>3068</v>
      </c>
      <c r="U503" t="s">
        <v>1537</v>
      </c>
    </row>
    <row r="504" spans="1:21" x14ac:dyDescent="0.25">
      <c r="A504" t="s">
        <v>313</v>
      </c>
      <c r="B504" t="s">
        <v>314</v>
      </c>
      <c r="C504" t="s">
        <v>96</v>
      </c>
      <c r="D504" t="s">
        <v>6360</v>
      </c>
      <c r="E504" t="s">
        <v>2298</v>
      </c>
      <c r="F504" t="s">
        <v>2429</v>
      </c>
      <c r="G504" t="s">
        <v>1396</v>
      </c>
      <c r="H504" t="s">
        <v>1391</v>
      </c>
      <c r="I504" t="s">
        <v>17</v>
      </c>
      <c r="J504" t="s">
        <v>725</v>
      </c>
      <c r="K504" t="s">
        <v>1767</v>
      </c>
      <c r="L504" t="s">
        <v>2434</v>
      </c>
      <c r="M504" t="s">
        <v>1731</v>
      </c>
      <c r="N504" t="s">
        <v>6361</v>
      </c>
      <c r="O504" t="s">
        <v>6362</v>
      </c>
      <c r="P504" t="s">
        <v>19</v>
      </c>
      <c r="Q504" t="s">
        <v>1392</v>
      </c>
      <c r="R504" t="s">
        <v>68</v>
      </c>
      <c r="S504" t="s">
        <v>1730</v>
      </c>
      <c r="T504" t="s">
        <v>6363</v>
      </c>
      <c r="U504" t="s">
        <v>315</v>
      </c>
    </row>
    <row r="505" spans="1:21" x14ac:dyDescent="0.25">
      <c r="A505" t="s">
        <v>1567</v>
      </c>
      <c r="B505" t="s">
        <v>1568</v>
      </c>
      <c r="C505" t="s">
        <v>1034</v>
      </c>
      <c r="D505" t="s">
        <v>3141</v>
      </c>
      <c r="E505" t="s">
        <v>125</v>
      </c>
      <c r="F505" t="s">
        <v>203</v>
      </c>
      <c r="G505" t="s">
        <v>1345</v>
      </c>
      <c r="H505" t="s">
        <v>1344</v>
      </c>
      <c r="I505" t="s">
        <v>20</v>
      </c>
      <c r="J505" t="s">
        <v>40</v>
      </c>
      <c r="K505" t="s">
        <v>2137</v>
      </c>
      <c r="L505" t="s">
        <v>817</v>
      </c>
      <c r="M505" t="s">
        <v>1731</v>
      </c>
      <c r="N505" t="s">
        <v>6364</v>
      </c>
      <c r="O505" t="s">
        <v>6365</v>
      </c>
      <c r="P505" t="s">
        <v>19</v>
      </c>
      <c r="Q505" t="s">
        <v>1392</v>
      </c>
      <c r="R505" t="s">
        <v>21</v>
      </c>
      <c r="S505" t="s">
        <v>1730</v>
      </c>
      <c r="T505" t="s">
        <v>6366</v>
      </c>
      <c r="U505" t="s">
        <v>1569</v>
      </c>
    </row>
    <row r="506" spans="1:21" x14ac:dyDescent="0.25">
      <c r="A506" t="s">
        <v>440</v>
      </c>
      <c r="B506" t="s">
        <v>441</v>
      </c>
      <c r="C506" t="s">
        <v>1128</v>
      </c>
      <c r="D506" t="s">
        <v>4969</v>
      </c>
      <c r="E506" t="s">
        <v>2466</v>
      </c>
      <c r="F506" t="s">
        <v>203</v>
      </c>
      <c r="G506" t="s">
        <v>1396</v>
      </c>
      <c r="H506" t="s">
        <v>1809</v>
      </c>
      <c r="I506" t="s">
        <v>28</v>
      </c>
      <c r="J506" t="s">
        <v>731</v>
      </c>
      <c r="K506" t="s">
        <v>2028</v>
      </c>
      <c r="L506" t="s">
        <v>1144</v>
      </c>
      <c r="M506" t="s">
        <v>1731</v>
      </c>
      <c r="N506" t="s">
        <v>6367</v>
      </c>
      <c r="O506" t="s">
        <v>6368</v>
      </c>
      <c r="P506" t="s">
        <v>19</v>
      </c>
      <c r="Q506" t="s">
        <v>1392</v>
      </c>
      <c r="R506" t="s">
        <v>60</v>
      </c>
      <c r="S506" t="s">
        <v>1730</v>
      </c>
      <c r="T506" t="s">
        <v>6369</v>
      </c>
      <c r="U506" t="s">
        <v>442</v>
      </c>
    </row>
    <row r="507" spans="1:21" x14ac:dyDescent="0.25">
      <c r="A507" t="s">
        <v>356</v>
      </c>
      <c r="B507" t="s">
        <v>357</v>
      </c>
      <c r="C507" t="s">
        <v>96</v>
      </c>
      <c r="D507" t="s">
        <v>3232</v>
      </c>
      <c r="E507" t="s">
        <v>125</v>
      </c>
      <c r="F507" t="s">
        <v>2155</v>
      </c>
      <c r="G507" t="s">
        <v>1613</v>
      </c>
      <c r="H507" t="s">
        <v>1344</v>
      </c>
      <c r="I507" t="s">
        <v>28</v>
      </c>
      <c r="J507" t="s">
        <v>725</v>
      </c>
      <c r="K507" t="s">
        <v>1795</v>
      </c>
      <c r="L507" t="s">
        <v>819</v>
      </c>
      <c r="M507" t="s">
        <v>1729</v>
      </c>
      <c r="N507" t="s">
        <v>6370</v>
      </c>
      <c r="O507" t="s">
        <v>6371</v>
      </c>
      <c r="Q507" t="s">
        <v>1392</v>
      </c>
      <c r="R507" t="s">
        <v>60</v>
      </c>
      <c r="S507" t="s">
        <v>1730</v>
      </c>
      <c r="T507" t="s">
        <v>4184</v>
      </c>
      <c r="U507" t="s">
        <v>358</v>
      </c>
    </row>
    <row r="508" spans="1:21" x14ac:dyDescent="0.25">
      <c r="A508" t="s">
        <v>3670</v>
      </c>
      <c r="B508" t="s">
        <v>3671</v>
      </c>
      <c r="C508" t="s">
        <v>96</v>
      </c>
      <c r="D508" t="s">
        <v>1111</v>
      </c>
      <c r="E508" t="s">
        <v>125</v>
      </c>
      <c r="F508" t="s">
        <v>245</v>
      </c>
      <c r="G508" t="s">
        <v>1396</v>
      </c>
      <c r="H508" t="s">
        <v>1343</v>
      </c>
      <c r="I508" t="s">
        <v>1122</v>
      </c>
      <c r="J508" t="s">
        <v>3536</v>
      </c>
      <c r="K508" t="s">
        <v>822</v>
      </c>
      <c r="L508" t="s">
        <v>1094</v>
      </c>
      <c r="M508" t="s">
        <v>1729</v>
      </c>
      <c r="N508" t="s">
        <v>6372</v>
      </c>
      <c r="O508" t="s">
        <v>5082</v>
      </c>
      <c r="P508" t="s">
        <v>19</v>
      </c>
      <c r="Q508" t="s">
        <v>1083</v>
      </c>
      <c r="R508" t="s">
        <v>18</v>
      </c>
      <c r="S508" t="s">
        <v>1732</v>
      </c>
      <c r="T508" t="s">
        <v>1636</v>
      </c>
      <c r="U508" t="s">
        <v>3672</v>
      </c>
    </row>
    <row r="509" spans="1:21" x14ac:dyDescent="0.25">
      <c r="A509" t="s">
        <v>196</v>
      </c>
      <c r="B509" t="s">
        <v>197</v>
      </c>
      <c r="C509" t="s">
        <v>96</v>
      </c>
      <c r="D509" t="s">
        <v>2237</v>
      </c>
      <c r="E509" t="s">
        <v>2384</v>
      </c>
      <c r="F509" t="s">
        <v>2155</v>
      </c>
      <c r="G509" t="s">
        <v>1613</v>
      </c>
      <c r="H509" t="s">
        <v>1351</v>
      </c>
      <c r="I509" t="s">
        <v>17</v>
      </c>
      <c r="J509" t="s">
        <v>727</v>
      </c>
      <c r="K509" t="s">
        <v>1689</v>
      </c>
      <c r="L509" t="s">
        <v>1371</v>
      </c>
      <c r="M509" t="s">
        <v>1731</v>
      </c>
      <c r="N509" t="s">
        <v>4786</v>
      </c>
      <c r="O509" t="s">
        <v>6373</v>
      </c>
      <c r="P509" t="s">
        <v>19</v>
      </c>
      <c r="Q509" t="s">
        <v>1392</v>
      </c>
      <c r="R509" t="s">
        <v>30</v>
      </c>
      <c r="S509" t="s">
        <v>1730</v>
      </c>
      <c r="T509" t="s">
        <v>3675</v>
      </c>
      <c r="U509" t="s">
        <v>198</v>
      </c>
    </row>
    <row r="510" spans="1:21" x14ac:dyDescent="0.25">
      <c r="A510" t="s">
        <v>185</v>
      </c>
      <c r="B510" t="s">
        <v>186</v>
      </c>
      <c r="C510" t="s">
        <v>1084</v>
      </c>
      <c r="D510" t="s">
        <v>2084</v>
      </c>
      <c r="E510" t="s">
        <v>1350</v>
      </c>
      <c r="F510" t="s">
        <v>2155</v>
      </c>
      <c r="G510" t="s">
        <v>1613</v>
      </c>
      <c r="H510" t="s">
        <v>1344</v>
      </c>
      <c r="I510" t="s">
        <v>28</v>
      </c>
      <c r="J510" t="s">
        <v>726</v>
      </c>
      <c r="K510" t="s">
        <v>1134</v>
      </c>
      <c r="L510" t="s">
        <v>816</v>
      </c>
      <c r="M510" t="s">
        <v>1731</v>
      </c>
      <c r="N510" t="s">
        <v>6374</v>
      </c>
      <c r="O510" t="s">
        <v>6375</v>
      </c>
      <c r="P510" t="s">
        <v>19</v>
      </c>
      <c r="Q510" t="s">
        <v>1392</v>
      </c>
      <c r="R510" t="s">
        <v>24</v>
      </c>
      <c r="S510" t="s">
        <v>1730</v>
      </c>
      <c r="T510" t="s">
        <v>2561</v>
      </c>
      <c r="U510" t="s">
        <v>187</v>
      </c>
    </row>
    <row r="511" spans="1:21" x14ac:dyDescent="0.25">
      <c r="A511" t="s">
        <v>752</v>
      </c>
      <c r="B511" t="s">
        <v>753</v>
      </c>
      <c r="C511" t="s">
        <v>96</v>
      </c>
      <c r="D511" t="s">
        <v>1111</v>
      </c>
      <c r="E511" t="s">
        <v>125</v>
      </c>
      <c r="F511" t="s">
        <v>246</v>
      </c>
      <c r="G511" t="s">
        <v>590</v>
      </c>
      <c r="H511" t="s">
        <v>126</v>
      </c>
      <c r="I511" t="s">
        <v>1122</v>
      </c>
      <c r="J511" t="s">
        <v>731</v>
      </c>
      <c r="K511" t="s">
        <v>1134</v>
      </c>
      <c r="M511" t="s">
        <v>1729</v>
      </c>
      <c r="N511" t="s">
        <v>6376</v>
      </c>
      <c r="P511" t="s">
        <v>19</v>
      </c>
      <c r="Q511" t="s">
        <v>126</v>
      </c>
      <c r="R511" t="s">
        <v>18</v>
      </c>
      <c r="S511" t="s">
        <v>1732</v>
      </c>
      <c r="T511" t="s">
        <v>3676</v>
      </c>
      <c r="U511" t="s">
        <v>754</v>
      </c>
    </row>
    <row r="512" spans="1:21" x14ac:dyDescent="0.25">
      <c r="A512" t="s">
        <v>1192</v>
      </c>
      <c r="B512" t="s">
        <v>1193</v>
      </c>
      <c r="C512" t="s">
        <v>1034</v>
      </c>
      <c r="D512" t="s">
        <v>2435</v>
      </c>
      <c r="E512" t="s">
        <v>2109</v>
      </c>
      <c r="F512" t="s">
        <v>2155</v>
      </c>
      <c r="G512" t="s">
        <v>1613</v>
      </c>
      <c r="H512" t="s">
        <v>1351</v>
      </c>
      <c r="I512" t="s">
        <v>17</v>
      </c>
      <c r="J512" t="s">
        <v>731</v>
      </c>
      <c r="K512" t="s">
        <v>1996</v>
      </c>
      <c r="L512" t="s">
        <v>1794</v>
      </c>
      <c r="M512" t="s">
        <v>1727</v>
      </c>
      <c r="N512" t="s">
        <v>6377</v>
      </c>
      <c r="O512" t="s">
        <v>5029</v>
      </c>
      <c r="P512" t="s">
        <v>19</v>
      </c>
      <c r="Q512" t="s">
        <v>1642</v>
      </c>
      <c r="R512" t="s">
        <v>18</v>
      </c>
      <c r="S512" t="s">
        <v>1728</v>
      </c>
      <c r="T512" t="s">
        <v>3348</v>
      </c>
      <c r="U512" t="s">
        <v>1194</v>
      </c>
    </row>
    <row r="513" spans="1:21" x14ac:dyDescent="0.25">
      <c r="A513" t="s">
        <v>2564</v>
      </c>
      <c r="B513" t="s">
        <v>2565</v>
      </c>
      <c r="C513" t="s">
        <v>1128</v>
      </c>
      <c r="D513" t="s">
        <v>1944</v>
      </c>
      <c r="E513" t="s">
        <v>2052</v>
      </c>
      <c r="F513" t="s">
        <v>203</v>
      </c>
      <c r="G513" t="s">
        <v>1613</v>
      </c>
      <c r="H513" t="s">
        <v>1344</v>
      </c>
      <c r="I513" t="s">
        <v>17</v>
      </c>
      <c r="J513" t="s">
        <v>40</v>
      </c>
      <c r="K513" t="s">
        <v>1795</v>
      </c>
      <c r="L513" t="s">
        <v>1090</v>
      </c>
      <c r="M513" t="s">
        <v>1731</v>
      </c>
      <c r="N513" t="s">
        <v>6378</v>
      </c>
      <c r="O513" t="s">
        <v>6379</v>
      </c>
      <c r="P513" t="s">
        <v>19</v>
      </c>
      <c r="Q513" t="s">
        <v>1642</v>
      </c>
      <c r="R513" t="s">
        <v>24</v>
      </c>
      <c r="S513" t="s">
        <v>1730</v>
      </c>
      <c r="T513" t="s">
        <v>4490</v>
      </c>
      <c r="U513" t="s">
        <v>2566</v>
      </c>
    </row>
    <row r="514" spans="1:21" x14ac:dyDescent="0.25">
      <c r="A514" t="s">
        <v>2441</v>
      </c>
      <c r="B514" t="s">
        <v>2442</v>
      </c>
      <c r="D514" t="s">
        <v>2084</v>
      </c>
      <c r="E514" t="s">
        <v>2109</v>
      </c>
      <c r="F514" t="s">
        <v>203</v>
      </c>
      <c r="G514" t="s">
        <v>1613</v>
      </c>
      <c r="H514" t="s">
        <v>1351</v>
      </c>
      <c r="I514" t="s">
        <v>131</v>
      </c>
      <c r="J514" t="s">
        <v>232</v>
      </c>
      <c r="K514" t="s">
        <v>1692</v>
      </c>
      <c r="L514" t="s">
        <v>1144</v>
      </c>
      <c r="M514" t="s">
        <v>1727</v>
      </c>
      <c r="N514" t="s">
        <v>6380</v>
      </c>
      <c r="O514" t="s">
        <v>6381</v>
      </c>
      <c r="P514" t="s">
        <v>19</v>
      </c>
      <c r="Q514" t="s">
        <v>1611</v>
      </c>
      <c r="R514" t="s">
        <v>62</v>
      </c>
      <c r="S514" t="s">
        <v>1728</v>
      </c>
      <c r="T514" t="s">
        <v>5097</v>
      </c>
      <c r="U514" t="s">
        <v>2443</v>
      </c>
    </row>
    <row r="515" spans="1:21" x14ac:dyDescent="0.25">
      <c r="A515" t="s">
        <v>965</v>
      </c>
      <c r="B515" t="s">
        <v>966</v>
      </c>
      <c r="C515" t="s">
        <v>4155</v>
      </c>
      <c r="D515" t="s">
        <v>3331</v>
      </c>
      <c r="E515" t="s">
        <v>2052</v>
      </c>
      <c r="F515" t="s">
        <v>2155</v>
      </c>
      <c r="G515" t="s">
        <v>1613</v>
      </c>
      <c r="H515" t="s">
        <v>1351</v>
      </c>
      <c r="I515" t="s">
        <v>28</v>
      </c>
      <c r="J515" t="s">
        <v>727</v>
      </c>
      <c r="K515" t="s">
        <v>1594</v>
      </c>
      <c r="L515" t="s">
        <v>1361</v>
      </c>
      <c r="M515" t="s">
        <v>1731</v>
      </c>
      <c r="N515" t="s">
        <v>4788</v>
      </c>
      <c r="O515" t="s">
        <v>6382</v>
      </c>
      <c r="Q515" t="s">
        <v>1392</v>
      </c>
      <c r="R515" t="s">
        <v>51</v>
      </c>
      <c r="S515" t="s">
        <v>1730</v>
      </c>
      <c r="T515" t="s">
        <v>4500</v>
      </c>
      <c r="U515" t="s">
        <v>967</v>
      </c>
    </row>
    <row r="516" spans="1:21" x14ac:dyDescent="0.25">
      <c r="A516" t="s">
        <v>2278</v>
      </c>
      <c r="B516" t="s">
        <v>2279</v>
      </c>
      <c r="C516" t="s">
        <v>1034</v>
      </c>
      <c r="D516" t="s">
        <v>1139</v>
      </c>
      <c r="E516" t="s">
        <v>125</v>
      </c>
      <c r="F516" t="s">
        <v>203</v>
      </c>
      <c r="G516" t="s">
        <v>591</v>
      </c>
      <c r="H516" t="s">
        <v>1344</v>
      </c>
      <c r="I516" t="s">
        <v>17</v>
      </c>
      <c r="J516" t="s">
        <v>727</v>
      </c>
      <c r="K516" t="s">
        <v>822</v>
      </c>
      <c r="L516" t="s">
        <v>817</v>
      </c>
      <c r="M516" t="s">
        <v>1729</v>
      </c>
      <c r="N516" t="s">
        <v>6383</v>
      </c>
      <c r="O516" t="s">
        <v>6384</v>
      </c>
      <c r="Q516" t="s">
        <v>1083</v>
      </c>
      <c r="R516" t="s">
        <v>37</v>
      </c>
      <c r="S516" t="s">
        <v>1732</v>
      </c>
      <c r="T516" t="s">
        <v>6385</v>
      </c>
      <c r="U516" t="s">
        <v>2280</v>
      </c>
    </row>
    <row r="517" spans="1:21" x14ac:dyDescent="0.25">
      <c r="A517" t="s">
        <v>2543</v>
      </c>
      <c r="B517" t="s">
        <v>2544</v>
      </c>
      <c r="C517" t="s">
        <v>1084</v>
      </c>
      <c r="D517" t="s">
        <v>1141</v>
      </c>
      <c r="E517" t="s">
        <v>125</v>
      </c>
      <c r="F517" t="s">
        <v>203</v>
      </c>
      <c r="G517" t="s">
        <v>1613</v>
      </c>
      <c r="H517" t="s">
        <v>126</v>
      </c>
      <c r="I517" t="s">
        <v>1122</v>
      </c>
      <c r="J517" t="s">
        <v>727</v>
      </c>
      <c r="K517" t="s">
        <v>1086</v>
      </c>
      <c r="L517" t="s">
        <v>819</v>
      </c>
      <c r="M517" t="s">
        <v>1729</v>
      </c>
      <c r="N517" t="s">
        <v>5096</v>
      </c>
      <c r="O517" t="s">
        <v>4967</v>
      </c>
      <c r="P517" t="s">
        <v>19</v>
      </c>
      <c r="Q517" t="s">
        <v>126</v>
      </c>
      <c r="R517" t="s">
        <v>120</v>
      </c>
      <c r="S517" t="s">
        <v>1732</v>
      </c>
      <c r="T517" t="s">
        <v>1409</v>
      </c>
      <c r="U517" t="s">
        <v>2545</v>
      </c>
    </row>
    <row r="518" spans="1:21" x14ac:dyDescent="0.25">
      <c r="A518" t="s">
        <v>2669</v>
      </c>
      <c r="B518" t="s">
        <v>2670</v>
      </c>
      <c r="C518" t="s">
        <v>2937</v>
      </c>
      <c r="D518" t="s">
        <v>1141</v>
      </c>
      <c r="E518" t="s">
        <v>125</v>
      </c>
      <c r="F518" t="s">
        <v>203</v>
      </c>
      <c r="G518" t="s">
        <v>1613</v>
      </c>
      <c r="H518" t="s">
        <v>1344</v>
      </c>
      <c r="I518" t="s">
        <v>28</v>
      </c>
      <c r="J518" t="s">
        <v>306</v>
      </c>
      <c r="K518" t="s">
        <v>1349</v>
      </c>
      <c r="L518" t="s">
        <v>1346</v>
      </c>
      <c r="M518" t="s">
        <v>1731</v>
      </c>
      <c r="N518" t="s">
        <v>6386</v>
      </c>
      <c r="O518" t="s">
        <v>6387</v>
      </c>
      <c r="P518" t="s">
        <v>19</v>
      </c>
      <c r="Q518" t="s">
        <v>1101</v>
      </c>
      <c r="R518" t="s">
        <v>51</v>
      </c>
      <c r="S518" t="s">
        <v>1730</v>
      </c>
      <c r="T518" t="s">
        <v>6388</v>
      </c>
      <c r="U518" t="s">
        <v>2671</v>
      </c>
    </row>
    <row r="519" spans="1:21" x14ac:dyDescent="0.25">
      <c r="A519" t="s">
        <v>3709</v>
      </c>
      <c r="B519" t="s">
        <v>3710</v>
      </c>
      <c r="D519" t="s">
        <v>1120</v>
      </c>
      <c r="E519" t="s">
        <v>125</v>
      </c>
      <c r="F519" t="s">
        <v>245</v>
      </c>
      <c r="G519" t="s">
        <v>1613</v>
      </c>
      <c r="H519" t="s">
        <v>126</v>
      </c>
      <c r="I519" t="s">
        <v>131</v>
      </c>
      <c r="J519" t="s">
        <v>4288</v>
      </c>
      <c r="K519" t="s">
        <v>1086</v>
      </c>
      <c r="L519" t="s">
        <v>817</v>
      </c>
      <c r="M519" t="s">
        <v>1729</v>
      </c>
      <c r="N519" t="s">
        <v>5092</v>
      </c>
      <c r="O519" t="s">
        <v>1008</v>
      </c>
      <c r="P519" t="s">
        <v>19</v>
      </c>
      <c r="Q519" t="s">
        <v>126</v>
      </c>
      <c r="R519" t="s">
        <v>71</v>
      </c>
      <c r="S519" t="s">
        <v>1730</v>
      </c>
      <c r="T519" t="s">
        <v>1593</v>
      </c>
      <c r="U519" t="s">
        <v>3711</v>
      </c>
    </row>
    <row r="520" spans="1:21" x14ac:dyDescent="0.25">
      <c r="A520" t="s">
        <v>785</v>
      </c>
      <c r="B520" t="s">
        <v>786</v>
      </c>
      <c r="C520" t="s">
        <v>1092</v>
      </c>
      <c r="D520" t="s">
        <v>1119</v>
      </c>
      <c r="E520" t="s">
        <v>125</v>
      </c>
      <c r="F520" t="s">
        <v>245</v>
      </c>
      <c r="G520" t="s">
        <v>590</v>
      </c>
      <c r="H520" t="s">
        <v>1343</v>
      </c>
      <c r="I520" t="s">
        <v>28</v>
      </c>
      <c r="J520" t="s">
        <v>731</v>
      </c>
      <c r="K520" t="s">
        <v>1134</v>
      </c>
      <c r="M520" t="s">
        <v>1729</v>
      </c>
      <c r="N520" t="s">
        <v>4493</v>
      </c>
      <c r="P520" t="s">
        <v>19</v>
      </c>
      <c r="Q520" t="s">
        <v>126</v>
      </c>
      <c r="R520" t="s">
        <v>68</v>
      </c>
      <c r="S520" t="s">
        <v>1732</v>
      </c>
      <c r="T520" t="s">
        <v>4115</v>
      </c>
      <c r="U520" t="s">
        <v>787</v>
      </c>
    </row>
    <row r="521" spans="1:21" x14ac:dyDescent="0.25">
      <c r="A521" t="s">
        <v>515</v>
      </c>
      <c r="B521" t="s">
        <v>516</v>
      </c>
      <c r="C521" t="s">
        <v>96</v>
      </c>
      <c r="D521" t="s">
        <v>2135</v>
      </c>
      <c r="E521" t="s">
        <v>1350</v>
      </c>
      <c r="F521" t="s">
        <v>2155</v>
      </c>
      <c r="G521" t="s">
        <v>1613</v>
      </c>
      <c r="H521" t="s">
        <v>1344</v>
      </c>
      <c r="I521" t="s">
        <v>131</v>
      </c>
      <c r="J521" t="s">
        <v>723</v>
      </c>
      <c r="K521" t="s">
        <v>1357</v>
      </c>
      <c r="L521" t="s">
        <v>1371</v>
      </c>
      <c r="M521" t="s">
        <v>1731</v>
      </c>
      <c r="N521" t="s">
        <v>4789</v>
      </c>
      <c r="O521" t="s">
        <v>6389</v>
      </c>
      <c r="P521" t="s">
        <v>19</v>
      </c>
      <c r="Q521" t="s">
        <v>1392</v>
      </c>
      <c r="R521" t="s">
        <v>18</v>
      </c>
      <c r="S521" t="s">
        <v>1732</v>
      </c>
      <c r="T521" t="s">
        <v>1538</v>
      </c>
      <c r="U521" t="s">
        <v>517</v>
      </c>
    </row>
    <row r="522" spans="1:21" x14ac:dyDescent="0.25">
      <c r="A522" t="s">
        <v>2253</v>
      </c>
      <c r="B522" t="s">
        <v>2254</v>
      </c>
      <c r="C522" t="s">
        <v>1128</v>
      </c>
      <c r="D522" t="s">
        <v>3328</v>
      </c>
      <c r="E522" t="s">
        <v>2836</v>
      </c>
      <c r="F522" t="s">
        <v>2155</v>
      </c>
      <c r="G522" t="s">
        <v>1613</v>
      </c>
      <c r="H522" t="s">
        <v>1391</v>
      </c>
      <c r="I522" t="s">
        <v>20</v>
      </c>
      <c r="J522" t="s">
        <v>727</v>
      </c>
      <c r="K522" t="s">
        <v>2028</v>
      </c>
      <c r="L522" t="s">
        <v>1371</v>
      </c>
      <c r="M522" t="s">
        <v>1731</v>
      </c>
      <c r="N522" t="s">
        <v>4789</v>
      </c>
      <c r="O522" t="s">
        <v>6390</v>
      </c>
      <c r="P522" t="s">
        <v>19</v>
      </c>
      <c r="Q522" t="s">
        <v>1392</v>
      </c>
      <c r="R522" t="s">
        <v>60</v>
      </c>
      <c r="S522" t="s">
        <v>1730</v>
      </c>
      <c r="T522" t="s">
        <v>3540</v>
      </c>
      <c r="U522" t="s">
        <v>2255</v>
      </c>
    </row>
    <row r="523" spans="1:21" x14ac:dyDescent="0.25">
      <c r="A523" t="s">
        <v>746</v>
      </c>
      <c r="B523" t="s">
        <v>747</v>
      </c>
      <c r="D523" t="s">
        <v>1120</v>
      </c>
      <c r="E523" t="s">
        <v>125</v>
      </c>
      <c r="F523" t="s">
        <v>245</v>
      </c>
      <c r="G523" t="s">
        <v>28</v>
      </c>
      <c r="H523" t="s">
        <v>126</v>
      </c>
      <c r="I523" t="s">
        <v>28</v>
      </c>
      <c r="J523" t="s">
        <v>731</v>
      </c>
      <c r="K523" t="s">
        <v>822</v>
      </c>
      <c r="M523" t="s">
        <v>1729</v>
      </c>
      <c r="N523" t="s">
        <v>5089</v>
      </c>
      <c r="P523" t="s">
        <v>19</v>
      </c>
      <c r="Q523" t="s">
        <v>126</v>
      </c>
      <c r="R523" t="s">
        <v>30</v>
      </c>
      <c r="S523" t="s">
        <v>1732</v>
      </c>
      <c r="T523" t="s">
        <v>4188</v>
      </c>
      <c r="U523" t="s">
        <v>748</v>
      </c>
    </row>
    <row r="524" spans="1:21" x14ac:dyDescent="0.25">
      <c r="A524" t="s">
        <v>2259</v>
      </c>
      <c r="B524" t="s">
        <v>2260</v>
      </c>
      <c r="D524" t="s">
        <v>1141</v>
      </c>
      <c r="E524" t="s">
        <v>125</v>
      </c>
      <c r="F524" t="s">
        <v>246</v>
      </c>
      <c r="G524" t="s">
        <v>590</v>
      </c>
      <c r="H524" t="s">
        <v>1343</v>
      </c>
      <c r="I524" t="s">
        <v>28</v>
      </c>
      <c r="J524" t="s">
        <v>723</v>
      </c>
      <c r="K524" t="s">
        <v>822</v>
      </c>
      <c r="L524" t="s">
        <v>817</v>
      </c>
      <c r="M524" t="s">
        <v>1729</v>
      </c>
      <c r="N524" t="s">
        <v>6391</v>
      </c>
      <c r="O524" t="s">
        <v>1008</v>
      </c>
      <c r="P524" t="s">
        <v>19</v>
      </c>
      <c r="Q524" t="s">
        <v>1083</v>
      </c>
      <c r="R524" t="s">
        <v>24</v>
      </c>
      <c r="S524" t="s">
        <v>1732</v>
      </c>
      <c r="T524" t="s">
        <v>4507</v>
      </c>
      <c r="U524" t="s">
        <v>2261</v>
      </c>
    </row>
    <row r="525" spans="1:21" x14ac:dyDescent="0.25">
      <c r="A525" t="s">
        <v>3700</v>
      </c>
      <c r="B525" t="s">
        <v>3701</v>
      </c>
      <c r="D525" t="s">
        <v>1138</v>
      </c>
      <c r="E525" t="s">
        <v>125</v>
      </c>
      <c r="F525" t="s">
        <v>245</v>
      </c>
      <c r="G525" t="s">
        <v>1613</v>
      </c>
      <c r="H525" t="s">
        <v>126</v>
      </c>
      <c r="I525" t="s">
        <v>1122</v>
      </c>
      <c r="J525" t="s">
        <v>4299</v>
      </c>
      <c r="K525" t="s">
        <v>824</v>
      </c>
      <c r="M525" t="s">
        <v>1729</v>
      </c>
      <c r="N525" t="s">
        <v>6392</v>
      </c>
      <c r="P525" t="s">
        <v>19</v>
      </c>
      <c r="Q525" t="s">
        <v>126</v>
      </c>
      <c r="R525" t="s">
        <v>71</v>
      </c>
      <c r="S525" t="s">
        <v>1728</v>
      </c>
      <c r="T525" t="s">
        <v>1636</v>
      </c>
      <c r="U525" t="s">
        <v>3702</v>
      </c>
    </row>
    <row r="526" spans="1:21" x14ac:dyDescent="0.25">
      <c r="A526" t="s">
        <v>2945</v>
      </c>
      <c r="B526" t="s">
        <v>2946</v>
      </c>
      <c r="C526" t="s">
        <v>2937</v>
      </c>
      <c r="D526" t="s">
        <v>336</v>
      </c>
      <c r="E526" t="s">
        <v>125</v>
      </c>
      <c r="F526" t="s">
        <v>246</v>
      </c>
      <c r="G526" t="s">
        <v>1613</v>
      </c>
      <c r="H526" t="s">
        <v>1343</v>
      </c>
      <c r="I526" t="s">
        <v>28</v>
      </c>
      <c r="J526" t="s">
        <v>5243</v>
      </c>
      <c r="K526" t="s">
        <v>821</v>
      </c>
      <c r="L526" t="s">
        <v>817</v>
      </c>
      <c r="M526" t="s">
        <v>1731</v>
      </c>
      <c r="N526" t="s">
        <v>6392</v>
      </c>
      <c r="O526" t="s">
        <v>6393</v>
      </c>
      <c r="P526" t="s">
        <v>19</v>
      </c>
      <c r="Q526" t="s">
        <v>1083</v>
      </c>
      <c r="R526" t="s">
        <v>62</v>
      </c>
      <c r="S526" t="s">
        <v>1730</v>
      </c>
      <c r="T526" t="s">
        <v>1373</v>
      </c>
      <c r="U526" t="s">
        <v>2947</v>
      </c>
    </row>
    <row r="527" spans="1:21" x14ac:dyDescent="0.25">
      <c r="A527" t="s">
        <v>1791</v>
      </c>
      <c r="B527" t="s">
        <v>1792</v>
      </c>
      <c r="D527" t="s">
        <v>1133</v>
      </c>
      <c r="E527" t="s">
        <v>125</v>
      </c>
      <c r="F527" t="s">
        <v>203</v>
      </c>
      <c r="G527" t="s">
        <v>28</v>
      </c>
      <c r="H527" t="s">
        <v>1343</v>
      </c>
      <c r="I527" t="s">
        <v>1122</v>
      </c>
      <c r="J527" t="s">
        <v>3629</v>
      </c>
      <c r="K527" t="s">
        <v>822</v>
      </c>
      <c r="M527" t="s">
        <v>1729</v>
      </c>
      <c r="N527" t="s">
        <v>6394</v>
      </c>
      <c r="O527" t="s">
        <v>3537</v>
      </c>
      <c r="P527" t="s">
        <v>19</v>
      </c>
      <c r="Q527" t="s">
        <v>1083</v>
      </c>
      <c r="R527" t="s">
        <v>36</v>
      </c>
      <c r="S527" t="s">
        <v>1732</v>
      </c>
      <c r="T527" t="s">
        <v>4501</v>
      </c>
      <c r="U527" t="s">
        <v>1793</v>
      </c>
    </row>
    <row r="528" spans="1:21" x14ac:dyDescent="0.25">
      <c r="A528" t="s">
        <v>1063</v>
      </c>
      <c r="B528" t="s">
        <v>1064</v>
      </c>
      <c r="C528" t="s">
        <v>1034</v>
      </c>
      <c r="D528" t="s">
        <v>1734</v>
      </c>
      <c r="E528" t="s">
        <v>125</v>
      </c>
      <c r="F528" t="s">
        <v>203</v>
      </c>
      <c r="G528" t="s">
        <v>1396</v>
      </c>
      <c r="H528" t="s">
        <v>1344</v>
      </c>
      <c r="I528" t="s">
        <v>17</v>
      </c>
      <c r="J528" t="s">
        <v>770</v>
      </c>
      <c r="K528" t="s">
        <v>1347</v>
      </c>
      <c r="L528" t="s">
        <v>818</v>
      </c>
      <c r="M528" t="s">
        <v>1731</v>
      </c>
      <c r="N528" t="s">
        <v>6395</v>
      </c>
      <c r="O528" t="s">
        <v>6396</v>
      </c>
      <c r="P528" t="s">
        <v>19</v>
      </c>
      <c r="Q528" t="s">
        <v>1392</v>
      </c>
      <c r="R528" t="s">
        <v>36</v>
      </c>
      <c r="S528" t="s">
        <v>1730</v>
      </c>
      <c r="T528" t="s">
        <v>4474</v>
      </c>
      <c r="U528" t="s">
        <v>1065</v>
      </c>
    </row>
    <row r="529" spans="1:22" x14ac:dyDescent="0.25">
      <c r="A529" t="s">
        <v>294</v>
      </c>
      <c r="B529" t="s">
        <v>295</v>
      </c>
      <c r="C529" t="s">
        <v>1092</v>
      </c>
      <c r="D529" t="s">
        <v>2907</v>
      </c>
      <c r="E529" t="s">
        <v>2298</v>
      </c>
      <c r="F529" t="s">
        <v>2155</v>
      </c>
      <c r="G529" t="s">
        <v>1613</v>
      </c>
      <c r="H529" t="s">
        <v>1344</v>
      </c>
      <c r="I529" t="s">
        <v>17</v>
      </c>
      <c r="J529" t="s">
        <v>40</v>
      </c>
      <c r="K529" t="s">
        <v>1643</v>
      </c>
      <c r="L529" t="s">
        <v>2299</v>
      </c>
      <c r="M529" t="s">
        <v>1731</v>
      </c>
      <c r="N529" t="s">
        <v>6397</v>
      </c>
      <c r="O529" t="s">
        <v>6398</v>
      </c>
      <c r="P529" t="s">
        <v>19</v>
      </c>
      <c r="Q529" t="s">
        <v>1392</v>
      </c>
      <c r="R529" t="s">
        <v>68</v>
      </c>
      <c r="S529" t="s">
        <v>1730</v>
      </c>
      <c r="T529" t="s">
        <v>3046</v>
      </c>
      <c r="U529" t="s">
        <v>296</v>
      </c>
    </row>
    <row r="530" spans="1:22" x14ac:dyDescent="0.25">
      <c r="A530" t="s">
        <v>2394</v>
      </c>
      <c r="B530" t="s">
        <v>2395</v>
      </c>
      <c r="C530" t="s">
        <v>1128</v>
      </c>
      <c r="D530" t="s">
        <v>2750</v>
      </c>
      <c r="E530" t="s">
        <v>2211</v>
      </c>
      <c r="F530" t="s">
        <v>203</v>
      </c>
      <c r="G530" t="s">
        <v>1613</v>
      </c>
      <c r="H530" t="s">
        <v>1351</v>
      </c>
      <c r="I530" t="s">
        <v>28</v>
      </c>
      <c r="J530" t="s">
        <v>732</v>
      </c>
      <c r="K530" t="s">
        <v>1825</v>
      </c>
      <c r="L530" t="s">
        <v>1082</v>
      </c>
      <c r="M530" t="s">
        <v>1727</v>
      </c>
      <c r="N530" t="s">
        <v>6399</v>
      </c>
      <c r="O530" t="s">
        <v>6400</v>
      </c>
      <c r="P530" t="s">
        <v>19</v>
      </c>
      <c r="Q530" t="s">
        <v>1642</v>
      </c>
      <c r="R530" t="s">
        <v>60</v>
      </c>
      <c r="S530" t="s">
        <v>1728</v>
      </c>
      <c r="T530" t="s">
        <v>2966</v>
      </c>
      <c r="U530" t="s">
        <v>2396</v>
      </c>
      <c r="V530" t="s">
        <v>1143</v>
      </c>
    </row>
    <row r="531" spans="1:22" x14ac:dyDescent="0.25">
      <c r="A531" t="s">
        <v>4291</v>
      </c>
      <c r="B531" t="s">
        <v>4292</v>
      </c>
      <c r="C531" t="s">
        <v>4155</v>
      </c>
      <c r="D531" t="s">
        <v>1138</v>
      </c>
      <c r="E531" t="s">
        <v>125</v>
      </c>
      <c r="F531" t="s">
        <v>203</v>
      </c>
      <c r="G531" t="s">
        <v>3048</v>
      </c>
      <c r="H531" t="s">
        <v>126</v>
      </c>
      <c r="I531" t="s">
        <v>1122</v>
      </c>
      <c r="J531" t="s">
        <v>129</v>
      </c>
      <c r="K531" t="s">
        <v>1105</v>
      </c>
      <c r="L531" t="s">
        <v>1094</v>
      </c>
      <c r="M531" t="s">
        <v>1727</v>
      </c>
      <c r="N531" t="s">
        <v>5090</v>
      </c>
      <c r="O531" t="s">
        <v>6401</v>
      </c>
      <c r="Q531" t="s">
        <v>1081</v>
      </c>
      <c r="R531" t="s">
        <v>46</v>
      </c>
      <c r="S531" t="s">
        <v>1730</v>
      </c>
      <c r="T531" t="s">
        <v>5306</v>
      </c>
      <c r="U531" t="s">
        <v>4293</v>
      </c>
    </row>
    <row r="532" spans="1:22" x14ac:dyDescent="0.25">
      <c r="A532" t="s">
        <v>2492</v>
      </c>
      <c r="B532" t="s">
        <v>2491</v>
      </c>
      <c r="D532" t="s">
        <v>2428</v>
      </c>
      <c r="E532" t="s">
        <v>125</v>
      </c>
      <c r="F532" t="s">
        <v>203</v>
      </c>
      <c r="G532" t="s">
        <v>1613</v>
      </c>
      <c r="H532" t="s">
        <v>1343</v>
      </c>
      <c r="I532" t="s">
        <v>131</v>
      </c>
      <c r="J532" t="s">
        <v>6004</v>
      </c>
      <c r="K532" t="s">
        <v>1692</v>
      </c>
      <c r="L532" t="s">
        <v>1082</v>
      </c>
      <c r="M532" t="s">
        <v>1731</v>
      </c>
      <c r="N532" t="s">
        <v>6402</v>
      </c>
      <c r="O532" t="s">
        <v>6403</v>
      </c>
      <c r="Q532" t="s">
        <v>1101</v>
      </c>
      <c r="R532" t="s">
        <v>18</v>
      </c>
      <c r="S532" t="s">
        <v>1730</v>
      </c>
      <c r="T532" t="s">
        <v>3548</v>
      </c>
      <c r="U532" t="s">
        <v>2490</v>
      </c>
    </row>
    <row r="533" spans="1:22" x14ac:dyDescent="0.25">
      <c r="A533" t="s">
        <v>2582</v>
      </c>
      <c r="B533" t="s">
        <v>2583</v>
      </c>
      <c r="D533" t="s">
        <v>1141</v>
      </c>
      <c r="E533" t="s">
        <v>125</v>
      </c>
      <c r="F533" t="s">
        <v>246</v>
      </c>
      <c r="G533" t="s">
        <v>1613</v>
      </c>
      <c r="H533" t="s">
        <v>1343</v>
      </c>
      <c r="I533" t="s">
        <v>17</v>
      </c>
      <c r="J533" t="s">
        <v>771</v>
      </c>
      <c r="K533" t="s">
        <v>1085</v>
      </c>
      <c r="L533" t="s">
        <v>818</v>
      </c>
      <c r="M533" t="s">
        <v>1729</v>
      </c>
      <c r="N533" t="s">
        <v>6404</v>
      </c>
      <c r="O533" t="s">
        <v>6405</v>
      </c>
      <c r="P533" t="s">
        <v>19</v>
      </c>
      <c r="Q533" t="s">
        <v>1101</v>
      </c>
      <c r="R533" t="s">
        <v>68</v>
      </c>
      <c r="S533" t="s">
        <v>1728</v>
      </c>
      <c r="T533" t="s">
        <v>3561</v>
      </c>
      <c r="U533" t="s">
        <v>2584</v>
      </c>
    </row>
    <row r="534" spans="1:22" x14ac:dyDescent="0.25">
      <c r="A534" t="s">
        <v>3343</v>
      </c>
      <c r="B534" t="s">
        <v>3344</v>
      </c>
      <c r="C534" t="s">
        <v>3345</v>
      </c>
      <c r="D534" t="s">
        <v>1140</v>
      </c>
      <c r="E534" t="s">
        <v>125</v>
      </c>
      <c r="F534" t="s">
        <v>203</v>
      </c>
      <c r="G534" t="s">
        <v>1345</v>
      </c>
      <c r="H534" t="s">
        <v>1343</v>
      </c>
      <c r="I534" t="s">
        <v>1122</v>
      </c>
      <c r="J534" t="s">
        <v>726</v>
      </c>
      <c r="K534" t="s">
        <v>1086</v>
      </c>
      <c r="L534" t="s">
        <v>817</v>
      </c>
      <c r="M534" t="s">
        <v>1729</v>
      </c>
      <c r="N534" t="s">
        <v>4793</v>
      </c>
      <c r="O534" t="s">
        <v>1008</v>
      </c>
      <c r="P534" t="s">
        <v>19</v>
      </c>
      <c r="Q534" t="s">
        <v>1083</v>
      </c>
      <c r="R534" t="s">
        <v>36</v>
      </c>
      <c r="S534" t="s">
        <v>1732</v>
      </c>
      <c r="T534" t="s">
        <v>3346</v>
      </c>
      <c r="U534" t="s">
        <v>3347</v>
      </c>
    </row>
    <row r="535" spans="1:22" x14ac:dyDescent="0.25">
      <c r="A535" t="s">
        <v>3041</v>
      </c>
      <c r="B535" t="s">
        <v>3042</v>
      </c>
      <c r="C535" t="s">
        <v>96</v>
      </c>
      <c r="D535" t="s">
        <v>1694</v>
      </c>
      <c r="E535" t="s">
        <v>125</v>
      </c>
      <c r="F535" t="s">
        <v>203</v>
      </c>
      <c r="G535" t="s">
        <v>1613</v>
      </c>
      <c r="H535" t="s">
        <v>1344</v>
      </c>
      <c r="I535" t="s">
        <v>17</v>
      </c>
      <c r="J535" t="s">
        <v>727</v>
      </c>
      <c r="K535" t="s">
        <v>1386</v>
      </c>
      <c r="L535" t="s">
        <v>818</v>
      </c>
      <c r="M535" t="s">
        <v>1731</v>
      </c>
      <c r="N535" t="s">
        <v>5110</v>
      </c>
      <c r="O535" t="s">
        <v>6406</v>
      </c>
      <c r="P535" t="s">
        <v>19</v>
      </c>
      <c r="Q535" t="s">
        <v>1101</v>
      </c>
      <c r="R535" t="s">
        <v>63</v>
      </c>
      <c r="S535" t="s">
        <v>1730</v>
      </c>
      <c r="T535" t="s">
        <v>4294</v>
      </c>
      <c r="U535" t="s">
        <v>3043</v>
      </c>
    </row>
    <row r="536" spans="1:22" x14ac:dyDescent="0.25">
      <c r="A536" t="s">
        <v>127</v>
      </c>
      <c r="B536" t="s">
        <v>128</v>
      </c>
      <c r="C536" t="s">
        <v>1034</v>
      </c>
      <c r="D536" t="s">
        <v>4720</v>
      </c>
      <c r="E536" t="s">
        <v>2052</v>
      </c>
      <c r="F536" t="s">
        <v>203</v>
      </c>
      <c r="G536" t="s">
        <v>1613</v>
      </c>
      <c r="H536" t="s">
        <v>1344</v>
      </c>
      <c r="I536" t="s">
        <v>131</v>
      </c>
      <c r="J536" t="s">
        <v>232</v>
      </c>
      <c r="K536" t="s">
        <v>1347</v>
      </c>
      <c r="L536" t="s">
        <v>818</v>
      </c>
      <c r="M536" t="s">
        <v>1731</v>
      </c>
      <c r="N536" t="s">
        <v>6407</v>
      </c>
      <c r="O536" t="s">
        <v>3631</v>
      </c>
      <c r="P536" t="s">
        <v>25</v>
      </c>
      <c r="Q536" t="s">
        <v>1611</v>
      </c>
      <c r="R536" t="s">
        <v>36</v>
      </c>
      <c r="S536" t="s">
        <v>1728</v>
      </c>
      <c r="T536" t="s">
        <v>3674</v>
      </c>
      <c r="U536" t="s">
        <v>130</v>
      </c>
    </row>
    <row r="537" spans="1:22" x14ac:dyDescent="0.25">
      <c r="A537" t="s">
        <v>942</v>
      </c>
      <c r="B537" t="s">
        <v>943</v>
      </c>
      <c r="C537" t="s">
        <v>1128</v>
      </c>
      <c r="D537" t="s">
        <v>1219</v>
      </c>
      <c r="E537" t="s">
        <v>2784</v>
      </c>
      <c r="F537" t="s">
        <v>203</v>
      </c>
      <c r="G537" t="s">
        <v>1613</v>
      </c>
      <c r="H537" t="s">
        <v>1351</v>
      </c>
      <c r="I537" t="s">
        <v>28</v>
      </c>
      <c r="J537" t="s">
        <v>722</v>
      </c>
      <c r="K537" t="s">
        <v>1415</v>
      </c>
      <c r="L537" t="s">
        <v>1082</v>
      </c>
      <c r="M537" t="s">
        <v>1731</v>
      </c>
      <c r="N537" t="s">
        <v>6407</v>
      </c>
      <c r="O537" t="s">
        <v>6408</v>
      </c>
      <c r="P537" t="s">
        <v>19</v>
      </c>
      <c r="Q537" t="s">
        <v>1642</v>
      </c>
      <c r="R537" t="s">
        <v>46</v>
      </c>
      <c r="S537" t="s">
        <v>1732</v>
      </c>
      <c r="T537" t="s">
        <v>2436</v>
      </c>
      <c r="U537" t="s">
        <v>944</v>
      </c>
    </row>
    <row r="538" spans="1:22" x14ac:dyDescent="0.25">
      <c r="A538" t="s">
        <v>1051</v>
      </c>
      <c r="B538" t="s">
        <v>1052</v>
      </c>
      <c r="C538" t="s">
        <v>1034</v>
      </c>
      <c r="D538" t="s">
        <v>6409</v>
      </c>
      <c r="E538" t="s">
        <v>2211</v>
      </c>
      <c r="F538" t="s">
        <v>2429</v>
      </c>
      <c r="G538" t="s">
        <v>1345</v>
      </c>
      <c r="H538" t="s">
        <v>1391</v>
      </c>
      <c r="I538" t="s">
        <v>17</v>
      </c>
      <c r="J538" t="s">
        <v>723</v>
      </c>
      <c r="K538" t="s">
        <v>2415</v>
      </c>
      <c r="L538" t="s">
        <v>1987</v>
      </c>
      <c r="M538" t="s">
        <v>1727</v>
      </c>
      <c r="N538" t="s">
        <v>5093</v>
      </c>
      <c r="O538" t="s">
        <v>3223</v>
      </c>
      <c r="P538" t="s">
        <v>19</v>
      </c>
      <c r="Q538" t="s">
        <v>1392</v>
      </c>
      <c r="R538" t="s">
        <v>24</v>
      </c>
      <c r="S538" t="s">
        <v>1728</v>
      </c>
      <c r="T538" t="s">
        <v>3342</v>
      </c>
      <c r="U538" t="s">
        <v>1053</v>
      </c>
    </row>
    <row r="539" spans="1:22" x14ac:dyDescent="0.25">
      <c r="A539" t="s">
        <v>1770</v>
      </c>
      <c r="B539" t="s">
        <v>1771</v>
      </c>
      <c r="C539" t="s">
        <v>1034</v>
      </c>
      <c r="D539" t="s">
        <v>1367</v>
      </c>
      <c r="E539" t="s">
        <v>125</v>
      </c>
      <c r="F539" t="s">
        <v>2155</v>
      </c>
      <c r="G539" t="s">
        <v>1613</v>
      </c>
      <c r="H539" t="s">
        <v>1343</v>
      </c>
      <c r="I539" t="s">
        <v>28</v>
      </c>
      <c r="J539" t="s">
        <v>761</v>
      </c>
      <c r="K539" t="s">
        <v>821</v>
      </c>
      <c r="L539" t="s">
        <v>1144</v>
      </c>
      <c r="M539" t="s">
        <v>1731</v>
      </c>
      <c r="N539" t="s">
        <v>5091</v>
      </c>
      <c r="O539" t="s">
        <v>6410</v>
      </c>
      <c r="P539" t="s">
        <v>19</v>
      </c>
      <c r="Q539" t="s">
        <v>1611</v>
      </c>
      <c r="R539" t="s">
        <v>37</v>
      </c>
      <c r="S539" t="s">
        <v>1730</v>
      </c>
      <c r="T539" t="s">
        <v>3351</v>
      </c>
      <c r="U539" t="s">
        <v>1772</v>
      </c>
    </row>
    <row r="540" spans="1:22" x14ac:dyDescent="0.25">
      <c r="A540" t="s">
        <v>856</v>
      </c>
      <c r="B540" t="s">
        <v>857</v>
      </c>
      <c r="C540" t="s">
        <v>1034</v>
      </c>
      <c r="D540" t="s">
        <v>2307</v>
      </c>
      <c r="E540" t="s">
        <v>2229</v>
      </c>
      <c r="F540" t="s">
        <v>2155</v>
      </c>
      <c r="G540" t="s">
        <v>1396</v>
      </c>
      <c r="H540" t="s">
        <v>1391</v>
      </c>
      <c r="I540" t="s">
        <v>20</v>
      </c>
      <c r="J540" t="s">
        <v>40</v>
      </c>
      <c r="K540" t="s">
        <v>3680</v>
      </c>
      <c r="L540" t="s">
        <v>816</v>
      </c>
      <c r="M540" t="s">
        <v>1731</v>
      </c>
      <c r="N540" t="s">
        <v>6411</v>
      </c>
      <c r="O540" t="s">
        <v>6412</v>
      </c>
      <c r="P540" t="s">
        <v>19</v>
      </c>
      <c r="Q540" t="s">
        <v>1392</v>
      </c>
      <c r="R540" t="s">
        <v>195</v>
      </c>
      <c r="S540" t="s">
        <v>1730</v>
      </c>
      <c r="T540" t="s">
        <v>4295</v>
      </c>
      <c r="U540" t="s">
        <v>858</v>
      </c>
    </row>
    <row r="541" spans="1:22" x14ac:dyDescent="0.25">
      <c r="A541" t="s">
        <v>1270</v>
      </c>
      <c r="B541" t="s">
        <v>1271</v>
      </c>
      <c r="C541" t="s">
        <v>1034</v>
      </c>
      <c r="D541" t="s">
        <v>2237</v>
      </c>
      <c r="E541" t="s">
        <v>1350</v>
      </c>
      <c r="F541" t="s">
        <v>203</v>
      </c>
      <c r="G541" t="s">
        <v>1613</v>
      </c>
      <c r="H541" t="s">
        <v>1344</v>
      </c>
      <c r="I541" t="s">
        <v>28</v>
      </c>
      <c r="J541" t="s">
        <v>129</v>
      </c>
      <c r="K541" t="s">
        <v>1357</v>
      </c>
      <c r="L541" t="s">
        <v>817</v>
      </c>
      <c r="M541" t="s">
        <v>1731</v>
      </c>
      <c r="N541" t="s">
        <v>6413</v>
      </c>
      <c r="O541" t="s">
        <v>4968</v>
      </c>
      <c r="P541" t="s">
        <v>19</v>
      </c>
      <c r="Q541" t="s">
        <v>1083</v>
      </c>
      <c r="R541" t="s">
        <v>71</v>
      </c>
      <c r="S541" t="s">
        <v>1728</v>
      </c>
      <c r="T541" t="s">
        <v>6414</v>
      </c>
      <c r="U541" t="s">
        <v>1272</v>
      </c>
    </row>
    <row r="542" spans="1:22" x14ac:dyDescent="0.25">
      <c r="A542" t="s">
        <v>2948</v>
      </c>
      <c r="B542" t="s">
        <v>2949</v>
      </c>
      <c r="D542" t="s">
        <v>1138</v>
      </c>
      <c r="E542" t="s">
        <v>125</v>
      </c>
      <c r="F542" t="s">
        <v>246</v>
      </c>
      <c r="G542" t="s">
        <v>1613</v>
      </c>
      <c r="H542" t="s">
        <v>126</v>
      </c>
      <c r="I542" t="s">
        <v>20</v>
      </c>
      <c r="J542" t="s">
        <v>6117</v>
      </c>
      <c r="K542" t="s">
        <v>824</v>
      </c>
      <c r="L542" t="s">
        <v>819</v>
      </c>
      <c r="M542" t="s">
        <v>1727</v>
      </c>
      <c r="N542" t="s">
        <v>6413</v>
      </c>
      <c r="O542" t="s">
        <v>6327</v>
      </c>
      <c r="P542" t="s">
        <v>19</v>
      </c>
      <c r="Q542" t="s">
        <v>1081</v>
      </c>
      <c r="R542" t="s">
        <v>34</v>
      </c>
      <c r="S542" t="s">
        <v>1728</v>
      </c>
      <c r="T542" t="s">
        <v>4200</v>
      </c>
      <c r="U542" t="s">
        <v>2950</v>
      </c>
    </row>
    <row r="543" spans="1:22" x14ac:dyDescent="0.25">
      <c r="A543" t="s">
        <v>210</v>
      </c>
      <c r="B543" t="s">
        <v>211</v>
      </c>
      <c r="C543" t="s">
        <v>1084</v>
      </c>
      <c r="D543" t="s">
        <v>3231</v>
      </c>
      <c r="E543" t="s">
        <v>125</v>
      </c>
      <c r="F543" t="s">
        <v>2155</v>
      </c>
      <c r="G543" t="s">
        <v>1613</v>
      </c>
      <c r="H543" t="s">
        <v>1344</v>
      </c>
      <c r="I543" t="s">
        <v>17</v>
      </c>
      <c r="J543" t="s">
        <v>730</v>
      </c>
      <c r="K543" t="s">
        <v>1415</v>
      </c>
      <c r="L543" t="s">
        <v>823</v>
      </c>
      <c r="M543" t="s">
        <v>1727</v>
      </c>
      <c r="N543" t="s">
        <v>6415</v>
      </c>
      <c r="O543" t="s">
        <v>5061</v>
      </c>
      <c r="P543" t="s">
        <v>19</v>
      </c>
      <c r="Q543" t="s">
        <v>1642</v>
      </c>
      <c r="R543" t="s">
        <v>60</v>
      </c>
      <c r="S543" t="s">
        <v>1728</v>
      </c>
      <c r="T543" t="s">
        <v>3477</v>
      </c>
      <c r="U543" t="s">
        <v>212</v>
      </c>
    </row>
    <row r="544" spans="1:22" x14ac:dyDescent="0.25">
      <c r="A544" t="s">
        <v>640</v>
      </c>
      <c r="B544" t="s">
        <v>641</v>
      </c>
      <c r="C544" t="s">
        <v>1084</v>
      </c>
      <c r="D544" t="s">
        <v>1808</v>
      </c>
      <c r="E544" t="s">
        <v>2052</v>
      </c>
      <c r="F544" t="s">
        <v>203</v>
      </c>
      <c r="G544" t="s">
        <v>1613</v>
      </c>
      <c r="H544" t="s">
        <v>1344</v>
      </c>
      <c r="I544" t="s">
        <v>28</v>
      </c>
      <c r="J544" t="s">
        <v>724</v>
      </c>
      <c r="K544" t="s">
        <v>1349</v>
      </c>
      <c r="L544" t="s">
        <v>1346</v>
      </c>
      <c r="M544" t="s">
        <v>1731</v>
      </c>
      <c r="N544" t="s">
        <v>6416</v>
      </c>
      <c r="O544" t="s">
        <v>6417</v>
      </c>
      <c r="P544" t="s">
        <v>19</v>
      </c>
      <c r="Q544" t="s">
        <v>1642</v>
      </c>
      <c r="R544" t="s">
        <v>29</v>
      </c>
      <c r="S544" t="s">
        <v>1730</v>
      </c>
      <c r="T544" t="s">
        <v>3354</v>
      </c>
      <c r="U544" t="s">
        <v>642</v>
      </c>
    </row>
    <row r="545" spans="1:22" x14ac:dyDescent="0.25">
      <c r="A545" t="s">
        <v>2752</v>
      </c>
      <c r="B545" t="s">
        <v>2752</v>
      </c>
      <c r="C545" t="s">
        <v>1084</v>
      </c>
      <c r="D545" t="s">
        <v>1374</v>
      </c>
      <c r="E545" t="s">
        <v>1350</v>
      </c>
      <c r="F545" t="s">
        <v>246</v>
      </c>
      <c r="G545" t="s">
        <v>1613</v>
      </c>
      <c r="H545" t="s">
        <v>1344</v>
      </c>
      <c r="I545" t="s">
        <v>20</v>
      </c>
      <c r="J545" t="s">
        <v>40</v>
      </c>
      <c r="K545" t="s">
        <v>1105</v>
      </c>
      <c r="L545" t="s">
        <v>1346</v>
      </c>
      <c r="M545" t="s">
        <v>1731</v>
      </c>
      <c r="N545" t="s">
        <v>6418</v>
      </c>
      <c r="O545" t="s">
        <v>6419</v>
      </c>
      <c r="P545" t="s">
        <v>25</v>
      </c>
      <c r="Q545" t="s">
        <v>1642</v>
      </c>
      <c r="R545" t="s">
        <v>68</v>
      </c>
      <c r="S545" t="s">
        <v>1730</v>
      </c>
      <c r="T545" t="s">
        <v>4296</v>
      </c>
      <c r="U545" t="s">
        <v>2753</v>
      </c>
    </row>
    <row r="546" spans="1:22" x14ac:dyDescent="0.25">
      <c r="A546" t="s">
        <v>2530</v>
      </c>
      <c r="B546" t="s">
        <v>2531</v>
      </c>
      <c r="D546" t="s">
        <v>213</v>
      </c>
      <c r="E546" t="s">
        <v>125</v>
      </c>
      <c r="F546" t="s">
        <v>246</v>
      </c>
      <c r="G546" t="s">
        <v>591</v>
      </c>
      <c r="H546" t="s">
        <v>126</v>
      </c>
      <c r="I546" t="s">
        <v>131</v>
      </c>
      <c r="J546" t="s">
        <v>723</v>
      </c>
      <c r="K546" t="s">
        <v>1403</v>
      </c>
      <c r="M546" t="s">
        <v>1729</v>
      </c>
      <c r="N546" t="s">
        <v>6420</v>
      </c>
      <c r="P546" t="s">
        <v>19</v>
      </c>
      <c r="Q546" t="s">
        <v>126</v>
      </c>
      <c r="R546" t="s">
        <v>24</v>
      </c>
      <c r="S546" t="s">
        <v>1732</v>
      </c>
      <c r="T546" t="s">
        <v>3735</v>
      </c>
      <c r="U546" t="s">
        <v>2532</v>
      </c>
    </row>
    <row r="547" spans="1:22" x14ac:dyDescent="0.25">
      <c r="A547" t="s">
        <v>2092</v>
      </c>
      <c r="B547" t="s">
        <v>2093</v>
      </c>
      <c r="D547" t="s">
        <v>213</v>
      </c>
      <c r="E547" t="s">
        <v>125</v>
      </c>
      <c r="F547" t="s">
        <v>203</v>
      </c>
      <c r="G547" t="s">
        <v>1613</v>
      </c>
      <c r="H547" t="s">
        <v>126</v>
      </c>
      <c r="I547" t="s">
        <v>17</v>
      </c>
      <c r="J547" t="s">
        <v>6307</v>
      </c>
      <c r="K547" t="s">
        <v>824</v>
      </c>
      <c r="L547" t="s">
        <v>819</v>
      </c>
      <c r="M547" t="s">
        <v>1731</v>
      </c>
      <c r="N547" t="s">
        <v>6421</v>
      </c>
      <c r="O547" t="s">
        <v>6422</v>
      </c>
      <c r="Q547" t="s">
        <v>1101</v>
      </c>
      <c r="R547" t="s">
        <v>30</v>
      </c>
      <c r="S547" t="s">
        <v>1728</v>
      </c>
      <c r="T547" t="s">
        <v>5074</v>
      </c>
      <c r="U547" t="s">
        <v>2094</v>
      </c>
    </row>
    <row r="548" spans="1:22" x14ac:dyDescent="0.25">
      <c r="A548" t="s">
        <v>1057</v>
      </c>
      <c r="B548" t="s">
        <v>1058</v>
      </c>
      <c r="C548" t="s">
        <v>1128</v>
      </c>
      <c r="D548" t="s">
        <v>1140</v>
      </c>
      <c r="E548" t="s">
        <v>1350</v>
      </c>
      <c r="F548" t="s">
        <v>203</v>
      </c>
      <c r="G548" t="s">
        <v>590</v>
      </c>
      <c r="H548" t="s">
        <v>1344</v>
      </c>
      <c r="I548" t="s">
        <v>1122</v>
      </c>
      <c r="J548" t="s">
        <v>767</v>
      </c>
      <c r="K548" t="s">
        <v>1134</v>
      </c>
      <c r="L548" t="s">
        <v>1090</v>
      </c>
      <c r="M548" t="s">
        <v>1729</v>
      </c>
      <c r="N548" t="s">
        <v>6421</v>
      </c>
      <c r="O548" t="s">
        <v>6423</v>
      </c>
      <c r="P548" t="s">
        <v>19</v>
      </c>
      <c r="Q548" t="s">
        <v>126</v>
      </c>
      <c r="R548" t="s">
        <v>18</v>
      </c>
      <c r="S548" t="s">
        <v>1732</v>
      </c>
      <c r="T548" t="s">
        <v>6424</v>
      </c>
      <c r="U548" t="s">
        <v>1059</v>
      </c>
    </row>
    <row r="549" spans="1:22" x14ac:dyDescent="0.25">
      <c r="A549" t="s">
        <v>1289</v>
      </c>
      <c r="B549" t="s">
        <v>1290</v>
      </c>
      <c r="C549" t="s">
        <v>1034</v>
      </c>
      <c r="D549" t="s">
        <v>1605</v>
      </c>
      <c r="E549" t="s">
        <v>2190</v>
      </c>
      <c r="F549" t="s">
        <v>2155</v>
      </c>
      <c r="G549" t="s">
        <v>1396</v>
      </c>
      <c r="H549" t="s">
        <v>1344</v>
      </c>
      <c r="I549" t="s">
        <v>17</v>
      </c>
      <c r="J549" t="s">
        <v>725</v>
      </c>
      <c r="K549" t="s">
        <v>1996</v>
      </c>
      <c r="L549" t="s">
        <v>1366</v>
      </c>
      <c r="M549" t="s">
        <v>1731</v>
      </c>
      <c r="N549" t="s">
        <v>4497</v>
      </c>
      <c r="O549" t="s">
        <v>6425</v>
      </c>
      <c r="P549" t="s">
        <v>19</v>
      </c>
      <c r="Q549" t="s">
        <v>1392</v>
      </c>
      <c r="R549" t="s">
        <v>195</v>
      </c>
      <c r="S549" t="s">
        <v>1732</v>
      </c>
      <c r="T549" t="s">
        <v>3685</v>
      </c>
      <c r="U549" t="s">
        <v>1291</v>
      </c>
    </row>
    <row r="550" spans="1:22" x14ac:dyDescent="0.25">
      <c r="A550" t="s">
        <v>737</v>
      </c>
      <c r="B550" t="s">
        <v>738</v>
      </c>
      <c r="C550" t="s">
        <v>33</v>
      </c>
      <c r="D550" t="s">
        <v>2084</v>
      </c>
      <c r="E550" t="s">
        <v>1350</v>
      </c>
      <c r="F550" t="s">
        <v>203</v>
      </c>
      <c r="G550" t="s">
        <v>1613</v>
      </c>
      <c r="H550" t="s">
        <v>1809</v>
      </c>
      <c r="I550" t="s">
        <v>1122</v>
      </c>
      <c r="J550" t="s">
        <v>763</v>
      </c>
      <c r="K550" t="s">
        <v>2270</v>
      </c>
      <c r="L550" t="s">
        <v>1082</v>
      </c>
      <c r="M550" t="s">
        <v>1731</v>
      </c>
      <c r="N550" t="s">
        <v>6426</v>
      </c>
      <c r="O550" t="s">
        <v>3608</v>
      </c>
      <c r="P550" t="s">
        <v>19</v>
      </c>
      <c r="Q550" t="s">
        <v>1642</v>
      </c>
      <c r="R550" t="s">
        <v>62</v>
      </c>
      <c r="S550" t="s">
        <v>1732</v>
      </c>
      <c r="T550" t="s">
        <v>3542</v>
      </c>
      <c r="U550" t="s">
        <v>739</v>
      </c>
      <c r="V550" t="s">
        <v>1143</v>
      </c>
    </row>
    <row r="551" spans="1:22" x14ac:dyDescent="0.25">
      <c r="A551" t="s">
        <v>2328</v>
      </c>
      <c r="B551" t="s">
        <v>2329</v>
      </c>
      <c r="C551" t="s">
        <v>1034</v>
      </c>
      <c r="D551" t="s">
        <v>76</v>
      </c>
      <c r="E551" t="s">
        <v>125</v>
      </c>
      <c r="F551" t="s">
        <v>246</v>
      </c>
      <c r="G551" t="s">
        <v>2709</v>
      </c>
      <c r="H551" t="s">
        <v>1343</v>
      </c>
      <c r="I551" t="s">
        <v>1122</v>
      </c>
      <c r="J551" t="s">
        <v>727</v>
      </c>
      <c r="K551" t="s">
        <v>822</v>
      </c>
      <c r="L551" t="s">
        <v>823</v>
      </c>
      <c r="M551" t="s">
        <v>1729</v>
      </c>
      <c r="N551" t="s">
        <v>4795</v>
      </c>
      <c r="O551" t="s">
        <v>5754</v>
      </c>
      <c r="P551" t="s">
        <v>19</v>
      </c>
      <c r="Q551" t="s">
        <v>1101</v>
      </c>
      <c r="R551" t="s">
        <v>51</v>
      </c>
      <c r="S551" t="s">
        <v>1732</v>
      </c>
      <c r="T551" t="s">
        <v>4794</v>
      </c>
      <c r="U551" t="s">
        <v>2330</v>
      </c>
    </row>
    <row r="552" spans="1:22" x14ac:dyDescent="0.25">
      <c r="A552" t="s">
        <v>2503</v>
      </c>
      <c r="B552" t="s">
        <v>2502</v>
      </c>
      <c r="C552" t="s">
        <v>1402</v>
      </c>
      <c r="D552" t="s">
        <v>202</v>
      </c>
      <c r="E552" t="s">
        <v>125</v>
      </c>
      <c r="F552" t="s">
        <v>2155</v>
      </c>
      <c r="G552" t="s">
        <v>1613</v>
      </c>
      <c r="H552" t="s">
        <v>1343</v>
      </c>
      <c r="I552" t="s">
        <v>131</v>
      </c>
      <c r="J552" t="s">
        <v>3218</v>
      </c>
      <c r="K552" t="s">
        <v>820</v>
      </c>
      <c r="L552" t="s">
        <v>823</v>
      </c>
      <c r="M552" t="s">
        <v>1731</v>
      </c>
      <c r="N552" t="s">
        <v>6427</v>
      </c>
      <c r="O552" t="s">
        <v>3653</v>
      </c>
      <c r="P552" t="s">
        <v>19</v>
      </c>
      <c r="Q552" t="s">
        <v>126</v>
      </c>
      <c r="R552" t="s">
        <v>120</v>
      </c>
      <c r="S552" t="s">
        <v>1730</v>
      </c>
      <c r="T552" t="s">
        <v>1373</v>
      </c>
      <c r="U552" t="s">
        <v>2501</v>
      </c>
    </row>
    <row r="553" spans="1:22" x14ac:dyDescent="0.25">
      <c r="A553" t="s">
        <v>4807</v>
      </c>
      <c r="B553" t="s">
        <v>4808</v>
      </c>
      <c r="D553" t="s">
        <v>1141</v>
      </c>
      <c r="E553" t="s">
        <v>125</v>
      </c>
      <c r="F553" t="s">
        <v>246</v>
      </c>
      <c r="G553" t="s">
        <v>1345</v>
      </c>
      <c r="H553" t="s">
        <v>1343</v>
      </c>
      <c r="I553" t="s">
        <v>1122</v>
      </c>
      <c r="J553" t="s">
        <v>3293</v>
      </c>
      <c r="K553" t="s">
        <v>824</v>
      </c>
      <c r="L553" t="s">
        <v>817</v>
      </c>
      <c r="M553" t="s">
        <v>1729</v>
      </c>
      <c r="N553" t="s">
        <v>6428</v>
      </c>
      <c r="O553" t="s">
        <v>6429</v>
      </c>
      <c r="P553" t="s">
        <v>19</v>
      </c>
      <c r="Q553" t="s">
        <v>1081</v>
      </c>
      <c r="R553" t="s">
        <v>29</v>
      </c>
      <c r="S553" t="s">
        <v>1732</v>
      </c>
      <c r="T553" t="s">
        <v>4809</v>
      </c>
      <c r="U553" t="s">
        <v>4810</v>
      </c>
    </row>
    <row r="554" spans="1:22" x14ac:dyDescent="0.25">
      <c r="A554" t="s">
        <v>3025</v>
      </c>
      <c r="B554" t="s">
        <v>3026</v>
      </c>
      <c r="C554" t="s">
        <v>4155</v>
      </c>
      <c r="D554" t="s">
        <v>2029</v>
      </c>
      <c r="E554" t="s">
        <v>125</v>
      </c>
      <c r="F554" t="s">
        <v>203</v>
      </c>
      <c r="G554" t="s">
        <v>1345</v>
      </c>
      <c r="H554" t="s">
        <v>1343</v>
      </c>
      <c r="I554" t="s">
        <v>28</v>
      </c>
      <c r="J554" t="s">
        <v>727</v>
      </c>
      <c r="K554" t="s">
        <v>1134</v>
      </c>
      <c r="L554" t="s">
        <v>1366</v>
      </c>
      <c r="M554" t="s">
        <v>1729</v>
      </c>
      <c r="N554" t="s">
        <v>6428</v>
      </c>
      <c r="O554" t="s">
        <v>6430</v>
      </c>
      <c r="P554" t="s">
        <v>25</v>
      </c>
      <c r="Q554" t="s">
        <v>1101</v>
      </c>
      <c r="R554" t="s">
        <v>37</v>
      </c>
      <c r="S554" t="s">
        <v>1728</v>
      </c>
      <c r="T554" t="s">
        <v>4798</v>
      </c>
      <c r="U554" t="s">
        <v>3027</v>
      </c>
    </row>
    <row r="555" spans="1:22" x14ac:dyDescent="0.25">
      <c r="A555" t="s">
        <v>1273</v>
      </c>
      <c r="B555" t="s">
        <v>1274</v>
      </c>
      <c r="C555" t="s">
        <v>96</v>
      </c>
      <c r="D555" t="s">
        <v>1808</v>
      </c>
      <c r="E555" t="s">
        <v>2190</v>
      </c>
      <c r="F555" t="s">
        <v>2429</v>
      </c>
      <c r="G555" t="s">
        <v>1613</v>
      </c>
      <c r="H555" t="s">
        <v>1809</v>
      </c>
      <c r="I555" t="s">
        <v>17</v>
      </c>
      <c r="J555" t="s">
        <v>725</v>
      </c>
      <c r="K555" t="s">
        <v>1692</v>
      </c>
      <c r="L555" t="s">
        <v>1644</v>
      </c>
      <c r="M555" t="s">
        <v>1731</v>
      </c>
      <c r="N555" t="s">
        <v>6428</v>
      </c>
      <c r="O555" t="s">
        <v>6431</v>
      </c>
      <c r="P555" t="s">
        <v>19</v>
      </c>
      <c r="Q555" t="s">
        <v>1392</v>
      </c>
      <c r="R555" t="s">
        <v>24</v>
      </c>
      <c r="S555" t="s">
        <v>1730</v>
      </c>
      <c r="T555" t="s">
        <v>3478</v>
      </c>
      <c r="U555" t="s">
        <v>1275</v>
      </c>
    </row>
    <row r="556" spans="1:22" x14ac:dyDescent="0.25">
      <c r="A556" t="s">
        <v>2534</v>
      </c>
      <c r="B556" t="s">
        <v>2535</v>
      </c>
      <c r="C556" t="s">
        <v>3186</v>
      </c>
      <c r="D556" t="s">
        <v>1604</v>
      </c>
      <c r="E556" t="s">
        <v>125</v>
      </c>
      <c r="F556" t="s">
        <v>203</v>
      </c>
      <c r="G556" t="s">
        <v>1345</v>
      </c>
      <c r="H556" t="s">
        <v>1344</v>
      </c>
      <c r="I556" t="s">
        <v>28</v>
      </c>
      <c r="J556" t="s">
        <v>40</v>
      </c>
      <c r="K556" t="s">
        <v>1357</v>
      </c>
      <c r="L556" t="s">
        <v>816</v>
      </c>
      <c r="M556" t="s">
        <v>1731</v>
      </c>
      <c r="N556" t="s">
        <v>5094</v>
      </c>
      <c r="O556" t="s">
        <v>6432</v>
      </c>
      <c r="P556" t="s">
        <v>19</v>
      </c>
      <c r="Q556" t="s">
        <v>1101</v>
      </c>
      <c r="R556" t="s">
        <v>49</v>
      </c>
      <c r="S556" t="s">
        <v>1730</v>
      </c>
      <c r="T556" t="s">
        <v>2159</v>
      </c>
      <c r="U556" t="s">
        <v>2536</v>
      </c>
    </row>
    <row r="557" spans="1:22" x14ac:dyDescent="0.25">
      <c r="A557" t="s">
        <v>2552</v>
      </c>
      <c r="B557" t="s">
        <v>2553</v>
      </c>
      <c r="D557" t="s">
        <v>1141</v>
      </c>
      <c r="E557" t="s">
        <v>125</v>
      </c>
      <c r="F557" t="s">
        <v>246</v>
      </c>
      <c r="G557" t="s">
        <v>1613</v>
      </c>
      <c r="H557" t="s">
        <v>126</v>
      </c>
      <c r="I557" t="s">
        <v>28</v>
      </c>
      <c r="J557" t="s">
        <v>4796</v>
      </c>
      <c r="K557" t="s">
        <v>821</v>
      </c>
      <c r="L557" t="s">
        <v>818</v>
      </c>
      <c r="M557" t="s">
        <v>1729</v>
      </c>
      <c r="N557" t="s">
        <v>6433</v>
      </c>
      <c r="O557" t="s">
        <v>6434</v>
      </c>
      <c r="P557" t="s">
        <v>19</v>
      </c>
      <c r="Q557" t="s">
        <v>126</v>
      </c>
      <c r="R557" t="s">
        <v>63</v>
      </c>
      <c r="S557" t="s">
        <v>1728</v>
      </c>
      <c r="T557" t="s">
        <v>4216</v>
      </c>
      <c r="U557" t="s">
        <v>2554</v>
      </c>
    </row>
    <row r="558" spans="1:22" x14ac:dyDescent="0.25">
      <c r="A558" t="s">
        <v>925</v>
      </c>
      <c r="B558" t="s">
        <v>926</v>
      </c>
      <c r="C558" t="s">
        <v>1034</v>
      </c>
      <c r="D558" t="s">
        <v>4977</v>
      </c>
      <c r="E558" t="s">
        <v>1350</v>
      </c>
      <c r="F558" t="s">
        <v>2155</v>
      </c>
      <c r="G558" t="s">
        <v>1613</v>
      </c>
      <c r="H558" t="s">
        <v>1809</v>
      </c>
      <c r="I558" t="s">
        <v>20</v>
      </c>
      <c r="J558" t="s">
        <v>40</v>
      </c>
      <c r="K558" t="s">
        <v>2373</v>
      </c>
      <c r="L558" t="s">
        <v>823</v>
      </c>
      <c r="M558" t="s">
        <v>1727</v>
      </c>
      <c r="N558" t="s">
        <v>6435</v>
      </c>
      <c r="O558" t="s">
        <v>6436</v>
      </c>
      <c r="P558" t="s">
        <v>19</v>
      </c>
      <c r="Q558" t="s">
        <v>1392</v>
      </c>
      <c r="R558" t="s">
        <v>29</v>
      </c>
      <c r="S558" t="s">
        <v>1728</v>
      </c>
      <c r="T558" t="s">
        <v>4185</v>
      </c>
      <c r="U558" t="s">
        <v>927</v>
      </c>
    </row>
    <row r="559" spans="1:22" x14ac:dyDescent="0.25">
      <c r="A559" t="s">
        <v>1467</v>
      </c>
      <c r="B559" t="s">
        <v>1468</v>
      </c>
      <c r="D559" t="s">
        <v>1140</v>
      </c>
      <c r="E559" t="s">
        <v>125</v>
      </c>
      <c r="F559" t="s">
        <v>246</v>
      </c>
      <c r="G559" t="s">
        <v>590</v>
      </c>
      <c r="H559" t="s">
        <v>1343</v>
      </c>
      <c r="I559" t="s">
        <v>1122</v>
      </c>
      <c r="J559" t="s">
        <v>728</v>
      </c>
      <c r="K559" t="s">
        <v>824</v>
      </c>
      <c r="L559" t="s">
        <v>823</v>
      </c>
      <c r="M559" t="s">
        <v>1729</v>
      </c>
      <c r="N559" t="s">
        <v>5103</v>
      </c>
      <c r="O559" t="s">
        <v>4968</v>
      </c>
      <c r="P559" t="s">
        <v>19</v>
      </c>
      <c r="Q559" t="s">
        <v>126</v>
      </c>
      <c r="R559" t="s">
        <v>49</v>
      </c>
      <c r="S559" t="s">
        <v>1732</v>
      </c>
      <c r="T559" t="s">
        <v>4799</v>
      </c>
      <c r="U559" t="s">
        <v>1469</v>
      </c>
    </row>
    <row r="560" spans="1:22" x14ac:dyDescent="0.25">
      <c r="A560" t="s">
        <v>1282</v>
      </c>
      <c r="B560" t="s">
        <v>1283</v>
      </c>
      <c r="C560" t="s">
        <v>1034</v>
      </c>
      <c r="D560" t="s">
        <v>2625</v>
      </c>
      <c r="E560" t="s">
        <v>1350</v>
      </c>
      <c r="F560" t="s">
        <v>203</v>
      </c>
      <c r="G560" t="s">
        <v>1396</v>
      </c>
      <c r="H560" t="s">
        <v>2138</v>
      </c>
      <c r="I560" t="s">
        <v>1122</v>
      </c>
      <c r="J560" t="s">
        <v>40</v>
      </c>
      <c r="K560" t="s">
        <v>1386</v>
      </c>
      <c r="L560" t="s">
        <v>1366</v>
      </c>
      <c r="M560" t="s">
        <v>1727</v>
      </c>
      <c r="N560" t="s">
        <v>6437</v>
      </c>
      <c r="O560" t="s">
        <v>6438</v>
      </c>
      <c r="P560" t="s">
        <v>19</v>
      </c>
      <c r="Q560" t="s">
        <v>1392</v>
      </c>
      <c r="R560" t="s">
        <v>120</v>
      </c>
      <c r="S560" t="s">
        <v>1728</v>
      </c>
      <c r="T560" t="s">
        <v>6439</v>
      </c>
      <c r="U560" t="s">
        <v>1284</v>
      </c>
    </row>
    <row r="561" spans="1:22" x14ac:dyDescent="0.25">
      <c r="A561" t="s">
        <v>1457</v>
      </c>
      <c r="B561" t="s">
        <v>1458</v>
      </c>
      <c r="C561" t="s">
        <v>1034</v>
      </c>
      <c r="D561" t="s">
        <v>2678</v>
      </c>
      <c r="E561" t="s">
        <v>125</v>
      </c>
      <c r="F561" t="s">
        <v>203</v>
      </c>
      <c r="G561" t="s">
        <v>1613</v>
      </c>
      <c r="H561" t="s">
        <v>1351</v>
      </c>
      <c r="I561" t="s">
        <v>17</v>
      </c>
      <c r="J561" t="s">
        <v>3275</v>
      </c>
      <c r="K561" t="s">
        <v>1795</v>
      </c>
      <c r="L561" t="s">
        <v>1094</v>
      </c>
      <c r="M561" t="s">
        <v>1729</v>
      </c>
      <c r="N561" t="s">
        <v>6440</v>
      </c>
      <c r="O561" t="s">
        <v>4845</v>
      </c>
      <c r="P561" t="s">
        <v>19</v>
      </c>
      <c r="Q561" t="s">
        <v>1392</v>
      </c>
      <c r="R561" t="s">
        <v>21</v>
      </c>
      <c r="S561" t="s">
        <v>1728</v>
      </c>
      <c r="T561" t="s">
        <v>2412</v>
      </c>
      <c r="U561" t="s">
        <v>1459</v>
      </c>
    </row>
    <row r="562" spans="1:22" x14ac:dyDescent="0.25">
      <c r="A562" t="s">
        <v>2630</v>
      </c>
      <c r="B562" t="s">
        <v>2631</v>
      </c>
      <c r="C562" t="s">
        <v>1128</v>
      </c>
      <c r="D562" t="s">
        <v>1603</v>
      </c>
      <c r="E562" t="s">
        <v>125</v>
      </c>
      <c r="F562" t="s">
        <v>203</v>
      </c>
      <c r="G562" t="s">
        <v>1613</v>
      </c>
      <c r="H562" t="s">
        <v>1343</v>
      </c>
      <c r="I562" t="s">
        <v>28</v>
      </c>
      <c r="J562" t="s">
        <v>724</v>
      </c>
      <c r="K562" t="s">
        <v>1149</v>
      </c>
      <c r="L562" t="s">
        <v>823</v>
      </c>
      <c r="M562" t="s">
        <v>1731</v>
      </c>
      <c r="N562" t="s">
        <v>6441</v>
      </c>
      <c r="O562" t="s">
        <v>6442</v>
      </c>
      <c r="P562" t="s">
        <v>19</v>
      </c>
      <c r="Q562" t="s">
        <v>1611</v>
      </c>
      <c r="R562" t="s">
        <v>51</v>
      </c>
      <c r="S562" t="s">
        <v>1730</v>
      </c>
      <c r="T562" t="s">
        <v>1373</v>
      </c>
      <c r="U562" t="s">
        <v>2632</v>
      </c>
    </row>
    <row r="563" spans="1:22" x14ac:dyDescent="0.25">
      <c r="A563" t="s">
        <v>5308</v>
      </c>
      <c r="B563" t="s">
        <v>5308</v>
      </c>
      <c r="D563" t="s">
        <v>1138</v>
      </c>
      <c r="E563" t="s">
        <v>125</v>
      </c>
      <c r="F563" t="s">
        <v>246</v>
      </c>
      <c r="G563" t="s">
        <v>590</v>
      </c>
      <c r="H563" t="s">
        <v>1343</v>
      </c>
      <c r="I563" t="s">
        <v>1122</v>
      </c>
      <c r="J563" t="s">
        <v>3218</v>
      </c>
      <c r="K563" t="s">
        <v>1086</v>
      </c>
      <c r="L563" t="s">
        <v>823</v>
      </c>
      <c r="M563" t="s">
        <v>1729</v>
      </c>
      <c r="N563" t="s">
        <v>4797</v>
      </c>
      <c r="O563" t="s">
        <v>6443</v>
      </c>
      <c r="P563" t="s">
        <v>19</v>
      </c>
      <c r="Q563" t="s">
        <v>1101</v>
      </c>
      <c r="R563" t="s">
        <v>46</v>
      </c>
      <c r="S563" t="s">
        <v>1732</v>
      </c>
      <c r="T563" t="s">
        <v>5310</v>
      </c>
      <c r="U563" t="s">
        <v>5311</v>
      </c>
    </row>
    <row r="564" spans="1:22" x14ac:dyDescent="0.25">
      <c r="A564" t="s">
        <v>2338</v>
      </c>
      <c r="B564" t="s">
        <v>2339</v>
      </c>
      <c r="D564" t="s">
        <v>394</v>
      </c>
      <c r="E564" t="s">
        <v>125</v>
      </c>
      <c r="F564" t="s">
        <v>203</v>
      </c>
      <c r="G564" t="s">
        <v>28</v>
      </c>
      <c r="H564" t="s">
        <v>126</v>
      </c>
      <c r="I564" t="s">
        <v>1122</v>
      </c>
      <c r="J564" t="s">
        <v>723</v>
      </c>
      <c r="K564" t="s">
        <v>824</v>
      </c>
      <c r="M564" t="s">
        <v>1729</v>
      </c>
      <c r="N564" t="s">
        <v>6444</v>
      </c>
      <c r="P564" t="s">
        <v>25</v>
      </c>
      <c r="Q564" t="s">
        <v>126</v>
      </c>
      <c r="R564" t="s">
        <v>24</v>
      </c>
      <c r="S564" t="s">
        <v>1732</v>
      </c>
      <c r="T564" t="s">
        <v>3541</v>
      </c>
      <c r="U564" t="s">
        <v>2340</v>
      </c>
    </row>
    <row r="565" spans="1:22" x14ac:dyDescent="0.25">
      <c r="A565" t="s">
        <v>2312</v>
      </c>
      <c r="B565" t="s">
        <v>2313</v>
      </c>
      <c r="C565" t="s">
        <v>1402</v>
      </c>
      <c r="D565" t="s">
        <v>1117</v>
      </c>
      <c r="E565" t="s">
        <v>1350</v>
      </c>
      <c r="F565" t="s">
        <v>203</v>
      </c>
      <c r="G565" t="s">
        <v>1613</v>
      </c>
      <c r="H565" t="s">
        <v>1344</v>
      </c>
      <c r="I565" t="s">
        <v>17</v>
      </c>
      <c r="J565" t="s">
        <v>731</v>
      </c>
      <c r="K565" t="s">
        <v>1357</v>
      </c>
      <c r="L565" t="s">
        <v>1371</v>
      </c>
      <c r="M565" t="s">
        <v>1727</v>
      </c>
      <c r="N565" t="s">
        <v>6445</v>
      </c>
      <c r="O565" t="s">
        <v>6446</v>
      </c>
      <c r="P565" t="s">
        <v>19</v>
      </c>
      <c r="Q565" t="s">
        <v>1611</v>
      </c>
      <c r="R565" t="s">
        <v>46</v>
      </c>
      <c r="S565" t="s">
        <v>1732</v>
      </c>
      <c r="T565" t="s">
        <v>4522</v>
      </c>
      <c r="U565" t="s">
        <v>2314</v>
      </c>
    </row>
    <row r="566" spans="1:22" x14ac:dyDescent="0.25">
      <c r="A566" t="s">
        <v>968</v>
      </c>
      <c r="B566" t="s">
        <v>455</v>
      </c>
      <c r="C566" t="s">
        <v>1128</v>
      </c>
      <c r="D566" t="s">
        <v>2750</v>
      </c>
      <c r="E566" t="s">
        <v>2109</v>
      </c>
      <c r="F566" t="s">
        <v>2155</v>
      </c>
      <c r="G566" t="s">
        <v>1613</v>
      </c>
      <c r="H566" t="s">
        <v>1344</v>
      </c>
      <c r="I566" t="s">
        <v>131</v>
      </c>
      <c r="J566" t="s">
        <v>722</v>
      </c>
      <c r="K566" t="s">
        <v>1105</v>
      </c>
      <c r="L566" t="s">
        <v>816</v>
      </c>
      <c r="M566" t="s">
        <v>1727</v>
      </c>
      <c r="N566" t="s">
        <v>6447</v>
      </c>
      <c r="O566" t="s">
        <v>6448</v>
      </c>
      <c r="P566" t="s">
        <v>19</v>
      </c>
      <c r="Q566" t="s">
        <v>1611</v>
      </c>
      <c r="R566" t="s">
        <v>46</v>
      </c>
      <c r="S566" t="s">
        <v>1732</v>
      </c>
      <c r="T566" t="s">
        <v>4198</v>
      </c>
      <c r="U566" t="s">
        <v>969</v>
      </c>
    </row>
    <row r="567" spans="1:22" x14ac:dyDescent="0.25">
      <c r="A567" t="s">
        <v>1668</v>
      </c>
      <c r="B567" t="s">
        <v>1669</v>
      </c>
      <c r="C567" t="s">
        <v>1034</v>
      </c>
      <c r="D567" t="s">
        <v>3139</v>
      </c>
      <c r="E567" t="s">
        <v>1350</v>
      </c>
      <c r="F567" t="s">
        <v>2155</v>
      </c>
      <c r="G567" t="s">
        <v>1613</v>
      </c>
      <c r="H567" t="s">
        <v>1351</v>
      </c>
      <c r="I567" t="s">
        <v>1122</v>
      </c>
      <c r="J567" t="s">
        <v>731</v>
      </c>
      <c r="K567" t="s">
        <v>2385</v>
      </c>
      <c r="L567" t="s">
        <v>1144</v>
      </c>
      <c r="M567" t="s">
        <v>1731</v>
      </c>
      <c r="N567" t="s">
        <v>6447</v>
      </c>
      <c r="O567" t="s">
        <v>6449</v>
      </c>
      <c r="P567" t="s">
        <v>19</v>
      </c>
      <c r="Q567" t="s">
        <v>1642</v>
      </c>
      <c r="R567" t="s">
        <v>195</v>
      </c>
      <c r="S567" t="s">
        <v>1730</v>
      </c>
      <c r="T567" t="s">
        <v>2622</v>
      </c>
      <c r="U567" t="s">
        <v>1670</v>
      </c>
      <c r="V567" t="s">
        <v>1143</v>
      </c>
    </row>
    <row r="568" spans="1:22" x14ac:dyDescent="0.25">
      <c r="A568" t="s">
        <v>2807</v>
      </c>
      <c r="B568" t="s">
        <v>2808</v>
      </c>
      <c r="C568" t="s">
        <v>1034</v>
      </c>
      <c r="D568" t="s">
        <v>1691</v>
      </c>
      <c r="E568" t="s">
        <v>125</v>
      </c>
      <c r="F568" t="s">
        <v>246</v>
      </c>
      <c r="G568" t="s">
        <v>1613</v>
      </c>
      <c r="H568" t="s">
        <v>1344</v>
      </c>
      <c r="I568" t="s">
        <v>1122</v>
      </c>
      <c r="J568" t="s">
        <v>727</v>
      </c>
      <c r="K568" t="s">
        <v>2385</v>
      </c>
      <c r="L568" t="s">
        <v>823</v>
      </c>
      <c r="M568" t="s">
        <v>1729</v>
      </c>
      <c r="N568" t="s">
        <v>6447</v>
      </c>
      <c r="O568" t="s">
        <v>4389</v>
      </c>
      <c r="P568" t="s">
        <v>1126</v>
      </c>
      <c r="Q568" t="s">
        <v>1611</v>
      </c>
      <c r="R568" t="s">
        <v>195</v>
      </c>
      <c r="S568" t="s">
        <v>1730</v>
      </c>
      <c r="T568" t="s">
        <v>1373</v>
      </c>
      <c r="U568" t="s">
        <v>2809</v>
      </c>
    </row>
    <row r="569" spans="1:22" x14ac:dyDescent="0.25">
      <c r="A569" t="s">
        <v>5312</v>
      </c>
      <c r="B569" t="s">
        <v>5313</v>
      </c>
      <c r="C569" t="s">
        <v>1402</v>
      </c>
      <c r="D569" t="s">
        <v>1093</v>
      </c>
      <c r="E569" t="s">
        <v>2109</v>
      </c>
      <c r="F569" t="s">
        <v>203</v>
      </c>
      <c r="G569" t="s">
        <v>1613</v>
      </c>
      <c r="H569" t="s">
        <v>1351</v>
      </c>
      <c r="I569" t="s">
        <v>20</v>
      </c>
      <c r="J569" t="s">
        <v>727</v>
      </c>
      <c r="K569" t="s">
        <v>1149</v>
      </c>
      <c r="L569" t="s">
        <v>1090</v>
      </c>
      <c r="M569" t="s">
        <v>1731</v>
      </c>
      <c r="N569" t="s">
        <v>6450</v>
      </c>
      <c r="O569" t="s">
        <v>6451</v>
      </c>
      <c r="P569" t="s">
        <v>19</v>
      </c>
      <c r="Q569" t="s">
        <v>1362</v>
      </c>
      <c r="R569" t="s">
        <v>195</v>
      </c>
      <c r="S569" t="s">
        <v>1730</v>
      </c>
      <c r="T569" t="s">
        <v>5314</v>
      </c>
      <c r="U569" t="s">
        <v>5315</v>
      </c>
    </row>
    <row r="570" spans="1:22" x14ac:dyDescent="0.25">
      <c r="A570" t="s">
        <v>2365</v>
      </c>
      <c r="B570" t="s">
        <v>2364</v>
      </c>
      <c r="C570" t="s">
        <v>1034</v>
      </c>
      <c r="D570" t="s">
        <v>2234</v>
      </c>
      <c r="E570" t="s">
        <v>125</v>
      </c>
      <c r="F570" t="s">
        <v>203</v>
      </c>
      <c r="G570" t="s">
        <v>1613</v>
      </c>
      <c r="H570" t="s">
        <v>1344</v>
      </c>
      <c r="I570" t="s">
        <v>28</v>
      </c>
      <c r="J570" t="s">
        <v>416</v>
      </c>
      <c r="K570" t="s">
        <v>820</v>
      </c>
      <c r="L570" t="s">
        <v>817</v>
      </c>
      <c r="M570" t="s">
        <v>1729</v>
      </c>
      <c r="N570" t="s">
        <v>5099</v>
      </c>
      <c r="O570" t="s">
        <v>3537</v>
      </c>
      <c r="P570" t="s">
        <v>19</v>
      </c>
      <c r="Q570" t="s">
        <v>1642</v>
      </c>
      <c r="R570" t="s">
        <v>24</v>
      </c>
      <c r="S570" t="s">
        <v>1730</v>
      </c>
      <c r="T570" t="s">
        <v>2800</v>
      </c>
      <c r="U570" t="s">
        <v>2363</v>
      </c>
    </row>
    <row r="571" spans="1:22" x14ac:dyDescent="0.25">
      <c r="A571" t="s">
        <v>681</v>
      </c>
      <c r="B571" t="s">
        <v>682</v>
      </c>
      <c r="D571" t="s">
        <v>1141</v>
      </c>
      <c r="E571" t="s">
        <v>125</v>
      </c>
      <c r="F571" t="s">
        <v>203</v>
      </c>
      <c r="G571" t="s">
        <v>591</v>
      </c>
      <c r="H571" t="s">
        <v>126</v>
      </c>
      <c r="I571" t="s">
        <v>1122</v>
      </c>
      <c r="J571" t="s">
        <v>5896</v>
      </c>
      <c r="K571" t="s">
        <v>1390</v>
      </c>
      <c r="L571" t="s">
        <v>817</v>
      </c>
      <c r="M571" t="s">
        <v>1729</v>
      </c>
      <c r="N571" t="s">
        <v>6452</v>
      </c>
      <c r="O571" t="s">
        <v>1008</v>
      </c>
      <c r="P571" t="s">
        <v>19</v>
      </c>
      <c r="Q571" t="s">
        <v>1081</v>
      </c>
      <c r="R571" t="s">
        <v>60</v>
      </c>
      <c r="S571" t="s">
        <v>1732</v>
      </c>
      <c r="T571" t="s">
        <v>5107</v>
      </c>
      <c r="U571" t="s">
        <v>683</v>
      </c>
    </row>
    <row r="572" spans="1:22" x14ac:dyDescent="0.25">
      <c r="A572" t="s">
        <v>2713</v>
      </c>
      <c r="B572" t="s">
        <v>2714</v>
      </c>
      <c r="C572" t="s">
        <v>1034</v>
      </c>
      <c r="D572" t="s">
        <v>3062</v>
      </c>
      <c r="E572" t="s">
        <v>1350</v>
      </c>
      <c r="F572" t="s">
        <v>203</v>
      </c>
      <c r="G572" t="s">
        <v>1345</v>
      </c>
      <c r="H572" t="s">
        <v>1344</v>
      </c>
      <c r="I572" t="s">
        <v>131</v>
      </c>
      <c r="J572" t="s">
        <v>725</v>
      </c>
      <c r="K572" t="s">
        <v>1349</v>
      </c>
      <c r="L572" t="s">
        <v>817</v>
      </c>
      <c r="M572" t="s">
        <v>1729</v>
      </c>
      <c r="N572" t="s">
        <v>5309</v>
      </c>
      <c r="O572" t="s">
        <v>6453</v>
      </c>
      <c r="P572" t="s">
        <v>19</v>
      </c>
      <c r="Q572" t="s">
        <v>1362</v>
      </c>
      <c r="R572" t="s">
        <v>60</v>
      </c>
      <c r="S572" t="s">
        <v>1728</v>
      </c>
      <c r="T572" t="s">
        <v>6454</v>
      </c>
      <c r="U572" t="s">
        <v>2715</v>
      </c>
    </row>
    <row r="573" spans="1:22" x14ac:dyDescent="0.25">
      <c r="A573" t="s">
        <v>2703</v>
      </c>
      <c r="B573" t="s">
        <v>2704</v>
      </c>
      <c r="D573" t="s">
        <v>1119</v>
      </c>
      <c r="E573" t="s">
        <v>125</v>
      </c>
      <c r="F573" t="s">
        <v>246</v>
      </c>
      <c r="G573" t="s">
        <v>1613</v>
      </c>
      <c r="H573" t="s">
        <v>126</v>
      </c>
      <c r="I573" t="s">
        <v>131</v>
      </c>
      <c r="J573" t="s">
        <v>232</v>
      </c>
      <c r="K573" t="s">
        <v>1085</v>
      </c>
      <c r="M573" t="s">
        <v>1727</v>
      </c>
      <c r="N573" t="s">
        <v>6455</v>
      </c>
      <c r="P573" t="s">
        <v>19</v>
      </c>
      <c r="Q573" t="s">
        <v>126</v>
      </c>
      <c r="R573" t="s">
        <v>60</v>
      </c>
      <c r="S573" t="s">
        <v>1728</v>
      </c>
      <c r="T573" t="s">
        <v>6456</v>
      </c>
      <c r="U573" t="s">
        <v>2705</v>
      </c>
    </row>
    <row r="574" spans="1:22" x14ac:dyDescent="0.25">
      <c r="A574" t="s">
        <v>1945</v>
      </c>
      <c r="B574" t="s">
        <v>1946</v>
      </c>
      <c r="D574" t="s">
        <v>1138</v>
      </c>
      <c r="E574" t="s">
        <v>125</v>
      </c>
      <c r="F574" t="s">
        <v>245</v>
      </c>
      <c r="G574" t="s">
        <v>28</v>
      </c>
      <c r="H574" t="s">
        <v>1343</v>
      </c>
      <c r="I574" t="s">
        <v>20</v>
      </c>
      <c r="J574" t="s">
        <v>731</v>
      </c>
      <c r="K574" t="s">
        <v>1390</v>
      </c>
      <c r="L574" t="s">
        <v>819</v>
      </c>
      <c r="M574" t="s">
        <v>1729</v>
      </c>
      <c r="N574" t="s">
        <v>6457</v>
      </c>
      <c r="P574" t="s">
        <v>19</v>
      </c>
      <c r="Q574" t="s">
        <v>126</v>
      </c>
      <c r="R574" t="s">
        <v>18</v>
      </c>
      <c r="S574" t="s">
        <v>1732</v>
      </c>
      <c r="T574" t="s">
        <v>5098</v>
      </c>
      <c r="U574" t="s">
        <v>1947</v>
      </c>
    </row>
    <row r="575" spans="1:22" x14ac:dyDescent="0.25">
      <c r="A575" t="s">
        <v>898</v>
      </c>
      <c r="B575" t="s">
        <v>899</v>
      </c>
      <c r="C575" t="s">
        <v>1402</v>
      </c>
      <c r="D575" t="s">
        <v>3272</v>
      </c>
      <c r="E575" t="s">
        <v>2784</v>
      </c>
      <c r="F575" t="s">
        <v>2155</v>
      </c>
      <c r="G575" t="s">
        <v>1613</v>
      </c>
      <c r="H575" t="s">
        <v>1351</v>
      </c>
      <c r="I575" t="s">
        <v>1122</v>
      </c>
      <c r="J575" t="s">
        <v>723</v>
      </c>
      <c r="K575" t="s">
        <v>1689</v>
      </c>
      <c r="L575" t="s">
        <v>1366</v>
      </c>
      <c r="M575" t="s">
        <v>1731</v>
      </c>
      <c r="N575" t="s">
        <v>6458</v>
      </c>
      <c r="O575" t="s">
        <v>6459</v>
      </c>
      <c r="P575" t="s">
        <v>25</v>
      </c>
      <c r="Q575" t="s">
        <v>1392</v>
      </c>
      <c r="R575" t="s">
        <v>63</v>
      </c>
      <c r="S575" t="s">
        <v>1730</v>
      </c>
      <c r="T575" t="s">
        <v>4505</v>
      </c>
      <c r="U575" t="s">
        <v>900</v>
      </c>
    </row>
    <row r="576" spans="1:22" x14ac:dyDescent="0.25">
      <c r="A576" t="s">
        <v>956</v>
      </c>
      <c r="B576" t="s">
        <v>957</v>
      </c>
      <c r="C576" t="s">
        <v>1402</v>
      </c>
      <c r="D576" t="s">
        <v>1139</v>
      </c>
      <c r="E576" t="s">
        <v>125</v>
      </c>
      <c r="F576" t="s">
        <v>246</v>
      </c>
      <c r="G576" t="s">
        <v>28</v>
      </c>
      <c r="H576" t="s">
        <v>126</v>
      </c>
      <c r="I576" t="s">
        <v>20</v>
      </c>
      <c r="J576" t="s">
        <v>764</v>
      </c>
      <c r="K576" t="s">
        <v>1403</v>
      </c>
      <c r="M576" t="s">
        <v>1729</v>
      </c>
      <c r="N576" t="s">
        <v>5106</v>
      </c>
      <c r="O576" t="s">
        <v>3546</v>
      </c>
      <c r="Q576" t="s">
        <v>1611</v>
      </c>
      <c r="R576" t="s">
        <v>51</v>
      </c>
      <c r="S576" t="s">
        <v>1732</v>
      </c>
      <c r="T576" t="s">
        <v>3547</v>
      </c>
      <c r="U576" t="s">
        <v>958</v>
      </c>
    </row>
    <row r="577" spans="1:21" x14ac:dyDescent="0.25">
      <c r="A577" t="s">
        <v>180</v>
      </c>
      <c r="B577" t="s">
        <v>180</v>
      </c>
      <c r="C577" t="s">
        <v>96</v>
      </c>
      <c r="D577" t="s">
        <v>2271</v>
      </c>
      <c r="E577" t="s">
        <v>2109</v>
      </c>
      <c r="F577" t="s">
        <v>2155</v>
      </c>
      <c r="G577" t="s">
        <v>1613</v>
      </c>
      <c r="H577" t="s">
        <v>1351</v>
      </c>
      <c r="I577" t="s">
        <v>20</v>
      </c>
      <c r="J577" t="s">
        <v>4276</v>
      </c>
      <c r="K577" t="s">
        <v>2233</v>
      </c>
      <c r="L577" t="s">
        <v>1769</v>
      </c>
      <c r="M577" t="s">
        <v>1731</v>
      </c>
      <c r="N577" t="s">
        <v>6460</v>
      </c>
      <c r="O577" t="s">
        <v>6461</v>
      </c>
      <c r="P577" t="s">
        <v>19</v>
      </c>
      <c r="Q577" t="s">
        <v>1392</v>
      </c>
      <c r="R577" t="s">
        <v>68</v>
      </c>
      <c r="S577" t="s">
        <v>1730</v>
      </c>
      <c r="T577" t="s">
        <v>4116</v>
      </c>
      <c r="U577" t="s">
        <v>181</v>
      </c>
    </row>
    <row r="578" spans="1:21" x14ac:dyDescent="0.25">
      <c r="A578" t="s">
        <v>2289</v>
      </c>
      <c r="B578" t="s">
        <v>2290</v>
      </c>
      <c r="C578" t="s">
        <v>1092</v>
      </c>
      <c r="D578" t="s">
        <v>2029</v>
      </c>
      <c r="E578" t="s">
        <v>1350</v>
      </c>
      <c r="F578" t="s">
        <v>203</v>
      </c>
      <c r="G578" t="s">
        <v>1613</v>
      </c>
      <c r="H578" t="s">
        <v>1344</v>
      </c>
      <c r="I578" t="s">
        <v>20</v>
      </c>
      <c r="J578" t="s">
        <v>731</v>
      </c>
      <c r="K578" t="s">
        <v>821</v>
      </c>
      <c r="L578" t="s">
        <v>823</v>
      </c>
      <c r="M578" t="s">
        <v>1731</v>
      </c>
      <c r="N578" t="s">
        <v>6462</v>
      </c>
      <c r="O578" t="s">
        <v>6463</v>
      </c>
      <c r="P578" t="s">
        <v>19</v>
      </c>
      <c r="Q578" t="s">
        <v>1101</v>
      </c>
      <c r="R578" t="s">
        <v>62</v>
      </c>
      <c r="S578" t="s">
        <v>1730</v>
      </c>
      <c r="T578" t="s">
        <v>1373</v>
      </c>
      <c r="U578" t="s">
        <v>2291</v>
      </c>
    </row>
    <row r="579" spans="1:21" x14ac:dyDescent="0.25">
      <c r="A579" t="s">
        <v>2419</v>
      </c>
      <c r="B579" t="s">
        <v>2420</v>
      </c>
      <c r="D579" t="s">
        <v>213</v>
      </c>
      <c r="E579" t="s">
        <v>125</v>
      </c>
      <c r="F579" t="s">
        <v>203</v>
      </c>
      <c r="G579" t="s">
        <v>28</v>
      </c>
      <c r="H579" t="s">
        <v>1343</v>
      </c>
      <c r="I579" t="s">
        <v>1122</v>
      </c>
      <c r="J579" t="s">
        <v>4105</v>
      </c>
      <c r="K579" t="s">
        <v>822</v>
      </c>
      <c r="L579" t="s">
        <v>819</v>
      </c>
      <c r="M579" t="s">
        <v>1729</v>
      </c>
      <c r="N579" t="s">
        <v>6464</v>
      </c>
      <c r="O579" t="s">
        <v>6465</v>
      </c>
      <c r="P579" t="s">
        <v>19</v>
      </c>
      <c r="Q579" t="s">
        <v>1083</v>
      </c>
      <c r="R579" t="s">
        <v>51</v>
      </c>
      <c r="S579" t="s">
        <v>1730</v>
      </c>
      <c r="T579" t="s">
        <v>5101</v>
      </c>
      <c r="U579" t="s">
        <v>2421</v>
      </c>
    </row>
    <row r="580" spans="1:21" x14ac:dyDescent="0.25">
      <c r="A580" t="s">
        <v>1721</v>
      </c>
      <c r="B580" t="s">
        <v>1722</v>
      </c>
      <c r="C580" t="s">
        <v>1402</v>
      </c>
      <c r="D580" t="s">
        <v>2084</v>
      </c>
      <c r="E580" t="s">
        <v>125</v>
      </c>
      <c r="F580" t="s">
        <v>2155</v>
      </c>
      <c r="G580" t="s">
        <v>589</v>
      </c>
      <c r="H580" t="s">
        <v>1344</v>
      </c>
      <c r="I580" t="s">
        <v>17</v>
      </c>
      <c r="J580" t="s">
        <v>731</v>
      </c>
      <c r="K580" t="s">
        <v>1415</v>
      </c>
      <c r="L580" t="s">
        <v>1644</v>
      </c>
      <c r="M580" t="s">
        <v>1731</v>
      </c>
      <c r="N580" t="s">
        <v>6466</v>
      </c>
      <c r="O580" t="s">
        <v>5564</v>
      </c>
      <c r="P580" t="s">
        <v>25</v>
      </c>
      <c r="Q580" t="s">
        <v>1392</v>
      </c>
      <c r="R580" t="s">
        <v>30</v>
      </c>
      <c r="S580" t="s">
        <v>1730</v>
      </c>
      <c r="T580" t="s">
        <v>6467</v>
      </c>
      <c r="U580" t="s">
        <v>1723</v>
      </c>
    </row>
    <row r="581" spans="1:21" x14ac:dyDescent="0.25">
      <c r="A581" t="s">
        <v>2646</v>
      </c>
      <c r="B581" t="s">
        <v>2647</v>
      </c>
      <c r="C581" t="s">
        <v>1128</v>
      </c>
      <c r="D581" t="s">
        <v>1609</v>
      </c>
      <c r="E581" t="s">
        <v>1350</v>
      </c>
      <c r="F581" t="s">
        <v>203</v>
      </c>
      <c r="G581" t="s">
        <v>1613</v>
      </c>
      <c r="H581" t="s">
        <v>1351</v>
      </c>
      <c r="I581" t="s">
        <v>20</v>
      </c>
      <c r="J581" t="s">
        <v>129</v>
      </c>
      <c r="K581" t="s">
        <v>1643</v>
      </c>
      <c r="L581" t="s">
        <v>1346</v>
      </c>
      <c r="M581" t="s">
        <v>1731</v>
      </c>
      <c r="N581" t="s">
        <v>6468</v>
      </c>
      <c r="O581" t="s">
        <v>5141</v>
      </c>
      <c r="Q581" t="s">
        <v>1611</v>
      </c>
      <c r="R581" t="s">
        <v>60</v>
      </c>
      <c r="S581" t="s">
        <v>1728</v>
      </c>
      <c r="T581" t="s">
        <v>3154</v>
      </c>
      <c r="U581" t="s">
        <v>2648</v>
      </c>
    </row>
    <row r="582" spans="1:21" x14ac:dyDescent="0.25">
      <c r="A582" t="s">
        <v>2453</v>
      </c>
      <c r="B582" t="s">
        <v>2454</v>
      </c>
      <c r="D582" t="s">
        <v>2029</v>
      </c>
      <c r="E582" t="s">
        <v>125</v>
      </c>
      <c r="F582" t="s">
        <v>203</v>
      </c>
      <c r="G582" t="s">
        <v>1613</v>
      </c>
      <c r="H582" t="s">
        <v>1344</v>
      </c>
      <c r="I582" t="s">
        <v>20</v>
      </c>
      <c r="J582" t="s">
        <v>2519</v>
      </c>
      <c r="K582" t="s">
        <v>1149</v>
      </c>
      <c r="L582" t="s">
        <v>823</v>
      </c>
      <c r="M582" t="s">
        <v>1727</v>
      </c>
      <c r="N582" t="s">
        <v>4502</v>
      </c>
      <c r="O582" t="s">
        <v>5565</v>
      </c>
      <c r="P582" t="s">
        <v>19</v>
      </c>
      <c r="Q582" t="s">
        <v>1642</v>
      </c>
      <c r="R582" t="s">
        <v>21</v>
      </c>
      <c r="S582" t="s">
        <v>1728</v>
      </c>
      <c r="T582" t="s">
        <v>3696</v>
      </c>
      <c r="U582" t="s">
        <v>2455</v>
      </c>
    </row>
    <row r="583" spans="1:21" x14ac:dyDescent="0.25">
      <c r="A583" t="s">
        <v>600</v>
      </c>
      <c r="B583" t="s">
        <v>601</v>
      </c>
      <c r="C583" t="s">
        <v>1034</v>
      </c>
      <c r="D583" t="s">
        <v>6360</v>
      </c>
      <c r="E583" t="s">
        <v>2109</v>
      </c>
      <c r="F583" t="s">
        <v>2155</v>
      </c>
      <c r="G583" t="s">
        <v>1613</v>
      </c>
      <c r="H583" t="s">
        <v>1351</v>
      </c>
      <c r="I583" t="s">
        <v>131</v>
      </c>
      <c r="J583" t="s">
        <v>727</v>
      </c>
      <c r="K583" t="s">
        <v>2233</v>
      </c>
      <c r="L583" t="s">
        <v>2433</v>
      </c>
      <c r="M583" t="s">
        <v>1727</v>
      </c>
      <c r="N583" t="s">
        <v>6469</v>
      </c>
      <c r="O583" t="s">
        <v>6470</v>
      </c>
      <c r="Q583" t="s">
        <v>1642</v>
      </c>
      <c r="R583" t="s">
        <v>18</v>
      </c>
      <c r="S583" t="s">
        <v>1728</v>
      </c>
      <c r="T583" t="s">
        <v>5147</v>
      </c>
      <c r="U583" t="s">
        <v>602</v>
      </c>
    </row>
    <row r="584" spans="1:21" x14ac:dyDescent="0.25">
      <c r="A584" t="s">
        <v>2256</v>
      </c>
      <c r="B584" t="s">
        <v>2257</v>
      </c>
      <c r="C584" t="s">
        <v>1128</v>
      </c>
      <c r="D584" t="s">
        <v>2372</v>
      </c>
      <c r="E584" t="s">
        <v>125</v>
      </c>
      <c r="F584" t="s">
        <v>246</v>
      </c>
      <c r="G584" t="s">
        <v>1613</v>
      </c>
      <c r="H584" t="s">
        <v>1344</v>
      </c>
      <c r="I584" t="s">
        <v>28</v>
      </c>
      <c r="J584" t="s">
        <v>731</v>
      </c>
      <c r="K584" t="s">
        <v>1825</v>
      </c>
      <c r="L584" t="s">
        <v>1090</v>
      </c>
      <c r="M584" t="s">
        <v>1729</v>
      </c>
      <c r="N584" t="s">
        <v>6471</v>
      </c>
      <c r="O584" t="s">
        <v>6472</v>
      </c>
      <c r="P584" t="s">
        <v>25</v>
      </c>
      <c r="Q584" t="s">
        <v>1611</v>
      </c>
      <c r="R584" t="s">
        <v>30</v>
      </c>
      <c r="S584" t="s">
        <v>1730</v>
      </c>
      <c r="T584" t="s">
        <v>4196</v>
      </c>
      <c r="U584" t="s">
        <v>2258</v>
      </c>
    </row>
    <row r="585" spans="1:21" x14ac:dyDescent="0.25">
      <c r="A585" t="s">
        <v>1375</v>
      </c>
      <c r="B585" t="s">
        <v>1376</v>
      </c>
      <c r="C585" t="s">
        <v>1034</v>
      </c>
      <c r="D585" t="s">
        <v>2962</v>
      </c>
      <c r="E585" t="s">
        <v>2211</v>
      </c>
      <c r="F585" t="s">
        <v>203</v>
      </c>
      <c r="G585" t="s">
        <v>1396</v>
      </c>
      <c r="H585" t="s">
        <v>1351</v>
      </c>
      <c r="I585" t="s">
        <v>17</v>
      </c>
      <c r="J585" t="s">
        <v>731</v>
      </c>
      <c r="K585" t="s">
        <v>1689</v>
      </c>
      <c r="L585" t="s">
        <v>1366</v>
      </c>
      <c r="M585" t="s">
        <v>1727</v>
      </c>
      <c r="N585" t="s">
        <v>6473</v>
      </c>
      <c r="O585" t="s">
        <v>6474</v>
      </c>
      <c r="P585" t="s">
        <v>19</v>
      </c>
      <c r="Q585" t="s">
        <v>1611</v>
      </c>
      <c r="R585" t="s">
        <v>67</v>
      </c>
      <c r="S585" t="s">
        <v>1728</v>
      </c>
      <c r="T585" t="s">
        <v>6475</v>
      </c>
      <c r="U585" t="s">
        <v>1377</v>
      </c>
    </row>
    <row r="586" spans="1:21" x14ac:dyDescent="0.25">
      <c r="A586" t="s">
        <v>2720</v>
      </c>
      <c r="B586" t="s">
        <v>2721</v>
      </c>
      <c r="D586" t="s">
        <v>1138</v>
      </c>
      <c r="E586" t="s">
        <v>125</v>
      </c>
      <c r="F586" t="s">
        <v>246</v>
      </c>
      <c r="G586" t="s">
        <v>1396</v>
      </c>
      <c r="H586" t="s">
        <v>126</v>
      </c>
      <c r="I586" t="s">
        <v>20</v>
      </c>
      <c r="J586" t="s">
        <v>3399</v>
      </c>
      <c r="K586" t="s">
        <v>1105</v>
      </c>
      <c r="L586" t="s">
        <v>818</v>
      </c>
      <c r="M586" t="s">
        <v>1727</v>
      </c>
      <c r="N586" t="s">
        <v>6476</v>
      </c>
      <c r="O586" t="s">
        <v>2845</v>
      </c>
      <c r="P586" t="s">
        <v>19</v>
      </c>
      <c r="Q586" t="s">
        <v>1083</v>
      </c>
      <c r="R586" t="s">
        <v>21</v>
      </c>
      <c r="S586" t="s">
        <v>1728</v>
      </c>
      <c r="T586" t="s">
        <v>4520</v>
      </c>
      <c r="U586" t="s">
        <v>2722</v>
      </c>
    </row>
    <row r="587" spans="1:21" x14ac:dyDescent="0.25">
      <c r="A587" t="s">
        <v>267</v>
      </c>
      <c r="B587" t="s">
        <v>268</v>
      </c>
      <c r="C587" t="s">
        <v>1034</v>
      </c>
      <c r="D587" t="s">
        <v>2356</v>
      </c>
      <c r="E587" t="s">
        <v>1350</v>
      </c>
      <c r="F587" t="s">
        <v>2155</v>
      </c>
      <c r="G587" t="s">
        <v>1396</v>
      </c>
      <c r="H587" t="s">
        <v>1344</v>
      </c>
      <c r="I587" t="s">
        <v>28</v>
      </c>
      <c r="J587" t="s">
        <v>770</v>
      </c>
      <c r="K587" t="s">
        <v>1400</v>
      </c>
      <c r="L587" t="s">
        <v>817</v>
      </c>
      <c r="M587" t="s">
        <v>1727</v>
      </c>
      <c r="N587" t="s">
        <v>6477</v>
      </c>
      <c r="O587" t="s">
        <v>6234</v>
      </c>
      <c r="P587" t="s">
        <v>19</v>
      </c>
      <c r="Q587" t="s">
        <v>1611</v>
      </c>
      <c r="R587" t="s">
        <v>36</v>
      </c>
      <c r="S587" t="s">
        <v>1732</v>
      </c>
      <c r="T587" t="s">
        <v>2518</v>
      </c>
      <c r="U587" t="s">
        <v>269</v>
      </c>
    </row>
    <row r="588" spans="1:21" x14ac:dyDescent="0.25">
      <c r="A588" t="s">
        <v>347</v>
      </c>
      <c r="B588" t="s">
        <v>348</v>
      </c>
      <c r="C588" t="s">
        <v>1034</v>
      </c>
      <c r="D588" t="s">
        <v>6478</v>
      </c>
      <c r="E588" t="s">
        <v>1350</v>
      </c>
      <c r="F588" t="s">
        <v>2155</v>
      </c>
      <c r="G588" t="s">
        <v>1613</v>
      </c>
      <c r="H588" t="s">
        <v>1391</v>
      </c>
      <c r="I588" t="s">
        <v>131</v>
      </c>
      <c r="J588" t="s">
        <v>40</v>
      </c>
      <c r="K588" t="s">
        <v>1594</v>
      </c>
      <c r="L588" t="s">
        <v>1144</v>
      </c>
      <c r="M588" t="s">
        <v>1729</v>
      </c>
      <c r="N588" t="s">
        <v>4801</v>
      </c>
      <c r="O588" t="s">
        <v>6479</v>
      </c>
      <c r="Q588" t="s">
        <v>1392</v>
      </c>
      <c r="R588" t="s">
        <v>46</v>
      </c>
      <c r="S588" t="s">
        <v>1730</v>
      </c>
      <c r="T588" t="s">
        <v>2922</v>
      </c>
      <c r="U588" t="s">
        <v>349</v>
      </c>
    </row>
    <row r="589" spans="1:21" x14ac:dyDescent="0.25">
      <c r="A589" t="s">
        <v>2292</v>
      </c>
      <c r="B589" t="s">
        <v>2293</v>
      </c>
      <c r="D589" t="s">
        <v>1119</v>
      </c>
      <c r="E589" t="s">
        <v>125</v>
      </c>
      <c r="F589" t="s">
        <v>246</v>
      </c>
      <c r="G589" t="s">
        <v>1613</v>
      </c>
      <c r="H589" t="s">
        <v>1343</v>
      </c>
      <c r="I589" t="s">
        <v>20</v>
      </c>
      <c r="J589" t="s">
        <v>731</v>
      </c>
      <c r="K589" t="s">
        <v>1134</v>
      </c>
      <c r="L589" t="s">
        <v>1346</v>
      </c>
      <c r="M589" t="s">
        <v>1727</v>
      </c>
      <c r="N589" t="s">
        <v>6480</v>
      </c>
      <c r="O589" t="s">
        <v>4728</v>
      </c>
      <c r="P589" t="s">
        <v>19</v>
      </c>
      <c r="Q589" t="s">
        <v>1081</v>
      </c>
      <c r="R589" t="s">
        <v>62</v>
      </c>
      <c r="S589" t="s">
        <v>1728</v>
      </c>
      <c r="T589" t="s">
        <v>6481</v>
      </c>
      <c r="U589" t="s">
        <v>2294</v>
      </c>
    </row>
    <row r="590" spans="1:21" x14ac:dyDescent="0.25">
      <c r="A590" t="s">
        <v>452</v>
      </c>
      <c r="B590" t="s">
        <v>453</v>
      </c>
      <c r="C590" t="s">
        <v>1034</v>
      </c>
      <c r="D590" t="s">
        <v>2134</v>
      </c>
      <c r="E590" t="s">
        <v>1350</v>
      </c>
      <c r="F590" t="s">
        <v>203</v>
      </c>
      <c r="G590" t="s">
        <v>1613</v>
      </c>
      <c r="H590" t="s">
        <v>1344</v>
      </c>
      <c r="I590" t="s">
        <v>131</v>
      </c>
      <c r="J590" t="s">
        <v>723</v>
      </c>
      <c r="K590" t="s">
        <v>1643</v>
      </c>
      <c r="L590" t="s">
        <v>1794</v>
      </c>
      <c r="M590" t="s">
        <v>1729</v>
      </c>
      <c r="N590" t="s">
        <v>6482</v>
      </c>
      <c r="O590" t="s">
        <v>6483</v>
      </c>
      <c r="P590" t="s">
        <v>19</v>
      </c>
      <c r="Q590" t="s">
        <v>1392</v>
      </c>
      <c r="R590" t="s">
        <v>18</v>
      </c>
      <c r="S590" t="s">
        <v>1732</v>
      </c>
      <c r="T590" t="s">
        <v>1797</v>
      </c>
      <c r="U590" t="s">
        <v>454</v>
      </c>
    </row>
    <row r="591" spans="1:21" x14ac:dyDescent="0.25">
      <c r="A591" t="s">
        <v>2819</v>
      </c>
      <c r="B591" t="s">
        <v>2820</v>
      </c>
      <c r="C591" t="s">
        <v>3401</v>
      </c>
      <c r="D591" t="s">
        <v>231</v>
      </c>
      <c r="E591" t="s">
        <v>125</v>
      </c>
      <c r="F591" t="s">
        <v>203</v>
      </c>
      <c r="G591" t="s">
        <v>1396</v>
      </c>
      <c r="H591" t="s">
        <v>1343</v>
      </c>
      <c r="I591" t="s">
        <v>1122</v>
      </c>
      <c r="J591" t="s">
        <v>4317</v>
      </c>
      <c r="K591" t="s">
        <v>1086</v>
      </c>
      <c r="L591" t="s">
        <v>817</v>
      </c>
      <c r="M591" t="s">
        <v>1731</v>
      </c>
      <c r="N591" t="s">
        <v>6484</v>
      </c>
      <c r="O591" t="s">
        <v>6485</v>
      </c>
      <c r="P591" t="s">
        <v>19</v>
      </c>
      <c r="Q591" t="s">
        <v>1101</v>
      </c>
      <c r="R591" t="s">
        <v>51</v>
      </c>
      <c r="S591" t="s">
        <v>1730</v>
      </c>
      <c r="T591" t="s">
        <v>1410</v>
      </c>
      <c r="U591" t="s">
        <v>2821</v>
      </c>
    </row>
    <row r="592" spans="1:21" x14ac:dyDescent="0.25">
      <c r="A592" t="s">
        <v>2225</v>
      </c>
      <c r="B592" t="s">
        <v>2226</v>
      </c>
      <c r="C592" t="s">
        <v>1034</v>
      </c>
      <c r="D592" t="s">
        <v>1374</v>
      </c>
      <c r="E592" t="s">
        <v>125</v>
      </c>
      <c r="F592" t="s">
        <v>203</v>
      </c>
      <c r="G592" t="s">
        <v>1613</v>
      </c>
      <c r="H592" t="s">
        <v>1343</v>
      </c>
      <c r="I592" t="s">
        <v>1122</v>
      </c>
      <c r="J592" t="s">
        <v>771</v>
      </c>
      <c r="K592" t="s">
        <v>1400</v>
      </c>
      <c r="L592" t="s">
        <v>823</v>
      </c>
      <c r="M592" t="s">
        <v>1729</v>
      </c>
      <c r="N592" t="s">
        <v>5108</v>
      </c>
      <c r="O592" t="s">
        <v>6486</v>
      </c>
      <c r="P592" t="s">
        <v>19</v>
      </c>
      <c r="Q592" t="s">
        <v>1081</v>
      </c>
      <c r="R592" t="s">
        <v>51</v>
      </c>
      <c r="S592" t="s">
        <v>1732</v>
      </c>
      <c r="T592" t="s">
        <v>1373</v>
      </c>
      <c r="U592" t="s">
        <v>2227</v>
      </c>
    </row>
    <row r="593" spans="1:23" x14ac:dyDescent="0.25">
      <c r="A593" t="s">
        <v>4189</v>
      </c>
      <c r="B593" t="s">
        <v>4190</v>
      </c>
      <c r="D593" t="s">
        <v>1132</v>
      </c>
      <c r="E593" t="s">
        <v>125</v>
      </c>
      <c r="F593" t="s">
        <v>246</v>
      </c>
      <c r="G593" t="s">
        <v>28</v>
      </c>
      <c r="H593" t="s">
        <v>126</v>
      </c>
      <c r="I593" t="s">
        <v>1122</v>
      </c>
      <c r="J593" t="s">
        <v>3153</v>
      </c>
      <c r="K593" t="s">
        <v>824</v>
      </c>
      <c r="M593" t="s">
        <v>1729</v>
      </c>
      <c r="N593" t="s">
        <v>6487</v>
      </c>
      <c r="P593" t="s">
        <v>19</v>
      </c>
      <c r="Q593" t="s">
        <v>126</v>
      </c>
      <c r="R593" t="s">
        <v>29</v>
      </c>
      <c r="S593" t="s">
        <v>1732</v>
      </c>
      <c r="T593" t="s">
        <v>3558</v>
      </c>
      <c r="U593" t="s">
        <v>4191</v>
      </c>
    </row>
    <row r="594" spans="1:23" x14ac:dyDescent="0.25">
      <c r="A594" t="s">
        <v>743</v>
      </c>
      <c r="B594" t="s">
        <v>744</v>
      </c>
      <c r="C594" t="s">
        <v>96</v>
      </c>
      <c r="D594" t="s">
        <v>1140</v>
      </c>
      <c r="E594" t="s">
        <v>125</v>
      </c>
      <c r="F594" t="s">
        <v>246</v>
      </c>
      <c r="G594" t="s">
        <v>28</v>
      </c>
      <c r="H594" t="s">
        <v>1343</v>
      </c>
      <c r="I594" t="s">
        <v>20</v>
      </c>
      <c r="J594" t="s">
        <v>731</v>
      </c>
      <c r="K594" t="s">
        <v>1134</v>
      </c>
      <c r="M594" t="s">
        <v>1729</v>
      </c>
      <c r="N594" t="s">
        <v>6488</v>
      </c>
      <c r="O594" t="s">
        <v>3072</v>
      </c>
      <c r="P594" t="s">
        <v>19</v>
      </c>
      <c r="Q594" t="s">
        <v>126</v>
      </c>
      <c r="R594" t="s">
        <v>30</v>
      </c>
      <c r="S594" t="s">
        <v>1732</v>
      </c>
      <c r="T594" t="s">
        <v>3073</v>
      </c>
      <c r="U594" t="s">
        <v>745</v>
      </c>
    </row>
    <row r="595" spans="1:23" x14ac:dyDescent="0.25">
      <c r="A595" t="s">
        <v>3174</v>
      </c>
      <c r="B595" t="s">
        <v>3175</v>
      </c>
      <c r="D595" t="s">
        <v>1132</v>
      </c>
      <c r="E595" t="s">
        <v>125</v>
      </c>
      <c r="F595" t="s">
        <v>203</v>
      </c>
      <c r="G595" t="s">
        <v>591</v>
      </c>
      <c r="H595" t="s">
        <v>1343</v>
      </c>
      <c r="I595" t="s">
        <v>1122</v>
      </c>
      <c r="J595" t="s">
        <v>726</v>
      </c>
      <c r="K595" t="s">
        <v>820</v>
      </c>
      <c r="M595" t="s">
        <v>1729</v>
      </c>
      <c r="N595" t="s">
        <v>6489</v>
      </c>
      <c r="O595" t="s">
        <v>6259</v>
      </c>
      <c r="P595" t="s">
        <v>19</v>
      </c>
      <c r="Q595" t="s">
        <v>126</v>
      </c>
      <c r="R595" t="s">
        <v>60</v>
      </c>
      <c r="S595" t="s">
        <v>1732</v>
      </c>
      <c r="T595" t="s">
        <v>6490</v>
      </c>
      <c r="U595" t="s">
        <v>3176</v>
      </c>
    </row>
    <row r="596" spans="1:23" x14ac:dyDescent="0.25">
      <c r="A596" t="s">
        <v>512</v>
      </c>
      <c r="B596" t="s">
        <v>513</v>
      </c>
      <c r="C596" t="s">
        <v>1084</v>
      </c>
      <c r="D596" t="s">
        <v>1091</v>
      </c>
      <c r="E596" t="s">
        <v>2190</v>
      </c>
      <c r="F596" t="s">
        <v>203</v>
      </c>
      <c r="G596" t="s">
        <v>1613</v>
      </c>
      <c r="H596" t="s">
        <v>1344</v>
      </c>
      <c r="I596" t="s">
        <v>1122</v>
      </c>
      <c r="J596" t="s">
        <v>40</v>
      </c>
      <c r="K596" t="s">
        <v>1134</v>
      </c>
      <c r="L596" t="s">
        <v>2434</v>
      </c>
      <c r="M596" t="s">
        <v>1731</v>
      </c>
      <c r="N596" t="s">
        <v>4804</v>
      </c>
      <c r="O596" t="s">
        <v>6491</v>
      </c>
      <c r="Q596" t="s">
        <v>1101</v>
      </c>
      <c r="R596" t="s">
        <v>18</v>
      </c>
      <c r="S596" t="s">
        <v>1730</v>
      </c>
      <c r="T596" t="s">
        <v>4197</v>
      </c>
      <c r="U596" t="s">
        <v>514</v>
      </c>
    </row>
    <row r="597" spans="1:23" x14ac:dyDescent="0.25">
      <c r="A597" t="s">
        <v>2201</v>
      </c>
      <c r="B597" t="s">
        <v>2201</v>
      </c>
      <c r="D597" t="s">
        <v>1111</v>
      </c>
      <c r="E597" t="s">
        <v>125</v>
      </c>
      <c r="F597" t="s">
        <v>245</v>
      </c>
      <c r="G597" t="s">
        <v>28</v>
      </c>
      <c r="H597" t="s">
        <v>126</v>
      </c>
      <c r="I597" t="s">
        <v>1122</v>
      </c>
      <c r="J597" t="s">
        <v>5429</v>
      </c>
      <c r="K597" t="s">
        <v>824</v>
      </c>
      <c r="L597" t="s">
        <v>817</v>
      </c>
      <c r="M597" t="s">
        <v>1729</v>
      </c>
      <c r="N597" t="s">
        <v>4804</v>
      </c>
      <c r="O597" t="s">
        <v>6492</v>
      </c>
      <c r="P597" t="s">
        <v>19</v>
      </c>
      <c r="Q597" t="s">
        <v>126</v>
      </c>
      <c r="R597" t="s">
        <v>46</v>
      </c>
      <c r="S597" t="s">
        <v>1732</v>
      </c>
      <c r="T597" t="s">
        <v>4118</v>
      </c>
      <c r="U597" t="s">
        <v>2202</v>
      </c>
    </row>
    <row r="598" spans="1:23" x14ac:dyDescent="0.25">
      <c r="A598" t="s">
        <v>2368</v>
      </c>
      <c r="B598" t="s">
        <v>2367</v>
      </c>
      <c r="C598" t="s">
        <v>33</v>
      </c>
      <c r="D598" t="s">
        <v>394</v>
      </c>
      <c r="E598" t="s">
        <v>125</v>
      </c>
      <c r="F598" t="s">
        <v>203</v>
      </c>
      <c r="G598" t="s">
        <v>1345</v>
      </c>
      <c r="H598" t="s">
        <v>1343</v>
      </c>
      <c r="I598" t="s">
        <v>17</v>
      </c>
      <c r="J598" t="s">
        <v>729</v>
      </c>
      <c r="K598" t="s">
        <v>1149</v>
      </c>
      <c r="L598" t="s">
        <v>823</v>
      </c>
      <c r="M598" t="s">
        <v>1731</v>
      </c>
      <c r="N598" t="s">
        <v>6493</v>
      </c>
      <c r="O598" t="s">
        <v>6494</v>
      </c>
      <c r="P598" t="s">
        <v>1126</v>
      </c>
      <c r="Q598" t="s">
        <v>1081</v>
      </c>
      <c r="R598" t="s">
        <v>51</v>
      </c>
      <c r="S598" t="s">
        <v>1728</v>
      </c>
      <c r="T598" t="s">
        <v>4823</v>
      </c>
      <c r="U598" t="s">
        <v>2366</v>
      </c>
    </row>
    <row r="599" spans="1:23" x14ac:dyDescent="0.25">
      <c r="A599" t="s">
        <v>482</v>
      </c>
      <c r="B599" t="s">
        <v>483</v>
      </c>
      <c r="C599" t="s">
        <v>96</v>
      </c>
      <c r="D599" t="s">
        <v>2548</v>
      </c>
      <c r="E599" t="s">
        <v>2677</v>
      </c>
      <c r="F599" t="s">
        <v>2155</v>
      </c>
      <c r="G599" t="s">
        <v>1613</v>
      </c>
      <c r="H599" t="s">
        <v>1809</v>
      </c>
      <c r="I599" t="s">
        <v>17</v>
      </c>
      <c r="J599" t="s">
        <v>731</v>
      </c>
      <c r="K599" t="s">
        <v>2110</v>
      </c>
      <c r="L599" t="s">
        <v>1811</v>
      </c>
      <c r="M599" t="s">
        <v>1731</v>
      </c>
      <c r="N599" t="s">
        <v>6495</v>
      </c>
      <c r="O599" t="s">
        <v>6496</v>
      </c>
      <c r="P599" t="s">
        <v>19</v>
      </c>
      <c r="Q599" t="s">
        <v>1392</v>
      </c>
      <c r="R599" t="s">
        <v>37</v>
      </c>
      <c r="S599" t="s">
        <v>1730</v>
      </c>
      <c r="T599" t="s">
        <v>4194</v>
      </c>
      <c r="U599" t="s">
        <v>484</v>
      </c>
    </row>
    <row r="600" spans="1:23" x14ac:dyDescent="0.25">
      <c r="A600" t="s">
        <v>2165</v>
      </c>
      <c r="B600" t="s">
        <v>2165</v>
      </c>
      <c r="D600" t="s">
        <v>1111</v>
      </c>
      <c r="E600" t="s">
        <v>125</v>
      </c>
      <c r="F600" t="s">
        <v>245</v>
      </c>
      <c r="G600" t="s">
        <v>28</v>
      </c>
      <c r="H600" t="s">
        <v>126</v>
      </c>
      <c r="I600" t="s">
        <v>1122</v>
      </c>
      <c r="J600" t="s">
        <v>5429</v>
      </c>
      <c r="K600" t="s">
        <v>824</v>
      </c>
      <c r="L600" t="s">
        <v>817</v>
      </c>
      <c r="M600" t="s">
        <v>1729</v>
      </c>
      <c r="N600" t="s">
        <v>6497</v>
      </c>
      <c r="O600" t="s">
        <v>6498</v>
      </c>
      <c r="P600" t="s">
        <v>19</v>
      </c>
      <c r="Q600" t="s">
        <v>126</v>
      </c>
      <c r="R600" t="s">
        <v>46</v>
      </c>
      <c r="S600" t="s">
        <v>1732</v>
      </c>
      <c r="T600" t="s">
        <v>3683</v>
      </c>
      <c r="U600" t="s">
        <v>2166</v>
      </c>
    </row>
    <row r="601" spans="1:23" x14ac:dyDescent="0.25">
      <c r="A601" t="s">
        <v>3128</v>
      </c>
      <c r="B601" t="s">
        <v>3129</v>
      </c>
      <c r="D601" t="s">
        <v>805</v>
      </c>
      <c r="E601" t="s">
        <v>125</v>
      </c>
      <c r="F601" t="s">
        <v>203</v>
      </c>
      <c r="G601" t="s">
        <v>590</v>
      </c>
      <c r="H601" t="s">
        <v>126</v>
      </c>
      <c r="I601" t="s">
        <v>17</v>
      </c>
      <c r="J601" t="s">
        <v>765</v>
      </c>
      <c r="K601" t="s">
        <v>1149</v>
      </c>
      <c r="L601" t="s">
        <v>819</v>
      </c>
      <c r="M601" t="s">
        <v>1731</v>
      </c>
      <c r="N601" t="s">
        <v>6497</v>
      </c>
      <c r="O601" t="s">
        <v>5038</v>
      </c>
      <c r="P601" t="s">
        <v>19</v>
      </c>
      <c r="Q601" t="s">
        <v>1081</v>
      </c>
      <c r="R601" t="s">
        <v>62</v>
      </c>
      <c r="S601" t="s">
        <v>1730</v>
      </c>
      <c r="T601" t="s">
        <v>6499</v>
      </c>
      <c r="U601" t="s">
        <v>3130</v>
      </c>
      <c r="V601" t="s">
        <v>1143</v>
      </c>
    </row>
    <row r="602" spans="1:23" x14ac:dyDescent="0.25">
      <c r="A602" t="s">
        <v>449</v>
      </c>
      <c r="B602" t="s">
        <v>450</v>
      </c>
      <c r="C602" t="s">
        <v>96</v>
      </c>
      <c r="D602" t="s">
        <v>2051</v>
      </c>
      <c r="E602" t="s">
        <v>1350</v>
      </c>
      <c r="F602" t="s">
        <v>2155</v>
      </c>
      <c r="G602" t="s">
        <v>1613</v>
      </c>
      <c r="H602" t="s">
        <v>1809</v>
      </c>
      <c r="I602" t="s">
        <v>1122</v>
      </c>
      <c r="J602" t="s">
        <v>129</v>
      </c>
      <c r="K602" t="s">
        <v>2137</v>
      </c>
      <c r="L602" t="s">
        <v>1094</v>
      </c>
      <c r="M602" t="s">
        <v>1731</v>
      </c>
      <c r="N602" t="s">
        <v>5111</v>
      </c>
      <c r="O602" t="s">
        <v>2734</v>
      </c>
      <c r="P602" t="s">
        <v>19</v>
      </c>
      <c r="Q602" t="s">
        <v>1392</v>
      </c>
      <c r="R602" t="s">
        <v>36</v>
      </c>
      <c r="S602" t="s">
        <v>1730</v>
      </c>
      <c r="T602" t="s">
        <v>2464</v>
      </c>
      <c r="U602" t="s">
        <v>451</v>
      </c>
    </row>
    <row r="603" spans="1:23" x14ac:dyDescent="0.25">
      <c r="A603" t="s">
        <v>2341</v>
      </c>
      <c r="B603" t="s">
        <v>2342</v>
      </c>
      <c r="C603" t="s">
        <v>1128</v>
      </c>
      <c r="D603" t="s">
        <v>191</v>
      </c>
      <c r="E603" t="s">
        <v>125</v>
      </c>
      <c r="F603" t="s">
        <v>203</v>
      </c>
      <c r="G603" t="s">
        <v>2709</v>
      </c>
      <c r="H603" t="s">
        <v>126</v>
      </c>
      <c r="I603" t="s">
        <v>20</v>
      </c>
      <c r="J603" t="s">
        <v>727</v>
      </c>
      <c r="K603" t="s">
        <v>1085</v>
      </c>
      <c r="L603" t="s">
        <v>819</v>
      </c>
      <c r="M603" t="s">
        <v>1729</v>
      </c>
      <c r="N603" t="s">
        <v>5111</v>
      </c>
      <c r="O603" t="s">
        <v>6500</v>
      </c>
      <c r="P603" t="s">
        <v>19</v>
      </c>
      <c r="Q603" t="s">
        <v>126</v>
      </c>
      <c r="R603" t="s">
        <v>51</v>
      </c>
      <c r="S603" t="s">
        <v>1732</v>
      </c>
      <c r="T603" t="s">
        <v>4199</v>
      </c>
      <c r="U603" t="s">
        <v>2343</v>
      </c>
    </row>
    <row r="604" spans="1:23" x14ac:dyDescent="0.25">
      <c r="A604" t="s">
        <v>2416</v>
      </c>
      <c r="B604" t="s">
        <v>2417</v>
      </c>
      <c r="C604" t="s">
        <v>1084</v>
      </c>
      <c r="D604" t="s">
        <v>3237</v>
      </c>
      <c r="E604" t="s">
        <v>125</v>
      </c>
      <c r="F604" t="s">
        <v>203</v>
      </c>
      <c r="G604" t="s">
        <v>1613</v>
      </c>
      <c r="H604" t="s">
        <v>1343</v>
      </c>
      <c r="I604" t="s">
        <v>28</v>
      </c>
      <c r="J604" t="s">
        <v>768</v>
      </c>
      <c r="K604" t="s">
        <v>1825</v>
      </c>
      <c r="L604" t="s">
        <v>818</v>
      </c>
      <c r="M604" t="s">
        <v>1727</v>
      </c>
      <c r="N604" t="s">
        <v>6501</v>
      </c>
      <c r="O604" t="s">
        <v>6502</v>
      </c>
      <c r="P604" t="s">
        <v>19</v>
      </c>
      <c r="Q604" t="s">
        <v>1611</v>
      </c>
      <c r="R604" t="s">
        <v>51</v>
      </c>
      <c r="S604" t="s">
        <v>1728</v>
      </c>
      <c r="T604" t="s">
        <v>3688</v>
      </c>
      <c r="U604" t="s">
        <v>2418</v>
      </c>
      <c r="W604" s="5">
        <v>0.05</v>
      </c>
    </row>
    <row r="605" spans="1:23" x14ac:dyDescent="0.25">
      <c r="A605" t="s">
        <v>4334</v>
      </c>
      <c r="B605" t="s">
        <v>4335</v>
      </c>
      <c r="C605" t="s">
        <v>1034</v>
      </c>
      <c r="D605" t="s">
        <v>1093</v>
      </c>
      <c r="E605" t="s">
        <v>125</v>
      </c>
      <c r="F605" t="s">
        <v>246</v>
      </c>
      <c r="G605" t="s">
        <v>589</v>
      </c>
      <c r="H605" t="s">
        <v>1343</v>
      </c>
      <c r="I605" t="s">
        <v>17</v>
      </c>
      <c r="J605" t="s">
        <v>727</v>
      </c>
      <c r="K605" t="s">
        <v>1357</v>
      </c>
      <c r="L605" t="s">
        <v>823</v>
      </c>
      <c r="M605" t="s">
        <v>1731</v>
      </c>
      <c r="N605" t="s">
        <v>6503</v>
      </c>
      <c r="O605" t="s">
        <v>6504</v>
      </c>
      <c r="P605" t="s">
        <v>19</v>
      </c>
      <c r="Q605" t="s">
        <v>1083</v>
      </c>
      <c r="R605" t="s">
        <v>120</v>
      </c>
      <c r="S605" t="s">
        <v>1730</v>
      </c>
      <c r="T605" t="s">
        <v>5316</v>
      </c>
      <c r="U605" t="s">
        <v>4336</v>
      </c>
    </row>
    <row r="606" spans="1:23" x14ac:dyDescent="0.25">
      <c r="A606" t="s">
        <v>1216</v>
      </c>
      <c r="B606" t="s">
        <v>1217</v>
      </c>
      <c r="C606" t="s">
        <v>1128</v>
      </c>
      <c r="D606" t="s">
        <v>1089</v>
      </c>
      <c r="E606" t="s">
        <v>2211</v>
      </c>
      <c r="F606" t="s">
        <v>246</v>
      </c>
      <c r="G606" t="s">
        <v>1613</v>
      </c>
      <c r="H606" t="s">
        <v>1344</v>
      </c>
      <c r="I606" t="s">
        <v>17</v>
      </c>
      <c r="J606" t="s">
        <v>5290</v>
      </c>
      <c r="K606" t="s">
        <v>1643</v>
      </c>
      <c r="L606" t="s">
        <v>1346</v>
      </c>
      <c r="M606" t="s">
        <v>1729</v>
      </c>
      <c r="N606" t="s">
        <v>5109</v>
      </c>
      <c r="P606" t="s">
        <v>19</v>
      </c>
      <c r="Q606" t="s">
        <v>1101</v>
      </c>
      <c r="R606" t="s">
        <v>34</v>
      </c>
      <c r="S606" t="s">
        <v>1732</v>
      </c>
      <c r="T606" t="s">
        <v>1373</v>
      </c>
      <c r="U606" t="s">
        <v>1218</v>
      </c>
    </row>
    <row r="607" spans="1:23" x14ac:dyDescent="0.25">
      <c r="A607" t="s">
        <v>4204</v>
      </c>
      <c r="B607" t="s">
        <v>4205</v>
      </c>
      <c r="D607" t="s">
        <v>1138</v>
      </c>
      <c r="E607" t="s">
        <v>125</v>
      </c>
      <c r="F607" t="s">
        <v>246</v>
      </c>
      <c r="G607" t="s">
        <v>1613</v>
      </c>
      <c r="H607" t="s">
        <v>1343</v>
      </c>
      <c r="I607" t="s">
        <v>28</v>
      </c>
      <c r="J607" t="s">
        <v>5242</v>
      </c>
      <c r="K607" t="s">
        <v>824</v>
      </c>
      <c r="L607" t="s">
        <v>1094</v>
      </c>
      <c r="M607" t="s">
        <v>1727</v>
      </c>
      <c r="N607" t="s">
        <v>4806</v>
      </c>
      <c r="O607" t="s">
        <v>6505</v>
      </c>
      <c r="P607" t="s">
        <v>19</v>
      </c>
      <c r="Q607" t="s">
        <v>1083</v>
      </c>
      <c r="R607" t="s">
        <v>46</v>
      </c>
      <c r="S607" t="s">
        <v>1728</v>
      </c>
      <c r="T607" t="s">
        <v>4315</v>
      </c>
      <c r="U607" t="s">
        <v>4206</v>
      </c>
    </row>
    <row r="608" spans="1:23" x14ac:dyDescent="0.25">
      <c r="A608" t="s">
        <v>1979</v>
      </c>
      <c r="B608" t="s">
        <v>1980</v>
      </c>
      <c r="C608" t="s">
        <v>1128</v>
      </c>
      <c r="D608" t="s">
        <v>202</v>
      </c>
      <c r="E608" t="s">
        <v>2052</v>
      </c>
      <c r="F608" t="s">
        <v>2155</v>
      </c>
      <c r="G608" t="s">
        <v>1345</v>
      </c>
      <c r="H608" t="s">
        <v>1344</v>
      </c>
      <c r="I608" t="s">
        <v>20</v>
      </c>
      <c r="J608" t="s">
        <v>770</v>
      </c>
      <c r="K608" t="s">
        <v>1594</v>
      </c>
      <c r="L608" t="s">
        <v>1094</v>
      </c>
      <c r="M608" t="s">
        <v>1727</v>
      </c>
      <c r="N608" t="s">
        <v>6506</v>
      </c>
      <c r="O608" t="s">
        <v>6507</v>
      </c>
      <c r="P608" t="s">
        <v>19</v>
      </c>
      <c r="Q608" t="s">
        <v>1611</v>
      </c>
      <c r="R608" t="s">
        <v>37</v>
      </c>
      <c r="S608" t="s">
        <v>1728</v>
      </c>
      <c r="T608" t="s">
        <v>3543</v>
      </c>
      <c r="U608" t="s">
        <v>1981</v>
      </c>
    </row>
    <row r="609" spans="1:21" x14ac:dyDescent="0.25">
      <c r="A609" t="s">
        <v>2813</v>
      </c>
      <c r="B609" t="s">
        <v>2814</v>
      </c>
      <c r="C609" t="s">
        <v>1034</v>
      </c>
      <c r="D609" t="s">
        <v>1106</v>
      </c>
      <c r="E609" t="s">
        <v>125</v>
      </c>
      <c r="F609" t="s">
        <v>203</v>
      </c>
      <c r="G609" t="s">
        <v>1613</v>
      </c>
      <c r="H609" t="s">
        <v>1343</v>
      </c>
      <c r="I609" t="s">
        <v>1122</v>
      </c>
      <c r="J609" t="s">
        <v>769</v>
      </c>
      <c r="K609" t="s">
        <v>1149</v>
      </c>
      <c r="L609" t="s">
        <v>823</v>
      </c>
      <c r="M609" t="s">
        <v>1729</v>
      </c>
      <c r="N609" t="s">
        <v>6506</v>
      </c>
      <c r="O609" t="s">
        <v>6234</v>
      </c>
      <c r="P609" t="s">
        <v>19</v>
      </c>
      <c r="Q609" t="s">
        <v>1083</v>
      </c>
      <c r="R609" t="s">
        <v>195</v>
      </c>
      <c r="S609" t="s">
        <v>1730</v>
      </c>
      <c r="T609" t="s">
        <v>1373</v>
      </c>
      <c r="U609" t="s">
        <v>2815</v>
      </c>
    </row>
    <row r="610" spans="1:21" x14ac:dyDescent="0.25">
      <c r="A610" t="s">
        <v>652</v>
      </c>
      <c r="B610" t="s">
        <v>653</v>
      </c>
      <c r="C610" t="s">
        <v>4888</v>
      </c>
      <c r="D610" t="s">
        <v>297</v>
      </c>
      <c r="E610" t="s">
        <v>125</v>
      </c>
      <c r="F610" t="s">
        <v>246</v>
      </c>
      <c r="G610" t="s">
        <v>590</v>
      </c>
      <c r="H610" t="s">
        <v>126</v>
      </c>
      <c r="I610" t="s">
        <v>17</v>
      </c>
      <c r="J610" t="s">
        <v>723</v>
      </c>
      <c r="K610" t="s">
        <v>822</v>
      </c>
      <c r="L610" t="s">
        <v>823</v>
      </c>
      <c r="M610" t="s">
        <v>1731</v>
      </c>
      <c r="N610" t="s">
        <v>4506</v>
      </c>
      <c r="O610" t="s">
        <v>6508</v>
      </c>
      <c r="P610" t="s">
        <v>1796</v>
      </c>
      <c r="Q610" t="s">
        <v>1083</v>
      </c>
      <c r="R610" t="s">
        <v>63</v>
      </c>
      <c r="S610" t="s">
        <v>1732</v>
      </c>
      <c r="T610" t="s">
        <v>6509</v>
      </c>
      <c r="U610" t="s">
        <v>654</v>
      </c>
    </row>
    <row r="611" spans="1:21" x14ac:dyDescent="0.25">
      <c r="A611" t="s">
        <v>1078</v>
      </c>
      <c r="B611" t="s">
        <v>1079</v>
      </c>
      <c r="C611" t="s">
        <v>1034</v>
      </c>
      <c r="D611" t="s">
        <v>5127</v>
      </c>
      <c r="E611" t="s">
        <v>3242</v>
      </c>
      <c r="F611" t="s">
        <v>3166</v>
      </c>
      <c r="G611" t="s">
        <v>1613</v>
      </c>
      <c r="H611" t="s">
        <v>2138</v>
      </c>
      <c r="I611" t="s">
        <v>28</v>
      </c>
      <c r="J611" t="s">
        <v>728</v>
      </c>
      <c r="K611" t="s">
        <v>5128</v>
      </c>
      <c r="L611" t="s">
        <v>2551</v>
      </c>
      <c r="M611" t="s">
        <v>1729</v>
      </c>
      <c r="N611" t="s">
        <v>5118</v>
      </c>
      <c r="O611" t="s">
        <v>6510</v>
      </c>
      <c r="P611" t="s">
        <v>19</v>
      </c>
      <c r="Q611" t="s">
        <v>1392</v>
      </c>
      <c r="R611" t="s">
        <v>30</v>
      </c>
      <c r="S611" t="s">
        <v>1728</v>
      </c>
      <c r="T611" t="s">
        <v>3695</v>
      </c>
      <c r="U611" t="s">
        <v>1080</v>
      </c>
    </row>
    <row r="612" spans="1:21" x14ac:dyDescent="0.25">
      <c r="A612" t="s">
        <v>6511</v>
      </c>
      <c r="B612" t="s">
        <v>6512</v>
      </c>
      <c r="C612" t="s">
        <v>1128</v>
      </c>
      <c r="D612" t="s">
        <v>297</v>
      </c>
      <c r="E612" t="s">
        <v>125</v>
      </c>
      <c r="F612" t="s">
        <v>246</v>
      </c>
      <c r="G612" t="s">
        <v>591</v>
      </c>
      <c r="H612" t="s">
        <v>1344</v>
      </c>
      <c r="I612" t="s">
        <v>28</v>
      </c>
      <c r="J612" t="s">
        <v>722</v>
      </c>
      <c r="K612" t="s">
        <v>1105</v>
      </c>
      <c r="L612" t="s">
        <v>816</v>
      </c>
      <c r="M612" t="s">
        <v>1729</v>
      </c>
      <c r="N612" t="s">
        <v>6513</v>
      </c>
      <c r="O612" t="s">
        <v>6514</v>
      </c>
      <c r="Q612" t="s">
        <v>1362</v>
      </c>
      <c r="R612" t="s">
        <v>51</v>
      </c>
      <c r="S612" t="s">
        <v>1732</v>
      </c>
      <c r="T612" t="s">
        <v>6515</v>
      </c>
      <c r="U612" t="s">
        <v>6516</v>
      </c>
    </row>
    <row r="613" spans="1:21" x14ac:dyDescent="0.25">
      <c r="A613" t="s">
        <v>171</v>
      </c>
      <c r="B613" t="s">
        <v>172</v>
      </c>
      <c r="C613" t="s">
        <v>1034</v>
      </c>
      <c r="D613" t="s">
        <v>4114</v>
      </c>
      <c r="E613" t="s">
        <v>2109</v>
      </c>
      <c r="F613" t="s">
        <v>2155</v>
      </c>
      <c r="G613" t="s">
        <v>1345</v>
      </c>
      <c r="H613" t="s">
        <v>1809</v>
      </c>
      <c r="I613" t="s">
        <v>28</v>
      </c>
      <c r="J613" t="s">
        <v>725</v>
      </c>
      <c r="K613" t="s">
        <v>1767</v>
      </c>
      <c r="L613" t="s">
        <v>4311</v>
      </c>
      <c r="M613" t="s">
        <v>1727</v>
      </c>
      <c r="N613" t="s">
        <v>6517</v>
      </c>
      <c r="O613" t="s">
        <v>6518</v>
      </c>
      <c r="P613" t="s">
        <v>19</v>
      </c>
      <c r="Q613" t="s">
        <v>1392</v>
      </c>
      <c r="R613" t="s">
        <v>18</v>
      </c>
      <c r="S613" t="s">
        <v>1728</v>
      </c>
      <c r="T613" t="s">
        <v>6519</v>
      </c>
      <c r="U613" t="s">
        <v>173</v>
      </c>
    </row>
    <row r="614" spans="1:21" x14ac:dyDescent="0.25">
      <c r="A614" t="s">
        <v>1600</v>
      </c>
      <c r="B614" t="s">
        <v>1601</v>
      </c>
      <c r="D614" t="s">
        <v>213</v>
      </c>
      <c r="E614" t="s">
        <v>125</v>
      </c>
      <c r="F614" t="s">
        <v>245</v>
      </c>
      <c r="G614" t="s">
        <v>28</v>
      </c>
      <c r="H614" t="s">
        <v>126</v>
      </c>
      <c r="I614" t="s">
        <v>1122</v>
      </c>
      <c r="J614" t="s">
        <v>4105</v>
      </c>
      <c r="K614" t="s">
        <v>1403</v>
      </c>
      <c r="M614" t="s">
        <v>1729</v>
      </c>
      <c r="N614" t="s">
        <v>6520</v>
      </c>
      <c r="P614" t="s">
        <v>19</v>
      </c>
      <c r="Q614" t="s">
        <v>126</v>
      </c>
      <c r="R614" t="s">
        <v>24</v>
      </c>
      <c r="S614" t="s">
        <v>1732</v>
      </c>
      <c r="T614" t="s">
        <v>5102</v>
      </c>
      <c r="U614" t="s">
        <v>1602</v>
      </c>
    </row>
    <row r="615" spans="1:21" x14ac:dyDescent="0.25">
      <c r="A615" t="s">
        <v>2726</v>
      </c>
      <c r="B615" t="s">
        <v>2727</v>
      </c>
      <c r="C615" t="s">
        <v>1128</v>
      </c>
      <c r="D615" t="s">
        <v>4202</v>
      </c>
      <c r="E615" t="s">
        <v>2109</v>
      </c>
      <c r="F615" t="s">
        <v>2155</v>
      </c>
      <c r="G615" t="s">
        <v>28</v>
      </c>
      <c r="H615" t="s">
        <v>1351</v>
      </c>
      <c r="I615" t="s">
        <v>28</v>
      </c>
      <c r="J615" t="s">
        <v>724</v>
      </c>
      <c r="K615" t="s">
        <v>1347</v>
      </c>
      <c r="L615" t="s">
        <v>1094</v>
      </c>
      <c r="M615" t="s">
        <v>1727</v>
      </c>
      <c r="N615" t="s">
        <v>6520</v>
      </c>
      <c r="O615" t="s">
        <v>6521</v>
      </c>
      <c r="P615" t="s">
        <v>19</v>
      </c>
      <c r="Q615" t="s">
        <v>1611</v>
      </c>
      <c r="R615" t="s">
        <v>18</v>
      </c>
      <c r="S615" t="s">
        <v>1728</v>
      </c>
      <c r="T615" t="s">
        <v>6522</v>
      </c>
      <c r="U615" t="s">
        <v>2728</v>
      </c>
    </row>
    <row r="616" spans="1:21" x14ac:dyDescent="0.25">
      <c r="A616" t="s">
        <v>2397</v>
      </c>
      <c r="B616" t="s">
        <v>2398</v>
      </c>
      <c r="C616" t="s">
        <v>1034</v>
      </c>
      <c r="D616" t="s">
        <v>1288</v>
      </c>
      <c r="E616" t="s">
        <v>125</v>
      </c>
      <c r="F616" t="s">
        <v>246</v>
      </c>
      <c r="G616" t="s">
        <v>1613</v>
      </c>
      <c r="H616" t="s">
        <v>1343</v>
      </c>
      <c r="I616" t="s">
        <v>20</v>
      </c>
      <c r="J616" t="s">
        <v>40</v>
      </c>
      <c r="K616" t="s">
        <v>1085</v>
      </c>
      <c r="L616" t="s">
        <v>817</v>
      </c>
      <c r="M616" t="s">
        <v>1731</v>
      </c>
      <c r="N616" t="s">
        <v>6523</v>
      </c>
      <c r="O616" t="s">
        <v>6524</v>
      </c>
      <c r="P616" t="s">
        <v>19</v>
      </c>
      <c r="Q616" t="s">
        <v>1611</v>
      </c>
      <c r="R616" t="s">
        <v>41</v>
      </c>
      <c r="S616" t="s">
        <v>1730</v>
      </c>
      <c r="T616" t="s">
        <v>1373</v>
      </c>
      <c r="U616" t="s">
        <v>2399</v>
      </c>
    </row>
    <row r="617" spans="1:21" x14ac:dyDescent="0.25">
      <c r="A617" t="s">
        <v>740</v>
      </c>
      <c r="B617" t="s">
        <v>741</v>
      </c>
      <c r="C617" t="s">
        <v>1092</v>
      </c>
      <c r="D617" t="s">
        <v>213</v>
      </c>
      <c r="E617" t="s">
        <v>125</v>
      </c>
      <c r="F617" t="s">
        <v>203</v>
      </c>
      <c r="G617" t="s">
        <v>28</v>
      </c>
      <c r="H617" t="s">
        <v>1344</v>
      </c>
      <c r="I617" t="s">
        <v>28</v>
      </c>
      <c r="J617" t="s">
        <v>731</v>
      </c>
      <c r="K617" t="s">
        <v>1134</v>
      </c>
      <c r="M617" t="s">
        <v>1729</v>
      </c>
      <c r="N617" t="s">
        <v>6525</v>
      </c>
      <c r="P617" t="s">
        <v>19</v>
      </c>
      <c r="Q617" t="s">
        <v>126</v>
      </c>
      <c r="R617" t="s">
        <v>30</v>
      </c>
      <c r="S617" t="s">
        <v>1732</v>
      </c>
      <c r="T617" t="s">
        <v>6526</v>
      </c>
      <c r="U617" t="s">
        <v>742</v>
      </c>
    </row>
    <row r="618" spans="1:21" x14ac:dyDescent="0.25">
      <c r="A618" t="s">
        <v>1584</v>
      </c>
      <c r="B618" t="s">
        <v>1585</v>
      </c>
      <c r="C618" t="s">
        <v>1034</v>
      </c>
      <c r="D618" t="s">
        <v>4802</v>
      </c>
      <c r="E618" t="s">
        <v>3045</v>
      </c>
      <c r="F618" t="s">
        <v>2155</v>
      </c>
      <c r="G618" t="s">
        <v>1396</v>
      </c>
      <c r="H618" t="s">
        <v>1809</v>
      </c>
      <c r="I618" t="s">
        <v>28</v>
      </c>
      <c r="J618" t="s">
        <v>763</v>
      </c>
      <c r="K618" t="s">
        <v>2936</v>
      </c>
      <c r="L618" t="s">
        <v>1144</v>
      </c>
      <c r="M618" t="s">
        <v>1731</v>
      </c>
      <c r="N618" t="s">
        <v>6527</v>
      </c>
      <c r="O618" t="s">
        <v>6528</v>
      </c>
      <c r="P618" t="s">
        <v>19</v>
      </c>
      <c r="Q618" t="s">
        <v>1392</v>
      </c>
      <c r="R618" t="s">
        <v>24</v>
      </c>
      <c r="S618" t="s">
        <v>1730</v>
      </c>
      <c r="T618" t="s">
        <v>4803</v>
      </c>
      <c r="U618" t="s">
        <v>1586</v>
      </c>
    </row>
    <row r="619" spans="1:21" x14ac:dyDescent="0.25">
      <c r="A619" t="s">
        <v>291</v>
      </c>
      <c r="B619" t="s">
        <v>292</v>
      </c>
      <c r="C619" t="s">
        <v>96</v>
      </c>
      <c r="D619" t="s">
        <v>2084</v>
      </c>
      <c r="E619" t="s">
        <v>125</v>
      </c>
      <c r="F619" t="s">
        <v>2429</v>
      </c>
      <c r="G619" t="s">
        <v>1613</v>
      </c>
      <c r="H619" t="s">
        <v>1344</v>
      </c>
      <c r="I619" t="s">
        <v>20</v>
      </c>
      <c r="J619" t="s">
        <v>732</v>
      </c>
      <c r="K619" t="s">
        <v>1134</v>
      </c>
      <c r="L619" t="s">
        <v>817</v>
      </c>
      <c r="M619" t="s">
        <v>1731</v>
      </c>
      <c r="N619" t="s">
        <v>3694</v>
      </c>
      <c r="O619" t="s">
        <v>6529</v>
      </c>
      <c r="P619" t="s">
        <v>19</v>
      </c>
      <c r="Q619" t="s">
        <v>1611</v>
      </c>
      <c r="R619" t="s">
        <v>29</v>
      </c>
      <c r="S619" t="s">
        <v>1730</v>
      </c>
      <c r="T619" t="s">
        <v>3544</v>
      </c>
      <c r="U619" t="s">
        <v>293</v>
      </c>
    </row>
    <row r="620" spans="1:21" x14ac:dyDescent="0.25">
      <c r="A620" t="s">
        <v>368</v>
      </c>
      <c r="B620" t="s">
        <v>369</v>
      </c>
      <c r="C620" t="s">
        <v>1128</v>
      </c>
      <c r="D620" t="s">
        <v>3294</v>
      </c>
      <c r="E620" t="s">
        <v>2466</v>
      </c>
      <c r="F620" t="s">
        <v>2155</v>
      </c>
      <c r="G620" t="s">
        <v>1613</v>
      </c>
      <c r="H620" t="s">
        <v>1351</v>
      </c>
      <c r="I620" t="s">
        <v>20</v>
      </c>
      <c r="J620" t="s">
        <v>729</v>
      </c>
      <c r="K620" t="s">
        <v>1692</v>
      </c>
      <c r="L620" t="s">
        <v>1082</v>
      </c>
      <c r="M620" t="s">
        <v>1727</v>
      </c>
      <c r="N620" t="s">
        <v>3694</v>
      </c>
      <c r="O620" t="s">
        <v>6530</v>
      </c>
      <c r="P620" t="s">
        <v>19</v>
      </c>
      <c r="Q620" t="s">
        <v>1392</v>
      </c>
      <c r="R620" t="s">
        <v>46</v>
      </c>
      <c r="S620" t="s">
        <v>1728</v>
      </c>
      <c r="T620" t="s">
        <v>3075</v>
      </c>
      <c r="U620" t="s">
        <v>370</v>
      </c>
    </row>
    <row r="621" spans="1:21" x14ac:dyDescent="0.25">
      <c r="A621" t="s">
        <v>1785</v>
      </c>
      <c r="B621" t="s">
        <v>1786</v>
      </c>
      <c r="C621" t="s">
        <v>1034</v>
      </c>
      <c r="D621" t="s">
        <v>2463</v>
      </c>
      <c r="E621" t="s">
        <v>1350</v>
      </c>
      <c r="F621" t="s">
        <v>203</v>
      </c>
      <c r="G621" t="s">
        <v>1613</v>
      </c>
      <c r="H621" t="s">
        <v>1344</v>
      </c>
      <c r="I621" t="s">
        <v>20</v>
      </c>
      <c r="J621" t="s">
        <v>725</v>
      </c>
      <c r="K621" t="s">
        <v>1825</v>
      </c>
      <c r="L621" t="s">
        <v>1371</v>
      </c>
      <c r="M621" t="s">
        <v>1729</v>
      </c>
      <c r="N621" t="s">
        <v>5136</v>
      </c>
      <c r="O621" t="s">
        <v>5104</v>
      </c>
      <c r="P621" t="s">
        <v>19</v>
      </c>
      <c r="Q621" t="s">
        <v>1642</v>
      </c>
      <c r="R621" t="s">
        <v>30</v>
      </c>
      <c r="S621" t="s">
        <v>1728</v>
      </c>
      <c r="T621" t="s">
        <v>4800</v>
      </c>
      <c r="U621" t="s">
        <v>1787</v>
      </c>
    </row>
    <row r="622" spans="1:21" x14ac:dyDescent="0.25">
      <c r="A622" t="s">
        <v>970</v>
      </c>
      <c r="B622" t="s">
        <v>971</v>
      </c>
      <c r="D622" t="s">
        <v>2428</v>
      </c>
      <c r="E622" t="s">
        <v>125</v>
      </c>
      <c r="F622" t="s">
        <v>246</v>
      </c>
      <c r="G622" t="s">
        <v>28</v>
      </c>
      <c r="H622" t="s">
        <v>126</v>
      </c>
      <c r="I622" t="s">
        <v>1122</v>
      </c>
      <c r="J622" t="s">
        <v>2488</v>
      </c>
      <c r="K622" t="s">
        <v>824</v>
      </c>
      <c r="L622" t="s">
        <v>819</v>
      </c>
      <c r="M622" t="s">
        <v>1729</v>
      </c>
      <c r="N622" t="s">
        <v>6531</v>
      </c>
      <c r="O622" t="s">
        <v>1030</v>
      </c>
      <c r="P622" t="s">
        <v>19</v>
      </c>
      <c r="Q622" t="s">
        <v>126</v>
      </c>
      <c r="R622" t="s">
        <v>60</v>
      </c>
      <c r="S622" t="s">
        <v>1732</v>
      </c>
      <c r="T622" t="s">
        <v>4188</v>
      </c>
      <c r="U622" t="s">
        <v>972</v>
      </c>
    </row>
    <row r="623" spans="1:21" x14ac:dyDescent="0.25">
      <c r="A623" t="s">
        <v>2021</v>
      </c>
      <c r="B623" t="s">
        <v>2022</v>
      </c>
      <c r="C623" t="s">
        <v>1402</v>
      </c>
      <c r="D623" t="s">
        <v>1140</v>
      </c>
      <c r="E623" t="s">
        <v>125</v>
      </c>
      <c r="F623" t="s">
        <v>203</v>
      </c>
      <c r="G623" t="s">
        <v>1345</v>
      </c>
      <c r="H623" t="s">
        <v>1343</v>
      </c>
      <c r="I623" t="s">
        <v>1122</v>
      </c>
      <c r="J623" t="s">
        <v>765</v>
      </c>
      <c r="K623" t="s">
        <v>1149</v>
      </c>
      <c r="L623" t="s">
        <v>818</v>
      </c>
      <c r="M623" t="s">
        <v>1729</v>
      </c>
      <c r="N623" t="s">
        <v>6532</v>
      </c>
      <c r="O623" t="s">
        <v>6533</v>
      </c>
      <c r="P623" t="s">
        <v>19</v>
      </c>
      <c r="Q623" t="s">
        <v>1081</v>
      </c>
      <c r="R623" t="s">
        <v>37</v>
      </c>
      <c r="S623" t="s">
        <v>1732</v>
      </c>
      <c r="T623" t="s">
        <v>3028</v>
      </c>
      <c r="U623" t="s">
        <v>2023</v>
      </c>
    </row>
    <row r="624" spans="1:21" x14ac:dyDescent="0.25">
      <c r="A624" t="s">
        <v>2954</v>
      </c>
      <c r="B624" t="s">
        <v>2955</v>
      </c>
      <c r="C624" t="s">
        <v>1034</v>
      </c>
      <c r="D624" t="s">
        <v>1606</v>
      </c>
      <c r="E624" t="s">
        <v>125</v>
      </c>
      <c r="F624" t="s">
        <v>203</v>
      </c>
      <c r="G624" t="s">
        <v>1613</v>
      </c>
      <c r="H624" t="s">
        <v>1343</v>
      </c>
      <c r="I624" t="s">
        <v>17</v>
      </c>
      <c r="J624" t="s">
        <v>40</v>
      </c>
      <c r="K624" t="s">
        <v>1349</v>
      </c>
      <c r="L624" t="s">
        <v>823</v>
      </c>
      <c r="M624" t="s">
        <v>1731</v>
      </c>
      <c r="N624" t="s">
        <v>6532</v>
      </c>
      <c r="O624" t="s">
        <v>6534</v>
      </c>
      <c r="P624" t="s">
        <v>19</v>
      </c>
      <c r="Q624" t="s">
        <v>1101</v>
      </c>
      <c r="R624" t="s">
        <v>41</v>
      </c>
      <c r="S624" t="s">
        <v>1730</v>
      </c>
      <c r="T624" t="s">
        <v>5170</v>
      </c>
      <c r="U624" t="s">
        <v>2956</v>
      </c>
    </row>
    <row r="625" spans="1:22" x14ac:dyDescent="0.25">
      <c r="A625" t="s">
        <v>1557</v>
      </c>
      <c r="B625" t="s">
        <v>1558</v>
      </c>
      <c r="D625" t="s">
        <v>1111</v>
      </c>
      <c r="E625" t="s">
        <v>125</v>
      </c>
      <c r="F625" t="s">
        <v>246</v>
      </c>
      <c r="G625" t="s">
        <v>590</v>
      </c>
      <c r="H625" t="s">
        <v>1343</v>
      </c>
      <c r="I625" t="s">
        <v>20</v>
      </c>
      <c r="J625" t="s">
        <v>5896</v>
      </c>
      <c r="K625" t="s">
        <v>824</v>
      </c>
      <c r="L625" t="s">
        <v>819</v>
      </c>
      <c r="M625" t="s">
        <v>1729</v>
      </c>
      <c r="N625" t="s">
        <v>4302</v>
      </c>
      <c r="O625" t="s">
        <v>5048</v>
      </c>
      <c r="P625" t="s">
        <v>19</v>
      </c>
      <c r="Q625" t="s">
        <v>126</v>
      </c>
      <c r="R625" t="s">
        <v>60</v>
      </c>
      <c r="S625" t="s">
        <v>1732</v>
      </c>
      <c r="T625" t="s">
        <v>3547</v>
      </c>
      <c r="U625" t="s">
        <v>1559</v>
      </c>
    </row>
    <row r="626" spans="1:22" x14ac:dyDescent="0.25">
      <c r="A626" t="s">
        <v>1573</v>
      </c>
      <c r="B626" t="s">
        <v>1574</v>
      </c>
      <c r="C626" t="s">
        <v>1034</v>
      </c>
      <c r="D626" t="s">
        <v>2550</v>
      </c>
      <c r="E626" t="s">
        <v>1350</v>
      </c>
      <c r="F626" t="s">
        <v>2155</v>
      </c>
      <c r="G626" t="s">
        <v>1613</v>
      </c>
      <c r="H626" t="s">
        <v>1351</v>
      </c>
      <c r="I626" t="s">
        <v>17</v>
      </c>
      <c r="J626" t="s">
        <v>727</v>
      </c>
      <c r="K626" t="s">
        <v>1689</v>
      </c>
      <c r="L626" t="s">
        <v>1361</v>
      </c>
      <c r="M626" t="s">
        <v>1731</v>
      </c>
      <c r="N626" t="s">
        <v>5320</v>
      </c>
      <c r="O626" t="s">
        <v>6535</v>
      </c>
      <c r="P626" t="s">
        <v>19</v>
      </c>
      <c r="Q626" t="s">
        <v>1392</v>
      </c>
      <c r="R626" t="s">
        <v>18</v>
      </c>
      <c r="S626" t="s">
        <v>1730</v>
      </c>
      <c r="T626" t="s">
        <v>5153</v>
      </c>
      <c r="U626" t="s">
        <v>1575</v>
      </c>
    </row>
    <row r="627" spans="1:22" x14ac:dyDescent="0.25">
      <c r="A627" t="s">
        <v>779</v>
      </c>
      <c r="B627" t="s">
        <v>780</v>
      </c>
      <c r="C627" t="s">
        <v>1084</v>
      </c>
      <c r="D627" t="s">
        <v>2053</v>
      </c>
      <c r="E627" t="s">
        <v>2466</v>
      </c>
      <c r="F627" t="s">
        <v>203</v>
      </c>
      <c r="G627" t="s">
        <v>1613</v>
      </c>
      <c r="H627" t="s">
        <v>1344</v>
      </c>
      <c r="I627" t="s">
        <v>28</v>
      </c>
      <c r="J627" t="s">
        <v>727</v>
      </c>
      <c r="K627" t="s">
        <v>1349</v>
      </c>
      <c r="L627" t="s">
        <v>1090</v>
      </c>
      <c r="M627" t="s">
        <v>1731</v>
      </c>
      <c r="N627" t="s">
        <v>3545</v>
      </c>
      <c r="O627" t="s">
        <v>6536</v>
      </c>
      <c r="P627" t="s">
        <v>19</v>
      </c>
      <c r="Q627" t="s">
        <v>1392</v>
      </c>
      <c r="R627" t="s">
        <v>67</v>
      </c>
      <c r="S627" t="s">
        <v>1728</v>
      </c>
      <c r="T627" t="s">
        <v>3353</v>
      </c>
      <c r="U627" t="s">
        <v>781</v>
      </c>
    </row>
    <row r="628" spans="1:22" x14ac:dyDescent="0.25">
      <c r="A628" t="s">
        <v>1072</v>
      </c>
      <c r="B628" t="s">
        <v>1073</v>
      </c>
      <c r="C628" t="s">
        <v>1034</v>
      </c>
      <c r="D628" t="s">
        <v>2624</v>
      </c>
      <c r="E628" t="s">
        <v>2784</v>
      </c>
      <c r="F628" t="s">
        <v>2155</v>
      </c>
      <c r="G628" t="s">
        <v>1613</v>
      </c>
      <c r="H628" t="s">
        <v>1351</v>
      </c>
      <c r="I628" t="s">
        <v>20</v>
      </c>
      <c r="J628" t="s">
        <v>731</v>
      </c>
      <c r="K628" t="s">
        <v>2286</v>
      </c>
      <c r="L628" t="s">
        <v>2434</v>
      </c>
      <c r="M628" t="s">
        <v>1731</v>
      </c>
      <c r="N628" t="s">
        <v>6537</v>
      </c>
      <c r="O628" t="s">
        <v>6538</v>
      </c>
      <c r="P628" t="s">
        <v>19</v>
      </c>
      <c r="Q628" t="s">
        <v>1392</v>
      </c>
      <c r="R628" t="s">
        <v>30</v>
      </c>
      <c r="S628" t="s">
        <v>1730</v>
      </c>
      <c r="T628" t="s">
        <v>5321</v>
      </c>
      <c r="U628" t="s">
        <v>1074</v>
      </c>
    </row>
    <row r="629" spans="1:22" x14ac:dyDescent="0.25">
      <c r="A629" t="s">
        <v>2470</v>
      </c>
      <c r="B629" t="s">
        <v>2471</v>
      </c>
      <c r="D629" t="s">
        <v>1120</v>
      </c>
      <c r="E629" t="s">
        <v>125</v>
      </c>
      <c r="F629" t="s">
        <v>246</v>
      </c>
      <c r="G629" t="s">
        <v>591</v>
      </c>
      <c r="H629" t="s">
        <v>1343</v>
      </c>
      <c r="I629" t="s">
        <v>1122</v>
      </c>
      <c r="J629" t="s">
        <v>4284</v>
      </c>
      <c r="K629" t="s">
        <v>821</v>
      </c>
      <c r="L629" t="s">
        <v>816</v>
      </c>
      <c r="M629" t="s">
        <v>1729</v>
      </c>
      <c r="N629" t="s">
        <v>6539</v>
      </c>
      <c r="O629" t="s">
        <v>6540</v>
      </c>
      <c r="P629" t="s">
        <v>19</v>
      </c>
      <c r="Q629" t="s">
        <v>126</v>
      </c>
      <c r="R629" t="s">
        <v>51</v>
      </c>
      <c r="S629" t="s">
        <v>1732</v>
      </c>
      <c r="T629" t="s">
        <v>1614</v>
      </c>
      <c r="U629" t="s">
        <v>2472</v>
      </c>
    </row>
    <row r="630" spans="1:22" x14ac:dyDescent="0.25">
      <c r="A630" t="s">
        <v>2816</v>
      </c>
      <c r="B630" t="s">
        <v>2817</v>
      </c>
      <c r="C630" t="s">
        <v>3327</v>
      </c>
      <c r="D630" t="s">
        <v>191</v>
      </c>
      <c r="E630" t="s">
        <v>125</v>
      </c>
      <c r="F630" t="s">
        <v>246</v>
      </c>
      <c r="G630" t="s">
        <v>1613</v>
      </c>
      <c r="H630" t="s">
        <v>126</v>
      </c>
      <c r="I630" t="s">
        <v>28</v>
      </c>
      <c r="J630" t="s">
        <v>129</v>
      </c>
      <c r="K630" t="s">
        <v>1347</v>
      </c>
      <c r="L630" t="s">
        <v>823</v>
      </c>
      <c r="M630" t="s">
        <v>1731</v>
      </c>
      <c r="N630" t="s">
        <v>6541</v>
      </c>
      <c r="O630" t="s">
        <v>5086</v>
      </c>
      <c r="P630" t="s">
        <v>19</v>
      </c>
      <c r="Q630" t="s">
        <v>1083</v>
      </c>
      <c r="R630" t="s">
        <v>51</v>
      </c>
      <c r="S630" t="s">
        <v>1730</v>
      </c>
      <c r="T630" t="s">
        <v>2315</v>
      </c>
      <c r="U630" t="s">
        <v>2818</v>
      </c>
    </row>
    <row r="631" spans="1:22" x14ac:dyDescent="0.25">
      <c r="A631" t="s">
        <v>1292</v>
      </c>
      <c r="B631" t="s">
        <v>1293</v>
      </c>
      <c r="C631" t="s">
        <v>1034</v>
      </c>
      <c r="D631" t="s">
        <v>1356</v>
      </c>
      <c r="E631" t="s">
        <v>125</v>
      </c>
      <c r="F631" t="s">
        <v>203</v>
      </c>
      <c r="G631" t="s">
        <v>1396</v>
      </c>
      <c r="H631" t="s">
        <v>1343</v>
      </c>
      <c r="I631" t="s">
        <v>28</v>
      </c>
      <c r="J631" t="s">
        <v>731</v>
      </c>
      <c r="K631" t="s">
        <v>1357</v>
      </c>
      <c r="L631" t="s">
        <v>823</v>
      </c>
      <c r="M631" t="s">
        <v>1727</v>
      </c>
      <c r="N631" t="s">
        <v>6541</v>
      </c>
      <c r="P631" t="s">
        <v>19</v>
      </c>
      <c r="Q631" t="s">
        <v>1611</v>
      </c>
      <c r="R631" t="s">
        <v>36</v>
      </c>
      <c r="S631" t="s">
        <v>1728</v>
      </c>
      <c r="T631" t="s">
        <v>2437</v>
      </c>
      <c r="U631" t="s">
        <v>1294</v>
      </c>
    </row>
    <row r="632" spans="1:22" x14ac:dyDescent="0.25">
      <c r="A632" t="s">
        <v>1054</v>
      </c>
      <c r="B632" t="s">
        <v>1055</v>
      </c>
      <c r="C632" t="s">
        <v>1034</v>
      </c>
      <c r="D632" t="s">
        <v>2659</v>
      </c>
      <c r="E632" t="s">
        <v>2229</v>
      </c>
      <c r="F632" t="s">
        <v>2429</v>
      </c>
      <c r="G632" t="s">
        <v>1613</v>
      </c>
      <c r="H632" t="s">
        <v>1351</v>
      </c>
      <c r="I632" t="s">
        <v>28</v>
      </c>
      <c r="J632" t="s">
        <v>726</v>
      </c>
      <c r="K632" t="s">
        <v>1690</v>
      </c>
      <c r="L632" t="s">
        <v>1082</v>
      </c>
      <c r="M632" t="s">
        <v>1731</v>
      </c>
      <c r="N632" t="s">
        <v>6541</v>
      </c>
      <c r="O632" t="s">
        <v>6542</v>
      </c>
      <c r="P632" t="s">
        <v>19</v>
      </c>
      <c r="Q632" t="s">
        <v>1392</v>
      </c>
      <c r="R632" t="s">
        <v>51</v>
      </c>
      <c r="S632" t="s">
        <v>1730</v>
      </c>
      <c r="T632" t="s">
        <v>1408</v>
      </c>
      <c r="U632" t="s">
        <v>1056</v>
      </c>
    </row>
    <row r="633" spans="1:22" x14ac:dyDescent="0.25">
      <c r="A633" t="s">
        <v>2746</v>
      </c>
      <c r="B633" t="s">
        <v>2747</v>
      </c>
      <c r="C633" t="s">
        <v>1034</v>
      </c>
      <c r="D633" t="s">
        <v>76</v>
      </c>
      <c r="E633" t="s">
        <v>125</v>
      </c>
      <c r="F633" t="s">
        <v>246</v>
      </c>
      <c r="G633" t="s">
        <v>1613</v>
      </c>
      <c r="H633" t="s">
        <v>1343</v>
      </c>
      <c r="I633" t="s">
        <v>17</v>
      </c>
      <c r="J633" t="s">
        <v>731</v>
      </c>
      <c r="K633" t="s">
        <v>1347</v>
      </c>
      <c r="L633" t="s">
        <v>1346</v>
      </c>
      <c r="M633" t="s">
        <v>1731</v>
      </c>
      <c r="N633" t="s">
        <v>6541</v>
      </c>
      <c r="O633" t="s">
        <v>6543</v>
      </c>
      <c r="P633" t="s">
        <v>19</v>
      </c>
      <c r="Q633" t="s">
        <v>1101</v>
      </c>
      <c r="R633" t="s">
        <v>24</v>
      </c>
      <c r="S633" t="s">
        <v>1728</v>
      </c>
      <c r="T633" t="s">
        <v>4312</v>
      </c>
      <c r="U633" t="s">
        <v>2748</v>
      </c>
    </row>
    <row r="634" spans="1:22" x14ac:dyDescent="0.25">
      <c r="A634" t="s">
        <v>407</v>
      </c>
      <c r="B634" t="s">
        <v>408</v>
      </c>
      <c r="C634" t="s">
        <v>1128</v>
      </c>
      <c r="D634" t="s">
        <v>3055</v>
      </c>
      <c r="E634" t="s">
        <v>2109</v>
      </c>
      <c r="F634" t="s">
        <v>2155</v>
      </c>
      <c r="G634" t="s">
        <v>1613</v>
      </c>
      <c r="H634" t="s">
        <v>1809</v>
      </c>
      <c r="I634" t="s">
        <v>20</v>
      </c>
      <c r="J634" t="s">
        <v>728</v>
      </c>
      <c r="K634" t="s">
        <v>1643</v>
      </c>
      <c r="L634" t="s">
        <v>1346</v>
      </c>
      <c r="M634" t="s">
        <v>1727</v>
      </c>
      <c r="N634" t="s">
        <v>5125</v>
      </c>
      <c r="O634" t="s">
        <v>6231</v>
      </c>
      <c r="P634" t="s">
        <v>19</v>
      </c>
      <c r="Q634" t="s">
        <v>1392</v>
      </c>
      <c r="R634" t="s">
        <v>60</v>
      </c>
      <c r="S634" t="s">
        <v>1728</v>
      </c>
      <c r="T634" t="s">
        <v>6544</v>
      </c>
      <c r="U634" t="s">
        <v>409</v>
      </c>
      <c r="V634" t="s">
        <v>1143</v>
      </c>
    </row>
    <row r="635" spans="1:22" x14ac:dyDescent="0.25">
      <c r="A635" t="s">
        <v>1959</v>
      </c>
      <c r="B635" t="s">
        <v>1960</v>
      </c>
      <c r="D635" t="s">
        <v>1111</v>
      </c>
      <c r="E635" t="s">
        <v>125</v>
      </c>
      <c r="F635" t="s">
        <v>203</v>
      </c>
      <c r="G635" t="s">
        <v>28</v>
      </c>
      <c r="H635" t="s">
        <v>1343</v>
      </c>
      <c r="I635" t="s">
        <v>1122</v>
      </c>
      <c r="J635" t="s">
        <v>762</v>
      </c>
      <c r="K635" t="s">
        <v>822</v>
      </c>
      <c r="M635" t="s">
        <v>1729</v>
      </c>
      <c r="N635" t="s">
        <v>6545</v>
      </c>
      <c r="O635" t="s">
        <v>3149</v>
      </c>
      <c r="P635" t="s">
        <v>19</v>
      </c>
      <c r="Q635" t="s">
        <v>126</v>
      </c>
      <c r="R635" t="s">
        <v>29</v>
      </c>
      <c r="S635" t="s">
        <v>1732</v>
      </c>
      <c r="T635" t="s">
        <v>4521</v>
      </c>
      <c r="U635" t="s">
        <v>1961</v>
      </c>
    </row>
    <row r="636" spans="1:22" x14ac:dyDescent="0.25">
      <c r="A636" t="s">
        <v>2350</v>
      </c>
      <c r="B636" t="s">
        <v>2351</v>
      </c>
      <c r="C636" t="s">
        <v>2562</v>
      </c>
      <c r="D636" t="s">
        <v>3237</v>
      </c>
      <c r="E636" t="s">
        <v>125</v>
      </c>
      <c r="F636" t="s">
        <v>203</v>
      </c>
      <c r="G636" t="s">
        <v>1613</v>
      </c>
      <c r="H636" t="s">
        <v>1344</v>
      </c>
      <c r="I636" t="s">
        <v>28</v>
      </c>
      <c r="J636" t="s">
        <v>725</v>
      </c>
      <c r="K636" t="s">
        <v>1149</v>
      </c>
      <c r="L636" t="s">
        <v>1094</v>
      </c>
      <c r="M636" t="s">
        <v>1731</v>
      </c>
      <c r="N636" t="s">
        <v>6546</v>
      </c>
      <c r="O636" t="s">
        <v>6547</v>
      </c>
      <c r="P636" t="s">
        <v>19</v>
      </c>
      <c r="Q636" t="s">
        <v>1611</v>
      </c>
      <c r="R636" t="s">
        <v>30</v>
      </c>
      <c r="S636" t="s">
        <v>1730</v>
      </c>
      <c r="T636" t="s">
        <v>3552</v>
      </c>
      <c r="U636" t="s">
        <v>2352</v>
      </c>
    </row>
    <row r="637" spans="1:22" x14ac:dyDescent="0.25">
      <c r="A637" t="s">
        <v>1801</v>
      </c>
      <c r="B637" t="s">
        <v>1802</v>
      </c>
      <c r="C637" t="s">
        <v>4439</v>
      </c>
      <c r="D637" t="s">
        <v>2678</v>
      </c>
      <c r="E637" t="s">
        <v>1350</v>
      </c>
      <c r="F637" t="s">
        <v>2155</v>
      </c>
      <c r="G637" t="s">
        <v>1613</v>
      </c>
      <c r="H637" t="s">
        <v>1344</v>
      </c>
      <c r="I637" t="s">
        <v>1122</v>
      </c>
      <c r="J637" t="s">
        <v>725</v>
      </c>
      <c r="K637" t="s">
        <v>4285</v>
      </c>
      <c r="L637" t="s">
        <v>817</v>
      </c>
      <c r="M637" t="s">
        <v>1729</v>
      </c>
      <c r="N637" t="s">
        <v>6548</v>
      </c>
      <c r="O637" t="s">
        <v>1008</v>
      </c>
      <c r="P637" t="s">
        <v>19</v>
      </c>
      <c r="Q637" t="s">
        <v>1611</v>
      </c>
      <c r="R637" t="s">
        <v>21</v>
      </c>
      <c r="S637" t="s">
        <v>1728</v>
      </c>
      <c r="T637" t="s">
        <v>4503</v>
      </c>
      <c r="U637" t="s">
        <v>1803</v>
      </c>
    </row>
    <row r="638" spans="1:22" x14ac:dyDescent="0.25">
      <c r="A638" t="s">
        <v>945</v>
      </c>
      <c r="B638" t="s">
        <v>946</v>
      </c>
      <c r="C638" t="s">
        <v>1034</v>
      </c>
      <c r="D638" t="s">
        <v>6549</v>
      </c>
      <c r="E638" t="s">
        <v>1350</v>
      </c>
      <c r="F638" t="s">
        <v>2429</v>
      </c>
      <c r="G638" t="s">
        <v>1613</v>
      </c>
      <c r="H638" t="s">
        <v>1351</v>
      </c>
      <c r="I638" t="s">
        <v>1122</v>
      </c>
      <c r="J638" t="s">
        <v>731</v>
      </c>
      <c r="K638" t="s">
        <v>2481</v>
      </c>
      <c r="L638" t="s">
        <v>1094</v>
      </c>
      <c r="M638" t="s">
        <v>1731</v>
      </c>
      <c r="N638" t="s">
        <v>6550</v>
      </c>
      <c r="O638" t="s">
        <v>6551</v>
      </c>
      <c r="P638" t="s">
        <v>25</v>
      </c>
      <c r="Q638" t="s">
        <v>1392</v>
      </c>
      <c r="R638" t="s">
        <v>34</v>
      </c>
      <c r="S638" t="s">
        <v>1730</v>
      </c>
      <c r="T638" t="s">
        <v>2523</v>
      </c>
      <c r="U638" t="s">
        <v>947</v>
      </c>
    </row>
    <row r="639" spans="1:22" x14ac:dyDescent="0.25">
      <c r="A639" t="s">
        <v>2295</v>
      </c>
      <c r="B639" t="s">
        <v>2296</v>
      </c>
      <c r="C639" t="s">
        <v>1128</v>
      </c>
      <c r="D639" t="s">
        <v>2307</v>
      </c>
      <c r="E639" t="s">
        <v>2229</v>
      </c>
      <c r="F639" t="s">
        <v>203</v>
      </c>
      <c r="G639" t="s">
        <v>1613</v>
      </c>
      <c r="H639" t="s">
        <v>1351</v>
      </c>
      <c r="I639" t="s">
        <v>1122</v>
      </c>
      <c r="J639" t="s">
        <v>5266</v>
      </c>
      <c r="K639" t="s">
        <v>1134</v>
      </c>
      <c r="L639" t="s">
        <v>1090</v>
      </c>
      <c r="M639" t="s">
        <v>1731</v>
      </c>
      <c r="N639" t="s">
        <v>6550</v>
      </c>
      <c r="O639" t="s">
        <v>4973</v>
      </c>
      <c r="Q639" t="s">
        <v>1392</v>
      </c>
      <c r="R639" t="s">
        <v>51</v>
      </c>
      <c r="S639" t="s">
        <v>1732</v>
      </c>
      <c r="T639" t="s">
        <v>4813</v>
      </c>
      <c r="U639" t="s">
        <v>2297</v>
      </c>
    </row>
    <row r="640" spans="1:22" x14ac:dyDescent="0.25">
      <c r="A640" t="s">
        <v>250</v>
      </c>
      <c r="B640" t="s">
        <v>251</v>
      </c>
      <c r="C640" t="s">
        <v>1034</v>
      </c>
      <c r="D640" t="s">
        <v>6552</v>
      </c>
      <c r="E640" t="s">
        <v>2384</v>
      </c>
      <c r="F640" t="s">
        <v>203</v>
      </c>
      <c r="G640" t="s">
        <v>1396</v>
      </c>
      <c r="H640" t="s">
        <v>2138</v>
      </c>
      <c r="I640" t="s">
        <v>1122</v>
      </c>
      <c r="J640" t="s">
        <v>726</v>
      </c>
      <c r="K640" t="s">
        <v>3538</v>
      </c>
      <c r="L640" t="s">
        <v>1082</v>
      </c>
      <c r="M640" t="s">
        <v>1731</v>
      </c>
      <c r="N640" t="s">
        <v>6553</v>
      </c>
      <c r="O640" t="s">
        <v>3608</v>
      </c>
      <c r="P640" t="s">
        <v>19</v>
      </c>
      <c r="Q640" t="s">
        <v>1392</v>
      </c>
      <c r="R640" t="s">
        <v>29</v>
      </c>
      <c r="S640" t="s">
        <v>1730</v>
      </c>
      <c r="T640" t="s">
        <v>6554</v>
      </c>
      <c r="U640" t="s">
        <v>252</v>
      </c>
    </row>
    <row r="641" spans="1:22" x14ac:dyDescent="0.25">
      <c r="A641" t="s">
        <v>2993</v>
      </c>
      <c r="B641" t="s">
        <v>2994</v>
      </c>
      <c r="C641" t="s">
        <v>2995</v>
      </c>
      <c r="D641" t="s">
        <v>260</v>
      </c>
      <c r="E641" t="s">
        <v>125</v>
      </c>
      <c r="F641" t="s">
        <v>246</v>
      </c>
      <c r="G641" t="s">
        <v>1396</v>
      </c>
      <c r="H641" t="s">
        <v>126</v>
      </c>
      <c r="I641" t="s">
        <v>17</v>
      </c>
      <c r="J641" t="s">
        <v>723</v>
      </c>
      <c r="K641" t="s">
        <v>1085</v>
      </c>
      <c r="L641" t="s">
        <v>823</v>
      </c>
      <c r="M641" t="s">
        <v>1731</v>
      </c>
      <c r="N641" t="s">
        <v>6555</v>
      </c>
      <c r="O641" t="s">
        <v>6486</v>
      </c>
      <c r="P641" t="s">
        <v>19</v>
      </c>
      <c r="Q641" t="s">
        <v>1101</v>
      </c>
      <c r="R641" t="s">
        <v>71</v>
      </c>
      <c r="S641" t="s">
        <v>1730</v>
      </c>
      <c r="T641" t="s">
        <v>6556</v>
      </c>
      <c r="U641" t="s">
        <v>2996</v>
      </c>
    </row>
    <row r="642" spans="1:22" x14ac:dyDescent="0.25">
      <c r="A642" t="s">
        <v>583</v>
      </c>
      <c r="B642" t="s">
        <v>584</v>
      </c>
      <c r="C642" t="s">
        <v>1128</v>
      </c>
      <c r="D642" t="s">
        <v>2237</v>
      </c>
      <c r="E642" t="s">
        <v>2229</v>
      </c>
      <c r="F642" t="s">
        <v>2155</v>
      </c>
      <c r="G642" t="s">
        <v>1613</v>
      </c>
      <c r="H642" t="s">
        <v>2138</v>
      </c>
      <c r="I642" t="s">
        <v>1122</v>
      </c>
      <c r="J642" t="s">
        <v>770</v>
      </c>
      <c r="K642" t="s">
        <v>1825</v>
      </c>
      <c r="L642" t="s">
        <v>1352</v>
      </c>
      <c r="M642" t="s">
        <v>1729</v>
      </c>
      <c r="N642" t="s">
        <v>5129</v>
      </c>
      <c r="O642" t="s">
        <v>3243</v>
      </c>
      <c r="P642" t="s">
        <v>19</v>
      </c>
      <c r="Q642" t="s">
        <v>1392</v>
      </c>
      <c r="R642" t="s">
        <v>51</v>
      </c>
      <c r="S642" t="s">
        <v>1728</v>
      </c>
      <c r="T642" t="s">
        <v>3693</v>
      </c>
      <c r="U642" t="s">
        <v>585</v>
      </c>
    </row>
    <row r="643" spans="1:22" x14ac:dyDescent="0.25">
      <c r="A643" t="s">
        <v>2878</v>
      </c>
      <c r="B643" t="s">
        <v>2879</v>
      </c>
      <c r="C643" t="s">
        <v>4439</v>
      </c>
      <c r="D643" t="s">
        <v>1140</v>
      </c>
      <c r="E643" t="s">
        <v>125</v>
      </c>
      <c r="F643" t="s">
        <v>203</v>
      </c>
      <c r="G643" t="s">
        <v>1613</v>
      </c>
      <c r="H643" t="s">
        <v>1343</v>
      </c>
      <c r="I643" t="s">
        <v>1122</v>
      </c>
      <c r="J643" t="s">
        <v>722</v>
      </c>
      <c r="K643" t="s">
        <v>1400</v>
      </c>
      <c r="L643" t="s">
        <v>1346</v>
      </c>
      <c r="M643" t="s">
        <v>1731</v>
      </c>
      <c r="N643" t="s">
        <v>5120</v>
      </c>
      <c r="O643" t="s">
        <v>6557</v>
      </c>
      <c r="Q643" t="s">
        <v>1101</v>
      </c>
      <c r="R643" t="s">
        <v>18</v>
      </c>
      <c r="S643" t="s">
        <v>1730</v>
      </c>
      <c r="T643" t="s">
        <v>6558</v>
      </c>
      <c r="U643" t="s">
        <v>2880</v>
      </c>
    </row>
    <row r="644" spans="1:22" x14ac:dyDescent="0.25">
      <c r="A644" t="s">
        <v>1703</v>
      </c>
      <c r="B644" t="s">
        <v>1704</v>
      </c>
      <c r="C644" t="s">
        <v>4155</v>
      </c>
      <c r="D644" t="s">
        <v>1156</v>
      </c>
      <c r="E644" t="s">
        <v>125</v>
      </c>
      <c r="F644" t="s">
        <v>2155</v>
      </c>
      <c r="G644" t="s">
        <v>1613</v>
      </c>
      <c r="H644" t="s">
        <v>1343</v>
      </c>
      <c r="I644" t="s">
        <v>17</v>
      </c>
      <c r="J644" t="s">
        <v>40</v>
      </c>
      <c r="K644" t="s">
        <v>1085</v>
      </c>
      <c r="L644" t="s">
        <v>823</v>
      </c>
      <c r="M644" t="s">
        <v>1727</v>
      </c>
      <c r="N644" t="s">
        <v>5120</v>
      </c>
      <c r="O644" t="s">
        <v>6559</v>
      </c>
      <c r="P644" t="s">
        <v>19</v>
      </c>
      <c r="Q644" t="s">
        <v>1362</v>
      </c>
      <c r="R644" t="s">
        <v>34</v>
      </c>
      <c r="S644" t="s">
        <v>1728</v>
      </c>
      <c r="T644" t="s">
        <v>1405</v>
      </c>
      <c r="U644" t="s">
        <v>1705</v>
      </c>
    </row>
    <row r="645" spans="1:22" x14ac:dyDescent="0.25">
      <c r="A645" t="s">
        <v>2072</v>
      </c>
      <c r="B645" t="s">
        <v>2073</v>
      </c>
      <c r="D645" t="s">
        <v>1133</v>
      </c>
      <c r="E645" t="s">
        <v>125</v>
      </c>
      <c r="F645" t="s">
        <v>203</v>
      </c>
      <c r="G645" t="s">
        <v>591</v>
      </c>
      <c r="H645" t="s">
        <v>1343</v>
      </c>
      <c r="I645" t="s">
        <v>1122</v>
      </c>
      <c r="J645" t="s">
        <v>3629</v>
      </c>
      <c r="K645" t="s">
        <v>1149</v>
      </c>
      <c r="M645" t="s">
        <v>1729</v>
      </c>
      <c r="N645" t="s">
        <v>5120</v>
      </c>
      <c r="P645" t="s">
        <v>19</v>
      </c>
      <c r="Q645" t="s">
        <v>126</v>
      </c>
      <c r="R645" t="s">
        <v>36</v>
      </c>
      <c r="S645" t="s">
        <v>1732</v>
      </c>
      <c r="T645" t="s">
        <v>4519</v>
      </c>
      <c r="U645" t="s">
        <v>2074</v>
      </c>
    </row>
    <row r="646" spans="1:22" x14ac:dyDescent="0.25">
      <c r="A646" t="s">
        <v>547</v>
      </c>
      <c r="B646" t="s">
        <v>548</v>
      </c>
      <c r="D646" t="s">
        <v>1132</v>
      </c>
      <c r="E646" t="s">
        <v>125</v>
      </c>
      <c r="F646" t="s">
        <v>203</v>
      </c>
      <c r="G646" t="s">
        <v>591</v>
      </c>
      <c r="H646" t="s">
        <v>1343</v>
      </c>
      <c r="I646" t="s">
        <v>1122</v>
      </c>
      <c r="J646" t="s">
        <v>724</v>
      </c>
      <c r="K646" t="s">
        <v>1086</v>
      </c>
      <c r="M646" t="s">
        <v>1729</v>
      </c>
      <c r="N646" t="s">
        <v>6560</v>
      </c>
      <c r="P646" t="s">
        <v>25</v>
      </c>
      <c r="Q646" t="s">
        <v>126</v>
      </c>
      <c r="R646" t="s">
        <v>18</v>
      </c>
      <c r="S646" t="s">
        <v>1732</v>
      </c>
      <c r="T646" t="s">
        <v>5105</v>
      </c>
      <c r="U646" t="s">
        <v>549</v>
      </c>
    </row>
    <row r="647" spans="1:22" x14ac:dyDescent="0.25">
      <c r="A647" t="s">
        <v>868</v>
      </c>
      <c r="B647" t="s">
        <v>869</v>
      </c>
      <c r="C647" t="s">
        <v>1128</v>
      </c>
      <c r="D647" t="s">
        <v>2372</v>
      </c>
      <c r="E647" t="s">
        <v>2190</v>
      </c>
      <c r="F647" t="s">
        <v>2155</v>
      </c>
      <c r="G647" t="s">
        <v>1613</v>
      </c>
      <c r="H647" t="s">
        <v>1351</v>
      </c>
      <c r="I647" t="s">
        <v>17</v>
      </c>
      <c r="J647" t="s">
        <v>724</v>
      </c>
      <c r="K647" t="s">
        <v>1689</v>
      </c>
      <c r="L647" t="s">
        <v>2433</v>
      </c>
      <c r="M647" t="s">
        <v>1727</v>
      </c>
      <c r="N647" t="s">
        <v>6561</v>
      </c>
      <c r="O647" t="s">
        <v>6562</v>
      </c>
      <c r="P647" t="s">
        <v>19</v>
      </c>
      <c r="Q647" t="s">
        <v>1392</v>
      </c>
      <c r="R647" t="s">
        <v>37</v>
      </c>
      <c r="S647" t="s">
        <v>1728</v>
      </c>
      <c r="T647" t="s">
        <v>3698</v>
      </c>
      <c r="U647" t="s">
        <v>870</v>
      </c>
    </row>
    <row r="648" spans="1:22" x14ac:dyDescent="0.25">
      <c r="A648" t="s">
        <v>2009</v>
      </c>
      <c r="B648" t="s">
        <v>2010</v>
      </c>
      <c r="C648" t="s">
        <v>1128</v>
      </c>
      <c r="D648" t="s">
        <v>2427</v>
      </c>
      <c r="E648" t="s">
        <v>1350</v>
      </c>
      <c r="F648" t="s">
        <v>203</v>
      </c>
      <c r="G648" t="s">
        <v>1396</v>
      </c>
      <c r="H648" t="s">
        <v>1344</v>
      </c>
      <c r="I648" t="s">
        <v>1122</v>
      </c>
      <c r="J648" t="s">
        <v>725</v>
      </c>
      <c r="K648" t="s">
        <v>2028</v>
      </c>
      <c r="L648" t="s">
        <v>818</v>
      </c>
      <c r="M648" t="s">
        <v>1731</v>
      </c>
      <c r="N648" t="s">
        <v>6561</v>
      </c>
      <c r="O648" t="s">
        <v>6563</v>
      </c>
      <c r="P648" t="s">
        <v>19</v>
      </c>
      <c r="Q648" t="s">
        <v>1642</v>
      </c>
      <c r="R648" t="s">
        <v>34</v>
      </c>
      <c r="S648" t="s">
        <v>1728</v>
      </c>
      <c r="T648" t="s">
        <v>2370</v>
      </c>
      <c r="U648" t="s">
        <v>2011</v>
      </c>
    </row>
    <row r="649" spans="1:22" x14ac:dyDescent="0.25">
      <c r="A649" t="s">
        <v>2332</v>
      </c>
      <c r="B649" t="s">
        <v>2333</v>
      </c>
      <c r="C649" t="s">
        <v>1128</v>
      </c>
      <c r="D649" t="s">
        <v>1399</v>
      </c>
      <c r="E649" t="s">
        <v>125</v>
      </c>
      <c r="F649" t="s">
        <v>203</v>
      </c>
      <c r="G649" t="s">
        <v>1613</v>
      </c>
      <c r="H649" t="s">
        <v>1343</v>
      </c>
      <c r="I649" t="s">
        <v>1122</v>
      </c>
      <c r="J649" t="s">
        <v>770</v>
      </c>
      <c r="K649" t="s">
        <v>1085</v>
      </c>
      <c r="L649" t="s">
        <v>1094</v>
      </c>
      <c r="M649" t="s">
        <v>1731</v>
      </c>
      <c r="N649" t="s">
        <v>4814</v>
      </c>
      <c r="O649" t="s">
        <v>6438</v>
      </c>
      <c r="P649" t="s">
        <v>1126</v>
      </c>
      <c r="Q649" t="s">
        <v>1611</v>
      </c>
      <c r="R649" t="s">
        <v>68</v>
      </c>
      <c r="S649" t="s">
        <v>1732</v>
      </c>
      <c r="T649" t="s">
        <v>3202</v>
      </c>
      <c r="U649" t="s">
        <v>2334</v>
      </c>
      <c r="V649" t="s">
        <v>1143</v>
      </c>
    </row>
    <row r="650" spans="1:22" x14ac:dyDescent="0.25">
      <c r="A650" t="s">
        <v>529</v>
      </c>
      <c r="B650" t="s">
        <v>530</v>
      </c>
      <c r="C650" t="s">
        <v>96</v>
      </c>
      <c r="D650" t="s">
        <v>4946</v>
      </c>
      <c r="E650" t="s">
        <v>2052</v>
      </c>
      <c r="F650" t="s">
        <v>2155</v>
      </c>
      <c r="G650" t="s">
        <v>1613</v>
      </c>
      <c r="H650" t="s">
        <v>1351</v>
      </c>
      <c r="I650" t="s">
        <v>20</v>
      </c>
      <c r="J650" t="s">
        <v>5279</v>
      </c>
      <c r="K650" t="s">
        <v>1689</v>
      </c>
      <c r="L650" t="s">
        <v>5156</v>
      </c>
      <c r="M650" t="s">
        <v>1727</v>
      </c>
      <c r="N650" t="s">
        <v>6564</v>
      </c>
      <c r="O650" t="s">
        <v>6565</v>
      </c>
      <c r="P650" t="s">
        <v>19</v>
      </c>
      <c r="Q650" t="s">
        <v>1392</v>
      </c>
      <c r="R650" t="s">
        <v>18</v>
      </c>
      <c r="S650" t="s">
        <v>1728</v>
      </c>
      <c r="T650" t="s">
        <v>5157</v>
      </c>
      <c r="U650" t="s">
        <v>531</v>
      </c>
    </row>
    <row r="651" spans="1:22" x14ac:dyDescent="0.25">
      <c r="A651" t="s">
        <v>1700</v>
      </c>
      <c r="B651" t="s">
        <v>1701</v>
      </c>
      <c r="C651" t="s">
        <v>96</v>
      </c>
      <c r="D651" t="s">
        <v>2307</v>
      </c>
      <c r="E651" t="s">
        <v>125</v>
      </c>
      <c r="F651" t="s">
        <v>203</v>
      </c>
      <c r="G651" t="s">
        <v>1613</v>
      </c>
      <c r="H651" t="s">
        <v>1344</v>
      </c>
      <c r="I651" t="s">
        <v>20</v>
      </c>
      <c r="J651" t="s">
        <v>416</v>
      </c>
      <c r="K651" t="s">
        <v>1795</v>
      </c>
      <c r="L651" t="s">
        <v>1371</v>
      </c>
      <c r="M651" t="s">
        <v>1727</v>
      </c>
      <c r="N651" t="s">
        <v>5126</v>
      </c>
      <c r="O651" t="s">
        <v>6566</v>
      </c>
      <c r="P651" t="s">
        <v>19</v>
      </c>
      <c r="Q651" t="s">
        <v>1392</v>
      </c>
      <c r="R651" t="s">
        <v>18</v>
      </c>
      <c r="S651" t="s">
        <v>1728</v>
      </c>
      <c r="T651" t="s">
        <v>3358</v>
      </c>
      <c r="U651" t="s">
        <v>1702</v>
      </c>
    </row>
    <row r="652" spans="1:22" x14ac:dyDescent="0.25">
      <c r="A652" t="s">
        <v>5326</v>
      </c>
      <c r="B652" t="s">
        <v>5327</v>
      </c>
      <c r="D652" t="s">
        <v>1133</v>
      </c>
      <c r="E652" t="s">
        <v>125</v>
      </c>
      <c r="F652" t="s">
        <v>203</v>
      </c>
      <c r="G652" t="s">
        <v>1613</v>
      </c>
      <c r="H652" t="s">
        <v>1344</v>
      </c>
      <c r="I652" t="s">
        <v>20</v>
      </c>
      <c r="J652" t="s">
        <v>730</v>
      </c>
      <c r="K652" t="s">
        <v>1347</v>
      </c>
      <c r="L652" t="s">
        <v>1366</v>
      </c>
      <c r="M652" t="s">
        <v>1727</v>
      </c>
      <c r="N652" t="s">
        <v>5131</v>
      </c>
      <c r="O652" t="s">
        <v>6567</v>
      </c>
      <c r="Q652" t="s">
        <v>1083</v>
      </c>
      <c r="R652" t="s">
        <v>30</v>
      </c>
      <c r="S652" t="s">
        <v>1728</v>
      </c>
      <c r="T652" t="s">
        <v>5329</v>
      </c>
      <c r="U652" t="s">
        <v>5330</v>
      </c>
    </row>
    <row r="653" spans="1:22" x14ac:dyDescent="0.25">
      <c r="A653" t="s">
        <v>717</v>
      </c>
      <c r="B653" t="s">
        <v>718</v>
      </c>
      <c r="C653" t="s">
        <v>1128</v>
      </c>
      <c r="D653" t="s">
        <v>4504</v>
      </c>
      <c r="E653" t="s">
        <v>2229</v>
      </c>
      <c r="F653" t="s">
        <v>2429</v>
      </c>
      <c r="G653" t="s">
        <v>1613</v>
      </c>
      <c r="H653" t="s">
        <v>1809</v>
      </c>
      <c r="I653" t="s">
        <v>1122</v>
      </c>
      <c r="J653" t="s">
        <v>730</v>
      </c>
      <c r="K653" t="s">
        <v>1690</v>
      </c>
      <c r="L653" t="s">
        <v>2299</v>
      </c>
      <c r="M653" t="s">
        <v>1727</v>
      </c>
      <c r="N653" t="s">
        <v>5140</v>
      </c>
      <c r="O653" t="s">
        <v>6568</v>
      </c>
      <c r="P653" t="s">
        <v>1126</v>
      </c>
      <c r="Q653" t="s">
        <v>1392</v>
      </c>
      <c r="R653" t="s">
        <v>18</v>
      </c>
      <c r="S653" t="s">
        <v>1728</v>
      </c>
      <c r="T653" t="s">
        <v>2785</v>
      </c>
      <c r="U653" t="s">
        <v>719</v>
      </c>
    </row>
    <row r="654" spans="1:22" x14ac:dyDescent="0.25">
      <c r="A654" t="s">
        <v>2516</v>
      </c>
      <c r="B654" t="s">
        <v>2515</v>
      </c>
      <c r="D654" t="s">
        <v>1141</v>
      </c>
      <c r="E654" t="s">
        <v>125</v>
      </c>
      <c r="F654" t="s">
        <v>246</v>
      </c>
      <c r="G654" t="s">
        <v>590</v>
      </c>
      <c r="H654" t="s">
        <v>1343</v>
      </c>
      <c r="I654" t="s">
        <v>131</v>
      </c>
      <c r="J654" t="s">
        <v>4217</v>
      </c>
      <c r="K654" t="s">
        <v>821</v>
      </c>
      <c r="L654" t="s">
        <v>817</v>
      </c>
      <c r="M654" t="s">
        <v>1729</v>
      </c>
      <c r="N654" t="s">
        <v>5140</v>
      </c>
      <c r="O654" t="s">
        <v>6569</v>
      </c>
      <c r="P654" t="s">
        <v>19</v>
      </c>
      <c r="Q654" t="s">
        <v>126</v>
      </c>
      <c r="R654" t="s">
        <v>18</v>
      </c>
      <c r="S654" t="s">
        <v>1732</v>
      </c>
      <c r="T654" t="s">
        <v>4524</v>
      </c>
      <c r="U654" t="s">
        <v>2514</v>
      </c>
    </row>
    <row r="655" spans="1:22" x14ac:dyDescent="0.25">
      <c r="A655" t="s">
        <v>386</v>
      </c>
      <c r="B655" t="s">
        <v>387</v>
      </c>
      <c r="C655" t="s">
        <v>1128</v>
      </c>
      <c r="D655" t="s">
        <v>2659</v>
      </c>
      <c r="E655" t="s">
        <v>1350</v>
      </c>
      <c r="F655" t="s">
        <v>2155</v>
      </c>
      <c r="G655" t="s">
        <v>1613</v>
      </c>
      <c r="H655" t="s">
        <v>2138</v>
      </c>
      <c r="I655" t="s">
        <v>20</v>
      </c>
      <c r="J655" t="s">
        <v>732</v>
      </c>
      <c r="K655" t="s">
        <v>2137</v>
      </c>
      <c r="L655" t="s">
        <v>1644</v>
      </c>
      <c r="M655" t="s">
        <v>1731</v>
      </c>
      <c r="N655" t="s">
        <v>5122</v>
      </c>
      <c r="O655" t="s">
        <v>6570</v>
      </c>
      <c r="P655" t="s">
        <v>19</v>
      </c>
      <c r="Q655" t="s">
        <v>1392</v>
      </c>
      <c r="R655" t="s">
        <v>18</v>
      </c>
      <c r="S655" t="s">
        <v>1730</v>
      </c>
      <c r="T655" t="s">
        <v>3479</v>
      </c>
      <c r="U655" t="s">
        <v>388</v>
      </c>
    </row>
    <row r="656" spans="1:22" x14ac:dyDescent="0.25">
      <c r="A656" t="s">
        <v>3180</v>
      </c>
      <c r="B656" t="s">
        <v>3181</v>
      </c>
      <c r="D656" t="s">
        <v>27</v>
      </c>
      <c r="E656" t="s">
        <v>125</v>
      </c>
      <c r="F656" t="s">
        <v>246</v>
      </c>
      <c r="G656" t="s">
        <v>1613</v>
      </c>
      <c r="H656" t="s">
        <v>126</v>
      </c>
      <c r="I656" t="s">
        <v>1122</v>
      </c>
      <c r="J656" t="s">
        <v>724</v>
      </c>
      <c r="K656" t="s">
        <v>824</v>
      </c>
      <c r="M656" t="s">
        <v>1727</v>
      </c>
      <c r="N656" t="s">
        <v>5122</v>
      </c>
      <c r="O656" t="s">
        <v>3198</v>
      </c>
      <c r="P656" t="s">
        <v>19</v>
      </c>
      <c r="Q656" t="s">
        <v>126</v>
      </c>
      <c r="R656" t="s">
        <v>36</v>
      </c>
      <c r="S656" t="s">
        <v>1732</v>
      </c>
      <c r="T656" t="s">
        <v>1404</v>
      </c>
      <c r="U656" t="s">
        <v>3182</v>
      </c>
    </row>
    <row r="657" spans="1:22" x14ac:dyDescent="0.25">
      <c r="A657" t="s">
        <v>4307</v>
      </c>
      <c r="B657" t="s">
        <v>4308</v>
      </c>
      <c r="D657" t="s">
        <v>1111</v>
      </c>
      <c r="E657" t="s">
        <v>125</v>
      </c>
      <c r="F657" t="s">
        <v>245</v>
      </c>
      <c r="G657" t="s">
        <v>590</v>
      </c>
      <c r="H657" t="s">
        <v>126</v>
      </c>
      <c r="I657" t="s">
        <v>1122</v>
      </c>
      <c r="J657" t="s">
        <v>4172</v>
      </c>
      <c r="K657" t="s">
        <v>824</v>
      </c>
      <c r="M657" t="s">
        <v>1729</v>
      </c>
      <c r="N657" t="s">
        <v>6571</v>
      </c>
      <c r="P657" t="s">
        <v>19</v>
      </c>
      <c r="Q657" t="s">
        <v>126</v>
      </c>
      <c r="R657" t="s">
        <v>29</v>
      </c>
      <c r="S657" t="s">
        <v>1732</v>
      </c>
      <c r="T657" t="s">
        <v>3193</v>
      </c>
      <c r="U657" t="s">
        <v>4309</v>
      </c>
    </row>
    <row r="658" spans="1:22" x14ac:dyDescent="0.25">
      <c r="A658" t="s">
        <v>2112</v>
      </c>
      <c r="B658" t="s">
        <v>2113</v>
      </c>
      <c r="C658" t="s">
        <v>2937</v>
      </c>
      <c r="D658" t="s">
        <v>213</v>
      </c>
      <c r="E658" t="s">
        <v>125</v>
      </c>
      <c r="F658" t="s">
        <v>203</v>
      </c>
      <c r="G658" t="s">
        <v>1613</v>
      </c>
      <c r="H658" t="s">
        <v>1343</v>
      </c>
      <c r="I658" t="s">
        <v>28</v>
      </c>
      <c r="J658" t="s">
        <v>4226</v>
      </c>
      <c r="K658" t="s">
        <v>1085</v>
      </c>
      <c r="L658" t="s">
        <v>819</v>
      </c>
      <c r="M658" t="s">
        <v>1731</v>
      </c>
      <c r="N658" t="s">
        <v>6571</v>
      </c>
      <c r="O658" t="s">
        <v>6572</v>
      </c>
      <c r="P658" t="s">
        <v>19</v>
      </c>
      <c r="Q658" t="s">
        <v>1362</v>
      </c>
      <c r="R658" t="s">
        <v>71</v>
      </c>
      <c r="S658" t="s">
        <v>1730</v>
      </c>
      <c r="T658" t="s">
        <v>6573</v>
      </c>
      <c r="U658" t="s">
        <v>2114</v>
      </c>
    </row>
    <row r="659" spans="1:22" x14ac:dyDescent="0.25">
      <c r="A659" t="s">
        <v>1624</v>
      </c>
      <c r="B659" t="s">
        <v>1625</v>
      </c>
      <c r="C659" t="s">
        <v>1034</v>
      </c>
      <c r="D659" t="s">
        <v>3141</v>
      </c>
      <c r="E659" t="s">
        <v>125</v>
      </c>
      <c r="F659" t="s">
        <v>203</v>
      </c>
      <c r="G659" t="s">
        <v>1613</v>
      </c>
      <c r="H659" t="s">
        <v>1343</v>
      </c>
      <c r="I659" t="s">
        <v>17</v>
      </c>
      <c r="J659" t="s">
        <v>766</v>
      </c>
      <c r="K659" t="s">
        <v>1105</v>
      </c>
      <c r="L659" t="s">
        <v>823</v>
      </c>
      <c r="M659" t="s">
        <v>1729</v>
      </c>
      <c r="N659" t="s">
        <v>6574</v>
      </c>
      <c r="O659" t="s">
        <v>5810</v>
      </c>
      <c r="P659" t="s">
        <v>19</v>
      </c>
      <c r="Q659" t="s">
        <v>1392</v>
      </c>
      <c r="R659" t="s">
        <v>51</v>
      </c>
      <c r="S659" t="s">
        <v>1730</v>
      </c>
      <c r="T659" t="s">
        <v>1369</v>
      </c>
      <c r="U659" t="s">
        <v>1626</v>
      </c>
    </row>
    <row r="660" spans="1:22" x14ac:dyDescent="0.25">
      <c r="A660" t="s">
        <v>3005</v>
      </c>
      <c r="B660" t="s">
        <v>3006</v>
      </c>
      <c r="D660" t="s">
        <v>1399</v>
      </c>
      <c r="E660" t="s">
        <v>125</v>
      </c>
      <c r="F660" t="s">
        <v>203</v>
      </c>
      <c r="G660" t="s">
        <v>1613</v>
      </c>
      <c r="H660" t="s">
        <v>126</v>
      </c>
      <c r="I660" t="s">
        <v>28</v>
      </c>
      <c r="J660" t="s">
        <v>761</v>
      </c>
      <c r="K660" t="s">
        <v>1386</v>
      </c>
      <c r="L660" t="s">
        <v>823</v>
      </c>
      <c r="M660" t="s">
        <v>1729</v>
      </c>
      <c r="N660" t="s">
        <v>6575</v>
      </c>
      <c r="O660" t="s">
        <v>6576</v>
      </c>
      <c r="P660" t="s">
        <v>25</v>
      </c>
      <c r="Q660" t="s">
        <v>1362</v>
      </c>
      <c r="R660" t="s">
        <v>24</v>
      </c>
      <c r="S660" t="s">
        <v>1730</v>
      </c>
      <c r="T660" t="s">
        <v>5324</v>
      </c>
      <c r="U660" t="s">
        <v>3007</v>
      </c>
    </row>
    <row r="661" spans="1:22" x14ac:dyDescent="0.25">
      <c r="A661" t="s">
        <v>2585</v>
      </c>
      <c r="B661" t="s">
        <v>2586</v>
      </c>
      <c r="C661" t="s">
        <v>4439</v>
      </c>
      <c r="D661" t="s">
        <v>1117</v>
      </c>
      <c r="E661" t="s">
        <v>125</v>
      </c>
      <c r="F661" t="s">
        <v>246</v>
      </c>
      <c r="G661" t="s">
        <v>1396</v>
      </c>
      <c r="H661" t="s">
        <v>1344</v>
      </c>
      <c r="I661" t="s">
        <v>17</v>
      </c>
      <c r="J661" t="s">
        <v>725</v>
      </c>
      <c r="K661" t="s">
        <v>1149</v>
      </c>
      <c r="L661" t="s">
        <v>817</v>
      </c>
      <c r="M661" t="s">
        <v>1727</v>
      </c>
      <c r="N661" t="s">
        <v>5114</v>
      </c>
      <c r="O661" t="s">
        <v>6577</v>
      </c>
      <c r="Q661" t="s">
        <v>1101</v>
      </c>
      <c r="R661" t="s">
        <v>24</v>
      </c>
      <c r="S661" t="s">
        <v>1728</v>
      </c>
      <c r="T661" t="s">
        <v>6578</v>
      </c>
      <c r="U661" t="s">
        <v>2587</v>
      </c>
    </row>
    <row r="662" spans="1:22" x14ac:dyDescent="0.25">
      <c r="A662" t="s">
        <v>2249</v>
      </c>
      <c r="B662" t="s">
        <v>2250</v>
      </c>
      <c r="C662" t="s">
        <v>1092</v>
      </c>
      <c r="D662" t="s">
        <v>1356</v>
      </c>
      <c r="E662" t="s">
        <v>125</v>
      </c>
      <c r="F662" t="s">
        <v>246</v>
      </c>
      <c r="G662" t="s">
        <v>1613</v>
      </c>
      <c r="H662" t="s">
        <v>1343</v>
      </c>
      <c r="I662" t="s">
        <v>131</v>
      </c>
      <c r="J662" t="s">
        <v>766</v>
      </c>
      <c r="K662" t="s">
        <v>1134</v>
      </c>
      <c r="L662" t="s">
        <v>818</v>
      </c>
      <c r="M662" t="s">
        <v>1731</v>
      </c>
      <c r="N662" t="s">
        <v>6579</v>
      </c>
      <c r="O662" t="s">
        <v>6580</v>
      </c>
      <c r="P662" t="s">
        <v>19</v>
      </c>
      <c r="Q662" t="s">
        <v>1642</v>
      </c>
      <c r="R662" t="s">
        <v>60</v>
      </c>
      <c r="S662" t="s">
        <v>1730</v>
      </c>
      <c r="T662" t="s">
        <v>1373</v>
      </c>
      <c r="U662" t="s">
        <v>2251</v>
      </c>
      <c r="V662" t="s">
        <v>1143</v>
      </c>
    </row>
    <row r="663" spans="1:22" x14ac:dyDescent="0.25">
      <c r="A663" t="s">
        <v>4815</v>
      </c>
      <c r="B663" t="s">
        <v>4816</v>
      </c>
      <c r="C663" t="s">
        <v>4439</v>
      </c>
      <c r="D663" t="s">
        <v>3141</v>
      </c>
      <c r="E663" t="s">
        <v>2190</v>
      </c>
      <c r="F663" t="s">
        <v>2155</v>
      </c>
      <c r="G663" t="s">
        <v>1613</v>
      </c>
      <c r="H663" t="s">
        <v>1351</v>
      </c>
      <c r="I663" t="s">
        <v>20</v>
      </c>
      <c r="J663" t="s">
        <v>725</v>
      </c>
      <c r="K663" t="s">
        <v>1643</v>
      </c>
      <c r="L663" t="s">
        <v>817</v>
      </c>
      <c r="M663" t="s">
        <v>1727</v>
      </c>
      <c r="N663" t="s">
        <v>6581</v>
      </c>
      <c r="O663" t="s">
        <v>5017</v>
      </c>
      <c r="P663" t="s">
        <v>19</v>
      </c>
      <c r="Q663" t="s">
        <v>1101</v>
      </c>
      <c r="R663" t="s">
        <v>71</v>
      </c>
      <c r="S663" t="s">
        <v>1728</v>
      </c>
      <c r="T663" t="s">
        <v>4817</v>
      </c>
      <c r="U663" t="s">
        <v>4818</v>
      </c>
    </row>
    <row r="664" spans="1:22" x14ac:dyDescent="0.25">
      <c r="A664" t="s">
        <v>2456</v>
      </c>
      <c r="B664" t="s">
        <v>2457</v>
      </c>
      <c r="C664" t="s">
        <v>4439</v>
      </c>
      <c r="D664" t="s">
        <v>3237</v>
      </c>
      <c r="E664" t="s">
        <v>125</v>
      </c>
      <c r="F664" t="s">
        <v>203</v>
      </c>
      <c r="G664" t="s">
        <v>1613</v>
      </c>
      <c r="H664" t="s">
        <v>1344</v>
      </c>
      <c r="I664" t="s">
        <v>28</v>
      </c>
      <c r="J664" t="s">
        <v>770</v>
      </c>
      <c r="K664" t="s">
        <v>1643</v>
      </c>
      <c r="L664" t="s">
        <v>816</v>
      </c>
      <c r="M664" t="s">
        <v>1727</v>
      </c>
      <c r="N664" t="s">
        <v>5137</v>
      </c>
      <c r="O664" t="s">
        <v>6582</v>
      </c>
      <c r="Q664" t="s">
        <v>1611</v>
      </c>
      <c r="R664" t="s">
        <v>21</v>
      </c>
      <c r="S664" t="s">
        <v>1728</v>
      </c>
      <c r="T664" t="s">
        <v>4518</v>
      </c>
      <c r="U664" t="s">
        <v>2458</v>
      </c>
    </row>
    <row r="665" spans="1:22" x14ac:dyDescent="0.25">
      <c r="A665" t="s">
        <v>2770</v>
      </c>
      <c r="B665" t="s">
        <v>2771</v>
      </c>
      <c r="C665" t="s">
        <v>3186</v>
      </c>
      <c r="D665" t="s">
        <v>1117</v>
      </c>
      <c r="E665" t="s">
        <v>125</v>
      </c>
      <c r="F665" t="s">
        <v>203</v>
      </c>
      <c r="G665" t="s">
        <v>1613</v>
      </c>
      <c r="H665" t="s">
        <v>1343</v>
      </c>
      <c r="I665" t="s">
        <v>17</v>
      </c>
      <c r="J665" t="s">
        <v>40</v>
      </c>
      <c r="K665" t="s">
        <v>820</v>
      </c>
      <c r="L665" t="s">
        <v>817</v>
      </c>
      <c r="M665" t="s">
        <v>1731</v>
      </c>
      <c r="N665" t="s">
        <v>6583</v>
      </c>
      <c r="O665" t="s">
        <v>6584</v>
      </c>
      <c r="P665" t="s">
        <v>25</v>
      </c>
      <c r="Q665" t="s">
        <v>1081</v>
      </c>
      <c r="R665" t="s">
        <v>51</v>
      </c>
      <c r="S665" t="s">
        <v>1730</v>
      </c>
      <c r="T665" t="s">
        <v>1405</v>
      </c>
      <c r="U665" t="s">
        <v>2772</v>
      </c>
    </row>
    <row r="666" spans="1:22" x14ac:dyDescent="0.25">
      <c r="A666" t="s">
        <v>794</v>
      </c>
      <c r="B666" t="s">
        <v>795</v>
      </c>
      <c r="C666" t="s">
        <v>4155</v>
      </c>
      <c r="D666" t="s">
        <v>2029</v>
      </c>
      <c r="E666" t="s">
        <v>1350</v>
      </c>
      <c r="F666" t="s">
        <v>203</v>
      </c>
      <c r="G666" t="s">
        <v>1613</v>
      </c>
      <c r="H666" t="s">
        <v>1344</v>
      </c>
      <c r="I666" t="s">
        <v>28</v>
      </c>
      <c r="J666" t="s">
        <v>725</v>
      </c>
      <c r="K666" t="s">
        <v>1795</v>
      </c>
      <c r="L666" t="s">
        <v>1366</v>
      </c>
      <c r="M666" t="s">
        <v>1731</v>
      </c>
      <c r="N666" t="s">
        <v>6585</v>
      </c>
      <c r="O666" t="s">
        <v>6586</v>
      </c>
      <c r="P666" t="s">
        <v>25</v>
      </c>
      <c r="Q666" t="s">
        <v>1392</v>
      </c>
      <c r="R666" t="s">
        <v>34</v>
      </c>
      <c r="S666" t="s">
        <v>1730</v>
      </c>
      <c r="T666" t="s">
        <v>4820</v>
      </c>
      <c r="U666" t="s">
        <v>796</v>
      </c>
    </row>
    <row r="667" spans="1:22" x14ac:dyDescent="0.25">
      <c r="A667" t="s">
        <v>2157</v>
      </c>
      <c r="B667" t="s">
        <v>2158</v>
      </c>
      <c r="D667" t="s">
        <v>1120</v>
      </c>
      <c r="E667" t="s">
        <v>125</v>
      </c>
      <c r="F667" t="s">
        <v>203</v>
      </c>
      <c r="G667" t="s">
        <v>28</v>
      </c>
      <c r="H667" t="s">
        <v>126</v>
      </c>
      <c r="I667" t="s">
        <v>1122</v>
      </c>
      <c r="J667" t="s">
        <v>5345</v>
      </c>
      <c r="K667" t="s">
        <v>820</v>
      </c>
      <c r="M667" t="s">
        <v>1729</v>
      </c>
      <c r="N667" t="s">
        <v>6585</v>
      </c>
      <c r="O667" t="s">
        <v>2723</v>
      </c>
      <c r="P667" t="s">
        <v>19</v>
      </c>
      <c r="Q667" t="s">
        <v>126</v>
      </c>
      <c r="R667" t="s">
        <v>34</v>
      </c>
      <c r="S667" t="s">
        <v>1732</v>
      </c>
      <c r="T667" t="s">
        <v>5113</v>
      </c>
      <c r="U667" t="s">
        <v>2160</v>
      </c>
    </row>
    <row r="668" spans="1:22" x14ac:dyDescent="0.25">
      <c r="A668" t="s">
        <v>3031</v>
      </c>
      <c r="B668" t="s">
        <v>3032</v>
      </c>
      <c r="D668" t="s">
        <v>1141</v>
      </c>
      <c r="E668" t="s">
        <v>125</v>
      </c>
      <c r="F668" t="s">
        <v>246</v>
      </c>
      <c r="G668" t="s">
        <v>1613</v>
      </c>
      <c r="H668" t="s">
        <v>126</v>
      </c>
      <c r="I668" t="s">
        <v>28</v>
      </c>
      <c r="J668" t="s">
        <v>723</v>
      </c>
      <c r="K668" t="s">
        <v>821</v>
      </c>
      <c r="L668" t="s">
        <v>819</v>
      </c>
      <c r="M668" t="s">
        <v>1731</v>
      </c>
      <c r="N668" t="s">
        <v>6585</v>
      </c>
      <c r="O668" t="s">
        <v>6587</v>
      </c>
      <c r="P668" t="s">
        <v>19</v>
      </c>
      <c r="Q668" t="s">
        <v>126</v>
      </c>
      <c r="R668" t="s">
        <v>195</v>
      </c>
      <c r="S668" t="s">
        <v>1730</v>
      </c>
      <c r="T668" t="s">
        <v>6588</v>
      </c>
      <c r="U668" t="s">
        <v>3033</v>
      </c>
    </row>
    <row r="669" spans="1:22" x14ac:dyDescent="0.25">
      <c r="A669" t="s">
        <v>1419</v>
      </c>
      <c r="B669" t="s">
        <v>1420</v>
      </c>
      <c r="C669" t="s">
        <v>1034</v>
      </c>
      <c r="D669" t="s">
        <v>2271</v>
      </c>
      <c r="E669" t="s">
        <v>1350</v>
      </c>
      <c r="F669" t="s">
        <v>2155</v>
      </c>
      <c r="G669" t="s">
        <v>1613</v>
      </c>
      <c r="H669" t="s">
        <v>1351</v>
      </c>
      <c r="I669" t="s">
        <v>28</v>
      </c>
      <c r="J669" t="s">
        <v>763</v>
      </c>
      <c r="K669" t="s">
        <v>1400</v>
      </c>
      <c r="L669" t="s">
        <v>1361</v>
      </c>
      <c r="M669" t="s">
        <v>1731</v>
      </c>
      <c r="N669" t="s">
        <v>5143</v>
      </c>
      <c r="O669" t="s">
        <v>6589</v>
      </c>
      <c r="P669" t="s">
        <v>19</v>
      </c>
      <c r="Q669" t="s">
        <v>1392</v>
      </c>
      <c r="R669" t="s">
        <v>18</v>
      </c>
      <c r="S669" t="s">
        <v>1730</v>
      </c>
      <c r="T669" t="s">
        <v>3362</v>
      </c>
      <c r="U669" t="s">
        <v>1421</v>
      </c>
    </row>
    <row r="670" spans="1:22" x14ac:dyDescent="0.25">
      <c r="A670" t="s">
        <v>2505</v>
      </c>
      <c r="B670" t="s">
        <v>2724</v>
      </c>
      <c r="D670" t="s">
        <v>1119</v>
      </c>
      <c r="E670" t="s">
        <v>125</v>
      </c>
      <c r="F670" t="s">
        <v>246</v>
      </c>
      <c r="G670" t="s">
        <v>1345</v>
      </c>
      <c r="H670" t="s">
        <v>126</v>
      </c>
      <c r="I670" t="s">
        <v>17</v>
      </c>
      <c r="J670" t="s">
        <v>725</v>
      </c>
      <c r="K670" t="s">
        <v>1149</v>
      </c>
      <c r="L670" t="s">
        <v>1090</v>
      </c>
      <c r="M670" t="s">
        <v>1731</v>
      </c>
      <c r="N670" t="s">
        <v>5134</v>
      </c>
      <c r="O670" t="s">
        <v>6590</v>
      </c>
      <c r="Q670" t="s">
        <v>126</v>
      </c>
      <c r="R670" t="s">
        <v>37</v>
      </c>
      <c r="S670" t="s">
        <v>1730</v>
      </c>
      <c r="T670" t="s">
        <v>6591</v>
      </c>
      <c r="U670" t="s">
        <v>2725</v>
      </c>
    </row>
    <row r="671" spans="1:22" x14ac:dyDescent="0.25">
      <c r="A671" t="s">
        <v>5317</v>
      </c>
      <c r="B671" t="s">
        <v>5318</v>
      </c>
      <c r="D671" t="s">
        <v>1120</v>
      </c>
      <c r="E671" t="s">
        <v>125</v>
      </c>
      <c r="F671" t="s">
        <v>246</v>
      </c>
      <c r="G671" t="s">
        <v>1613</v>
      </c>
      <c r="H671" t="s">
        <v>1343</v>
      </c>
      <c r="I671" t="s">
        <v>1122</v>
      </c>
      <c r="J671" t="s">
        <v>3153</v>
      </c>
      <c r="K671" t="s">
        <v>822</v>
      </c>
      <c r="L671" t="s">
        <v>823</v>
      </c>
      <c r="M671" t="s">
        <v>1727</v>
      </c>
      <c r="N671" t="s">
        <v>5134</v>
      </c>
      <c r="O671" t="s">
        <v>6592</v>
      </c>
      <c r="P671" t="s">
        <v>19</v>
      </c>
      <c r="Q671" t="s">
        <v>1081</v>
      </c>
      <c r="R671" t="s">
        <v>46</v>
      </c>
      <c r="S671" t="s">
        <v>1732</v>
      </c>
      <c r="T671" t="s">
        <v>1405</v>
      </c>
      <c r="U671" t="s">
        <v>5319</v>
      </c>
    </row>
    <row r="672" spans="1:22" x14ac:dyDescent="0.25">
      <c r="A672" t="s">
        <v>2901</v>
      </c>
      <c r="B672" t="s">
        <v>2902</v>
      </c>
      <c r="C672" t="s">
        <v>1402</v>
      </c>
      <c r="D672" t="s">
        <v>1609</v>
      </c>
      <c r="E672" t="s">
        <v>125</v>
      </c>
      <c r="F672" t="s">
        <v>203</v>
      </c>
      <c r="G672" t="s">
        <v>1613</v>
      </c>
      <c r="H672" t="s">
        <v>1344</v>
      </c>
      <c r="I672" t="s">
        <v>28</v>
      </c>
      <c r="J672" t="s">
        <v>727</v>
      </c>
      <c r="K672" t="s">
        <v>1347</v>
      </c>
      <c r="L672" t="s">
        <v>816</v>
      </c>
      <c r="M672" t="s">
        <v>1727</v>
      </c>
      <c r="N672" t="s">
        <v>5134</v>
      </c>
      <c r="O672" t="s">
        <v>4998</v>
      </c>
      <c r="Q672" t="s">
        <v>1101</v>
      </c>
      <c r="R672" t="s">
        <v>67</v>
      </c>
      <c r="S672" t="s">
        <v>1728</v>
      </c>
      <c r="T672" t="s">
        <v>3728</v>
      </c>
      <c r="U672" t="s">
        <v>2903</v>
      </c>
    </row>
    <row r="673" spans="1:22" x14ac:dyDescent="0.25">
      <c r="A673" t="s">
        <v>3740</v>
      </c>
      <c r="B673" t="s">
        <v>3741</v>
      </c>
      <c r="D673" t="s">
        <v>1120</v>
      </c>
      <c r="E673" t="s">
        <v>125</v>
      </c>
      <c r="F673" t="s">
        <v>245</v>
      </c>
      <c r="G673" t="s">
        <v>1613</v>
      </c>
      <c r="H673" t="s">
        <v>126</v>
      </c>
      <c r="I673" t="s">
        <v>17</v>
      </c>
      <c r="J673" t="s">
        <v>3220</v>
      </c>
      <c r="K673" t="s">
        <v>822</v>
      </c>
      <c r="L673" t="s">
        <v>819</v>
      </c>
      <c r="M673" t="s">
        <v>1727</v>
      </c>
      <c r="N673" t="s">
        <v>5135</v>
      </c>
      <c r="O673" t="s">
        <v>6593</v>
      </c>
      <c r="P673" t="s">
        <v>19</v>
      </c>
      <c r="Q673" t="s">
        <v>126</v>
      </c>
      <c r="R673" t="s">
        <v>60</v>
      </c>
      <c r="S673" t="s">
        <v>1732</v>
      </c>
      <c r="T673" t="s">
        <v>1410</v>
      </c>
      <c r="U673" t="s">
        <v>3742</v>
      </c>
    </row>
    <row r="674" spans="1:22" x14ac:dyDescent="0.25">
      <c r="A674" t="s">
        <v>3120</v>
      </c>
      <c r="B674" t="s">
        <v>3121</v>
      </c>
      <c r="D674" t="s">
        <v>1138</v>
      </c>
      <c r="E674" t="s">
        <v>125</v>
      </c>
      <c r="F674" t="s">
        <v>246</v>
      </c>
      <c r="G674" t="s">
        <v>1613</v>
      </c>
      <c r="H674" t="s">
        <v>126</v>
      </c>
      <c r="I674" t="s">
        <v>20</v>
      </c>
      <c r="J674" t="s">
        <v>4280</v>
      </c>
      <c r="K674" t="s">
        <v>822</v>
      </c>
      <c r="L674" t="s">
        <v>817</v>
      </c>
      <c r="M674" t="s">
        <v>1731</v>
      </c>
      <c r="N674" t="s">
        <v>5149</v>
      </c>
      <c r="O674" t="s">
        <v>6594</v>
      </c>
      <c r="P674" t="s">
        <v>19</v>
      </c>
      <c r="Q674" t="s">
        <v>126</v>
      </c>
      <c r="R674" t="s">
        <v>21</v>
      </c>
      <c r="S674" t="s">
        <v>1728</v>
      </c>
      <c r="T674" t="s">
        <v>1405</v>
      </c>
      <c r="U674" t="s">
        <v>3122</v>
      </c>
    </row>
    <row r="675" spans="1:22" x14ac:dyDescent="0.25">
      <c r="A675" t="s">
        <v>2602</v>
      </c>
      <c r="B675" t="s">
        <v>2602</v>
      </c>
      <c r="D675" t="s">
        <v>231</v>
      </c>
      <c r="E675" t="s">
        <v>125</v>
      </c>
      <c r="F675" t="s">
        <v>245</v>
      </c>
      <c r="G675" t="s">
        <v>591</v>
      </c>
      <c r="H675" t="s">
        <v>126</v>
      </c>
      <c r="I675" t="s">
        <v>1122</v>
      </c>
      <c r="J675" t="s">
        <v>5429</v>
      </c>
      <c r="K675" t="s">
        <v>824</v>
      </c>
      <c r="L675" t="s">
        <v>817</v>
      </c>
      <c r="M675" t="s">
        <v>1729</v>
      </c>
      <c r="N675" t="s">
        <v>5149</v>
      </c>
      <c r="O675" t="s">
        <v>6595</v>
      </c>
      <c r="P675" t="s">
        <v>19</v>
      </c>
      <c r="Q675" t="s">
        <v>126</v>
      </c>
      <c r="R675" t="s">
        <v>37</v>
      </c>
      <c r="S675" t="s">
        <v>1732</v>
      </c>
      <c r="T675" t="s">
        <v>1373</v>
      </c>
      <c r="U675" t="s">
        <v>2603</v>
      </c>
    </row>
    <row r="676" spans="1:22" x14ac:dyDescent="0.25">
      <c r="A676" t="s">
        <v>4209</v>
      </c>
      <c r="B676" t="s">
        <v>4210</v>
      </c>
      <c r="C676" t="s">
        <v>33</v>
      </c>
      <c r="D676" t="s">
        <v>213</v>
      </c>
      <c r="E676" t="s">
        <v>125</v>
      </c>
      <c r="F676" t="s">
        <v>246</v>
      </c>
      <c r="G676" t="s">
        <v>1613</v>
      </c>
      <c r="H676" t="s">
        <v>126</v>
      </c>
      <c r="I676" t="s">
        <v>20</v>
      </c>
      <c r="J676" t="s">
        <v>4187</v>
      </c>
      <c r="K676" t="s">
        <v>1085</v>
      </c>
      <c r="L676" t="s">
        <v>819</v>
      </c>
      <c r="M676" t="s">
        <v>1731</v>
      </c>
      <c r="N676" t="s">
        <v>4310</v>
      </c>
      <c r="O676" t="s">
        <v>6596</v>
      </c>
      <c r="P676" t="s">
        <v>19</v>
      </c>
      <c r="Q676" t="s">
        <v>1083</v>
      </c>
      <c r="R676" t="s">
        <v>51</v>
      </c>
      <c r="S676" t="s">
        <v>1730</v>
      </c>
      <c r="T676" t="s">
        <v>4342</v>
      </c>
      <c r="U676" t="s">
        <v>4211</v>
      </c>
    </row>
    <row r="677" spans="1:22" x14ac:dyDescent="0.25">
      <c r="A677" t="s">
        <v>3082</v>
      </c>
      <c r="B677" t="s">
        <v>3083</v>
      </c>
      <c r="C677" t="s">
        <v>1034</v>
      </c>
      <c r="D677" t="s">
        <v>1691</v>
      </c>
      <c r="E677" t="s">
        <v>125</v>
      </c>
      <c r="F677" t="s">
        <v>203</v>
      </c>
      <c r="G677" t="s">
        <v>1613</v>
      </c>
      <c r="H677" t="s">
        <v>1343</v>
      </c>
      <c r="I677" t="s">
        <v>20</v>
      </c>
      <c r="J677" t="s">
        <v>725</v>
      </c>
      <c r="K677" t="s">
        <v>1085</v>
      </c>
      <c r="L677" t="s">
        <v>823</v>
      </c>
      <c r="M677" t="s">
        <v>1731</v>
      </c>
      <c r="N677" t="s">
        <v>4819</v>
      </c>
      <c r="O677" t="s">
        <v>6597</v>
      </c>
      <c r="P677" t="s">
        <v>1126</v>
      </c>
      <c r="Q677" t="s">
        <v>1081</v>
      </c>
      <c r="R677" t="s">
        <v>18</v>
      </c>
      <c r="S677" t="s">
        <v>1730</v>
      </c>
      <c r="T677" t="s">
        <v>6598</v>
      </c>
      <c r="U677" t="s">
        <v>3084</v>
      </c>
    </row>
    <row r="678" spans="1:22" x14ac:dyDescent="0.25">
      <c r="A678" t="s">
        <v>371</v>
      </c>
      <c r="B678" t="s">
        <v>372</v>
      </c>
      <c r="C678" t="s">
        <v>33</v>
      </c>
      <c r="D678" t="s">
        <v>1140</v>
      </c>
      <c r="E678" t="s">
        <v>125</v>
      </c>
      <c r="F678" t="s">
        <v>246</v>
      </c>
      <c r="G678" t="s">
        <v>28</v>
      </c>
      <c r="H678" t="s">
        <v>126</v>
      </c>
      <c r="I678" t="s">
        <v>1122</v>
      </c>
      <c r="J678" t="s">
        <v>3663</v>
      </c>
      <c r="K678" t="s">
        <v>1086</v>
      </c>
      <c r="L678" t="s">
        <v>817</v>
      </c>
      <c r="M678" t="s">
        <v>1729</v>
      </c>
      <c r="N678" t="s">
        <v>5133</v>
      </c>
      <c r="O678" t="s">
        <v>1008</v>
      </c>
      <c r="P678" t="s">
        <v>19</v>
      </c>
      <c r="Q678" t="s">
        <v>1083</v>
      </c>
      <c r="R678" t="s">
        <v>60</v>
      </c>
      <c r="S678" t="s">
        <v>1732</v>
      </c>
      <c r="T678" t="s">
        <v>3028</v>
      </c>
      <c r="U678" t="s">
        <v>373</v>
      </c>
    </row>
    <row r="679" spans="1:22" x14ac:dyDescent="0.25">
      <c r="A679" t="s">
        <v>3255</v>
      </c>
      <c r="B679" t="s">
        <v>3256</v>
      </c>
      <c r="D679" t="s">
        <v>336</v>
      </c>
      <c r="E679" t="s">
        <v>125</v>
      </c>
      <c r="F679" t="s">
        <v>246</v>
      </c>
      <c r="G679" t="s">
        <v>1613</v>
      </c>
      <c r="H679" t="s">
        <v>1343</v>
      </c>
      <c r="I679" t="s">
        <v>17</v>
      </c>
      <c r="J679" t="s">
        <v>729</v>
      </c>
      <c r="K679" t="s">
        <v>1105</v>
      </c>
      <c r="L679" t="s">
        <v>823</v>
      </c>
      <c r="M679" t="s">
        <v>1731</v>
      </c>
      <c r="N679" t="s">
        <v>6599</v>
      </c>
      <c r="O679" t="s">
        <v>4966</v>
      </c>
      <c r="P679" t="s">
        <v>19</v>
      </c>
      <c r="Q679" t="s">
        <v>1083</v>
      </c>
      <c r="R679" t="s">
        <v>60</v>
      </c>
      <c r="S679" t="s">
        <v>1730</v>
      </c>
      <c r="T679" t="s">
        <v>4824</v>
      </c>
      <c r="U679" t="s">
        <v>3257</v>
      </c>
    </row>
    <row r="680" spans="1:22" x14ac:dyDescent="0.25">
      <c r="A680" t="s">
        <v>2140</v>
      </c>
      <c r="B680" t="s">
        <v>2141</v>
      </c>
      <c r="C680" t="s">
        <v>1128</v>
      </c>
      <c r="D680" t="s">
        <v>805</v>
      </c>
      <c r="E680" t="s">
        <v>125</v>
      </c>
      <c r="F680" t="s">
        <v>2155</v>
      </c>
      <c r="G680" t="s">
        <v>1613</v>
      </c>
      <c r="H680" t="s">
        <v>1343</v>
      </c>
      <c r="I680" t="s">
        <v>28</v>
      </c>
      <c r="J680" t="s">
        <v>769</v>
      </c>
      <c r="K680" t="s">
        <v>1347</v>
      </c>
      <c r="L680" t="s">
        <v>816</v>
      </c>
      <c r="M680" t="s">
        <v>1731</v>
      </c>
      <c r="N680" t="s">
        <v>3699</v>
      </c>
      <c r="O680" t="s">
        <v>6600</v>
      </c>
      <c r="P680" t="s">
        <v>19</v>
      </c>
      <c r="Q680" t="s">
        <v>1083</v>
      </c>
      <c r="R680" t="s">
        <v>60</v>
      </c>
      <c r="S680" t="s">
        <v>1730</v>
      </c>
      <c r="T680" t="s">
        <v>2465</v>
      </c>
      <c r="U680" t="s">
        <v>2142</v>
      </c>
    </row>
    <row r="681" spans="1:22" x14ac:dyDescent="0.25">
      <c r="A681" t="s">
        <v>2319</v>
      </c>
      <c r="B681" t="s">
        <v>2320</v>
      </c>
      <c r="D681" t="s">
        <v>1133</v>
      </c>
      <c r="E681" t="s">
        <v>125</v>
      </c>
      <c r="F681" t="s">
        <v>246</v>
      </c>
      <c r="G681" t="s">
        <v>589</v>
      </c>
      <c r="H681" t="s">
        <v>1343</v>
      </c>
      <c r="I681" t="s">
        <v>1122</v>
      </c>
      <c r="J681" t="s">
        <v>728</v>
      </c>
      <c r="K681" t="s">
        <v>1357</v>
      </c>
      <c r="L681" t="s">
        <v>816</v>
      </c>
      <c r="M681" t="s">
        <v>1729</v>
      </c>
      <c r="N681" t="s">
        <v>6601</v>
      </c>
      <c r="O681" t="s">
        <v>4997</v>
      </c>
      <c r="Q681" t="s">
        <v>1083</v>
      </c>
      <c r="R681" t="s">
        <v>67</v>
      </c>
      <c r="S681" t="s">
        <v>1732</v>
      </c>
      <c r="T681" t="s">
        <v>6602</v>
      </c>
      <c r="U681" t="s">
        <v>2321</v>
      </c>
    </row>
    <row r="682" spans="1:22" x14ac:dyDescent="0.25">
      <c r="A682" t="s">
        <v>6603</v>
      </c>
      <c r="B682" t="s">
        <v>6604</v>
      </c>
      <c r="D682" t="s">
        <v>1141</v>
      </c>
      <c r="E682" t="s">
        <v>125</v>
      </c>
      <c r="F682" t="s">
        <v>246</v>
      </c>
      <c r="G682" t="s">
        <v>1396</v>
      </c>
      <c r="H682" t="s">
        <v>1343</v>
      </c>
      <c r="I682" t="s">
        <v>131</v>
      </c>
      <c r="J682" t="s">
        <v>723</v>
      </c>
      <c r="K682" t="s">
        <v>822</v>
      </c>
      <c r="M682" t="s">
        <v>1729</v>
      </c>
      <c r="N682" t="s">
        <v>5138</v>
      </c>
      <c r="O682" t="s">
        <v>5702</v>
      </c>
      <c r="P682" t="s">
        <v>19</v>
      </c>
      <c r="Q682" t="s">
        <v>126</v>
      </c>
      <c r="R682" t="s">
        <v>24</v>
      </c>
      <c r="S682" t="s">
        <v>1732</v>
      </c>
      <c r="T682" t="s">
        <v>6605</v>
      </c>
      <c r="U682" t="s">
        <v>6606</v>
      </c>
    </row>
    <row r="683" spans="1:22" x14ac:dyDescent="0.25">
      <c r="A683" t="s">
        <v>2381</v>
      </c>
      <c r="B683" t="s">
        <v>2382</v>
      </c>
      <c r="C683" t="s">
        <v>1092</v>
      </c>
      <c r="D683" t="s">
        <v>1138</v>
      </c>
      <c r="E683" t="s">
        <v>125</v>
      </c>
      <c r="F683" t="s">
        <v>246</v>
      </c>
      <c r="G683" t="s">
        <v>589</v>
      </c>
      <c r="H683" t="s">
        <v>1343</v>
      </c>
      <c r="I683" t="s">
        <v>17</v>
      </c>
      <c r="J683" t="s">
        <v>728</v>
      </c>
      <c r="K683" t="s">
        <v>1347</v>
      </c>
      <c r="L683" t="s">
        <v>816</v>
      </c>
      <c r="M683" t="s">
        <v>1729</v>
      </c>
      <c r="N683" t="s">
        <v>5138</v>
      </c>
      <c r="O683" t="s">
        <v>6607</v>
      </c>
      <c r="P683" t="s">
        <v>19</v>
      </c>
      <c r="Q683" t="s">
        <v>1642</v>
      </c>
      <c r="R683" t="s">
        <v>67</v>
      </c>
      <c r="S683" t="s">
        <v>1732</v>
      </c>
      <c r="T683" t="s">
        <v>2432</v>
      </c>
      <c r="U683" t="s">
        <v>2383</v>
      </c>
    </row>
    <row r="684" spans="1:22" x14ac:dyDescent="0.25">
      <c r="A684" t="s">
        <v>3098</v>
      </c>
      <c r="B684" t="s">
        <v>3099</v>
      </c>
      <c r="D684" t="s">
        <v>3231</v>
      </c>
      <c r="E684" t="s">
        <v>125</v>
      </c>
      <c r="F684" t="s">
        <v>203</v>
      </c>
      <c r="G684" t="s">
        <v>1613</v>
      </c>
      <c r="H684" t="s">
        <v>1343</v>
      </c>
      <c r="I684" t="s">
        <v>28</v>
      </c>
      <c r="J684" t="s">
        <v>725</v>
      </c>
      <c r="K684" t="s">
        <v>1795</v>
      </c>
      <c r="L684" t="s">
        <v>1094</v>
      </c>
      <c r="M684" t="s">
        <v>1727</v>
      </c>
      <c r="N684" t="s">
        <v>6608</v>
      </c>
      <c r="O684" t="s">
        <v>5082</v>
      </c>
      <c r="P684" t="s">
        <v>19</v>
      </c>
      <c r="Q684" t="s">
        <v>1101</v>
      </c>
      <c r="R684" t="s">
        <v>195</v>
      </c>
      <c r="S684" t="s">
        <v>1728</v>
      </c>
      <c r="T684" t="s">
        <v>6609</v>
      </c>
      <c r="U684" t="s">
        <v>3100</v>
      </c>
    </row>
    <row r="685" spans="1:22" x14ac:dyDescent="0.25">
      <c r="A685" t="s">
        <v>420</v>
      </c>
      <c r="B685" t="s">
        <v>421</v>
      </c>
      <c r="C685" t="s">
        <v>1128</v>
      </c>
      <c r="D685" t="s">
        <v>6610</v>
      </c>
      <c r="E685" t="s">
        <v>1350</v>
      </c>
      <c r="F685" t="s">
        <v>2155</v>
      </c>
      <c r="G685" t="s">
        <v>1613</v>
      </c>
      <c r="H685" t="s">
        <v>1391</v>
      </c>
      <c r="I685" t="s">
        <v>20</v>
      </c>
      <c r="J685" t="s">
        <v>724</v>
      </c>
      <c r="K685" t="s">
        <v>2136</v>
      </c>
      <c r="L685" t="s">
        <v>1348</v>
      </c>
      <c r="M685" t="s">
        <v>1727</v>
      </c>
      <c r="N685" t="s">
        <v>5144</v>
      </c>
      <c r="O685" t="s">
        <v>6246</v>
      </c>
      <c r="P685" t="s">
        <v>19</v>
      </c>
      <c r="Q685" t="s">
        <v>1642</v>
      </c>
      <c r="R685" t="s">
        <v>60</v>
      </c>
      <c r="S685" t="s">
        <v>1728</v>
      </c>
      <c r="T685" t="s">
        <v>3687</v>
      </c>
      <c r="U685" t="s">
        <v>422</v>
      </c>
    </row>
    <row r="686" spans="1:22" x14ac:dyDescent="0.25">
      <c r="A686" t="s">
        <v>1826</v>
      </c>
      <c r="B686" t="s">
        <v>1827</v>
      </c>
      <c r="D686" t="s">
        <v>1694</v>
      </c>
      <c r="E686" t="s">
        <v>1350</v>
      </c>
      <c r="F686" t="s">
        <v>203</v>
      </c>
      <c r="G686" t="s">
        <v>28</v>
      </c>
      <c r="H686" t="s">
        <v>1344</v>
      </c>
      <c r="I686" t="s">
        <v>28</v>
      </c>
      <c r="J686" t="s">
        <v>725</v>
      </c>
      <c r="K686" t="s">
        <v>2136</v>
      </c>
      <c r="L686" t="s">
        <v>818</v>
      </c>
      <c r="M686" t="s">
        <v>1727</v>
      </c>
      <c r="N686" t="s">
        <v>5144</v>
      </c>
      <c r="O686" t="s">
        <v>6611</v>
      </c>
      <c r="P686" t="s">
        <v>19</v>
      </c>
      <c r="Q686" t="s">
        <v>1642</v>
      </c>
      <c r="R686" t="s">
        <v>34</v>
      </c>
      <c r="S686" t="s">
        <v>1728</v>
      </c>
      <c r="T686" t="s">
        <v>6612</v>
      </c>
      <c r="U686" t="s">
        <v>1828</v>
      </c>
    </row>
    <row r="687" spans="1:22" x14ac:dyDescent="0.25">
      <c r="A687" t="s">
        <v>833</v>
      </c>
      <c r="B687" t="s">
        <v>834</v>
      </c>
      <c r="C687" t="s">
        <v>1092</v>
      </c>
      <c r="D687" t="s">
        <v>1133</v>
      </c>
      <c r="E687" t="s">
        <v>125</v>
      </c>
      <c r="F687" t="s">
        <v>203</v>
      </c>
      <c r="G687" t="s">
        <v>590</v>
      </c>
      <c r="H687" t="s">
        <v>1343</v>
      </c>
      <c r="I687" t="s">
        <v>20</v>
      </c>
      <c r="J687" t="s">
        <v>731</v>
      </c>
      <c r="K687" t="s">
        <v>1105</v>
      </c>
      <c r="M687" t="s">
        <v>1729</v>
      </c>
      <c r="N687" t="s">
        <v>5139</v>
      </c>
      <c r="P687" t="s">
        <v>19</v>
      </c>
      <c r="Q687" t="s">
        <v>1101</v>
      </c>
      <c r="R687" t="s">
        <v>30</v>
      </c>
      <c r="S687" t="s">
        <v>1732</v>
      </c>
      <c r="T687" t="s">
        <v>1991</v>
      </c>
      <c r="U687" t="s">
        <v>835</v>
      </c>
    </row>
    <row r="688" spans="1:22" x14ac:dyDescent="0.25">
      <c r="A688" t="s">
        <v>500</v>
      </c>
      <c r="B688" t="s">
        <v>501</v>
      </c>
      <c r="C688" t="s">
        <v>1034</v>
      </c>
      <c r="D688" t="s">
        <v>6332</v>
      </c>
      <c r="E688" t="s">
        <v>2052</v>
      </c>
      <c r="F688" t="s">
        <v>2155</v>
      </c>
      <c r="G688" t="s">
        <v>1613</v>
      </c>
      <c r="H688" t="s">
        <v>1809</v>
      </c>
      <c r="I688" t="s">
        <v>17</v>
      </c>
      <c r="J688" t="s">
        <v>728</v>
      </c>
      <c r="K688" t="s">
        <v>1767</v>
      </c>
      <c r="L688" t="s">
        <v>1144</v>
      </c>
      <c r="M688" t="s">
        <v>1727</v>
      </c>
      <c r="N688" t="s">
        <v>6613</v>
      </c>
      <c r="O688" t="s">
        <v>6614</v>
      </c>
      <c r="P688" t="s">
        <v>19</v>
      </c>
      <c r="Q688" t="s">
        <v>1392</v>
      </c>
      <c r="R688" t="s">
        <v>60</v>
      </c>
      <c r="S688" t="s">
        <v>1728</v>
      </c>
      <c r="T688" t="s">
        <v>6615</v>
      </c>
      <c r="U688" t="s">
        <v>502</v>
      </c>
      <c r="V688" t="s">
        <v>1143</v>
      </c>
    </row>
    <row r="689" spans="1:22" x14ac:dyDescent="0.25">
      <c r="A689" t="s">
        <v>1313</v>
      </c>
      <c r="B689" t="s">
        <v>1314</v>
      </c>
      <c r="C689" t="s">
        <v>1034</v>
      </c>
      <c r="D689" t="s">
        <v>2659</v>
      </c>
      <c r="E689" t="s">
        <v>2384</v>
      </c>
      <c r="F689" t="s">
        <v>2155</v>
      </c>
      <c r="G689" t="s">
        <v>1613</v>
      </c>
      <c r="H689" t="s">
        <v>1351</v>
      </c>
      <c r="I689" t="s">
        <v>17</v>
      </c>
      <c r="J689" t="s">
        <v>731</v>
      </c>
      <c r="K689" t="s">
        <v>4841</v>
      </c>
      <c r="L689" t="s">
        <v>816</v>
      </c>
      <c r="M689" t="s">
        <v>1727</v>
      </c>
      <c r="N689" t="s">
        <v>6613</v>
      </c>
      <c r="O689" t="s">
        <v>6616</v>
      </c>
      <c r="P689" t="s">
        <v>19</v>
      </c>
      <c r="Q689" t="s">
        <v>1392</v>
      </c>
      <c r="R689" t="s">
        <v>34</v>
      </c>
      <c r="S689" t="s">
        <v>1728</v>
      </c>
      <c r="T689" t="s">
        <v>4822</v>
      </c>
      <c r="U689" t="s">
        <v>1315</v>
      </c>
    </row>
    <row r="690" spans="1:22" x14ac:dyDescent="0.25">
      <c r="A690" t="s">
        <v>2576</v>
      </c>
      <c r="B690" t="s">
        <v>2577</v>
      </c>
      <c r="C690" t="s">
        <v>96</v>
      </c>
      <c r="D690" t="s">
        <v>805</v>
      </c>
      <c r="E690" t="s">
        <v>1350</v>
      </c>
      <c r="F690" t="s">
        <v>203</v>
      </c>
      <c r="G690" t="s">
        <v>1613</v>
      </c>
      <c r="H690" t="s">
        <v>1344</v>
      </c>
      <c r="I690" t="s">
        <v>17</v>
      </c>
      <c r="J690" t="s">
        <v>722</v>
      </c>
      <c r="K690" t="s">
        <v>1386</v>
      </c>
      <c r="L690" t="s">
        <v>1090</v>
      </c>
      <c r="M690" t="s">
        <v>1727</v>
      </c>
      <c r="N690" t="s">
        <v>6617</v>
      </c>
      <c r="O690" t="s">
        <v>6618</v>
      </c>
      <c r="P690" t="s">
        <v>25</v>
      </c>
      <c r="Q690" t="s">
        <v>1101</v>
      </c>
      <c r="R690" t="s">
        <v>18</v>
      </c>
      <c r="S690" t="s">
        <v>1728</v>
      </c>
      <c r="T690" t="s">
        <v>4201</v>
      </c>
      <c r="U690" t="s">
        <v>2578</v>
      </c>
    </row>
    <row r="691" spans="1:22" x14ac:dyDescent="0.25">
      <c r="A691" t="s">
        <v>2767</v>
      </c>
      <c r="B691" t="s">
        <v>2768</v>
      </c>
      <c r="C691" t="s">
        <v>1034</v>
      </c>
      <c r="D691" t="s">
        <v>260</v>
      </c>
      <c r="E691" t="s">
        <v>125</v>
      </c>
      <c r="F691" t="s">
        <v>203</v>
      </c>
      <c r="G691" t="s">
        <v>1613</v>
      </c>
      <c r="H691" t="s">
        <v>1351</v>
      </c>
      <c r="I691" t="s">
        <v>20</v>
      </c>
      <c r="J691" t="s">
        <v>727</v>
      </c>
      <c r="K691" t="s">
        <v>822</v>
      </c>
      <c r="L691" t="s">
        <v>823</v>
      </c>
      <c r="M691" t="s">
        <v>1729</v>
      </c>
      <c r="N691" t="s">
        <v>6617</v>
      </c>
      <c r="O691" t="s">
        <v>5033</v>
      </c>
      <c r="P691" t="s">
        <v>19</v>
      </c>
      <c r="Q691" t="s">
        <v>1611</v>
      </c>
      <c r="R691" t="s">
        <v>36</v>
      </c>
      <c r="S691" t="s">
        <v>1730</v>
      </c>
      <c r="T691" t="s">
        <v>3080</v>
      </c>
      <c r="U691" t="s">
        <v>2769</v>
      </c>
    </row>
    <row r="692" spans="1:22" x14ac:dyDescent="0.25">
      <c r="A692" t="s">
        <v>2459</v>
      </c>
      <c r="B692" t="s">
        <v>2460</v>
      </c>
      <c r="D692" t="s">
        <v>1132</v>
      </c>
      <c r="E692" t="s">
        <v>125</v>
      </c>
      <c r="F692" t="s">
        <v>246</v>
      </c>
      <c r="G692" t="s">
        <v>28</v>
      </c>
      <c r="H692" t="s">
        <v>1343</v>
      </c>
      <c r="I692" t="s">
        <v>20</v>
      </c>
      <c r="J692" t="s">
        <v>3218</v>
      </c>
      <c r="K692" t="s">
        <v>1086</v>
      </c>
      <c r="L692" t="s">
        <v>817</v>
      </c>
      <c r="M692" t="s">
        <v>1727</v>
      </c>
      <c r="N692" t="s">
        <v>6619</v>
      </c>
      <c r="O692" t="s">
        <v>4983</v>
      </c>
      <c r="P692" t="s">
        <v>19</v>
      </c>
      <c r="Q692" t="s">
        <v>126</v>
      </c>
      <c r="R692" t="s">
        <v>120</v>
      </c>
      <c r="S692" t="s">
        <v>1728</v>
      </c>
      <c r="T692" t="s">
        <v>3147</v>
      </c>
      <c r="U692" t="s">
        <v>2461</v>
      </c>
    </row>
    <row r="693" spans="1:22" x14ac:dyDescent="0.25">
      <c r="A693" t="s">
        <v>1671</v>
      </c>
      <c r="B693" t="s">
        <v>1672</v>
      </c>
      <c r="C693" t="s">
        <v>1034</v>
      </c>
      <c r="D693" t="s">
        <v>3150</v>
      </c>
      <c r="E693" t="s">
        <v>2052</v>
      </c>
      <c r="F693" t="s">
        <v>2155</v>
      </c>
      <c r="G693" t="s">
        <v>1613</v>
      </c>
      <c r="H693" t="s">
        <v>1351</v>
      </c>
      <c r="I693" t="s">
        <v>28</v>
      </c>
      <c r="J693" t="s">
        <v>770</v>
      </c>
      <c r="K693" t="s">
        <v>1996</v>
      </c>
      <c r="L693" t="s">
        <v>1144</v>
      </c>
      <c r="M693" t="s">
        <v>1731</v>
      </c>
      <c r="N693" t="s">
        <v>6620</v>
      </c>
      <c r="O693" t="s">
        <v>6621</v>
      </c>
      <c r="P693" t="s">
        <v>19</v>
      </c>
      <c r="Q693" t="s">
        <v>1611</v>
      </c>
      <c r="R693" t="s">
        <v>24</v>
      </c>
      <c r="S693" t="s">
        <v>1730</v>
      </c>
      <c r="T693" t="s">
        <v>3708</v>
      </c>
      <c r="U693" t="s">
        <v>1673</v>
      </c>
    </row>
    <row r="694" spans="1:22" x14ac:dyDescent="0.25">
      <c r="A694" t="s">
        <v>276</v>
      </c>
      <c r="B694" t="s">
        <v>277</v>
      </c>
      <c r="C694" t="s">
        <v>1034</v>
      </c>
      <c r="D694" t="s">
        <v>4114</v>
      </c>
      <c r="E694" t="s">
        <v>2211</v>
      </c>
      <c r="F694" t="s">
        <v>2155</v>
      </c>
      <c r="G694" t="s">
        <v>1613</v>
      </c>
      <c r="H694" t="s">
        <v>1344</v>
      </c>
      <c r="I694" t="s">
        <v>131</v>
      </c>
      <c r="J694" t="s">
        <v>40</v>
      </c>
      <c r="K694" t="s">
        <v>2385</v>
      </c>
      <c r="L694" t="s">
        <v>1348</v>
      </c>
      <c r="M694" t="s">
        <v>1731</v>
      </c>
      <c r="N694" t="s">
        <v>4517</v>
      </c>
      <c r="O694" t="s">
        <v>6622</v>
      </c>
      <c r="P694" t="s">
        <v>1126</v>
      </c>
      <c r="Q694" t="s">
        <v>1642</v>
      </c>
      <c r="R694" t="s">
        <v>37</v>
      </c>
      <c r="S694" t="s">
        <v>1730</v>
      </c>
      <c r="T694" t="s">
        <v>3196</v>
      </c>
      <c r="U694" t="s">
        <v>278</v>
      </c>
    </row>
    <row r="695" spans="1:22" x14ac:dyDescent="0.25">
      <c r="A695" t="s">
        <v>874</v>
      </c>
      <c r="B695" t="s">
        <v>875</v>
      </c>
      <c r="D695" t="s">
        <v>1141</v>
      </c>
      <c r="E695" t="s">
        <v>125</v>
      </c>
      <c r="F695" t="s">
        <v>246</v>
      </c>
      <c r="G695" t="s">
        <v>590</v>
      </c>
      <c r="H695" t="s">
        <v>126</v>
      </c>
      <c r="I695" t="s">
        <v>1122</v>
      </c>
      <c r="J695" t="s">
        <v>725</v>
      </c>
      <c r="K695" t="s">
        <v>824</v>
      </c>
      <c r="L695" t="s">
        <v>819</v>
      </c>
      <c r="M695" t="s">
        <v>1729</v>
      </c>
      <c r="N695" t="s">
        <v>6623</v>
      </c>
      <c r="O695" t="s">
        <v>6624</v>
      </c>
      <c r="P695" t="s">
        <v>19</v>
      </c>
      <c r="Q695" t="s">
        <v>126</v>
      </c>
      <c r="R695" t="s">
        <v>71</v>
      </c>
      <c r="S695" t="s">
        <v>1732</v>
      </c>
      <c r="T695" t="s">
        <v>5117</v>
      </c>
      <c r="U695" t="s">
        <v>876</v>
      </c>
    </row>
    <row r="696" spans="1:22" x14ac:dyDescent="0.25">
      <c r="A696" t="s">
        <v>3104</v>
      </c>
      <c r="B696" t="s">
        <v>3105</v>
      </c>
      <c r="C696" t="s">
        <v>2930</v>
      </c>
      <c r="D696" t="s">
        <v>213</v>
      </c>
      <c r="E696" t="s">
        <v>125</v>
      </c>
      <c r="F696" t="s">
        <v>246</v>
      </c>
      <c r="G696" t="s">
        <v>1613</v>
      </c>
      <c r="H696" t="s">
        <v>126</v>
      </c>
      <c r="I696" t="s">
        <v>28</v>
      </c>
      <c r="J696" t="s">
        <v>3643</v>
      </c>
      <c r="K696" t="s">
        <v>824</v>
      </c>
      <c r="M696" t="s">
        <v>1731</v>
      </c>
      <c r="N696" t="s">
        <v>6623</v>
      </c>
      <c r="P696" t="s">
        <v>19</v>
      </c>
      <c r="Q696" t="s">
        <v>126</v>
      </c>
      <c r="R696" t="s">
        <v>49</v>
      </c>
      <c r="S696" t="s">
        <v>1730</v>
      </c>
      <c r="T696" t="s">
        <v>6625</v>
      </c>
      <c r="U696" t="s">
        <v>3106</v>
      </c>
    </row>
    <row r="697" spans="1:22" x14ac:dyDescent="0.25">
      <c r="A697" t="s">
        <v>4514</v>
      </c>
      <c r="B697" t="s">
        <v>4515</v>
      </c>
      <c r="D697" t="s">
        <v>1132</v>
      </c>
      <c r="E697" t="s">
        <v>125</v>
      </c>
      <c r="F697" t="s">
        <v>246</v>
      </c>
      <c r="G697" t="s">
        <v>1396</v>
      </c>
      <c r="H697" t="s">
        <v>126</v>
      </c>
      <c r="I697" t="s">
        <v>1122</v>
      </c>
      <c r="J697" t="s">
        <v>5148</v>
      </c>
      <c r="K697" t="s">
        <v>824</v>
      </c>
      <c r="M697" t="s">
        <v>1731</v>
      </c>
      <c r="N697" t="s">
        <v>5142</v>
      </c>
      <c r="P697" t="s">
        <v>19</v>
      </c>
      <c r="Q697" t="s">
        <v>126</v>
      </c>
      <c r="R697" t="s">
        <v>36</v>
      </c>
      <c r="S697" t="s">
        <v>1732</v>
      </c>
      <c r="T697" t="s">
        <v>6626</v>
      </c>
      <c r="U697" t="s">
        <v>4516</v>
      </c>
    </row>
    <row r="698" spans="1:22" x14ac:dyDescent="0.25">
      <c r="A698" t="s">
        <v>1024</v>
      </c>
      <c r="B698" t="s">
        <v>1025</v>
      </c>
      <c r="C698" t="s">
        <v>1034</v>
      </c>
      <c r="D698" t="s">
        <v>1288</v>
      </c>
      <c r="E698" t="s">
        <v>125</v>
      </c>
      <c r="F698" t="s">
        <v>203</v>
      </c>
      <c r="G698" t="s">
        <v>1396</v>
      </c>
      <c r="H698" t="s">
        <v>1343</v>
      </c>
      <c r="I698" t="s">
        <v>28</v>
      </c>
      <c r="J698" t="s">
        <v>727</v>
      </c>
      <c r="K698" t="s">
        <v>1149</v>
      </c>
      <c r="L698" t="s">
        <v>819</v>
      </c>
      <c r="M698" t="s">
        <v>1729</v>
      </c>
      <c r="N698" t="s">
        <v>6627</v>
      </c>
      <c r="O698" t="s">
        <v>5565</v>
      </c>
      <c r="P698" t="s">
        <v>19</v>
      </c>
      <c r="Q698" t="s">
        <v>1101</v>
      </c>
      <c r="R698" t="s">
        <v>63</v>
      </c>
      <c r="S698" t="s">
        <v>1732</v>
      </c>
      <c r="T698" t="s">
        <v>2920</v>
      </c>
      <c r="U698" t="s">
        <v>1026</v>
      </c>
    </row>
    <row r="699" spans="1:22" x14ac:dyDescent="0.25">
      <c r="A699" t="s">
        <v>4303</v>
      </c>
      <c r="B699" t="s">
        <v>4304</v>
      </c>
      <c r="C699" t="s">
        <v>4305</v>
      </c>
      <c r="D699" t="s">
        <v>1119</v>
      </c>
      <c r="E699" t="s">
        <v>125</v>
      </c>
      <c r="F699" t="s">
        <v>246</v>
      </c>
      <c r="G699" t="s">
        <v>590</v>
      </c>
      <c r="H699" t="s">
        <v>126</v>
      </c>
      <c r="I699" t="s">
        <v>17</v>
      </c>
      <c r="J699" t="s">
        <v>5268</v>
      </c>
      <c r="K699" t="s">
        <v>824</v>
      </c>
      <c r="M699" t="s">
        <v>1731</v>
      </c>
      <c r="N699" t="s">
        <v>6627</v>
      </c>
      <c r="P699" t="s">
        <v>19</v>
      </c>
      <c r="Q699" t="s">
        <v>126</v>
      </c>
      <c r="R699" t="s">
        <v>18</v>
      </c>
      <c r="S699" t="s">
        <v>1732</v>
      </c>
      <c r="T699" t="s">
        <v>1991</v>
      </c>
      <c r="U699" t="s">
        <v>4306</v>
      </c>
    </row>
    <row r="700" spans="1:22" x14ac:dyDescent="0.25">
      <c r="A700" t="s">
        <v>4832</v>
      </c>
      <c r="B700" t="s">
        <v>4833</v>
      </c>
      <c r="D700" t="s">
        <v>213</v>
      </c>
      <c r="E700" t="s">
        <v>125</v>
      </c>
      <c r="F700" t="s">
        <v>245</v>
      </c>
      <c r="G700" t="s">
        <v>1613</v>
      </c>
      <c r="H700" t="s">
        <v>126</v>
      </c>
      <c r="I700" t="s">
        <v>28</v>
      </c>
      <c r="J700" t="s">
        <v>4961</v>
      </c>
      <c r="K700" t="s">
        <v>824</v>
      </c>
      <c r="M700" t="s">
        <v>1731</v>
      </c>
      <c r="N700" t="s">
        <v>6628</v>
      </c>
      <c r="P700" t="s">
        <v>19</v>
      </c>
      <c r="Q700" t="s">
        <v>1083</v>
      </c>
      <c r="R700" t="s">
        <v>30</v>
      </c>
      <c r="S700" t="s">
        <v>1732</v>
      </c>
      <c r="T700" t="s">
        <v>1614</v>
      </c>
      <c r="U700" t="s">
        <v>4834</v>
      </c>
    </row>
    <row r="701" spans="1:22" x14ac:dyDescent="0.25">
      <c r="A701" t="s">
        <v>316</v>
      </c>
      <c r="B701" t="s">
        <v>317</v>
      </c>
      <c r="C701" t="s">
        <v>1034</v>
      </c>
      <c r="D701" t="s">
        <v>5323</v>
      </c>
      <c r="E701" t="s">
        <v>2211</v>
      </c>
      <c r="F701" t="s">
        <v>3166</v>
      </c>
      <c r="G701" t="s">
        <v>1396</v>
      </c>
      <c r="H701" t="s">
        <v>1391</v>
      </c>
      <c r="I701" t="s">
        <v>131</v>
      </c>
      <c r="J701" t="s">
        <v>727</v>
      </c>
      <c r="K701" t="s">
        <v>2028</v>
      </c>
      <c r="L701" t="s">
        <v>1769</v>
      </c>
      <c r="M701" t="s">
        <v>1731</v>
      </c>
      <c r="N701" t="s">
        <v>6629</v>
      </c>
      <c r="O701" t="s">
        <v>6630</v>
      </c>
      <c r="P701" t="s">
        <v>19</v>
      </c>
      <c r="Q701" t="s">
        <v>1392</v>
      </c>
      <c r="R701" t="s">
        <v>30</v>
      </c>
      <c r="S701" t="s">
        <v>1730</v>
      </c>
      <c r="T701" t="s">
        <v>4811</v>
      </c>
      <c r="U701" t="s">
        <v>318</v>
      </c>
      <c r="V701" t="s">
        <v>3472</v>
      </c>
    </row>
    <row r="702" spans="1:22" x14ac:dyDescent="0.25">
      <c r="A702" t="s">
        <v>2607</v>
      </c>
      <c r="B702" t="s">
        <v>2607</v>
      </c>
      <c r="D702" t="s">
        <v>290</v>
      </c>
      <c r="E702" t="s">
        <v>125</v>
      </c>
      <c r="F702" t="s">
        <v>245</v>
      </c>
      <c r="G702" t="s">
        <v>1613</v>
      </c>
      <c r="H702" t="s">
        <v>126</v>
      </c>
      <c r="I702" t="s">
        <v>1122</v>
      </c>
      <c r="J702" t="s">
        <v>5429</v>
      </c>
      <c r="K702" t="s">
        <v>824</v>
      </c>
      <c r="L702" t="s">
        <v>817</v>
      </c>
      <c r="M702" t="s">
        <v>1727</v>
      </c>
      <c r="N702" t="s">
        <v>5130</v>
      </c>
      <c r="O702" t="s">
        <v>6631</v>
      </c>
      <c r="P702" t="s">
        <v>19</v>
      </c>
      <c r="Q702" t="s">
        <v>126</v>
      </c>
      <c r="R702" t="s">
        <v>37</v>
      </c>
      <c r="S702" t="s">
        <v>1728</v>
      </c>
      <c r="T702" t="s">
        <v>1373</v>
      </c>
      <c r="U702" t="s">
        <v>2608</v>
      </c>
    </row>
    <row r="703" spans="1:22" x14ac:dyDescent="0.25">
      <c r="A703" t="s">
        <v>2275</v>
      </c>
      <c r="B703" t="s">
        <v>2276</v>
      </c>
      <c r="C703" t="s">
        <v>96</v>
      </c>
      <c r="D703" t="s">
        <v>290</v>
      </c>
      <c r="E703" t="s">
        <v>125</v>
      </c>
      <c r="F703" t="s">
        <v>203</v>
      </c>
      <c r="G703" t="s">
        <v>1396</v>
      </c>
      <c r="H703" t="s">
        <v>1343</v>
      </c>
      <c r="I703" t="s">
        <v>1122</v>
      </c>
      <c r="J703" t="s">
        <v>727</v>
      </c>
      <c r="K703" t="s">
        <v>1086</v>
      </c>
      <c r="L703" t="s">
        <v>817</v>
      </c>
      <c r="M703" t="s">
        <v>1731</v>
      </c>
      <c r="N703" t="s">
        <v>6632</v>
      </c>
      <c r="O703" t="s">
        <v>6633</v>
      </c>
      <c r="P703" t="s">
        <v>19</v>
      </c>
      <c r="Q703" t="s">
        <v>126</v>
      </c>
      <c r="R703" t="s">
        <v>30</v>
      </c>
      <c r="S703" t="s">
        <v>1728</v>
      </c>
      <c r="T703" t="s">
        <v>1373</v>
      </c>
      <c r="U703" t="s">
        <v>2277</v>
      </c>
    </row>
    <row r="704" spans="1:22" x14ac:dyDescent="0.25">
      <c r="A704" t="s">
        <v>3101</v>
      </c>
      <c r="B704" t="s">
        <v>3102</v>
      </c>
      <c r="D704" t="s">
        <v>1237</v>
      </c>
      <c r="E704" t="s">
        <v>125</v>
      </c>
      <c r="F704" t="s">
        <v>246</v>
      </c>
      <c r="G704" t="s">
        <v>1613</v>
      </c>
      <c r="H704" t="s">
        <v>1343</v>
      </c>
      <c r="I704" t="s">
        <v>28</v>
      </c>
      <c r="J704" t="s">
        <v>732</v>
      </c>
      <c r="K704" t="s">
        <v>1086</v>
      </c>
      <c r="L704" t="s">
        <v>823</v>
      </c>
      <c r="M704" t="s">
        <v>1729</v>
      </c>
      <c r="N704" t="s">
        <v>4825</v>
      </c>
      <c r="O704" t="s">
        <v>6634</v>
      </c>
      <c r="P704" t="s">
        <v>19</v>
      </c>
      <c r="Q704" t="s">
        <v>1101</v>
      </c>
      <c r="R704" t="s">
        <v>24</v>
      </c>
      <c r="S704" t="s">
        <v>1728</v>
      </c>
      <c r="T704" t="s">
        <v>3560</v>
      </c>
      <c r="U704" t="s">
        <v>3103</v>
      </c>
    </row>
    <row r="705" spans="1:21" x14ac:dyDescent="0.25">
      <c r="A705" t="s">
        <v>889</v>
      </c>
      <c r="B705" t="s">
        <v>890</v>
      </c>
      <c r="D705" t="s">
        <v>1120</v>
      </c>
      <c r="E705" t="s">
        <v>125</v>
      </c>
      <c r="F705" t="s">
        <v>246</v>
      </c>
      <c r="G705" t="s">
        <v>28</v>
      </c>
      <c r="H705" t="s">
        <v>126</v>
      </c>
      <c r="I705" t="s">
        <v>131</v>
      </c>
      <c r="J705" t="s">
        <v>731</v>
      </c>
      <c r="K705" t="s">
        <v>1390</v>
      </c>
      <c r="M705" t="s">
        <v>1729</v>
      </c>
      <c r="N705" t="s">
        <v>5328</v>
      </c>
      <c r="P705" t="s">
        <v>19</v>
      </c>
      <c r="Q705" t="s">
        <v>126</v>
      </c>
      <c r="R705" t="s">
        <v>18</v>
      </c>
      <c r="S705" t="s">
        <v>1732</v>
      </c>
      <c r="T705" t="s">
        <v>4534</v>
      </c>
      <c r="U705" t="s">
        <v>891</v>
      </c>
    </row>
    <row r="706" spans="1:21" x14ac:dyDescent="0.25">
      <c r="A706" t="s">
        <v>3736</v>
      </c>
      <c r="B706" t="s">
        <v>3737</v>
      </c>
      <c r="D706" t="s">
        <v>603</v>
      </c>
      <c r="E706" t="s">
        <v>125</v>
      </c>
      <c r="F706" t="s">
        <v>203</v>
      </c>
      <c r="G706" t="s">
        <v>590</v>
      </c>
      <c r="H706" t="s">
        <v>1343</v>
      </c>
      <c r="I706" t="s">
        <v>28</v>
      </c>
      <c r="J706" t="s">
        <v>728</v>
      </c>
      <c r="K706" t="s">
        <v>821</v>
      </c>
      <c r="L706" t="s">
        <v>817</v>
      </c>
      <c r="M706" t="s">
        <v>1731</v>
      </c>
      <c r="N706" t="s">
        <v>6635</v>
      </c>
      <c r="O706" t="s">
        <v>6636</v>
      </c>
      <c r="P706" t="s">
        <v>19</v>
      </c>
      <c r="Q706" t="s">
        <v>1083</v>
      </c>
      <c r="R706" t="s">
        <v>71</v>
      </c>
      <c r="S706" t="s">
        <v>1730</v>
      </c>
      <c r="T706" t="s">
        <v>1373</v>
      </c>
      <c r="U706" t="s">
        <v>3738</v>
      </c>
    </row>
    <row r="707" spans="1:21" x14ac:dyDescent="0.25">
      <c r="A707" t="s">
        <v>538</v>
      </c>
      <c r="B707" t="s">
        <v>539</v>
      </c>
      <c r="C707" t="s">
        <v>1092</v>
      </c>
      <c r="D707" t="s">
        <v>4946</v>
      </c>
      <c r="E707" t="s">
        <v>2052</v>
      </c>
      <c r="F707" t="s">
        <v>2155</v>
      </c>
      <c r="G707" t="s">
        <v>1613</v>
      </c>
      <c r="H707" t="s">
        <v>1391</v>
      </c>
      <c r="I707" t="s">
        <v>28</v>
      </c>
      <c r="J707" t="s">
        <v>732</v>
      </c>
      <c r="K707" t="s">
        <v>2414</v>
      </c>
      <c r="L707" t="s">
        <v>1144</v>
      </c>
      <c r="M707" t="s">
        <v>1727</v>
      </c>
      <c r="N707" t="s">
        <v>5116</v>
      </c>
      <c r="P707" t="s">
        <v>19</v>
      </c>
      <c r="Q707" t="s">
        <v>1392</v>
      </c>
      <c r="R707" t="s">
        <v>51</v>
      </c>
      <c r="S707" t="s">
        <v>1728</v>
      </c>
      <c r="T707" t="s">
        <v>4511</v>
      </c>
      <c r="U707" t="s">
        <v>540</v>
      </c>
    </row>
    <row r="708" spans="1:21" x14ac:dyDescent="0.25">
      <c r="A708" t="s">
        <v>5333</v>
      </c>
      <c r="B708" t="s">
        <v>5334</v>
      </c>
      <c r="C708" t="s">
        <v>3186</v>
      </c>
      <c r="D708" t="s">
        <v>1091</v>
      </c>
      <c r="E708" t="s">
        <v>125</v>
      </c>
      <c r="F708" t="s">
        <v>246</v>
      </c>
      <c r="G708" t="s">
        <v>1613</v>
      </c>
      <c r="H708" t="s">
        <v>1343</v>
      </c>
      <c r="I708" t="s">
        <v>20</v>
      </c>
      <c r="J708" t="s">
        <v>722</v>
      </c>
      <c r="K708" t="s">
        <v>1349</v>
      </c>
      <c r="L708" t="s">
        <v>823</v>
      </c>
      <c r="M708" t="s">
        <v>1731</v>
      </c>
      <c r="N708" t="s">
        <v>5116</v>
      </c>
      <c r="O708" t="s">
        <v>4967</v>
      </c>
      <c r="P708" t="s">
        <v>25</v>
      </c>
      <c r="Q708" t="s">
        <v>1101</v>
      </c>
      <c r="R708" t="s">
        <v>60</v>
      </c>
      <c r="S708" t="s">
        <v>1730</v>
      </c>
      <c r="T708" t="s">
        <v>1373</v>
      </c>
      <c r="U708" t="s">
        <v>5335</v>
      </c>
    </row>
    <row r="709" spans="1:21" x14ac:dyDescent="0.25">
      <c r="A709" t="s">
        <v>2861</v>
      </c>
      <c r="B709" t="s">
        <v>2862</v>
      </c>
      <c r="D709" t="s">
        <v>1133</v>
      </c>
      <c r="E709" t="s">
        <v>125</v>
      </c>
      <c r="F709" t="s">
        <v>246</v>
      </c>
      <c r="G709" t="s">
        <v>3048</v>
      </c>
      <c r="H709" t="s">
        <v>1343</v>
      </c>
      <c r="I709" t="s">
        <v>17</v>
      </c>
      <c r="J709" t="s">
        <v>729</v>
      </c>
      <c r="K709" t="s">
        <v>1105</v>
      </c>
      <c r="L709" t="s">
        <v>823</v>
      </c>
      <c r="M709" t="s">
        <v>1727</v>
      </c>
      <c r="N709" t="s">
        <v>5116</v>
      </c>
      <c r="O709" t="s">
        <v>6637</v>
      </c>
      <c r="P709" t="s">
        <v>1796</v>
      </c>
      <c r="Q709" t="s">
        <v>1083</v>
      </c>
      <c r="R709" t="s">
        <v>71</v>
      </c>
      <c r="S709" t="s">
        <v>1728</v>
      </c>
      <c r="T709" t="s">
        <v>5331</v>
      </c>
      <c r="U709" t="s">
        <v>2863</v>
      </c>
    </row>
    <row r="710" spans="1:21" x14ac:dyDescent="0.25">
      <c r="A710" t="s">
        <v>398</v>
      </c>
      <c r="B710" t="s">
        <v>399</v>
      </c>
      <c r="C710" t="s">
        <v>1034</v>
      </c>
      <c r="D710" t="s">
        <v>2835</v>
      </c>
      <c r="E710" t="s">
        <v>125</v>
      </c>
      <c r="F710" t="s">
        <v>203</v>
      </c>
      <c r="G710" t="s">
        <v>1613</v>
      </c>
      <c r="H710" t="s">
        <v>1344</v>
      </c>
      <c r="I710" t="s">
        <v>20</v>
      </c>
      <c r="J710" t="s">
        <v>4326</v>
      </c>
      <c r="K710" t="s">
        <v>1643</v>
      </c>
      <c r="L710" t="s">
        <v>1366</v>
      </c>
      <c r="M710" t="s">
        <v>1727</v>
      </c>
      <c r="N710" t="s">
        <v>6638</v>
      </c>
      <c r="O710" t="s">
        <v>6639</v>
      </c>
      <c r="P710" t="s">
        <v>19</v>
      </c>
      <c r="Q710" t="s">
        <v>1611</v>
      </c>
      <c r="R710" t="s">
        <v>60</v>
      </c>
      <c r="S710" t="s">
        <v>1728</v>
      </c>
      <c r="T710" t="s">
        <v>3244</v>
      </c>
      <c r="U710" t="s">
        <v>400</v>
      </c>
    </row>
    <row r="711" spans="1:21" x14ac:dyDescent="0.25">
      <c r="A711" t="s">
        <v>1021</v>
      </c>
      <c r="B711" t="s">
        <v>1022</v>
      </c>
      <c r="C711" t="s">
        <v>1034</v>
      </c>
      <c r="D711" t="s">
        <v>2427</v>
      </c>
      <c r="E711" t="s">
        <v>1350</v>
      </c>
      <c r="F711" t="s">
        <v>2155</v>
      </c>
      <c r="G711" t="s">
        <v>590</v>
      </c>
      <c r="H711" t="s">
        <v>1351</v>
      </c>
      <c r="I711" t="s">
        <v>20</v>
      </c>
      <c r="J711" t="s">
        <v>731</v>
      </c>
      <c r="K711" t="s">
        <v>2286</v>
      </c>
      <c r="L711" t="s">
        <v>818</v>
      </c>
      <c r="M711" t="s">
        <v>1731</v>
      </c>
      <c r="N711" t="s">
        <v>6640</v>
      </c>
      <c r="O711" t="s">
        <v>6641</v>
      </c>
      <c r="P711" t="s">
        <v>19</v>
      </c>
      <c r="Q711" t="s">
        <v>1642</v>
      </c>
      <c r="R711" t="s">
        <v>71</v>
      </c>
      <c r="S711" t="s">
        <v>1730</v>
      </c>
      <c r="T711" t="s">
        <v>5325</v>
      </c>
      <c r="U711" t="s">
        <v>1023</v>
      </c>
    </row>
    <row r="712" spans="1:21" x14ac:dyDescent="0.25">
      <c r="A712" t="s">
        <v>3134</v>
      </c>
      <c r="B712" t="s">
        <v>3135</v>
      </c>
      <c r="D712" t="s">
        <v>1138</v>
      </c>
      <c r="E712" t="s">
        <v>125</v>
      </c>
      <c r="F712" t="s">
        <v>245</v>
      </c>
      <c r="G712" t="s">
        <v>1613</v>
      </c>
      <c r="H712" t="s">
        <v>1343</v>
      </c>
      <c r="I712" t="s">
        <v>20</v>
      </c>
      <c r="J712" t="s">
        <v>766</v>
      </c>
      <c r="K712" t="s">
        <v>820</v>
      </c>
      <c r="L712" t="s">
        <v>819</v>
      </c>
      <c r="M712" t="s">
        <v>1729</v>
      </c>
      <c r="N712" t="s">
        <v>6642</v>
      </c>
      <c r="O712" t="s">
        <v>6643</v>
      </c>
      <c r="P712" t="s">
        <v>19</v>
      </c>
      <c r="Q712" t="s">
        <v>1083</v>
      </c>
      <c r="R712" t="s">
        <v>34</v>
      </c>
      <c r="S712" t="s">
        <v>1732</v>
      </c>
      <c r="T712" t="s">
        <v>4844</v>
      </c>
      <c r="U712" t="s">
        <v>3136</v>
      </c>
    </row>
    <row r="713" spans="1:21" x14ac:dyDescent="0.25">
      <c r="A713" t="s">
        <v>910</v>
      </c>
      <c r="B713" t="s">
        <v>911</v>
      </c>
      <c r="D713" t="s">
        <v>213</v>
      </c>
      <c r="E713" t="s">
        <v>125</v>
      </c>
      <c r="F713" t="s">
        <v>246</v>
      </c>
      <c r="G713" t="s">
        <v>28</v>
      </c>
      <c r="H713" t="s">
        <v>126</v>
      </c>
      <c r="I713" t="s">
        <v>1122</v>
      </c>
      <c r="J713" t="s">
        <v>725</v>
      </c>
      <c r="K713" t="s">
        <v>822</v>
      </c>
      <c r="L713" t="s">
        <v>819</v>
      </c>
      <c r="M713" t="s">
        <v>1729</v>
      </c>
      <c r="N713" t="s">
        <v>5165</v>
      </c>
      <c r="O713" t="s">
        <v>1030</v>
      </c>
      <c r="P713" t="s">
        <v>19</v>
      </c>
      <c r="Q713" t="s">
        <v>1083</v>
      </c>
      <c r="R713" t="s">
        <v>60</v>
      </c>
      <c r="S713" t="s">
        <v>1732</v>
      </c>
      <c r="T713" t="s">
        <v>3366</v>
      </c>
      <c r="U713" t="s">
        <v>912</v>
      </c>
    </row>
    <row r="714" spans="1:21" x14ac:dyDescent="0.25">
      <c r="A714" t="s">
        <v>1251</v>
      </c>
      <c r="B714" t="s">
        <v>1252</v>
      </c>
      <c r="C714" t="s">
        <v>1034</v>
      </c>
      <c r="D714" t="s">
        <v>2356</v>
      </c>
      <c r="E714" t="s">
        <v>2109</v>
      </c>
      <c r="F714" t="s">
        <v>203</v>
      </c>
      <c r="G714" t="s">
        <v>1613</v>
      </c>
      <c r="H714" t="s">
        <v>1351</v>
      </c>
      <c r="I714" t="s">
        <v>17</v>
      </c>
      <c r="J714" t="s">
        <v>723</v>
      </c>
      <c r="K714" t="s">
        <v>1768</v>
      </c>
      <c r="L714" t="s">
        <v>1811</v>
      </c>
      <c r="M714" t="s">
        <v>1729</v>
      </c>
      <c r="N714" t="s">
        <v>4203</v>
      </c>
      <c r="O714" t="s">
        <v>6644</v>
      </c>
      <c r="P714" t="s">
        <v>19</v>
      </c>
      <c r="Q714" t="s">
        <v>1392</v>
      </c>
      <c r="R714" t="s">
        <v>37</v>
      </c>
      <c r="S714" t="s">
        <v>1728</v>
      </c>
      <c r="T714" t="s">
        <v>5172</v>
      </c>
      <c r="U714" t="s">
        <v>1253</v>
      </c>
    </row>
    <row r="715" spans="1:21" x14ac:dyDescent="0.25">
      <c r="A715" t="s">
        <v>2195</v>
      </c>
      <c r="B715" t="s">
        <v>2195</v>
      </c>
      <c r="D715" t="s">
        <v>1119</v>
      </c>
      <c r="E715" t="s">
        <v>125</v>
      </c>
      <c r="F715" t="s">
        <v>245</v>
      </c>
      <c r="G715" t="s">
        <v>28</v>
      </c>
      <c r="H715" t="s">
        <v>126</v>
      </c>
      <c r="I715" t="s">
        <v>1122</v>
      </c>
      <c r="J715" t="s">
        <v>5429</v>
      </c>
      <c r="K715" t="s">
        <v>824</v>
      </c>
      <c r="L715" t="s">
        <v>817</v>
      </c>
      <c r="M715" t="s">
        <v>1729</v>
      </c>
      <c r="N715" t="s">
        <v>4203</v>
      </c>
      <c r="O715" t="s">
        <v>6645</v>
      </c>
      <c r="P715" t="s">
        <v>19</v>
      </c>
      <c r="Q715" t="s">
        <v>126</v>
      </c>
      <c r="R715" t="s">
        <v>46</v>
      </c>
      <c r="S715" t="s">
        <v>1732</v>
      </c>
      <c r="T715" t="s">
        <v>3721</v>
      </c>
      <c r="U715" t="s">
        <v>2196</v>
      </c>
    </row>
    <row r="716" spans="1:21" x14ac:dyDescent="0.25">
      <c r="A716" t="s">
        <v>978</v>
      </c>
      <c r="B716" t="s">
        <v>979</v>
      </c>
      <c r="C716" t="s">
        <v>96</v>
      </c>
      <c r="D716" t="s">
        <v>2871</v>
      </c>
      <c r="E716" t="s">
        <v>1350</v>
      </c>
      <c r="F716" t="s">
        <v>2155</v>
      </c>
      <c r="G716" t="s">
        <v>1396</v>
      </c>
      <c r="H716" t="s">
        <v>1344</v>
      </c>
      <c r="I716" t="s">
        <v>131</v>
      </c>
      <c r="J716" t="s">
        <v>731</v>
      </c>
      <c r="K716" t="s">
        <v>1357</v>
      </c>
      <c r="L716" t="s">
        <v>1361</v>
      </c>
      <c r="M716" t="s">
        <v>1731</v>
      </c>
      <c r="N716" t="s">
        <v>5171</v>
      </c>
      <c r="O716" t="s">
        <v>6646</v>
      </c>
      <c r="P716" t="s">
        <v>19</v>
      </c>
      <c r="Q716" t="s">
        <v>1392</v>
      </c>
      <c r="R716" t="s">
        <v>30</v>
      </c>
      <c r="S716" t="s">
        <v>1730</v>
      </c>
      <c r="T716" t="s">
        <v>6647</v>
      </c>
      <c r="U716" t="s">
        <v>980</v>
      </c>
    </row>
    <row r="717" spans="1:21" x14ac:dyDescent="0.25">
      <c r="A717" t="s">
        <v>2359</v>
      </c>
      <c r="B717" t="s">
        <v>2358</v>
      </c>
      <c r="C717" t="s">
        <v>1092</v>
      </c>
      <c r="D717" t="s">
        <v>1604</v>
      </c>
      <c r="E717" t="s">
        <v>125</v>
      </c>
      <c r="F717" t="s">
        <v>246</v>
      </c>
      <c r="G717" t="s">
        <v>28</v>
      </c>
      <c r="H717" t="s">
        <v>126</v>
      </c>
      <c r="I717" t="s">
        <v>1122</v>
      </c>
      <c r="J717" t="s">
        <v>129</v>
      </c>
      <c r="K717" t="s">
        <v>1085</v>
      </c>
      <c r="L717" t="s">
        <v>1366</v>
      </c>
      <c r="M717" t="s">
        <v>1729</v>
      </c>
      <c r="N717" t="s">
        <v>5171</v>
      </c>
      <c r="O717" t="s">
        <v>6648</v>
      </c>
      <c r="Q717" t="s">
        <v>126</v>
      </c>
      <c r="R717" t="s">
        <v>68</v>
      </c>
      <c r="S717" t="s">
        <v>1732</v>
      </c>
      <c r="T717" t="s">
        <v>3719</v>
      </c>
      <c r="U717" t="s">
        <v>2357</v>
      </c>
    </row>
    <row r="718" spans="1:21" x14ac:dyDescent="0.25">
      <c r="A718" t="s">
        <v>2400</v>
      </c>
      <c r="B718" t="s">
        <v>2401</v>
      </c>
      <c r="D718" t="s">
        <v>1119</v>
      </c>
      <c r="E718" t="s">
        <v>125</v>
      </c>
      <c r="F718" t="s">
        <v>246</v>
      </c>
      <c r="G718" t="s">
        <v>590</v>
      </c>
      <c r="H718" t="s">
        <v>1343</v>
      </c>
      <c r="I718" t="s">
        <v>1122</v>
      </c>
      <c r="J718" t="s">
        <v>731</v>
      </c>
      <c r="K718" t="s">
        <v>821</v>
      </c>
      <c r="L718" t="s">
        <v>1090</v>
      </c>
      <c r="M718" t="s">
        <v>1729</v>
      </c>
      <c r="N718" t="s">
        <v>5171</v>
      </c>
      <c r="O718" t="s">
        <v>6649</v>
      </c>
      <c r="P718" t="s">
        <v>19</v>
      </c>
      <c r="Q718" t="s">
        <v>1081</v>
      </c>
      <c r="R718" t="s">
        <v>18</v>
      </c>
      <c r="S718" t="s">
        <v>1732</v>
      </c>
      <c r="T718" t="s">
        <v>4318</v>
      </c>
      <c r="U718" t="s">
        <v>2402</v>
      </c>
    </row>
    <row r="719" spans="1:21" x14ac:dyDescent="0.25">
      <c r="A719" t="s">
        <v>3107</v>
      </c>
      <c r="B719" t="s">
        <v>3108</v>
      </c>
      <c r="C719" t="s">
        <v>2562</v>
      </c>
      <c r="D719" t="s">
        <v>805</v>
      </c>
      <c r="E719" t="s">
        <v>125</v>
      </c>
      <c r="F719" t="s">
        <v>246</v>
      </c>
      <c r="G719" t="s">
        <v>1613</v>
      </c>
      <c r="H719" t="s">
        <v>1343</v>
      </c>
      <c r="I719" t="s">
        <v>17</v>
      </c>
      <c r="J719" t="s">
        <v>40</v>
      </c>
      <c r="K719" t="s">
        <v>824</v>
      </c>
      <c r="L719" t="s">
        <v>819</v>
      </c>
      <c r="M719" t="s">
        <v>1729</v>
      </c>
      <c r="N719" t="s">
        <v>6650</v>
      </c>
      <c r="O719" t="s">
        <v>4744</v>
      </c>
      <c r="P719" t="s">
        <v>19</v>
      </c>
      <c r="Q719" t="s">
        <v>1101</v>
      </c>
      <c r="R719" t="s">
        <v>67</v>
      </c>
      <c r="S719" t="s">
        <v>1730</v>
      </c>
      <c r="T719" t="s">
        <v>6651</v>
      </c>
      <c r="U719" t="s">
        <v>3109</v>
      </c>
    </row>
    <row r="720" spans="1:21" x14ac:dyDescent="0.25">
      <c r="A720" t="s">
        <v>4527</v>
      </c>
      <c r="B720" t="s">
        <v>4528</v>
      </c>
      <c r="D720" t="s">
        <v>1111</v>
      </c>
      <c r="E720" t="s">
        <v>125</v>
      </c>
      <c r="F720" t="s">
        <v>246</v>
      </c>
      <c r="G720" t="s">
        <v>1345</v>
      </c>
      <c r="H720" t="s">
        <v>126</v>
      </c>
      <c r="I720" t="s">
        <v>1122</v>
      </c>
      <c r="J720" t="s">
        <v>5345</v>
      </c>
      <c r="K720" t="s">
        <v>824</v>
      </c>
      <c r="M720" t="s">
        <v>1731</v>
      </c>
      <c r="N720" t="s">
        <v>4826</v>
      </c>
      <c r="P720" t="s">
        <v>19</v>
      </c>
      <c r="Q720" t="s">
        <v>126</v>
      </c>
      <c r="R720" t="s">
        <v>49</v>
      </c>
      <c r="S720" t="s">
        <v>1732</v>
      </c>
      <c r="T720" t="s">
        <v>4529</v>
      </c>
      <c r="U720" t="s">
        <v>4530</v>
      </c>
    </row>
    <row r="721" spans="1:21" x14ac:dyDescent="0.25">
      <c r="A721" t="s">
        <v>4122</v>
      </c>
      <c r="B721" t="s">
        <v>4123</v>
      </c>
      <c r="D721" t="s">
        <v>1141</v>
      </c>
      <c r="E721" t="s">
        <v>2052</v>
      </c>
      <c r="F721" t="s">
        <v>203</v>
      </c>
      <c r="G721" t="s">
        <v>1345</v>
      </c>
      <c r="H721" t="s">
        <v>1351</v>
      </c>
      <c r="I721" t="s">
        <v>28</v>
      </c>
      <c r="J721" t="s">
        <v>731</v>
      </c>
      <c r="K721" t="s">
        <v>1594</v>
      </c>
      <c r="L721" t="s">
        <v>818</v>
      </c>
      <c r="M721" t="s">
        <v>1727</v>
      </c>
      <c r="N721" t="s">
        <v>5155</v>
      </c>
      <c r="O721" t="s">
        <v>6652</v>
      </c>
      <c r="P721" t="s">
        <v>19</v>
      </c>
      <c r="Q721" t="s">
        <v>1101</v>
      </c>
      <c r="R721" t="s">
        <v>24</v>
      </c>
      <c r="S721" t="s">
        <v>1728</v>
      </c>
      <c r="T721" t="s">
        <v>6653</v>
      </c>
      <c r="U721" t="s">
        <v>4124</v>
      </c>
    </row>
    <row r="722" spans="1:21" x14ac:dyDescent="0.25">
      <c r="A722" t="s">
        <v>122</v>
      </c>
      <c r="B722" t="s">
        <v>123</v>
      </c>
      <c r="C722" t="s">
        <v>1034</v>
      </c>
      <c r="D722" t="s">
        <v>1734</v>
      </c>
      <c r="E722" t="s">
        <v>125</v>
      </c>
      <c r="F722" t="s">
        <v>2155</v>
      </c>
      <c r="G722" t="s">
        <v>1613</v>
      </c>
      <c r="H722" t="s">
        <v>1343</v>
      </c>
      <c r="I722" t="s">
        <v>20</v>
      </c>
      <c r="J722" t="s">
        <v>729</v>
      </c>
      <c r="K722" t="s">
        <v>1085</v>
      </c>
      <c r="L722" t="s">
        <v>818</v>
      </c>
      <c r="M722" t="s">
        <v>1727</v>
      </c>
      <c r="N722" t="s">
        <v>6654</v>
      </c>
      <c r="O722" t="s">
        <v>6655</v>
      </c>
      <c r="P722" t="s">
        <v>19</v>
      </c>
      <c r="Q722" t="s">
        <v>126</v>
      </c>
      <c r="R722" t="s">
        <v>60</v>
      </c>
      <c r="S722" t="s">
        <v>1732</v>
      </c>
      <c r="T722" t="s">
        <v>1373</v>
      </c>
      <c r="U722" t="s">
        <v>124</v>
      </c>
    </row>
    <row r="723" spans="1:21" x14ac:dyDescent="0.25">
      <c r="A723" t="s">
        <v>2757</v>
      </c>
      <c r="B723" t="s">
        <v>2757</v>
      </c>
      <c r="C723" t="s">
        <v>4155</v>
      </c>
      <c r="D723" t="s">
        <v>1118</v>
      </c>
      <c r="E723" t="s">
        <v>125</v>
      </c>
      <c r="F723" t="s">
        <v>203</v>
      </c>
      <c r="G723" t="s">
        <v>1345</v>
      </c>
      <c r="H723" t="s">
        <v>1344</v>
      </c>
      <c r="I723" t="s">
        <v>28</v>
      </c>
      <c r="J723" t="s">
        <v>730</v>
      </c>
      <c r="K723" t="s">
        <v>821</v>
      </c>
      <c r="L723" t="s">
        <v>1090</v>
      </c>
      <c r="M723" t="s">
        <v>1729</v>
      </c>
      <c r="N723" t="s">
        <v>6654</v>
      </c>
      <c r="O723" t="s">
        <v>5083</v>
      </c>
      <c r="P723" t="s">
        <v>19</v>
      </c>
      <c r="Q723" t="s">
        <v>1611</v>
      </c>
      <c r="R723" t="s">
        <v>195</v>
      </c>
      <c r="S723" t="s">
        <v>1732</v>
      </c>
      <c r="T723" t="s">
        <v>1373</v>
      </c>
      <c r="U723" t="s">
        <v>2758</v>
      </c>
    </row>
    <row r="724" spans="1:21" x14ac:dyDescent="0.25">
      <c r="A724" t="s">
        <v>2106</v>
      </c>
      <c r="B724" t="s">
        <v>2106</v>
      </c>
      <c r="D724" t="s">
        <v>1140</v>
      </c>
      <c r="E724" t="s">
        <v>125</v>
      </c>
      <c r="F724" t="s">
        <v>246</v>
      </c>
      <c r="G724" t="s">
        <v>590</v>
      </c>
      <c r="H724" t="s">
        <v>126</v>
      </c>
      <c r="I724" t="s">
        <v>131</v>
      </c>
      <c r="J724" t="s">
        <v>5429</v>
      </c>
      <c r="K724" t="s">
        <v>824</v>
      </c>
      <c r="M724" t="s">
        <v>1729</v>
      </c>
      <c r="N724" t="s">
        <v>6656</v>
      </c>
      <c r="P724" t="s">
        <v>19</v>
      </c>
      <c r="Q724" t="s">
        <v>126</v>
      </c>
      <c r="R724" t="s">
        <v>24</v>
      </c>
      <c r="S724" t="s">
        <v>1732</v>
      </c>
      <c r="T724" t="s">
        <v>1410</v>
      </c>
      <c r="U724" t="s">
        <v>2107</v>
      </c>
    </row>
    <row r="725" spans="1:21" x14ac:dyDescent="0.25">
      <c r="A725" t="s">
        <v>3714</v>
      </c>
      <c r="B725" t="s">
        <v>3715</v>
      </c>
      <c r="C725" t="s">
        <v>220</v>
      </c>
      <c r="D725" t="s">
        <v>1120</v>
      </c>
      <c r="E725" t="s">
        <v>125</v>
      </c>
      <c r="F725" t="s">
        <v>246</v>
      </c>
      <c r="G725" t="s">
        <v>1613</v>
      </c>
      <c r="H725" t="s">
        <v>1343</v>
      </c>
      <c r="I725" t="s">
        <v>1122</v>
      </c>
      <c r="J725" t="s">
        <v>731</v>
      </c>
      <c r="K725" t="s">
        <v>1390</v>
      </c>
      <c r="M725" t="s">
        <v>1729</v>
      </c>
      <c r="N725" t="s">
        <v>4827</v>
      </c>
      <c r="P725" t="s">
        <v>19</v>
      </c>
      <c r="Q725" t="s">
        <v>126</v>
      </c>
      <c r="R725" t="s">
        <v>41</v>
      </c>
      <c r="S725" t="s">
        <v>1732</v>
      </c>
      <c r="T725" t="s">
        <v>6657</v>
      </c>
      <c r="U725" t="s">
        <v>3716</v>
      </c>
    </row>
    <row r="726" spans="1:21" x14ac:dyDescent="0.25">
      <c r="A726" t="s">
        <v>4508</v>
      </c>
      <c r="B726" t="s">
        <v>4509</v>
      </c>
      <c r="D726" t="s">
        <v>1141</v>
      </c>
      <c r="E726" t="s">
        <v>125</v>
      </c>
      <c r="F726" t="s">
        <v>203</v>
      </c>
      <c r="G726" t="s">
        <v>590</v>
      </c>
      <c r="H726" t="s">
        <v>126</v>
      </c>
      <c r="I726" t="s">
        <v>1122</v>
      </c>
      <c r="J726" t="s">
        <v>3573</v>
      </c>
      <c r="K726" t="s">
        <v>822</v>
      </c>
      <c r="L726" t="s">
        <v>817</v>
      </c>
      <c r="M726" t="s">
        <v>1729</v>
      </c>
      <c r="N726" t="s">
        <v>4523</v>
      </c>
      <c r="O726" t="s">
        <v>6658</v>
      </c>
      <c r="P726" t="s">
        <v>19</v>
      </c>
      <c r="Q726" t="s">
        <v>1101</v>
      </c>
      <c r="R726" t="s">
        <v>18</v>
      </c>
      <c r="S726" t="s">
        <v>1732</v>
      </c>
      <c r="T726" t="s">
        <v>4318</v>
      </c>
      <c r="U726" t="s">
        <v>4510</v>
      </c>
    </row>
    <row r="727" spans="1:21" x14ac:dyDescent="0.25">
      <c r="A727" t="s">
        <v>3555</v>
      </c>
      <c r="B727" t="s">
        <v>3556</v>
      </c>
      <c r="C727" t="s">
        <v>220</v>
      </c>
      <c r="D727" t="s">
        <v>76</v>
      </c>
      <c r="E727" t="s">
        <v>125</v>
      </c>
      <c r="F727" t="s">
        <v>246</v>
      </c>
      <c r="G727" t="s">
        <v>1613</v>
      </c>
      <c r="H727" t="s">
        <v>126</v>
      </c>
      <c r="I727" t="s">
        <v>1122</v>
      </c>
      <c r="J727" t="s">
        <v>4326</v>
      </c>
      <c r="K727" t="s">
        <v>822</v>
      </c>
      <c r="L727" t="s">
        <v>819</v>
      </c>
      <c r="M727" t="s">
        <v>1731</v>
      </c>
      <c r="N727" t="s">
        <v>4523</v>
      </c>
      <c r="O727" t="s">
        <v>6659</v>
      </c>
      <c r="P727" t="s">
        <v>19</v>
      </c>
      <c r="Q727" t="s">
        <v>1083</v>
      </c>
      <c r="R727" t="s">
        <v>62</v>
      </c>
      <c r="S727" t="s">
        <v>1732</v>
      </c>
      <c r="T727" t="s">
        <v>1373</v>
      </c>
      <c r="U727" t="s">
        <v>3557</v>
      </c>
    </row>
    <row r="728" spans="1:21" x14ac:dyDescent="0.25">
      <c r="A728" t="s">
        <v>1653</v>
      </c>
      <c r="B728" t="s">
        <v>1654</v>
      </c>
      <c r="C728" t="s">
        <v>1128</v>
      </c>
      <c r="D728" t="s">
        <v>1139</v>
      </c>
      <c r="E728" t="s">
        <v>125</v>
      </c>
      <c r="F728" t="s">
        <v>203</v>
      </c>
      <c r="G728" t="s">
        <v>28</v>
      </c>
      <c r="H728" t="s">
        <v>1343</v>
      </c>
      <c r="I728" t="s">
        <v>1122</v>
      </c>
      <c r="J728" t="s">
        <v>6660</v>
      </c>
      <c r="K728" t="s">
        <v>822</v>
      </c>
      <c r="L728" t="s">
        <v>823</v>
      </c>
      <c r="M728" t="s">
        <v>1729</v>
      </c>
      <c r="N728" t="s">
        <v>4828</v>
      </c>
      <c r="P728" t="s">
        <v>19</v>
      </c>
      <c r="Q728" t="s">
        <v>1083</v>
      </c>
      <c r="R728" t="s">
        <v>51</v>
      </c>
      <c r="S728" t="s">
        <v>1732</v>
      </c>
      <c r="T728" t="s">
        <v>2619</v>
      </c>
      <c r="U728" t="s">
        <v>1655</v>
      </c>
    </row>
    <row r="729" spans="1:21" x14ac:dyDescent="0.25">
      <c r="A729" t="s">
        <v>308</v>
      </c>
      <c r="B729" t="s">
        <v>309</v>
      </c>
      <c r="C729" t="s">
        <v>6262</v>
      </c>
      <c r="D729" t="s">
        <v>2355</v>
      </c>
      <c r="E729" t="s">
        <v>2052</v>
      </c>
      <c r="F729" t="s">
        <v>246</v>
      </c>
      <c r="G729" t="s">
        <v>1613</v>
      </c>
      <c r="H729" t="s">
        <v>1344</v>
      </c>
      <c r="I729" t="s">
        <v>20</v>
      </c>
      <c r="J729" t="s">
        <v>40</v>
      </c>
      <c r="K729" t="s">
        <v>2877</v>
      </c>
      <c r="L729" t="s">
        <v>4539</v>
      </c>
      <c r="M729" t="s">
        <v>1727</v>
      </c>
      <c r="N729" t="s">
        <v>6661</v>
      </c>
      <c r="O729" t="s">
        <v>6662</v>
      </c>
      <c r="P729" t="s">
        <v>1796</v>
      </c>
      <c r="Q729" t="s">
        <v>1083</v>
      </c>
      <c r="R729" t="s">
        <v>18</v>
      </c>
      <c r="S729" t="s">
        <v>1728</v>
      </c>
      <c r="T729" t="s">
        <v>3565</v>
      </c>
      <c r="U729" t="s">
        <v>310</v>
      </c>
    </row>
    <row r="730" spans="1:21" x14ac:dyDescent="0.25">
      <c r="A730" t="s">
        <v>1590</v>
      </c>
      <c r="B730" t="s">
        <v>1591</v>
      </c>
      <c r="C730" t="s">
        <v>1034</v>
      </c>
      <c r="D730" t="s">
        <v>3307</v>
      </c>
      <c r="E730" t="s">
        <v>2466</v>
      </c>
      <c r="F730" t="s">
        <v>2155</v>
      </c>
      <c r="G730" t="s">
        <v>1613</v>
      </c>
      <c r="H730" t="s">
        <v>1351</v>
      </c>
      <c r="I730" t="s">
        <v>20</v>
      </c>
      <c r="J730" t="s">
        <v>722</v>
      </c>
      <c r="K730" t="s">
        <v>1690</v>
      </c>
      <c r="L730" t="s">
        <v>1346</v>
      </c>
      <c r="M730" t="s">
        <v>1731</v>
      </c>
      <c r="N730" t="s">
        <v>6663</v>
      </c>
      <c r="O730" t="s">
        <v>6664</v>
      </c>
      <c r="P730" t="s">
        <v>19</v>
      </c>
      <c r="Q730" t="s">
        <v>1392</v>
      </c>
      <c r="R730" t="s">
        <v>63</v>
      </c>
      <c r="S730" t="s">
        <v>1730</v>
      </c>
      <c r="T730" t="s">
        <v>3703</v>
      </c>
      <c r="U730" t="s">
        <v>1592</v>
      </c>
    </row>
    <row r="731" spans="1:21" x14ac:dyDescent="0.25">
      <c r="A731" t="s">
        <v>494</v>
      </c>
      <c r="B731" t="s">
        <v>495</v>
      </c>
      <c r="D731" t="s">
        <v>1140</v>
      </c>
      <c r="E731" t="s">
        <v>125</v>
      </c>
      <c r="F731" t="s">
        <v>246</v>
      </c>
      <c r="G731" t="s">
        <v>591</v>
      </c>
      <c r="H731" t="s">
        <v>126</v>
      </c>
      <c r="I731" t="s">
        <v>1122</v>
      </c>
      <c r="J731" t="s">
        <v>722</v>
      </c>
      <c r="K731" t="s">
        <v>822</v>
      </c>
      <c r="L731" t="s">
        <v>817</v>
      </c>
      <c r="M731" t="s">
        <v>1729</v>
      </c>
      <c r="N731" t="s">
        <v>6665</v>
      </c>
      <c r="O731" t="s">
        <v>1008</v>
      </c>
      <c r="P731" t="s">
        <v>19</v>
      </c>
      <c r="Q731" t="s">
        <v>126</v>
      </c>
      <c r="R731" t="s">
        <v>51</v>
      </c>
      <c r="S731" t="s">
        <v>1732</v>
      </c>
      <c r="T731" t="s">
        <v>3367</v>
      </c>
      <c r="U731" t="s">
        <v>496</v>
      </c>
    </row>
    <row r="732" spans="1:21" x14ac:dyDescent="0.25">
      <c r="A732" t="s">
        <v>2700</v>
      </c>
      <c r="B732" t="s">
        <v>2701</v>
      </c>
      <c r="D732" t="s">
        <v>1141</v>
      </c>
      <c r="E732" t="s">
        <v>125</v>
      </c>
      <c r="F732" t="s">
        <v>245</v>
      </c>
      <c r="G732" t="s">
        <v>1613</v>
      </c>
      <c r="H732" t="s">
        <v>126</v>
      </c>
      <c r="I732" t="s">
        <v>131</v>
      </c>
      <c r="J732" t="s">
        <v>4193</v>
      </c>
      <c r="K732" t="s">
        <v>1085</v>
      </c>
      <c r="L732" t="s">
        <v>817</v>
      </c>
      <c r="M732" t="s">
        <v>1731</v>
      </c>
      <c r="N732" t="s">
        <v>6665</v>
      </c>
      <c r="O732" t="s">
        <v>6666</v>
      </c>
      <c r="P732" t="s">
        <v>19</v>
      </c>
      <c r="Q732" t="s">
        <v>126</v>
      </c>
      <c r="R732" t="s">
        <v>71</v>
      </c>
      <c r="S732" t="s">
        <v>1732</v>
      </c>
      <c r="T732" t="s">
        <v>2315</v>
      </c>
      <c r="U732" t="s">
        <v>2702</v>
      </c>
    </row>
    <row r="733" spans="1:21" x14ac:dyDescent="0.25">
      <c r="A733" t="s">
        <v>506</v>
      </c>
      <c r="B733" t="s">
        <v>507</v>
      </c>
      <c r="D733" t="s">
        <v>2692</v>
      </c>
      <c r="E733" t="s">
        <v>2052</v>
      </c>
      <c r="F733" t="s">
        <v>2155</v>
      </c>
      <c r="G733" t="s">
        <v>1613</v>
      </c>
      <c r="H733" t="s">
        <v>1391</v>
      </c>
      <c r="I733" t="s">
        <v>20</v>
      </c>
      <c r="J733" t="s">
        <v>728</v>
      </c>
      <c r="K733" t="s">
        <v>2415</v>
      </c>
      <c r="L733" t="s">
        <v>1144</v>
      </c>
      <c r="M733" t="s">
        <v>1727</v>
      </c>
      <c r="N733" t="s">
        <v>4829</v>
      </c>
      <c r="O733" t="s">
        <v>6667</v>
      </c>
      <c r="P733" t="s">
        <v>19</v>
      </c>
      <c r="Q733" t="s">
        <v>1611</v>
      </c>
      <c r="R733" t="s">
        <v>60</v>
      </c>
      <c r="S733" t="s">
        <v>1728</v>
      </c>
      <c r="T733" t="s">
        <v>5173</v>
      </c>
      <c r="U733" t="s">
        <v>508</v>
      </c>
    </row>
    <row r="734" spans="1:21" x14ac:dyDescent="0.25">
      <c r="A734" t="s">
        <v>1598</v>
      </c>
      <c r="B734" t="s">
        <v>1598</v>
      </c>
      <c r="D734" t="s">
        <v>1237</v>
      </c>
      <c r="E734" t="s">
        <v>125</v>
      </c>
      <c r="F734" t="s">
        <v>203</v>
      </c>
      <c r="G734" t="s">
        <v>591</v>
      </c>
      <c r="H734" t="s">
        <v>126</v>
      </c>
      <c r="I734" t="s">
        <v>1122</v>
      </c>
      <c r="J734" t="s">
        <v>2488</v>
      </c>
      <c r="K734" t="s">
        <v>1403</v>
      </c>
      <c r="M734" t="s">
        <v>1729</v>
      </c>
      <c r="N734" t="s">
        <v>5123</v>
      </c>
      <c r="P734" t="s">
        <v>19</v>
      </c>
      <c r="Q734" t="s">
        <v>126</v>
      </c>
      <c r="R734" t="s">
        <v>36</v>
      </c>
      <c r="S734" t="s">
        <v>1732</v>
      </c>
      <c r="T734" t="s">
        <v>3718</v>
      </c>
      <c r="U734" t="s">
        <v>1599</v>
      </c>
    </row>
    <row r="735" spans="1:21" x14ac:dyDescent="0.25">
      <c r="A735" t="s">
        <v>2197</v>
      </c>
      <c r="B735" t="s">
        <v>2197</v>
      </c>
      <c r="D735" t="s">
        <v>1133</v>
      </c>
      <c r="E735" t="s">
        <v>125</v>
      </c>
      <c r="F735" t="s">
        <v>245</v>
      </c>
      <c r="G735" t="s">
        <v>590</v>
      </c>
      <c r="H735" t="s">
        <v>126</v>
      </c>
      <c r="I735" t="s">
        <v>1122</v>
      </c>
      <c r="J735" t="s">
        <v>5429</v>
      </c>
      <c r="K735" t="s">
        <v>824</v>
      </c>
      <c r="L735" t="s">
        <v>817</v>
      </c>
      <c r="M735" t="s">
        <v>1729</v>
      </c>
      <c r="N735" t="s">
        <v>5150</v>
      </c>
      <c r="O735" t="s">
        <v>6668</v>
      </c>
      <c r="P735" t="s">
        <v>19</v>
      </c>
      <c r="Q735" t="s">
        <v>126</v>
      </c>
      <c r="R735" t="s">
        <v>46</v>
      </c>
      <c r="S735" t="s">
        <v>1732</v>
      </c>
      <c r="T735" t="s">
        <v>3713</v>
      </c>
      <c r="U735" t="s">
        <v>2198</v>
      </c>
    </row>
    <row r="736" spans="1:21" x14ac:dyDescent="0.25">
      <c r="A736" t="s">
        <v>2513</v>
      </c>
      <c r="B736" t="s">
        <v>2512</v>
      </c>
      <c r="D736" t="s">
        <v>1132</v>
      </c>
      <c r="E736" t="s">
        <v>125</v>
      </c>
      <c r="F736" t="s">
        <v>245</v>
      </c>
      <c r="G736" t="s">
        <v>591</v>
      </c>
      <c r="H736" t="s">
        <v>126</v>
      </c>
      <c r="I736" t="s">
        <v>1122</v>
      </c>
      <c r="J736" t="s">
        <v>5265</v>
      </c>
      <c r="K736" t="s">
        <v>824</v>
      </c>
      <c r="M736" t="s">
        <v>1729</v>
      </c>
      <c r="N736" t="s">
        <v>5150</v>
      </c>
      <c r="P736" t="s">
        <v>19</v>
      </c>
      <c r="Q736" t="s">
        <v>126</v>
      </c>
      <c r="R736" t="s">
        <v>49</v>
      </c>
      <c r="S736" t="s">
        <v>1732</v>
      </c>
      <c r="T736" t="s">
        <v>4535</v>
      </c>
      <c r="U736" t="s">
        <v>2511</v>
      </c>
    </row>
    <row r="737" spans="1:21" x14ac:dyDescent="0.25">
      <c r="A737" t="s">
        <v>4322</v>
      </c>
      <c r="B737" t="s">
        <v>4323</v>
      </c>
      <c r="D737" t="s">
        <v>297</v>
      </c>
      <c r="E737" t="s">
        <v>125</v>
      </c>
      <c r="F737" t="s">
        <v>246</v>
      </c>
      <c r="G737" t="s">
        <v>1613</v>
      </c>
      <c r="H737" t="s">
        <v>1343</v>
      </c>
      <c r="I737" t="s">
        <v>20</v>
      </c>
      <c r="J737" t="s">
        <v>4213</v>
      </c>
      <c r="K737" t="s">
        <v>822</v>
      </c>
      <c r="L737" t="s">
        <v>819</v>
      </c>
      <c r="M737" t="s">
        <v>1731</v>
      </c>
      <c r="N737" t="s">
        <v>6669</v>
      </c>
      <c r="O737" t="s">
        <v>6670</v>
      </c>
      <c r="P737" t="s">
        <v>19</v>
      </c>
      <c r="Q737" t="s">
        <v>1083</v>
      </c>
      <c r="R737" t="s">
        <v>71</v>
      </c>
      <c r="S737" t="s">
        <v>1730</v>
      </c>
      <c r="T737" t="s">
        <v>1373</v>
      </c>
      <c r="U737" t="s">
        <v>4324</v>
      </c>
    </row>
    <row r="738" spans="1:21" x14ac:dyDescent="0.25">
      <c r="A738" t="s">
        <v>2664</v>
      </c>
      <c r="B738" t="s">
        <v>2665</v>
      </c>
      <c r="C738" t="s">
        <v>3734</v>
      </c>
      <c r="D738" t="s">
        <v>1141</v>
      </c>
      <c r="E738" t="s">
        <v>125</v>
      </c>
      <c r="F738" t="s">
        <v>246</v>
      </c>
      <c r="G738" t="s">
        <v>1613</v>
      </c>
      <c r="H738" t="s">
        <v>1343</v>
      </c>
      <c r="I738" t="s">
        <v>20</v>
      </c>
      <c r="J738" t="s">
        <v>4961</v>
      </c>
      <c r="K738" t="s">
        <v>1086</v>
      </c>
      <c r="L738" t="s">
        <v>819</v>
      </c>
      <c r="M738" t="s">
        <v>1731</v>
      </c>
      <c r="N738" t="s">
        <v>6671</v>
      </c>
      <c r="O738" t="s">
        <v>4995</v>
      </c>
      <c r="P738" t="s">
        <v>19</v>
      </c>
      <c r="Q738" t="s">
        <v>126</v>
      </c>
      <c r="R738" t="s">
        <v>24</v>
      </c>
      <c r="S738" t="s">
        <v>1728</v>
      </c>
      <c r="T738" t="s">
        <v>6672</v>
      </c>
      <c r="U738" t="s">
        <v>2666</v>
      </c>
    </row>
    <row r="739" spans="1:21" x14ac:dyDescent="0.25">
      <c r="A739" t="s">
        <v>2904</v>
      </c>
      <c r="B739" t="s">
        <v>2905</v>
      </c>
      <c r="C739" t="s">
        <v>1034</v>
      </c>
      <c r="D739" t="s">
        <v>1734</v>
      </c>
      <c r="E739" t="s">
        <v>125</v>
      </c>
      <c r="F739" t="s">
        <v>246</v>
      </c>
      <c r="G739" t="s">
        <v>591</v>
      </c>
      <c r="H739" t="s">
        <v>126</v>
      </c>
      <c r="I739" t="s">
        <v>20</v>
      </c>
      <c r="J739" t="s">
        <v>728</v>
      </c>
      <c r="K739" t="s">
        <v>1149</v>
      </c>
      <c r="L739" t="s">
        <v>1094</v>
      </c>
      <c r="M739" t="s">
        <v>1729</v>
      </c>
      <c r="N739" t="s">
        <v>5164</v>
      </c>
      <c r="O739" t="s">
        <v>5199</v>
      </c>
      <c r="P739" t="s">
        <v>19</v>
      </c>
      <c r="Q739" t="s">
        <v>1611</v>
      </c>
      <c r="R739" t="s">
        <v>67</v>
      </c>
      <c r="S739" t="s">
        <v>1732</v>
      </c>
      <c r="T739" t="s">
        <v>5151</v>
      </c>
      <c r="U739" t="s">
        <v>2906</v>
      </c>
    </row>
    <row r="740" spans="1:21" x14ac:dyDescent="0.25">
      <c r="A740" t="s">
        <v>3767</v>
      </c>
      <c r="B740" t="s">
        <v>3768</v>
      </c>
      <c r="D740" t="s">
        <v>2084</v>
      </c>
      <c r="E740" t="s">
        <v>2190</v>
      </c>
      <c r="F740" t="s">
        <v>203</v>
      </c>
      <c r="G740" t="s">
        <v>1396</v>
      </c>
      <c r="H740" t="s">
        <v>1351</v>
      </c>
      <c r="I740" t="s">
        <v>28</v>
      </c>
      <c r="J740" t="s">
        <v>727</v>
      </c>
      <c r="K740" t="s">
        <v>1692</v>
      </c>
      <c r="L740" t="s">
        <v>1094</v>
      </c>
      <c r="M740" t="s">
        <v>1731</v>
      </c>
      <c r="N740" t="s">
        <v>6673</v>
      </c>
      <c r="O740" t="s">
        <v>6674</v>
      </c>
      <c r="P740" t="s">
        <v>19</v>
      </c>
      <c r="Q740" t="s">
        <v>1362</v>
      </c>
      <c r="R740" t="s">
        <v>60</v>
      </c>
      <c r="S740" t="s">
        <v>1730</v>
      </c>
      <c r="T740" t="s">
        <v>6675</v>
      </c>
      <c r="U740" t="s">
        <v>3769</v>
      </c>
    </row>
    <row r="741" spans="1:21" x14ac:dyDescent="0.25">
      <c r="A741" t="s">
        <v>3704</v>
      </c>
      <c r="B741" t="s">
        <v>3705</v>
      </c>
      <c r="D741" t="s">
        <v>2139</v>
      </c>
      <c r="E741" t="s">
        <v>125</v>
      </c>
      <c r="F741" t="s">
        <v>246</v>
      </c>
      <c r="G741" t="s">
        <v>1396</v>
      </c>
      <c r="H741" t="s">
        <v>126</v>
      </c>
      <c r="I741" t="s">
        <v>1122</v>
      </c>
      <c r="J741" t="s">
        <v>3536</v>
      </c>
      <c r="K741" t="s">
        <v>1086</v>
      </c>
      <c r="L741" t="s">
        <v>1090</v>
      </c>
      <c r="M741" t="s">
        <v>1729</v>
      </c>
      <c r="N741" t="s">
        <v>6676</v>
      </c>
      <c r="O741" t="s">
        <v>6677</v>
      </c>
      <c r="P741" t="s">
        <v>19</v>
      </c>
      <c r="Q741" t="s">
        <v>1362</v>
      </c>
      <c r="R741" t="s">
        <v>37</v>
      </c>
      <c r="S741" t="s">
        <v>1732</v>
      </c>
      <c r="T741" t="s">
        <v>3706</v>
      </c>
      <c r="U741" t="s">
        <v>3707</v>
      </c>
    </row>
    <row r="742" spans="1:21" x14ac:dyDescent="0.25">
      <c r="A742" t="s">
        <v>845</v>
      </c>
      <c r="B742" t="s">
        <v>846</v>
      </c>
      <c r="D742" t="s">
        <v>1132</v>
      </c>
      <c r="E742" t="s">
        <v>125</v>
      </c>
      <c r="F742" t="s">
        <v>246</v>
      </c>
      <c r="G742" t="s">
        <v>28</v>
      </c>
      <c r="H742" t="s">
        <v>126</v>
      </c>
      <c r="I742" t="s">
        <v>1122</v>
      </c>
      <c r="J742" t="s">
        <v>3217</v>
      </c>
      <c r="K742" t="s">
        <v>824</v>
      </c>
      <c r="M742" t="s">
        <v>1729</v>
      </c>
      <c r="N742" t="s">
        <v>6676</v>
      </c>
      <c r="O742" t="s">
        <v>4496</v>
      </c>
      <c r="P742" t="s">
        <v>19</v>
      </c>
      <c r="Q742" t="s">
        <v>126</v>
      </c>
      <c r="R742" t="s">
        <v>60</v>
      </c>
      <c r="S742" t="s">
        <v>1732</v>
      </c>
      <c r="T742" t="s">
        <v>5146</v>
      </c>
      <c r="U742" t="s">
        <v>847</v>
      </c>
    </row>
    <row r="743" spans="1:21" x14ac:dyDescent="0.25">
      <c r="A743" t="s">
        <v>3131</v>
      </c>
      <c r="B743" t="s">
        <v>3132</v>
      </c>
      <c r="C743" t="s">
        <v>3186</v>
      </c>
      <c r="D743" t="s">
        <v>603</v>
      </c>
      <c r="E743" t="s">
        <v>125</v>
      </c>
      <c r="F743" t="s">
        <v>246</v>
      </c>
      <c r="G743" t="s">
        <v>590</v>
      </c>
      <c r="H743" t="s">
        <v>126</v>
      </c>
      <c r="I743" t="s">
        <v>1122</v>
      </c>
      <c r="J743" t="s">
        <v>731</v>
      </c>
      <c r="K743" t="s">
        <v>1085</v>
      </c>
      <c r="L743" t="s">
        <v>817</v>
      </c>
      <c r="M743" t="s">
        <v>1729</v>
      </c>
      <c r="N743" t="s">
        <v>6676</v>
      </c>
      <c r="O743" t="s">
        <v>6678</v>
      </c>
      <c r="P743" t="s">
        <v>25</v>
      </c>
      <c r="Q743" t="s">
        <v>1101</v>
      </c>
      <c r="R743" t="s">
        <v>24</v>
      </c>
      <c r="S743" t="s">
        <v>1732</v>
      </c>
      <c r="T743" t="s">
        <v>5186</v>
      </c>
      <c r="U743" t="s">
        <v>3133</v>
      </c>
    </row>
    <row r="744" spans="1:21" x14ac:dyDescent="0.25">
      <c r="A744" t="s">
        <v>1451</v>
      </c>
      <c r="B744" t="s">
        <v>1452</v>
      </c>
      <c r="C744" t="s">
        <v>1034</v>
      </c>
      <c r="D744" t="s">
        <v>2624</v>
      </c>
      <c r="E744" t="s">
        <v>125</v>
      </c>
      <c r="F744" t="s">
        <v>203</v>
      </c>
      <c r="G744" t="s">
        <v>1613</v>
      </c>
      <c r="H744" t="s">
        <v>1343</v>
      </c>
      <c r="I744" t="s">
        <v>28</v>
      </c>
      <c r="J744" t="s">
        <v>771</v>
      </c>
      <c r="K744" t="s">
        <v>822</v>
      </c>
      <c r="L744" t="s">
        <v>817</v>
      </c>
      <c r="M744" t="s">
        <v>1727</v>
      </c>
      <c r="N744" t="s">
        <v>5167</v>
      </c>
      <c r="O744" t="s">
        <v>6679</v>
      </c>
      <c r="P744" t="s">
        <v>19</v>
      </c>
      <c r="Q744" t="s">
        <v>1392</v>
      </c>
      <c r="R744" t="s">
        <v>68</v>
      </c>
      <c r="S744" t="s">
        <v>1730</v>
      </c>
      <c r="T744" t="s">
        <v>1369</v>
      </c>
      <c r="U744" t="s">
        <v>1453</v>
      </c>
    </row>
    <row r="745" spans="1:21" x14ac:dyDescent="0.25">
      <c r="A745" t="s">
        <v>2652</v>
      </c>
      <c r="B745" t="s">
        <v>2653</v>
      </c>
      <c r="D745" t="s">
        <v>336</v>
      </c>
      <c r="E745" t="s">
        <v>125</v>
      </c>
      <c r="F745" t="s">
        <v>203</v>
      </c>
      <c r="G745" t="s">
        <v>1613</v>
      </c>
      <c r="H745" t="s">
        <v>1344</v>
      </c>
      <c r="I745" t="s">
        <v>20</v>
      </c>
      <c r="J745" t="s">
        <v>722</v>
      </c>
      <c r="K745" t="s">
        <v>1105</v>
      </c>
      <c r="L745" t="s">
        <v>823</v>
      </c>
      <c r="M745" t="s">
        <v>1731</v>
      </c>
      <c r="N745" t="s">
        <v>4525</v>
      </c>
      <c r="O745" t="s">
        <v>6680</v>
      </c>
      <c r="P745" t="s">
        <v>19</v>
      </c>
      <c r="Q745" t="s">
        <v>1101</v>
      </c>
      <c r="R745" t="s">
        <v>51</v>
      </c>
      <c r="S745" t="s">
        <v>1732</v>
      </c>
      <c r="T745" t="s">
        <v>6681</v>
      </c>
      <c r="U745" t="s">
        <v>2654</v>
      </c>
    </row>
    <row r="746" spans="1:21" x14ac:dyDescent="0.25">
      <c r="A746" t="s">
        <v>2743</v>
      </c>
      <c r="B746" t="s">
        <v>2744</v>
      </c>
      <c r="C746" t="s">
        <v>96</v>
      </c>
      <c r="D746" t="s">
        <v>1091</v>
      </c>
      <c r="E746" t="s">
        <v>125</v>
      </c>
      <c r="F746" t="s">
        <v>203</v>
      </c>
      <c r="G746" t="s">
        <v>1613</v>
      </c>
      <c r="H746" t="s">
        <v>1343</v>
      </c>
      <c r="I746" t="s">
        <v>17</v>
      </c>
      <c r="J746" t="s">
        <v>725</v>
      </c>
      <c r="K746" t="s">
        <v>1105</v>
      </c>
      <c r="L746" t="s">
        <v>817</v>
      </c>
      <c r="M746" t="s">
        <v>1729</v>
      </c>
      <c r="N746" t="s">
        <v>5160</v>
      </c>
      <c r="O746" t="s">
        <v>6682</v>
      </c>
      <c r="P746" t="s">
        <v>19</v>
      </c>
      <c r="Q746" t="s">
        <v>1101</v>
      </c>
      <c r="R746" t="s">
        <v>21</v>
      </c>
      <c r="S746" t="s">
        <v>1732</v>
      </c>
      <c r="T746" t="s">
        <v>1373</v>
      </c>
      <c r="U746" t="s">
        <v>2745</v>
      </c>
    </row>
    <row r="747" spans="1:21" x14ac:dyDescent="0.25">
      <c r="A747" t="s">
        <v>2983</v>
      </c>
      <c r="B747" t="s">
        <v>2984</v>
      </c>
      <c r="D747" t="s">
        <v>1132</v>
      </c>
      <c r="E747" t="s">
        <v>125</v>
      </c>
      <c r="F747" t="s">
        <v>246</v>
      </c>
      <c r="G747" t="s">
        <v>1613</v>
      </c>
      <c r="H747" t="s">
        <v>1343</v>
      </c>
      <c r="I747" t="s">
        <v>1122</v>
      </c>
      <c r="J747" t="s">
        <v>4732</v>
      </c>
      <c r="K747" t="s">
        <v>820</v>
      </c>
      <c r="L747" t="s">
        <v>819</v>
      </c>
      <c r="M747" t="s">
        <v>1729</v>
      </c>
      <c r="N747" t="s">
        <v>5160</v>
      </c>
      <c r="O747" t="s">
        <v>6683</v>
      </c>
      <c r="Q747" t="s">
        <v>1083</v>
      </c>
      <c r="R747" t="s">
        <v>51</v>
      </c>
      <c r="S747" t="s">
        <v>1732</v>
      </c>
      <c r="T747" t="s">
        <v>1438</v>
      </c>
      <c r="U747" t="s">
        <v>2985</v>
      </c>
    </row>
    <row r="748" spans="1:21" x14ac:dyDescent="0.25">
      <c r="A748" t="s">
        <v>3261</v>
      </c>
      <c r="B748" t="s">
        <v>3262</v>
      </c>
      <c r="C748" t="s">
        <v>1128</v>
      </c>
      <c r="D748" t="s">
        <v>297</v>
      </c>
      <c r="E748" t="s">
        <v>125</v>
      </c>
      <c r="F748" t="s">
        <v>246</v>
      </c>
      <c r="G748" t="s">
        <v>1613</v>
      </c>
      <c r="H748" t="s">
        <v>126</v>
      </c>
      <c r="I748" t="s">
        <v>1122</v>
      </c>
      <c r="J748" t="s">
        <v>727</v>
      </c>
      <c r="K748" t="s">
        <v>1400</v>
      </c>
      <c r="L748" t="s">
        <v>819</v>
      </c>
      <c r="M748" t="s">
        <v>1729</v>
      </c>
      <c r="N748" t="s">
        <v>5160</v>
      </c>
      <c r="O748" t="s">
        <v>6684</v>
      </c>
      <c r="P748" t="s">
        <v>19</v>
      </c>
      <c r="Q748" t="s">
        <v>1083</v>
      </c>
      <c r="R748" t="s">
        <v>29</v>
      </c>
      <c r="S748" t="s">
        <v>1732</v>
      </c>
      <c r="T748" t="s">
        <v>1405</v>
      </c>
      <c r="U748" t="s">
        <v>3263</v>
      </c>
    </row>
    <row r="749" spans="1:21" x14ac:dyDescent="0.25">
      <c r="A749" t="s">
        <v>2977</v>
      </c>
      <c r="B749" t="s">
        <v>2978</v>
      </c>
      <c r="D749" t="s">
        <v>1141</v>
      </c>
      <c r="E749" t="s">
        <v>125</v>
      </c>
      <c r="F749" t="s">
        <v>245</v>
      </c>
      <c r="G749" t="s">
        <v>590</v>
      </c>
      <c r="H749" t="s">
        <v>126</v>
      </c>
      <c r="I749" t="s">
        <v>1122</v>
      </c>
      <c r="J749" t="s">
        <v>2921</v>
      </c>
      <c r="K749" t="s">
        <v>824</v>
      </c>
      <c r="L749" t="s">
        <v>819</v>
      </c>
      <c r="M749" t="s">
        <v>1729</v>
      </c>
      <c r="N749" t="s">
        <v>4830</v>
      </c>
      <c r="O749" t="s">
        <v>6685</v>
      </c>
      <c r="P749" t="s">
        <v>19</v>
      </c>
      <c r="Q749" t="s">
        <v>126</v>
      </c>
      <c r="R749" t="s">
        <v>30</v>
      </c>
      <c r="S749" t="s">
        <v>1732</v>
      </c>
      <c r="T749" t="s">
        <v>4831</v>
      </c>
      <c r="U749" t="s">
        <v>2979</v>
      </c>
    </row>
    <row r="750" spans="1:21" x14ac:dyDescent="0.25">
      <c r="A750" t="s">
        <v>1829</v>
      </c>
      <c r="B750" t="s">
        <v>1830</v>
      </c>
      <c r="C750" t="s">
        <v>1034</v>
      </c>
      <c r="D750" t="s">
        <v>2658</v>
      </c>
      <c r="E750" t="s">
        <v>2052</v>
      </c>
      <c r="F750" t="s">
        <v>203</v>
      </c>
      <c r="G750" t="s">
        <v>1613</v>
      </c>
      <c r="H750" t="s">
        <v>1351</v>
      </c>
      <c r="I750" t="s">
        <v>131</v>
      </c>
      <c r="J750" t="s">
        <v>727</v>
      </c>
      <c r="K750" t="s">
        <v>2110</v>
      </c>
      <c r="L750" t="s">
        <v>1644</v>
      </c>
      <c r="M750" t="s">
        <v>1727</v>
      </c>
      <c r="N750" t="s">
        <v>6686</v>
      </c>
      <c r="O750" t="s">
        <v>6687</v>
      </c>
      <c r="P750" t="s">
        <v>19</v>
      </c>
      <c r="Q750" t="s">
        <v>1101</v>
      </c>
      <c r="R750" t="s">
        <v>46</v>
      </c>
      <c r="S750" t="s">
        <v>1728</v>
      </c>
      <c r="T750" t="s">
        <v>2374</v>
      </c>
      <c r="U750" t="s">
        <v>1831</v>
      </c>
    </row>
    <row r="751" spans="1:21" x14ac:dyDescent="0.25">
      <c r="A751" t="s">
        <v>3052</v>
      </c>
      <c r="B751" t="s">
        <v>3053</v>
      </c>
      <c r="D751" t="s">
        <v>1119</v>
      </c>
      <c r="E751" t="s">
        <v>125</v>
      </c>
      <c r="F751" t="s">
        <v>246</v>
      </c>
      <c r="G751" t="s">
        <v>1613</v>
      </c>
      <c r="H751" t="s">
        <v>1343</v>
      </c>
      <c r="I751" t="s">
        <v>1122</v>
      </c>
      <c r="J751" t="s">
        <v>4443</v>
      </c>
      <c r="K751" t="s">
        <v>820</v>
      </c>
      <c r="L751" t="s">
        <v>817</v>
      </c>
      <c r="M751" t="s">
        <v>1729</v>
      </c>
      <c r="N751" t="s">
        <v>6688</v>
      </c>
      <c r="O751" t="s">
        <v>6689</v>
      </c>
      <c r="P751" t="s">
        <v>19</v>
      </c>
      <c r="Q751" t="s">
        <v>126</v>
      </c>
      <c r="R751" t="s">
        <v>34</v>
      </c>
      <c r="S751" t="s">
        <v>1732</v>
      </c>
      <c r="T751" t="s">
        <v>1405</v>
      </c>
      <c r="U751" t="s">
        <v>3054</v>
      </c>
    </row>
    <row r="752" spans="1:21" x14ac:dyDescent="0.25">
      <c r="A752" t="s">
        <v>1645</v>
      </c>
      <c r="B752" t="s">
        <v>1646</v>
      </c>
      <c r="D752" t="s">
        <v>1140</v>
      </c>
      <c r="E752" t="s">
        <v>125</v>
      </c>
      <c r="F752" t="s">
        <v>246</v>
      </c>
      <c r="G752" t="s">
        <v>591</v>
      </c>
      <c r="H752" t="s">
        <v>126</v>
      </c>
      <c r="I752" t="s">
        <v>1122</v>
      </c>
      <c r="J752" t="s">
        <v>5218</v>
      </c>
      <c r="K752" t="s">
        <v>1390</v>
      </c>
      <c r="M752" t="s">
        <v>1729</v>
      </c>
      <c r="N752" t="s">
        <v>6690</v>
      </c>
      <c r="P752" t="s">
        <v>19</v>
      </c>
      <c r="Q752" t="s">
        <v>126</v>
      </c>
      <c r="R752" t="s">
        <v>36</v>
      </c>
      <c r="S752" t="s">
        <v>1732</v>
      </c>
      <c r="T752" t="s">
        <v>3364</v>
      </c>
      <c r="U752" t="s">
        <v>1647</v>
      </c>
    </row>
    <row r="753" spans="1:21" x14ac:dyDescent="0.25">
      <c r="A753" t="s">
        <v>2942</v>
      </c>
      <c r="B753" t="s">
        <v>2943</v>
      </c>
      <c r="C753" t="s">
        <v>4439</v>
      </c>
      <c r="D753" t="s">
        <v>2477</v>
      </c>
      <c r="E753" t="s">
        <v>125</v>
      </c>
      <c r="F753" t="s">
        <v>203</v>
      </c>
      <c r="G753" t="s">
        <v>590</v>
      </c>
      <c r="H753" t="s">
        <v>1343</v>
      </c>
      <c r="I753" t="s">
        <v>20</v>
      </c>
      <c r="J753" t="s">
        <v>731</v>
      </c>
      <c r="K753" t="s">
        <v>1594</v>
      </c>
      <c r="M753" t="s">
        <v>1729</v>
      </c>
      <c r="N753" t="s">
        <v>4526</v>
      </c>
      <c r="P753" t="s">
        <v>1796</v>
      </c>
      <c r="Q753" t="s">
        <v>1081</v>
      </c>
      <c r="R753" t="s">
        <v>34</v>
      </c>
      <c r="S753" t="s">
        <v>1728</v>
      </c>
      <c r="T753" t="s">
        <v>3745</v>
      </c>
      <c r="U753" t="s">
        <v>2944</v>
      </c>
    </row>
    <row r="754" spans="1:21" x14ac:dyDescent="0.25">
      <c r="A754" t="s">
        <v>2104</v>
      </c>
      <c r="B754" t="s">
        <v>2104</v>
      </c>
      <c r="D754" t="s">
        <v>1140</v>
      </c>
      <c r="E754" t="s">
        <v>125</v>
      </c>
      <c r="F754" t="s">
        <v>246</v>
      </c>
      <c r="G754" t="s">
        <v>591</v>
      </c>
      <c r="H754" t="s">
        <v>126</v>
      </c>
      <c r="I754" t="s">
        <v>131</v>
      </c>
      <c r="J754" t="s">
        <v>5429</v>
      </c>
      <c r="K754" t="s">
        <v>824</v>
      </c>
      <c r="M754" t="s">
        <v>1729</v>
      </c>
      <c r="N754" t="s">
        <v>6691</v>
      </c>
      <c r="P754" t="s">
        <v>19</v>
      </c>
      <c r="Q754" t="s">
        <v>1101</v>
      </c>
      <c r="R754" t="s">
        <v>24</v>
      </c>
      <c r="S754" t="s">
        <v>1732</v>
      </c>
      <c r="T754" t="s">
        <v>1409</v>
      </c>
      <c r="U754" t="s">
        <v>2105</v>
      </c>
    </row>
    <row r="755" spans="1:21" x14ac:dyDescent="0.25">
      <c r="A755" t="s">
        <v>4542</v>
      </c>
      <c r="B755" t="s">
        <v>4543</v>
      </c>
      <c r="C755" t="s">
        <v>33</v>
      </c>
      <c r="D755" t="s">
        <v>1089</v>
      </c>
      <c r="E755" t="s">
        <v>125</v>
      </c>
      <c r="F755" t="s">
        <v>246</v>
      </c>
      <c r="G755" t="s">
        <v>1613</v>
      </c>
      <c r="H755" t="s">
        <v>126</v>
      </c>
      <c r="I755" t="s">
        <v>20</v>
      </c>
      <c r="J755" t="s">
        <v>731</v>
      </c>
      <c r="K755" t="s">
        <v>822</v>
      </c>
      <c r="M755" t="s">
        <v>1727</v>
      </c>
      <c r="N755" t="s">
        <v>4313</v>
      </c>
      <c r="O755" t="s">
        <v>4277</v>
      </c>
      <c r="P755" t="s">
        <v>19</v>
      </c>
      <c r="Q755" t="s">
        <v>1081</v>
      </c>
      <c r="R755" t="s">
        <v>34</v>
      </c>
      <c r="S755" t="s">
        <v>1728</v>
      </c>
      <c r="T755" t="s">
        <v>1373</v>
      </c>
      <c r="U755" t="s">
        <v>4544</v>
      </c>
    </row>
    <row r="756" spans="1:21" x14ac:dyDescent="0.25">
      <c r="A756" t="s">
        <v>2558</v>
      </c>
      <c r="B756" t="s">
        <v>2559</v>
      </c>
      <c r="C756" t="s">
        <v>2562</v>
      </c>
      <c r="D756" t="s">
        <v>1140</v>
      </c>
      <c r="E756" t="s">
        <v>125</v>
      </c>
      <c r="F756" t="s">
        <v>203</v>
      </c>
      <c r="G756" t="s">
        <v>590</v>
      </c>
      <c r="H756" t="s">
        <v>126</v>
      </c>
      <c r="I756" t="s">
        <v>1122</v>
      </c>
      <c r="J756" t="s">
        <v>723</v>
      </c>
      <c r="K756" t="s">
        <v>822</v>
      </c>
      <c r="L756" t="s">
        <v>823</v>
      </c>
      <c r="M756" t="s">
        <v>1729</v>
      </c>
      <c r="N756" t="s">
        <v>5183</v>
      </c>
      <c r="O756" t="s">
        <v>1038</v>
      </c>
      <c r="Q756" t="s">
        <v>126</v>
      </c>
      <c r="R756" t="s">
        <v>30</v>
      </c>
      <c r="S756" t="s">
        <v>1732</v>
      </c>
      <c r="T756" t="s">
        <v>6692</v>
      </c>
      <c r="U756" t="s">
        <v>2560</v>
      </c>
    </row>
    <row r="757" spans="1:21" x14ac:dyDescent="0.25">
      <c r="A757" t="s">
        <v>2219</v>
      </c>
      <c r="B757" t="s">
        <v>2220</v>
      </c>
      <c r="C757" t="s">
        <v>1128</v>
      </c>
      <c r="D757" t="s">
        <v>1138</v>
      </c>
      <c r="E757" t="s">
        <v>125</v>
      </c>
      <c r="F757" t="s">
        <v>203</v>
      </c>
      <c r="G757" t="s">
        <v>3184</v>
      </c>
      <c r="H757" t="s">
        <v>126</v>
      </c>
      <c r="I757" t="s">
        <v>1122</v>
      </c>
      <c r="J757" t="s">
        <v>726</v>
      </c>
      <c r="K757" t="s">
        <v>1386</v>
      </c>
      <c r="L757" t="s">
        <v>816</v>
      </c>
      <c r="M757" t="s">
        <v>1729</v>
      </c>
      <c r="N757" t="s">
        <v>6693</v>
      </c>
      <c r="O757" t="s">
        <v>6694</v>
      </c>
      <c r="P757" t="s">
        <v>19</v>
      </c>
      <c r="Q757" t="s">
        <v>126</v>
      </c>
      <c r="R757" t="s">
        <v>68</v>
      </c>
      <c r="S757" t="s">
        <v>1732</v>
      </c>
      <c r="T757" t="s">
        <v>4214</v>
      </c>
      <c r="U757" t="s">
        <v>2221</v>
      </c>
    </row>
    <row r="758" spans="1:21" x14ac:dyDescent="0.25">
      <c r="A758" t="s">
        <v>4556</v>
      </c>
      <c r="B758" t="s">
        <v>4557</v>
      </c>
      <c r="D758" t="s">
        <v>1138</v>
      </c>
      <c r="E758" t="s">
        <v>125</v>
      </c>
      <c r="F758" t="s">
        <v>245</v>
      </c>
      <c r="G758" t="s">
        <v>1613</v>
      </c>
      <c r="H758" t="s">
        <v>126</v>
      </c>
      <c r="I758" t="s">
        <v>131</v>
      </c>
      <c r="J758" t="s">
        <v>3278</v>
      </c>
      <c r="K758" t="s">
        <v>822</v>
      </c>
      <c r="L758" t="s">
        <v>819</v>
      </c>
      <c r="M758" t="s">
        <v>1729</v>
      </c>
      <c r="N758" t="s">
        <v>5161</v>
      </c>
      <c r="O758" t="s">
        <v>1030</v>
      </c>
      <c r="P758" t="s">
        <v>19</v>
      </c>
      <c r="Q758" t="s">
        <v>126</v>
      </c>
      <c r="R758" t="s">
        <v>30</v>
      </c>
      <c r="S758" t="s">
        <v>1730</v>
      </c>
      <c r="T758" t="s">
        <v>1410</v>
      </c>
      <c r="U758" t="s">
        <v>4558</v>
      </c>
    </row>
    <row r="759" spans="1:21" x14ac:dyDescent="0.25">
      <c r="A759" t="s">
        <v>2262</v>
      </c>
      <c r="B759" t="s">
        <v>2263</v>
      </c>
      <c r="C759" t="s">
        <v>1034</v>
      </c>
      <c r="D759" t="s">
        <v>336</v>
      </c>
      <c r="E759" t="s">
        <v>125</v>
      </c>
      <c r="F759" t="s">
        <v>203</v>
      </c>
      <c r="G759" t="s">
        <v>3184</v>
      </c>
      <c r="H759" t="s">
        <v>1343</v>
      </c>
      <c r="I759" t="s">
        <v>131</v>
      </c>
      <c r="J759" t="s">
        <v>727</v>
      </c>
      <c r="K759" t="s">
        <v>822</v>
      </c>
      <c r="L759" t="s">
        <v>823</v>
      </c>
      <c r="M759" t="s">
        <v>1731</v>
      </c>
      <c r="N759" t="s">
        <v>6695</v>
      </c>
      <c r="O759" t="s">
        <v>6696</v>
      </c>
      <c r="P759" t="s">
        <v>19</v>
      </c>
      <c r="Q759" t="s">
        <v>1081</v>
      </c>
      <c r="R759" t="s">
        <v>68</v>
      </c>
      <c r="S759" t="s">
        <v>1732</v>
      </c>
      <c r="T759" t="s">
        <v>2337</v>
      </c>
      <c r="U759" t="s">
        <v>2264</v>
      </c>
    </row>
    <row r="760" spans="1:21" x14ac:dyDescent="0.25">
      <c r="A760" t="s">
        <v>2375</v>
      </c>
      <c r="B760" t="s">
        <v>2376</v>
      </c>
      <c r="C760" t="s">
        <v>2937</v>
      </c>
      <c r="D760" t="s">
        <v>76</v>
      </c>
      <c r="E760" t="s">
        <v>125</v>
      </c>
      <c r="F760" t="s">
        <v>246</v>
      </c>
      <c r="G760" t="s">
        <v>591</v>
      </c>
      <c r="H760" t="s">
        <v>126</v>
      </c>
      <c r="I760" t="s">
        <v>1122</v>
      </c>
      <c r="J760" t="s">
        <v>728</v>
      </c>
      <c r="K760" t="s">
        <v>1134</v>
      </c>
      <c r="L760" t="s">
        <v>816</v>
      </c>
      <c r="M760" t="s">
        <v>1729</v>
      </c>
      <c r="N760" t="s">
        <v>6695</v>
      </c>
      <c r="O760" t="s">
        <v>2478</v>
      </c>
      <c r="P760" t="s">
        <v>25</v>
      </c>
      <c r="Q760" t="s">
        <v>1083</v>
      </c>
      <c r="R760" t="s">
        <v>67</v>
      </c>
      <c r="S760" t="s">
        <v>1732</v>
      </c>
      <c r="T760" t="s">
        <v>5180</v>
      </c>
      <c r="U760" t="s">
        <v>2377</v>
      </c>
    </row>
    <row r="761" spans="1:21" x14ac:dyDescent="0.25">
      <c r="A761" t="s">
        <v>3280</v>
      </c>
      <c r="B761" t="s">
        <v>3281</v>
      </c>
      <c r="C761" t="s">
        <v>3186</v>
      </c>
      <c r="D761" t="s">
        <v>1120</v>
      </c>
      <c r="E761" t="s">
        <v>125</v>
      </c>
      <c r="F761" t="s">
        <v>246</v>
      </c>
      <c r="G761" t="s">
        <v>591</v>
      </c>
      <c r="H761" t="s">
        <v>1343</v>
      </c>
      <c r="I761" t="s">
        <v>28</v>
      </c>
      <c r="J761" t="s">
        <v>729</v>
      </c>
      <c r="K761" t="s">
        <v>1085</v>
      </c>
      <c r="L761" t="s">
        <v>817</v>
      </c>
      <c r="M761" t="s">
        <v>1731</v>
      </c>
      <c r="N761" t="s">
        <v>6695</v>
      </c>
      <c r="O761" t="s">
        <v>6275</v>
      </c>
      <c r="P761" t="s">
        <v>1126</v>
      </c>
      <c r="Q761" t="s">
        <v>1083</v>
      </c>
      <c r="R761" t="s">
        <v>34</v>
      </c>
      <c r="S761" t="s">
        <v>1730</v>
      </c>
      <c r="T761" t="s">
        <v>5190</v>
      </c>
      <c r="U761" t="s">
        <v>3282</v>
      </c>
    </row>
    <row r="762" spans="1:21" x14ac:dyDescent="0.25">
      <c r="A762" t="s">
        <v>3372</v>
      </c>
      <c r="B762" t="s">
        <v>3373</v>
      </c>
      <c r="D762" t="s">
        <v>1141</v>
      </c>
      <c r="E762" t="s">
        <v>125</v>
      </c>
      <c r="F762" t="s">
        <v>246</v>
      </c>
      <c r="G762" t="s">
        <v>1613</v>
      </c>
      <c r="H762" t="s">
        <v>126</v>
      </c>
      <c r="I762" t="s">
        <v>1122</v>
      </c>
      <c r="J762" t="s">
        <v>766</v>
      </c>
      <c r="K762" t="s">
        <v>820</v>
      </c>
      <c r="L762" t="s">
        <v>1090</v>
      </c>
      <c r="M762" t="s">
        <v>1731</v>
      </c>
      <c r="N762" t="s">
        <v>6695</v>
      </c>
      <c r="O762" t="s">
        <v>6697</v>
      </c>
      <c r="P762" t="s">
        <v>19</v>
      </c>
      <c r="Q762" t="s">
        <v>1101</v>
      </c>
      <c r="R762" t="s">
        <v>68</v>
      </c>
      <c r="S762" t="s">
        <v>1730</v>
      </c>
      <c r="T762" t="s">
        <v>5181</v>
      </c>
      <c r="U762" t="s">
        <v>3374</v>
      </c>
    </row>
    <row r="763" spans="1:21" x14ac:dyDescent="0.25">
      <c r="A763" t="s">
        <v>1698</v>
      </c>
      <c r="B763" t="s">
        <v>1698</v>
      </c>
      <c r="D763" t="s">
        <v>231</v>
      </c>
      <c r="E763" t="s">
        <v>125</v>
      </c>
      <c r="F763" t="s">
        <v>246</v>
      </c>
      <c r="G763" t="s">
        <v>28</v>
      </c>
      <c r="H763" t="s">
        <v>126</v>
      </c>
      <c r="I763" t="s">
        <v>1122</v>
      </c>
      <c r="J763" t="s">
        <v>730</v>
      </c>
      <c r="K763" t="s">
        <v>824</v>
      </c>
      <c r="L763" t="s">
        <v>819</v>
      </c>
      <c r="M763" t="s">
        <v>1729</v>
      </c>
      <c r="N763" t="s">
        <v>5145</v>
      </c>
      <c r="O763" t="s">
        <v>5087</v>
      </c>
      <c r="P763" t="s">
        <v>19</v>
      </c>
      <c r="Q763" t="s">
        <v>126</v>
      </c>
      <c r="R763" t="s">
        <v>36</v>
      </c>
      <c r="S763" t="s">
        <v>1732</v>
      </c>
      <c r="T763" t="s">
        <v>3029</v>
      </c>
      <c r="U763" t="s">
        <v>1699</v>
      </c>
    </row>
    <row r="764" spans="1:21" x14ac:dyDescent="0.25">
      <c r="A764" t="s">
        <v>3245</v>
      </c>
      <c r="B764" t="s">
        <v>3246</v>
      </c>
      <c r="D764" t="s">
        <v>1133</v>
      </c>
      <c r="E764" t="s">
        <v>125</v>
      </c>
      <c r="F764" t="s">
        <v>246</v>
      </c>
      <c r="G764" t="s">
        <v>591</v>
      </c>
      <c r="H764" t="s">
        <v>126</v>
      </c>
      <c r="I764" t="s">
        <v>1122</v>
      </c>
      <c r="J764" t="s">
        <v>5896</v>
      </c>
      <c r="K764" t="s">
        <v>1403</v>
      </c>
      <c r="L764" t="s">
        <v>819</v>
      </c>
      <c r="M764" t="s">
        <v>1729</v>
      </c>
      <c r="N764" t="s">
        <v>4835</v>
      </c>
      <c r="P764" t="s">
        <v>19</v>
      </c>
      <c r="Q764" t="s">
        <v>126</v>
      </c>
      <c r="R764" t="s">
        <v>51</v>
      </c>
      <c r="S764" t="s">
        <v>1732</v>
      </c>
      <c r="T764" t="s">
        <v>5169</v>
      </c>
      <c r="U764" t="s">
        <v>3247</v>
      </c>
    </row>
    <row r="765" spans="1:21" x14ac:dyDescent="0.25">
      <c r="A765" t="s">
        <v>4572</v>
      </c>
      <c r="B765" t="s">
        <v>4573</v>
      </c>
      <c r="C765" t="s">
        <v>1128</v>
      </c>
      <c r="D765" t="s">
        <v>1140</v>
      </c>
      <c r="E765" t="s">
        <v>125</v>
      </c>
      <c r="F765" t="s">
        <v>246</v>
      </c>
      <c r="G765" t="s">
        <v>591</v>
      </c>
      <c r="H765" t="s">
        <v>1344</v>
      </c>
      <c r="I765" t="s">
        <v>1122</v>
      </c>
      <c r="J765" t="s">
        <v>728</v>
      </c>
      <c r="K765" t="s">
        <v>1085</v>
      </c>
      <c r="L765" t="s">
        <v>819</v>
      </c>
      <c r="M765" t="s">
        <v>1729</v>
      </c>
      <c r="N765" t="s">
        <v>4835</v>
      </c>
      <c r="O765" t="s">
        <v>6698</v>
      </c>
      <c r="P765" t="s">
        <v>19</v>
      </c>
      <c r="Q765" t="s">
        <v>1083</v>
      </c>
      <c r="R765" t="s">
        <v>36</v>
      </c>
      <c r="S765" t="s">
        <v>1730</v>
      </c>
      <c r="T765" t="s">
        <v>5196</v>
      </c>
      <c r="U765" t="s">
        <v>4574</v>
      </c>
    </row>
    <row r="766" spans="1:21" x14ac:dyDescent="0.25">
      <c r="A766" t="s">
        <v>3088</v>
      </c>
      <c r="B766" t="s">
        <v>3089</v>
      </c>
      <c r="C766" t="s">
        <v>3090</v>
      </c>
      <c r="D766" t="s">
        <v>76</v>
      </c>
      <c r="E766" t="s">
        <v>125</v>
      </c>
      <c r="F766" t="s">
        <v>246</v>
      </c>
      <c r="G766" t="s">
        <v>1396</v>
      </c>
      <c r="H766" t="s">
        <v>1344</v>
      </c>
      <c r="I766" t="s">
        <v>28</v>
      </c>
      <c r="J766" t="s">
        <v>725</v>
      </c>
      <c r="K766" t="s">
        <v>1149</v>
      </c>
      <c r="L766" t="s">
        <v>816</v>
      </c>
      <c r="M766" t="s">
        <v>1729</v>
      </c>
      <c r="N766" t="s">
        <v>5178</v>
      </c>
      <c r="P766" t="s">
        <v>19</v>
      </c>
      <c r="Q766" t="s">
        <v>1081</v>
      </c>
      <c r="R766" t="s">
        <v>195</v>
      </c>
      <c r="S766" t="s">
        <v>1732</v>
      </c>
      <c r="T766" t="s">
        <v>4219</v>
      </c>
      <c r="U766" t="s">
        <v>3091</v>
      </c>
    </row>
    <row r="767" spans="1:21" x14ac:dyDescent="0.25">
      <c r="A767" t="s">
        <v>755</v>
      </c>
      <c r="B767" t="s">
        <v>756</v>
      </c>
      <c r="C767" t="s">
        <v>1034</v>
      </c>
      <c r="D767" t="s">
        <v>2053</v>
      </c>
      <c r="E767" t="s">
        <v>2109</v>
      </c>
      <c r="F767" t="s">
        <v>2155</v>
      </c>
      <c r="G767" t="s">
        <v>1613</v>
      </c>
      <c r="H767" t="s">
        <v>1344</v>
      </c>
      <c r="I767" t="s">
        <v>20</v>
      </c>
      <c r="J767" t="s">
        <v>728</v>
      </c>
      <c r="K767" t="s">
        <v>1349</v>
      </c>
      <c r="L767" t="s">
        <v>816</v>
      </c>
      <c r="M767" t="s">
        <v>1731</v>
      </c>
      <c r="N767" t="s">
        <v>4531</v>
      </c>
      <c r="O767" t="s">
        <v>6699</v>
      </c>
      <c r="P767" t="s">
        <v>19</v>
      </c>
      <c r="Q767" t="s">
        <v>1392</v>
      </c>
      <c r="R767" t="s">
        <v>51</v>
      </c>
      <c r="S767" t="s">
        <v>1730</v>
      </c>
      <c r="T767" t="s">
        <v>4314</v>
      </c>
      <c r="U767" t="s">
        <v>757</v>
      </c>
    </row>
    <row r="768" spans="1:21" x14ac:dyDescent="0.25">
      <c r="A768" t="s">
        <v>3594</v>
      </c>
      <c r="B768" t="s">
        <v>3595</v>
      </c>
      <c r="C768" t="s">
        <v>1128</v>
      </c>
      <c r="D768" t="s">
        <v>1138</v>
      </c>
      <c r="E768" t="s">
        <v>125</v>
      </c>
      <c r="F768" t="s">
        <v>246</v>
      </c>
      <c r="G768" t="s">
        <v>28</v>
      </c>
      <c r="H768" t="s">
        <v>1344</v>
      </c>
      <c r="I768" t="s">
        <v>20</v>
      </c>
      <c r="J768" t="s">
        <v>6660</v>
      </c>
      <c r="K768" t="s">
        <v>1105</v>
      </c>
      <c r="L768" t="s">
        <v>817</v>
      </c>
      <c r="M768" t="s">
        <v>1727</v>
      </c>
      <c r="N768" t="s">
        <v>4531</v>
      </c>
      <c r="O768" t="s">
        <v>6700</v>
      </c>
      <c r="P768" t="s">
        <v>19</v>
      </c>
      <c r="Q768" t="s">
        <v>126</v>
      </c>
      <c r="R768" t="s">
        <v>36</v>
      </c>
      <c r="S768" t="s">
        <v>1732</v>
      </c>
      <c r="T768" t="s">
        <v>5168</v>
      </c>
      <c r="U768" t="s">
        <v>3596</v>
      </c>
    </row>
    <row r="769" spans="1:21" x14ac:dyDescent="0.25">
      <c r="A769" t="s">
        <v>1712</v>
      </c>
      <c r="B769" t="s">
        <v>1713</v>
      </c>
      <c r="C769" t="s">
        <v>2562</v>
      </c>
      <c r="D769" t="s">
        <v>4278</v>
      </c>
      <c r="E769" t="s">
        <v>125</v>
      </c>
      <c r="F769" t="s">
        <v>2155</v>
      </c>
      <c r="G769" t="s">
        <v>1396</v>
      </c>
      <c r="H769" t="s">
        <v>1344</v>
      </c>
      <c r="I769" t="s">
        <v>17</v>
      </c>
      <c r="J769" t="s">
        <v>731</v>
      </c>
      <c r="K769" t="s">
        <v>1386</v>
      </c>
      <c r="L769" t="s">
        <v>1644</v>
      </c>
      <c r="M769" t="s">
        <v>1731</v>
      </c>
      <c r="N769" t="s">
        <v>6701</v>
      </c>
      <c r="O769" t="s">
        <v>6702</v>
      </c>
      <c r="P769" t="s">
        <v>19</v>
      </c>
      <c r="Q769" t="s">
        <v>1392</v>
      </c>
      <c r="R769" t="s">
        <v>18</v>
      </c>
      <c r="S769" t="s">
        <v>1730</v>
      </c>
      <c r="T769" t="s">
        <v>6703</v>
      </c>
      <c r="U769" t="s">
        <v>1714</v>
      </c>
    </row>
    <row r="770" spans="1:21" x14ac:dyDescent="0.25">
      <c r="A770" t="s">
        <v>2143</v>
      </c>
      <c r="B770" t="s">
        <v>2143</v>
      </c>
      <c r="D770" t="s">
        <v>1133</v>
      </c>
      <c r="E770" t="s">
        <v>125</v>
      </c>
      <c r="F770" t="s">
        <v>246</v>
      </c>
      <c r="G770" t="s">
        <v>591</v>
      </c>
      <c r="H770" t="s">
        <v>126</v>
      </c>
      <c r="I770" t="s">
        <v>1122</v>
      </c>
      <c r="J770" t="s">
        <v>5429</v>
      </c>
      <c r="K770" t="s">
        <v>824</v>
      </c>
      <c r="M770" t="s">
        <v>1729</v>
      </c>
      <c r="N770" t="s">
        <v>6701</v>
      </c>
      <c r="O770" t="s">
        <v>3155</v>
      </c>
      <c r="P770" t="s">
        <v>19</v>
      </c>
      <c r="Q770" t="s">
        <v>1101</v>
      </c>
      <c r="R770" t="s">
        <v>24</v>
      </c>
      <c r="S770" t="s">
        <v>1732</v>
      </c>
      <c r="T770" t="s">
        <v>3156</v>
      </c>
      <c r="U770" t="s">
        <v>2144</v>
      </c>
    </row>
    <row r="771" spans="1:21" x14ac:dyDescent="0.25">
      <c r="A771" t="s">
        <v>672</v>
      </c>
      <c r="B771" t="s">
        <v>673</v>
      </c>
      <c r="D771" t="s">
        <v>1120</v>
      </c>
      <c r="E771" t="s">
        <v>125</v>
      </c>
      <c r="F771" t="s">
        <v>246</v>
      </c>
      <c r="G771" t="s">
        <v>28</v>
      </c>
      <c r="H771" t="s">
        <v>126</v>
      </c>
      <c r="I771" t="s">
        <v>1122</v>
      </c>
      <c r="J771" t="s">
        <v>730</v>
      </c>
      <c r="K771" t="s">
        <v>824</v>
      </c>
      <c r="M771" t="s">
        <v>1729</v>
      </c>
      <c r="N771" t="s">
        <v>4836</v>
      </c>
      <c r="P771" t="s">
        <v>19</v>
      </c>
      <c r="Q771" t="s">
        <v>126</v>
      </c>
      <c r="R771" t="s">
        <v>24</v>
      </c>
      <c r="S771" t="s">
        <v>1732</v>
      </c>
      <c r="T771" t="s">
        <v>6704</v>
      </c>
      <c r="U771" t="s">
        <v>674</v>
      </c>
    </row>
    <row r="772" spans="1:21" x14ac:dyDescent="0.25">
      <c r="A772" t="s">
        <v>2546</v>
      </c>
      <c r="B772" t="s">
        <v>2530</v>
      </c>
      <c r="D772" t="s">
        <v>1118</v>
      </c>
      <c r="E772" t="s">
        <v>125</v>
      </c>
      <c r="F772" t="s">
        <v>246</v>
      </c>
      <c r="G772" t="s">
        <v>591</v>
      </c>
      <c r="H772" t="s">
        <v>126</v>
      </c>
      <c r="I772" t="s">
        <v>28</v>
      </c>
      <c r="J772" t="s">
        <v>723</v>
      </c>
      <c r="K772" t="s">
        <v>822</v>
      </c>
      <c r="M772" t="s">
        <v>1729</v>
      </c>
      <c r="N772" t="s">
        <v>6705</v>
      </c>
      <c r="P772" t="s">
        <v>19</v>
      </c>
      <c r="Q772" t="s">
        <v>1083</v>
      </c>
      <c r="R772" t="s">
        <v>51</v>
      </c>
      <c r="S772" t="s">
        <v>1732</v>
      </c>
      <c r="T772" t="s">
        <v>5152</v>
      </c>
      <c r="U772" t="s">
        <v>2547</v>
      </c>
    </row>
    <row r="773" spans="1:21" x14ac:dyDescent="0.25">
      <c r="A773" t="s">
        <v>2579</v>
      </c>
      <c r="B773" t="s">
        <v>2580</v>
      </c>
      <c r="C773" t="s">
        <v>1128</v>
      </c>
      <c r="D773" t="s">
        <v>1608</v>
      </c>
      <c r="E773" t="s">
        <v>125</v>
      </c>
      <c r="F773" t="s">
        <v>203</v>
      </c>
      <c r="G773" t="s">
        <v>1613</v>
      </c>
      <c r="H773" t="s">
        <v>1343</v>
      </c>
      <c r="I773" t="s">
        <v>20</v>
      </c>
      <c r="J773" t="s">
        <v>3539</v>
      </c>
      <c r="K773" t="s">
        <v>1149</v>
      </c>
      <c r="L773" t="s">
        <v>816</v>
      </c>
      <c r="M773" t="s">
        <v>1731</v>
      </c>
      <c r="N773" t="s">
        <v>6705</v>
      </c>
      <c r="O773" t="s">
        <v>6706</v>
      </c>
      <c r="P773" t="s">
        <v>19</v>
      </c>
      <c r="Q773" t="s">
        <v>1392</v>
      </c>
      <c r="R773" t="s">
        <v>51</v>
      </c>
      <c r="S773" t="s">
        <v>1730</v>
      </c>
      <c r="T773" t="s">
        <v>3317</v>
      </c>
      <c r="U773" t="s">
        <v>2581</v>
      </c>
    </row>
    <row r="774" spans="1:21" x14ac:dyDescent="0.25">
      <c r="A774" t="s">
        <v>631</v>
      </c>
      <c r="B774" t="s">
        <v>632</v>
      </c>
      <c r="C774" t="s">
        <v>1034</v>
      </c>
      <c r="D774" t="s">
        <v>2134</v>
      </c>
      <c r="E774" t="s">
        <v>1350</v>
      </c>
      <c r="F774" t="s">
        <v>203</v>
      </c>
      <c r="G774" t="s">
        <v>1396</v>
      </c>
      <c r="H774" t="s">
        <v>1809</v>
      </c>
      <c r="I774" t="s">
        <v>1122</v>
      </c>
      <c r="J774" t="s">
        <v>732</v>
      </c>
      <c r="K774" t="s">
        <v>1134</v>
      </c>
      <c r="L774" t="s">
        <v>1352</v>
      </c>
      <c r="M774" t="s">
        <v>1731</v>
      </c>
      <c r="N774" t="s">
        <v>4837</v>
      </c>
      <c r="O774" t="s">
        <v>6707</v>
      </c>
      <c r="P774" t="s">
        <v>19</v>
      </c>
      <c r="Q774" t="s">
        <v>1392</v>
      </c>
      <c r="R774" t="s">
        <v>30</v>
      </c>
      <c r="S774" t="s">
        <v>1732</v>
      </c>
      <c r="T774" t="s">
        <v>4533</v>
      </c>
      <c r="U774" t="s">
        <v>633</v>
      </c>
    </row>
    <row r="775" spans="1:21" x14ac:dyDescent="0.25">
      <c r="A775" t="s">
        <v>2030</v>
      </c>
      <c r="B775" t="s">
        <v>2031</v>
      </c>
      <c r="D775" t="s">
        <v>1133</v>
      </c>
      <c r="E775" t="s">
        <v>125</v>
      </c>
      <c r="F775" t="s">
        <v>245</v>
      </c>
      <c r="G775" t="s">
        <v>591</v>
      </c>
      <c r="H775" t="s">
        <v>126</v>
      </c>
      <c r="I775" t="s">
        <v>1122</v>
      </c>
      <c r="J775" t="s">
        <v>4173</v>
      </c>
      <c r="K775" t="s">
        <v>824</v>
      </c>
      <c r="L775" t="s">
        <v>817</v>
      </c>
      <c r="M775" t="s">
        <v>1729</v>
      </c>
      <c r="N775" t="s">
        <v>6708</v>
      </c>
      <c r="O775" t="s">
        <v>6709</v>
      </c>
      <c r="P775" t="s">
        <v>19</v>
      </c>
      <c r="Q775" t="s">
        <v>126</v>
      </c>
      <c r="R775" t="s">
        <v>46</v>
      </c>
      <c r="S775" t="s">
        <v>1732</v>
      </c>
      <c r="T775" t="s">
        <v>3723</v>
      </c>
      <c r="U775" t="s">
        <v>2032</v>
      </c>
    </row>
    <row r="776" spans="1:21" x14ac:dyDescent="0.25">
      <c r="A776" t="s">
        <v>3204</v>
      </c>
      <c r="B776" t="s">
        <v>3205</v>
      </c>
      <c r="C776" t="s">
        <v>1402</v>
      </c>
      <c r="D776" t="s">
        <v>233</v>
      </c>
      <c r="E776" t="s">
        <v>125</v>
      </c>
      <c r="F776" t="s">
        <v>203</v>
      </c>
      <c r="G776" t="s">
        <v>1396</v>
      </c>
      <c r="H776" t="s">
        <v>1343</v>
      </c>
      <c r="I776" t="s">
        <v>28</v>
      </c>
      <c r="J776" t="s">
        <v>727</v>
      </c>
      <c r="K776" t="s">
        <v>1085</v>
      </c>
      <c r="L776" t="s">
        <v>1090</v>
      </c>
      <c r="M776" t="s">
        <v>1731</v>
      </c>
      <c r="N776" t="s">
        <v>5185</v>
      </c>
      <c r="O776" t="s">
        <v>6710</v>
      </c>
      <c r="P776" t="s">
        <v>19</v>
      </c>
      <c r="Q776" t="s">
        <v>1101</v>
      </c>
      <c r="R776" t="s">
        <v>30</v>
      </c>
      <c r="S776" t="s">
        <v>1730</v>
      </c>
      <c r="T776" t="s">
        <v>6711</v>
      </c>
      <c r="U776" t="s">
        <v>3206</v>
      </c>
    </row>
    <row r="777" spans="1:21" x14ac:dyDescent="0.25">
      <c r="A777" t="s">
        <v>2980</v>
      </c>
      <c r="B777" t="s">
        <v>2981</v>
      </c>
      <c r="D777" t="s">
        <v>1138</v>
      </c>
      <c r="E777" t="s">
        <v>125</v>
      </c>
      <c r="F777" t="s">
        <v>246</v>
      </c>
      <c r="G777" t="s">
        <v>1613</v>
      </c>
      <c r="H777" t="s">
        <v>1343</v>
      </c>
      <c r="I777" t="s">
        <v>17</v>
      </c>
      <c r="J777" t="s">
        <v>5279</v>
      </c>
      <c r="K777" t="s">
        <v>820</v>
      </c>
      <c r="L777" t="s">
        <v>816</v>
      </c>
      <c r="M777" t="s">
        <v>1731</v>
      </c>
      <c r="N777" t="s">
        <v>5185</v>
      </c>
      <c r="O777" t="s">
        <v>6712</v>
      </c>
      <c r="Q777" t="s">
        <v>1083</v>
      </c>
      <c r="R777" t="s">
        <v>34</v>
      </c>
      <c r="S777" t="s">
        <v>1730</v>
      </c>
      <c r="T777" t="s">
        <v>6713</v>
      </c>
      <c r="U777" t="s">
        <v>2982</v>
      </c>
    </row>
    <row r="778" spans="1:21" x14ac:dyDescent="0.25">
      <c r="A778" t="s">
        <v>959</v>
      </c>
      <c r="B778" t="s">
        <v>960</v>
      </c>
      <c r="D778" t="s">
        <v>1140</v>
      </c>
      <c r="E778" t="s">
        <v>125</v>
      </c>
      <c r="F778" t="s">
        <v>203</v>
      </c>
      <c r="G778" t="s">
        <v>28</v>
      </c>
      <c r="H778" t="s">
        <v>126</v>
      </c>
      <c r="I778" t="s">
        <v>1122</v>
      </c>
      <c r="J778" t="s">
        <v>3643</v>
      </c>
      <c r="K778" t="s">
        <v>1086</v>
      </c>
      <c r="L778" t="s">
        <v>818</v>
      </c>
      <c r="M778" t="s">
        <v>1729</v>
      </c>
      <c r="N778" t="s">
        <v>4838</v>
      </c>
      <c r="O778" t="s">
        <v>6714</v>
      </c>
      <c r="P778" t="s">
        <v>19</v>
      </c>
      <c r="Q778" t="s">
        <v>126</v>
      </c>
      <c r="R778" t="s">
        <v>18</v>
      </c>
      <c r="S778" t="s">
        <v>1732</v>
      </c>
      <c r="T778" t="s">
        <v>3558</v>
      </c>
      <c r="U778" t="s">
        <v>961</v>
      </c>
    </row>
    <row r="779" spans="1:21" x14ac:dyDescent="0.25">
      <c r="A779" t="s">
        <v>3518</v>
      </c>
      <c r="B779" t="s">
        <v>3519</v>
      </c>
      <c r="D779" t="s">
        <v>1111</v>
      </c>
      <c r="E779" t="s">
        <v>125</v>
      </c>
      <c r="F779" t="s">
        <v>245</v>
      </c>
      <c r="G779" t="s">
        <v>1613</v>
      </c>
      <c r="H779" t="s">
        <v>126</v>
      </c>
      <c r="I779" t="s">
        <v>131</v>
      </c>
      <c r="J779" t="s">
        <v>727</v>
      </c>
      <c r="K779" t="s">
        <v>1105</v>
      </c>
      <c r="L779" t="s">
        <v>1346</v>
      </c>
      <c r="M779" t="s">
        <v>1727</v>
      </c>
      <c r="N779" t="s">
        <v>4838</v>
      </c>
      <c r="O779" t="s">
        <v>6715</v>
      </c>
      <c r="P779" t="s">
        <v>19</v>
      </c>
      <c r="Q779" t="s">
        <v>126</v>
      </c>
      <c r="R779" t="s">
        <v>18</v>
      </c>
      <c r="S779" t="s">
        <v>1728</v>
      </c>
      <c r="T779" t="s">
        <v>6716</v>
      </c>
      <c r="U779" t="s">
        <v>3520</v>
      </c>
    </row>
    <row r="780" spans="1:21" x14ac:dyDescent="0.25">
      <c r="A780" t="s">
        <v>2117</v>
      </c>
      <c r="B780" t="s">
        <v>2117</v>
      </c>
      <c r="D780" t="s">
        <v>1140</v>
      </c>
      <c r="E780" t="s">
        <v>125</v>
      </c>
      <c r="F780" t="s">
        <v>246</v>
      </c>
      <c r="G780" t="s">
        <v>591</v>
      </c>
      <c r="H780" t="s">
        <v>126</v>
      </c>
      <c r="I780" t="s">
        <v>131</v>
      </c>
      <c r="J780" t="s">
        <v>5429</v>
      </c>
      <c r="K780" t="s">
        <v>824</v>
      </c>
      <c r="M780" t="s">
        <v>1729</v>
      </c>
      <c r="N780" t="s">
        <v>6717</v>
      </c>
      <c r="P780" t="s">
        <v>19</v>
      </c>
      <c r="Q780" t="s">
        <v>126</v>
      </c>
      <c r="R780" t="s">
        <v>24</v>
      </c>
      <c r="S780" t="s">
        <v>1732</v>
      </c>
      <c r="T780" t="s">
        <v>1410</v>
      </c>
      <c r="U780" t="s">
        <v>2118</v>
      </c>
    </row>
    <row r="781" spans="1:21" x14ac:dyDescent="0.25">
      <c r="A781" t="s">
        <v>544</v>
      </c>
      <c r="B781" t="s">
        <v>545</v>
      </c>
      <c r="C781" t="s">
        <v>1092</v>
      </c>
      <c r="D781" t="s">
        <v>290</v>
      </c>
      <c r="E781" t="s">
        <v>125</v>
      </c>
      <c r="F781" t="s">
        <v>2155</v>
      </c>
      <c r="G781" t="s">
        <v>589</v>
      </c>
      <c r="H781" t="s">
        <v>1343</v>
      </c>
      <c r="I781" t="s">
        <v>17</v>
      </c>
      <c r="J781" t="s">
        <v>728</v>
      </c>
      <c r="K781" t="s">
        <v>1105</v>
      </c>
      <c r="L781" t="s">
        <v>1348</v>
      </c>
      <c r="M781" t="s">
        <v>1729</v>
      </c>
      <c r="N781" t="s">
        <v>6718</v>
      </c>
      <c r="O781" t="s">
        <v>6719</v>
      </c>
      <c r="P781" t="s">
        <v>1126</v>
      </c>
      <c r="Q781" t="s">
        <v>1101</v>
      </c>
      <c r="R781" t="s">
        <v>18</v>
      </c>
      <c r="S781" t="s">
        <v>1730</v>
      </c>
      <c r="T781" t="s">
        <v>3554</v>
      </c>
      <c r="U781" t="s">
        <v>546</v>
      </c>
    </row>
    <row r="782" spans="1:21" x14ac:dyDescent="0.25">
      <c r="A782" t="s">
        <v>2265</v>
      </c>
      <c r="B782" t="s">
        <v>2266</v>
      </c>
      <c r="C782" t="s">
        <v>1402</v>
      </c>
      <c r="D782" t="s">
        <v>1138</v>
      </c>
      <c r="E782" t="s">
        <v>125</v>
      </c>
      <c r="F782" t="s">
        <v>246</v>
      </c>
      <c r="G782" t="s">
        <v>590</v>
      </c>
      <c r="H782" t="s">
        <v>1343</v>
      </c>
      <c r="I782" t="s">
        <v>1122</v>
      </c>
      <c r="J782" t="s">
        <v>728</v>
      </c>
      <c r="K782" t="s">
        <v>1415</v>
      </c>
      <c r="L782" t="s">
        <v>823</v>
      </c>
      <c r="M782" t="s">
        <v>1729</v>
      </c>
      <c r="N782" t="s">
        <v>6718</v>
      </c>
      <c r="O782" t="s">
        <v>6720</v>
      </c>
      <c r="P782" t="s">
        <v>19</v>
      </c>
      <c r="Q782" t="s">
        <v>1083</v>
      </c>
      <c r="R782" t="s">
        <v>67</v>
      </c>
      <c r="S782" t="s">
        <v>1732</v>
      </c>
      <c r="T782" t="s">
        <v>5174</v>
      </c>
      <c r="U782" t="s">
        <v>2267</v>
      </c>
    </row>
    <row r="783" spans="1:21" x14ac:dyDescent="0.25">
      <c r="A783" t="s">
        <v>4849</v>
      </c>
      <c r="B783" t="s">
        <v>4850</v>
      </c>
      <c r="D783" t="s">
        <v>213</v>
      </c>
      <c r="E783" t="s">
        <v>125</v>
      </c>
      <c r="F783" t="s">
        <v>246</v>
      </c>
      <c r="G783" t="s">
        <v>1613</v>
      </c>
      <c r="H783" t="s">
        <v>126</v>
      </c>
      <c r="I783" t="s">
        <v>28</v>
      </c>
      <c r="J783" t="s">
        <v>6244</v>
      </c>
      <c r="K783" t="s">
        <v>1086</v>
      </c>
      <c r="L783" t="s">
        <v>817</v>
      </c>
      <c r="M783" t="s">
        <v>1727</v>
      </c>
      <c r="N783" t="s">
        <v>6721</v>
      </c>
      <c r="O783" t="s">
        <v>6643</v>
      </c>
      <c r="P783" t="s">
        <v>19</v>
      </c>
      <c r="Q783" t="s">
        <v>126</v>
      </c>
      <c r="R783" t="s">
        <v>36</v>
      </c>
      <c r="S783" t="s">
        <v>1732</v>
      </c>
      <c r="T783" t="s">
        <v>1410</v>
      </c>
      <c r="U783" t="s">
        <v>4851</v>
      </c>
    </row>
    <row r="784" spans="1:21" x14ac:dyDescent="0.25">
      <c r="A784" t="s">
        <v>2931</v>
      </c>
      <c r="B784" t="s">
        <v>2931</v>
      </c>
      <c r="D784" t="s">
        <v>1119</v>
      </c>
      <c r="E784" t="s">
        <v>125</v>
      </c>
      <c r="F784" t="s">
        <v>246</v>
      </c>
      <c r="G784" t="s">
        <v>590</v>
      </c>
      <c r="H784" t="s">
        <v>126</v>
      </c>
      <c r="I784" t="s">
        <v>1122</v>
      </c>
      <c r="J784" t="s">
        <v>3218</v>
      </c>
      <c r="K784" t="s">
        <v>822</v>
      </c>
      <c r="L784" t="s">
        <v>819</v>
      </c>
      <c r="M784" t="s">
        <v>1729</v>
      </c>
      <c r="N784" t="s">
        <v>6721</v>
      </c>
      <c r="O784" t="s">
        <v>1030</v>
      </c>
      <c r="P784" t="s">
        <v>19</v>
      </c>
      <c r="Q784" t="s">
        <v>126</v>
      </c>
      <c r="R784" t="s">
        <v>24</v>
      </c>
      <c r="S784" t="s">
        <v>1732</v>
      </c>
      <c r="T784" t="s">
        <v>5336</v>
      </c>
      <c r="U784" t="s">
        <v>2932</v>
      </c>
    </row>
    <row r="785" spans="1:22" x14ac:dyDescent="0.25">
      <c r="A785" t="s">
        <v>3085</v>
      </c>
      <c r="B785" t="s">
        <v>3086</v>
      </c>
      <c r="C785" t="s">
        <v>4555</v>
      </c>
      <c r="D785" t="s">
        <v>3231</v>
      </c>
      <c r="E785" t="s">
        <v>125</v>
      </c>
      <c r="F785" t="s">
        <v>246</v>
      </c>
      <c r="G785" t="s">
        <v>1345</v>
      </c>
      <c r="H785" t="s">
        <v>1344</v>
      </c>
      <c r="I785" t="s">
        <v>17</v>
      </c>
      <c r="J785" t="s">
        <v>232</v>
      </c>
      <c r="K785" t="s">
        <v>820</v>
      </c>
      <c r="L785" t="s">
        <v>816</v>
      </c>
      <c r="M785" t="s">
        <v>1731</v>
      </c>
      <c r="N785" t="s">
        <v>6722</v>
      </c>
      <c r="O785" t="s">
        <v>6723</v>
      </c>
      <c r="P785" t="s">
        <v>19</v>
      </c>
      <c r="Q785" t="s">
        <v>1081</v>
      </c>
      <c r="R785" t="s">
        <v>71</v>
      </c>
      <c r="S785" t="s">
        <v>1728</v>
      </c>
      <c r="T785" t="s">
        <v>5212</v>
      </c>
      <c r="U785" t="s">
        <v>3087</v>
      </c>
      <c r="V785" t="s">
        <v>1143</v>
      </c>
    </row>
    <row r="786" spans="1:22" x14ac:dyDescent="0.25">
      <c r="A786" t="s">
        <v>1735</v>
      </c>
      <c r="B786" t="s">
        <v>1736</v>
      </c>
      <c r="D786" t="s">
        <v>1133</v>
      </c>
      <c r="E786" t="s">
        <v>125</v>
      </c>
      <c r="F786" t="s">
        <v>246</v>
      </c>
      <c r="G786" t="s">
        <v>590</v>
      </c>
      <c r="H786" t="s">
        <v>126</v>
      </c>
      <c r="I786" t="s">
        <v>1122</v>
      </c>
      <c r="J786" t="s">
        <v>5218</v>
      </c>
      <c r="K786" t="s">
        <v>824</v>
      </c>
      <c r="M786" t="s">
        <v>1729</v>
      </c>
      <c r="N786" t="s">
        <v>6724</v>
      </c>
      <c r="P786" t="s">
        <v>19</v>
      </c>
      <c r="Q786" t="s">
        <v>126</v>
      </c>
      <c r="R786" t="s">
        <v>36</v>
      </c>
      <c r="S786" t="s">
        <v>1732</v>
      </c>
      <c r="T786" t="s">
        <v>3726</v>
      </c>
      <c r="U786" t="s">
        <v>1737</v>
      </c>
    </row>
    <row r="787" spans="1:22" x14ac:dyDescent="0.25">
      <c r="A787" t="s">
        <v>3375</v>
      </c>
      <c r="B787" t="s">
        <v>3376</v>
      </c>
      <c r="D787" t="s">
        <v>213</v>
      </c>
      <c r="E787" t="s">
        <v>125</v>
      </c>
      <c r="F787" t="s">
        <v>246</v>
      </c>
      <c r="G787" t="s">
        <v>1613</v>
      </c>
      <c r="H787" t="s">
        <v>126</v>
      </c>
      <c r="I787" t="s">
        <v>20</v>
      </c>
      <c r="J787" t="s">
        <v>3124</v>
      </c>
      <c r="K787" t="s">
        <v>824</v>
      </c>
      <c r="L787" t="s">
        <v>817</v>
      </c>
      <c r="M787" t="s">
        <v>1731</v>
      </c>
      <c r="N787" t="s">
        <v>5188</v>
      </c>
      <c r="O787" t="s">
        <v>6725</v>
      </c>
      <c r="P787" t="s">
        <v>19</v>
      </c>
      <c r="Q787" t="s">
        <v>126</v>
      </c>
      <c r="R787" t="s">
        <v>18</v>
      </c>
      <c r="S787" t="s">
        <v>1732</v>
      </c>
      <c r="T787" t="s">
        <v>1636</v>
      </c>
      <c r="U787" t="s">
        <v>3377</v>
      </c>
    </row>
    <row r="788" spans="1:22" x14ac:dyDescent="0.25">
      <c r="A788" t="s">
        <v>2322</v>
      </c>
      <c r="B788" t="s">
        <v>2322</v>
      </c>
      <c r="C788" t="s">
        <v>96</v>
      </c>
      <c r="D788" t="s">
        <v>1208</v>
      </c>
      <c r="E788" t="s">
        <v>125</v>
      </c>
      <c r="F788" t="s">
        <v>203</v>
      </c>
      <c r="G788" t="s">
        <v>590</v>
      </c>
      <c r="H788" t="s">
        <v>126</v>
      </c>
      <c r="I788" t="s">
        <v>1122</v>
      </c>
      <c r="J788" t="s">
        <v>726</v>
      </c>
      <c r="K788" t="s">
        <v>824</v>
      </c>
      <c r="M788" t="s">
        <v>1731</v>
      </c>
      <c r="N788" t="s">
        <v>6726</v>
      </c>
      <c r="Q788" t="s">
        <v>126</v>
      </c>
      <c r="R788" t="s">
        <v>18</v>
      </c>
      <c r="S788" t="s">
        <v>1732</v>
      </c>
      <c r="T788" t="s">
        <v>3731</v>
      </c>
      <c r="U788" t="s">
        <v>2323</v>
      </c>
    </row>
    <row r="789" spans="1:22" x14ac:dyDescent="0.25">
      <c r="A789" t="s">
        <v>2438</v>
      </c>
      <c r="B789" t="s">
        <v>2439</v>
      </c>
      <c r="D789" t="s">
        <v>1111</v>
      </c>
      <c r="E789" t="s">
        <v>125</v>
      </c>
      <c r="F789" t="s">
        <v>245</v>
      </c>
      <c r="G789" t="s">
        <v>590</v>
      </c>
      <c r="H789" t="s">
        <v>126</v>
      </c>
      <c r="I789" t="s">
        <v>1122</v>
      </c>
      <c r="J789" t="s">
        <v>3221</v>
      </c>
      <c r="K789" t="s">
        <v>824</v>
      </c>
      <c r="M789" t="s">
        <v>1729</v>
      </c>
      <c r="N789" t="s">
        <v>6727</v>
      </c>
      <c r="P789" t="s">
        <v>19</v>
      </c>
      <c r="Q789" t="s">
        <v>126</v>
      </c>
      <c r="R789" t="s">
        <v>18</v>
      </c>
      <c r="S789" t="s">
        <v>1732</v>
      </c>
      <c r="T789" t="s">
        <v>3732</v>
      </c>
      <c r="U789" t="s">
        <v>2440</v>
      </c>
    </row>
    <row r="790" spans="1:22" x14ac:dyDescent="0.25">
      <c r="A790" t="s">
        <v>2633</v>
      </c>
      <c r="B790" t="s">
        <v>2633</v>
      </c>
      <c r="D790" t="s">
        <v>1141</v>
      </c>
      <c r="E790" t="s">
        <v>125</v>
      </c>
      <c r="F790" t="s">
        <v>245</v>
      </c>
      <c r="G790" t="s">
        <v>28</v>
      </c>
      <c r="H790" t="s">
        <v>126</v>
      </c>
      <c r="I790" t="s">
        <v>1122</v>
      </c>
      <c r="J790" t="s">
        <v>5429</v>
      </c>
      <c r="K790" t="s">
        <v>824</v>
      </c>
      <c r="L790" t="s">
        <v>817</v>
      </c>
      <c r="M790" t="s">
        <v>1729</v>
      </c>
      <c r="N790" t="s">
        <v>5176</v>
      </c>
      <c r="O790" t="s">
        <v>6728</v>
      </c>
      <c r="P790" t="s">
        <v>19</v>
      </c>
      <c r="Q790" t="s">
        <v>126</v>
      </c>
      <c r="R790" t="s">
        <v>37</v>
      </c>
      <c r="S790" t="s">
        <v>1732</v>
      </c>
      <c r="T790" t="s">
        <v>4221</v>
      </c>
      <c r="U790" t="s">
        <v>2634</v>
      </c>
    </row>
    <row r="791" spans="1:22" x14ac:dyDescent="0.25">
      <c r="A791" t="s">
        <v>2672</v>
      </c>
      <c r="B791" t="s">
        <v>2673</v>
      </c>
      <c r="C791" t="s">
        <v>4439</v>
      </c>
      <c r="D791" t="s">
        <v>2237</v>
      </c>
      <c r="E791" t="s">
        <v>2109</v>
      </c>
      <c r="F791" t="s">
        <v>203</v>
      </c>
      <c r="G791" t="s">
        <v>1613</v>
      </c>
      <c r="H791" t="s">
        <v>1351</v>
      </c>
      <c r="I791" t="s">
        <v>1122</v>
      </c>
      <c r="J791" t="s">
        <v>732</v>
      </c>
      <c r="K791" t="s">
        <v>1347</v>
      </c>
      <c r="L791" t="s">
        <v>1082</v>
      </c>
      <c r="M791" t="s">
        <v>1729</v>
      </c>
      <c r="N791" t="s">
        <v>4537</v>
      </c>
      <c r="O791" t="s">
        <v>6729</v>
      </c>
      <c r="Q791" t="s">
        <v>1611</v>
      </c>
      <c r="R791" t="s">
        <v>68</v>
      </c>
      <c r="S791" t="s">
        <v>1728</v>
      </c>
      <c r="T791" t="s">
        <v>5338</v>
      </c>
      <c r="U791" t="s">
        <v>2674</v>
      </c>
    </row>
    <row r="792" spans="1:22" x14ac:dyDescent="0.25">
      <c r="A792" t="s">
        <v>2018</v>
      </c>
      <c r="B792" t="s">
        <v>2019</v>
      </c>
      <c r="C792" t="s">
        <v>1084</v>
      </c>
      <c r="D792" t="s">
        <v>803</v>
      </c>
      <c r="E792" t="s">
        <v>125</v>
      </c>
      <c r="F792" t="s">
        <v>245</v>
      </c>
      <c r="G792" t="s">
        <v>1396</v>
      </c>
      <c r="H792" t="s">
        <v>126</v>
      </c>
      <c r="I792" t="s">
        <v>20</v>
      </c>
      <c r="J792" t="s">
        <v>728</v>
      </c>
      <c r="K792" t="s">
        <v>1105</v>
      </c>
      <c r="L792" t="s">
        <v>1082</v>
      </c>
      <c r="M792" t="s">
        <v>1731</v>
      </c>
      <c r="N792" t="s">
        <v>4212</v>
      </c>
      <c r="O792" t="s">
        <v>6730</v>
      </c>
      <c r="P792" t="s">
        <v>19</v>
      </c>
      <c r="Q792" t="s">
        <v>1642</v>
      </c>
      <c r="R792" t="s">
        <v>68</v>
      </c>
      <c r="S792" t="s">
        <v>1730</v>
      </c>
      <c r="T792" t="s">
        <v>2935</v>
      </c>
      <c r="U792" t="s">
        <v>2020</v>
      </c>
    </row>
    <row r="793" spans="1:22" x14ac:dyDescent="0.25">
      <c r="A793" t="s">
        <v>2169</v>
      </c>
      <c r="B793" t="s">
        <v>2169</v>
      </c>
      <c r="D793" t="s">
        <v>1140</v>
      </c>
      <c r="E793" t="s">
        <v>125</v>
      </c>
      <c r="F793" t="s">
        <v>245</v>
      </c>
      <c r="G793" t="s">
        <v>590</v>
      </c>
      <c r="H793" t="s">
        <v>126</v>
      </c>
      <c r="I793" t="s">
        <v>1122</v>
      </c>
      <c r="J793" t="s">
        <v>5429</v>
      </c>
      <c r="K793" t="s">
        <v>824</v>
      </c>
      <c r="L793" t="s">
        <v>817</v>
      </c>
      <c r="M793" t="s">
        <v>1729</v>
      </c>
      <c r="N793" t="s">
        <v>4839</v>
      </c>
      <c r="O793" t="s">
        <v>6731</v>
      </c>
      <c r="P793" t="s">
        <v>19</v>
      </c>
      <c r="Q793" t="s">
        <v>126</v>
      </c>
      <c r="R793" t="s">
        <v>46</v>
      </c>
      <c r="S793" t="s">
        <v>1732</v>
      </c>
      <c r="T793" t="s">
        <v>3722</v>
      </c>
      <c r="U793" t="s">
        <v>2170</v>
      </c>
    </row>
    <row r="794" spans="1:22" x14ac:dyDescent="0.25">
      <c r="A794" t="s">
        <v>1027</v>
      </c>
      <c r="B794" t="s">
        <v>1028</v>
      </c>
      <c r="C794" t="s">
        <v>1034</v>
      </c>
      <c r="D794" t="s">
        <v>3666</v>
      </c>
      <c r="E794" t="s">
        <v>1350</v>
      </c>
      <c r="F794" t="s">
        <v>2155</v>
      </c>
      <c r="G794" t="s">
        <v>1396</v>
      </c>
      <c r="H794" t="s">
        <v>1351</v>
      </c>
      <c r="I794" t="s">
        <v>28</v>
      </c>
      <c r="J794" t="s">
        <v>731</v>
      </c>
      <c r="K794" t="s">
        <v>1357</v>
      </c>
      <c r="L794" t="s">
        <v>1811</v>
      </c>
      <c r="M794" t="s">
        <v>1731</v>
      </c>
      <c r="N794" t="s">
        <v>6732</v>
      </c>
      <c r="O794" t="s">
        <v>6733</v>
      </c>
      <c r="P794" t="s">
        <v>19</v>
      </c>
      <c r="Q794" t="s">
        <v>1392</v>
      </c>
      <c r="R794" t="s">
        <v>30</v>
      </c>
      <c r="S794" t="s">
        <v>1730</v>
      </c>
      <c r="T794" t="s">
        <v>5179</v>
      </c>
      <c r="U794" t="s">
        <v>1029</v>
      </c>
      <c r="V794" t="s">
        <v>1143</v>
      </c>
    </row>
    <row r="795" spans="1:22" x14ac:dyDescent="0.25">
      <c r="A795" t="s">
        <v>2822</v>
      </c>
      <c r="B795" t="s">
        <v>2823</v>
      </c>
      <c r="C795" t="s">
        <v>96</v>
      </c>
      <c r="D795" t="s">
        <v>1808</v>
      </c>
      <c r="E795" t="s">
        <v>125</v>
      </c>
      <c r="F795" t="s">
        <v>203</v>
      </c>
      <c r="G795" t="s">
        <v>1613</v>
      </c>
      <c r="H795" t="s">
        <v>1344</v>
      </c>
      <c r="I795" t="s">
        <v>131</v>
      </c>
      <c r="J795" t="s">
        <v>4317</v>
      </c>
      <c r="K795" t="s">
        <v>1105</v>
      </c>
      <c r="L795" t="s">
        <v>823</v>
      </c>
      <c r="M795" t="s">
        <v>1731</v>
      </c>
      <c r="N795" t="s">
        <v>6734</v>
      </c>
      <c r="O795" t="s">
        <v>6735</v>
      </c>
      <c r="P795" t="s">
        <v>19</v>
      </c>
      <c r="Q795" t="s">
        <v>1101</v>
      </c>
      <c r="R795" t="s">
        <v>68</v>
      </c>
      <c r="S795" t="s">
        <v>1730</v>
      </c>
      <c r="T795" t="s">
        <v>3365</v>
      </c>
      <c r="U795" t="s">
        <v>2824</v>
      </c>
    </row>
    <row r="796" spans="1:22" x14ac:dyDescent="0.25">
      <c r="A796" t="s">
        <v>524</v>
      </c>
      <c r="B796" t="s">
        <v>525</v>
      </c>
      <c r="D796" t="s">
        <v>1119</v>
      </c>
      <c r="E796" t="s">
        <v>125</v>
      </c>
      <c r="F796" t="s">
        <v>246</v>
      </c>
      <c r="G796" t="s">
        <v>28</v>
      </c>
      <c r="H796" t="s">
        <v>126</v>
      </c>
      <c r="I796" t="s">
        <v>1122</v>
      </c>
      <c r="J796" t="s">
        <v>730</v>
      </c>
      <c r="K796" t="s">
        <v>824</v>
      </c>
      <c r="M796" t="s">
        <v>1729</v>
      </c>
      <c r="N796" t="s">
        <v>5154</v>
      </c>
      <c r="P796" t="s">
        <v>19</v>
      </c>
      <c r="Q796" t="s">
        <v>126</v>
      </c>
      <c r="R796" t="s">
        <v>60</v>
      </c>
      <c r="S796" t="s">
        <v>1732</v>
      </c>
      <c r="T796" t="s">
        <v>5163</v>
      </c>
      <c r="U796" t="s">
        <v>526</v>
      </c>
    </row>
    <row r="797" spans="1:22" x14ac:dyDescent="0.25">
      <c r="A797" t="s">
        <v>2627</v>
      </c>
      <c r="B797" t="s">
        <v>2628</v>
      </c>
      <c r="D797" t="s">
        <v>260</v>
      </c>
      <c r="E797" t="s">
        <v>125</v>
      </c>
      <c r="F797" t="s">
        <v>2155</v>
      </c>
      <c r="G797" t="s">
        <v>1613</v>
      </c>
      <c r="H797" t="s">
        <v>1351</v>
      </c>
      <c r="I797" t="s">
        <v>28</v>
      </c>
      <c r="J797" t="s">
        <v>725</v>
      </c>
      <c r="K797" t="s">
        <v>1349</v>
      </c>
      <c r="L797" t="s">
        <v>1366</v>
      </c>
      <c r="M797" t="s">
        <v>1727</v>
      </c>
      <c r="N797" t="s">
        <v>6736</v>
      </c>
      <c r="O797" t="s">
        <v>6737</v>
      </c>
      <c r="P797" t="s">
        <v>19</v>
      </c>
      <c r="Q797" t="s">
        <v>1101</v>
      </c>
      <c r="R797" t="s">
        <v>46</v>
      </c>
      <c r="S797" t="s">
        <v>1728</v>
      </c>
      <c r="T797" t="s">
        <v>1373</v>
      </c>
      <c r="U797" t="s">
        <v>2629</v>
      </c>
    </row>
    <row r="798" spans="1:22" x14ac:dyDescent="0.25">
      <c r="A798" t="s">
        <v>3228</v>
      </c>
      <c r="B798" t="s">
        <v>3229</v>
      </c>
      <c r="D798" t="s">
        <v>1140</v>
      </c>
      <c r="E798" t="s">
        <v>125</v>
      </c>
      <c r="F798" t="s">
        <v>245</v>
      </c>
      <c r="G798" t="s">
        <v>1613</v>
      </c>
      <c r="H798" t="s">
        <v>126</v>
      </c>
      <c r="I798" t="s">
        <v>20</v>
      </c>
      <c r="J798" t="s">
        <v>722</v>
      </c>
      <c r="K798" t="s">
        <v>822</v>
      </c>
      <c r="L798" t="s">
        <v>819</v>
      </c>
      <c r="M798" t="s">
        <v>1729</v>
      </c>
      <c r="N798" t="s">
        <v>6736</v>
      </c>
      <c r="O798" t="s">
        <v>6738</v>
      </c>
      <c r="P798" t="s">
        <v>19</v>
      </c>
      <c r="Q798" t="s">
        <v>1083</v>
      </c>
      <c r="R798" t="s">
        <v>30</v>
      </c>
      <c r="S798" t="s">
        <v>1732</v>
      </c>
      <c r="T798" t="s">
        <v>3352</v>
      </c>
      <c r="U798" t="s">
        <v>3230</v>
      </c>
    </row>
    <row r="799" spans="1:22" x14ac:dyDescent="0.25">
      <c r="A799" t="s">
        <v>3760</v>
      </c>
      <c r="B799" t="s">
        <v>3761</v>
      </c>
      <c r="D799" t="s">
        <v>1127</v>
      </c>
      <c r="E799" t="s">
        <v>125</v>
      </c>
      <c r="F799" t="s">
        <v>245</v>
      </c>
      <c r="G799" t="s">
        <v>1396</v>
      </c>
      <c r="H799" t="s">
        <v>1343</v>
      </c>
      <c r="I799" t="s">
        <v>28</v>
      </c>
      <c r="J799" t="s">
        <v>726</v>
      </c>
      <c r="K799" t="s">
        <v>824</v>
      </c>
      <c r="L799" t="s">
        <v>823</v>
      </c>
      <c r="M799" t="s">
        <v>1729</v>
      </c>
      <c r="N799" t="s">
        <v>6736</v>
      </c>
      <c r="O799" t="s">
        <v>6739</v>
      </c>
      <c r="Q799" t="s">
        <v>1083</v>
      </c>
      <c r="R799" t="s">
        <v>37</v>
      </c>
      <c r="S799" t="s">
        <v>1728</v>
      </c>
      <c r="T799" t="s">
        <v>4861</v>
      </c>
      <c r="U799" t="s">
        <v>3762</v>
      </c>
    </row>
    <row r="800" spans="1:22" x14ac:dyDescent="0.25">
      <c r="A800" t="s">
        <v>3289</v>
      </c>
      <c r="B800" t="s">
        <v>3290</v>
      </c>
      <c r="D800" t="s">
        <v>1132</v>
      </c>
      <c r="E800" t="s">
        <v>125</v>
      </c>
      <c r="F800" t="s">
        <v>245</v>
      </c>
      <c r="G800" t="s">
        <v>1613</v>
      </c>
      <c r="H800" t="s">
        <v>126</v>
      </c>
      <c r="I800" t="s">
        <v>131</v>
      </c>
      <c r="J800" t="s">
        <v>2735</v>
      </c>
      <c r="K800" t="s">
        <v>821</v>
      </c>
      <c r="L800" t="s">
        <v>819</v>
      </c>
      <c r="M800" t="s">
        <v>1729</v>
      </c>
      <c r="N800" t="s">
        <v>6740</v>
      </c>
      <c r="O800" t="s">
        <v>4770</v>
      </c>
      <c r="P800" t="s">
        <v>19</v>
      </c>
      <c r="Q800" t="s">
        <v>126</v>
      </c>
      <c r="R800" t="s">
        <v>195</v>
      </c>
      <c r="S800" t="s">
        <v>1732</v>
      </c>
      <c r="T800" t="s">
        <v>5198</v>
      </c>
      <c r="U800" t="s">
        <v>3291</v>
      </c>
    </row>
    <row r="801" spans="1:21" x14ac:dyDescent="0.25">
      <c r="A801" t="s">
        <v>2408</v>
      </c>
      <c r="B801" t="s">
        <v>2409</v>
      </c>
      <c r="C801" t="s">
        <v>1128</v>
      </c>
      <c r="D801" t="s">
        <v>279</v>
      </c>
      <c r="E801" t="s">
        <v>125</v>
      </c>
      <c r="F801" t="s">
        <v>203</v>
      </c>
      <c r="G801" t="s">
        <v>591</v>
      </c>
      <c r="H801" t="s">
        <v>1343</v>
      </c>
      <c r="I801" t="s">
        <v>1122</v>
      </c>
      <c r="J801" t="s">
        <v>731</v>
      </c>
      <c r="K801" t="s">
        <v>1349</v>
      </c>
      <c r="L801" t="s">
        <v>819</v>
      </c>
      <c r="M801" t="s">
        <v>1729</v>
      </c>
      <c r="N801" t="s">
        <v>5189</v>
      </c>
      <c r="O801" t="s">
        <v>4741</v>
      </c>
      <c r="Q801" t="s">
        <v>1101</v>
      </c>
      <c r="R801" t="s">
        <v>24</v>
      </c>
      <c r="S801" t="s">
        <v>1728</v>
      </c>
      <c r="T801" t="s">
        <v>2939</v>
      </c>
      <c r="U801" t="s">
        <v>2410</v>
      </c>
    </row>
    <row r="802" spans="1:21" x14ac:dyDescent="0.25">
      <c r="A802" t="s">
        <v>1997</v>
      </c>
      <c r="B802" t="s">
        <v>1998</v>
      </c>
      <c r="D802" t="s">
        <v>1140</v>
      </c>
      <c r="E802" t="s">
        <v>125</v>
      </c>
      <c r="F802" t="s">
        <v>245</v>
      </c>
      <c r="G802" t="s">
        <v>590</v>
      </c>
      <c r="H802" t="s">
        <v>126</v>
      </c>
      <c r="I802" t="s">
        <v>1122</v>
      </c>
      <c r="J802" t="s">
        <v>4173</v>
      </c>
      <c r="K802" t="s">
        <v>822</v>
      </c>
      <c r="L802" t="s">
        <v>823</v>
      </c>
      <c r="M802" t="s">
        <v>1729</v>
      </c>
      <c r="N802" t="s">
        <v>6741</v>
      </c>
      <c r="O802" t="s">
        <v>6742</v>
      </c>
      <c r="P802" t="s">
        <v>19</v>
      </c>
      <c r="Q802" t="s">
        <v>126</v>
      </c>
      <c r="R802" t="s">
        <v>46</v>
      </c>
      <c r="S802" t="s">
        <v>1732</v>
      </c>
      <c r="T802" t="s">
        <v>3729</v>
      </c>
      <c r="U802" t="s">
        <v>1999</v>
      </c>
    </row>
    <row r="803" spans="1:21" x14ac:dyDescent="0.25">
      <c r="A803" t="s">
        <v>1956</v>
      </c>
      <c r="B803" t="s">
        <v>1957</v>
      </c>
      <c r="C803" t="s">
        <v>1128</v>
      </c>
      <c r="D803" t="s">
        <v>2135</v>
      </c>
      <c r="E803" t="s">
        <v>1350</v>
      </c>
      <c r="F803" t="s">
        <v>203</v>
      </c>
      <c r="G803" t="s">
        <v>1613</v>
      </c>
      <c r="H803" t="s">
        <v>1344</v>
      </c>
      <c r="I803" t="s">
        <v>1122</v>
      </c>
      <c r="J803" t="s">
        <v>725</v>
      </c>
      <c r="K803" t="s">
        <v>1825</v>
      </c>
      <c r="L803" t="s">
        <v>816</v>
      </c>
      <c r="M803" t="s">
        <v>1727</v>
      </c>
      <c r="N803" t="s">
        <v>6743</v>
      </c>
      <c r="O803" t="s">
        <v>4513</v>
      </c>
      <c r="P803" t="s">
        <v>19</v>
      </c>
      <c r="Q803" t="s">
        <v>1392</v>
      </c>
      <c r="R803" t="s">
        <v>34</v>
      </c>
      <c r="S803" t="s">
        <v>1728</v>
      </c>
      <c r="T803" t="s">
        <v>3724</v>
      </c>
      <c r="U803" t="s">
        <v>1958</v>
      </c>
    </row>
    <row r="804" spans="1:21" x14ac:dyDescent="0.25">
      <c r="A804" t="s">
        <v>2301</v>
      </c>
      <c r="B804" t="s">
        <v>2302</v>
      </c>
      <c r="D804" t="s">
        <v>213</v>
      </c>
      <c r="E804" t="s">
        <v>125</v>
      </c>
      <c r="F804" t="s">
        <v>246</v>
      </c>
      <c r="G804" t="s">
        <v>3048</v>
      </c>
      <c r="H804" t="s">
        <v>1343</v>
      </c>
      <c r="I804" t="s">
        <v>28</v>
      </c>
      <c r="J804" t="s">
        <v>727</v>
      </c>
      <c r="K804" t="s">
        <v>822</v>
      </c>
      <c r="L804" t="s">
        <v>819</v>
      </c>
      <c r="M804" t="s">
        <v>1729</v>
      </c>
      <c r="N804" t="s">
        <v>4843</v>
      </c>
      <c r="O804" t="s">
        <v>6744</v>
      </c>
      <c r="P804" t="s">
        <v>19</v>
      </c>
      <c r="Q804" t="s">
        <v>1081</v>
      </c>
      <c r="R804" t="s">
        <v>51</v>
      </c>
      <c r="S804" t="s">
        <v>1732</v>
      </c>
      <c r="T804" t="s">
        <v>6745</v>
      </c>
      <c r="U804" t="s">
        <v>2303</v>
      </c>
    </row>
    <row r="805" spans="1:21" x14ac:dyDescent="0.25">
      <c r="A805" t="s">
        <v>2892</v>
      </c>
      <c r="B805" t="s">
        <v>2893</v>
      </c>
      <c r="C805" t="s">
        <v>1402</v>
      </c>
      <c r="D805" t="s">
        <v>3062</v>
      </c>
      <c r="E805" t="s">
        <v>125</v>
      </c>
      <c r="F805" t="s">
        <v>246</v>
      </c>
      <c r="G805" t="s">
        <v>591</v>
      </c>
      <c r="H805" t="s">
        <v>126</v>
      </c>
      <c r="I805" t="s">
        <v>28</v>
      </c>
      <c r="J805" t="s">
        <v>728</v>
      </c>
      <c r="K805" t="s">
        <v>1105</v>
      </c>
      <c r="L805" t="s">
        <v>817</v>
      </c>
      <c r="M805" t="s">
        <v>1729</v>
      </c>
      <c r="N805" t="s">
        <v>4843</v>
      </c>
      <c r="O805" t="s">
        <v>6746</v>
      </c>
      <c r="P805" t="s">
        <v>25</v>
      </c>
      <c r="Q805" t="s">
        <v>126</v>
      </c>
      <c r="R805" t="s">
        <v>67</v>
      </c>
      <c r="S805" t="s">
        <v>1732</v>
      </c>
      <c r="T805" t="s">
        <v>5184</v>
      </c>
      <c r="U805" t="s">
        <v>2894</v>
      </c>
    </row>
    <row r="806" spans="1:21" x14ac:dyDescent="0.25">
      <c r="A806" t="s">
        <v>3430</v>
      </c>
      <c r="B806" t="s">
        <v>3431</v>
      </c>
      <c r="C806" t="s">
        <v>3400</v>
      </c>
      <c r="D806" t="s">
        <v>233</v>
      </c>
      <c r="E806" t="s">
        <v>125</v>
      </c>
      <c r="F806" t="s">
        <v>246</v>
      </c>
      <c r="G806" t="s">
        <v>1613</v>
      </c>
      <c r="H806" t="s">
        <v>1343</v>
      </c>
      <c r="I806" t="s">
        <v>20</v>
      </c>
      <c r="J806" t="s">
        <v>727</v>
      </c>
      <c r="K806" t="s">
        <v>821</v>
      </c>
      <c r="L806" t="s">
        <v>818</v>
      </c>
      <c r="M806" t="s">
        <v>1729</v>
      </c>
      <c r="N806" t="s">
        <v>6747</v>
      </c>
      <c r="O806" t="s">
        <v>6748</v>
      </c>
      <c r="P806" t="s">
        <v>19</v>
      </c>
      <c r="Q806" t="s">
        <v>1083</v>
      </c>
      <c r="R806" t="s">
        <v>30</v>
      </c>
      <c r="S806" t="s">
        <v>1730</v>
      </c>
      <c r="T806" t="s">
        <v>3432</v>
      </c>
      <c r="U806" t="s">
        <v>3433</v>
      </c>
    </row>
    <row r="807" spans="1:21" x14ac:dyDescent="0.25">
      <c r="A807" t="s">
        <v>2864</v>
      </c>
      <c r="B807" t="s">
        <v>2864</v>
      </c>
      <c r="C807" t="s">
        <v>220</v>
      </c>
      <c r="D807" t="s">
        <v>1141</v>
      </c>
      <c r="E807" t="s">
        <v>125</v>
      </c>
      <c r="F807" t="s">
        <v>246</v>
      </c>
      <c r="G807" t="s">
        <v>1613</v>
      </c>
      <c r="H807" t="s">
        <v>126</v>
      </c>
      <c r="I807" t="s">
        <v>1122</v>
      </c>
      <c r="J807" t="s">
        <v>4459</v>
      </c>
      <c r="K807" t="s">
        <v>1357</v>
      </c>
      <c r="L807" t="s">
        <v>819</v>
      </c>
      <c r="M807" t="s">
        <v>1729</v>
      </c>
      <c r="N807" t="s">
        <v>4540</v>
      </c>
      <c r="O807" t="s">
        <v>6749</v>
      </c>
      <c r="P807" t="s">
        <v>19</v>
      </c>
      <c r="Q807" t="s">
        <v>126</v>
      </c>
      <c r="R807" t="s">
        <v>34</v>
      </c>
      <c r="S807" t="s">
        <v>1730</v>
      </c>
      <c r="T807" t="s">
        <v>1438</v>
      </c>
      <c r="U807" t="s">
        <v>2865</v>
      </c>
    </row>
    <row r="808" spans="1:21" x14ac:dyDescent="0.25">
      <c r="A808" t="s">
        <v>3095</v>
      </c>
      <c r="B808" t="s">
        <v>3096</v>
      </c>
      <c r="C808" t="s">
        <v>3401</v>
      </c>
      <c r="D808" t="s">
        <v>803</v>
      </c>
      <c r="E808" t="s">
        <v>125</v>
      </c>
      <c r="F808" t="s">
        <v>246</v>
      </c>
      <c r="G808" t="s">
        <v>1345</v>
      </c>
      <c r="H808" t="s">
        <v>1343</v>
      </c>
      <c r="I808" t="s">
        <v>28</v>
      </c>
      <c r="J808" t="s">
        <v>40</v>
      </c>
      <c r="K808" t="s">
        <v>1134</v>
      </c>
      <c r="L808" t="s">
        <v>823</v>
      </c>
      <c r="M808" t="s">
        <v>1731</v>
      </c>
      <c r="N808" t="s">
        <v>4540</v>
      </c>
      <c r="O808" t="s">
        <v>6750</v>
      </c>
      <c r="P808" t="s">
        <v>1126</v>
      </c>
      <c r="Q808" t="s">
        <v>126</v>
      </c>
      <c r="R808" t="s">
        <v>24</v>
      </c>
      <c r="S808" t="s">
        <v>1730</v>
      </c>
      <c r="T808" t="s">
        <v>5347</v>
      </c>
      <c r="U808" t="s">
        <v>3097</v>
      </c>
    </row>
    <row r="809" spans="1:21" x14ac:dyDescent="0.25">
      <c r="A809" t="s">
        <v>2121</v>
      </c>
      <c r="B809" t="s">
        <v>2121</v>
      </c>
      <c r="D809" t="s">
        <v>1119</v>
      </c>
      <c r="E809" t="s">
        <v>125</v>
      </c>
      <c r="F809" t="s">
        <v>246</v>
      </c>
      <c r="G809" t="s">
        <v>590</v>
      </c>
      <c r="H809" t="s">
        <v>126</v>
      </c>
      <c r="I809" t="s">
        <v>1122</v>
      </c>
      <c r="J809" t="s">
        <v>5429</v>
      </c>
      <c r="K809" t="s">
        <v>824</v>
      </c>
      <c r="M809" t="s">
        <v>1729</v>
      </c>
      <c r="N809" t="s">
        <v>5337</v>
      </c>
      <c r="P809" t="s">
        <v>19</v>
      </c>
      <c r="Q809" t="s">
        <v>1083</v>
      </c>
      <c r="R809" t="s">
        <v>24</v>
      </c>
      <c r="S809" t="s">
        <v>1732</v>
      </c>
      <c r="T809" t="s">
        <v>4222</v>
      </c>
      <c r="U809" t="s">
        <v>2122</v>
      </c>
    </row>
    <row r="810" spans="1:21" x14ac:dyDescent="0.25">
      <c r="A810" t="s">
        <v>4546</v>
      </c>
      <c r="B810" t="s">
        <v>4547</v>
      </c>
      <c r="C810" t="s">
        <v>1092</v>
      </c>
      <c r="D810" t="s">
        <v>1132</v>
      </c>
      <c r="E810" t="s">
        <v>125</v>
      </c>
      <c r="F810" t="s">
        <v>246</v>
      </c>
      <c r="G810" t="s">
        <v>1613</v>
      </c>
      <c r="H810" t="s">
        <v>126</v>
      </c>
      <c r="I810" t="s">
        <v>28</v>
      </c>
      <c r="J810" t="s">
        <v>5345</v>
      </c>
      <c r="K810" t="s">
        <v>824</v>
      </c>
      <c r="M810" t="s">
        <v>1731</v>
      </c>
      <c r="N810" t="s">
        <v>6751</v>
      </c>
      <c r="P810" t="s">
        <v>19</v>
      </c>
      <c r="Q810" t="s">
        <v>126</v>
      </c>
      <c r="R810" t="s">
        <v>18</v>
      </c>
      <c r="S810" t="s">
        <v>1732</v>
      </c>
      <c r="T810" t="s">
        <v>1593</v>
      </c>
      <c r="U810" t="s">
        <v>4548</v>
      </c>
    </row>
    <row r="811" spans="1:21" x14ac:dyDescent="0.25">
      <c r="A811" t="s">
        <v>2060</v>
      </c>
      <c r="B811" t="s">
        <v>2061</v>
      </c>
      <c r="D811" t="s">
        <v>1140</v>
      </c>
      <c r="E811" t="s">
        <v>125</v>
      </c>
      <c r="F811" t="s">
        <v>245</v>
      </c>
      <c r="G811" t="s">
        <v>590</v>
      </c>
      <c r="H811" t="s">
        <v>1344</v>
      </c>
      <c r="I811" t="s">
        <v>1122</v>
      </c>
      <c r="J811" t="s">
        <v>5265</v>
      </c>
      <c r="K811" t="s">
        <v>1086</v>
      </c>
      <c r="L811" t="s">
        <v>817</v>
      </c>
      <c r="M811" t="s">
        <v>1729</v>
      </c>
      <c r="N811" t="s">
        <v>6751</v>
      </c>
      <c r="O811" t="s">
        <v>3797</v>
      </c>
      <c r="P811" t="s">
        <v>19</v>
      </c>
      <c r="Q811" t="s">
        <v>126</v>
      </c>
      <c r="R811" t="s">
        <v>49</v>
      </c>
      <c r="S811" t="s">
        <v>1732</v>
      </c>
      <c r="T811" t="s">
        <v>3127</v>
      </c>
      <c r="U811" t="s">
        <v>2062</v>
      </c>
    </row>
    <row r="812" spans="1:21" x14ac:dyDescent="0.25">
      <c r="A812" t="s">
        <v>2649</v>
      </c>
      <c r="B812" t="s">
        <v>2650</v>
      </c>
      <c r="D812" t="s">
        <v>297</v>
      </c>
      <c r="E812" t="s">
        <v>125</v>
      </c>
      <c r="F812" t="s">
        <v>246</v>
      </c>
      <c r="G812" t="s">
        <v>1613</v>
      </c>
      <c r="H812" t="s">
        <v>126</v>
      </c>
      <c r="I812" t="s">
        <v>1122</v>
      </c>
      <c r="J812" t="s">
        <v>730</v>
      </c>
      <c r="K812" t="s">
        <v>824</v>
      </c>
      <c r="M812" t="s">
        <v>1729</v>
      </c>
      <c r="N812" t="s">
        <v>4846</v>
      </c>
      <c r="P812" t="s">
        <v>25</v>
      </c>
      <c r="Q812" t="s">
        <v>1081</v>
      </c>
      <c r="R812" t="s">
        <v>34</v>
      </c>
      <c r="S812" t="s">
        <v>1732</v>
      </c>
      <c r="T812" t="s">
        <v>4864</v>
      </c>
      <c r="U812" t="s">
        <v>2651</v>
      </c>
    </row>
    <row r="813" spans="1:21" x14ac:dyDescent="0.25">
      <c r="A813" t="s">
        <v>253</v>
      </c>
      <c r="B813" t="s">
        <v>254</v>
      </c>
      <c r="C813" t="s">
        <v>1034</v>
      </c>
      <c r="D813" t="s">
        <v>2084</v>
      </c>
      <c r="E813" t="s">
        <v>125</v>
      </c>
      <c r="F813" t="s">
        <v>2429</v>
      </c>
      <c r="G813" t="s">
        <v>1613</v>
      </c>
      <c r="H813" t="s">
        <v>1809</v>
      </c>
      <c r="I813" t="s">
        <v>20</v>
      </c>
      <c r="J813" t="s">
        <v>724</v>
      </c>
      <c r="K813" t="s">
        <v>4841</v>
      </c>
      <c r="M813" t="s">
        <v>1731</v>
      </c>
      <c r="N813" t="s">
        <v>4541</v>
      </c>
      <c r="O813" t="s">
        <v>2194</v>
      </c>
      <c r="P813" t="s">
        <v>19</v>
      </c>
      <c r="Q813" t="s">
        <v>1611</v>
      </c>
      <c r="R813" t="s">
        <v>29</v>
      </c>
      <c r="S813" t="s">
        <v>1730</v>
      </c>
      <c r="T813" t="s">
        <v>4842</v>
      </c>
      <c r="U813" t="s">
        <v>255</v>
      </c>
    </row>
    <row r="814" spans="1:21" x14ac:dyDescent="0.25">
      <c r="A814" t="s">
        <v>224</v>
      </c>
      <c r="B814" t="s">
        <v>225</v>
      </c>
      <c r="C814" t="s">
        <v>1034</v>
      </c>
      <c r="D814" t="s">
        <v>1612</v>
      </c>
      <c r="E814" t="s">
        <v>1350</v>
      </c>
      <c r="F814" t="s">
        <v>203</v>
      </c>
      <c r="G814" t="s">
        <v>1613</v>
      </c>
      <c r="H814" t="s">
        <v>1344</v>
      </c>
      <c r="I814" t="s">
        <v>28</v>
      </c>
      <c r="J814" t="s">
        <v>763</v>
      </c>
      <c r="K814" t="s">
        <v>1347</v>
      </c>
      <c r="L814" t="s">
        <v>816</v>
      </c>
      <c r="M814" t="s">
        <v>1731</v>
      </c>
      <c r="N814" t="s">
        <v>4847</v>
      </c>
      <c r="O814" t="s">
        <v>6752</v>
      </c>
      <c r="P814" t="s">
        <v>19</v>
      </c>
      <c r="Q814" t="s">
        <v>1642</v>
      </c>
      <c r="R814" t="s">
        <v>62</v>
      </c>
      <c r="S814" t="s">
        <v>1732</v>
      </c>
      <c r="T814" t="s">
        <v>3720</v>
      </c>
      <c r="U814" t="s">
        <v>226</v>
      </c>
    </row>
    <row r="815" spans="1:21" x14ac:dyDescent="0.25">
      <c r="A815" t="s">
        <v>2119</v>
      </c>
      <c r="B815" t="s">
        <v>2119</v>
      </c>
      <c r="D815" t="s">
        <v>1140</v>
      </c>
      <c r="E815" t="s">
        <v>125</v>
      </c>
      <c r="F815" t="s">
        <v>246</v>
      </c>
      <c r="G815" t="s">
        <v>28</v>
      </c>
      <c r="H815" t="s">
        <v>126</v>
      </c>
      <c r="I815" t="s">
        <v>131</v>
      </c>
      <c r="J815" t="s">
        <v>5429</v>
      </c>
      <c r="K815" t="s">
        <v>824</v>
      </c>
      <c r="M815" t="s">
        <v>1729</v>
      </c>
      <c r="N815" t="s">
        <v>6753</v>
      </c>
      <c r="P815" t="s">
        <v>19</v>
      </c>
      <c r="Q815" t="s">
        <v>126</v>
      </c>
      <c r="R815" t="s">
        <v>24</v>
      </c>
      <c r="S815" t="s">
        <v>1732</v>
      </c>
      <c r="T815" t="s">
        <v>1409</v>
      </c>
      <c r="U815" t="s">
        <v>2120</v>
      </c>
    </row>
    <row r="816" spans="1:21" x14ac:dyDescent="0.25">
      <c r="A816" t="s">
        <v>3389</v>
      </c>
      <c r="B816" t="s">
        <v>3390</v>
      </c>
      <c r="C816" t="s">
        <v>1092</v>
      </c>
      <c r="D816" t="s">
        <v>2051</v>
      </c>
      <c r="E816" t="s">
        <v>125</v>
      </c>
      <c r="F816" t="s">
        <v>246</v>
      </c>
      <c r="G816" t="s">
        <v>1613</v>
      </c>
      <c r="H816" t="s">
        <v>1343</v>
      </c>
      <c r="I816" t="s">
        <v>20</v>
      </c>
      <c r="J816" t="s">
        <v>764</v>
      </c>
      <c r="K816" t="s">
        <v>1134</v>
      </c>
      <c r="L816" t="s">
        <v>1090</v>
      </c>
      <c r="M816" t="s">
        <v>1731</v>
      </c>
      <c r="N816" t="s">
        <v>5162</v>
      </c>
      <c r="O816" t="s">
        <v>6754</v>
      </c>
      <c r="P816" t="s">
        <v>25</v>
      </c>
      <c r="Q816" t="s">
        <v>126</v>
      </c>
      <c r="R816" t="s">
        <v>68</v>
      </c>
      <c r="S816" t="s">
        <v>1730</v>
      </c>
      <c r="T816" t="s">
        <v>5339</v>
      </c>
      <c r="U816" t="s">
        <v>3391</v>
      </c>
    </row>
    <row r="817" spans="1:21" x14ac:dyDescent="0.25">
      <c r="A817" t="s">
        <v>2825</v>
      </c>
      <c r="B817" t="s">
        <v>2826</v>
      </c>
      <c r="C817" t="s">
        <v>1092</v>
      </c>
      <c r="D817" t="s">
        <v>2271</v>
      </c>
      <c r="E817" t="s">
        <v>125</v>
      </c>
      <c r="F817" t="s">
        <v>203</v>
      </c>
      <c r="G817" t="s">
        <v>1613</v>
      </c>
      <c r="H817" t="s">
        <v>1343</v>
      </c>
      <c r="I817" t="s">
        <v>1122</v>
      </c>
      <c r="J817" t="s">
        <v>3222</v>
      </c>
      <c r="K817" t="s">
        <v>820</v>
      </c>
      <c r="L817" t="s">
        <v>1094</v>
      </c>
      <c r="M817" t="s">
        <v>1731</v>
      </c>
      <c r="N817" t="s">
        <v>5162</v>
      </c>
      <c r="O817" t="s">
        <v>6755</v>
      </c>
      <c r="Q817" t="s">
        <v>1611</v>
      </c>
      <c r="R817" t="s">
        <v>68</v>
      </c>
      <c r="S817" t="s">
        <v>1732</v>
      </c>
      <c r="T817" t="s">
        <v>4840</v>
      </c>
      <c r="U817" t="s">
        <v>2827</v>
      </c>
    </row>
    <row r="818" spans="1:21" x14ac:dyDescent="0.25">
      <c r="A818" t="s">
        <v>3110</v>
      </c>
      <c r="B818" t="s">
        <v>3111</v>
      </c>
      <c r="C818" t="s">
        <v>3112</v>
      </c>
      <c r="D818" t="s">
        <v>76</v>
      </c>
      <c r="E818" t="s">
        <v>125</v>
      </c>
      <c r="F818" t="s">
        <v>246</v>
      </c>
      <c r="G818" t="s">
        <v>1613</v>
      </c>
      <c r="H818" t="s">
        <v>126</v>
      </c>
      <c r="I818" t="s">
        <v>131</v>
      </c>
      <c r="J818" t="s">
        <v>5018</v>
      </c>
      <c r="K818" t="s">
        <v>824</v>
      </c>
      <c r="L818" t="s">
        <v>817</v>
      </c>
      <c r="M818" t="s">
        <v>1731</v>
      </c>
      <c r="N818" t="s">
        <v>6756</v>
      </c>
      <c r="O818" t="s">
        <v>6757</v>
      </c>
      <c r="P818" t="s">
        <v>19</v>
      </c>
      <c r="Q818" t="s">
        <v>1081</v>
      </c>
      <c r="R818" t="s">
        <v>71</v>
      </c>
      <c r="S818" t="s">
        <v>1732</v>
      </c>
      <c r="T818" t="s">
        <v>1373</v>
      </c>
      <c r="U818" t="s">
        <v>3113</v>
      </c>
    </row>
    <row r="819" spans="1:21" x14ac:dyDescent="0.25">
      <c r="A819" t="s">
        <v>1674</v>
      </c>
      <c r="B819" t="s">
        <v>1675</v>
      </c>
      <c r="D819" t="s">
        <v>1140</v>
      </c>
      <c r="E819" t="s">
        <v>125</v>
      </c>
      <c r="F819" t="s">
        <v>203</v>
      </c>
      <c r="G819" t="s">
        <v>591</v>
      </c>
      <c r="H819" t="s">
        <v>126</v>
      </c>
      <c r="I819" t="s">
        <v>1122</v>
      </c>
      <c r="J819" t="s">
        <v>3221</v>
      </c>
      <c r="K819" t="s">
        <v>822</v>
      </c>
      <c r="L819" t="s">
        <v>819</v>
      </c>
      <c r="M819" t="s">
        <v>1729</v>
      </c>
      <c r="N819" t="s">
        <v>6756</v>
      </c>
      <c r="O819" t="s">
        <v>1030</v>
      </c>
      <c r="P819" t="s">
        <v>19</v>
      </c>
      <c r="Q819" t="s">
        <v>1083</v>
      </c>
      <c r="R819" t="s">
        <v>71</v>
      </c>
      <c r="S819" t="s">
        <v>1732</v>
      </c>
      <c r="T819" t="s">
        <v>3368</v>
      </c>
      <c r="U819" t="s">
        <v>1676</v>
      </c>
    </row>
    <row r="820" spans="1:21" x14ac:dyDescent="0.25">
      <c r="A820" t="s">
        <v>3506</v>
      </c>
      <c r="B820" t="s">
        <v>3507</v>
      </c>
      <c r="D820" t="s">
        <v>1138</v>
      </c>
      <c r="E820" t="s">
        <v>125</v>
      </c>
      <c r="F820" t="s">
        <v>246</v>
      </c>
      <c r="G820" t="s">
        <v>1613</v>
      </c>
      <c r="H820" t="s">
        <v>1343</v>
      </c>
      <c r="I820" t="s">
        <v>28</v>
      </c>
      <c r="J820" t="s">
        <v>232</v>
      </c>
      <c r="K820" t="s">
        <v>822</v>
      </c>
      <c r="L820" t="s">
        <v>819</v>
      </c>
      <c r="M820" t="s">
        <v>1731</v>
      </c>
      <c r="N820" t="s">
        <v>6758</v>
      </c>
      <c r="O820" t="s">
        <v>6759</v>
      </c>
      <c r="P820" t="s">
        <v>19</v>
      </c>
      <c r="Q820" t="s">
        <v>126</v>
      </c>
      <c r="R820" t="s">
        <v>60</v>
      </c>
      <c r="S820" t="s">
        <v>1730</v>
      </c>
      <c r="T820" t="s">
        <v>1405</v>
      </c>
      <c r="U820" t="s">
        <v>3508</v>
      </c>
    </row>
    <row r="821" spans="1:21" x14ac:dyDescent="0.25">
      <c r="A821" t="s">
        <v>5342</v>
      </c>
      <c r="B821" t="s">
        <v>5343</v>
      </c>
      <c r="C821" t="s">
        <v>1084</v>
      </c>
      <c r="D821" t="s">
        <v>1219</v>
      </c>
      <c r="E821" t="s">
        <v>125</v>
      </c>
      <c r="F821" t="s">
        <v>246</v>
      </c>
      <c r="G821" t="s">
        <v>1613</v>
      </c>
      <c r="H821" t="s">
        <v>126</v>
      </c>
      <c r="I821" t="s">
        <v>28</v>
      </c>
      <c r="J821" t="s">
        <v>725</v>
      </c>
      <c r="K821" t="s">
        <v>1347</v>
      </c>
      <c r="L821" t="s">
        <v>816</v>
      </c>
      <c r="M821" t="s">
        <v>1727</v>
      </c>
      <c r="N821" t="s">
        <v>5175</v>
      </c>
      <c r="O821" t="s">
        <v>6760</v>
      </c>
      <c r="Q821" t="s">
        <v>126</v>
      </c>
      <c r="R821" t="s">
        <v>24</v>
      </c>
      <c r="S821" t="s">
        <v>1728</v>
      </c>
      <c r="T821" t="s">
        <v>1405</v>
      </c>
      <c r="U821" t="s">
        <v>5344</v>
      </c>
    </row>
    <row r="822" spans="1:21" x14ac:dyDescent="0.25">
      <c r="A822" t="s">
        <v>3049</v>
      </c>
      <c r="B822" t="s">
        <v>3050</v>
      </c>
      <c r="D822" t="s">
        <v>260</v>
      </c>
      <c r="E822" t="s">
        <v>125</v>
      </c>
      <c r="F822" t="s">
        <v>203</v>
      </c>
      <c r="G822" t="s">
        <v>591</v>
      </c>
      <c r="H822" t="s">
        <v>126</v>
      </c>
      <c r="I822" t="s">
        <v>20</v>
      </c>
      <c r="J822" t="s">
        <v>722</v>
      </c>
      <c r="K822" t="s">
        <v>820</v>
      </c>
      <c r="L822" t="s">
        <v>817</v>
      </c>
      <c r="M822" t="s">
        <v>1731</v>
      </c>
      <c r="N822" t="s">
        <v>5175</v>
      </c>
      <c r="O822" t="s">
        <v>6761</v>
      </c>
      <c r="P822" t="s">
        <v>1126</v>
      </c>
      <c r="Q822" t="s">
        <v>1101</v>
      </c>
      <c r="R822" t="s">
        <v>24</v>
      </c>
      <c r="S822" t="s">
        <v>1730</v>
      </c>
      <c r="T822" t="s">
        <v>2480</v>
      </c>
      <c r="U822" t="s">
        <v>3051</v>
      </c>
    </row>
    <row r="823" spans="1:21" x14ac:dyDescent="0.25">
      <c r="A823" t="s">
        <v>2828</v>
      </c>
      <c r="B823" t="s">
        <v>2829</v>
      </c>
      <c r="C823" t="s">
        <v>1092</v>
      </c>
      <c r="D823" t="s">
        <v>2962</v>
      </c>
      <c r="E823" t="s">
        <v>125</v>
      </c>
      <c r="F823" t="s">
        <v>246</v>
      </c>
      <c r="G823" t="s">
        <v>1396</v>
      </c>
      <c r="H823" t="s">
        <v>1343</v>
      </c>
      <c r="I823" t="s">
        <v>1122</v>
      </c>
      <c r="J823" t="s">
        <v>731</v>
      </c>
      <c r="K823" t="s">
        <v>1347</v>
      </c>
      <c r="L823" t="s">
        <v>1082</v>
      </c>
      <c r="M823" t="s">
        <v>1729</v>
      </c>
      <c r="N823" t="s">
        <v>6762</v>
      </c>
      <c r="O823" t="s">
        <v>6763</v>
      </c>
      <c r="P823" t="s">
        <v>19</v>
      </c>
      <c r="Q823" t="s">
        <v>1611</v>
      </c>
      <c r="R823" t="s">
        <v>37</v>
      </c>
      <c r="S823" t="s">
        <v>1730</v>
      </c>
      <c r="T823" t="s">
        <v>5177</v>
      </c>
      <c r="U823" t="s">
        <v>2830</v>
      </c>
    </row>
    <row r="824" spans="1:21" x14ac:dyDescent="0.25">
      <c r="A824" t="s">
        <v>3011</v>
      </c>
      <c r="B824" t="s">
        <v>3012</v>
      </c>
      <c r="C824" t="s">
        <v>1402</v>
      </c>
      <c r="D824" t="s">
        <v>213</v>
      </c>
      <c r="E824" t="s">
        <v>125</v>
      </c>
      <c r="F824" t="s">
        <v>203</v>
      </c>
      <c r="G824" t="s">
        <v>1396</v>
      </c>
      <c r="H824" t="s">
        <v>126</v>
      </c>
      <c r="I824" t="s">
        <v>1122</v>
      </c>
      <c r="J824" t="s">
        <v>766</v>
      </c>
      <c r="K824" t="s">
        <v>1085</v>
      </c>
      <c r="L824" t="s">
        <v>1371</v>
      </c>
      <c r="M824" t="s">
        <v>1729</v>
      </c>
      <c r="N824" t="s">
        <v>6764</v>
      </c>
      <c r="O824" t="s">
        <v>6765</v>
      </c>
      <c r="P824" t="s">
        <v>19</v>
      </c>
      <c r="Q824" t="s">
        <v>1081</v>
      </c>
      <c r="R824" t="s">
        <v>30</v>
      </c>
      <c r="S824" t="s">
        <v>1730</v>
      </c>
      <c r="T824" t="s">
        <v>6766</v>
      </c>
      <c r="U824" t="s">
        <v>3013</v>
      </c>
    </row>
    <row r="825" spans="1:21" x14ac:dyDescent="0.25">
      <c r="A825" t="s">
        <v>3591</v>
      </c>
      <c r="B825" t="s">
        <v>3592</v>
      </c>
      <c r="C825" t="s">
        <v>2562</v>
      </c>
      <c r="D825" t="s">
        <v>1133</v>
      </c>
      <c r="E825" t="s">
        <v>125</v>
      </c>
      <c r="F825" t="s">
        <v>203</v>
      </c>
      <c r="G825" t="s">
        <v>1345</v>
      </c>
      <c r="H825" t="s">
        <v>1343</v>
      </c>
      <c r="I825" t="s">
        <v>17</v>
      </c>
      <c r="J825" t="s">
        <v>725</v>
      </c>
      <c r="K825" t="s">
        <v>1347</v>
      </c>
      <c r="L825" t="s">
        <v>816</v>
      </c>
      <c r="M825" t="s">
        <v>1731</v>
      </c>
      <c r="N825" t="s">
        <v>4852</v>
      </c>
      <c r="O825" t="s">
        <v>6767</v>
      </c>
      <c r="Q825" t="s">
        <v>1083</v>
      </c>
      <c r="R825" t="s">
        <v>18</v>
      </c>
      <c r="S825" t="s">
        <v>1730</v>
      </c>
      <c r="T825" t="s">
        <v>4553</v>
      </c>
      <c r="U825" t="s">
        <v>3593</v>
      </c>
    </row>
    <row r="826" spans="1:21" x14ac:dyDescent="0.25">
      <c r="A826" t="s">
        <v>1822</v>
      </c>
      <c r="B826" t="s">
        <v>1822</v>
      </c>
      <c r="D826" t="s">
        <v>1132</v>
      </c>
      <c r="E826" t="s">
        <v>125</v>
      </c>
      <c r="F826" t="s">
        <v>246</v>
      </c>
      <c r="G826" t="s">
        <v>28</v>
      </c>
      <c r="H826" t="s">
        <v>126</v>
      </c>
      <c r="I826" t="s">
        <v>1122</v>
      </c>
      <c r="J826" t="s">
        <v>730</v>
      </c>
      <c r="K826" t="s">
        <v>824</v>
      </c>
      <c r="L826" t="s">
        <v>1346</v>
      </c>
      <c r="M826" t="s">
        <v>1729</v>
      </c>
      <c r="N826" t="s">
        <v>6768</v>
      </c>
      <c r="O826" t="s">
        <v>6769</v>
      </c>
      <c r="P826" t="s">
        <v>19</v>
      </c>
      <c r="Q826" t="s">
        <v>126</v>
      </c>
      <c r="R826" t="s">
        <v>18</v>
      </c>
      <c r="S826" t="s">
        <v>1732</v>
      </c>
      <c r="T826" t="s">
        <v>4848</v>
      </c>
      <c r="U826" t="s">
        <v>1823</v>
      </c>
    </row>
    <row r="827" spans="1:21" x14ac:dyDescent="0.25">
      <c r="A827" t="s">
        <v>2737</v>
      </c>
      <c r="B827" t="s">
        <v>2738</v>
      </c>
      <c r="D827" t="s">
        <v>1138</v>
      </c>
      <c r="E827" t="s">
        <v>125</v>
      </c>
      <c r="F827" t="s">
        <v>245</v>
      </c>
      <c r="G827" t="s">
        <v>1345</v>
      </c>
      <c r="H827" t="s">
        <v>1343</v>
      </c>
      <c r="I827" t="s">
        <v>131</v>
      </c>
      <c r="J827" t="s">
        <v>732</v>
      </c>
      <c r="K827" t="s">
        <v>824</v>
      </c>
      <c r="L827" t="s">
        <v>816</v>
      </c>
      <c r="M827" t="s">
        <v>1729</v>
      </c>
      <c r="N827" t="s">
        <v>4853</v>
      </c>
      <c r="O827" t="s">
        <v>6770</v>
      </c>
      <c r="P827" t="s">
        <v>19</v>
      </c>
      <c r="Q827" t="s">
        <v>1083</v>
      </c>
      <c r="R827" t="s">
        <v>46</v>
      </c>
      <c r="S827" t="s">
        <v>1732</v>
      </c>
      <c r="T827" t="s">
        <v>1370</v>
      </c>
      <c r="U827" t="s">
        <v>2739</v>
      </c>
    </row>
    <row r="828" spans="1:21" x14ac:dyDescent="0.25">
      <c r="A828" t="s">
        <v>3161</v>
      </c>
      <c r="B828" t="s">
        <v>3162</v>
      </c>
      <c r="D828" t="s">
        <v>1133</v>
      </c>
      <c r="E828" t="s">
        <v>125</v>
      </c>
      <c r="F828" t="s">
        <v>245</v>
      </c>
      <c r="G828" t="s">
        <v>1613</v>
      </c>
      <c r="H828" t="s">
        <v>1343</v>
      </c>
      <c r="I828" t="s">
        <v>1122</v>
      </c>
      <c r="J828" t="s">
        <v>728</v>
      </c>
      <c r="K828" t="s">
        <v>1086</v>
      </c>
      <c r="L828" t="s">
        <v>819</v>
      </c>
      <c r="M828" t="s">
        <v>1729</v>
      </c>
      <c r="N828" t="s">
        <v>4853</v>
      </c>
      <c r="O828" t="s">
        <v>6771</v>
      </c>
      <c r="P828" t="s">
        <v>19</v>
      </c>
      <c r="Q828" t="s">
        <v>126</v>
      </c>
      <c r="R828" t="s">
        <v>37</v>
      </c>
      <c r="S828" t="s">
        <v>1728</v>
      </c>
      <c r="T828" t="s">
        <v>5197</v>
      </c>
      <c r="U828" t="s">
        <v>3163</v>
      </c>
    </row>
    <row r="829" spans="1:21" x14ac:dyDescent="0.25">
      <c r="A829" t="s">
        <v>3283</v>
      </c>
      <c r="B829" t="s">
        <v>3284</v>
      </c>
      <c r="D829" t="s">
        <v>1237</v>
      </c>
      <c r="E829" t="s">
        <v>125</v>
      </c>
      <c r="F829" t="s">
        <v>246</v>
      </c>
      <c r="G829" t="s">
        <v>1613</v>
      </c>
      <c r="H829" t="s">
        <v>1343</v>
      </c>
      <c r="I829" t="s">
        <v>28</v>
      </c>
      <c r="J829" t="s">
        <v>4961</v>
      </c>
      <c r="K829" t="s">
        <v>821</v>
      </c>
      <c r="L829" t="s">
        <v>817</v>
      </c>
      <c r="M829" t="s">
        <v>1731</v>
      </c>
      <c r="N829" t="s">
        <v>4853</v>
      </c>
      <c r="O829" t="s">
        <v>5235</v>
      </c>
      <c r="P829" t="s">
        <v>19</v>
      </c>
      <c r="Q829" t="s">
        <v>126</v>
      </c>
      <c r="R829" t="s">
        <v>60</v>
      </c>
      <c r="S829" t="s">
        <v>1732</v>
      </c>
      <c r="T829" t="s">
        <v>1373</v>
      </c>
      <c r="U829" t="s">
        <v>3285</v>
      </c>
    </row>
    <row r="830" spans="1:21" x14ac:dyDescent="0.25">
      <c r="A830" t="s">
        <v>3764</v>
      </c>
      <c r="B830" t="s">
        <v>3765</v>
      </c>
      <c r="C830" t="s">
        <v>3401</v>
      </c>
      <c r="D830" t="s">
        <v>279</v>
      </c>
      <c r="E830" t="s">
        <v>125</v>
      </c>
      <c r="F830" t="s">
        <v>246</v>
      </c>
      <c r="G830" t="s">
        <v>1613</v>
      </c>
      <c r="H830" t="s">
        <v>1344</v>
      </c>
      <c r="I830" t="s">
        <v>20</v>
      </c>
      <c r="J830" t="s">
        <v>727</v>
      </c>
      <c r="K830" t="s">
        <v>821</v>
      </c>
      <c r="L830" t="s">
        <v>823</v>
      </c>
      <c r="M830" t="s">
        <v>1731</v>
      </c>
      <c r="N830" t="s">
        <v>4853</v>
      </c>
      <c r="O830" t="s">
        <v>6772</v>
      </c>
      <c r="P830" t="s">
        <v>19</v>
      </c>
      <c r="Q830" t="s">
        <v>1083</v>
      </c>
      <c r="R830" t="s">
        <v>24</v>
      </c>
      <c r="S830" t="s">
        <v>1730</v>
      </c>
      <c r="T830" t="s">
        <v>4550</v>
      </c>
      <c r="U830" t="s">
        <v>3766</v>
      </c>
    </row>
    <row r="831" spans="1:21" x14ac:dyDescent="0.25">
      <c r="A831" t="s">
        <v>2125</v>
      </c>
      <c r="B831" t="s">
        <v>2125</v>
      </c>
      <c r="D831" t="s">
        <v>1120</v>
      </c>
      <c r="E831" t="s">
        <v>125</v>
      </c>
      <c r="F831" t="s">
        <v>246</v>
      </c>
      <c r="G831" t="s">
        <v>28</v>
      </c>
      <c r="H831" t="s">
        <v>126</v>
      </c>
      <c r="I831" t="s">
        <v>131</v>
      </c>
      <c r="J831" t="s">
        <v>5429</v>
      </c>
      <c r="K831" t="s">
        <v>824</v>
      </c>
      <c r="M831" t="s">
        <v>1729</v>
      </c>
      <c r="N831" t="s">
        <v>5201</v>
      </c>
      <c r="P831" t="s">
        <v>19</v>
      </c>
      <c r="Q831" t="s">
        <v>1101</v>
      </c>
      <c r="R831" t="s">
        <v>24</v>
      </c>
      <c r="S831" t="s">
        <v>1732</v>
      </c>
      <c r="T831" t="s">
        <v>1373</v>
      </c>
      <c r="U831" t="s">
        <v>2126</v>
      </c>
    </row>
    <row r="832" spans="1:21" x14ac:dyDescent="0.25">
      <c r="A832" t="s">
        <v>3509</v>
      </c>
      <c r="B832" t="s">
        <v>3510</v>
      </c>
      <c r="D832" t="s">
        <v>213</v>
      </c>
      <c r="E832" t="s">
        <v>125</v>
      </c>
      <c r="F832" t="s">
        <v>245</v>
      </c>
      <c r="G832" t="s">
        <v>1613</v>
      </c>
      <c r="H832" t="s">
        <v>126</v>
      </c>
      <c r="I832" t="s">
        <v>131</v>
      </c>
      <c r="J832" t="s">
        <v>5345</v>
      </c>
      <c r="K832" t="s">
        <v>824</v>
      </c>
      <c r="M832" t="s">
        <v>1729</v>
      </c>
      <c r="N832" t="s">
        <v>5201</v>
      </c>
      <c r="P832" t="s">
        <v>19</v>
      </c>
      <c r="Q832" t="s">
        <v>126</v>
      </c>
      <c r="R832" t="s">
        <v>195</v>
      </c>
      <c r="S832" t="s">
        <v>1732</v>
      </c>
      <c r="T832" t="s">
        <v>1410</v>
      </c>
      <c r="U832" t="s">
        <v>3511</v>
      </c>
    </row>
    <row r="833" spans="1:21" x14ac:dyDescent="0.25">
      <c r="A833" t="s">
        <v>3945</v>
      </c>
      <c r="B833" t="s">
        <v>3946</v>
      </c>
      <c r="C833" t="s">
        <v>1128</v>
      </c>
      <c r="D833" t="s">
        <v>260</v>
      </c>
      <c r="E833" t="s">
        <v>125</v>
      </c>
      <c r="F833" t="s">
        <v>203</v>
      </c>
      <c r="G833" t="s">
        <v>1613</v>
      </c>
      <c r="H833" t="s">
        <v>1343</v>
      </c>
      <c r="I833" t="s">
        <v>17</v>
      </c>
      <c r="J833" t="s">
        <v>727</v>
      </c>
      <c r="K833" t="s">
        <v>821</v>
      </c>
      <c r="L833" t="s">
        <v>819</v>
      </c>
      <c r="M833" t="s">
        <v>1727</v>
      </c>
      <c r="N833" t="s">
        <v>5201</v>
      </c>
      <c r="O833" t="s">
        <v>6773</v>
      </c>
      <c r="P833" t="s">
        <v>19</v>
      </c>
      <c r="Q833" t="s">
        <v>1101</v>
      </c>
      <c r="R833" t="s">
        <v>34</v>
      </c>
      <c r="S833" t="s">
        <v>1728</v>
      </c>
      <c r="T833" t="s">
        <v>4550</v>
      </c>
      <c r="U833" t="s">
        <v>3947</v>
      </c>
    </row>
    <row r="834" spans="1:21" x14ac:dyDescent="0.25">
      <c r="A834" t="s">
        <v>3092</v>
      </c>
      <c r="B834" t="s">
        <v>3093</v>
      </c>
      <c r="D834" t="s">
        <v>1118</v>
      </c>
      <c r="E834" t="s">
        <v>125</v>
      </c>
      <c r="F834" t="s">
        <v>246</v>
      </c>
      <c r="G834" t="s">
        <v>1613</v>
      </c>
      <c r="H834" t="s">
        <v>1343</v>
      </c>
      <c r="I834" t="s">
        <v>17</v>
      </c>
      <c r="J834" t="s">
        <v>731</v>
      </c>
      <c r="K834" t="s">
        <v>820</v>
      </c>
      <c r="L834" t="s">
        <v>823</v>
      </c>
      <c r="M834" t="s">
        <v>1731</v>
      </c>
      <c r="N834" t="s">
        <v>6774</v>
      </c>
      <c r="O834" t="s">
        <v>6775</v>
      </c>
      <c r="Q834" t="s">
        <v>1101</v>
      </c>
      <c r="R834" t="s">
        <v>30</v>
      </c>
      <c r="S834" t="s">
        <v>1730</v>
      </c>
      <c r="T834" t="s">
        <v>4588</v>
      </c>
      <c r="U834" t="s">
        <v>3094</v>
      </c>
    </row>
    <row r="835" spans="1:21" x14ac:dyDescent="0.25">
      <c r="A835" t="s">
        <v>4330</v>
      </c>
      <c r="B835" t="s">
        <v>4331</v>
      </c>
      <c r="D835" t="s">
        <v>213</v>
      </c>
      <c r="E835" t="s">
        <v>125</v>
      </c>
      <c r="F835" t="s">
        <v>203</v>
      </c>
      <c r="G835" t="s">
        <v>28</v>
      </c>
      <c r="H835" t="s">
        <v>1344</v>
      </c>
      <c r="I835" t="s">
        <v>1122</v>
      </c>
      <c r="J835" t="s">
        <v>765</v>
      </c>
      <c r="K835" t="s">
        <v>1134</v>
      </c>
      <c r="L835" t="s">
        <v>1794</v>
      </c>
      <c r="M835" t="s">
        <v>1729</v>
      </c>
      <c r="N835" t="s">
        <v>6776</v>
      </c>
      <c r="O835" t="s">
        <v>6777</v>
      </c>
      <c r="Q835" t="s">
        <v>126</v>
      </c>
      <c r="R835" t="s">
        <v>18</v>
      </c>
      <c r="S835" t="s">
        <v>1732</v>
      </c>
      <c r="T835" t="s">
        <v>5200</v>
      </c>
      <c r="U835" t="s">
        <v>4332</v>
      </c>
    </row>
    <row r="836" spans="1:21" x14ac:dyDescent="0.25">
      <c r="A836" t="s">
        <v>2510</v>
      </c>
      <c r="B836" t="s">
        <v>2509</v>
      </c>
      <c r="D836" t="s">
        <v>1133</v>
      </c>
      <c r="E836" t="s">
        <v>125</v>
      </c>
      <c r="F836" t="s">
        <v>245</v>
      </c>
      <c r="G836" t="s">
        <v>590</v>
      </c>
      <c r="H836" t="s">
        <v>126</v>
      </c>
      <c r="I836" t="s">
        <v>1122</v>
      </c>
      <c r="J836" t="s">
        <v>5265</v>
      </c>
      <c r="K836" t="s">
        <v>824</v>
      </c>
      <c r="M836" t="s">
        <v>1729</v>
      </c>
      <c r="N836" t="s">
        <v>6778</v>
      </c>
      <c r="O836" t="s">
        <v>3339</v>
      </c>
      <c r="P836" t="s">
        <v>19</v>
      </c>
      <c r="Q836" t="s">
        <v>126</v>
      </c>
      <c r="R836" t="s">
        <v>49</v>
      </c>
      <c r="S836" t="s">
        <v>1732</v>
      </c>
      <c r="T836" t="s">
        <v>3381</v>
      </c>
      <c r="U836" t="s">
        <v>2508</v>
      </c>
    </row>
    <row r="837" spans="1:21" x14ac:dyDescent="0.25">
      <c r="A837" t="s">
        <v>2761</v>
      </c>
      <c r="B837" t="s">
        <v>2762</v>
      </c>
      <c r="D837" t="s">
        <v>1640</v>
      </c>
      <c r="E837" t="s">
        <v>1350</v>
      </c>
      <c r="F837" t="s">
        <v>203</v>
      </c>
      <c r="G837" t="s">
        <v>1613</v>
      </c>
      <c r="H837" t="s">
        <v>1344</v>
      </c>
      <c r="I837" t="s">
        <v>28</v>
      </c>
      <c r="J837" t="s">
        <v>730</v>
      </c>
      <c r="K837" t="s">
        <v>1690</v>
      </c>
      <c r="L837" t="s">
        <v>817</v>
      </c>
      <c r="M837" t="s">
        <v>1729</v>
      </c>
      <c r="N837" t="s">
        <v>4545</v>
      </c>
      <c r="O837" t="s">
        <v>6779</v>
      </c>
      <c r="P837" t="s">
        <v>19</v>
      </c>
      <c r="Q837" t="s">
        <v>1611</v>
      </c>
      <c r="R837" t="s">
        <v>120</v>
      </c>
      <c r="S837" t="s">
        <v>1728</v>
      </c>
      <c r="T837" t="s">
        <v>4316</v>
      </c>
      <c r="U837" t="s">
        <v>2763</v>
      </c>
    </row>
    <row r="838" spans="1:21" x14ac:dyDescent="0.25">
      <c r="A838" t="s">
        <v>159</v>
      </c>
      <c r="B838" t="s">
        <v>160</v>
      </c>
      <c r="C838" t="s">
        <v>1084</v>
      </c>
      <c r="D838" t="s">
        <v>2355</v>
      </c>
      <c r="E838" t="s">
        <v>125</v>
      </c>
      <c r="F838" t="s">
        <v>2155</v>
      </c>
      <c r="G838" t="s">
        <v>1613</v>
      </c>
      <c r="H838" t="s">
        <v>1351</v>
      </c>
      <c r="I838" t="s">
        <v>28</v>
      </c>
      <c r="J838" t="s">
        <v>722</v>
      </c>
      <c r="K838" t="s">
        <v>1134</v>
      </c>
      <c r="L838" t="s">
        <v>1371</v>
      </c>
      <c r="M838" t="s">
        <v>1731</v>
      </c>
      <c r="N838" t="s">
        <v>4215</v>
      </c>
      <c r="O838" t="s">
        <v>6780</v>
      </c>
      <c r="P838" t="s">
        <v>19</v>
      </c>
      <c r="Q838" t="s">
        <v>1392</v>
      </c>
      <c r="R838" t="s">
        <v>37</v>
      </c>
      <c r="S838" t="s">
        <v>1730</v>
      </c>
      <c r="T838" t="s">
        <v>3727</v>
      </c>
      <c r="U838" t="s">
        <v>161</v>
      </c>
    </row>
    <row r="839" spans="1:21" x14ac:dyDescent="0.25">
      <c r="A839" t="s">
        <v>3413</v>
      </c>
      <c r="B839" t="s">
        <v>3414</v>
      </c>
      <c r="C839" t="s">
        <v>1034</v>
      </c>
      <c r="D839" t="s">
        <v>1733</v>
      </c>
      <c r="E839" t="s">
        <v>125</v>
      </c>
      <c r="F839" t="s">
        <v>246</v>
      </c>
      <c r="G839" t="s">
        <v>1613</v>
      </c>
      <c r="H839" t="s">
        <v>1344</v>
      </c>
      <c r="I839" t="s">
        <v>20</v>
      </c>
      <c r="J839" t="s">
        <v>764</v>
      </c>
      <c r="K839" t="s">
        <v>1149</v>
      </c>
      <c r="L839" t="s">
        <v>823</v>
      </c>
      <c r="M839" t="s">
        <v>1727</v>
      </c>
      <c r="N839" t="s">
        <v>4215</v>
      </c>
      <c r="O839" t="s">
        <v>5228</v>
      </c>
      <c r="P839" t="s">
        <v>19</v>
      </c>
      <c r="Q839" t="s">
        <v>1083</v>
      </c>
      <c r="R839" t="s">
        <v>51</v>
      </c>
      <c r="S839" t="s">
        <v>1728</v>
      </c>
      <c r="T839" t="s">
        <v>5231</v>
      </c>
      <c r="U839" t="s">
        <v>3415</v>
      </c>
    </row>
    <row r="840" spans="1:21" x14ac:dyDescent="0.25">
      <c r="A840" t="s">
        <v>4319</v>
      </c>
      <c r="B840" t="s">
        <v>4320</v>
      </c>
      <c r="D840" t="s">
        <v>1691</v>
      </c>
      <c r="E840" t="s">
        <v>125</v>
      </c>
      <c r="F840" t="s">
        <v>245</v>
      </c>
      <c r="G840" t="s">
        <v>590</v>
      </c>
      <c r="H840" t="s">
        <v>1343</v>
      </c>
      <c r="I840" t="s">
        <v>1122</v>
      </c>
      <c r="J840" t="s">
        <v>725</v>
      </c>
      <c r="K840" t="s">
        <v>824</v>
      </c>
      <c r="M840" t="s">
        <v>1729</v>
      </c>
      <c r="N840" t="s">
        <v>4215</v>
      </c>
      <c r="O840" t="s">
        <v>4812</v>
      </c>
      <c r="P840" t="s">
        <v>1796</v>
      </c>
      <c r="Q840" t="s">
        <v>126</v>
      </c>
      <c r="R840" t="s">
        <v>24</v>
      </c>
      <c r="S840" t="s">
        <v>1732</v>
      </c>
      <c r="T840" t="s">
        <v>5192</v>
      </c>
      <c r="U840" t="s">
        <v>4321</v>
      </c>
    </row>
    <row r="841" spans="1:21" x14ac:dyDescent="0.25">
      <c r="A841" t="s">
        <v>622</v>
      </c>
      <c r="B841" t="s">
        <v>623</v>
      </c>
      <c r="C841" t="s">
        <v>33</v>
      </c>
      <c r="D841" t="s">
        <v>1133</v>
      </c>
      <c r="E841" t="s">
        <v>125</v>
      </c>
      <c r="F841" t="s">
        <v>245</v>
      </c>
      <c r="G841" t="s">
        <v>28</v>
      </c>
      <c r="H841" t="s">
        <v>126</v>
      </c>
      <c r="I841" t="s">
        <v>1122</v>
      </c>
      <c r="J841" t="s">
        <v>3663</v>
      </c>
      <c r="K841" t="s">
        <v>824</v>
      </c>
      <c r="M841" t="s">
        <v>1729</v>
      </c>
      <c r="N841" t="s">
        <v>6781</v>
      </c>
      <c r="P841" t="s">
        <v>19</v>
      </c>
      <c r="Q841" t="s">
        <v>126</v>
      </c>
      <c r="R841" t="s">
        <v>60</v>
      </c>
      <c r="S841" t="s">
        <v>1732</v>
      </c>
      <c r="T841" t="s">
        <v>3759</v>
      </c>
      <c r="U841" t="s">
        <v>624</v>
      </c>
    </row>
    <row r="842" spans="1:21" x14ac:dyDescent="0.25">
      <c r="A842" t="s">
        <v>1971</v>
      </c>
      <c r="B842" t="s">
        <v>1971</v>
      </c>
      <c r="D842" t="s">
        <v>1141</v>
      </c>
      <c r="E842" t="s">
        <v>125</v>
      </c>
      <c r="F842" t="s">
        <v>246</v>
      </c>
      <c r="G842" t="s">
        <v>28</v>
      </c>
      <c r="H842" t="s">
        <v>126</v>
      </c>
      <c r="I842" t="s">
        <v>1122</v>
      </c>
      <c r="J842" t="s">
        <v>730</v>
      </c>
      <c r="K842" t="s">
        <v>824</v>
      </c>
      <c r="L842" t="s">
        <v>1366</v>
      </c>
      <c r="M842" t="s">
        <v>1729</v>
      </c>
      <c r="N842" t="s">
        <v>6781</v>
      </c>
      <c r="O842" t="s">
        <v>6782</v>
      </c>
      <c r="P842" t="s">
        <v>19</v>
      </c>
      <c r="Q842" t="s">
        <v>126</v>
      </c>
      <c r="R842" t="s">
        <v>68</v>
      </c>
      <c r="S842" t="s">
        <v>1732</v>
      </c>
      <c r="T842" t="s">
        <v>5341</v>
      </c>
      <c r="U842" t="s">
        <v>1972</v>
      </c>
    </row>
    <row r="843" spans="1:21" x14ac:dyDescent="0.25">
      <c r="A843" t="s">
        <v>2163</v>
      </c>
      <c r="B843" t="s">
        <v>2163</v>
      </c>
      <c r="D843" t="s">
        <v>1140</v>
      </c>
      <c r="E843" t="s">
        <v>125</v>
      </c>
      <c r="F843" t="s">
        <v>245</v>
      </c>
      <c r="G843" t="s">
        <v>28</v>
      </c>
      <c r="H843" t="s">
        <v>126</v>
      </c>
      <c r="I843" t="s">
        <v>1122</v>
      </c>
      <c r="J843" t="s">
        <v>5429</v>
      </c>
      <c r="K843" t="s">
        <v>824</v>
      </c>
      <c r="L843" t="s">
        <v>817</v>
      </c>
      <c r="M843" t="s">
        <v>1729</v>
      </c>
      <c r="N843" t="s">
        <v>6781</v>
      </c>
      <c r="O843" t="s">
        <v>6783</v>
      </c>
      <c r="P843" t="s">
        <v>19</v>
      </c>
      <c r="Q843" t="s">
        <v>126</v>
      </c>
      <c r="R843" t="s">
        <v>46</v>
      </c>
      <c r="S843" t="s">
        <v>1732</v>
      </c>
      <c r="T843" t="s">
        <v>3739</v>
      </c>
      <c r="U843" t="s">
        <v>2164</v>
      </c>
    </row>
    <row r="844" spans="1:21" x14ac:dyDescent="0.25">
      <c r="A844" t="s">
        <v>3158</v>
      </c>
      <c r="B844" t="s">
        <v>3159</v>
      </c>
      <c r="C844" t="s">
        <v>3401</v>
      </c>
      <c r="D844" t="s">
        <v>227</v>
      </c>
      <c r="E844" t="s">
        <v>125</v>
      </c>
      <c r="F844" t="s">
        <v>203</v>
      </c>
      <c r="G844" t="s">
        <v>1613</v>
      </c>
      <c r="H844" t="s">
        <v>1343</v>
      </c>
      <c r="I844" t="s">
        <v>20</v>
      </c>
      <c r="J844" t="s">
        <v>727</v>
      </c>
      <c r="K844" t="s">
        <v>1105</v>
      </c>
      <c r="L844" t="s">
        <v>1090</v>
      </c>
      <c r="M844" t="s">
        <v>1731</v>
      </c>
      <c r="N844" t="s">
        <v>6781</v>
      </c>
      <c r="O844" t="s">
        <v>6784</v>
      </c>
      <c r="Q844" t="s">
        <v>1083</v>
      </c>
      <c r="R844" t="s">
        <v>18</v>
      </c>
      <c r="S844" t="s">
        <v>1730</v>
      </c>
      <c r="T844" t="s">
        <v>5119</v>
      </c>
      <c r="U844" t="s">
        <v>3160</v>
      </c>
    </row>
    <row r="845" spans="1:21" x14ac:dyDescent="0.25">
      <c r="A845" t="s">
        <v>2997</v>
      </c>
      <c r="B845" t="s">
        <v>2998</v>
      </c>
      <c r="C845" t="s">
        <v>2999</v>
      </c>
      <c r="D845" t="s">
        <v>1138</v>
      </c>
      <c r="E845" t="s">
        <v>125</v>
      </c>
      <c r="F845" t="s">
        <v>246</v>
      </c>
      <c r="G845" t="s">
        <v>1613</v>
      </c>
      <c r="H845" t="s">
        <v>126</v>
      </c>
      <c r="I845" t="s">
        <v>1122</v>
      </c>
      <c r="J845" t="s">
        <v>6785</v>
      </c>
      <c r="K845" t="s">
        <v>820</v>
      </c>
      <c r="L845" t="s">
        <v>817</v>
      </c>
      <c r="M845" t="s">
        <v>1729</v>
      </c>
      <c r="N845" t="s">
        <v>5194</v>
      </c>
      <c r="O845" t="s">
        <v>6786</v>
      </c>
      <c r="P845" t="s">
        <v>1126</v>
      </c>
      <c r="Q845" t="s">
        <v>1083</v>
      </c>
      <c r="R845" t="s">
        <v>21</v>
      </c>
      <c r="S845" t="s">
        <v>1732</v>
      </c>
      <c r="T845" t="s">
        <v>3081</v>
      </c>
      <c r="U845" t="s">
        <v>3000</v>
      </c>
    </row>
    <row r="846" spans="1:21" x14ac:dyDescent="0.25">
      <c r="A846" t="s">
        <v>1962</v>
      </c>
      <c r="B846" t="s">
        <v>1963</v>
      </c>
      <c r="C846" t="s">
        <v>1034</v>
      </c>
      <c r="D846" t="s">
        <v>4278</v>
      </c>
      <c r="E846" t="s">
        <v>2677</v>
      </c>
      <c r="F846" t="s">
        <v>203</v>
      </c>
      <c r="G846" t="s">
        <v>1613</v>
      </c>
      <c r="H846" t="s">
        <v>1344</v>
      </c>
      <c r="I846" t="s">
        <v>28</v>
      </c>
      <c r="J846" t="s">
        <v>731</v>
      </c>
      <c r="K846" t="s">
        <v>1643</v>
      </c>
      <c r="L846" t="s">
        <v>1094</v>
      </c>
      <c r="M846" t="s">
        <v>1727</v>
      </c>
      <c r="N846" t="s">
        <v>4218</v>
      </c>
      <c r="O846" t="s">
        <v>6787</v>
      </c>
      <c r="P846" t="s">
        <v>25</v>
      </c>
      <c r="Q846" t="s">
        <v>1392</v>
      </c>
      <c r="R846" t="s">
        <v>49</v>
      </c>
      <c r="S846" t="s">
        <v>1728</v>
      </c>
      <c r="T846" t="s">
        <v>2786</v>
      </c>
      <c r="U846" t="s">
        <v>1964</v>
      </c>
    </row>
    <row r="847" spans="1:21" x14ac:dyDescent="0.25">
      <c r="A847" t="s">
        <v>404</v>
      </c>
      <c r="B847" t="s">
        <v>405</v>
      </c>
      <c r="D847" t="s">
        <v>1140</v>
      </c>
      <c r="E847" t="s">
        <v>125</v>
      </c>
      <c r="F847" t="s">
        <v>2155</v>
      </c>
      <c r="G847" t="s">
        <v>591</v>
      </c>
      <c r="H847" t="s">
        <v>1343</v>
      </c>
      <c r="I847" t="s">
        <v>1122</v>
      </c>
      <c r="J847" t="s">
        <v>770</v>
      </c>
      <c r="K847" t="s">
        <v>1349</v>
      </c>
      <c r="L847" t="s">
        <v>816</v>
      </c>
      <c r="M847" t="s">
        <v>1729</v>
      </c>
      <c r="N847" t="s">
        <v>6788</v>
      </c>
      <c r="O847" t="s">
        <v>6789</v>
      </c>
      <c r="Q847" t="s">
        <v>126</v>
      </c>
      <c r="R847" t="s">
        <v>29</v>
      </c>
      <c r="S847" t="s">
        <v>1732</v>
      </c>
      <c r="T847" t="s">
        <v>6790</v>
      </c>
      <c r="U847" t="s">
        <v>406</v>
      </c>
    </row>
    <row r="848" spans="1:21" x14ac:dyDescent="0.25">
      <c r="A848" t="s">
        <v>2095</v>
      </c>
      <c r="B848" t="s">
        <v>2096</v>
      </c>
      <c r="D848" t="s">
        <v>1120</v>
      </c>
      <c r="E848" t="s">
        <v>125</v>
      </c>
      <c r="F848" t="s">
        <v>246</v>
      </c>
      <c r="G848" t="s">
        <v>590</v>
      </c>
      <c r="H848" t="s">
        <v>126</v>
      </c>
      <c r="I848" t="s">
        <v>20</v>
      </c>
      <c r="J848" t="s">
        <v>4173</v>
      </c>
      <c r="K848" t="s">
        <v>822</v>
      </c>
      <c r="L848" t="s">
        <v>817</v>
      </c>
      <c r="M848" t="s">
        <v>1729</v>
      </c>
      <c r="N848" t="s">
        <v>6788</v>
      </c>
      <c r="O848" t="s">
        <v>6791</v>
      </c>
      <c r="P848" t="s">
        <v>19</v>
      </c>
      <c r="Q848" t="s">
        <v>1101</v>
      </c>
      <c r="R848" t="s">
        <v>46</v>
      </c>
      <c r="S848" t="s">
        <v>1732</v>
      </c>
      <c r="T848" t="s">
        <v>3733</v>
      </c>
      <c r="U848" t="s">
        <v>2097</v>
      </c>
    </row>
    <row r="849" spans="1:21" x14ac:dyDescent="0.25">
      <c r="A849" t="s">
        <v>3440</v>
      </c>
      <c r="B849" t="s">
        <v>3441</v>
      </c>
      <c r="D849" t="s">
        <v>1119</v>
      </c>
      <c r="E849" t="s">
        <v>125</v>
      </c>
      <c r="F849" t="s">
        <v>246</v>
      </c>
      <c r="G849" t="s">
        <v>1613</v>
      </c>
      <c r="H849" t="s">
        <v>126</v>
      </c>
      <c r="I849" t="s">
        <v>17</v>
      </c>
      <c r="J849" t="s">
        <v>6117</v>
      </c>
      <c r="K849" t="s">
        <v>822</v>
      </c>
      <c r="M849" t="s">
        <v>1727</v>
      </c>
      <c r="N849" t="s">
        <v>6792</v>
      </c>
      <c r="O849" t="s">
        <v>3686</v>
      </c>
      <c r="P849" t="s">
        <v>19</v>
      </c>
      <c r="Q849" t="s">
        <v>1083</v>
      </c>
      <c r="R849" t="s">
        <v>24</v>
      </c>
      <c r="S849" t="s">
        <v>1728</v>
      </c>
      <c r="T849" t="s">
        <v>4067</v>
      </c>
      <c r="U849" t="s">
        <v>3442</v>
      </c>
    </row>
    <row r="850" spans="1:21" x14ac:dyDescent="0.25">
      <c r="A850" t="s">
        <v>3382</v>
      </c>
      <c r="B850" t="s">
        <v>3383</v>
      </c>
      <c r="C850" t="s">
        <v>96</v>
      </c>
      <c r="D850" t="s">
        <v>1608</v>
      </c>
      <c r="E850" t="s">
        <v>125</v>
      </c>
      <c r="F850" t="s">
        <v>246</v>
      </c>
      <c r="G850" t="s">
        <v>1613</v>
      </c>
      <c r="H850" t="s">
        <v>1343</v>
      </c>
      <c r="I850" t="s">
        <v>20</v>
      </c>
      <c r="J850" t="s">
        <v>2749</v>
      </c>
      <c r="K850" t="s">
        <v>1347</v>
      </c>
      <c r="L850" t="s">
        <v>1090</v>
      </c>
      <c r="M850" t="s">
        <v>1731</v>
      </c>
      <c r="N850" t="s">
        <v>5195</v>
      </c>
      <c r="O850" t="s">
        <v>6793</v>
      </c>
      <c r="P850" t="s">
        <v>19</v>
      </c>
      <c r="Q850" t="s">
        <v>126</v>
      </c>
      <c r="R850" t="s">
        <v>46</v>
      </c>
      <c r="S850" t="s">
        <v>1730</v>
      </c>
      <c r="T850" t="s">
        <v>5340</v>
      </c>
      <c r="U850" t="s">
        <v>3384</v>
      </c>
    </row>
    <row r="851" spans="1:21" x14ac:dyDescent="0.25">
      <c r="A851" t="s">
        <v>2591</v>
      </c>
      <c r="B851" t="s">
        <v>2592</v>
      </c>
      <c r="C851" t="s">
        <v>2626</v>
      </c>
      <c r="D851" t="s">
        <v>1111</v>
      </c>
      <c r="E851" t="s">
        <v>125</v>
      </c>
      <c r="F851" t="s">
        <v>246</v>
      </c>
      <c r="G851" t="s">
        <v>589</v>
      </c>
      <c r="H851" t="s">
        <v>1343</v>
      </c>
      <c r="I851" t="s">
        <v>17</v>
      </c>
      <c r="J851" t="s">
        <v>4183</v>
      </c>
      <c r="K851" t="s">
        <v>1086</v>
      </c>
      <c r="L851" t="s">
        <v>817</v>
      </c>
      <c r="M851" t="s">
        <v>1729</v>
      </c>
      <c r="N851" t="s">
        <v>6794</v>
      </c>
      <c r="O851" t="s">
        <v>5066</v>
      </c>
      <c r="P851" t="s">
        <v>1126</v>
      </c>
      <c r="Q851" t="s">
        <v>126</v>
      </c>
      <c r="R851" t="s">
        <v>34</v>
      </c>
      <c r="S851" t="s">
        <v>1732</v>
      </c>
      <c r="T851" t="s">
        <v>3753</v>
      </c>
      <c r="U851" t="s">
        <v>2593</v>
      </c>
    </row>
    <row r="852" spans="1:21" x14ac:dyDescent="0.25">
      <c r="A852" t="s">
        <v>2573</v>
      </c>
      <c r="B852" t="s">
        <v>2574</v>
      </c>
      <c r="C852" t="s">
        <v>2572</v>
      </c>
      <c r="D852" t="s">
        <v>1117</v>
      </c>
      <c r="E852" t="s">
        <v>125</v>
      </c>
      <c r="F852" t="s">
        <v>246</v>
      </c>
      <c r="G852" t="s">
        <v>1613</v>
      </c>
      <c r="H852" t="s">
        <v>126</v>
      </c>
      <c r="I852" t="s">
        <v>1122</v>
      </c>
      <c r="J852" t="s">
        <v>4489</v>
      </c>
      <c r="K852" t="s">
        <v>822</v>
      </c>
      <c r="L852" t="s">
        <v>823</v>
      </c>
      <c r="M852" t="s">
        <v>1731</v>
      </c>
      <c r="N852" t="s">
        <v>6795</v>
      </c>
      <c r="O852" t="s">
        <v>6796</v>
      </c>
      <c r="P852" t="s">
        <v>19</v>
      </c>
      <c r="Q852" t="s">
        <v>1362</v>
      </c>
      <c r="R852" t="s">
        <v>68</v>
      </c>
      <c r="S852" t="s">
        <v>1730</v>
      </c>
      <c r="T852" t="s">
        <v>1404</v>
      </c>
      <c r="U852" t="s">
        <v>2575</v>
      </c>
    </row>
    <row r="853" spans="1:21" x14ac:dyDescent="0.25">
      <c r="A853" t="s">
        <v>3489</v>
      </c>
      <c r="B853" t="s">
        <v>3489</v>
      </c>
      <c r="C853" t="s">
        <v>33</v>
      </c>
      <c r="D853" t="s">
        <v>1374</v>
      </c>
      <c r="E853" t="s">
        <v>125</v>
      </c>
      <c r="F853" t="s">
        <v>246</v>
      </c>
      <c r="G853" t="s">
        <v>1613</v>
      </c>
      <c r="H853" t="s">
        <v>1344</v>
      </c>
      <c r="I853" t="s">
        <v>20</v>
      </c>
      <c r="J853" t="s">
        <v>764</v>
      </c>
      <c r="K853" t="s">
        <v>1400</v>
      </c>
      <c r="L853" t="s">
        <v>823</v>
      </c>
      <c r="M853" t="s">
        <v>1731</v>
      </c>
      <c r="N853" t="s">
        <v>6797</v>
      </c>
      <c r="O853" t="s">
        <v>6798</v>
      </c>
      <c r="P853" t="s">
        <v>19</v>
      </c>
      <c r="Q853" t="s">
        <v>1083</v>
      </c>
      <c r="R853" t="s">
        <v>24</v>
      </c>
      <c r="S853" t="s">
        <v>1730</v>
      </c>
      <c r="T853" t="s">
        <v>3746</v>
      </c>
      <c r="U853" t="s">
        <v>3490</v>
      </c>
    </row>
    <row r="854" spans="1:21" x14ac:dyDescent="0.25">
      <c r="A854" t="s">
        <v>3225</v>
      </c>
      <c r="B854" t="s">
        <v>3226</v>
      </c>
      <c r="C854" t="s">
        <v>3400</v>
      </c>
      <c r="D854" t="s">
        <v>336</v>
      </c>
      <c r="E854" t="s">
        <v>125</v>
      </c>
      <c r="F854" t="s">
        <v>246</v>
      </c>
      <c r="G854" t="s">
        <v>1613</v>
      </c>
      <c r="H854" t="s">
        <v>126</v>
      </c>
      <c r="I854" t="s">
        <v>28</v>
      </c>
      <c r="J854" t="s">
        <v>731</v>
      </c>
      <c r="K854" t="s">
        <v>820</v>
      </c>
      <c r="L854" t="s">
        <v>823</v>
      </c>
      <c r="M854" t="s">
        <v>1731</v>
      </c>
      <c r="N854" t="s">
        <v>5346</v>
      </c>
      <c r="O854" t="s">
        <v>6799</v>
      </c>
      <c r="P854" t="s">
        <v>19</v>
      </c>
      <c r="Q854" t="s">
        <v>1101</v>
      </c>
      <c r="R854" t="s">
        <v>30</v>
      </c>
      <c r="S854" t="s">
        <v>1730</v>
      </c>
      <c r="T854" t="s">
        <v>6800</v>
      </c>
      <c r="U854" t="s">
        <v>3227</v>
      </c>
    </row>
    <row r="855" spans="1:21" x14ac:dyDescent="0.25">
      <c r="A855" t="s">
        <v>3748</v>
      </c>
      <c r="B855" t="s">
        <v>3749</v>
      </c>
      <c r="D855" t="s">
        <v>1120</v>
      </c>
      <c r="E855" t="s">
        <v>125</v>
      </c>
      <c r="F855" t="s">
        <v>245</v>
      </c>
      <c r="G855" t="s">
        <v>1613</v>
      </c>
      <c r="H855" t="s">
        <v>126</v>
      </c>
      <c r="I855" t="s">
        <v>17</v>
      </c>
      <c r="J855" t="s">
        <v>728</v>
      </c>
      <c r="K855" t="s">
        <v>820</v>
      </c>
      <c r="L855" t="s">
        <v>819</v>
      </c>
      <c r="M855" t="s">
        <v>1731</v>
      </c>
      <c r="N855" t="s">
        <v>5346</v>
      </c>
      <c r="O855" t="s">
        <v>6801</v>
      </c>
      <c r="P855" t="s">
        <v>19</v>
      </c>
      <c r="Q855" t="s">
        <v>1101</v>
      </c>
      <c r="R855" t="s">
        <v>68</v>
      </c>
      <c r="S855" t="s">
        <v>1730</v>
      </c>
      <c r="T855" t="s">
        <v>6802</v>
      </c>
      <c r="U855" t="s">
        <v>3750</v>
      </c>
    </row>
    <row r="856" spans="1:21" x14ac:dyDescent="0.25">
      <c r="A856" t="s">
        <v>3008</v>
      </c>
      <c r="B856" t="s">
        <v>3009</v>
      </c>
      <c r="D856" t="s">
        <v>213</v>
      </c>
      <c r="E856" t="s">
        <v>125</v>
      </c>
      <c r="F856" t="s">
        <v>245</v>
      </c>
      <c r="G856" t="s">
        <v>1613</v>
      </c>
      <c r="H856" t="s">
        <v>126</v>
      </c>
      <c r="I856" t="s">
        <v>131</v>
      </c>
      <c r="J856" t="s">
        <v>40</v>
      </c>
      <c r="K856" t="s">
        <v>1105</v>
      </c>
      <c r="M856" t="s">
        <v>1731</v>
      </c>
      <c r="N856" t="s">
        <v>4549</v>
      </c>
      <c r="P856" t="s">
        <v>19</v>
      </c>
      <c r="Q856" t="s">
        <v>126</v>
      </c>
      <c r="R856" t="s">
        <v>51</v>
      </c>
      <c r="S856" t="s">
        <v>1730</v>
      </c>
      <c r="T856" t="s">
        <v>1373</v>
      </c>
      <c r="U856" t="s">
        <v>3010</v>
      </c>
    </row>
    <row r="857" spans="1:21" x14ac:dyDescent="0.25">
      <c r="A857" t="s">
        <v>1718</v>
      </c>
      <c r="B857" t="s">
        <v>1719</v>
      </c>
      <c r="D857" t="s">
        <v>1138</v>
      </c>
      <c r="E857" t="s">
        <v>125</v>
      </c>
      <c r="F857" t="s">
        <v>246</v>
      </c>
      <c r="G857" t="s">
        <v>589</v>
      </c>
      <c r="H857" t="s">
        <v>1343</v>
      </c>
      <c r="I857" t="s">
        <v>1122</v>
      </c>
      <c r="J857" t="s">
        <v>727</v>
      </c>
      <c r="K857" t="s">
        <v>1086</v>
      </c>
      <c r="L857" t="s">
        <v>817</v>
      </c>
      <c r="M857" t="s">
        <v>1729</v>
      </c>
      <c r="N857" t="s">
        <v>5205</v>
      </c>
      <c r="O857" t="s">
        <v>6803</v>
      </c>
      <c r="P857" t="s">
        <v>19</v>
      </c>
      <c r="Q857" t="s">
        <v>126</v>
      </c>
      <c r="R857" t="s">
        <v>30</v>
      </c>
      <c r="S857" t="s">
        <v>1732</v>
      </c>
      <c r="T857" t="s">
        <v>4865</v>
      </c>
      <c r="U857" t="s">
        <v>1720</v>
      </c>
    </row>
    <row r="858" spans="1:21" x14ac:dyDescent="0.25">
      <c r="A858" t="s">
        <v>3776</v>
      </c>
      <c r="B858" t="s">
        <v>3777</v>
      </c>
      <c r="C858" t="s">
        <v>1034</v>
      </c>
      <c r="D858" t="s">
        <v>2051</v>
      </c>
      <c r="E858" t="s">
        <v>125</v>
      </c>
      <c r="F858" t="s">
        <v>246</v>
      </c>
      <c r="G858" t="s">
        <v>1613</v>
      </c>
      <c r="H858" t="s">
        <v>1343</v>
      </c>
      <c r="I858" t="s">
        <v>20</v>
      </c>
      <c r="J858" t="s">
        <v>764</v>
      </c>
      <c r="K858" t="s">
        <v>1400</v>
      </c>
      <c r="L858" t="s">
        <v>816</v>
      </c>
      <c r="M858" t="s">
        <v>1729</v>
      </c>
      <c r="N858" t="s">
        <v>5191</v>
      </c>
      <c r="O858" t="s">
        <v>6804</v>
      </c>
      <c r="Q858" t="s">
        <v>126</v>
      </c>
      <c r="R858" t="s">
        <v>18</v>
      </c>
      <c r="S858" t="s">
        <v>1730</v>
      </c>
      <c r="T858" t="s">
        <v>5354</v>
      </c>
      <c r="U858" t="s">
        <v>3778</v>
      </c>
    </row>
    <row r="859" spans="1:21" x14ac:dyDescent="0.25">
      <c r="A859" t="s">
        <v>4854</v>
      </c>
      <c r="B859" t="s">
        <v>4855</v>
      </c>
      <c r="D859" t="s">
        <v>1111</v>
      </c>
      <c r="E859" t="s">
        <v>125</v>
      </c>
      <c r="F859" t="s">
        <v>246</v>
      </c>
      <c r="G859" t="s">
        <v>590</v>
      </c>
      <c r="H859" t="s">
        <v>126</v>
      </c>
      <c r="I859" t="s">
        <v>28</v>
      </c>
      <c r="J859" t="s">
        <v>4961</v>
      </c>
      <c r="K859" t="s">
        <v>824</v>
      </c>
      <c r="L859" t="s">
        <v>819</v>
      </c>
      <c r="M859" t="s">
        <v>1729</v>
      </c>
      <c r="N859" t="s">
        <v>6805</v>
      </c>
      <c r="P859" t="s">
        <v>19</v>
      </c>
      <c r="Q859" t="s">
        <v>126</v>
      </c>
      <c r="R859" t="s">
        <v>36</v>
      </c>
      <c r="S859" t="s">
        <v>1732</v>
      </c>
      <c r="T859" t="s">
        <v>1636</v>
      </c>
      <c r="U859" t="s">
        <v>4856</v>
      </c>
    </row>
    <row r="860" spans="1:21" x14ac:dyDescent="0.25">
      <c r="A860" t="s">
        <v>3770</v>
      </c>
      <c r="B860" t="s">
        <v>3771</v>
      </c>
      <c r="C860" t="s">
        <v>1034</v>
      </c>
      <c r="D860" t="s">
        <v>2135</v>
      </c>
      <c r="E860" t="s">
        <v>125</v>
      </c>
      <c r="F860" t="s">
        <v>246</v>
      </c>
      <c r="G860" t="s">
        <v>1613</v>
      </c>
      <c r="H860" t="s">
        <v>1343</v>
      </c>
      <c r="I860" t="s">
        <v>20</v>
      </c>
      <c r="J860" t="s">
        <v>2749</v>
      </c>
      <c r="K860" t="s">
        <v>1134</v>
      </c>
      <c r="L860" t="s">
        <v>817</v>
      </c>
      <c r="M860" t="s">
        <v>1731</v>
      </c>
      <c r="N860" t="s">
        <v>6805</v>
      </c>
      <c r="O860" t="s">
        <v>6806</v>
      </c>
      <c r="P860" t="s">
        <v>25</v>
      </c>
      <c r="Q860" t="s">
        <v>1081</v>
      </c>
      <c r="R860" t="s">
        <v>195</v>
      </c>
      <c r="S860" t="s">
        <v>1730</v>
      </c>
      <c r="T860" t="s">
        <v>5216</v>
      </c>
      <c r="U860" t="s">
        <v>3772</v>
      </c>
    </row>
    <row r="861" spans="1:21" x14ac:dyDescent="0.25">
      <c r="A861" t="s">
        <v>3210</v>
      </c>
      <c r="B861" t="s">
        <v>3211</v>
      </c>
      <c r="D861" t="s">
        <v>213</v>
      </c>
      <c r="E861" t="s">
        <v>125</v>
      </c>
      <c r="F861" t="s">
        <v>246</v>
      </c>
      <c r="G861" t="s">
        <v>1613</v>
      </c>
      <c r="H861" t="s">
        <v>126</v>
      </c>
      <c r="I861" t="s">
        <v>28</v>
      </c>
      <c r="J861" t="s">
        <v>416</v>
      </c>
      <c r="K861" t="s">
        <v>822</v>
      </c>
      <c r="L861" t="s">
        <v>819</v>
      </c>
      <c r="M861" t="s">
        <v>1729</v>
      </c>
      <c r="N861" t="s">
        <v>4858</v>
      </c>
      <c r="O861" t="s">
        <v>6807</v>
      </c>
      <c r="P861" t="s">
        <v>19</v>
      </c>
      <c r="Q861" t="s">
        <v>126</v>
      </c>
      <c r="R861" t="s">
        <v>30</v>
      </c>
      <c r="S861" t="s">
        <v>1732</v>
      </c>
      <c r="T861" t="s">
        <v>6808</v>
      </c>
      <c r="U861" t="s">
        <v>3212</v>
      </c>
    </row>
    <row r="862" spans="1:21" x14ac:dyDescent="0.25">
      <c r="A862" t="s">
        <v>1715</v>
      </c>
      <c r="B862" t="s">
        <v>1716</v>
      </c>
      <c r="C862" t="s">
        <v>1402</v>
      </c>
      <c r="D862" t="s">
        <v>290</v>
      </c>
      <c r="E862" t="s">
        <v>125</v>
      </c>
      <c r="F862" t="s">
        <v>246</v>
      </c>
      <c r="G862" t="s">
        <v>591</v>
      </c>
      <c r="H862" t="s">
        <v>126</v>
      </c>
      <c r="I862" t="s">
        <v>20</v>
      </c>
      <c r="J862" t="s">
        <v>3399</v>
      </c>
      <c r="K862" t="s">
        <v>822</v>
      </c>
      <c r="M862" t="s">
        <v>1729</v>
      </c>
      <c r="N862" t="s">
        <v>6809</v>
      </c>
      <c r="O862" t="s">
        <v>2712</v>
      </c>
      <c r="P862" t="s">
        <v>19</v>
      </c>
      <c r="Q862" t="s">
        <v>1642</v>
      </c>
      <c r="R862" t="s">
        <v>49</v>
      </c>
      <c r="S862" t="s">
        <v>1732</v>
      </c>
      <c r="T862" t="s">
        <v>2801</v>
      </c>
      <c r="U862" t="s">
        <v>1717</v>
      </c>
    </row>
    <row r="863" spans="1:21" x14ac:dyDescent="0.25">
      <c r="A863" t="s">
        <v>3177</v>
      </c>
      <c r="B863" t="s">
        <v>3178</v>
      </c>
      <c r="C863" t="s">
        <v>3186</v>
      </c>
      <c r="D863" t="s">
        <v>213</v>
      </c>
      <c r="E863" t="s">
        <v>125</v>
      </c>
      <c r="F863" t="s">
        <v>246</v>
      </c>
      <c r="G863" t="s">
        <v>1613</v>
      </c>
      <c r="H863" t="s">
        <v>1344</v>
      </c>
      <c r="I863" t="s">
        <v>28</v>
      </c>
      <c r="J863" t="s">
        <v>306</v>
      </c>
      <c r="K863" t="s">
        <v>824</v>
      </c>
      <c r="L863" t="s">
        <v>817</v>
      </c>
      <c r="M863" t="s">
        <v>1729</v>
      </c>
      <c r="N863" t="s">
        <v>6810</v>
      </c>
      <c r="O863" t="s">
        <v>6811</v>
      </c>
      <c r="P863" t="s">
        <v>19</v>
      </c>
      <c r="Q863" t="s">
        <v>1101</v>
      </c>
      <c r="R863" t="s">
        <v>71</v>
      </c>
      <c r="S863" t="s">
        <v>1732</v>
      </c>
      <c r="T863" t="s">
        <v>6812</v>
      </c>
      <c r="U863" t="s">
        <v>3179</v>
      </c>
    </row>
    <row r="864" spans="1:21" x14ac:dyDescent="0.25">
      <c r="A864" t="s">
        <v>3207</v>
      </c>
      <c r="B864" t="s">
        <v>3208</v>
      </c>
      <c r="D864" t="s">
        <v>1119</v>
      </c>
      <c r="E864" t="s">
        <v>125</v>
      </c>
      <c r="F864" t="s">
        <v>246</v>
      </c>
      <c r="G864" t="s">
        <v>1613</v>
      </c>
      <c r="H864" t="s">
        <v>1343</v>
      </c>
      <c r="I864" t="s">
        <v>28</v>
      </c>
      <c r="J864" t="s">
        <v>3222</v>
      </c>
      <c r="K864" t="s">
        <v>820</v>
      </c>
      <c r="L864" t="s">
        <v>823</v>
      </c>
      <c r="M864" t="s">
        <v>1731</v>
      </c>
      <c r="N864" t="s">
        <v>6810</v>
      </c>
      <c r="O864" t="s">
        <v>6813</v>
      </c>
      <c r="P864" t="s">
        <v>19</v>
      </c>
      <c r="Q864" t="s">
        <v>1101</v>
      </c>
      <c r="R864" t="s">
        <v>51</v>
      </c>
      <c r="S864" t="s">
        <v>1732</v>
      </c>
      <c r="T864" t="s">
        <v>5364</v>
      </c>
      <c r="U864" t="s">
        <v>3209</v>
      </c>
    </row>
    <row r="865" spans="1:22" x14ac:dyDescent="0.25">
      <c r="A865" t="s">
        <v>4398</v>
      </c>
      <c r="B865" t="s">
        <v>4398</v>
      </c>
      <c r="C865" t="s">
        <v>4888</v>
      </c>
      <c r="D865" t="s">
        <v>1605</v>
      </c>
      <c r="E865" t="s">
        <v>1350</v>
      </c>
      <c r="F865" t="s">
        <v>203</v>
      </c>
      <c r="G865" t="s">
        <v>28</v>
      </c>
      <c r="H865" t="s">
        <v>1351</v>
      </c>
      <c r="I865" t="s">
        <v>17</v>
      </c>
      <c r="J865" t="s">
        <v>727</v>
      </c>
      <c r="K865" t="s">
        <v>1149</v>
      </c>
      <c r="M865" t="s">
        <v>1731</v>
      </c>
      <c r="N865" t="s">
        <v>4859</v>
      </c>
      <c r="O865" t="s">
        <v>3339</v>
      </c>
      <c r="P865" t="s">
        <v>19</v>
      </c>
      <c r="Q865" t="s">
        <v>1101</v>
      </c>
      <c r="R865" t="s">
        <v>51</v>
      </c>
      <c r="S865" t="s">
        <v>1732</v>
      </c>
      <c r="T865" t="s">
        <v>6814</v>
      </c>
      <c r="U865" t="s">
        <v>4399</v>
      </c>
      <c r="V865" t="s">
        <v>1143</v>
      </c>
    </row>
    <row r="866" spans="1:22" x14ac:dyDescent="0.25">
      <c r="A866" t="s">
        <v>1276</v>
      </c>
      <c r="B866" t="s">
        <v>1277</v>
      </c>
      <c r="D866" t="s">
        <v>1608</v>
      </c>
      <c r="E866" t="s">
        <v>125</v>
      </c>
      <c r="F866" t="s">
        <v>2155</v>
      </c>
      <c r="G866" t="s">
        <v>1613</v>
      </c>
      <c r="H866" t="s">
        <v>1343</v>
      </c>
      <c r="I866" t="s">
        <v>28</v>
      </c>
      <c r="J866" t="s">
        <v>729</v>
      </c>
      <c r="K866" t="s">
        <v>1149</v>
      </c>
      <c r="L866" t="s">
        <v>823</v>
      </c>
      <c r="M866" t="s">
        <v>1731</v>
      </c>
      <c r="N866" t="s">
        <v>4121</v>
      </c>
      <c r="O866" t="s">
        <v>6815</v>
      </c>
      <c r="P866" t="s">
        <v>19</v>
      </c>
      <c r="Q866" t="s">
        <v>1642</v>
      </c>
      <c r="R866" t="s">
        <v>24</v>
      </c>
      <c r="S866" t="s">
        <v>1730</v>
      </c>
      <c r="T866" t="s">
        <v>4220</v>
      </c>
      <c r="U866" t="s">
        <v>1278</v>
      </c>
    </row>
    <row r="867" spans="1:22" x14ac:dyDescent="0.25">
      <c r="A867" t="s">
        <v>2640</v>
      </c>
      <c r="B867" t="s">
        <v>2641</v>
      </c>
      <c r="D867" t="s">
        <v>1120</v>
      </c>
      <c r="E867" t="s">
        <v>125</v>
      </c>
      <c r="F867" t="s">
        <v>245</v>
      </c>
      <c r="G867" t="s">
        <v>591</v>
      </c>
      <c r="H867" t="s">
        <v>126</v>
      </c>
      <c r="I867" t="s">
        <v>1122</v>
      </c>
      <c r="J867" t="s">
        <v>4990</v>
      </c>
      <c r="K867" t="s">
        <v>824</v>
      </c>
      <c r="L867" t="s">
        <v>819</v>
      </c>
      <c r="M867" t="s">
        <v>1729</v>
      </c>
      <c r="N867" t="s">
        <v>4121</v>
      </c>
      <c r="O867" t="s">
        <v>6816</v>
      </c>
      <c r="P867" t="s">
        <v>19</v>
      </c>
      <c r="Q867" t="s">
        <v>126</v>
      </c>
      <c r="R867" t="s">
        <v>37</v>
      </c>
      <c r="S867" t="s">
        <v>1732</v>
      </c>
      <c r="T867" t="s">
        <v>5206</v>
      </c>
      <c r="U867" t="s">
        <v>2642</v>
      </c>
    </row>
    <row r="868" spans="1:22" x14ac:dyDescent="0.25">
      <c r="A868" t="s">
        <v>3942</v>
      </c>
      <c r="B868" t="s">
        <v>3943</v>
      </c>
      <c r="D868" t="s">
        <v>290</v>
      </c>
      <c r="E868" t="s">
        <v>125</v>
      </c>
      <c r="F868" t="s">
        <v>245</v>
      </c>
      <c r="G868" t="s">
        <v>1613</v>
      </c>
      <c r="H868" t="s">
        <v>126</v>
      </c>
      <c r="I868" t="s">
        <v>131</v>
      </c>
      <c r="J868" t="s">
        <v>4225</v>
      </c>
      <c r="K868" t="s">
        <v>822</v>
      </c>
      <c r="M868" t="s">
        <v>1729</v>
      </c>
      <c r="N868" t="s">
        <v>4121</v>
      </c>
      <c r="P868" t="s">
        <v>19</v>
      </c>
      <c r="Q868" t="s">
        <v>126</v>
      </c>
      <c r="R868" t="s">
        <v>24</v>
      </c>
      <c r="S868" t="s">
        <v>1732</v>
      </c>
      <c r="T868" t="s">
        <v>1373</v>
      </c>
      <c r="U868" t="s">
        <v>3944</v>
      </c>
    </row>
    <row r="869" spans="1:22" x14ac:dyDescent="0.25">
      <c r="A869" t="s">
        <v>1340</v>
      </c>
      <c r="B869" t="s">
        <v>1341</v>
      </c>
      <c r="D869" t="s">
        <v>213</v>
      </c>
      <c r="E869" t="s">
        <v>125</v>
      </c>
      <c r="F869" t="s">
        <v>246</v>
      </c>
      <c r="G869" t="s">
        <v>28</v>
      </c>
      <c r="H869" t="s">
        <v>126</v>
      </c>
      <c r="I869" t="s">
        <v>1122</v>
      </c>
      <c r="J869" t="s">
        <v>725</v>
      </c>
      <c r="K869" t="s">
        <v>1086</v>
      </c>
      <c r="L869" t="s">
        <v>817</v>
      </c>
      <c r="M869" t="s">
        <v>1729</v>
      </c>
      <c r="N869" t="s">
        <v>4325</v>
      </c>
      <c r="O869" t="s">
        <v>1008</v>
      </c>
      <c r="P869" t="s">
        <v>19</v>
      </c>
      <c r="Q869" t="s">
        <v>126</v>
      </c>
      <c r="R869" t="s">
        <v>71</v>
      </c>
      <c r="S869" t="s">
        <v>1732</v>
      </c>
      <c r="T869" t="s">
        <v>5355</v>
      </c>
      <c r="U869" t="s">
        <v>1342</v>
      </c>
    </row>
    <row r="870" spans="1:22" x14ac:dyDescent="0.25">
      <c r="A870" t="s">
        <v>3515</v>
      </c>
      <c r="B870" t="s">
        <v>3516</v>
      </c>
      <c r="C870" t="s">
        <v>1034</v>
      </c>
      <c r="D870" t="s">
        <v>1733</v>
      </c>
      <c r="E870" t="s">
        <v>125</v>
      </c>
      <c r="F870" t="s">
        <v>246</v>
      </c>
      <c r="G870" t="s">
        <v>1396</v>
      </c>
      <c r="H870" t="s">
        <v>1344</v>
      </c>
      <c r="I870" t="s">
        <v>20</v>
      </c>
      <c r="J870" t="s">
        <v>2749</v>
      </c>
      <c r="K870" t="s">
        <v>1400</v>
      </c>
      <c r="L870" t="s">
        <v>823</v>
      </c>
      <c r="M870" t="s">
        <v>1731</v>
      </c>
      <c r="N870" t="s">
        <v>4325</v>
      </c>
      <c r="O870" t="s">
        <v>5233</v>
      </c>
      <c r="P870" t="s">
        <v>19</v>
      </c>
      <c r="Q870" t="s">
        <v>1083</v>
      </c>
      <c r="R870" t="s">
        <v>51</v>
      </c>
      <c r="S870" t="s">
        <v>1730</v>
      </c>
      <c r="T870" t="s">
        <v>5223</v>
      </c>
      <c r="U870" t="s">
        <v>3517</v>
      </c>
    </row>
    <row r="871" spans="1:22" x14ac:dyDescent="0.25">
      <c r="A871" t="s">
        <v>2424</v>
      </c>
      <c r="B871" t="s">
        <v>2423</v>
      </c>
      <c r="D871" t="s">
        <v>1117</v>
      </c>
      <c r="E871" t="s">
        <v>125</v>
      </c>
      <c r="F871" t="s">
        <v>245</v>
      </c>
      <c r="G871" t="s">
        <v>1613</v>
      </c>
      <c r="H871" t="s">
        <v>1343</v>
      </c>
      <c r="I871" t="s">
        <v>1122</v>
      </c>
      <c r="J871" t="s">
        <v>4326</v>
      </c>
      <c r="K871" t="s">
        <v>1347</v>
      </c>
      <c r="L871" t="s">
        <v>816</v>
      </c>
      <c r="M871" t="s">
        <v>1731</v>
      </c>
      <c r="N871" t="s">
        <v>6817</v>
      </c>
      <c r="O871" t="s">
        <v>6818</v>
      </c>
      <c r="P871" t="s">
        <v>1126</v>
      </c>
      <c r="Q871" t="s">
        <v>1362</v>
      </c>
      <c r="R871" t="s">
        <v>60</v>
      </c>
      <c r="S871" t="s">
        <v>1730</v>
      </c>
      <c r="T871" t="s">
        <v>5203</v>
      </c>
      <c r="U871" t="s">
        <v>2422</v>
      </c>
    </row>
    <row r="872" spans="1:22" x14ac:dyDescent="0.25">
      <c r="A872" t="s">
        <v>4567</v>
      </c>
      <c r="B872" t="s">
        <v>4568</v>
      </c>
      <c r="C872" t="s">
        <v>1034</v>
      </c>
      <c r="D872" t="s">
        <v>1093</v>
      </c>
      <c r="E872" t="s">
        <v>125</v>
      </c>
      <c r="F872" t="s">
        <v>246</v>
      </c>
      <c r="G872" t="s">
        <v>590</v>
      </c>
      <c r="H872" t="s">
        <v>126</v>
      </c>
      <c r="I872" t="s">
        <v>17</v>
      </c>
      <c r="J872" t="s">
        <v>40</v>
      </c>
      <c r="K872" t="s">
        <v>1149</v>
      </c>
      <c r="L872" t="s">
        <v>823</v>
      </c>
      <c r="M872" t="s">
        <v>1731</v>
      </c>
      <c r="N872" t="s">
        <v>6819</v>
      </c>
      <c r="O872" t="s">
        <v>6820</v>
      </c>
      <c r="P872" t="s">
        <v>19</v>
      </c>
      <c r="Q872" t="s">
        <v>1101</v>
      </c>
      <c r="R872" t="s">
        <v>120</v>
      </c>
      <c r="S872" t="s">
        <v>1730</v>
      </c>
      <c r="T872" t="s">
        <v>5226</v>
      </c>
      <c r="U872" t="s">
        <v>4569</v>
      </c>
    </row>
    <row r="873" spans="1:22" x14ac:dyDescent="0.25">
      <c r="A873" t="s">
        <v>2362</v>
      </c>
      <c r="B873" t="s">
        <v>2361</v>
      </c>
      <c r="C873" t="s">
        <v>1128</v>
      </c>
      <c r="D873" t="s">
        <v>3232</v>
      </c>
      <c r="E873" t="s">
        <v>1350</v>
      </c>
      <c r="F873" t="s">
        <v>203</v>
      </c>
      <c r="G873" t="s">
        <v>1613</v>
      </c>
      <c r="H873" t="s">
        <v>1344</v>
      </c>
      <c r="I873" t="s">
        <v>131</v>
      </c>
      <c r="J873" t="s">
        <v>725</v>
      </c>
      <c r="K873" t="s">
        <v>820</v>
      </c>
      <c r="L873" t="s">
        <v>816</v>
      </c>
      <c r="M873" t="s">
        <v>1727</v>
      </c>
      <c r="N873" t="s">
        <v>4860</v>
      </c>
      <c r="O873" t="s">
        <v>6821</v>
      </c>
      <c r="P873" t="s">
        <v>25</v>
      </c>
      <c r="Q873" t="s">
        <v>1642</v>
      </c>
      <c r="R873" t="s">
        <v>37</v>
      </c>
      <c r="S873" t="s">
        <v>1728</v>
      </c>
      <c r="T873" t="s">
        <v>5237</v>
      </c>
      <c r="U873" t="s">
        <v>2360</v>
      </c>
      <c r="V873" t="s">
        <v>1143</v>
      </c>
    </row>
    <row r="874" spans="1:22" x14ac:dyDescent="0.25">
      <c r="A874" t="s">
        <v>2655</v>
      </c>
      <c r="B874" t="s">
        <v>2656</v>
      </c>
      <c r="C874" t="s">
        <v>1034</v>
      </c>
      <c r="D874" t="s">
        <v>2550</v>
      </c>
      <c r="E874" t="s">
        <v>125</v>
      </c>
      <c r="F874" t="s">
        <v>203</v>
      </c>
      <c r="G874" t="s">
        <v>589</v>
      </c>
      <c r="H874" t="s">
        <v>1343</v>
      </c>
      <c r="I874" t="s">
        <v>20</v>
      </c>
      <c r="J874" t="s">
        <v>731</v>
      </c>
      <c r="K874" t="s">
        <v>1594</v>
      </c>
      <c r="L874" t="s">
        <v>819</v>
      </c>
      <c r="M874" t="s">
        <v>1729</v>
      </c>
      <c r="N874" t="s">
        <v>4860</v>
      </c>
      <c r="P874" t="s">
        <v>19</v>
      </c>
      <c r="Q874" t="s">
        <v>1642</v>
      </c>
      <c r="R874" t="s">
        <v>60</v>
      </c>
      <c r="S874" t="s">
        <v>1730</v>
      </c>
      <c r="T874" t="s">
        <v>3717</v>
      </c>
      <c r="U874" t="s">
        <v>2657</v>
      </c>
    </row>
    <row r="875" spans="1:22" x14ac:dyDescent="0.25">
      <c r="A875" t="s">
        <v>3794</v>
      </c>
      <c r="B875" t="s">
        <v>3795</v>
      </c>
      <c r="C875" t="s">
        <v>2562</v>
      </c>
      <c r="D875" t="s">
        <v>76</v>
      </c>
      <c r="E875" t="s">
        <v>125</v>
      </c>
      <c r="F875" t="s">
        <v>246</v>
      </c>
      <c r="G875" t="s">
        <v>1613</v>
      </c>
      <c r="H875" t="s">
        <v>1343</v>
      </c>
      <c r="I875" t="s">
        <v>131</v>
      </c>
      <c r="J875" t="s">
        <v>3221</v>
      </c>
      <c r="K875" t="s">
        <v>1086</v>
      </c>
      <c r="L875" t="s">
        <v>819</v>
      </c>
      <c r="M875" t="s">
        <v>1731</v>
      </c>
      <c r="N875" t="s">
        <v>6822</v>
      </c>
      <c r="O875" t="s">
        <v>6823</v>
      </c>
      <c r="P875" t="s">
        <v>19</v>
      </c>
      <c r="Q875" t="s">
        <v>126</v>
      </c>
      <c r="R875" t="s">
        <v>24</v>
      </c>
      <c r="S875" t="s">
        <v>1730</v>
      </c>
      <c r="T875" t="s">
        <v>1373</v>
      </c>
      <c r="U875" t="s">
        <v>3796</v>
      </c>
    </row>
    <row r="876" spans="1:22" x14ac:dyDescent="0.25">
      <c r="A876" t="s">
        <v>3576</v>
      </c>
      <c r="B876" t="s">
        <v>3577</v>
      </c>
      <c r="D876" t="s">
        <v>1138</v>
      </c>
      <c r="E876" t="s">
        <v>125</v>
      </c>
      <c r="F876" t="s">
        <v>246</v>
      </c>
      <c r="G876" t="s">
        <v>1345</v>
      </c>
      <c r="H876" t="s">
        <v>1343</v>
      </c>
      <c r="I876" t="s">
        <v>17</v>
      </c>
      <c r="J876" t="s">
        <v>722</v>
      </c>
      <c r="K876" t="s">
        <v>1347</v>
      </c>
      <c r="L876" t="s">
        <v>819</v>
      </c>
      <c r="M876" t="s">
        <v>1731</v>
      </c>
      <c r="N876" t="s">
        <v>5202</v>
      </c>
      <c r="O876" t="s">
        <v>6824</v>
      </c>
      <c r="P876" t="s">
        <v>19</v>
      </c>
      <c r="Q876" t="s">
        <v>1081</v>
      </c>
      <c r="R876" t="s">
        <v>62</v>
      </c>
      <c r="S876" t="s">
        <v>1730</v>
      </c>
      <c r="T876" t="s">
        <v>1372</v>
      </c>
      <c r="U876" t="s">
        <v>3578</v>
      </c>
    </row>
    <row r="877" spans="1:22" x14ac:dyDescent="0.25">
      <c r="A877" t="s">
        <v>2101</v>
      </c>
      <c r="B877" t="s">
        <v>2102</v>
      </c>
      <c r="D877" t="s">
        <v>1141</v>
      </c>
      <c r="E877" t="s">
        <v>125</v>
      </c>
      <c r="F877" t="s">
        <v>246</v>
      </c>
      <c r="G877" t="s">
        <v>590</v>
      </c>
      <c r="H877" t="s">
        <v>126</v>
      </c>
      <c r="I877" t="s">
        <v>1122</v>
      </c>
      <c r="J877" t="s">
        <v>4173</v>
      </c>
      <c r="K877" t="s">
        <v>824</v>
      </c>
      <c r="M877" t="s">
        <v>1729</v>
      </c>
      <c r="N877" t="s">
        <v>5202</v>
      </c>
      <c r="P877" t="s">
        <v>19</v>
      </c>
      <c r="Q877" t="s">
        <v>1083</v>
      </c>
      <c r="R877" t="s">
        <v>46</v>
      </c>
      <c r="S877" t="s">
        <v>1732</v>
      </c>
      <c r="T877" t="s">
        <v>2159</v>
      </c>
      <c r="U877" t="s">
        <v>2103</v>
      </c>
    </row>
    <row r="878" spans="1:22" x14ac:dyDescent="0.25">
      <c r="A878" t="s">
        <v>3038</v>
      </c>
      <c r="B878" t="s">
        <v>3039</v>
      </c>
      <c r="D878" t="s">
        <v>1140</v>
      </c>
      <c r="E878" t="s">
        <v>125</v>
      </c>
      <c r="F878" t="s">
        <v>245</v>
      </c>
      <c r="G878" t="s">
        <v>591</v>
      </c>
      <c r="H878" t="s">
        <v>126</v>
      </c>
      <c r="I878" t="s">
        <v>28</v>
      </c>
      <c r="J878" t="s">
        <v>4079</v>
      </c>
      <c r="K878" t="s">
        <v>824</v>
      </c>
      <c r="M878" t="s">
        <v>1729</v>
      </c>
      <c r="N878" t="s">
        <v>5202</v>
      </c>
      <c r="P878" t="s">
        <v>19</v>
      </c>
      <c r="Q878" t="s">
        <v>126</v>
      </c>
      <c r="R878" t="s">
        <v>71</v>
      </c>
      <c r="S878" t="s">
        <v>1732</v>
      </c>
      <c r="T878" t="s">
        <v>6825</v>
      </c>
      <c r="U878" t="s">
        <v>3040</v>
      </c>
    </row>
    <row r="879" spans="1:22" x14ac:dyDescent="0.25">
      <c r="A879" t="s">
        <v>3286</v>
      </c>
      <c r="B879" t="s">
        <v>3287</v>
      </c>
      <c r="D879" t="s">
        <v>1091</v>
      </c>
      <c r="E879" t="s">
        <v>125</v>
      </c>
      <c r="F879" t="s">
        <v>246</v>
      </c>
      <c r="G879" t="s">
        <v>1613</v>
      </c>
      <c r="H879" t="s">
        <v>1343</v>
      </c>
      <c r="I879" t="s">
        <v>28</v>
      </c>
      <c r="J879" t="s">
        <v>725</v>
      </c>
      <c r="K879" t="s">
        <v>822</v>
      </c>
      <c r="L879" t="s">
        <v>817</v>
      </c>
      <c r="M879" t="s">
        <v>1729</v>
      </c>
      <c r="N879" t="s">
        <v>5202</v>
      </c>
      <c r="O879" t="s">
        <v>5159</v>
      </c>
      <c r="P879" t="s">
        <v>25</v>
      </c>
      <c r="Q879" t="s">
        <v>1083</v>
      </c>
      <c r="R879" t="s">
        <v>34</v>
      </c>
      <c r="S879" t="s">
        <v>1728</v>
      </c>
      <c r="T879" t="s">
        <v>4598</v>
      </c>
      <c r="U879" t="s">
        <v>3288</v>
      </c>
    </row>
    <row r="880" spans="1:22" x14ac:dyDescent="0.25">
      <c r="A880" t="s">
        <v>4058</v>
      </c>
      <c r="B880" t="s">
        <v>4059</v>
      </c>
      <c r="D880" t="s">
        <v>1141</v>
      </c>
      <c r="E880" t="s">
        <v>125</v>
      </c>
      <c r="F880" t="s">
        <v>246</v>
      </c>
      <c r="G880" t="s">
        <v>1613</v>
      </c>
      <c r="H880" t="s">
        <v>126</v>
      </c>
      <c r="I880" t="s">
        <v>131</v>
      </c>
      <c r="J880" t="s">
        <v>4289</v>
      </c>
      <c r="K880" t="s">
        <v>824</v>
      </c>
      <c r="M880" t="s">
        <v>1729</v>
      </c>
      <c r="N880" t="s">
        <v>4551</v>
      </c>
      <c r="P880" t="s">
        <v>19</v>
      </c>
      <c r="Q880" t="s">
        <v>126</v>
      </c>
      <c r="R880" t="s">
        <v>36</v>
      </c>
      <c r="S880" t="s">
        <v>1732</v>
      </c>
      <c r="T880" t="s">
        <v>1405</v>
      </c>
      <c r="U880" t="s">
        <v>4060</v>
      </c>
    </row>
    <row r="881" spans="1:21" x14ac:dyDescent="0.25">
      <c r="A881" t="s">
        <v>2127</v>
      </c>
      <c r="B881" t="s">
        <v>2127</v>
      </c>
      <c r="D881" t="s">
        <v>1140</v>
      </c>
      <c r="E881" t="s">
        <v>125</v>
      </c>
      <c r="F881" t="s">
        <v>246</v>
      </c>
      <c r="G881" t="s">
        <v>590</v>
      </c>
      <c r="H881" t="s">
        <v>126</v>
      </c>
      <c r="I881" t="s">
        <v>131</v>
      </c>
      <c r="J881" t="s">
        <v>5429</v>
      </c>
      <c r="K881" t="s">
        <v>824</v>
      </c>
      <c r="M881" t="s">
        <v>1729</v>
      </c>
      <c r="N881" t="s">
        <v>4551</v>
      </c>
      <c r="P881" t="s">
        <v>19</v>
      </c>
      <c r="Q881" t="s">
        <v>1083</v>
      </c>
      <c r="R881" t="s">
        <v>24</v>
      </c>
      <c r="S881" t="s">
        <v>1732</v>
      </c>
      <c r="T881" t="s">
        <v>2940</v>
      </c>
      <c r="U881" t="s">
        <v>2128</v>
      </c>
    </row>
    <row r="882" spans="1:21" x14ac:dyDescent="0.25">
      <c r="A882" t="s">
        <v>2500</v>
      </c>
      <c r="B882" t="s">
        <v>2500</v>
      </c>
      <c r="D882" t="s">
        <v>1120</v>
      </c>
      <c r="E882" t="s">
        <v>125</v>
      </c>
      <c r="F882" t="s">
        <v>245</v>
      </c>
      <c r="G882" t="s">
        <v>28</v>
      </c>
      <c r="H882" t="s">
        <v>126</v>
      </c>
      <c r="I882" t="s">
        <v>1122</v>
      </c>
      <c r="J882" t="s">
        <v>5429</v>
      </c>
      <c r="K882" t="s">
        <v>824</v>
      </c>
      <c r="L882" t="s">
        <v>817</v>
      </c>
      <c r="M882" t="s">
        <v>1729</v>
      </c>
      <c r="N882" t="s">
        <v>4551</v>
      </c>
      <c r="O882" t="s">
        <v>6826</v>
      </c>
      <c r="P882" t="s">
        <v>19</v>
      </c>
      <c r="Q882" t="s">
        <v>126</v>
      </c>
      <c r="R882" t="s">
        <v>46</v>
      </c>
      <c r="S882" t="s">
        <v>1732</v>
      </c>
      <c r="T882" t="s">
        <v>1373</v>
      </c>
      <c r="U882" t="s">
        <v>2499</v>
      </c>
    </row>
    <row r="883" spans="1:21" x14ac:dyDescent="0.25">
      <c r="A883" t="s">
        <v>2790</v>
      </c>
      <c r="B883" t="s">
        <v>2791</v>
      </c>
      <c r="C883" t="s">
        <v>96</v>
      </c>
      <c r="D883" t="s">
        <v>1106</v>
      </c>
      <c r="E883" t="s">
        <v>125</v>
      </c>
      <c r="F883" t="s">
        <v>203</v>
      </c>
      <c r="G883" t="s">
        <v>1613</v>
      </c>
      <c r="H883" t="s">
        <v>1344</v>
      </c>
      <c r="I883" t="s">
        <v>131</v>
      </c>
      <c r="J883" t="s">
        <v>4119</v>
      </c>
      <c r="K883" t="s">
        <v>820</v>
      </c>
      <c r="L883" t="s">
        <v>1090</v>
      </c>
      <c r="M883" t="s">
        <v>1729</v>
      </c>
      <c r="N883" t="s">
        <v>4551</v>
      </c>
      <c r="O883" t="s">
        <v>6827</v>
      </c>
      <c r="P883" t="s">
        <v>19</v>
      </c>
      <c r="Q883" t="s">
        <v>1081</v>
      </c>
      <c r="R883" t="s">
        <v>68</v>
      </c>
      <c r="S883" t="s">
        <v>1732</v>
      </c>
      <c r="T883" t="s">
        <v>3789</v>
      </c>
      <c r="U883" t="s">
        <v>2792</v>
      </c>
    </row>
    <row r="884" spans="1:21" x14ac:dyDescent="0.25">
      <c r="A884" t="s">
        <v>1161</v>
      </c>
      <c r="B884" t="s">
        <v>1162</v>
      </c>
      <c r="D884" t="s">
        <v>1132</v>
      </c>
      <c r="E884" t="s">
        <v>125</v>
      </c>
      <c r="F884" t="s">
        <v>203</v>
      </c>
      <c r="G884" t="s">
        <v>591</v>
      </c>
      <c r="H884" t="s">
        <v>126</v>
      </c>
      <c r="I884" t="s">
        <v>1122</v>
      </c>
      <c r="J884" t="s">
        <v>725</v>
      </c>
      <c r="K884" t="s">
        <v>824</v>
      </c>
      <c r="M884" t="s">
        <v>1729</v>
      </c>
      <c r="N884" t="s">
        <v>5215</v>
      </c>
      <c r="O884" t="s">
        <v>5210</v>
      </c>
      <c r="P884" t="s">
        <v>19</v>
      </c>
      <c r="Q884" t="s">
        <v>126</v>
      </c>
      <c r="R884" t="s">
        <v>37</v>
      </c>
      <c r="S884" t="s">
        <v>1732</v>
      </c>
      <c r="T884" t="s">
        <v>5211</v>
      </c>
      <c r="U884" t="s">
        <v>1163</v>
      </c>
    </row>
    <row r="885" spans="1:21" x14ac:dyDescent="0.25">
      <c r="A885" t="s">
        <v>3847</v>
      </c>
      <c r="B885" t="s">
        <v>3848</v>
      </c>
      <c r="D885" t="s">
        <v>213</v>
      </c>
      <c r="E885" t="s">
        <v>125</v>
      </c>
      <c r="F885" t="s">
        <v>245</v>
      </c>
      <c r="G885" t="s">
        <v>1613</v>
      </c>
      <c r="H885" t="s">
        <v>126</v>
      </c>
      <c r="I885" t="s">
        <v>131</v>
      </c>
      <c r="J885" t="s">
        <v>3471</v>
      </c>
      <c r="K885" t="s">
        <v>1086</v>
      </c>
      <c r="M885" t="s">
        <v>1727</v>
      </c>
      <c r="N885" t="s">
        <v>6828</v>
      </c>
      <c r="P885" t="s">
        <v>19</v>
      </c>
      <c r="Q885" t="s">
        <v>126</v>
      </c>
      <c r="R885" t="s">
        <v>41</v>
      </c>
      <c r="S885" t="s">
        <v>1732</v>
      </c>
      <c r="T885" t="s">
        <v>1373</v>
      </c>
      <c r="U885" t="s">
        <v>3849</v>
      </c>
    </row>
    <row r="886" spans="1:21" x14ac:dyDescent="0.25">
      <c r="A886" t="s">
        <v>3850</v>
      </c>
      <c r="B886" t="s">
        <v>3851</v>
      </c>
      <c r="D886" t="s">
        <v>213</v>
      </c>
      <c r="E886" t="s">
        <v>125</v>
      </c>
      <c r="F886" t="s">
        <v>246</v>
      </c>
      <c r="G886" t="s">
        <v>1396</v>
      </c>
      <c r="H886" t="s">
        <v>126</v>
      </c>
      <c r="I886" t="s">
        <v>131</v>
      </c>
      <c r="J886" t="s">
        <v>727</v>
      </c>
      <c r="K886" t="s">
        <v>1086</v>
      </c>
      <c r="M886" t="s">
        <v>1727</v>
      </c>
      <c r="N886" t="s">
        <v>6828</v>
      </c>
      <c r="P886" t="s">
        <v>19</v>
      </c>
      <c r="Q886" t="s">
        <v>126</v>
      </c>
      <c r="R886" t="s">
        <v>21</v>
      </c>
      <c r="S886" t="s">
        <v>1732</v>
      </c>
      <c r="T886" t="s">
        <v>1373</v>
      </c>
      <c r="U886" t="s">
        <v>3852</v>
      </c>
    </row>
    <row r="887" spans="1:21" x14ac:dyDescent="0.25">
      <c r="A887" t="s">
        <v>3500</v>
      </c>
      <c r="B887" t="s">
        <v>3501</v>
      </c>
      <c r="C887" t="s">
        <v>220</v>
      </c>
      <c r="D887" t="s">
        <v>1119</v>
      </c>
      <c r="E887" t="s">
        <v>125</v>
      </c>
      <c r="F887" t="s">
        <v>246</v>
      </c>
      <c r="G887" t="s">
        <v>28</v>
      </c>
      <c r="H887" t="s">
        <v>126</v>
      </c>
      <c r="I887" t="s">
        <v>20</v>
      </c>
      <c r="J887" t="s">
        <v>3305</v>
      </c>
      <c r="K887" t="s">
        <v>824</v>
      </c>
      <c r="M887" t="s">
        <v>1729</v>
      </c>
      <c r="N887" t="s">
        <v>6829</v>
      </c>
      <c r="P887" t="s">
        <v>19</v>
      </c>
      <c r="Q887" t="s">
        <v>126</v>
      </c>
      <c r="R887" t="s">
        <v>34</v>
      </c>
      <c r="S887" t="s">
        <v>1732</v>
      </c>
      <c r="T887" t="s">
        <v>3076</v>
      </c>
      <c r="U887" t="s">
        <v>3502</v>
      </c>
    </row>
    <row r="888" spans="1:21" x14ac:dyDescent="0.25">
      <c r="A888" t="s">
        <v>2316</v>
      </c>
      <c r="B888" t="s">
        <v>2317</v>
      </c>
      <c r="C888" t="s">
        <v>1034</v>
      </c>
      <c r="D888" t="s">
        <v>3730</v>
      </c>
      <c r="E888" t="s">
        <v>2109</v>
      </c>
      <c r="F888" t="s">
        <v>2155</v>
      </c>
      <c r="G888" t="s">
        <v>1613</v>
      </c>
      <c r="H888" t="s">
        <v>1344</v>
      </c>
      <c r="I888" t="s">
        <v>20</v>
      </c>
      <c r="J888" t="s">
        <v>129</v>
      </c>
      <c r="K888" t="s">
        <v>820</v>
      </c>
      <c r="L888" t="s">
        <v>818</v>
      </c>
      <c r="M888" t="s">
        <v>1727</v>
      </c>
      <c r="N888" t="s">
        <v>6829</v>
      </c>
      <c r="O888" t="s">
        <v>6830</v>
      </c>
      <c r="P888" t="s">
        <v>19</v>
      </c>
      <c r="Q888" t="s">
        <v>1611</v>
      </c>
      <c r="R888" t="s">
        <v>195</v>
      </c>
      <c r="S888" t="s">
        <v>1728</v>
      </c>
      <c r="T888" t="s">
        <v>6831</v>
      </c>
      <c r="U888" t="s">
        <v>2318</v>
      </c>
    </row>
    <row r="889" spans="1:21" x14ac:dyDescent="0.25">
      <c r="A889" t="s">
        <v>3258</v>
      </c>
      <c r="B889" t="s">
        <v>3259</v>
      </c>
      <c r="C889" t="s">
        <v>1034</v>
      </c>
      <c r="D889" t="s">
        <v>76</v>
      </c>
      <c r="E889" t="s">
        <v>125</v>
      </c>
      <c r="F889" t="s">
        <v>245</v>
      </c>
      <c r="G889" t="s">
        <v>1613</v>
      </c>
      <c r="H889" t="s">
        <v>126</v>
      </c>
      <c r="I889" t="s">
        <v>131</v>
      </c>
      <c r="J889" t="s">
        <v>727</v>
      </c>
      <c r="K889" t="s">
        <v>1415</v>
      </c>
      <c r="L889" t="s">
        <v>819</v>
      </c>
      <c r="M889" t="s">
        <v>1729</v>
      </c>
      <c r="N889" t="s">
        <v>6829</v>
      </c>
      <c r="O889" t="s">
        <v>4207</v>
      </c>
      <c r="P889" t="s">
        <v>19</v>
      </c>
      <c r="Q889" t="s">
        <v>126</v>
      </c>
      <c r="R889" t="s">
        <v>29</v>
      </c>
      <c r="S889" t="s">
        <v>1732</v>
      </c>
      <c r="T889" t="s">
        <v>1373</v>
      </c>
      <c r="U889" t="s">
        <v>3260</v>
      </c>
    </row>
    <row r="890" spans="1:21" x14ac:dyDescent="0.25">
      <c r="A890" t="s">
        <v>3297</v>
      </c>
      <c r="B890" t="s">
        <v>3298</v>
      </c>
      <c r="C890" t="s">
        <v>3400</v>
      </c>
      <c r="D890" t="s">
        <v>1091</v>
      </c>
      <c r="E890" t="s">
        <v>125</v>
      </c>
      <c r="F890" t="s">
        <v>203</v>
      </c>
      <c r="G890" t="s">
        <v>1613</v>
      </c>
      <c r="H890" t="s">
        <v>1343</v>
      </c>
      <c r="I890" t="s">
        <v>28</v>
      </c>
      <c r="J890" t="s">
        <v>725</v>
      </c>
      <c r="K890" t="s">
        <v>1149</v>
      </c>
      <c r="L890" t="s">
        <v>823</v>
      </c>
      <c r="M890" t="s">
        <v>1731</v>
      </c>
      <c r="N890" t="s">
        <v>6829</v>
      </c>
      <c r="O890" t="s">
        <v>6832</v>
      </c>
      <c r="P890" t="s">
        <v>25</v>
      </c>
      <c r="Q890" t="s">
        <v>1083</v>
      </c>
      <c r="R890" t="s">
        <v>68</v>
      </c>
      <c r="S890" t="s">
        <v>1730</v>
      </c>
      <c r="T890" t="s">
        <v>6833</v>
      </c>
      <c r="U890" t="s">
        <v>3299</v>
      </c>
    </row>
    <row r="891" spans="1:21" x14ac:dyDescent="0.25">
      <c r="A891" t="s">
        <v>3856</v>
      </c>
      <c r="B891" t="s">
        <v>3857</v>
      </c>
      <c r="D891" t="s">
        <v>1141</v>
      </c>
      <c r="E891" t="s">
        <v>125</v>
      </c>
      <c r="F891" t="s">
        <v>245</v>
      </c>
      <c r="G891" t="s">
        <v>1613</v>
      </c>
      <c r="H891" t="s">
        <v>126</v>
      </c>
      <c r="I891" t="s">
        <v>131</v>
      </c>
      <c r="J891" t="s">
        <v>3471</v>
      </c>
      <c r="K891" t="s">
        <v>1086</v>
      </c>
      <c r="M891" t="s">
        <v>1727</v>
      </c>
      <c r="N891" t="s">
        <v>6829</v>
      </c>
      <c r="P891" t="s">
        <v>19</v>
      </c>
      <c r="Q891" t="s">
        <v>126</v>
      </c>
      <c r="R891" t="s">
        <v>195</v>
      </c>
      <c r="S891" t="s">
        <v>1732</v>
      </c>
      <c r="T891" t="s">
        <v>1409</v>
      </c>
      <c r="U891" t="s">
        <v>3858</v>
      </c>
    </row>
    <row r="892" spans="1:21" x14ac:dyDescent="0.25">
      <c r="A892" t="s">
        <v>2990</v>
      </c>
      <c r="B892" t="s">
        <v>2991</v>
      </c>
      <c r="C892" t="s">
        <v>2988</v>
      </c>
      <c r="D892" t="s">
        <v>233</v>
      </c>
      <c r="E892" t="s">
        <v>125</v>
      </c>
      <c r="F892" t="s">
        <v>246</v>
      </c>
      <c r="G892" t="s">
        <v>1613</v>
      </c>
      <c r="H892" t="s">
        <v>126</v>
      </c>
      <c r="I892" t="s">
        <v>131</v>
      </c>
      <c r="J892" t="s">
        <v>5242</v>
      </c>
      <c r="K892" t="s">
        <v>822</v>
      </c>
      <c r="L892" t="s">
        <v>819</v>
      </c>
      <c r="M892" t="s">
        <v>1727</v>
      </c>
      <c r="N892" t="s">
        <v>6834</v>
      </c>
      <c r="O892" t="s">
        <v>6835</v>
      </c>
      <c r="P892" t="s">
        <v>19</v>
      </c>
      <c r="Q892" t="s">
        <v>1083</v>
      </c>
      <c r="R892" t="s">
        <v>46</v>
      </c>
      <c r="S892" t="s">
        <v>1730</v>
      </c>
      <c r="T892" t="s">
        <v>1373</v>
      </c>
      <c r="U892" t="s">
        <v>2992</v>
      </c>
    </row>
    <row r="893" spans="1:21" x14ac:dyDescent="0.25">
      <c r="A893" t="s">
        <v>3902</v>
      </c>
      <c r="B893" t="s">
        <v>3903</v>
      </c>
      <c r="D893" t="s">
        <v>1120</v>
      </c>
      <c r="E893" t="s">
        <v>125</v>
      </c>
      <c r="F893" t="s">
        <v>245</v>
      </c>
      <c r="G893" t="s">
        <v>1613</v>
      </c>
      <c r="H893" t="s">
        <v>126</v>
      </c>
      <c r="I893" t="s">
        <v>131</v>
      </c>
      <c r="J893" t="s">
        <v>4465</v>
      </c>
      <c r="K893" t="s">
        <v>822</v>
      </c>
      <c r="M893" t="s">
        <v>1731</v>
      </c>
      <c r="N893" t="s">
        <v>3559</v>
      </c>
      <c r="P893" t="s">
        <v>19</v>
      </c>
      <c r="Q893" t="s">
        <v>126</v>
      </c>
      <c r="R893" t="s">
        <v>34</v>
      </c>
      <c r="S893" t="s">
        <v>1730</v>
      </c>
      <c r="T893" t="s">
        <v>1404</v>
      </c>
      <c r="U893" t="s">
        <v>3904</v>
      </c>
    </row>
    <row r="894" spans="1:21" x14ac:dyDescent="0.25">
      <c r="A894" t="s">
        <v>3125</v>
      </c>
      <c r="B894" t="s">
        <v>3125</v>
      </c>
      <c r="D894" t="s">
        <v>1133</v>
      </c>
      <c r="E894" t="s">
        <v>125</v>
      </c>
      <c r="F894" t="s">
        <v>246</v>
      </c>
      <c r="G894" t="s">
        <v>591</v>
      </c>
      <c r="H894" t="s">
        <v>1343</v>
      </c>
      <c r="I894" t="s">
        <v>1122</v>
      </c>
      <c r="J894" t="s">
        <v>763</v>
      </c>
      <c r="K894" t="s">
        <v>824</v>
      </c>
      <c r="L894" t="s">
        <v>819</v>
      </c>
      <c r="M894" t="s">
        <v>1729</v>
      </c>
      <c r="N894" t="s">
        <v>6836</v>
      </c>
      <c r="O894" t="s">
        <v>6837</v>
      </c>
      <c r="P894" t="s">
        <v>19</v>
      </c>
      <c r="Q894" t="s">
        <v>126</v>
      </c>
      <c r="R894" t="s">
        <v>60</v>
      </c>
      <c r="S894" t="s">
        <v>1732</v>
      </c>
      <c r="T894" t="s">
        <v>4239</v>
      </c>
      <c r="U894" t="s">
        <v>3126</v>
      </c>
    </row>
    <row r="895" spans="1:21" x14ac:dyDescent="0.25">
      <c r="A895" t="s">
        <v>2167</v>
      </c>
      <c r="B895" t="s">
        <v>2167</v>
      </c>
      <c r="D895" t="s">
        <v>1111</v>
      </c>
      <c r="E895" t="s">
        <v>125</v>
      </c>
      <c r="F895" t="s">
        <v>245</v>
      </c>
      <c r="G895" t="s">
        <v>590</v>
      </c>
      <c r="H895" t="s">
        <v>126</v>
      </c>
      <c r="I895" t="s">
        <v>1122</v>
      </c>
      <c r="J895" t="s">
        <v>5429</v>
      </c>
      <c r="K895" t="s">
        <v>824</v>
      </c>
      <c r="L895" t="s">
        <v>817</v>
      </c>
      <c r="M895" t="s">
        <v>1729</v>
      </c>
      <c r="N895" t="s">
        <v>6836</v>
      </c>
      <c r="O895" t="s">
        <v>6838</v>
      </c>
      <c r="P895" t="s">
        <v>19</v>
      </c>
      <c r="Q895" t="s">
        <v>126</v>
      </c>
      <c r="R895" t="s">
        <v>46</v>
      </c>
      <c r="S895" t="s">
        <v>1732</v>
      </c>
      <c r="T895" t="s">
        <v>4576</v>
      </c>
      <c r="U895" t="s">
        <v>2168</v>
      </c>
    </row>
    <row r="896" spans="1:21" x14ac:dyDescent="0.25">
      <c r="A896" t="s">
        <v>3423</v>
      </c>
      <c r="B896" t="s">
        <v>3424</v>
      </c>
      <c r="D896" t="s">
        <v>260</v>
      </c>
      <c r="E896" t="s">
        <v>125</v>
      </c>
      <c r="F896" t="s">
        <v>246</v>
      </c>
      <c r="G896" t="s">
        <v>1613</v>
      </c>
      <c r="H896" t="s">
        <v>126</v>
      </c>
      <c r="I896" t="s">
        <v>28</v>
      </c>
      <c r="J896" t="s">
        <v>129</v>
      </c>
      <c r="K896" t="s">
        <v>824</v>
      </c>
      <c r="L896" t="s">
        <v>819</v>
      </c>
      <c r="M896" t="s">
        <v>1729</v>
      </c>
      <c r="N896" t="s">
        <v>6836</v>
      </c>
      <c r="O896" t="s">
        <v>6839</v>
      </c>
      <c r="P896" t="s">
        <v>19</v>
      </c>
      <c r="Q896" t="s">
        <v>126</v>
      </c>
      <c r="R896" t="s">
        <v>62</v>
      </c>
      <c r="S896" t="s">
        <v>1728</v>
      </c>
      <c r="T896" t="s">
        <v>1373</v>
      </c>
      <c r="U896" t="s">
        <v>3425</v>
      </c>
    </row>
    <row r="897" spans="1:21" x14ac:dyDescent="0.25">
      <c r="A897" t="s">
        <v>2304</v>
      </c>
      <c r="B897" t="s">
        <v>2305</v>
      </c>
      <c r="D897" t="s">
        <v>213</v>
      </c>
      <c r="E897" t="s">
        <v>125</v>
      </c>
      <c r="F897" t="s">
        <v>246</v>
      </c>
      <c r="G897" t="s">
        <v>2709</v>
      </c>
      <c r="H897" t="s">
        <v>126</v>
      </c>
      <c r="I897" t="s">
        <v>1122</v>
      </c>
      <c r="J897" t="s">
        <v>727</v>
      </c>
      <c r="K897" t="s">
        <v>822</v>
      </c>
      <c r="L897" t="s">
        <v>819</v>
      </c>
      <c r="M897" t="s">
        <v>1731</v>
      </c>
      <c r="N897" t="s">
        <v>4862</v>
      </c>
      <c r="O897" t="s">
        <v>5121</v>
      </c>
      <c r="Q897" t="s">
        <v>1083</v>
      </c>
      <c r="R897" t="s">
        <v>51</v>
      </c>
      <c r="S897" t="s">
        <v>1732</v>
      </c>
      <c r="T897" t="s">
        <v>6840</v>
      </c>
      <c r="U897" t="s">
        <v>2306</v>
      </c>
    </row>
    <row r="898" spans="1:21" x14ac:dyDescent="0.25">
      <c r="A898" t="s">
        <v>3579</v>
      </c>
      <c r="B898" t="s">
        <v>3580</v>
      </c>
      <c r="C898" t="s">
        <v>1084</v>
      </c>
      <c r="D898" t="s">
        <v>279</v>
      </c>
      <c r="E898" t="s">
        <v>125</v>
      </c>
      <c r="F898" t="s">
        <v>246</v>
      </c>
      <c r="G898" t="s">
        <v>1613</v>
      </c>
      <c r="H898" t="s">
        <v>126</v>
      </c>
      <c r="I898" t="s">
        <v>20</v>
      </c>
      <c r="J898" t="s">
        <v>726</v>
      </c>
      <c r="K898" t="s">
        <v>822</v>
      </c>
      <c r="L898" t="s">
        <v>817</v>
      </c>
      <c r="M898" t="s">
        <v>1731</v>
      </c>
      <c r="N898" t="s">
        <v>4862</v>
      </c>
      <c r="O898" t="s">
        <v>6841</v>
      </c>
      <c r="P898" t="s">
        <v>19</v>
      </c>
      <c r="Q898" t="s">
        <v>1101</v>
      </c>
      <c r="R898" t="s">
        <v>68</v>
      </c>
      <c r="S898" t="s">
        <v>1730</v>
      </c>
      <c r="T898" t="s">
        <v>1373</v>
      </c>
      <c r="U898" t="s">
        <v>3581</v>
      </c>
    </row>
    <row r="899" spans="1:21" x14ac:dyDescent="0.25">
      <c r="A899" t="s">
        <v>2874</v>
      </c>
      <c r="B899" t="s">
        <v>2875</v>
      </c>
      <c r="D899" t="s">
        <v>2428</v>
      </c>
      <c r="E899" t="s">
        <v>125</v>
      </c>
      <c r="F899" t="s">
        <v>203</v>
      </c>
      <c r="G899" t="s">
        <v>591</v>
      </c>
      <c r="H899" t="s">
        <v>126</v>
      </c>
      <c r="I899" t="s">
        <v>20</v>
      </c>
      <c r="J899" t="s">
        <v>723</v>
      </c>
      <c r="K899" t="s">
        <v>824</v>
      </c>
      <c r="M899" t="s">
        <v>1729</v>
      </c>
      <c r="N899" t="s">
        <v>5209</v>
      </c>
      <c r="Q899" t="s">
        <v>126</v>
      </c>
      <c r="R899" t="s">
        <v>18</v>
      </c>
      <c r="S899" t="s">
        <v>1732</v>
      </c>
      <c r="T899" t="s">
        <v>6842</v>
      </c>
      <c r="U899" t="s">
        <v>2876</v>
      </c>
    </row>
    <row r="900" spans="1:21" x14ac:dyDescent="0.25">
      <c r="A900" t="s">
        <v>3369</v>
      </c>
      <c r="B900" t="s">
        <v>3370</v>
      </c>
      <c r="C900" t="s">
        <v>96</v>
      </c>
      <c r="D900" t="s">
        <v>1374</v>
      </c>
      <c r="E900" t="s">
        <v>2052</v>
      </c>
      <c r="F900" t="s">
        <v>246</v>
      </c>
      <c r="G900" t="s">
        <v>1613</v>
      </c>
      <c r="H900" t="s">
        <v>1344</v>
      </c>
      <c r="I900" t="s">
        <v>20</v>
      </c>
      <c r="J900" t="s">
        <v>764</v>
      </c>
      <c r="K900" t="s">
        <v>1386</v>
      </c>
      <c r="L900" t="s">
        <v>823</v>
      </c>
      <c r="M900" t="s">
        <v>1731</v>
      </c>
      <c r="N900" t="s">
        <v>6843</v>
      </c>
      <c r="O900" t="s">
        <v>5363</v>
      </c>
      <c r="P900" t="s">
        <v>19</v>
      </c>
      <c r="Q900" t="s">
        <v>1362</v>
      </c>
      <c r="R900" t="s">
        <v>49</v>
      </c>
      <c r="S900" t="s">
        <v>1730</v>
      </c>
      <c r="T900" t="s">
        <v>5356</v>
      </c>
      <c r="U900" t="s">
        <v>3371</v>
      </c>
    </row>
    <row r="901" spans="1:21" x14ac:dyDescent="0.25">
      <c r="A901" t="s">
        <v>2199</v>
      </c>
      <c r="B901" t="s">
        <v>2199</v>
      </c>
      <c r="D901" t="s">
        <v>1140</v>
      </c>
      <c r="E901" t="s">
        <v>125</v>
      </c>
      <c r="F901" t="s">
        <v>245</v>
      </c>
      <c r="G901" t="s">
        <v>28</v>
      </c>
      <c r="H901" t="s">
        <v>126</v>
      </c>
      <c r="I901" t="s">
        <v>1122</v>
      </c>
      <c r="J901" t="s">
        <v>5429</v>
      </c>
      <c r="K901" t="s">
        <v>824</v>
      </c>
      <c r="L901" t="s">
        <v>817</v>
      </c>
      <c r="M901" t="s">
        <v>1729</v>
      </c>
      <c r="N901" t="s">
        <v>5204</v>
      </c>
      <c r="O901" t="s">
        <v>6844</v>
      </c>
      <c r="P901" t="s">
        <v>19</v>
      </c>
      <c r="Q901" t="s">
        <v>126</v>
      </c>
      <c r="R901" t="s">
        <v>46</v>
      </c>
      <c r="S901" t="s">
        <v>1732</v>
      </c>
      <c r="T901" t="s">
        <v>3744</v>
      </c>
      <c r="U901" t="s">
        <v>2200</v>
      </c>
    </row>
    <row r="902" spans="1:21" x14ac:dyDescent="0.25">
      <c r="A902" t="s">
        <v>2729</v>
      </c>
      <c r="B902" t="s">
        <v>2730</v>
      </c>
      <c r="C902" t="s">
        <v>1092</v>
      </c>
      <c r="D902" t="s">
        <v>1603</v>
      </c>
      <c r="E902" t="s">
        <v>125</v>
      </c>
      <c r="F902" t="s">
        <v>203</v>
      </c>
      <c r="G902" t="s">
        <v>1613</v>
      </c>
      <c r="H902" t="s">
        <v>1343</v>
      </c>
      <c r="I902" t="s">
        <v>20</v>
      </c>
      <c r="J902" t="s">
        <v>3222</v>
      </c>
      <c r="K902" t="s">
        <v>1149</v>
      </c>
      <c r="L902" t="s">
        <v>818</v>
      </c>
      <c r="M902" t="s">
        <v>1731</v>
      </c>
      <c r="N902" t="s">
        <v>5204</v>
      </c>
      <c r="O902" t="s">
        <v>6845</v>
      </c>
      <c r="P902" t="s">
        <v>19</v>
      </c>
      <c r="Q902" t="s">
        <v>1611</v>
      </c>
      <c r="R902" t="s">
        <v>36</v>
      </c>
      <c r="S902" t="s">
        <v>1732</v>
      </c>
      <c r="T902" t="s">
        <v>3157</v>
      </c>
      <c r="U902" t="s">
        <v>2731</v>
      </c>
    </row>
    <row r="903" spans="1:21" x14ac:dyDescent="0.25">
      <c r="A903" t="s">
        <v>2895</v>
      </c>
      <c r="B903" t="s">
        <v>2896</v>
      </c>
      <c r="C903" t="s">
        <v>2562</v>
      </c>
      <c r="D903" t="s">
        <v>1111</v>
      </c>
      <c r="E903" t="s">
        <v>125</v>
      </c>
      <c r="F903" t="s">
        <v>246</v>
      </c>
      <c r="G903" t="s">
        <v>590</v>
      </c>
      <c r="H903" t="s">
        <v>126</v>
      </c>
      <c r="I903" t="s">
        <v>1122</v>
      </c>
      <c r="J903" t="s">
        <v>728</v>
      </c>
      <c r="K903" t="s">
        <v>1085</v>
      </c>
      <c r="L903" t="s">
        <v>823</v>
      </c>
      <c r="M903" t="s">
        <v>1729</v>
      </c>
      <c r="N903" t="s">
        <v>4554</v>
      </c>
      <c r="O903" t="s">
        <v>6846</v>
      </c>
      <c r="P903" t="s">
        <v>19</v>
      </c>
      <c r="Q903" t="s">
        <v>126</v>
      </c>
      <c r="R903" t="s">
        <v>67</v>
      </c>
      <c r="S903" t="s">
        <v>1732</v>
      </c>
      <c r="T903" t="s">
        <v>5208</v>
      </c>
      <c r="U903" t="s">
        <v>2897</v>
      </c>
    </row>
    <row r="904" spans="1:21" x14ac:dyDescent="0.25">
      <c r="A904" t="s">
        <v>247</v>
      </c>
      <c r="B904" t="s">
        <v>248</v>
      </c>
      <c r="C904" t="s">
        <v>96</v>
      </c>
      <c r="D904" t="s">
        <v>2766</v>
      </c>
      <c r="E904" t="s">
        <v>2109</v>
      </c>
      <c r="F904" t="s">
        <v>2155</v>
      </c>
      <c r="G904" t="s">
        <v>1613</v>
      </c>
      <c r="H904" t="s">
        <v>1391</v>
      </c>
      <c r="I904" t="s">
        <v>131</v>
      </c>
      <c r="J904" t="s">
        <v>723</v>
      </c>
      <c r="K904" t="s">
        <v>2028</v>
      </c>
      <c r="L904" t="s">
        <v>2156</v>
      </c>
      <c r="M904" t="s">
        <v>1727</v>
      </c>
      <c r="N904" t="s">
        <v>6847</v>
      </c>
      <c r="O904" t="s">
        <v>6848</v>
      </c>
      <c r="P904" t="s">
        <v>19</v>
      </c>
      <c r="Q904" t="s">
        <v>1392</v>
      </c>
      <c r="R904" t="s">
        <v>30</v>
      </c>
      <c r="S904" t="s">
        <v>1728</v>
      </c>
      <c r="T904" t="s">
        <v>4552</v>
      </c>
      <c r="U904" t="s">
        <v>249</v>
      </c>
    </row>
    <row r="905" spans="1:21" x14ac:dyDescent="0.25">
      <c r="A905" t="s">
        <v>2694</v>
      </c>
      <c r="B905" t="s">
        <v>2695</v>
      </c>
      <c r="D905" t="s">
        <v>1111</v>
      </c>
      <c r="E905" t="s">
        <v>125</v>
      </c>
      <c r="F905" t="s">
        <v>245</v>
      </c>
      <c r="G905" t="s">
        <v>2709</v>
      </c>
      <c r="H905" t="s">
        <v>126</v>
      </c>
      <c r="I905" t="s">
        <v>1122</v>
      </c>
      <c r="J905" t="s">
        <v>730</v>
      </c>
      <c r="K905" t="s">
        <v>824</v>
      </c>
      <c r="L905" t="s">
        <v>819</v>
      </c>
      <c r="M905" t="s">
        <v>1729</v>
      </c>
      <c r="N905" t="s">
        <v>6849</v>
      </c>
      <c r="O905" t="s">
        <v>4109</v>
      </c>
      <c r="Q905" t="s">
        <v>1083</v>
      </c>
      <c r="R905" t="s">
        <v>34</v>
      </c>
      <c r="S905" t="s">
        <v>1732</v>
      </c>
      <c r="T905" t="s">
        <v>3248</v>
      </c>
      <c r="U905" t="s">
        <v>2696</v>
      </c>
    </row>
    <row r="906" spans="1:21" x14ac:dyDescent="0.25">
      <c r="A906" t="s">
        <v>3385</v>
      </c>
      <c r="B906" t="s">
        <v>3386</v>
      </c>
      <c r="D906" t="s">
        <v>2428</v>
      </c>
      <c r="E906" t="s">
        <v>125</v>
      </c>
      <c r="F906" t="s">
        <v>246</v>
      </c>
      <c r="G906" t="s">
        <v>1613</v>
      </c>
      <c r="H906" t="s">
        <v>126</v>
      </c>
      <c r="I906" t="s">
        <v>1122</v>
      </c>
      <c r="J906" t="s">
        <v>766</v>
      </c>
      <c r="K906" t="s">
        <v>821</v>
      </c>
      <c r="L906" t="s">
        <v>817</v>
      </c>
      <c r="M906" t="s">
        <v>1731</v>
      </c>
      <c r="N906" t="s">
        <v>5220</v>
      </c>
      <c r="O906" t="s">
        <v>6850</v>
      </c>
      <c r="P906" t="s">
        <v>19</v>
      </c>
      <c r="Q906" t="s">
        <v>126</v>
      </c>
      <c r="R906" t="s">
        <v>24</v>
      </c>
      <c r="S906" t="s">
        <v>1730</v>
      </c>
      <c r="T906" t="s">
        <v>3387</v>
      </c>
      <c r="U906" t="s">
        <v>3388</v>
      </c>
    </row>
    <row r="907" spans="1:21" x14ac:dyDescent="0.25">
      <c r="A907" t="s">
        <v>307</v>
      </c>
      <c r="B907" t="s">
        <v>5348</v>
      </c>
      <c r="C907" t="s">
        <v>1034</v>
      </c>
      <c r="D907" t="s">
        <v>1119</v>
      </c>
      <c r="E907" t="s">
        <v>3190</v>
      </c>
      <c r="F907" t="s">
        <v>3166</v>
      </c>
      <c r="G907" t="s">
        <v>590</v>
      </c>
      <c r="H907" t="s">
        <v>3303</v>
      </c>
      <c r="I907" t="s">
        <v>17</v>
      </c>
      <c r="J907" t="s">
        <v>40</v>
      </c>
      <c r="K907" t="s">
        <v>5350</v>
      </c>
      <c r="M907" t="s">
        <v>1727</v>
      </c>
      <c r="N907" t="s">
        <v>4559</v>
      </c>
      <c r="O907" t="s">
        <v>5351</v>
      </c>
      <c r="P907" t="s">
        <v>1126</v>
      </c>
      <c r="Q907" t="s">
        <v>1392</v>
      </c>
      <c r="R907" t="s">
        <v>63</v>
      </c>
      <c r="S907" t="s">
        <v>1728</v>
      </c>
      <c r="T907" t="s">
        <v>5352</v>
      </c>
      <c r="U907" t="s">
        <v>5353</v>
      </c>
    </row>
    <row r="908" spans="1:21" x14ac:dyDescent="0.25">
      <c r="A908" t="s">
        <v>2754</v>
      </c>
      <c r="B908" t="s">
        <v>2755</v>
      </c>
      <c r="C908" t="s">
        <v>1402</v>
      </c>
      <c r="D908" t="s">
        <v>805</v>
      </c>
      <c r="E908" t="s">
        <v>125</v>
      </c>
      <c r="F908" t="s">
        <v>203</v>
      </c>
      <c r="G908" t="s">
        <v>1613</v>
      </c>
      <c r="H908" t="s">
        <v>1343</v>
      </c>
      <c r="I908" t="s">
        <v>20</v>
      </c>
      <c r="J908" t="s">
        <v>4737</v>
      </c>
      <c r="K908" t="s">
        <v>1349</v>
      </c>
      <c r="L908" t="s">
        <v>819</v>
      </c>
      <c r="M908" t="s">
        <v>1727</v>
      </c>
      <c r="N908" t="s">
        <v>4560</v>
      </c>
      <c r="O908" t="s">
        <v>6637</v>
      </c>
      <c r="P908" t="s">
        <v>19</v>
      </c>
      <c r="Q908" t="s">
        <v>1101</v>
      </c>
      <c r="R908" t="s">
        <v>120</v>
      </c>
      <c r="S908" t="s">
        <v>1728</v>
      </c>
      <c r="T908" t="s">
        <v>1382</v>
      </c>
      <c r="U908" t="s">
        <v>2756</v>
      </c>
    </row>
    <row r="909" spans="1:21" x14ac:dyDescent="0.25">
      <c r="A909" t="s">
        <v>2567</v>
      </c>
      <c r="B909" t="s">
        <v>2568</v>
      </c>
      <c r="D909" t="s">
        <v>1132</v>
      </c>
      <c r="E909" t="s">
        <v>125</v>
      </c>
      <c r="F909" t="s">
        <v>246</v>
      </c>
      <c r="G909" t="s">
        <v>28</v>
      </c>
      <c r="H909" t="s">
        <v>126</v>
      </c>
      <c r="I909" t="s">
        <v>1122</v>
      </c>
      <c r="J909" t="s">
        <v>3363</v>
      </c>
      <c r="K909" t="s">
        <v>1085</v>
      </c>
      <c r="L909" t="s">
        <v>817</v>
      </c>
      <c r="M909" t="s">
        <v>1729</v>
      </c>
      <c r="N909" t="s">
        <v>4561</v>
      </c>
      <c r="O909" t="s">
        <v>6851</v>
      </c>
      <c r="P909" t="s">
        <v>19</v>
      </c>
      <c r="Q909" t="s">
        <v>126</v>
      </c>
      <c r="R909" t="s">
        <v>18</v>
      </c>
      <c r="S909" t="s">
        <v>1732</v>
      </c>
      <c r="T909" t="s">
        <v>6852</v>
      </c>
      <c r="U909" t="s">
        <v>2569</v>
      </c>
    </row>
    <row r="910" spans="1:21" x14ac:dyDescent="0.25">
      <c r="A910" t="s">
        <v>5358</v>
      </c>
      <c r="B910" t="s">
        <v>5359</v>
      </c>
      <c r="C910" t="s">
        <v>1107</v>
      </c>
      <c r="D910" t="s">
        <v>27</v>
      </c>
      <c r="E910" t="s">
        <v>125</v>
      </c>
      <c r="F910" t="s">
        <v>246</v>
      </c>
      <c r="G910" t="s">
        <v>28</v>
      </c>
      <c r="H910" t="s">
        <v>1343</v>
      </c>
      <c r="I910" t="s">
        <v>131</v>
      </c>
      <c r="J910" t="s">
        <v>3218</v>
      </c>
      <c r="K910" t="s">
        <v>1134</v>
      </c>
      <c r="L910" t="s">
        <v>1371</v>
      </c>
      <c r="M910" t="s">
        <v>1729</v>
      </c>
      <c r="N910" t="s">
        <v>5214</v>
      </c>
      <c r="O910" t="s">
        <v>6853</v>
      </c>
      <c r="P910" t="s">
        <v>19</v>
      </c>
      <c r="Q910" t="s">
        <v>1081</v>
      </c>
      <c r="R910" t="s">
        <v>30</v>
      </c>
      <c r="S910" t="s">
        <v>1732</v>
      </c>
      <c r="T910" t="s">
        <v>5360</v>
      </c>
      <c r="U910" t="s">
        <v>5361</v>
      </c>
    </row>
    <row r="911" spans="1:21" x14ac:dyDescent="0.25">
      <c r="A911" t="s">
        <v>3871</v>
      </c>
      <c r="B911" t="s">
        <v>3872</v>
      </c>
      <c r="D911" t="s">
        <v>1132</v>
      </c>
      <c r="E911" t="s">
        <v>125</v>
      </c>
      <c r="F911" t="s">
        <v>245</v>
      </c>
      <c r="G911" t="s">
        <v>1613</v>
      </c>
      <c r="H911" t="s">
        <v>126</v>
      </c>
      <c r="I911" t="s">
        <v>131</v>
      </c>
      <c r="J911" t="s">
        <v>4478</v>
      </c>
      <c r="K911" t="s">
        <v>824</v>
      </c>
      <c r="M911" t="s">
        <v>1729</v>
      </c>
      <c r="N911" t="s">
        <v>4866</v>
      </c>
      <c r="P911" t="s">
        <v>19</v>
      </c>
      <c r="Q911" t="s">
        <v>126</v>
      </c>
      <c r="R911" t="s">
        <v>34</v>
      </c>
      <c r="S911" t="s">
        <v>1732</v>
      </c>
      <c r="T911" t="s">
        <v>1405</v>
      </c>
      <c r="U911" t="s">
        <v>3873</v>
      </c>
    </row>
    <row r="912" spans="1:21" x14ac:dyDescent="0.25">
      <c r="A912" t="s">
        <v>2588</v>
      </c>
      <c r="B912" t="s">
        <v>2589</v>
      </c>
      <c r="D912" t="s">
        <v>1091</v>
      </c>
      <c r="E912" t="s">
        <v>125</v>
      </c>
      <c r="F912" t="s">
        <v>246</v>
      </c>
      <c r="G912" t="s">
        <v>1613</v>
      </c>
      <c r="H912" t="s">
        <v>1343</v>
      </c>
      <c r="I912" t="s">
        <v>20</v>
      </c>
      <c r="J912" t="s">
        <v>4153</v>
      </c>
      <c r="K912" t="s">
        <v>820</v>
      </c>
      <c r="L912" t="s">
        <v>817</v>
      </c>
      <c r="M912" t="s">
        <v>1731</v>
      </c>
      <c r="N912" t="s">
        <v>4327</v>
      </c>
      <c r="O912" t="s">
        <v>6854</v>
      </c>
      <c r="P912" t="s">
        <v>19</v>
      </c>
      <c r="Q912" t="s">
        <v>1101</v>
      </c>
      <c r="R912" t="s">
        <v>34</v>
      </c>
      <c r="S912" t="s">
        <v>1732</v>
      </c>
      <c r="T912" t="s">
        <v>1373</v>
      </c>
      <c r="U912" t="s">
        <v>2590</v>
      </c>
    </row>
    <row r="913" spans="1:21" x14ac:dyDescent="0.25">
      <c r="A913" t="s">
        <v>3894</v>
      </c>
      <c r="B913" t="s">
        <v>3895</v>
      </c>
      <c r="D913" t="s">
        <v>1609</v>
      </c>
      <c r="E913" t="s">
        <v>125</v>
      </c>
      <c r="F913" t="s">
        <v>246</v>
      </c>
      <c r="G913" t="s">
        <v>1396</v>
      </c>
      <c r="H913" t="s">
        <v>126</v>
      </c>
      <c r="I913" t="s">
        <v>17</v>
      </c>
      <c r="J913" t="s">
        <v>727</v>
      </c>
      <c r="K913" t="s">
        <v>1085</v>
      </c>
      <c r="M913" t="s">
        <v>1727</v>
      </c>
      <c r="N913" t="s">
        <v>4327</v>
      </c>
      <c r="O913" t="s">
        <v>4496</v>
      </c>
      <c r="P913" t="s">
        <v>19</v>
      </c>
      <c r="Q913" t="s">
        <v>126</v>
      </c>
      <c r="R913" t="s">
        <v>62</v>
      </c>
      <c r="S913" t="s">
        <v>1728</v>
      </c>
      <c r="T913" t="s">
        <v>6855</v>
      </c>
      <c r="U913" t="s">
        <v>3896</v>
      </c>
    </row>
    <row r="914" spans="1:21" x14ac:dyDescent="0.25">
      <c r="A914" t="s">
        <v>3982</v>
      </c>
      <c r="B914" t="s">
        <v>3983</v>
      </c>
      <c r="D914" t="s">
        <v>1133</v>
      </c>
      <c r="E914" t="s">
        <v>125</v>
      </c>
      <c r="F914" t="s">
        <v>246</v>
      </c>
      <c r="G914" t="s">
        <v>1396</v>
      </c>
      <c r="H914" t="s">
        <v>1343</v>
      </c>
      <c r="I914" t="s">
        <v>17</v>
      </c>
      <c r="J914" t="s">
        <v>724</v>
      </c>
      <c r="K914" t="s">
        <v>1349</v>
      </c>
      <c r="L914" t="s">
        <v>823</v>
      </c>
      <c r="M914" t="s">
        <v>1727</v>
      </c>
      <c r="N914" t="s">
        <v>4562</v>
      </c>
      <c r="O914" t="s">
        <v>6856</v>
      </c>
      <c r="Q914" t="s">
        <v>1081</v>
      </c>
      <c r="R914" t="s">
        <v>34</v>
      </c>
      <c r="S914" t="s">
        <v>1728</v>
      </c>
      <c r="T914" t="s">
        <v>4550</v>
      </c>
      <c r="U914" t="s">
        <v>3984</v>
      </c>
    </row>
    <row r="915" spans="1:21" x14ac:dyDescent="0.25">
      <c r="A915" t="s">
        <v>2898</v>
      </c>
      <c r="B915" t="s">
        <v>2899</v>
      </c>
      <c r="D915" t="s">
        <v>1120</v>
      </c>
      <c r="E915" t="s">
        <v>125</v>
      </c>
      <c r="F915" t="s">
        <v>245</v>
      </c>
      <c r="G915" t="s">
        <v>590</v>
      </c>
      <c r="H915" t="s">
        <v>126</v>
      </c>
      <c r="I915" t="s">
        <v>1122</v>
      </c>
      <c r="J915" t="s">
        <v>728</v>
      </c>
      <c r="K915" t="s">
        <v>1149</v>
      </c>
      <c r="L915" t="s">
        <v>819</v>
      </c>
      <c r="M915" t="s">
        <v>1729</v>
      </c>
      <c r="N915" t="s">
        <v>5224</v>
      </c>
      <c r="O915" t="s">
        <v>6857</v>
      </c>
      <c r="P915" t="s">
        <v>19</v>
      </c>
      <c r="Q915" t="s">
        <v>126</v>
      </c>
      <c r="R915" t="s">
        <v>67</v>
      </c>
      <c r="S915" t="s">
        <v>1732</v>
      </c>
      <c r="T915" t="s">
        <v>5213</v>
      </c>
      <c r="U915" t="s">
        <v>2900</v>
      </c>
    </row>
    <row r="916" spans="1:21" x14ac:dyDescent="0.25">
      <c r="A916" t="s">
        <v>4089</v>
      </c>
      <c r="B916" t="s">
        <v>4090</v>
      </c>
      <c r="D916" t="s">
        <v>1138</v>
      </c>
      <c r="E916" t="s">
        <v>125</v>
      </c>
      <c r="F916" t="s">
        <v>246</v>
      </c>
      <c r="G916" t="s">
        <v>1613</v>
      </c>
      <c r="H916" t="s">
        <v>126</v>
      </c>
      <c r="I916" t="s">
        <v>17</v>
      </c>
      <c r="J916" t="s">
        <v>4193</v>
      </c>
      <c r="K916" t="s">
        <v>824</v>
      </c>
      <c r="L916" t="s">
        <v>819</v>
      </c>
      <c r="M916" t="s">
        <v>1729</v>
      </c>
      <c r="N916" t="s">
        <v>6858</v>
      </c>
      <c r="O916" t="s">
        <v>6859</v>
      </c>
      <c r="P916" t="s">
        <v>19</v>
      </c>
      <c r="Q916" t="s">
        <v>126</v>
      </c>
      <c r="R916" t="s">
        <v>60</v>
      </c>
      <c r="S916" t="s">
        <v>1728</v>
      </c>
      <c r="T916" t="s">
        <v>1405</v>
      </c>
      <c r="U916" t="s">
        <v>4091</v>
      </c>
    </row>
    <row r="917" spans="1:21" x14ac:dyDescent="0.25">
      <c r="A917" t="s">
        <v>2600</v>
      </c>
      <c r="B917" t="s">
        <v>2600</v>
      </c>
      <c r="D917" t="s">
        <v>1120</v>
      </c>
      <c r="E917" t="s">
        <v>125</v>
      </c>
      <c r="F917" t="s">
        <v>245</v>
      </c>
      <c r="G917" t="s">
        <v>1613</v>
      </c>
      <c r="H917" t="s">
        <v>126</v>
      </c>
      <c r="I917" t="s">
        <v>1122</v>
      </c>
      <c r="J917" t="s">
        <v>5429</v>
      </c>
      <c r="K917" t="s">
        <v>824</v>
      </c>
      <c r="L917" t="s">
        <v>817</v>
      </c>
      <c r="M917" t="s">
        <v>1729</v>
      </c>
      <c r="N917" t="s">
        <v>6858</v>
      </c>
      <c r="O917" t="s">
        <v>6860</v>
      </c>
      <c r="P917" t="s">
        <v>19</v>
      </c>
      <c r="Q917" t="s">
        <v>126</v>
      </c>
      <c r="R917" t="s">
        <v>37</v>
      </c>
      <c r="S917" t="s">
        <v>1732</v>
      </c>
      <c r="T917" t="s">
        <v>1373</v>
      </c>
      <c r="U917" t="s">
        <v>2601</v>
      </c>
    </row>
    <row r="918" spans="1:21" x14ac:dyDescent="0.25">
      <c r="A918" t="s">
        <v>2637</v>
      </c>
      <c r="B918" t="s">
        <v>2638</v>
      </c>
      <c r="C918" t="s">
        <v>2562</v>
      </c>
      <c r="D918" t="s">
        <v>1733</v>
      </c>
      <c r="E918" t="s">
        <v>125</v>
      </c>
      <c r="F918" t="s">
        <v>246</v>
      </c>
      <c r="G918" t="s">
        <v>1613</v>
      </c>
      <c r="H918" t="s">
        <v>1343</v>
      </c>
      <c r="I918" t="s">
        <v>20</v>
      </c>
      <c r="J918" t="s">
        <v>40</v>
      </c>
      <c r="K918" t="s">
        <v>1149</v>
      </c>
      <c r="L918" t="s">
        <v>823</v>
      </c>
      <c r="M918" t="s">
        <v>1729</v>
      </c>
      <c r="N918" t="s">
        <v>4231</v>
      </c>
      <c r="O918" t="s">
        <v>6861</v>
      </c>
      <c r="P918" t="s">
        <v>19</v>
      </c>
      <c r="Q918" t="s">
        <v>1362</v>
      </c>
      <c r="R918" t="s">
        <v>18</v>
      </c>
      <c r="S918" t="s">
        <v>1732</v>
      </c>
      <c r="T918" t="s">
        <v>1373</v>
      </c>
      <c r="U918" t="s">
        <v>2639</v>
      </c>
    </row>
    <row r="919" spans="1:21" x14ac:dyDescent="0.25">
      <c r="A919" t="s">
        <v>3801</v>
      </c>
      <c r="B919" t="s">
        <v>3802</v>
      </c>
      <c r="D919" t="s">
        <v>213</v>
      </c>
      <c r="E919" t="s">
        <v>125</v>
      </c>
      <c r="F919" t="s">
        <v>246</v>
      </c>
      <c r="G919" t="s">
        <v>1613</v>
      </c>
      <c r="H919" t="s">
        <v>126</v>
      </c>
      <c r="I919" t="s">
        <v>28</v>
      </c>
      <c r="J919" t="s">
        <v>5148</v>
      </c>
      <c r="K919" t="s">
        <v>824</v>
      </c>
      <c r="M919" t="s">
        <v>1731</v>
      </c>
      <c r="N919" t="s">
        <v>6862</v>
      </c>
      <c r="P919" t="s">
        <v>19</v>
      </c>
      <c r="Q919" t="s">
        <v>1083</v>
      </c>
      <c r="R919" t="s">
        <v>63</v>
      </c>
      <c r="S919" t="s">
        <v>1732</v>
      </c>
      <c r="T919" t="s">
        <v>4887</v>
      </c>
      <c r="U919" t="s">
        <v>3803</v>
      </c>
    </row>
    <row r="920" spans="1:21" x14ac:dyDescent="0.25">
      <c r="A920" t="s">
        <v>2057</v>
      </c>
      <c r="B920" t="s">
        <v>2058</v>
      </c>
      <c r="D920" t="s">
        <v>1132</v>
      </c>
      <c r="E920" t="s">
        <v>125</v>
      </c>
      <c r="F920" t="s">
        <v>246</v>
      </c>
      <c r="G920" t="s">
        <v>590</v>
      </c>
      <c r="H920" t="s">
        <v>126</v>
      </c>
      <c r="I920" t="s">
        <v>1122</v>
      </c>
      <c r="J920" t="s">
        <v>5265</v>
      </c>
      <c r="K920" t="s">
        <v>822</v>
      </c>
      <c r="M920" t="s">
        <v>1729</v>
      </c>
      <c r="N920" t="s">
        <v>6862</v>
      </c>
      <c r="P920" t="s">
        <v>19</v>
      </c>
      <c r="Q920" t="s">
        <v>126</v>
      </c>
      <c r="R920" t="s">
        <v>29</v>
      </c>
      <c r="S920" t="s">
        <v>1732</v>
      </c>
      <c r="T920" t="s">
        <v>4873</v>
      </c>
      <c r="U920" t="s">
        <v>2059</v>
      </c>
    </row>
    <row r="921" spans="1:21" x14ac:dyDescent="0.25">
      <c r="A921" t="s">
        <v>2494</v>
      </c>
      <c r="B921" t="s">
        <v>2494</v>
      </c>
      <c r="D921" t="s">
        <v>1111</v>
      </c>
      <c r="E921" t="s">
        <v>125</v>
      </c>
      <c r="F921" t="s">
        <v>245</v>
      </c>
      <c r="G921" t="s">
        <v>591</v>
      </c>
      <c r="H921" t="s">
        <v>126</v>
      </c>
      <c r="I921" t="s">
        <v>1122</v>
      </c>
      <c r="J921" t="s">
        <v>5429</v>
      </c>
      <c r="K921" t="s">
        <v>824</v>
      </c>
      <c r="L921" t="s">
        <v>817</v>
      </c>
      <c r="M921" t="s">
        <v>1729</v>
      </c>
      <c r="N921" t="s">
        <v>6862</v>
      </c>
      <c r="O921" t="s">
        <v>6863</v>
      </c>
      <c r="P921" t="s">
        <v>19</v>
      </c>
      <c r="Q921" t="s">
        <v>126</v>
      </c>
      <c r="R921" t="s">
        <v>46</v>
      </c>
      <c r="S921" t="s">
        <v>1732</v>
      </c>
      <c r="T921" t="s">
        <v>1373</v>
      </c>
      <c r="U921" t="s">
        <v>2493</v>
      </c>
    </row>
    <row r="922" spans="1:21" x14ac:dyDescent="0.25">
      <c r="A922" t="s">
        <v>3491</v>
      </c>
      <c r="B922" t="s">
        <v>3491</v>
      </c>
      <c r="C922" t="s">
        <v>33</v>
      </c>
      <c r="D922" t="s">
        <v>4202</v>
      </c>
      <c r="E922" t="s">
        <v>125</v>
      </c>
      <c r="F922" t="s">
        <v>246</v>
      </c>
      <c r="G922" t="s">
        <v>1613</v>
      </c>
      <c r="H922" t="s">
        <v>1343</v>
      </c>
      <c r="I922" t="s">
        <v>20</v>
      </c>
      <c r="J922" t="s">
        <v>2749</v>
      </c>
      <c r="K922" t="s">
        <v>1134</v>
      </c>
      <c r="L922" t="s">
        <v>817</v>
      </c>
      <c r="M922" t="s">
        <v>1727</v>
      </c>
      <c r="N922" t="s">
        <v>6864</v>
      </c>
      <c r="O922" t="s">
        <v>6865</v>
      </c>
      <c r="P922" t="s">
        <v>19</v>
      </c>
      <c r="Q922" t="s">
        <v>1101</v>
      </c>
      <c r="R922" t="s">
        <v>62</v>
      </c>
      <c r="S922" t="s">
        <v>1728</v>
      </c>
      <c r="T922" t="s">
        <v>5362</v>
      </c>
      <c r="U922" t="s">
        <v>3492</v>
      </c>
    </row>
    <row r="923" spans="1:21" x14ac:dyDescent="0.25">
      <c r="A923" t="s">
        <v>3420</v>
      </c>
      <c r="B923" t="s">
        <v>3421</v>
      </c>
      <c r="C923" t="s">
        <v>3400</v>
      </c>
      <c r="D923" t="s">
        <v>202</v>
      </c>
      <c r="E923" t="s">
        <v>125</v>
      </c>
      <c r="F923" t="s">
        <v>246</v>
      </c>
      <c r="G923" t="s">
        <v>1613</v>
      </c>
      <c r="H923" t="s">
        <v>1343</v>
      </c>
      <c r="I923" t="s">
        <v>131</v>
      </c>
      <c r="J923" t="s">
        <v>722</v>
      </c>
      <c r="K923" t="s">
        <v>820</v>
      </c>
      <c r="L923" t="s">
        <v>818</v>
      </c>
      <c r="M923" t="s">
        <v>1731</v>
      </c>
      <c r="N923" t="s">
        <v>3224</v>
      </c>
      <c r="O923" t="s">
        <v>6866</v>
      </c>
      <c r="P923" t="s">
        <v>19</v>
      </c>
      <c r="Q923" t="s">
        <v>1101</v>
      </c>
      <c r="R923" t="s">
        <v>68</v>
      </c>
      <c r="S923" t="s">
        <v>1730</v>
      </c>
      <c r="T923" t="s">
        <v>1373</v>
      </c>
      <c r="U923" t="s">
        <v>3422</v>
      </c>
    </row>
    <row r="924" spans="1:21" x14ac:dyDescent="0.25">
      <c r="A924" t="s">
        <v>3790</v>
      </c>
      <c r="B924" t="s">
        <v>3791</v>
      </c>
      <c r="C924" t="s">
        <v>1402</v>
      </c>
      <c r="D924" t="s">
        <v>1604</v>
      </c>
      <c r="E924" t="s">
        <v>2052</v>
      </c>
      <c r="F924" t="s">
        <v>246</v>
      </c>
      <c r="G924" t="s">
        <v>1396</v>
      </c>
      <c r="H924" t="s">
        <v>1344</v>
      </c>
      <c r="I924" t="s">
        <v>28</v>
      </c>
      <c r="J924" t="s">
        <v>2749</v>
      </c>
      <c r="K924" t="s">
        <v>1347</v>
      </c>
      <c r="L924" t="s">
        <v>816</v>
      </c>
      <c r="M924" t="s">
        <v>1731</v>
      </c>
      <c r="N924" t="s">
        <v>3224</v>
      </c>
      <c r="O924" t="s">
        <v>6867</v>
      </c>
      <c r="P924" t="s">
        <v>19</v>
      </c>
      <c r="Q924" t="s">
        <v>1101</v>
      </c>
      <c r="R924" t="s">
        <v>37</v>
      </c>
      <c r="S924" t="s">
        <v>1730</v>
      </c>
      <c r="T924" t="s">
        <v>5230</v>
      </c>
      <c r="U924" t="s">
        <v>3792</v>
      </c>
    </row>
    <row r="925" spans="1:21" x14ac:dyDescent="0.25">
      <c r="A925" t="s">
        <v>593</v>
      </c>
      <c r="B925" t="s">
        <v>594</v>
      </c>
      <c r="D925" t="s">
        <v>1140</v>
      </c>
      <c r="E925" t="s">
        <v>125</v>
      </c>
      <c r="F925" t="s">
        <v>203</v>
      </c>
      <c r="G925" t="s">
        <v>591</v>
      </c>
      <c r="H925" t="s">
        <v>126</v>
      </c>
      <c r="I925" t="s">
        <v>1122</v>
      </c>
      <c r="J925" t="s">
        <v>725</v>
      </c>
      <c r="K925" t="s">
        <v>824</v>
      </c>
      <c r="M925" t="s">
        <v>1729</v>
      </c>
      <c r="N925" t="s">
        <v>5217</v>
      </c>
      <c r="O925" t="s">
        <v>2881</v>
      </c>
      <c r="P925" t="s">
        <v>19</v>
      </c>
      <c r="Q925" t="s">
        <v>126</v>
      </c>
      <c r="R925" t="s">
        <v>71</v>
      </c>
      <c r="S925" t="s">
        <v>1732</v>
      </c>
      <c r="T925" t="s">
        <v>3402</v>
      </c>
      <c r="U925" t="s">
        <v>595</v>
      </c>
    </row>
    <row r="926" spans="1:21" x14ac:dyDescent="0.25">
      <c r="A926" t="s">
        <v>4869</v>
      </c>
      <c r="B926" t="s">
        <v>4870</v>
      </c>
      <c r="D926" t="s">
        <v>260</v>
      </c>
      <c r="E926" t="s">
        <v>125</v>
      </c>
      <c r="F926" t="s">
        <v>246</v>
      </c>
      <c r="G926" t="s">
        <v>1613</v>
      </c>
      <c r="H926" t="s">
        <v>126</v>
      </c>
      <c r="I926" t="s">
        <v>28</v>
      </c>
      <c r="J926" t="s">
        <v>3293</v>
      </c>
      <c r="K926" t="s">
        <v>822</v>
      </c>
      <c r="L926" t="s">
        <v>817</v>
      </c>
      <c r="M926" t="s">
        <v>1731</v>
      </c>
      <c r="N926" t="s">
        <v>4868</v>
      </c>
      <c r="O926" t="s">
        <v>6868</v>
      </c>
      <c r="P926" t="s">
        <v>19</v>
      </c>
      <c r="Q926" t="s">
        <v>1083</v>
      </c>
      <c r="R926" t="s">
        <v>51</v>
      </c>
      <c r="S926" t="s">
        <v>1732</v>
      </c>
      <c r="T926" t="s">
        <v>1373</v>
      </c>
      <c r="U926" t="s">
        <v>4871</v>
      </c>
    </row>
    <row r="927" spans="1:21" x14ac:dyDescent="0.25">
      <c r="A927" t="s">
        <v>4129</v>
      </c>
      <c r="B927" t="s">
        <v>4130</v>
      </c>
      <c r="D927" t="s">
        <v>1089</v>
      </c>
      <c r="E927" t="s">
        <v>125</v>
      </c>
      <c r="F927" t="s">
        <v>203</v>
      </c>
      <c r="G927" t="s">
        <v>28</v>
      </c>
      <c r="H927" t="s">
        <v>126</v>
      </c>
      <c r="I927" t="s">
        <v>1122</v>
      </c>
      <c r="J927" t="s">
        <v>5687</v>
      </c>
      <c r="K927" t="s">
        <v>824</v>
      </c>
      <c r="M927" t="s">
        <v>1729</v>
      </c>
      <c r="N927" t="s">
        <v>6869</v>
      </c>
      <c r="P927" t="s">
        <v>19</v>
      </c>
      <c r="Q927" t="s">
        <v>1083</v>
      </c>
      <c r="R927" t="s">
        <v>18</v>
      </c>
      <c r="S927" t="s">
        <v>1732</v>
      </c>
      <c r="T927" t="s">
        <v>1405</v>
      </c>
      <c r="U927" t="s">
        <v>4131</v>
      </c>
    </row>
    <row r="928" spans="1:21" x14ac:dyDescent="0.25">
      <c r="A928" t="s">
        <v>4346</v>
      </c>
      <c r="B928" t="s">
        <v>4347</v>
      </c>
      <c r="D928" t="s">
        <v>297</v>
      </c>
      <c r="E928" t="s">
        <v>125</v>
      </c>
      <c r="F928" t="s">
        <v>245</v>
      </c>
      <c r="G928" t="s">
        <v>1613</v>
      </c>
      <c r="H928" t="s">
        <v>126</v>
      </c>
      <c r="I928" t="s">
        <v>131</v>
      </c>
      <c r="J928" t="s">
        <v>4226</v>
      </c>
      <c r="K928" t="s">
        <v>824</v>
      </c>
      <c r="L928" t="s">
        <v>817</v>
      </c>
      <c r="M928" t="s">
        <v>1729</v>
      </c>
      <c r="N928" t="s">
        <v>6869</v>
      </c>
      <c r="O928" t="s">
        <v>6870</v>
      </c>
      <c r="P928" t="s">
        <v>19</v>
      </c>
      <c r="Q928" t="s">
        <v>126</v>
      </c>
      <c r="R928" t="s">
        <v>18</v>
      </c>
      <c r="S928" t="s">
        <v>1732</v>
      </c>
      <c r="T928" t="s">
        <v>1373</v>
      </c>
      <c r="U928" t="s">
        <v>4348</v>
      </c>
    </row>
    <row r="929" spans="1:21" x14ac:dyDescent="0.25">
      <c r="A929" t="s">
        <v>2309</v>
      </c>
      <c r="B929" t="s">
        <v>2310</v>
      </c>
      <c r="C929" t="s">
        <v>2562</v>
      </c>
      <c r="D929" t="s">
        <v>2427</v>
      </c>
      <c r="E929" t="s">
        <v>125</v>
      </c>
      <c r="F929" t="s">
        <v>245</v>
      </c>
      <c r="G929" t="s">
        <v>589</v>
      </c>
      <c r="H929" t="s">
        <v>1343</v>
      </c>
      <c r="I929" t="s">
        <v>1122</v>
      </c>
      <c r="J929" t="s">
        <v>129</v>
      </c>
      <c r="K929" t="s">
        <v>1400</v>
      </c>
      <c r="M929" t="s">
        <v>1729</v>
      </c>
      <c r="N929" t="s">
        <v>6871</v>
      </c>
      <c r="O929" t="s">
        <v>4109</v>
      </c>
      <c r="P929" t="s">
        <v>19</v>
      </c>
      <c r="Q929" t="s">
        <v>1083</v>
      </c>
      <c r="R929" t="s">
        <v>67</v>
      </c>
      <c r="S929" t="s">
        <v>1732</v>
      </c>
      <c r="T929" t="s">
        <v>5366</v>
      </c>
      <c r="U929" t="s">
        <v>2311</v>
      </c>
    </row>
    <row r="930" spans="1:21" x14ac:dyDescent="0.25">
      <c r="A930" t="s">
        <v>2667</v>
      </c>
      <c r="B930" t="s">
        <v>2667</v>
      </c>
      <c r="D930" t="s">
        <v>290</v>
      </c>
      <c r="E930" t="s">
        <v>125</v>
      </c>
      <c r="F930" t="s">
        <v>245</v>
      </c>
      <c r="G930" t="s">
        <v>1613</v>
      </c>
      <c r="H930" t="s">
        <v>126</v>
      </c>
      <c r="I930" t="s">
        <v>1122</v>
      </c>
      <c r="J930" t="s">
        <v>5429</v>
      </c>
      <c r="K930" t="s">
        <v>824</v>
      </c>
      <c r="L930" t="s">
        <v>817</v>
      </c>
      <c r="M930" t="s">
        <v>1727</v>
      </c>
      <c r="N930" t="s">
        <v>6871</v>
      </c>
      <c r="O930" t="s">
        <v>6872</v>
      </c>
      <c r="P930" t="s">
        <v>19</v>
      </c>
      <c r="Q930" t="s">
        <v>126</v>
      </c>
      <c r="R930" t="s">
        <v>37</v>
      </c>
      <c r="S930" t="s">
        <v>1728</v>
      </c>
      <c r="T930" t="s">
        <v>1373</v>
      </c>
      <c r="U930" t="s">
        <v>2668</v>
      </c>
    </row>
    <row r="931" spans="1:21" x14ac:dyDescent="0.25">
      <c r="A931" t="s">
        <v>3597</v>
      </c>
      <c r="B931" t="s">
        <v>3598</v>
      </c>
      <c r="C931" t="s">
        <v>1128</v>
      </c>
      <c r="D931" t="s">
        <v>4202</v>
      </c>
      <c r="E931" t="s">
        <v>125</v>
      </c>
      <c r="F931" t="s">
        <v>203</v>
      </c>
      <c r="G931" t="s">
        <v>1613</v>
      </c>
      <c r="H931" t="s">
        <v>126</v>
      </c>
      <c r="I931" t="s">
        <v>1122</v>
      </c>
      <c r="J931" t="s">
        <v>771</v>
      </c>
      <c r="K931" t="s">
        <v>1086</v>
      </c>
      <c r="L931" t="s">
        <v>817</v>
      </c>
      <c r="M931" t="s">
        <v>1731</v>
      </c>
      <c r="N931" t="s">
        <v>5227</v>
      </c>
      <c r="O931" t="s">
        <v>6873</v>
      </c>
      <c r="P931" t="s">
        <v>19</v>
      </c>
      <c r="Q931" t="s">
        <v>1081</v>
      </c>
      <c r="R931" t="s">
        <v>37</v>
      </c>
      <c r="S931" t="s">
        <v>1728</v>
      </c>
      <c r="T931" t="s">
        <v>1373</v>
      </c>
      <c r="U931" t="s">
        <v>3599</v>
      </c>
    </row>
    <row r="932" spans="1:21" x14ac:dyDescent="0.25">
      <c r="A932" t="s">
        <v>3395</v>
      </c>
      <c r="B932" t="s">
        <v>3395</v>
      </c>
      <c r="C932" t="s">
        <v>1084</v>
      </c>
      <c r="D932" t="s">
        <v>1691</v>
      </c>
      <c r="E932" t="s">
        <v>125</v>
      </c>
      <c r="F932" t="s">
        <v>246</v>
      </c>
      <c r="G932" t="s">
        <v>1613</v>
      </c>
      <c r="H932" t="s">
        <v>1344</v>
      </c>
      <c r="I932" t="s">
        <v>20</v>
      </c>
      <c r="J932" t="s">
        <v>4183</v>
      </c>
      <c r="K932" t="s">
        <v>1349</v>
      </c>
      <c r="L932" t="s">
        <v>816</v>
      </c>
      <c r="M932" t="s">
        <v>1731</v>
      </c>
      <c r="N932" t="s">
        <v>5365</v>
      </c>
      <c r="O932" t="s">
        <v>6874</v>
      </c>
      <c r="P932" t="s">
        <v>19</v>
      </c>
      <c r="Q932" t="s">
        <v>1083</v>
      </c>
      <c r="R932" t="s">
        <v>18</v>
      </c>
      <c r="S932" t="s">
        <v>1730</v>
      </c>
      <c r="T932" t="s">
        <v>4229</v>
      </c>
      <c r="U932" t="s">
        <v>3396</v>
      </c>
    </row>
    <row r="933" spans="1:21" x14ac:dyDescent="0.25">
      <c r="A933" t="s">
        <v>2444</v>
      </c>
      <c r="B933" t="s">
        <v>2445</v>
      </c>
      <c r="D933" t="s">
        <v>1140</v>
      </c>
      <c r="E933" t="s">
        <v>125</v>
      </c>
      <c r="F933" t="s">
        <v>246</v>
      </c>
      <c r="G933" t="s">
        <v>28</v>
      </c>
      <c r="H933" t="s">
        <v>126</v>
      </c>
      <c r="I933" t="s">
        <v>1122</v>
      </c>
      <c r="J933" t="s">
        <v>3221</v>
      </c>
      <c r="K933" t="s">
        <v>824</v>
      </c>
      <c r="M933" t="s">
        <v>1729</v>
      </c>
      <c r="N933" t="s">
        <v>5365</v>
      </c>
      <c r="P933" t="s">
        <v>19</v>
      </c>
      <c r="Q933" t="s">
        <v>126</v>
      </c>
      <c r="R933" t="s">
        <v>41</v>
      </c>
      <c r="S933" t="s">
        <v>1732</v>
      </c>
      <c r="T933" t="s">
        <v>2315</v>
      </c>
      <c r="U933" t="s">
        <v>2446</v>
      </c>
    </row>
    <row r="934" spans="1:21" x14ac:dyDescent="0.25">
      <c r="A934" t="s">
        <v>2609</v>
      </c>
      <c r="B934" t="s">
        <v>2609</v>
      </c>
      <c r="D934" t="s">
        <v>1111</v>
      </c>
      <c r="E934" t="s">
        <v>125</v>
      </c>
      <c r="F934" t="s">
        <v>245</v>
      </c>
      <c r="G934" t="s">
        <v>1345</v>
      </c>
      <c r="H934" t="s">
        <v>126</v>
      </c>
      <c r="I934" t="s">
        <v>1122</v>
      </c>
      <c r="J934" t="s">
        <v>5429</v>
      </c>
      <c r="K934" t="s">
        <v>824</v>
      </c>
      <c r="L934" t="s">
        <v>817</v>
      </c>
      <c r="M934" t="s">
        <v>1729</v>
      </c>
      <c r="N934" t="s">
        <v>5232</v>
      </c>
      <c r="O934" t="s">
        <v>6875</v>
      </c>
      <c r="P934" t="s">
        <v>19</v>
      </c>
      <c r="Q934" t="s">
        <v>126</v>
      </c>
      <c r="R934" t="s">
        <v>37</v>
      </c>
      <c r="S934" t="s">
        <v>1732</v>
      </c>
      <c r="T934" t="s">
        <v>1373</v>
      </c>
      <c r="U934" t="s">
        <v>2610</v>
      </c>
    </row>
    <row r="935" spans="1:21" x14ac:dyDescent="0.25">
      <c r="A935" t="s">
        <v>3798</v>
      </c>
      <c r="B935" t="s">
        <v>3799</v>
      </c>
      <c r="D935" t="s">
        <v>76</v>
      </c>
      <c r="E935" t="s">
        <v>125</v>
      </c>
      <c r="F935" t="s">
        <v>245</v>
      </c>
      <c r="G935" t="s">
        <v>1613</v>
      </c>
      <c r="H935" t="s">
        <v>126</v>
      </c>
      <c r="I935" t="s">
        <v>131</v>
      </c>
      <c r="J935" t="s">
        <v>4538</v>
      </c>
      <c r="K935" t="s">
        <v>822</v>
      </c>
      <c r="L935" t="s">
        <v>819</v>
      </c>
      <c r="M935" t="s">
        <v>1729</v>
      </c>
      <c r="N935" t="s">
        <v>5232</v>
      </c>
      <c r="O935" t="s">
        <v>4207</v>
      </c>
      <c r="P935" t="s">
        <v>19</v>
      </c>
      <c r="Q935" t="s">
        <v>126</v>
      </c>
      <c r="R935" t="s">
        <v>34</v>
      </c>
      <c r="S935" t="s">
        <v>1732</v>
      </c>
      <c r="T935" t="s">
        <v>1373</v>
      </c>
      <c r="U935" t="s">
        <v>3800</v>
      </c>
    </row>
    <row r="936" spans="1:21" x14ac:dyDescent="0.25">
      <c r="A936" t="s">
        <v>4018</v>
      </c>
      <c r="B936" t="s">
        <v>4019</v>
      </c>
      <c r="D936" t="s">
        <v>1141</v>
      </c>
      <c r="E936" t="s">
        <v>125</v>
      </c>
      <c r="F936" t="s">
        <v>245</v>
      </c>
      <c r="G936" t="s">
        <v>1613</v>
      </c>
      <c r="H936" t="s">
        <v>1343</v>
      </c>
      <c r="I936" t="s">
        <v>20</v>
      </c>
      <c r="J936" t="s">
        <v>3124</v>
      </c>
      <c r="K936" t="s">
        <v>1086</v>
      </c>
      <c r="M936" t="s">
        <v>1731</v>
      </c>
      <c r="N936" t="s">
        <v>5232</v>
      </c>
      <c r="P936" t="s">
        <v>19</v>
      </c>
      <c r="Q936" t="s">
        <v>126</v>
      </c>
      <c r="R936" t="s">
        <v>34</v>
      </c>
      <c r="S936" t="s">
        <v>1730</v>
      </c>
      <c r="T936" t="s">
        <v>1404</v>
      </c>
      <c r="U936" t="s">
        <v>4020</v>
      </c>
    </row>
    <row r="937" spans="1:21" x14ac:dyDescent="0.25">
      <c r="A937" t="s">
        <v>3780</v>
      </c>
      <c r="B937" t="s">
        <v>3781</v>
      </c>
      <c r="C937" t="s">
        <v>1034</v>
      </c>
      <c r="D937" t="s">
        <v>2135</v>
      </c>
      <c r="E937" t="s">
        <v>125</v>
      </c>
      <c r="F937" t="s">
        <v>246</v>
      </c>
      <c r="G937" t="s">
        <v>1613</v>
      </c>
      <c r="H937" t="s">
        <v>1343</v>
      </c>
      <c r="I937" t="s">
        <v>20</v>
      </c>
      <c r="J937" t="s">
        <v>769</v>
      </c>
      <c r="K937" t="s">
        <v>1134</v>
      </c>
      <c r="L937" t="s">
        <v>818</v>
      </c>
      <c r="M937" t="s">
        <v>1731</v>
      </c>
      <c r="N937" t="s">
        <v>6876</v>
      </c>
      <c r="O937" t="s">
        <v>6877</v>
      </c>
      <c r="P937" t="s">
        <v>19</v>
      </c>
      <c r="Q937" t="s">
        <v>1083</v>
      </c>
      <c r="R937" t="s">
        <v>63</v>
      </c>
      <c r="S937" t="s">
        <v>1730</v>
      </c>
      <c r="T937" t="s">
        <v>3782</v>
      </c>
      <c r="U937" t="s">
        <v>3783</v>
      </c>
    </row>
    <row r="938" spans="1:21" x14ac:dyDescent="0.25">
      <c r="A938" t="s">
        <v>4052</v>
      </c>
      <c r="B938" t="s">
        <v>4053</v>
      </c>
      <c r="C938" t="s">
        <v>3959</v>
      </c>
      <c r="D938" t="s">
        <v>297</v>
      </c>
      <c r="E938" t="s">
        <v>125</v>
      </c>
      <c r="F938" t="s">
        <v>246</v>
      </c>
      <c r="G938" t="s">
        <v>591</v>
      </c>
      <c r="H938" t="s">
        <v>126</v>
      </c>
      <c r="I938" t="s">
        <v>131</v>
      </c>
      <c r="J938" t="s">
        <v>762</v>
      </c>
      <c r="K938" t="s">
        <v>820</v>
      </c>
      <c r="L938" t="s">
        <v>823</v>
      </c>
      <c r="M938" t="s">
        <v>1731</v>
      </c>
      <c r="N938" t="s">
        <v>6876</v>
      </c>
      <c r="O938" t="s">
        <v>6878</v>
      </c>
      <c r="P938" t="s">
        <v>19</v>
      </c>
      <c r="Q938" t="s">
        <v>1083</v>
      </c>
      <c r="R938" t="s">
        <v>62</v>
      </c>
      <c r="S938" t="s">
        <v>1730</v>
      </c>
      <c r="T938" t="s">
        <v>1373</v>
      </c>
      <c r="U938" t="s">
        <v>4054</v>
      </c>
    </row>
    <row r="939" spans="1:21" x14ac:dyDescent="0.25">
      <c r="A939" t="s">
        <v>4265</v>
      </c>
      <c r="B939" t="s">
        <v>4265</v>
      </c>
      <c r="C939" t="s">
        <v>3401</v>
      </c>
      <c r="D939" t="s">
        <v>394</v>
      </c>
      <c r="E939" t="s">
        <v>125</v>
      </c>
      <c r="F939" t="s">
        <v>245</v>
      </c>
      <c r="G939" t="s">
        <v>1345</v>
      </c>
      <c r="H939" t="s">
        <v>1343</v>
      </c>
      <c r="I939" t="s">
        <v>28</v>
      </c>
      <c r="J939" t="s">
        <v>731</v>
      </c>
      <c r="K939" t="s">
        <v>1086</v>
      </c>
      <c r="L939" t="s">
        <v>818</v>
      </c>
      <c r="M939" t="s">
        <v>1729</v>
      </c>
      <c r="N939" t="s">
        <v>6876</v>
      </c>
      <c r="O939" t="s">
        <v>6879</v>
      </c>
      <c r="P939" t="s">
        <v>19</v>
      </c>
      <c r="Q939" t="s">
        <v>1083</v>
      </c>
      <c r="R939" t="s">
        <v>18</v>
      </c>
      <c r="S939" t="s">
        <v>1730</v>
      </c>
      <c r="T939" t="s">
        <v>6880</v>
      </c>
      <c r="U939" t="s">
        <v>4266</v>
      </c>
    </row>
    <row r="940" spans="1:21" x14ac:dyDescent="0.25">
      <c r="A940" t="s">
        <v>2123</v>
      </c>
      <c r="B940" t="s">
        <v>2123</v>
      </c>
      <c r="D940" t="s">
        <v>1140</v>
      </c>
      <c r="E940" t="s">
        <v>125</v>
      </c>
      <c r="F940" t="s">
        <v>246</v>
      </c>
      <c r="G940" t="s">
        <v>590</v>
      </c>
      <c r="H940" t="s">
        <v>126</v>
      </c>
      <c r="I940" t="s">
        <v>131</v>
      </c>
      <c r="J940" t="s">
        <v>5429</v>
      </c>
      <c r="K940" t="s">
        <v>824</v>
      </c>
      <c r="M940" t="s">
        <v>1729</v>
      </c>
      <c r="N940" t="s">
        <v>4125</v>
      </c>
      <c r="P940" t="s">
        <v>19</v>
      </c>
      <c r="Q940" t="s">
        <v>126</v>
      </c>
      <c r="R940" t="s">
        <v>24</v>
      </c>
      <c r="S940" t="s">
        <v>1732</v>
      </c>
      <c r="T940" t="s">
        <v>1405</v>
      </c>
      <c r="U940" t="s">
        <v>2124</v>
      </c>
    </row>
    <row r="941" spans="1:21" x14ac:dyDescent="0.25">
      <c r="A941" t="s">
        <v>4709</v>
      </c>
      <c r="B941" t="s">
        <v>4710</v>
      </c>
      <c r="C941" t="s">
        <v>4626</v>
      </c>
      <c r="D941" t="s">
        <v>1237</v>
      </c>
      <c r="E941" t="s">
        <v>125</v>
      </c>
      <c r="F941" t="s">
        <v>246</v>
      </c>
      <c r="G941" t="s">
        <v>1613</v>
      </c>
      <c r="H941" t="s">
        <v>126</v>
      </c>
      <c r="I941" t="s">
        <v>28</v>
      </c>
      <c r="J941" t="s">
        <v>3471</v>
      </c>
      <c r="K941" t="s">
        <v>824</v>
      </c>
      <c r="M941" t="s">
        <v>1731</v>
      </c>
      <c r="N941" t="s">
        <v>4125</v>
      </c>
      <c r="P941" t="s">
        <v>19</v>
      </c>
      <c r="Q941" t="s">
        <v>1083</v>
      </c>
      <c r="R941" t="s">
        <v>68</v>
      </c>
      <c r="S941" t="s">
        <v>1732</v>
      </c>
      <c r="T941" t="s">
        <v>1373</v>
      </c>
      <c r="U941" t="s">
        <v>4711</v>
      </c>
    </row>
    <row r="942" spans="1:21" x14ac:dyDescent="0.25">
      <c r="A942" t="s">
        <v>3378</v>
      </c>
      <c r="B942" t="s">
        <v>3379</v>
      </c>
      <c r="C942" t="s">
        <v>1034</v>
      </c>
      <c r="D942" t="s">
        <v>805</v>
      </c>
      <c r="E942" t="s">
        <v>125</v>
      </c>
      <c r="F942" t="s">
        <v>246</v>
      </c>
      <c r="G942" t="s">
        <v>1613</v>
      </c>
      <c r="H942" t="s">
        <v>1343</v>
      </c>
      <c r="I942" t="s">
        <v>28</v>
      </c>
      <c r="J942" t="s">
        <v>769</v>
      </c>
      <c r="K942" t="s">
        <v>1400</v>
      </c>
      <c r="L942" t="s">
        <v>817</v>
      </c>
      <c r="M942" t="s">
        <v>1727</v>
      </c>
      <c r="N942" t="s">
        <v>5219</v>
      </c>
      <c r="O942" t="s">
        <v>6338</v>
      </c>
      <c r="P942" t="s">
        <v>19</v>
      </c>
      <c r="Q942" t="s">
        <v>1083</v>
      </c>
      <c r="R942" t="s">
        <v>34</v>
      </c>
      <c r="S942" t="s">
        <v>1728</v>
      </c>
      <c r="T942" t="s">
        <v>3743</v>
      </c>
      <c r="U942" t="s">
        <v>3380</v>
      </c>
    </row>
    <row r="943" spans="1:21" x14ac:dyDescent="0.25">
      <c r="A943" t="s">
        <v>3454</v>
      </c>
      <c r="B943" t="s">
        <v>3455</v>
      </c>
      <c r="C943" t="s">
        <v>1402</v>
      </c>
      <c r="D943" t="s">
        <v>1374</v>
      </c>
      <c r="E943" t="s">
        <v>125</v>
      </c>
      <c r="F943" t="s">
        <v>246</v>
      </c>
      <c r="G943" t="s">
        <v>1345</v>
      </c>
      <c r="H943" t="s">
        <v>1344</v>
      </c>
      <c r="I943" t="s">
        <v>20</v>
      </c>
      <c r="J943" t="s">
        <v>306</v>
      </c>
      <c r="K943" t="s">
        <v>1415</v>
      </c>
      <c r="L943" t="s">
        <v>817</v>
      </c>
      <c r="M943" t="s">
        <v>1727</v>
      </c>
      <c r="N943" t="s">
        <v>5219</v>
      </c>
      <c r="O943" t="s">
        <v>6127</v>
      </c>
      <c r="P943" t="s">
        <v>19</v>
      </c>
      <c r="Q943" t="s">
        <v>1081</v>
      </c>
      <c r="R943" t="s">
        <v>29</v>
      </c>
      <c r="S943" t="s">
        <v>1728</v>
      </c>
      <c r="T943" t="s">
        <v>4236</v>
      </c>
      <c r="U943" t="s">
        <v>3456</v>
      </c>
    </row>
    <row r="944" spans="1:21" x14ac:dyDescent="0.25">
      <c r="A944" t="s">
        <v>1832</v>
      </c>
      <c r="B944" t="s">
        <v>1833</v>
      </c>
      <c r="D944" t="s">
        <v>1138</v>
      </c>
      <c r="E944" t="s">
        <v>125</v>
      </c>
      <c r="F944" t="s">
        <v>246</v>
      </c>
      <c r="G944" t="s">
        <v>591</v>
      </c>
      <c r="H944" t="s">
        <v>126</v>
      </c>
      <c r="I944" t="s">
        <v>1122</v>
      </c>
      <c r="J944" t="s">
        <v>723</v>
      </c>
      <c r="K944" t="s">
        <v>824</v>
      </c>
      <c r="L944" t="s">
        <v>823</v>
      </c>
      <c r="M944" t="s">
        <v>1729</v>
      </c>
      <c r="N944" t="s">
        <v>4223</v>
      </c>
      <c r="O944" t="s">
        <v>1038</v>
      </c>
      <c r="P944" t="s">
        <v>25</v>
      </c>
      <c r="Q944" t="s">
        <v>126</v>
      </c>
      <c r="R944" t="s">
        <v>18</v>
      </c>
      <c r="S944" t="s">
        <v>1730</v>
      </c>
      <c r="T944" t="s">
        <v>6881</v>
      </c>
      <c r="U944" t="s">
        <v>1834</v>
      </c>
    </row>
    <row r="945" spans="1:21" x14ac:dyDescent="0.25">
      <c r="A945" t="s">
        <v>4926</v>
      </c>
      <c r="B945" t="s">
        <v>4927</v>
      </c>
      <c r="C945" t="s">
        <v>1128</v>
      </c>
      <c r="D945" t="s">
        <v>279</v>
      </c>
      <c r="E945" t="s">
        <v>125</v>
      </c>
      <c r="F945" t="s">
        <v>246</v>
      </c>
      <c r="G945" t="s">
        <v>28</v>
      </c>
      <c r="H945" t="s">
        <v>1343</v>
      </c>
      <c r="I945" t="s">
        <v>28</v>
      </c>
      <c r="J945" t="s">
        <v>731</v>
      </c>
      <c r="K945" t="s">
        <v>822</v>
      </c>
      <c r="L945" t="s">
        <v>819</v>
      </c>
      <c r="M945" t="s">
        <v>1731</v>
      </c>
      <c r="N945" t="s">
        <v>4223</v>
      </c>
      <c r="O945" t="s">
        <v>6882</v>
      </c>
      <c r="P945" t="s">
        <v>19</v>
      </c>
      <c r="Q945" t="s">
        <v>1083</v>
      </c>
      <c r="R945" t="s">
        <v>60</v>
      </c>
      <c r="S945" t="s">
        <v>1730</v>
      </c>
      <c r="T945" t="s">
        <v>6883</v>
      </c>
      <c r="U945" t="s">
        <v>4928</v>
      </c>
    </row>
    <row r="946" spans="1:21" x14ac:dyDescent="0.25">
      <c r="A946" t="s">
        <v>3832</v>
      </c>
      <c r="B946" t="s">
        <v>3833</v>
      </c>
      <c r="D946" t="s">
        <v>76</v>
      </c>
      <c r="E946" t="s">
        <v>125</v>
      </c>
      <c r="F946" t="s">
        <v>246</v>
      </c>
      <c r="G946" t="s">
        <v>1396</v>
      </c>
      <c r="H946" t="s">
        <v>126</v>
      </c>
      <c r="I946" t="s">
        <v>131</v>
      </c>
      <c r="J946" t="s">
        <v>3293</v>
      </c>
      <c r="K946" t="s">
        <v>824</v>
      </c>
      <c r="L946" t="s">
        <v>819</v>
      </c>
      <c r="M946" t="s">
        <v>1731</v>
      </c>
      <c r="N946" t="s">
        <v>6884</v>
      </c>
      <c r="O946" t="s">
        <v>6019</v>
      </c>
      <c r="P946" t="s">
        <v>19</v>
      </c>
      <c r="Q946" t="s">
        <v>126</v>
      </c>
      <c r="R946" t="s">
        <v>120</v>
      </c>
      <c r="S946" t="s">
        <v>1728</v>
      </c>
      <c r="T946" t="s">
        <v>1373</v>
      </c>
      <c r="U946" t="s">
        <v>3834</v>
      </c>
    </row>
    <row r="947" spans="1:21" x14ac:dyDescent="0.25">
      <c r="A947" t="s">
        <v>3804</v>
      </c>
      <c r="B947" t="s">
        <v>3805</v>
      </c>
      <c r="D947" t="s">
        <v>76</v>
      </c>
      <c r="E947" t="s">
        <v>125</v>
      </c>
      <c r="F947" t="s">
        <v>245</v>
      </c>
      <c r="G947" t="s">
        <v>1613</v>
      </c>
      <c r="H947" t="s">
        <v>126</v>
      </c>
      <c r="I947" t="s">
        <v>131</v>
      </c>
      <c r="J947" t="s">
        <v>5018</v>
      </c>
      <c r="K947" t="s">
        <v>824</v>
      </c>
      <c r="M947" t="s">
        <v>1729</v>
      </c>
      <c r="N947" t="s">
        <v>4564</v>
      </c>
      <c r="P947" t="s">
        <v>19</v>
      </c>
      <c r="Q947" t="s">
        <v>126</v>
      </c>
      <c r="R947" t="s">
        <v>68</v>
      </c>
      <c r="S947" t="s">
        <v>1732</v>
      </c>
      <c r="T947" t="s">
        <v>1373</v>
      </c>
      <c r="U947" t="s">
        <v>3806</v>
      </c>
    </row>
    <row r="948" spans="1:21" x14ac:dyDescent="0.25">
      <c r="A948" t="s">
        <v>3451</v>
      </c>
      <c r="B948" t="s">
        <v>3452</v>
      </c>
      <c r="D948" t="s">
        <v>1141</v>
      </c>
      <c r="E948" t="s">
        <v>125</v>
      </c>
      <c r="F948" t="s">
        <v>245</v>
      </c>
      <c r="G948" t="s">
        <v>1613</v>
      </c>
      <c r="H948" t="s">
        <v>1344</v>
      </c>
      <c r="I948" t="s">
        <v>1122</v>
      </c>
      <c r="J948" t="s">
        <v>771</v>
      </c>
      <c r="K948" t="s">
        <v>1086</v>
      </c>
      <c r="L948" t="s">
        <v>823</v>
      </c>
      <c r="M948" t="s">
        <v>1731</v>
      </c>
      <c r="N948" t="s">
        <v>4564</v>
      </c>
      <c r="O948" t="s">
        <v>6885</v>
      </c>
      <c r="P948" t="s">
        <v>19</v>
      </c>
      <c r="Q948" t="s">
        <v>1083</v>
      </c>
      <c r="R948" t="s">
        <v>37</v>
      </c>
      <c r="S948" t="s">
        <v>1730</v>
      </c>
      <c r="T948" t="s">
        <v>1409</v>
      </c>
      <c r="U948" t="s">
        <v>3453</v>
      </c>
    </row>
    <row r="949" spans="1:21" x14ac:dyDescent="0.25">
      <c r="A949" t="s">
        <v>3810</v>
      </c>
      <c r="B949" t="s">
        <v>3811</v>
      </c>
      <c r="D949" t="s">
        <v>76</v>
      </c>
      <c r="E949" t="s">
        <v>125</v>
      </c>
      <c r="F949" t="s">
        <v>245</v>
      </c>
      <c r="G949" t="s">
        <v>1613</v>
      </c>
      <c r="H949" t="s">
        <v>126</v>
      </c>
      <c r="I949" t="s">
        <v>131</v>
      </c>
      <c r="J949" t="s">
        <v>5018</v>
      </c>
      <c r="K949" t="s">
        <v>824</v>
      </c>
      <c r="M949" t="s">
        <v>1731</v>
      </c>
      <c r="N949" t="s">
        <v>4564</v>
      </c>
      <c r="P949" t="s">
        <v>19</v>
      </c>
      <c r="Q949" t="s">
        <v>126</v>
      </c>
      <c r="R949" t="s">
        <v>34</v>
      </c>
      <c r="S949" t="s">
        <v>1732</v>
      </c>
      <c r="T949" t="s">
        <v>1373</v>
      </c>
      <c r="U949" t="s">
        <v>3812</v>
      </c>
    </row>
    <row r="950" spans="1:21" x14ac:dyDescent="0.25">
      <c r="A950" t="s">
        <v>3813</v>
      </c>
      <c r="B950" t="s">
        <v>3814</v>
      </c>
      <c r="D950" t="s">
        <v>76</v>
      </c>
      <c r="E950" t="s">
        <v>125</v>
      </c>
      <c r="F950" t="s">
        <v>245</v>
      </c>
      <c r="G950" t="s">
        <v>1613</v>
      </c>
      <c r="H950" t="s">
        <v>126</v>
      </c>
      <c r="I950" t="s">
        <v>131</v>
      </c>
      <c r="J950" t="s">
        <v>5124</v>
      </c>
      <c r="K950" t="s">
        <v>824</v>
      </c>
      <c r="M950" t="s">
        <v>1729</v>
      </c>
      <c r="N950" t="s">
        <v>4564</v>
      </c>
      <c r="P950" t="s">
        <v>19</v>
      </c>
      <c r="Q950" t="s">
        <v>126</v>
      </c>
      <c r="R950" t="s">
        <v>62</v>
      </c>
      <c r="S950" t="s">
        <v>1732</v>
      </c>
      <c r="T950" t="s">
        <v>1373</v>
      </c>
      <c r="U950" t="s">
        <v>3815</v>
      </c>
    </row>
    <row r="951" spans="1:21" x14ac:dyDescent="0.25">
      <c r="A951" t="s">
        <v>2635</v>
      </c>
      <c r="B951" t="s">
        <v>2635</v>
      </c>
      <c r="D951" t="s">
        <v>213</v>
      </c>
      <c r="E951" t="s">
        <v>125</v>
      </c>
      <c r="F951" t="s">
        <v>245</v>
      </c>
      <c r="G951" t="s">
        <v>1396</v>
      </c>
      <c r="H951" t="s">
        <v>126</v>
      </c>
      <c r="I951" t="s">
        <v>1122</v>
      </c>
      <c r="J951" t="s">
        <v>5429</v>
      </c>
      <c r="K951" t="s">
        <v>824</v>
      </c>
      <c r="L951" t="s">
        <v>817</v>
      </c>
      <c r="M951" t="s">
        <v>1729</v>
      </c>
      <c r="N951" t="s">
        <v>4126</v>
      </c>
      <c r="O951" t="s">
        <v>6886</v>
      </c>
      <c r="P951" t="s">
        <v>19</v>
      </c>
      <c r="Q951" t="s">
        <v>126</v>
      </c>
      <c r="R951" t="s">
        <v>37</v>
      </c>
      <c r="S951" t="s">
        <v>1732</v>
      </c>
      <c r="T951" t="s">
        <v>1409</v>
      </c>
      <c r="U951" t="s">
        <v>2636</v>
      </c>
    </row>
    <row r="952" spans="1:21" x14ac:dyDescent="0.25">
      <c r="A952" t="s">
        <v>3252</v>
      </c>
      <c r="B952" t="s">
        <v>3253</v>
      </c>
      <c r="D952" t="s">
        <v>233</v>
      </c>
      <c r="E952" t="s">
        <v>125</v>
      </c>
      <c r="F952" t="s">
        <v>246</v>
      </c>
      <c r="G952" t="s">
        <v>1613</v>
      </c>
      <c r="H952" t="s">
        <v>126</v>
      </c>
      <c r="I952" t="s">
        <v>17</v>
      </c>
      <c r="J952" t="s">
        <v>40</v>
      </c>
      <c r="K952" t="s">
        <v>1086</v>
      </c>
      <c r="L952" t="s">
        <v>817</v>
      </c>
      <c r="M952" t="s">
        <v>1727</v>
      </c>
      <c r="N952" t="s">
        <v>4126</v>
      </c>
      <c r="P952" t="s">
        <v>19</v>
      </c>
      <c r="Q952" t="s">
        <v>1083</v>
      </c>
      <c r="R952" t="s">
        <v>51</v>
      </c>
      <c r="S952" t="s">
        <v>1728</v>
      </c>
      <c r="T952" t="s">
        <v>1373</v>
      </c>
      <c r="U952" t="s">
        <v>3254</v>
      </c>
    </row>
    <row r="953" spans="1:21" x14ac:dyDescent="0.25">
      <c r="A953" t="s">
        <v>3828</v>
      </c>
      <c r="B953" t="s">
        <v>3829</v>
      </c>
      <c r="D953" t="s">
        <v>76</v>
      </c>
      <c r="E953" t="s">
        <v>125</v>
      </c>
      <c r="F953" t="s">
        <v>245</v>
      </c>
      <c r="G953" t="s">
        <v>1613</v>
      </c>
      <c r="H953" t="s">
        <v>126</v>
      </c>
      <c r="I953" t="s">
        <v>131</v>
      </c>
      <c r="J953" t="s">
        <v>5307</v>
      </c>
      <c r="K953" t="s">
        <v>824</v>
      </c>
      <c r="M953" t="s">
        <v>1727</v>
      </c>
      <c r="N953" t="s">
        <v>5234</v>
      </c>
      <c r="P953" t="s">
        <v>19</v>
      </c>
      <c r="Q953" t="s">
        <v>126</v>
      </c>
      <c r="R953" t="s">
        <v>51</v>
      </c>
      <c r="S953" t="s">
        <v>1732</v>
      </c>
      <c r="T953" t="s">
        <v>1373</v>
      </c>
      <c r="U953" t="s">
        <v>3830</v>
      </c>
    </row>
    <row r="954" spans="1:21" x14ac:dyDescent="0.25">
      <c r="A954" t="s">
        <v>3859</v>
      </c>
      <c r="B954" t="s">
        <v>3860</v>
      </c>
      <c r="D954" t="s">
        <v>1120</v>
      </c>
      <c r="E954" t="s">
        <v>125</v>
      </c>
      <c r="F954" t="s">
        <v>4238</v>
      </c>
      <c r="G954" t="s">
        <v>1613</v>
      </c>
      <c r="H954" t="s">
        <v>126</v>
      </c>
      <c r="I954" t="s">
        <v>131</v>
      </c>
      <c r="J954" t="s">
        <v>3471</v>
      </c>
      <c r="K954" t="s">
        <v>1086</v>
      </c>
      <c r="M954" t="s">
        <v>1727</v>
      </c>
      <c r="N954" t="s">
        <v>5234</v>
      </c>
      <c r="P954" t="s">
        <v>19</v>
      </c>
      <c r="Q954" t="s">
        <v>126</v>
      </c>
      <c r="R954" t="s">
        <v>67</v>
      </c>
      <c r="S954" t="s">
        <v>1732</v>
      </c>
      <c r="T954" t="s">
        <v>1409</v>
      </c>
      <c r="U954" t="s">
        <v>3861</v>
      </c>
    </row>
    <row r="955" spans="1:21" x14ac:dyDescent="0.25">
      <c r="A955" t="s">
        <v>3496</v>
      </c>
      <c r="B955" t="s">
        <v>3497</v>
      </c>
      <c r="C955" t="s">
        <v>2562</v>
      </c>
      <c r="D955" t="s">
        <v>1609</v>
      </c>
      <c r="E955" t="s">
        <v>2052</v>
      </c>
      <c r="F955" t="s">
        <v>246</v>
      </c>
      <c r="G955" t="s">
        <v>1613</v>
      </c>
      <c r="H955" t="s">
        <v>1344</v>
      </c>
      <c r="I955" t="s">
        <v>20</v>
      </c>
      <c r="J955" t="s">
        <v>764</v>
      </c>
      <c r="K955" t="s">
        <v>1134</v>
      </c>
      <c r="L955" t="s">
        <v>819</v>
      </c>
      <c r="M955" t="s">
        <v>1731</v>
      </c>
      <c r="N955" t="s">
        <v>5225</v>
      </c>
      <c r="O955" t="s">
        <v>6887</v>
      </c>
      <c r="P955" t="s">
        <v>19</v>
      </c>
      <c r="Q955" t="s">
        <v>1362</v>
      </c>
      <c r="R955" t="s">
        <v>67</v>
      </c>
      <c r="S955" t="s">
        <v>1730</v>
      </c>
      <c r="T955" t="s">
        <v>4867</v>
      </c>
      <c r="U955" t="s">
        <v>3498</v>
      </c>
    </row>
    <row r="956" spans="1:21" x14ac:dyDescent="0.25">
      <c r="A956" t="s">
        <v>4374</v>
      </c>
      <c r="B956" t="s">
        <v>4375</v>
      </c>
      <c r="D956" t="s">
        <v>76</v>
      </c>
      <c r="E956" t="s">
        <v>125</v>
      </c>
      <c r="F956" t="s">
        <v>245</v>
      </c>
      <c r="G956" t="s">
        <v>1613</v>
      </c>
      <c r="H956" t="s">
        <v>1343</v>
      </c>
      <c r="I956" t="s">
        <v>131</v>
      </c>
      <c r="J956" t="s">
        <v>3278</v>
      </c>
      <c r="K956" t="s">
        <v>822</v>
      </c>
      <c r="L956" t="s">
        <v>819</v>
      </c>
      <c r="M956" t="s">
        <v>1727</v>
      </c>
      <c r="N956" t="s">
        <v>3751</v>
      </c>
      <c r="O956" t="s">
        <v>6888</v>
      </c>
      <c r="P956" t="s">
        <v>19</v>
      </c>
      <c r="Q956" t="s">
        <v>126</v>
      </c>
      <c r="R956" t="s">
        <v>51</v>
      </c>
      <c r="S956" t="s">
        <v>1732</v>
      </c>
      <c r="T956" t="s">
        <v>1373</v>
      </c>
      <c r="U956" t="s">
        <v>4376</v>
      </c>
    </row>
    <row r="957" spans="1:21" x14ac:dyDescent="0.25">
      <c r="A957" t="s">
        <v>3249</v>
      </c>
      <c r="B957" t="s">
        <v>3250</v>
      </c>
      <c r="C957" t="s">
        <v>2562</v>
      </c>
      <c r="D957" t="s">
        <v>76</v>
      </c>
      <c r="E957" t="s">
        <v>125</v>
      </c>
      <c r="F957" t="s">
        <v>246</v>
      </c>
      <c r="G957" t="s">
        <v>1613</v>
      </c>
      <c r="H957" t="s">
        <v>1343</v>
      </c>
      <c r="I957" t="s">
        <v>20</v>
      </c>
      <c r="J957" t="s">
        <v>727</v>
      </c>
      <c r="K957" t="s">
        <v>1347</v>
      </c>
      <c r="L957" t="s">
        <v>817</v>
      </c>
      <c r="M957" t="s">
        <v>1731</v>
      </c>
      <c r="N957" t="s">
        <v>3752</v>
      </c>
      <c r="P957" t="s">
        <v>19</v>
      </c>
      <c r="Q957" t="s">
        <v>126</v>
      </c>
      <c r="R957" t="s">
        <v>24</v>
      </c>
      <c r="S957" t="s">
        <v>1732</v>
      </c>
      <c r="T957" t="s">
        <v>1373</v>
      </c>
      <c r="U957" t="s">
        <v>3251</v>
      </c>
    </row>
    <row r="958" spans="1:21" x14ac:dyDescent="0.25">
      <c r="A958" t="s">
        <v>4644</v>
      </c>
      <c r="B958" t="s">
        <v>4645</v>
      </c>
      <c r="D958" t="s">
        <v>1117</v>
      </c>
      <c r="E958" t="s">
        <v>125</v>
      </c>
      <c r="F958" t="s">
        <v>246</v>
      </c>
      <c r="G958" t="s">
        <v>1345</v>
      </c>
      <c r="H958" t="s">
        <v>1343</v>
      </c>
      <c r="I958" t="s">
        <v>17</v>
      </c>
      <c r="J958" t="s">
        <v>728</v>
      </c>
      <c r="K958" t="s">
        <v>822</v>
      </c>
      <c r="L958" t="s">
        <v>819</v>
      </c>
      <c r="M958" t="s">
        <v>1731</v>
      </c>
      <c r="N958" t="s">
        <v>3752</v>
      </c>
      <c r="O958" t="s">
        <v>6889</v>
      </c>
      <c r="P958" t="s">
        <v>19</v>
      </c>
      <c r="Q958" t="s">
        <v>1081</v>
      </c>
      <c r="R958" t="s">
        <v>51</v>
      </c>
      <c r="S958" t="s">
        <v>1730</v>
      </c>
      <c r="T958" t="s">
        <v>6890</v>
      </c>
      <c r="U958" t="s">
        <v>4646</v>
      </c>
    </row>
    <row r="959" spans="1:21" x14ac:dyDescent="0.25">
      <c r="A959" t="s">
        <v>4133</v>
      </c>
      <c r="B959" t="s">
        <v>4134</v>
      </c>
      <c r="D959" t="s">
        <v>76</v>
      </c>
      <c r="E959" t="s">
        <v>125</v>
      </c>
      <c r="F959" t="s">
        <v>245</v>
      </c>
      <c r="G959" t="s">
        <v>1613</v>
      </c>
      <c r="H959" t="s">
        <v>126</v>
      </c>
      <c r="I959" t="s">
        <v>131</v>
      </c>
      <c r="J959" t="s">
        <v>5687</v>
      </c>
      <c r="K959" t="s">
        <v>824</v>
      </c>
      <c r="L959" t="s">
        <v>819</v>
      </c>
      <c r="M959" t="s">
        <v>1731</v>
      </c>
      <c r="N959" t="s">
        <v>6891</v>
      </c>
      <c r="O959" t="s">
        <v>1030</v>
      </c>
      <c r="P959" t="s">
        <v>19</v>
      </c>
      <c r="Q959" t="s">
        <v>126</v>
      </c>
      <c r="R959" t="s">
        <v>30</v>
      </c>
      <c r="S959" t="s">
        <v>1732</v>
      </c>
      <c r="T959" t="s">
        <v>1373</v>
      </c>
      <c r="U959" t="s">
        <v>4135</v>
      </c>
    </row>
    <row r="960" spans="1:21" x14ac:dyDescent="0.25">
      <c r="A960" t="s">
        <v>2927</v>
      </c>
      <c r="B960" t="s">
        <v>2928</v>
      </c>
      <c r="D960" t="s">
        <v>1133</v>
      </c>
      <c r="E960" t="s">
        <v>125</v>
      </c>
      <c r="F960" t="s">
        <v>246</v>
      </c>
      <c r="G960" t="s">
        <v>28</v>
      </c>
      <c r="H960" t="s">
        <v>1343</v>
      </c>
      <c r="I960" t="s">
        <v>28</v>
      </c>
      <c r="J960" t="s">
        <v>3629</v>
      </c>
      <c r="K960" t="s">
        <v>1086</v>
      </c>
      <c r="L960" t="s">
        <v>819</v>
      </c>
      <c r="M960" t="s">
        <v>1729</v>
      </c>
      <c r="N960" t="s">
        <v>3488</v>
      </c>
      <c r="O960" t="s">
        <v>1030</v>
      </c>
      <c r="P960" t="s">
        <v>19</v>
      </c>
      <c r="Q960" t="s">
        <v>126</v>
      </c>
      <c r="R960" t="s">
        <v>63</v>
      </c>
      <c r="S960" t="s">
        <v>1732</v>
      </c>
      <c r="T960" t="s">
        <v>4566</v>
      </c>
      <c r="U960" t="s">
        <v>2929</v>
      </c>
    </row>
    <row r="961" spans="1:21" x14ac:dyDescent="0.25">
      <c r="A961" t="s">
        <v>3994</v>
      </c>
      <c r="B961" t="s">
        <v>3995</v>
      </c>
      <c r="C961" t="s">
        <v>3959</v>
      </c>
      <c r="D961" t="s">
        <v>213</v>
      </c>
      <c r="E961" t="s">
        <v>125</v>
      </c>
      <c r="F961" t="s">
        <v>246</v>
      </c>
      <c r="G961" t="s">
        <v>1613</v>
      </c>
      <c r="H961" t="s">
        <v>1343</v>
      </c>
      <c r="I961" t="s">
        <v>20</v>
      </c>
      <c r="J961" t="s">
        <v>40</v>
      </c>
      <c r="K961" t="s">
        <v>822</v>
      </c>
      <c r="L961" t="s">
        <v>819</v>
      </c>
      <c r="M961" t="s">
        <v>1729</v>
      </c>
      <c r="N961" t="s">
        <v>3488</v>
      </c>
      <c r="O961" t="s">
        <v>6892</v>
      </c>
      <c r="P961" t="s">
        <v>19</v>
      </c>
      <c r="Q961" t="s">
        <v>126</v>
      </c>
      <c r="R961" t="s">
        <v>62</v>
      </c>
      <c r="S961" t="s">
        <v>1732</v>
      </c>
      <c r="T961" t="s">
        <v>6893</v>
      </c>
      <c r="U961" t="s">
        <v>3996</v>
      </c>
    </row>
    <row r="962" spans="1:21" x14ac:dyDescent="0.25">
      <c r="A962" t="s">
        <v>3773</v>
      </c>
      <c r="B962" t="s">
        <v>3774</v>
      </c>
      <c r="C962" t="s">
        <v>1034</v>
      </c>
      <c r="D962" t="s">
        <v>1604</v>
      </c>
      <c r="E962" t="s">
        <v>2052</v>
      </c>
      <c r="F962" t="s">
        <v>246</v>
      </c>
      <c r="G962" t="s">
        <v>1613</v>
      </c>
      <c r="H962" t="s">
        <v>1344</v>
      </c>
      <c r="I962" t="s">
        <v>28</v>
      </c>
      <c r="J962" t="s">
        <v>2749</v>
      </c>
      <c r="K962" t="s">
        <v>1400</v>
      </c>
      <c r="L962" t="s">
        <v>817</v>
      </c>
      <c r="M962" t="s">
        <v>1731</v>
      </c>
      <c r="N962" t="s">
        <v>6894</v>
      </c>
      <c r="O962" t="s">
        <v>6895</v>
      </c>
      <c r="P962" t="s">
        <v>19</v>
      </c>
      <c r="Q962" t="s">
        <v>1101</v>
      </c>
      <c r="R962" t="s">
        <v>120</v>
      </c>
      <c r="S962" t="s">
        <v>1730</v>
      </c>
      <c r="T962" t="s">
        <v>5240</v>
      </c>
      <c r="U962" t="s">
        <v>3775</v>
      </c>
    </row>
    <row r="963" spans="1:21" x14ac:dyDescent="0.25">
      <c r="A963" t="s">
        <v>3909</v>
      </c>
      <c r="B963" t="s">
        <v>3910</v>
      </c>
      <c r="C963" t="s">
        <v>3186</v>
      </c>
      <c r="D963" t="s">
        <v>233</v>
      </c>
      <c r="E963" t="s">
        <v>125</v>
      </c>
      <c r="F963" t="s">
        <v>245</v>
      </c>
      <c r="G963" t="s">
        <v>591</v>
      </c>
      <c r="H963" t="s">
        <v>126</v>
      </c>
      <c r="I963" t="s">
        <v>1122</v>
      </c>
      <c r="J963" t="s">
        <v>4340</v>
      </c>
      <c r="K963" t="s">
        <v>822</v>
      </c>
      <c r="L963" t="s">
        <v>819</v>
      </c>
      <c r="M963" t="s">
        <v>1731</v>
      </c>
      <c r="N963" t="s">
        <v>5229</v>
      </c>
      <c r="O963" t="s">
        <v>6896</v>
      </c>
      <c r="P963" t="s">
        <v>19</v>
      </c>
      <c r="Q963" t="s">
        <v>1083</v>
      </c>
      <c r="R963" t="s">
        <v>41</v>
      </c>
      <c r="S963" t="s">
        <v>1730</v>
      </c>
      <c r="T963" t="s">
        <v>4875</v>
      </c>
      <c r="U963" t="s">
        <v>3911</v>
      </c>
    </row>
    <row r="964" spans="1:21" x14ac:dyDescent="0.25">
      <c r="A964" t="s">
        <v>3973</v>
      </c>
      <c r="B964" t="s">
        <v>3974</v>
      </c>
      <c r="D964" t="s">
        <v>76</v>
      </c>
      <c r="E964" t="s">
        <v>125</v>
      </c>
      <c r="F964" t="s">
        <v>245</v>
      </c>
      <c r="G964" t="s">
        <v>1613</v>
      </c>
      <c r="H964" t="s">
        <v>126</v>
      </c>
      <c r="I964" t="s">
        <v>131</v>
      </c>
      <c r="J964" t="s">
        <v>5290</v>
      </c>
      <c r="K964" t="s">
        <v>824</v>
      </c>
      <c r="M964" t="s">
        <v>1731</v>
      </c>
      <c r="N964" t="s">
        <v>5229</v>
      </c>
      <c r="P964" t="s">
        <v>19</v>
      </c>
      <c r="Q964" t="s">
        <v>126</v>
      </c>
      <c r="R964" t="s">
        <v>36</v>
      </c>
      <c r="S964" t="s">
        <v>1732</v>
      </c>
      <c r="T964" t="s">
        <v>1373</v>
      </c>
      <c r="U964" t="s">
        <v>3975</v>
      </c>
    </row>
    <row r="965" spans="1:21" x14ac:dyDescent="0.25">
      <c r="A965" t="s">
        <v>4914</v>
      </c>
      <c r="B965" t="s">
        <v>4915</v>
      </c>
      <c r="D965" t="s">
        <v>1141</v>
      </c>
      <c r="E965" t="s">
        <v>125</v>
      </c>
      <c r="F965" t="s">
        <v>246</v>
      </c>
      <c r="G965" t="s">
        <v>589</v>
      </c>
      <c r="H965" t="s">
        <v>126</v>
      </c>
      <c r="I965" t="s">
        <v>20</v>
      </c>
      <c r="J965" t="s">
        <v>724</v>
      </c>
      <c r="K965" t="s">
        <v>1086</v>
      </c>
      <c r="L965" t="s">
        <v>817</v>
      </c>
      <c r="M965" t="s">
        <v>1731</v>
      </c>
      <c r="N965" t="s">
        <v>5229</v>
      </c>
      <c r="O965" t="s">
        <v>6897</v>
      </c>
      <c r="P965" t="s">
        <v>19</v>
      </c>
      <c r="Q965" t="s">
        <v>126</v>
      </c>
      <c r="R965" t="s">
        <v>37</v>
      </c>
      <c r="S965" t="s">
        <v>1730</v>
      </c>
      <c r="T965" t="s">
        <v>5248</v>
      </c>
      <c r="U965" t="s">
        <v>4916</v>
      </c>
    </row>
    <row r="966" spans="1:21" x14ac:dyDescent="0.25">
      <c r="A966" t="s">
        <v>4883</v>
      </c>
      <c r="B966" t="s">
        <v>4884</v>
      </c>
      <c r="C966" t="s">
        <v>2300</v>
      </c>
      <c r="D966" t="s">
        <v>1734</v>
      </c>
      <c r="E966" t="s">
        <v>125</v>
      </c>
      <c r="F966" t="s">
        <v>246</v>
      </c>
      <c r="G966" t="s">
        <v>1613</v>
      </c>
      <c r="H966" t="s">
        <v>1343</v>
      </c>
      <c r="I966" t="s">
        <v>131</v>
      </c>
      <c r="J966" t="s">
        <v>3222</v>
      </c>
      <c r="K966" t="s">
        <v>1085</v>
      </c>
      <c r="L966" t="s">
        <v>823</v>
      </c>
      <c r="M966" t="s">
        <v>1731</v>
      </c>
      <c r="N966" t="s">
        <v>6898</v>
      </c>
      <c r="O966" t="s">
        <v>6899</v>
      </c>
      <c r="P966" t="s">
        <v>19</v>
      </c>
      <c r="Q966" t="s">
        <v>1083</v>
      </c>
      <c r="R966" t="s">
        <v>21</v>
      </c>
      <c r="S966" t="s">
        <v>1732</v>
      </c>
      <c r="T966" t="s">
        <v>1401</v>
      </c>
      <c r="U966" t="s">
        <v>4885</v>
      </c>
    </row>
    <row r="967" spans="1:21" x14ac:dyDescent="0.25">
      <c r="A967" t="s">
        <v>3957</v>
      </c>
      <c r="B967" t="s">
        <v>3958</v>
      </c>
      <c r="C967" t="s">
        <v>3959</v>
      </c>
      <c r="D967" t="s">
        <v>213</v>
      </c>
      <c r="E967" t="s">
        <v>125</v>
      </c>
      <c r="F967" t="s">
        <v>246</v>
      </c>
      <c r="G967" t="s">
        <v>1613</v>
      </c>
      <c r="H967" t="s">
        <v>126</v>
      </c>
      <c r="I967" t="s">
        <v>17</v>
      </c>
      <c r="J967" t="s">
        <v>723</v>
      </c>
      <c r="K967" t="s">
        <v>820</v>
      </c>
      <c r="L967" t="s">
        <v>819</v>
      </c>
      <c r="M967" t="s">
        <v>1731</v>
      </c>
      <c r="N967" t="s">
        <v>6898</v>
      </c>
      <c r="O967" t="s">
        <v>6900</v>
      </c>
      <c r="Q967" t="s">
        <v>126</v>
      </c>
      <c r="R967" t="s">
        <v>62</v>
      </c>
      <c r="S967" t="s">
        <v>1730</v>
      </c>
      <c r="T967" t="s">
        <v>1372</v>
      </c>
      <c r="U967" t="s">
        <v>3960</v>
      </c>
    </row>
    <row r="968" spans="1:21" x14ac:dyDescent="0.25">
      <c r="A968" t="s">
        <v>3948</v>
      </c>
      <c r="B968" t="s">
        <v>3949</v>
      </c>
      <c r="C968" t="s">
        <v>1402</v>
      </c>
      <c r="D968" t="s">
        <v>1091</v>
      </c>
      <c r="E968" t="s">
        <v>125</v>
      </c>
      <c r="F968" t="s">
        <v>246</v>
      </c>
      <c r="G968" t="s">
        <v>1613</v>
      </c>
      <c r="H968" t="s">
        <v>126</v>
      </c>
      <c r="I968" t="s">
        <v>20</v>
      </c>
      <c r="J968" t="s">
        <v>40</v>
      </c>
      <c r="K968" t="s">
        <v>1086</v>
      </c>
      <c r="L968" t="s">
        <v>818</v>
      </c>
      <c r="M968" t="s">
        <v>1731</v>
      </c>
      <c r="N968" t="s">
        <v>4874</v>
      </c>
      <c r="O968" t="s">
        <v>6901</v>
      </c>
      <c r="P968" t="s">
        <v>19</v>
      </c>
      <c r="Q968" t="s">
        <v>1081</v>
      </c>
      <c r="R968" t="s">
        <v>30</v>
      </c>
      <c r="S968" t="s">
        <v>1730</v>
      </c>
      <c r="T968" t="s">
        <v>1373</v>
      </c>
      <c r="U968" t="s">
        <v>3950</v>
      </c>
    </row>
    <row r="969" spans="1:21" x14ac:dyDescent="0.25">
      <c r="A969" t="s">
        <v>3918</v>
      </c>
      <c r="B969" t="s">
        <v>3919</v>
      </c>
      <c r="D969" t="s">
        <v>1141</v>
      </c>
      <c r="E969" t="s">
        <v>125</v>
      </c>
      <c r="F969" t="s">
        <v>246</v>
      </c>
      <c r="G969" t="s">
        <v>1613</v>
      </c>
      <c r="H969" t="s">
        <v>126</v>
      </c>
      <c r="I969" t="s">
        <v>17</v>
      </c>
      <c r="J969" t="s">
        <v>4494</v>
      </c>
      <c r="K969" t="s">
        <v>824</v>
      </c>
      <c r="M969" t="s">
        <v>1731</v>
      </c>
      <c r="N969" t="s">
        <v>4874</v>
      </c>
      <c r="P969" t="s">
        <v>19</v>
      </c>
      <c r="Q969" t="s">
        <v>126</v>
      </c>
      <c r="R969" t="s">
        <v>24</v>
      </c>
      <c r="S969" t="s">
        <v>1732</v>
      </c>
      <c r="T969" t="s">
        <v>1404</v>
      </c>
      <c r="U969" t="s">
        <v>3920</v>
      </c>
    </row>
    <row r="970" spans="1:21" x14ac:dyDescent="0.25">
      <c r="A970" t="s">
        <v>4599</v>
      </c>
      <c r="B970" t="s">
        <v>4600</v>
      </c>
      <c r="D970" t="s">
        <v>231</v>
      </c>
      <c r="E970" t="s">
        <v>125</v>
      </c>
      <c r="F970" t="s">
        <v>245</v>
      </c>
      <c r="G970" t="s">
        <v>1396</v>
      </c>
      <c r="H970" t="s">
        <v>126</v>
      </c>
      <c r="I970" t="s">
        <v>20</v>
      </c>
      <c r="J970" t="s">
        <v>3462</v>
      </c>
      <c r="K970" t="s">
        <v>824</v>
      </c>
      <c r="M970" t="s">
        <v>1731</v>
      </c>
      <c r="N970" t="s">
        <v>4874</v>
      </c>
      <c r="P970" t="s">
        <v>19</v>
      </c>
      <c r="Q970" t="s">
        <v>126</v>
      </c>
      <c r="R970" t="s">
        <v>29</v>
      </c>
      <c r="S970" t="s">
        <v>1732</v>
      </c>
      <c r="T970" t="s">
        <v>1373</v>
      </c>
      <c r="U970" t="s">
        <v>4601</v>
      </c>
    </row>
    <row r="971" spans="1:21" x14ac:dyDescent="0.25">
      <c r="A971" t="s">
        <v>4602</v>
      </c>
      <c r="B971" t="s">
        <v>4603</v>
      </c>
      <c r="D971" t="s">
        <v>290</v>
      </c>
      <c r="E971" t="s">
        <v>125</v>
      </c>
      <c r="F971" t="s">
        <v>245</v>
      </c>
      <c r="G971" t="s">
        <v>1396</v>
      </c>
      <c r="H971" t="s">
        <v>126</v>
      </c>
      <c r="I971" t="s">
        <v>20</v>
      </c>
      <c r="J971" t="s">
        <v>3220</v>
      </c>
      <c r="K971" t="s">
        <v>822</v>
      </c>
      <c r="M971" t="s">
        <v>1729</v>
      </c>
      <c r="N971" t="s">
        <v>4874</v>
      </c>
      <c r="P971" t="s">
        <v>19</v>
      </c>
      <c r="Q971" t="s">
        <v>126</v>
      </c>
      <c r="R971" t="s">
        <v>34</v>
      </c>
      <c r="S971" t="s">
        <v>1732</v>
      </c>
      <c r="T971" t="s">
        <v>1373</v>
      </c>
      <c r="U971" t="s">
        <v>4604</v>
      </c>
    </row>
    <row r="972" spans="1:21" x14ac:dyDescent="0.25">
      <c r="A972" t="s">
        <v>6902</v>
      </c>
      <c r="B972" t="s">
        <v>6903</v>
      </c>
      <c r="D972" t="s">
        <v>1138</v>
      </c>
      <c r="E972" t="s">
        <v>125</v>
      </c>
      <c r="F972" t="s">
        <v>246</v>
      </c>
      <c r="G972" t="s">
        <v>1613</v>
      </c>
      <c r="H972" t="s">
        <v>126</v>
      </c>
      <c r="I972" t="s">
        <v>17</v>
      </c>
      <c r="J972" t="s">
        <v>765</v>
      </c>
      <c r="K972" t="s">
        <v>1086</v>
      </c>
      <c r="L972" t="s">
        <v>817</v>
      </c>
      <c r="M972" t="s">
        <v>1731</v>
      </c>
      <c r="N972" t="s">
        <v>4329</v>
      </c>
      <c r="O972" t="s">
        <v>1008</v>
      </c>
      <c r="P972" t="s">
        <v>19</v>
      </c>
      <c r="Q972" t="s">
        <v>126</v>
      </c>
      <c r="R972" t="s">
        <v>18</v>
      </c>
      <c r="S972" t="s">
        <v>1732</v>
      </c>
      <c r="T972" t="s">
        <v>1409</v>
      </c>
      <c r="U972" t="s">
        <v>6904</v>
      </c>
    </row>
    <row r="973" spans="1:21" x14ac:dyDescent="0.25">
      <c r="A973" t="s">
        <v>3001</v>
      </c>
      <c r="B973" t="s">
        <v>3002</v>
      </c>
      <c r="C973" t="s">
        <v>3003</v>
      </c>
      <c r="D973" t="s">
        <v>1604</v>
      </c>
      <c r="E973" t="s">
        <v>125</v>
      </c>
      <c r="F973" t="s">
        <v>203</v>
      </c>
      <c r="G973" t="s">
        <v>1613</v>
      </c>
      <c r="H973" t="s">
        <v>1343</v>
      </c>
      <c r="I973" t="s">
        <v>131</v>
      </c>
      <c r="J973" t="s">
        <v>722</v>
      </c>
      <c r="K973" t="s">
        <v>822</v>
      </c>
      <c r="L973" t="s">
        <v>819</v>
      </c>
      <c r="M973" t="s">
        <v>1731</v>
      </c>
      <c r="N973" t="s">
        <v>4329</v>
      </c>
      <c r="O973" t="s">
        <v>1030</v>
      </c>
      <c r="P973" t="s">
        <v>19</v>
      </c>
      <c r="Q973" t="s">
        <v>1083</v>
      </c>
      <c r="R973" t="s">
        <v>51</v>
      </c>
      <c r="S973" t="s">
        <v>1730</v>
      </c>
      <c r="T973" t="s">
        <v>1373</v>
      </c>
      <c r="U973" t="s">
        <v>3004</v>
      </c>
    </row>
    <row r="974" spans="1:21" x14ac:dyDescent="0.25">
      <c r="A974" t="s">
        <v>3853</v>
      </c>
      <c r="B974" t="s">
        <v>3854</v>
      </c>
      <c r="D974" t="s">
        <v>76</v>
      </c>
      <c r="E974" t="s">
        <v>125</v>
      </c>
      <c r="F974" t="s">
        <v>246</v>
      </c>
      <c r="G974" t="s">
        <v>1613</v>
      </c>
      <c r="H974" t="s">
        <v>126</v>
      </c>
      <c r="I974" t="s">
        <v>131</v>
      </c>
      <c r="J974" t="s">
        <v>4857</v>
      </c>
      <c r="K974" t="s">
        <v>1086</v>
      </c>
      <c r="M974" t="s">
        <v>1727</v>
      </c>
      <c r="N974" t="s">
        <v>4329</v>
      </c>
      <c r="P974" t="s">
        <v>19</v>
      </c>
      <c r="Q974" t="s">
        <v>126</v>
      </c>
      <c r="R974" t="s">
        <v>120</v>
      </c>
      <c r="S974" t="s">
        <v>1732</v>
      </c>
      <c r="T974" t="s">
        <v>1373</v>
      </c>
      <c r="U974" t="s">
        <v>3855</v>
      </c>
    </row>
    <row r="975" spans="1:21" x14ac:dyDescent="0.25">
      <c r="A975" t="s">
        <v>3865</v>
      </c>
      <c r="B975" t="s">
        <v>3866</v>
      </c>
      <c r="D975" t="s">
        <v>76</v>
      </c>
      <c r="E975" t="s">
        <v>125</v>
      </c>
      <c r="F975" t="s">
        <v>246</v>
      </c>
      <c r="G975" t="s">
        <v>1613</v>
      </c>
      <c r="H975" t="s">
        <v>126</v>
      </c>
      <c r="I975" t="s">
        <v>131</v>
      </c>
      <c r="J975" t="s">
        <v>4857</v>
      </c>
      <c r="K975" t="s">
        <v>1086</v>
      </c>
      <c r="M975" t="s">
        <v>1727</v>
      </c>
      <c r="N975" t="s">
        <v>4329</v>
      </c>
      <c r="P975" t="s">
        <v>19</v>
      </c>
      <c r="Q975" t="s">
        <v>126</v>
      </c>
      <c r="R975" t="s">
        <v>49</v>
      </c>
      <c r="S975" t="s">
        <v>1732</v>
      </c>
      <c r="T975" t="s">
        <v>1373</v>
      </c>
      <c r="U975" t="s">
        <v>3867</v>
      </c>
    </row>
    <row r="976" spans="1:21" x14ac:dyDescent="0.25">
      <c r="A976" t="s">
        <v>3877</v>
      </c>
      <c r="B976" t="s">
        <v>3878</v>
      </c>
      <c r="D976" t="s">
        <v>76</v>
      </c>
      <c r="E976" t="s">
        <v>125</v>
      </c>
      <c r="F976" t="s">
        <v>245</v>
      </c>
      <c r="G976" t="s">
        <v>1613</v>
      </c>
      <c r="H976" t="s">
        <v>126</v>
      </c>
      <c r="I976" t="s">
        <v>131</v>
      </c>
      <c r="J976" t="s">
        <v>4465</v>
      </c>
      <c r="K976" t="s">
        <v>824</v>
      </c>
      <c r="M976" t="s">
        <v>1727</v>
      </c>
      <c r="N976" t="s">
        <v>4329</v>
      </c>
      <c r="P976" t="s">
        <v>19</v>
      </c>
      <c r="Q976" t="s">
        <v>126</v>
      </c>
      <c r="R976" t="s">
        <v>46</v>
      </c>
      <c r="S976" t="s">
        <v>1732</v>
      </c>
      <c r="T976" t="s">
        <v>1373</v>
      </c>
      <c r="U976" t="s">
        <v>3879</v>
      </c>
    </row>
    <row r="977" spans="1:21" x14ac:dyDescent="0.25">
      <c r="A977" t="s">
        <v>3883</v>
      </c>
      <c r="B977" t="s">
        <v>3884</v>
      </c>
      <c r="D977" t="s">
        <v>76</v>
      </c>
      <c r="E977" t="s">
        <v>125</v>
      </c>
      <c r="F977" t="s">
        <v>245</v>
      </c>
      <c r="G977" t="s">
        <v>1613</v>
      </c>
      <c r="H977" t="s">
        <v>126</v>
      </c>
      <c r="I977" t="s">
        <v>28</v>
      </c>
      <c r="J977" t="s">
        <v>4465</v>
      </c>
      <c r="K977" t="s">
        <v>824</v>
      </c>
      <c r="M977" t="s">
        <v>1727</v>
      </c>
      <c r="N977" t="s">
        <v>4329</v>
      </c>
      <c r="P977" t="s">
        <v>19</v>
      </c>
      <c r="Q977" t="s">
        <v>126</v>
      </c>
      <c r="R977" t="s">
        <v>24</v>
      </c>
      <c r="S977" t="s">
        <v>1732</v>
      </c>
      <c r="T977" t="s">
        <v>1373</v>
      </c>
      <c r="U977" t="s">
        <v>3885</v>
      </c>
    </row>
    <row r="978" spans="1:21" x14ac:dyDescent="0.25">
      <c r="A978" t="s">
        <v>3825</v>
      </c>
      <c r="B978" t="s">
        <v>3826</v>
      </c>
      <c r="D978" t="s">
        <v>260</v>
      </c>
      <c r="E978" t="s">
        <v>125</v>
      </c>
      <c r="F978" t="s">
        <v>246</v>
      </c>
      <c r="G978" t="s">
        <v>1613</v>
      </c>
      <c r="H978" t="s">
        <v>126</v>
      </c>
      <c r="I978" t="s">
        <v>17</v>
      </c>
      <c r="J978" t="s">
        <v>3275</v>
      </c>
      <c r="K978" t="s">
        <v>824</v>
      </c>
      <c r="L978" t="s">
        <v>819</v>
      </c>
      <c r="M978" t="s">
        <v>1729</v>
      </c>
      <c r="N978" t="s">
        <v>6905</v>
      </c>
      <c r="O978" t="s">
        <v>1030</v>
      </c>
      <c r="P978" t="s">
        <v>19</v>
      </c>
      <c r="Q978" t="s">
        <v>126</v>
      </c>
      <c r="R978" t="s">
        <v>34</v>
      </c>
      <c r="S978" t="s">
        <v>1730</v>
      </c>
      <c r="T978" t="s">
        <v>1401</v>
      </c>
      <c r="U978" t="s">
        <v>3827</v>
      </c>
    </row>
    <row r="979" spans="1:21" x14ac:dyDescent="0.25">
      <c r="A979" t="s">
        <v>3841</v>
      </c>
      <c r="B979" t="s">
        <v>3842</v>
      </c>
      <c r="D979" t="s">
        <v>1139</v>
      </c>
      <c r="E979" t="s">
        <v>125</v>
      </c>
      <c r="F979" t="s">
        <v>245</v>
      </c>
      <c r="G979" t="s">
        <v>1396</v>
      </c>
      <c r="H979" t="s">
        <v>126</v>
      </c>
      <c r="I979" t="s">
        <v>131</v>
      </c>
      <c r="J979" t="s">
        <v>727</v>
      </c>
      <c r="K979" t="s">
        <v>820</v>
      </c>
      <c r="M979" t="s">
        <v>1727</v>
      </c>
      <c r="N979" t="s">
        <v>6906</v>
      </c>
      <c r="P979" t="s">
        <v>19</v>
      </c>
      <c r="Q979" t="s">
        <v>126</v>
      </c>
      <c r="R979" t="s">
        <v>71</v>
      </c>
      <c r="S979" t="s">
        <v>1732</v>
      </c>
      <c r="T979" t="s">
        <v>1373</v>
      </c>
      <c r="U979" t="s">
        <v>3843</v>
      </c>
    </row>
    <row r="980" spans="1:21" x14ac:dyDescent="0.25">
      <c r="A980" t="s">
        <v>3844</v>
      </c>
      <c r="B980" t="s">
        <v>3845</v>
      </c>
      <c r="D980" t="s">
        <v>1120</v>
      </c>
      <c r="E980" t="s">
        <v>125</v>
      </c>
      <c r="F980" t="s">
        <v>245</v>
      </c>
      <c r="G980" t="s">
        <v>1396</v>
      </c>
      <c r="H980" t="s">
        <v>126</v>
      </c>
      <c r="I980" t="s">
        <v>1122</v>
      </c>
      <c r="J980" t="s">
        <v>727</v>
      </c>
      <c r="K980" t="s">
        <v>1086</v>
      </c>
      <c r="M980" t="s">
        <v>1729</v>
      </c>
      <c r="N980" t="s">
        <v>6906</v>
      </c>
      <c r="P980" t="s">
        <v>19</v>
      </c>
      <c r="Q980" t="s">
        <v>126</v>
      </c>
      <c r="R980" t="s">
        <v>34</v>
      </c>
      <c r="S980" t="s">
        <v>1732</v>
      </c>
      <c r="T980" t="s">
        <v>1373</v>
      </c>
      <c r="U980" t="s">
        <v>3846</v>
      </c>
    </row>
    <row r="981" spans="1:21" x14ac:dyDescent="0.25">
      <c r="A981" t="s">
        <v>3862</v>
      </c>
      <c r="B981" t="s">
        <v>3863</v>
      </c>
      <c r="D981" t="s">
        <v>76</v>
      </c>
      <c r="E981" t="s">
        <v>125</v>
      </c>
      <c r="F981" t="s">
        <v>246</v>
      </c>
      <c r="G981" t="s">
        <v>1613</v>
      </c>
      <c r="H981" t="s">
        <v>126</v>
      </c>
      <c r="I981" t="s">
        <v>131</v>
      </c>
      <c r="J981" t="s">
        <v>727</v>
      </c>
      <c r="K981" t="s">
        <v>1086</v>
      </c>
      <c r="M981" t="s">
        <v>1727</v>
      </c>
      <c r="N981" t="s">
        <v>6906</v>
      </c>
      <c r="P981" t="s">
        <v>19</v>
      </c>
      <c r="Q981" t="s">
        <v>126</v>
      </c>
      <c r="R981" t="s">
        <v>29</v>
      </c>
      <c r="S981" t="s">
        <v>1732</v>
      </c>
      <c r="T981" t="s">
        <v>1373</v>
      </c>
      <c r="U981" t="s">
        <v>3864</v>
      </c>
    </row>
    <row r="982" spans="1:21" x14ac:dyDescent="0.25">
      <c r="A982" t="s">
        <v>2344</v>
      </c>
      <c r="B982" t="s">
        <v>2345</v>
      </c>
      <c r="C982" t="s">
        <v>1034</v>
      </c>
      <c r="D982" t="s">
        <v>2427</v>
      </c>
      <c r="E982" t="s">
        <v>2190</v>
      </c>
      <c r="F982" t="s">
        <v>203</v>
      </c>
      <c r="G982" t="s">
        <v>1613</v>
      </c>
      <c r="H982" t="s">
        <v>1344</v>
      </c>
      <c r="I982" t="s">
        <v>28</v>
      </c>
      <c r="J982" t="s">
        <v>770</v>
      </c>
      <c r="K982" t="s">
        <v>1357</v>
      </c>
      <c r="L982" t="s">
        <v>816</v>
      </c>
      <c r="M982" t="s">
        <v>1727</v>
      </c>
      <c r="N982" t="s">
        <v>3763</v>
      </c>
      <c r="O982" t="s">
        <v>6907</v>
      </c>
      <c r="P982" t="s">
        <v>19</v>
      </c>
      <c r="Q982" t="s">
        <v>1611</v>
      </c>
      <c r="R982" t="s">
        <v>36</v>
      </c>
      <c r="S982" t="s">
        <v>1728</v>
      </c>
      <c r="T982" t="s">
        <v>1373</v>
      </c>
      <c r="U982" t="s">
        <v>2346</v>
      </c>
    </row>
    <row r="983" spans="1:21" x14ac:dyDescent="0.25">
      <c r="A983" t="s">
        <v>3915</v>
      </c>
      <c r="B983" t="s">
        <v>3916</v>
      </c>
      <c r="D983" t="s">
        <v>76</v>
      </c>
      <c r="E983" t="s">
        <v>125</v>
      </c>
      <c r="F983" t="s">
        <v>245</v>
      </c>
      <c r="G983" t="s">
        <v>1613</v>
      </c>
      <c r="H983" t="s">
        <v>126</v>
      </c>
      <c r="I983" t="s">
        <v>131</v>
      </c>
      <c r="J983" t="s">
        <v>5243</v>
      </c>
      <c r="K983" t="s">
        <v>824</v>
      </c>
      <c r="M983" t="s">
        <v>1731</v>
      </c>
      <c r="N983" t="s">
        <v>2571</v>
      </c>
      <c r="P983" t="s">
        <v>19</v>
      </c>
      <c r="Q983" t="s">
        <v>126</v>
      </c>
      <c r="R983" t="s">
        <v>120</v>
      </c>
      <c r="S983" t="s">
        <v>1732</v>
      </c>
      <c r="T983" t="s">
        <v>1373</v>
      </c>
      <c r="U983" t="s">
        <v>3917</v>
      </c>
    </row>
    <row r="984" spans="1:21" x14ac:dyDescent="0.25">
      <c r="A984" t="s">
        <v>3924</v>
      </c>
      <c r="B984" t="s">
        <v>3925</v>
      </c>
      <c r="D984" t="s">
        <v>76</v>
      </c>
      <c r="E984" t="s">
        <v>125</v>
      </c>
      <c r="F984" t="s">
        <v>245</v>
      </c>
      <c r="G984" t="s">
        <v>1613</v>
      </c>
      <c r="H984" t="s">
        <v>126</v>
      </c>
      <c r="I984" t="s">
        <v>131</v>
      </c>
      <c r="J984" t="s">
        <v>4225</v>
      </c>
      <c r="K984" t="s">
        <v>824</v>
      </c>
      <c r="M984" t="s">
        <v>1727</v>
      </c>
      <c r="N984" t="s">
        <v>2571</v>
      </c>
      <c r="P984" t="s">
        <v>19</v>
      </c>
      <c r="Q984" t="s">
        <v>126</v>
      </c>
      <c r="R984" t="s">
        <v>34</v>
      </c>
      <c r="S984" t="s">
        <v>1732</v>
      </c>
      <c r="T984" t="s">
        <v>1373</v>
      </c>
      <c r="U984" t="s">
        <v>3926</v>
      </c>
    </row>
    <row r="985" spans="1:21" x14ac:dyDescent="0.25">
      <c r="A985" t="s">
        <v>4046</v>
      </c>
      <c r="B985" t="s">
        <v>4047</v>
      </c>
      <c r="D985" t="s">
        <v>1111</v>
      </c>
      <c r="E985" t="s">
        <v>125</v>
      </c>
      <c r="F985" t="s">
        <v>245</v>
      </c>
      <c r="G985" t="s">
        <v>1613</v>
      </c>
      <c r="H985" t="s">
        <v>126</v>
      </c>
      <c r="I985" t="s">
        <v>131</v>
      </c>
      <c r="J985" t="s">
        <v>5827</v>
      </c>
      <c r="K985" t="s">
        <v>824</v>
      </c>
      <c r="M985" t="s">
        <v>1731</v>
      </c>
      <c r="N985" t="s">
        <v>2571</v>
      </c>
      <c r="P985" t="s">
        <v>19</v>
      </c>
      <c r="Q985" t="s">
        <v>126</v>
      </c>
      <c r="R985" t="s">
        <v>24</v>
      </c>
      <c r="S985" t="s">
        <v>1730</v>
      </c>
      <c r="T985" t="s">
        <v>1373</v>
      </c>
      <c r="U985" t="s">
        <v>4048</v>
      </c>
    </row>
    <row r="986" spans="1:21" x14ac:dyDescent="0.25">
      <c r="A986" t="s">
        <v>3967</v>
      </c>
      <c r="B986" t="s">
        <v>3968</v>
      </c>
      <c r="D986" t="s">
        <v>1132</v>
      </c>
      <c r="E986" t="s">
        <v>125</v>
      </c>
      <c r="F986" t="s">
        <v>246</v>
      </c>
      <c r="G986" t="s">
        <v>1613</v>
      </c>
      <c r="H986" t="s">
        <v>126</v>
      </c>
      <c r="I986" t="s">
        <v>17</v>
      </c>
      <c r="J986" t="s">
        <v>6004</v>
      </c>
      <c r="K986" t="s">
        <v>824</v>
      </c>
      <c r="M986" t="s">
        <v>1729</v>
      </c>
      <c r="N986" t="s">
        <v>6908</v>
      </c>
      <c r="P986" t="s">
        <v>19</v>
      </c>
      <c r="Q986" t="s">
        <v>126</v>
      </c>
      <c r="R986" t="s">
        <v>36</v>
      </c>
      <c r="S986" t="s">
        <v>1732</v>
      </c>
      <c r="T986" t="s">
        <v>3603</v>
      </c>
      <c r="U986" t="s">
        <v>3969</v>
      </c>
    </row>
    <row r="987" spans="1:21" x14ac:dyDescent="0.25">
      <c r="A987" t="s">
        <v>4589</v>
      </c>
      <c r="B987" t="s">
        <v>4590</v>
      </c>
      <c r="D987" t="s">
        <v>76</v>
      </c>
      <c r="E987" t="s">
        <v>125</v>
      </c>
      <c r="F987" t="s">
        <v>245</v>
      </c>
      <c r="G987" t="s">
        <v>1396</v>
      </c>
      <c r="H987" t="s">
        <v>126</v>
      </c>
      <c r="I987" t="s">
        <v>20</v>
      </c>
      <c r="J987" t="s">
        <v>4119</v>
      </c>
      <c r="K987" t="s">
        <v>822</v>
      </c>
      <c r="M987" t="s">
        <v>1731</v>
      </c>
      <c r="N987" t="s">
        <v>6908</v>
      </c>
      <c r="P987" t="s">
        <v>19</v>
      </c>
      <c r="Q987" t="s">
        <v>126</v>
      </c>
      <c r="R987" t="s">
        <v>51</v>
      </c>
      <c r="S987" t="s">
        <v>1732</v>
      </c>
      <c r="T987" t="s">
        <v>1373</v>
      </c>
      <c r="U987" t="s">
        <v>4591</v>
      </c>
    </row>
    <row r="988" spans="1:21" x14ac:dyDescent="0.25">
      <c r="A988" t="s">
        <v>4021</v>
      </c>
      <c r="B988" t="s">
        <v>4022</v>
      </c>
      <c r="D988" t="s">
        <v>1120</v>
      </c>
      <c r="E988" t="s">
        <v>125</v>
      </c>
      <c r="F988" t="s">
        <v>245</v>
      </c>
      <c r="G988" t="s">
        <v>1613</v>
      </c>
      <c r="H988" t="s">
        <v>126</v>
      </c>
      <c r="I988" t="s">
        <v>131</v>
      </c>
      <c r="J988" t="s">
        <v>4153</v>
      </c>
      <c r="K988" t="s">
        <v>824</v>
      </c>
      <c r="M988" t="s">
        <v>1729</v>
      </c>
      <c r="N988" t="s">
        <v>4570</v>
      </c>
      <c r="P988" t="s">
        <v>19</v>
      </c>
      <c r="Q988" t="s">
        <v>126</v>
      </c>
      <c r="R988" t="s">
        <v>18</v>
      </c>
      <c r="S988" t="s">
        <v>1732</v>
      </c>
      <c r="T988" t="s">
        <v>1405</v>
      </c>
      <c r="U988" t="s">
        <v>4023</v>
      </c>
    </row>
    <row r="989" spans="1:21" x14ac:dyDescent="0.25">
      <c r="A989" t="s">
        <v>4595</v>
      </c>
      <c r="B989" t="s">
        <v>4596</v>
      </c>
      <c r="C989" t="s">
        <v>2562</v>
      </c>
      <c r="D989" t="s">
        <v>260</v>
      </c>
      <c r="E989" t="s">
        <v>125</v>
      </c>
      <c r="F989" t="s">
        <v>246</v>
      </c>
      <c r="G989" t="s">
        <v>1345</v>
      </c>
      <c r="H989" t="s">
        <v>126</v>
      </c>
      <c r="I989" t="s">
        <v>17</v>
      </c>
      <c r="J989" t="s">
        <v>2519</v>
      </c>
      <c r="K989" t="s">
        <v>820</v>
      </c>
      <c r="M989" t="s">
        <v>1731</v>
      </c>
      <c r="N989" t="s">
        <v>4570</v>
      </c>
      <c r="P989" t="s">
        <v>19</v>
      </c>
      <c r="Q989" t="s">
        <v>1083</v>
      </c>
      <c r="R989" t="s">
        <v>24</v>
      </c>
      <c r="S989" t="s">
        <v>1732</v>
      </c>
      <c r="T989" t="s">
        <v>5239</v>
      </c>
      <c r="U989" t="s">
        <v>4597</v>
      </c>
    </row>
    <row r="990" spans="1:21" x14ac:dyDescent="0.25">
      <c r="A990" t="s">
        <v>2849</v>
      </c>
      <c r="B990" t="s">
        <v>2850</v>
      </c>
      <c r="C990" t="s">
        <v>1128</v>
      </c>
      <c r="D990" t="s">
        <v>2139</v>
      </c>
      <c r="E990" t="s">
        <v>125</v>
      </c>
      <c r="F990" t="s">
        <v>246</v>
      </c>
      <c r="G990" t="s">
        <v>1613</v>
      </c>
      <c r="H990" t="s">
        <v>1343</v>
      </c>
      <c r="I990" t="s">
        <v>131</v>
      </c>
      <c r="J990" t="s">
        <v>763</v>
      </c>
      <c r="K990" t="s">
        <v>1086</v>
      </c>
      <c r="L990" t="s">
        <v>817</v>
      </c>
      <c r="M990" t="s">
        <v>1727</v>
      </c>
      <c r="N990" t="s">
        <v>4571</v>
      </c>
      <c r="O990" t="s">
        <v>6909</v>
      </c>
      <c r="Q990" t="s">
        <v>1083</v>
      </c>
      <c r="R990" t="s">
        <v>62</v>
      </c>
      <c r="S990" t="s">
        <v>1730</v>
      </c>
      <c r="T990" t="s">
        <v>1378</v>
      </c>
      <c r="U990" t="s">
        <v>2851</v>
      </c>
    </row>
    <row r="991" spans="1:21" x14ac:dyDescent="0.25">
      <c r="A991" t="s">
        <v>4148</v>
      </c>
      <c r="B991" t="s">
        <v>4149</v>
      </c>
      <c r="D991" t="s">
        <v>76</v>
      </c>
      <c r="E991" t="s">
        <v>125</v>
      </c>
      <c r="F991" t="s">
        <v>245</v>
      </c>
      <c r="G991" t="s">
        <v>1613</v>
      </c>
      <c r="H991" t="s">
        <v>126</v>
      </c>
      <c r="I991" t="s">
        <v>131</v>
      </c>
      <c r="J991" t="s">
        <v>6910</v>
      </c>
      <c r="K991" t="s">
        <v>824</v>
      </c>
      <c r="M991" t="s">
        <v>1731</v>
      </c>
      <c r="N991" t="s">
        <v>4571</v>
      </c>
      <c r="P991" t="s">
        <v>19</v>
      </c>
      <c r="Q991" t="s">
        <v>126</v>
      </c>
      <c r="R991" t="s">
        <v>60</v>
      </c>
      <c r="S991" t="s">
        <v>1732</v>
      </c>
      <c r="T991" t="s">
        <v>1373</v>
      </c>
      <c r="U991" t="s">
        <v>4150</v>
      </c>
    </row>
    <row r="992" spans="1:21" x14ac:dyDescent="0.25">
      <c r="A992" t="s">
        <v>4244</v>
      </c>
      <c r="B992" t="s">
        <v>4245</v>
      </c>
      <c r="D992" t="s">
        <v>76</v>
      </c>
      <c r="E992" t="s">
        <v>125</v>
      </c>
      <c r="F992" t="s">
        <v>245</v>
      </c>
      <c r="G992" t="s">
        <v>1613</v>
      </c>
      <c r="H992" t="s">
        <v>126</v>
      </c>
      <c r="I992" t="s">
        <v>131</v>
      </c>
      <c r="J992" t="s">
        <v>4187</v>
      </c>
      <c r="K992" t="s">
        <v>822</v>
      </c>
      <c r="L992" t="s">
        <v>819</v>
      </c>
      <c r="M992" t="s">
        <v>1729</v>
      </c>
      <c r="N992" t="s">
        <v>4571</v>
      </c>
      <c r="O992" t="s">
        <v>1030</v>
      </c>
      <c r="P992" t="s">
        <v>19</v>
      </c>
      <c r="Q992" t="s">
        <v>126</v>
      </c>
      <c r="R992" t="s">
        <v>24</v>
      </c>
      <c r="S992" t="s">
        <v>1732</v>
      </c>
      <c r="T992" t="s">
        <v>1373</v>
      </c>
      <c r="U992" t="s">
        <v>4246</v>
      </c>
    </row>
    <row r="993" spans="1:21" x14ac:dyDescent="0.25">
      <c r="A993" t="s">
        <v>2852</v>
      </c>
      <c r="B993" t="s">
        <v>2853</v>
      </c>
      <c r="D993" t="s">
        <v>260</v>
      </c>
      <c r="E993" t="s">
        <v>125</v>
      </c>
      <c r="F993" t="s">
        <v>246</v>
      </c>
      <c r="G993" t="s">
        <v>1613</v>
      </c>
      <c r="H993" t="s">
        <v>126</v>
      </c>
      <c r="I993" t="s">
        <v>28</v>
      </c>
      <c r="J993" t="s">
        <v>4499</v>
      </c>
      <c r="K993" t="s">
        <v>824</v>
      </c>
      <c r="M993" t="s">
        <v>1727</v>
      </c>
      <c r="N993" t="s">
        <v>3319</v>
      </c>
      <c r="O993" t="s">
        <v>3273</v>
      </c>
      <c r="P993" t="s">
        <v>19</v>
      </c>
      <c r="Q993" t="s">
        <v>1083</v>
      </c>
      <c r="R993" t="s">
        <v>51</v>
      </c>
      <c r="S993" t="s">
        <v>1730</v>
      </c>
      <c r="T993" t="s">
        <v>1373</v>
      </c>
      <c r="U993" t="s">
        <v>2854</v>
      </c>
    </row>
    <row r="994" spans="1:21" x14ac:dyDescent="0.25">
      <c r="A994" t="s">
        <v>3985</v>
      </c>
      <c r="B994" t="s">
        <v>3986</v>
      </c>
      <c r="D994" t="s">
        <v>76</v>
      </c>
      <c r="E994" t="s">
        <v>125</v>
      </c>
      <c r="F994" t="s">
        <v>245</v>
      </c>
      <c r="G994" t="s">
        <v>1613</v>
      </c>
      <c r="H994" t="s">
        <v>126</v>
      </c>
      <c r="I994" t="s">
        <v>131</v>
      </c>
      <c r="J994" t="s">
        <v>4328</v>
      </c>
      <c r="K994" t="s">
        <v>824</v>
      </c>
      <c r="M994" t="s">
        <v>1729</v>
      </c>
      <c r="N994" t="s">
        <v>3319</v>
      </c>
      <c r="P994" t="s">
        <v>19</v>
      </c>
      <c r="Q994" t="s">
        <v>126</v>
      </c>
      <c r="R994" t="s">
        <v>29</v>
      </c>
      <c r="S994" t="s">
        <v>1732</v>
      </c>
      <c r="T994" t="s">
        <v>1373</v>
      </c>
      <c r="U994" t="s">
        <v>3987</v>
      </c>
    </row>
    <row r="995" spans="1:21" x14ac:dyDescent="0.25">
      <c r="A995" t="s">
        <v>6911</v>
      </c>
      <c r="B995" t="s">
        <v>6912</v>
      </c>
      <c r="D995" t="s">
        <v>202</v>
      </c>
      <c r="E995" t="s">
        <v>125</v>
      </c>
      <c r="F995" t="s">
        <v>246</v>
      </c>
      <c r="G995" t="s">
        <v>589</v>
      </c>
      <c r="H995" t="s">
        <v>126</v>
      </c>
      <c r="I995" t="s">
        <v>17</v>
      </c>
      <c r="J995" t="s">
        <v>40</v>
      </c>
      <c r="K995" t="s">
        <v>822</v>
      </c>
      <c r="M995" t="s">
        <v>1731</v>
      </c>
      <c r="N995" t="s">
        <v>3319</v>
      </c>
      <c r="P995" t="s">
        <v>19</v>
      </c>
      <c r="Q995" t="s">
        <v>126</v>
      </c>
      <c r="R995" t="s">
        <v>71</v>
      </c>
      <c r="S995" t="s">
        <v>1730</v>
      </c>
      <c r="T995" t="s">
        <v>6913</v>
      </c>
      <c r="U995" t="s">
        <v>6914</v>
      </c>
    </row>
    <row r="996" spans="1:21" x14ac:dyDescent="0.25">
      <c r="A996" t="s">
        <v>4232</v>
      </c>
      <c r="B996" t="s">
        <v>4233</v>
      </c>
      <c r="C996" t="s">
        <v>2572</v>
      </c>
      <c r="D996" t="s">
        <v>1237</v>
      </c>
      <c r="E996" t="s">
        <v>125</v>
      </c>
      <c r="F996" t="s">
        <v>246</v>
      </c>
      <c r="G996" t="s">
        <v>1613</v>
      </c>
      <c r="H996" t="s">
        <v>1344</v>
      </c>
      <c r="I996" t="s">
        <v>131</v>
      </c>
      <c r="J996" t="s">
        <v>6915</v>
      </c>
      <c r="K996" t="s">
        <v>1390</v>
      </c>
      <c r="M996" t="s">
        <v>1731</v>
      </c>
      <c r="N996" t="s">
        <v>4575</v>
      </c>
      <c r="P996" t="s">
        <v>19</v>
      </c>
      <c r="Q996" t="s">
        <v>1083</v>
      </c>
      <c r="R996" t="s">
        <v>63</v>
      </c>
      <c r="S996" t="s">
        <v>1732</v>
      </c>
      <c r="T996" t="s">
        <v>4234</v>
      </c>
      <c r="U996" t="s">
        <v>4235</v>
      </c>
    </row>
    <row r="997" spans="1:21" x14ac:dyDescent="0.25">
      <c r="A997" t="s">
        <v>3448</v>
      </c>
      <c r="B997" t="s">
        <v>3449</v>
      </c>
      <c r="C997" t="s">
        <v>1034</v>
      </c>
      <c r="D997" t="s">
        <v>1609</v>
      </c>
      <c r="E997" t="s">
        <v>125</v>
      </c>
      <c r="F997" t="s">
        <v>246</v>
      </c>
      <c r="G997" t="s">
        <v>1613</v>
      </c>
      <c r="H997" t="s">
        <v>1344</v>
      </c>
      <c r="I997" t="s">
        <v>20</v>
      </c>
      <c r="J997" t="s">
        <v>769</v>
      </c>
      <c r="K997" t="s">
        <v>1134</v>
      </c>
      <c r="L997" t="s">
        <v>823</v>
      </c>
      <c r="M997" t="s">
        <v>1731</v>
      </c>
      <c r="N997" t="s">
        <v>3397</v>
      </c>
      <c r="O997" t="s">
        <v>4730</v>
      </c>
      <c r="P997" t="s">
        <v>19</v>
      </c>
      <c r="Q997" t="s">
        <v>1101</v>
      </c>
      <c r="R997" t="s">
        <v>36</v>
      </c>
      <c r="S997" t="s">
        <v>1730</v>
      </c>
      <c r="T997" t="s">
        <v>5367</v>
      </c>
      <c r="U997" t="s">
        <v>3450</v>
      </c>
    </row>
    <row r="998" spans="1:21" x14ac:dyDescent="0.25">
      <c r="A998" t="s">
        <v>3267</v>
      </c>
      <c r="B998" t="s">
        <v>3268</v>
      </c>
      <c r="D998" t="s">
        <v>1141</v>
      </c>
      <c r="E998" t="s">
        <v>125</v>
      </c>
      <c r="F998" t="s">
        <v>245</v>
      </c>
      <c r="G998" t="s">
        <v>591</v>
      </c>
      <c r="H998" t="s">
        <v>1343</v>
      </c>
      <c r="I998" t="s">
        <v>1122</v>
      </c>
      <c r="J998" t="s">
        <v>765</v>
      </c>
      <c r="K998" t="s">
        <v>820</v>
      </c>
      <c r="L998" t="s">
        <v>817</v>
      </c>
      <c r="M998" t="s">
        <v>1729</v>
      </c>
      <c r="N998" t="s">
        <v>3397</v>
      </c>
      <c r="O998" t="s">
        <v>6916</v>
      </c>
      <c r="P998" t="s">
        <v>19</v>
      </c>
      <c r="Q998" t="s">
        <v>126</v>
      </c>
      <c r="R998" t="s">
        <v>36</v>
      </c>
      <c r="S998" t="s">
        <v>1732</v>
      </c>
      <c r="T998" t="s">
        <v>5236</v>
      </c>
      <c r="U998" t="s">
        <v>3269</v>
      </c>
    </row>
    <row r="999" spans="1:21" x14ac:dyDescent="0.25">
      <c r="A999" t="s">
        <v>3900</v>
      </c>
      <c r="B999" t="s">
        <v>3900</v>
      </c>
      <c r="D999" t="s">
        <v>394</v>
      </c>
      <c r="E999" t="s">
        <v>125</v>
      </c>
      <c r="F999" t="s">
        <v>245</v>
      </c>
      <c r="G999" t="s">
        <v>1613</v>
      </c>
      <c r="H999" t="s">
        <v>126</v>
      </c>
      <c r="I999" t="s">
        <v>1122</v>
      </c>
      <c r="J999" t="s">
        <v>4857</v>
      </c>
      <c r="K999" t="s">
        <v>824</v>
      </c>
      <c r="M999" t="s">
        <v>1729</v>
      </c>
      <c r="N999" t="s">
        <v>2693</v>
      </c>
      <c r="P999" t="s">
        <v>19</v>
      </c>
      <c r="Q999" t="s">
        <v>126</v>
      </c>
      <c r="R999" t="s">
        <v>60</v>
      </c>
      <c r="S999" t="s">
        <v>1732</v>
      </c>
      <c r="T999" t="s">
        <v>1373</v>
      </c>
      <c r="U999" t="s">
        <v>3901</v>
      </c>
    </row>
    <row r="1000" spans="1:21" x14ac:dyDescent="0.25">
      <c r="A1000" t="s">
        <v>4030</v>
      </c>
      <c r="B1000" t="s">
        <v>4031</v>
      </c>
      <c r="D1000" t="s">
        <v>76</v>
      </c>
      <c r="E1000" t="s">
        <v>125</v>
      </c>
      <c r="F1000" t="s">
        <v>245</v>
      </c>
      <c r="G1000" t="s">
        <v>1613</v>
      </c>
      <c r="H1000" t="s">
        <v>126</v>
      </c>
      <c r="I1000" t="s">
        <v>131</v>
      </c>
      <c r="J1000" t="s">
        <v>3483</v>
      </c>
      <c r="K1000" t="s">
        <v>824</v>
      </c>
      <c r="M1000" t="s">
        <v>1727</v>
      </c>
      <c r="N1000" t="s">
        <v>2693</v>
      </c>
      <c r="P1000" t="s">
        <v>19</v>
      </c>
      <c r="Q1000" t="s">
        <v>126</v>
      </c>
      <c r="R1000" t="s">
        <v>30</v>
      </c>
      <c r="S1000" t="s">
        <v>1732</v>
      </c>
      <c r="T1000" t="s">
        <v>1373</v>
      </c>
      <c r="U1000" t="s">
        <v>4032</v>
      </c>
    </row>
    <row r="1001" spans="1:21" x14ac:dyDescent="0.25">
      <c r="A1001" t="s">
        <v>4033</v>
      </c>
      <c r="B1001" t="s">
        <v>4034</v>
      </c>
      <c r="D1001" t="s">
        <v>76</v>
      </c>
      <c r="E1001" t="s">
        <v>125</v>
      </c>
      <c r="F1001" t="s">
        <v>245</v>
      </c>
      <c r="G1001" t="s">
        <v>1613</v>
      </c>
      <c r="H1001" t="s">
        <v>126</v>
      </c>
      <c r="I1001" t="s">
        <v>131</v>
      </c>
      <c r="J1001" t="s">
        <v>4499</v>
      </c>
      <c r="K1001" t="s">
        <v>824</v>
      </c>
      <c r="M1001" t="s">
        <v>1729</v>
      </c>
      <c r="N1001" t="s">
        <v>2693</v>
      </c>
      <c r="P1001" t="s">
        <v>19</v>
      </c>
      <c r="Q1001" t="s">
        <v>126</v>
      </c>
      <c r="R1001" t="s">
        <v>21</v>
      </c>
      <c r="S1001" t="s">
        <v>1732</v>
      </c>
      <c r="T1001" t="s">
        <v>1373</v>
      </c>
      <c r="U1001" t="s">
        <v>4035</v>
      </c>
    </row>
    <row r="1002" spans="1:21" x14ac:dyDescent="0.25">
      <c r="A1002" t="s">
        <v>4036</v>
      </c>
      <c r="B1002" t="s">
        <v>4037</v>
      </c>
      <c r="D1002" t="s">
        <v>260</v>
      </c>
      <c r="E1002" t="s">
        <v>125</v>
      </c>
      <c r="F1002" t="s">
        <v>246</v>
      </c>
      <c r="G1002" t="s">
        <v>1613</v>
      </c>
      <c r="H1002" t="s">
        <v>126</v>
      </c>
      <c r="I1002" t="s">
        <v>17</v>
      </c>
      <c r="J1002" t="s">
        <v>3399</v>
      </c>
      <c r="K1002" t="s">
        <v>824</v>
      </c>
      <c r="M1002" t="s">
        <v>1727</v>
      </c>
      <c r="N1002" t="s">
        <v>2693</v>
      </c>
      <c r="P1002" t="s">
        <v>19</v>
      </c>
      <c r="Q1002" t="s">
        <v>126</v>
      </c>
      <c r="R1002" t="s">
        <v>120</v>
      </c>
      <c r="S1002" t="s">
        <v>1732</v>
      </c>
      <c r="T1002" t="s">
        <v>1373</v>
      </c>
      <c r="U1002" t="s">
        <v>4038</v>
      </c>
    </row>
    <row r="1003" spans="1:21" x14ac:dyDescent="0.25">
      <c r="A1003" t="s">
        <v>4055</v>
      </c>
      <c r="B1003" t="s">
        <v>4056</v>
      </c>
      <c r="D1003" t="s">
        <v>76</v>
      </c>
      <c r="E1003" t="s">
        <v>125</v>
      </c>
      <c r="F1003" t="s">
        <v>245</v>
      </c>
      <c r="G1003" t="s">
        <v>1613</v>
      </c>
      <c r="H1003" t="s">
        <v>126</v>
      </c>
      <c r="I1003" t="s">
        <v>131</v>
      </c>
      <c r="J1003" t="s">
        <v>4284</v>
      </c>
      <c r="K1003" t="s">
        <v>824</v>
      </c>
      <c r="M1003" t="s">
        <v>1727</v>
      </c>
      <c r="N1003" t="s">
        <v>2693</v>
      </c>
      <c r="P1003" t="s">
        <v>19</v>
      </c>
      <c r="Q1003" t="s">
        <v>126</v>
      </c>
      <c r="R1003" t="s">
        <v>46</v>
      </c>
      <c r="S1003" t="s">
        <v>1730</v>
      </c>
      <c r="T1003" t="s">
        <v>1373</v>
      </c>
      <c r="U1003" t="s">
        <v>4057</v>
      </c>
    </row>
    <row r="1004" spans="1:21" x14ac:dyDescent="0.25">
      <c r="A1004" t="s">
        <v>4145</v>
      </c>
      <c r="B1004" t="s">
        <v>4146</v>
      </c>
      <c r="D1004" t="s">
        <v>260</v>
      </c>
      <c r="E1004" t="s">
        <v>125</v>
      </c>
      <c r="F1004" t="s">
        <v>246</v>
      </c>
      <c r="G1004" t="s">
        <v>1613</v>
      </c>
      <c r="H1004" t="s">
        <v>126</v>
      </c>
      <c r="I1004" t="s">
        <v>17</v>
      </c>
      <c r="J1004" t="s">
        <v>5375</v>
      </c>
      <c r="K1004" t="s">
        <v>824</v>
      </c>
      <c r="M1004" t="s">
        <v>1729</v>
      </c>
      <c r="N1004" t="s">
        <v>2693</v>
      </c>
      <c r="P1004" t="s">
        <v>19</v>
      </c>
      <c r="Q1004" t="s">
        <v>126</v>
      </c>
      <c r="R1004" t="s">
        <v>68</v>
      </c>
      <c r="S1004" t="s">
        <v>1732</v>
      </c>
      <c r="T1004" t="s">
        <v>1373</v>
      </c>
      <c r="U1004" t="s">
        <v>4147</v>
      </c>
    </row>
    <row r="1005" spans="1:21" x14ac:dyDescent="0.25">
      <c r="A1005" t="s">
        <v>4582</v>
      </c>
      <c r="B1005" t="s">
        <v>4583</v>
      </c>
      <c r="D1005" t="s">
        <v>213</v>
      </c>
      <c r="E1005" t="s">
        <v>125</v>
      </c>
      <c r="F1005" t="s">
        <v>245</v>
      </c>
      <c r="G1005" t="s">
        <v>1396</v>
      </c>
      <c r="H1005" t="s">
        <v>126</v>
      </c>
      <c r="I1005" t="s">
        <v>20</v>
      </c>
      <c r="J1005" t="s">
        <v>731</v>
      </c>
      <c r="K1005" t="s">
        <v>824</v>
      </c>
      <c r="M1005" t="s">
        <v>1731</v>
      </c>
      <c r="N1005" t="s">
        <v>2693</v>
      </c>
      <c r="P1005" t="s">
        <v>19</v>
      </c>
      <c r="Q1005" t="s">
        <v>126</v>
      </c>
      <c r="R1005" t="s">
        <v>18</v>
      </c>
      <c r="S1005" t="s">
        <v>1732</v>
      </c>
      <c r="T1005" t="s">
        <v>5478</v>
      </c>
      <c r="U1005" t="s">
        <v>4584</v>
      </c>
    </row>
    <row r="1006" spans="1:21" x14ac:dyDescent="0.25">
      <c r="A1006" t="s">
        <v>4906</v>
      </c>
      <c r="B1006" t="s">
        <v>4907</v>
      </c>
      <c r="D1006" t="s">
        <v>1120</v>
      </c>
      <c r="E1006" t="s">
        <v>125</v>
      </c>
      <c r="F1006" t="s">
        <v>245</v>
      </c>
      <c r="G1006" t="s">
        <v>28</v>
      </c>
      <c r="H1006" t="s">
        <v>126</v>
      </c>
      <c r="I1006" t="s">
        <v>28</v>
      </c>
      <c r="J1006" t="s">
        <v>4443</v>
      </c>
      <c r="K1006" t="s">
        <v>822</v>
      </c>
      <c r="M1006" t="s">
        <v>1731</v>
      </c>
      <c r="N1006" t="s">
        <v>2693</v>
      </c>
      <c r="P1006" t="s">
        <v>19</v>
      </c>
      <c r="Q1006" t="s">
        <v>126</v>
      </c>
      <c r="R1006" t="s">
        <v>29</v>
      </c>
      <c r="S1006" t="s">
        <v>1730</v>
      </c>
      <c r="T1006" t="s">
        <v>1373</v>
      </c>
      <c r="U1006" t="s">
        <v>4908</v>
      </c>
    </row>
    <row r="1007" spans="1:21" x14ac:dyDescent="0.25">
      <c r="A1007" t="s">
        <v>2717</v>
      </c>
      <c r="B1007" t="s">
        <v>2718</v>
      </c>
      <c r="D1007" t="s">
        <v>213</v>
      </c>
      <c r="E1007" t="s">
        <v>125</v>
      </c>
      <c r="F1007" t="s">
        <v>246</v>
      </c>
      <c r="G1007" t="s">
        <v>591</v>
      </c>
      <c r="H1007" t="s">
        <v>126</v>
      </c>
      <c r="I1007" t="s">
        <v>20</v>
      </c>
      <c r="J1007" t="s">
        <v>731</v>
      </c>
      <c r="K1007" t="s">
        <v>1086</v>
      </c>
      <c r="M1007" t="s">
        <v>1729</v>
      </c>
      <c r="N1007" t="s">
        <v>5370</v>
      </c>
      <c r="O1007" t="s">
        <v>4967</v>
      </c>
      <c r="P1007" t="s">
        <v>25</v>
      </c>
      <c r="Q1007" t="s">
        <v>126</v>
      </c>
      <c r="R1007" t="s">
        <v>36</v>
      </c>
      <c r="S1007" t="s">
        <v>1732</v>
      </c>
      <c r="T1007" t="s">
        <v>6917</v>
      </c>
      <c r="U1007" t="s">
        <v>2719</v>
      </c>
    </row>
    <row r="1008" spans="1:21" x14ac:dyDescent="0.25">
      <c r="A1008" t="s">
        <v>4362</v>
      </c>
      <c r="B1008" t="s">
        <v>4363</v>
      </c>
      <c r="D1008" t="s">
        <v>76</v>
      </c>
      <c r="E1008" t="s">
        <v>125</v>
      </c>
      <c r="F1008" t="s">
        <v>245</v>
      </c>
      <c r="G1008" t="s">
        <v>1613</v>
      </c>
      <c r="H1008" t="s">
        <v>126</v>
      </c>
      <c r="I1008" t="s">
        <v>20</v>
      </c>
      <c r="J1008" t="s">
        <v>4208</v>
      </c>
      <c r="K1008" t="s">
        <v>824</v>
      </c>
      <c r="M1008" t="s">
        <v>1731</v>
      </c>
      <c r="N1008" t="s">
        <v>5370</v>
      </c>
      <c r="P1008" t="s">
        <v>19</v>
      </c>
      <c r="Q1008" t="s">
        <v>126</v>
      </c>
      <c r="R1008" t="s">
        <v>71</v>
      </c>
      <c r="S1008" t="s">
        <v>1732</v>
      </c>
      <c r="T1008" t="s">
        <v>1373</v>
      </c>
      <c r="U1008" t="s">
        <v>4364</v>
      </c>
    </row>
    <row r="1009" spans="1:21" x14ac:dyDescent="0.25">
      <c r="A1009" t="s">
        <v>5368</v>
      </c>
      <c r="B1009" t="s">
        <v>5369</v>
      </c>
      <c r="C1009" t="s">
        <v>1034</v>
      </c>
      <c r="D1009" t="s">
        <v>260</v>
      </c>
      <c r="E1009" t="s">
        <v>125</v>
      </c>
      <c r="F1009" t="s">
        <v>246</v>
      </c>
      <c r="G1009" t="s">
        <v>590</v>
      </c>
      <c r="H1009" t="s">
        <v>126</v>
      </c>
      <c r="I1009" t="s">
        <v>28</v>
      </c>
      <c r="J1009" t="s">
        <v>731</v>
      </c>
      <c r="K1009" t="s">
        <v>822</v>
      </c>
      <c r="L1009" t="s">
        <v>819</v>
      </c>
      <c r="M1009" t="s">
        <v>1729</v>
      </c>
      <c r="N1009" t="s">
        <v>5370</v>
      </c>
      <c r="O1009" t="s">
        <v>6918</v>
      </c>
      <c r="P1009" t="s">
        <v>19</v>
      </c>
      <c r="Q1009" t="s">
        <v>1083</v>
      </c>
      <c r="R1009" t="s">
        <v>60</v>
      </c>
      <c r="S1009" t="s">
        <v>1730</v>
      </c>
      <c r="T1009" t="s">
        <v>5371</v>
      </c>
      <c r="U1009" t="s">
        <v>5372</v>
      </c>
    </row>
    <row r="1010" spans="1:21" x14ac:dyDescent="0.25">
      <c r="A1010" t="s">
        <v>4365</v>
      </c>
      <c r="B1010" t="s">
        <v>4366</v>
      </c>
      <c r="D1010" t="s">
        <v>1641</v>
      </c>
      <c r="E1010" t="s">
        <v>125</v>
      </c>
      <c r="F1010" t="s">
        <v>245</v>
      </c>
      <c r="G1010" t="s">
        <v>1345</v>
      </c>
      <c r="H1010" t="s">
        <v>1343</v>
      </c>
      <c r="I1010" t="s">
        <v>20</v>
      </c>
      <c r="J1010" t="s">
        <v>4317</v>
      </c>
      <c r="K1010" t="s">
        <v>1347</v>
      </c>
      <c r="L1010" t="s">
        <v>823</v>
      </c>
      <c r="M1010" t="s">
        <v>1731</v>
      </c>
      <c r="N1010" t="s">
        <v>3569</v>
      </c>
      <c r="O1010" t="s">
        <v>6919</v>
      </c>
      <c r="P1010" t="s">
        <v>19</v>
      </c>
      <c r="Q1010" t="s">
        <v>1101</v>
      </c>
      <c r="R1010" t="s">
        <v>36</v>
      </c>
      <c r="S1010" t="s">
        <v>1730</v>
      </c>
      <c r="T1010" t="s">
        <v>4872</v>
      </c>
      <c r="U1010" t="s">
        <v>4367</v>
      </c>
    </row>
    <row r="1011" spans="1:21" x14ac:dyDescent="0.25">
      <c r="A1011" t="s">
        <v>4009</v>
      </c>
      <c r="B1011" t="s">
        <v>4010</v>
      </c>
      <c r="D1011" t="s">
        <v>1120</v>
      </c>
      <c r="E1011" t="s">
        <v>125</v>
      </c>
      <c r="F1011" t="s">
        <v>245</v>
      </c>
      <c r="G1011" t="s">
        <v>1345</v>
      </c>
      <c r="H1011" t="s">
        <v>126</v>
      </c>
      <c r="I1011" t="s">
        <v>131</v>
      </c>
      <c r="J1011" t="s">
        <v>4166</v>
      </c>
      <c r="K1011" t="s">
        <v>824</v>
      </c>
      <c r="M1011" t="s">
        <v>1729</v>
      </c>
      <c r="N1011" t="s">
        <v>3398</v>
      </c>
      <c r="P1011" t="s">
        <v>19</v>
      </c>
      <c r="Q1011" t="s">
        <v>126</v>
      </c>
      <c r="R1011" t="s">
        <v>120</v>
      </c>
      <c r="S1011" t="s">
        <v>1732</v>
      </c>
      <c r="T1011" t="s">
        <v>4431</v>
      </c>
      <c r="U1011" t="s">
        <v>4011</v>
      </c>
    </row>
    <row r="1012" spans="1:21" x14ac:dyDescent="0.25">
      <c r="A1012" t="s">
        <v>2148</v>
      </c>
      <c r="B1012" t="s">
        <v>2148</v>
      </c>
      <c r="D1012" t="s">
        <v>1111</v>
      </c>
      <c r="E1012" t="s">
        <v>125</v>
      </c>
      <c r="F1012" t="s">
        <v>245</v>
      </c>
      <c r="G1012" t="s">
        <v>590</v>
      </c>
      <c r="H1012" t="s">
        <v>126</v>
      </c>
      <c r="I1012" t="s">
        <v>1122</v>
      </c>
      <c r="J1012" t="s">
        <v>4173</v>
      </c>
      <c r="K1012" t="s">
        <v>824</v>
      </c>
      <c r="L1012" t="s">
        <v>817</v>
      </c>
      <c r="M1012" t="s">
        <v>1729</v>
      </c>
      <c r="N1012" t="s">
        <v>3499</v>
      </c>
      <c r="O1012" t="s">
        <v>6920</v>
      </c>
      <c r="P1012" t="s">
        <v>19</v>
      </c>
      <c r="Q1012" t="s">
        <v>126</v>
      </c>
      <c r="R1012" t="s">
        <v>46</v>
      </c>
      <c r="S1012" t="s">
        <v>1732</v>
      </c>
      <c r="T1012" t="s">
        <v>3747</v>
      </c>
      <c r="U1012" t="s">
        <v>2149</v>
      </c>
    </row>
    <row r="1013" spans="1:21" x14ac:dyDescent="0.25">
      <c r="A1013" t="s">
        <v>4620</v>
      </c>
      <c r="B1013" t="s">
        <v>4621</v>
      </c>
      <c r="D1013" t="s">
        <v>1120</v>
      </c>
      <c r="E1013" t="s">
        <v>125</v>
      </c>
      <c r="F1013" t="s">
        <v>245</v>
      </c>
      <c r="G1013" t="s">
        <v>590</v>
      </c>
      <c r="H1013" t="s">
        <v>126</v>
      </c>
      <c r="I1013" t="s">
        <v>20</v>
      </c>
      <c r="J1013" t="s">
        <v>3643</v>
      </c>
      <c r="K1013" t="s">
        <v>824</v>
      </c>
      <c r="M1013" t="s">
        <v>1731</v>
      </c>
      <c r="N1013" t="s">
        <v>3499</v>
      </c>
      <c r="O1013" t="s">
        <v>4286</v>
      </c>
      <c r="P1013" t="s">
        <v>19</v>
      </c>
      <c r="Q1013" t="s">
        <v>1083</v>
      </c>
      <c r="R1013" t="s">
        <v>46</v>
      </c>
      <c r="S1013" t="s">
        <v>1732</v>
      </c>
      <c r="T1013" t="s">
        <v>1406</v>
      </c>
      <c r="U1013" t="s">
        <v>4622</v>
      </c>
    </row>
    <row r="1014" spans="1:21" x14ac:dyDescent="0.25">
      <c r="A1014" t="s">
        <v>4585</v>
      </c>
      <c r="B1014" t="s">
        <v>4586</v>
      </c>
      <c r="D1014" t="s">
        <v>76</v>
      </c>
      <c r="E1014" t="s">
        <v>125</v>
      </c>
      <c r="F1014" t="s">
        <v>246</v>
      </c>
      <c r="G1014" t="s">
        <v>1345</v>
      </c>
      <c r="H1014" t="s">
        <v>126</v>
      </c>
      <c r="I1014" t="s">
        <v>20</v>
      </c>
      <c r="J1014" t="s">
        <v>2519</v>
      </c>
      <c r="K1014" t="s">
        <v>1086</v>
      </c>
      <c r="M1014" t="s">
        <v>1731</v>
      </c>
      <c r="N1014" t="s">
        <v>3779</v>
      </c>
      <c r="P1014" t="s">
        <v>19</v>
      </c>
      <c r="Q1014" t="s">
        <v>1083</v>
      </c>
      <c r="R1014" t="s">
        <v>51</v>
      </c>
      <c r="S1014" t="s">
        <v>1730</v>
      </c>
      <c r="T1014" t="s">
        <v>1373</v>
      </c>
      <c r="U1014" t="s">
        <v>4587</v>
      </c>
    </row>
    <row r="1015" spans="1:21" x14ac:dyDescent="0.25">
      <c r="A1015" t="s">
        <v>2986</v>
      </c>
      <c r="B1015" t="s">
        <v>2987</v>
      </c>
      <c r="C1015" t="s">
        <v>2988</v>
      </c>
      <c r="D1015" t="s">
        <v>76</v>
      </c>
      <c r="E1015" t="s">
        <v>125</v>
      </c>
      <c r="F1015" t="s">
        <v>246</v>
      </c>
      <c r="G1015" t="s">
        <v>1613</v>
      </c>
      <c r="H1015" t="s">
        <v>126</v>
      </c>
      <c r="I1015" t="s">
        <v>131</v>
      </c>
      <c r="J1015" t="s">
        <v>4127</v>
      </c>
      <c r="K1015" t="s">
        <v>1086</v>
      </c>
      <c r="L1015" t="s">
        <v>819</v>
      </c>
      <c r="M1015" t="s">
        <v>1727</v>
      </c>
      <c r="N1015" t="s">
        <v>3574</v>
      </c>
      <c r="O1015" t="s">
        <v>6921</v>
      </c>
      <c r="P1015" t="s">
        <v>19</v>
      </c>
      <c r="Q1015" t="s">
        <v>126</v>
      </c>
      <c r="R1015" t="s">
        <v>46</v>
      </c>
      <c r="S1015" t="s">
        <v>1730</v>
      </c>
      <c r="T1015" t="s">
        <v>1373</v>
      </c>
      <c r="U1015" t="s">
        <v>2989</v>
      </c>
    </row>
    <row r="1016" spans="1:21" x14ac:dyDescent="0.25">
      <c r="A1016" t="s">
        <v>3868</v>
      </c>
      <c r="B1016" t="s">
        <v>3869</v>
      </c>
      <c r="C1016" t="s">
        <v>3401</v>
      </c>
      <c r="D1016" t="s">
        <v>76</v>
      </c>
      <c r="E1016" t="s">
        <v>125</v>
      </c>
      <c r="F1016" t="s">
        <v>245</v>
      </c>
      <c r="G1016" t="s">
        <v>1613</v>
      </c>
      <c r="H1016" t="s">
        <v>126</v>
      </c>
      <c r="I1016" t="s">
        <v>131</v>
      </c>
      <c r="J1016" t="s">
        <v>3521</v>
      </c>
      <c r="K1016" t="s">
        <v>1086</v>
      </c>
      <c r="M1016" t="s">
        <v>1731</v>
      </c>
      <c r="N1016" t="s">
        <v>3574</v>
      </c>
      <c r="P1016" t="s">
        <v>19</v>
      </c>
      <c r="Q1016" t="s">
        <v>126</v>
      </c>
      <c r="R1016" t="s">
        <v>24</v>
      </c>
      <c r="S1016" t="s">
        <v>1730</v>
      </c>
      <c r="T1016" t="s">
        <v>1373</v>
      </c>
      <c r="U1016" t="s">
        <v>3870</v>
      </c>
    </row>
    <row r="1017" spans="1:21" x14ac:dyDescent="0.25">
      <c r="A1017" t="s">
        <v>4656</v>
      </c>
      <c r="B1017" t="s">
        <v>4657</v>
      </c>
      <c r="C1017" t="s">
        <v>2562</v>
      </c>
      <c r="D1017" t="s">
        <v>1117</v>
      </c>
      <c r="E1017" t="s">
        <v>125</v>
      </c>
      <c r="F1017" t="s">
        <v>246</v>
      </c>
      <c r="G1017" t="s">
        <v>1345</v>
      </c>
      <c r="H1017" t="s">
        <v>126</v>
      </c>
      <c r="I1017" t="s">
        <v>28</v>
      </c>
      <c r="J1017" t="s">
        <v>727</v>
      </c>
      <c r="K1017" t="s">
        <v>1085</v>
      </c>
      <c r="L1017" t="s">
        <v>818</v>
      </c>
      <c r="M1017" t="s">
        <v>1731</v>
      </c>
      <c r="N1017" t="s">
        <v>3784</v>
      </c>
      <c r="O1017" t="s">
        <v>6922</v>
      </c>
      <c r="P1017" t="s">
        <v>19</v>
      </c>
      <c r="Q1017" t="s">
        <v>126</v>
      </c>
      <c r="R1017" t="s">
        <v>68</v>
      </c>
      <c r="S1017" t="s">
        <v>1730</v>
      </c>
      <c r="T1017" t="s">
        <v>1373</v>
      </c>
      <c r="U1017" t="s">
        <v>4658</v>
      </c>
    </row>
    <row r="1018" spans="1:21" x14ac:dyDescent="0.25">
      <c r="A1018" t="s">
        <v>3991</v>
      </c>
      <c r="B1018" t="s">
        <v>3992</v>
      </c>
      <c r="D1018" t="s">
        <v>231</v>
      </c>
      <c r="E1018" t="s">
        <v>125</v>
      </c>
      <c r="F1018" t="s">
        <v>246</v>
      </c>
      <c r="G1018" t="s">
        <v>1396</v>
      </c>
      <c r="H1018" t="s">
        <v>126</v>
      </c>
      <c r="I1018" t="s">
        <v>20</v>
      </c>
      <c r="J1018" t="s">
        <v>766</v>
      </c>
      <c r="K1018" t="s">
        <v>822</v>
      </c>
      <c r="L1018" t="s">
        <v>817</v>
      </c>
      <c r="M1018" t="s">
        <v>1727</v>
      </c>
      <c r="N1018" t="s">
        <v>3785</v>
      </c>
      <c r="O1018" t="s">
        <v>5207</v>
      </c>
      <c r="P1018" t="s">
        <v>19</v>
      </c>
      <c r="Q1018" t="s">
        <v>1083</v>
      </c>
      <c r="R1018" t="s">
        <v>68</v>
      </c>
      <c r="S1018" t="s">
        <v>1728</v>
      </c>
      <c r="T1018" t="s">
        <v>1373</v>
      </c>
      <c r="U1018" t="s">
        <v>3993</v>
      </c>
    </row>
    <row r="1019" spans="1:21" x14ac:dyDescent="0.25">
      <c r="A1019" t="s">
        <v>4049</v>
      </c>
      <c r="B1019" t="s">
        <v>4050</v>
      </c>
      <c r="D1019" t="s">
        <v>1127</v>
      </c>
      <c r="E1019" t="s">
        <v>125</v>
      </c>
      <c r="F1019" t="s">
        <v>245</v>
      </c>
      <c r="G1019" t="s">
        <v>1613</v>
      </c>
      <c r="H1019" t="s">
        <v>126</v>
      </c>
      <c r="I1019" t="s">
        <v>131</v>
      </c>
      <c r="J1019" t="s">
        <v>4284</v>
      </c>
      <c r="K1019" t="s">
        <v>824</v>
      </c>
      <c r="M1019" t="s">
        <v>1729</v>
      </c>
      <c r="N1019" t="s">
        <v>3785</v>
      </c>
      <c r="P1019" t="s">
        <v>19</v>
      </c>
      <c r="Q1019" t="s">
        <v>126</v>
      </c>
      <c r="R1019" t="s">
        <v>21</v>
      </c>
      <c r="S1019" t="s">
        <v>1732</v>
      </c>
      <c r="T1019" t="s">
        <v>1373</v>
      </c>
      <c r="U1019" t="s">
        <v>4051</v>
      </c>
    </row>
    <row r="1020" spans="1:21" x14ac:dyDescent="0.25">
      <c r="A1020" t="s">
        <v>4638</v>
      </c>
      <c r="B1020" t="s">
        <v>4639</v>
      </c>
      <c r="D1020" t="s">
        <v>76</v>
      </c>
      <c r="E1020" t="s">
        <v>125</v>
      </c>
      <c r="F1020" t="s">
        <v>245</v>
      </c>
      <c r="G1020" t="s">
        <v>590</v>
      </c>
      <c r="H1020" t="s">
        <v>126</v>
      </c>
      <c r="I1020" t="s">
        <v>20</v>
      </c>
      <c r="J1020" t="s">
        <v>3629</v>
      </c>
      <c r="K1020" t="s">
        <v>824</v>
      </c>
      <c r="M1020" t="s">
        <v>1731</v>
      </c>
      <c r="N1020" t="s">
        <v>3785</v>
      </c>
      <c r="P1020" t="s">
        <v>19</v>
      </c>
      <c r="Q1020" t="s">
        <v>126</v>
      </c>
      <c r="R1020" t="s">
        <v>34</v>
      </c>
      <c r="S1020" t="s">
        <v>1728</v>
      </c>
      <c r="T1020" t="s">
        <v>1373</v>
      </c>
      <c r="U1020" t="s">
        <v>4640</v>
      </c>
    </row>
    <row r="1021" spans="1:21" x14ac:dyDescent="0.25">
      <c r="A1021" t="s">
        <v>6923</v>
      </c>
      <c r="B1021" t="s">
        <v>6924</v>
      </c>
      <c r="D1021" t="s">
        <v>1237</v>
      </c>
      <c r="E1021" t="s">
        <v>125</v>
      </c>
      <c r="F1021" t="s">
        <v>246</v>
      </c>
      <c r="G1021" t="s">
        <v>591</v>
      </c>
      <c r="H1021" t="s">
        <v>1343</v>
      </c>
      <c r="I1021" t="s">
        <v>17</v>
      </c>
      <c r="J1021" t="s">
        <v>40</v>
      </c>
      <c r="K1021" t="s">
        <v>824</v>
      </c>
      <c r="M1021" t="s">
        <v>1731</v>
      </c>
      <c r="N1021" t="s">
        <v>3785</v>
      </c>
      <c r="P1021" t="s">
        <v>19</v>
      </c>
      <c r="Q1021" t="s">
        <v>126</v>
      </c>
      <c r="R1021" t="s">
        <v>51</v>
      </c>
      <c r="S1021" t="s">
        <v>1732</v>
      </c>
      <c r="T1021" t="s">
        <v>6925</v>
      </c>
      <c r="U1021" t="s">
        <v>6926</v>
      </c>
    </row>
    <row r="1022" spans="1:21" x14ac:dyDescent="0.25">
      <c r="A1022" t="s">
        <v>2498</v>
      </c>
      <c r="B1022" t="s">
        <v>2498</v>
      </c>
      <c r="D1022" t="s">
        <v>290</v>
      </c>
      <c r="E1022" t="s">
        <v>125</v>
      </c>
      <c r="F1022" t="s">
        <v>245</v>
      </c>
      <c r="G1022" t="s">
        <v>1613</v>
      </c>
      <c r="H1022" t="s">
        <v>126</v>
      </c>
      <c r="I1022" t="s">
        <v>1122</v>
      </c>
      <c r="J1022" t="s">
        <v>5429</v>
      </c>
      <c r="K1022" t="s">
        <v>824</v>
      </c>
      <c r="L1022" t="s">
        <v>817</v>
      </c>
      <c r="M1022" t="s">
        <v>1727</v>
      </c>
      <c r="N1022" t="s">
        <v>4337</v>
      </c>
      <c r="O1022" t="s">
        <v>6927</v>
      </c>
      <c r="P1022" t="s">
        <v>19</v>
      </c>
      <c r="Q1022" t="s">
        <v>126</v>
      </c>
      <c r="R1022" t="s">
        <v>46</v>
      </c>
      <c r="S1022" t="s">
        <v>1728</v>
      </c>
      <c r="T1022" t="s">
        <v>1373</v>
      </c>
      <c r="U1022" t="s">
        <v>2497</v>
      </c>
    </row>
    <row r="1023" spans="1:21" x14ac:dyDescent="0.25">
      <c r="A1023" t="s">
        <v>4608</v>
      </c>
      <c r="B1023" t="s">
        <v>4609</v>
      </c>
      <c r="D1023" t="s">
        <v>76</v>
      </c>
      <c r="E1023" t="s">
        <v>125</v>
      </c>
      <c r="F1023" t="s">
        <v>245</v>
      </c>
      <c r="G1023" t="s">
        <v>1396</v>
      </c>
      <c r="H1023" t="s">
        <v>126</v>
      </c>
      <c r="I1023" t="s">
        <v>20</v>
      </c>
      <c r="J1023" t="s">
        <v>3697</v>
      </c>
      <c r="K1023" t="s">
        <v>824</v>
      </c>
      <c r="M1023" t="s">
        <v>1729</v>
      </c>
      <c r="N1023" t="s">
        <v>4337</v>
      </c>
      <c r="P1023" t="s">
        <v>19</v>
      </c>
      <c r="Q1023" t="s">
        <v>126</v>
      </c>
      <c r="R1023" t="s">
        <v>51</v>
      </c>
      <c r="S1023" t="s">
        <v>1732</v>
      </c>
      <c r="T1023" t="s">
        <v>1373</v>
      </c>
      <c r="U1023" t="s">
        <v>4610</v>
      </c>
    </row>
    <row r="1024" spans="1:21" x14ac:dyDescent="0.25">
      <c r="A1024" t="s">
        <v>4611</v>
      </c>
      <c r="B1024" t="s">
        <v>4612</v>
      </c>
      <c r="D1024" t="s">
        <v>76</v>
      </c>
      <c r="E1024" t="s">
        <v>125</v>
      </c>
      <c r="F1024" t="s">
        <v>245</v>
      </c>
      <c r="G1024" t="s">
        <v>1396</v>
      </c>
      <c r="H1024" t="s">
        <v>126</v>
      </c>
      <c r="I1024" t="s">
        <v>20</v>
      </c>
      <c r="J1024" t="s">
        <v>3462</v>
      </c>
      <c r="K1024" t="s">
        <v>824</v>
      </c>
      <c r="M1024" t="s">
        <v>1729</v>
      </c>
      <c r="N1024" t="s">
        <v>4337</v>
      </c>
      <c r="P1024" t="s">
        <v>19</v>
      </c>
      <c r="Q1024" t="s">
        <v>126</v>
      </c>
      <c r="R1024" t="s">
        <v>29</v>
      </c>
      <c r="S1024" t="s">
        <v>1732</v>
      </c>
      <c r="T1024" t="s">
        <v>1373</v>
      </c>
      <c r="U1024" t="s">
        <v>4613</v>
      </c>
    </row>
    <row r="1025" spans="1:22" x14ac:dyDescent="0.25">
      <c r="A1025" t="s">
        <v>3976</v>
      </c>
      <c r="B1025" t="s">
        <v>3977</v>
      </c>
      <c r="D1025" t="s">
        <v>290</v>
      </c>
      <c r="E1025" t="s">
        <v>125</v>
      </c>
      <c r="F1025" t="s">
        <v>245</v>
      </c>
      <c r="G1025" t="s">
        <v>1613</v>
      </c>
      <c r="H1025" t="s">
        <v>126</v>
      </c>
      <c r="I1025" t="s">
        <v>131</v>
      </c>
      <c r="J1025" t="s">
        <v>5290</v>
      </c>
      <c r="K1025" t="s">
        <v>824</v>
      </c>
      <c r="L1025" t="s">
        <v>819</v>
      </c>
      <c r="M1025" t="s">
        <v>1729</v>
      </c>
      <c r="N1025" t="s">
        <v>6928</v>
      </c>
      <c r="O1025" t="s">
        <v>6929</v>
      </c>
      <c r="P1025" t="s">
        <v>19</v>
      </c>
      <c r="Q1025" t="s">
        <v>126</v>
      </c>
      <c r="R1025" t="s">
        <v>29</v>
      </c>
      <c r="S1025" t="s">
        <v>1732</v>
      </c>
      <c r="T1025" t="s">
        <v>1373</v>
      </c>
      <c r="U1025" t="s">
        <v>3978</v>
      </c>
    </row>
    <row r="1026" spans="1:22" x14ac:dyDescent="0.25">
      <c r="A1026" t="s">
        <v>4635</v>
      </c>
      <c r="B1026" t="s">
        <v>4636</v>
      </c>
      <c r="D1026" t="s">
        <v>260</v>
      </c>
      <c r="E1026" t="s">
        <v>125</v>
      </c>
      <c r="F1026" t="s">
        <v>246</v>
      </c>
      <c r="G1026" t="s">
        <v>589</v>
      </c>
      <c r="H1026" t="s">
        <v>1343</v>
      </c>
      <c r="I1026" t="s">
        <v>17</v>
      </c>
      <c r="J1026" t="s">
        <v>728</v>
      </c>
      <c r="K1026" t="s">
        <v>1086</v>
      </c>
      <c r="L1026" t="s">
        <v>819</v>
      </c>
      <c r="M1026" t="s">
        <v>1731</v>
      </c>
      <c r="N1026" t="s">
        <v>3030</v>
      </c>
      <c r="O1026" t="s">
        <v>6659</v>
      </c>
      <c r="P1026" t="s">
        <v>19</v>
      </c>
      <c r="Q1026" t="s">
        <v>126</v>
      </c>
      <c r="R1026" t="s">
        <v>34</v>
      </c>
      <c r="S1026" t="s">
        <v>1730</v>
      </c>
      <c r="T1026" t="s">
        <v>1373</v>
      </c>
      <c r="U1026" t="s">
        <v>4637</v>
      </c>
    </row>
    <row r="1027" spans="1:22" x14ac:dyDescent="0.25">
      <c r="A1027" t="s">
        <v>4406</v>
      </c>
      <c r="B1027" t="s">
        <v>4407</v>
      </c>
      <c r="D1027" t="s">
        <v>76</v>
      </c>
      <c r="E1027" t="s">
        <v>125</v>
      </c>
      <c r="F1027" t="s">
        <v>245</v>
      </c>
      <c r="G1027" t="s">
        <v>1613</v>
      </c>
      <c r="H1027" t="s">
        <v>126</v>
      </c>
      <c r="I1027" t="s">
        <v>131</v>
      </c>
      <c r="J1027" t="s">
        <v>4079</v>
      </c>
      <c r="K1027" t="s">
        <v>824</v>
      </c>
      <c r="M1027" t="s">
        <v>1729</v>
      </c>
      <c r="N1027" t="s">
        <v>6930</v>
      </c>
      <c r="P1027" t="s">
        <v>19</v>
      </c>
      <c r="Q1027" t="s">
        <v>126</v>
      </c>
      <c r="R1027" t="s">
        <v>49</v>
      </c>
      <c r="S1027" t="s">
        <v>1732</v>
      </c>
      <c r="T1027" t="s">
        <v>1373</v>
      </c>
      <c r="U1027" t="s">
        <v>4408</v>
      </c>
    </row>
    <row r="1028" spans="1:22" x14ac:dyDescent="0.25">
      <c r="A1028" t="s">
        <v>3264</v>
      </c>
      <c r="B1028" t="s">
        <v>3265</v>
      </c>
      <c r="D1028" t="s">
        <v>76</v>
      </c>
      <c r="E1028" t="s">
        <v>125</v>
      </c>
      <c r="F1028" t="s">
        <v>245</v>
      </c>
      <c r="G1028" t="s">
        <v>1613</v>
      </c>
      <c r="H1028" t="s">
        <v>126</v>
      </c>
      <c r="I1028" t="s">
        <v>131</v>
      </c>
      <c r="J1028" t="s">
        <v>5182</v>
      </c>
      <c r="K1028" t="s">
        <v>824</v>
      </c>
      <c r="M1028" t="s">
        <v>1727</v>
      </c>
      <c r="N1028" t="s">
        <v>6930</v>
      </c>
      <c r="P1028" t="s">
        <v>19</v>
      </c>
      <c r="Q1028" t="s">
        <v>126</v>
      </c>
      <c r="R1028" t="s">
        <v>46</v>
      </c>
      <c r="S1028" t="s">
        <v>1732</v>
      </c>
      <c r="T1028" t="s">
        <v>1373</v>
      </c>
      <c r="U1028" t="s">
        <v>3266</v>
      </c>
    </row>
    <row r="1029" spans="1:22" x14ac:dyDescent="0.25">
      <c r="A1029" t="s">
        <v>1954</v>
      </c>
      <c r="B1029" t="s">
        <v>1954</v>
      </c>
      <c r="D1029" t="s">
        <v>286</v>
      </c>
      <c r="E1029" t="s">
        <v>125</v>
      </c>
      <c r="F1029" t="s">
        <v>203</v>
      </c>
      <c r="G1029" t="s">
        <v>28</v>
      </c>
      <c r="H1029" t="s">
        <v>126</v>
      </c>
      <c r="I1029" t="s">
        <v>1122</v>
      </c>
      <c r="J1029" t="s">
        <v>730</v>
      </c>
      <c r="K1029" t="s">
        <v>824</v>
      </c>
      <c r="L1029" t="s">
        <v>1082</v>
      </c>
      <c r="M1029" t="s">
        <v>1729</v>
      </c>
      <c r="N1029" t="s">
        <v>6931</v>
      </c>
      <c r="O1029" t="s">
        <v>6932</v>
      </c>
      <c r="P1029" t="s">
        <v>19</v>
      </c>
      <c r="Q1029" t="s">
        <v>126</v>
      </c>
      <c r="R1029" t="s">
        <v>37</v>
      </c>
      <c r="S1029" t="s">
        <v>1732</v>
      </c>
      <c r="T1029" t="s">
        <v>1373</v>
      </c>
      <c r="U1029" t="s">
        <v>1955</v>
      </c>
    </row>
    <row r="1030" spans="1:22" x14ac:dyDescent="0.25">
      <c r="A1030" t="s">
        <v>3427</v>
      </c>
      <c r="B1030" t="s">
        <v>3428</v>
      </c>
      <c r="D1030" t="s">
        <v>1139</v>
      </c>
      <c r="E1030" t="s">
        <v>125</v>
      </c>
      <c r="F1030" t="s">
        <v>245</v>
      </c>
      <c r="G1030" t="s">
        <v>1396</v>
      </c>
      <c r="H1030" t="s">
        <v>126</v>
      </c>
      <c r="I1030" t="s">
        <v>20</v>
      </c>
      <c r="J1030" t="s">
        <v>723</v>
      </c>
      <c r="K1030" t="s">
        <v>1403</v>
      </c>
      <c r="M1030" t="s">
        <v>1729</v>
      </c>
      <c r="N1030" t="s">
        <v>6931</v>
      </c>
      <c r="P1030" t="s">
        <v>19</v>
      </c>
      <c r="Q1030" t="s">
        <v>1083</v>
      </c>
      <c r="R1030" t="s">
        <v>18</v>
      </c>
      <c r="S1030" t="s">
        <v>1732</v>
      </c>
      <c r="T1030" t="s">
        <v>6933</v>
      </c>
      <c r="U1030" t="s">
        <v>3429</v>
      </c>
    </row>
    <row r="1031" spans="1:22" x14ac:dyDescent="0.25">
      <c r="A1031" t="s">
        <v>3443</v>
      </c>
      <c r="B1031" t="s">
        <v>3444</v>
      </c>
      <c r="C1031" t="s">
        <v>3445</v>
      </c>
      <c r="D1031" t="s">
        <v>1127</v>
      </c>
      <c r="E1031" t="s">
        <v>125</v>
      </c>
      <c r="F1031" t="s">
        <v>245</v>
      </c>
      <c r="G1031" t="s">
        <v>1613</v>
      </c>
      <c r="H1031" t="s">
        <v>126</v>
      </c>
      <c r="I1031" t="s">
        <v>131</v>
      </c>
      <c r="J1031" t="s">
        <v>2519</v>
      </c>
      <c r="K1031" t="s">
        <v>824</v>
      </c>
      <c r="M1031" t="s">
        <v>1727</v>
      </c>
      <c r="N1031" t="s">
        <v>6931</v>
      </c>
      <c r="O1031" t="s">
        <v>3446</v>
      </c>
      <c r="P1031" t="s">
        <v>19</v>
      </c>
      <c r="Q1031" t="s">
        <v>126</v>
      </c>
      <c r="R1031" t="s">
        <v>195</v>
      </c>
      <c r="S1031" t="s">
        <v>1728</v>
      </c>
      <c r="T1031" t="s">
        <v>1373</v>
      </c>
      <c r="U1031" t="s">
        <v>3447</v>
      </c>
    </row>
    <row r="1032" spans="1:22" x14ac:dyDescent="0.25">
      <c r="A1032" t="s">
        <v>3786</v>
      </c>
      <c r="B1032" t="s">
        <v>3787</v>
      </c>
      <c r="C1032" t="s">
        <v>1034</v>
      </c>
      <c r="D1032" t="s">
        <v>1374</v>
      </c>
      <c r="E1032" t="s">
        <v>125</v>
      </c>
      <c r="F1032" t="s">
        <v>246</v>
      </c>
      <c r="G1032" t="s">
        <v>1613</v>
      </c>
      <c r="H1032" t="s">
        <v>1343</v>
      </c>
      <c r="I1032" t="s">
        <v>20</v>
      </c>
      <c r="J1032" t="s">
        <v>769</v>
      </c>
      <c r="K1032" t="s">
        <v>1134</v>
      </c>
      <c r="L1032" t="s">
        <v>819</v>
      </c>
      <c r="M1032" t="s">
        <v>1731</v>
      </c>
      <c r="N1032" t="s">
        <v>6931</v>
      </c>
      <c r="O1032" t="s">
        <v>6934</v>
      </c>
      <c r="P1032" t="s">
        <v>19</v>
      </c>
      <c r="Q1032" t="s">
        <v>126</v>
      </c>
      <c r="R1032" t="s">
        <v>36</v>
      </c>
      <c r="S1032" t="s">
        <v>1730</v>
      </c>
      <c r="T1032" t="s">
        <v>4563</v>
      </c>
      <c r="U1032" t="s">
        <v>3788</v>
      </c>
    </row>
    <row r="1033" spans="1:22" x14ac:dyDescent="0.25">
      <c r="A1033" t="s">
        <v>4653</v>
      </c>
      <c r="B1033" t="s">
        <v>4654</v>
      </c>
      <c r="D1033" t="s">
        <v>76</v>
      </c>
      <c r="E1033" t="s">
        <v>125</v>
      </c>
      <c r="F1033" t="s">
        <v>245</v>
      </c>
      <c r="G1033" t="s">
        <v>1345</v>
      </c>
      <c r="H1033" t="s">
        <v>126</v>
      </c>
      <c r="I1033" t="s">
        <v>20</v>
      </c>
      <c r="J1033" t="s">
        <v>5332</v>
      </c>
      <c r="K1033" t="s">
        <v>822</v>
      </c>
      <c r="L1033" t="s">
        <v>819</v>
      </c>
      <c r="M1033" t="s">
        <v>1727</v>
      </c>
      <c r="N1033" t="s">
        <v>6931</v>
      </c>
      <c r="P1033" t="s">
        <v>19</v>
      </c>
      <c r="Q1033" t="s">
        <v>126</v>
      </c>
      <c r="R1033" t="s">
        <v>21</v>
      </c>
      <c r="S1033" t="s">
        <v>1732</v>
      </c>
      <c r="T1033" t="s">
        <v>1373</v>
      </c>
      <c r="U1033" t="s">
        <v>4655</v>
      </c>
    </row>
    <row r="1034" spans="1:22" x14ac:dyDescent="0.25">
      <c r="A1034" t="s">
        <v>4878</v>
      </c>
      <c r="B1034" t="s">
        <v>4879</v>
      </c>
      <c r="D1034" t="s">
        <v>1106</v>
      </c>
      <c r="E1034" t="s">
        <v>125</v>
      </c>
      <c r="F1034" t="s">
        <v>246</v>
      </c>
      <c r="G1034" t="s">
        <v>1613</v>
      </c>
      <c r="H1034" t="s">
        <v>1343</v>
      </c>
      <c r="I1034" t="s">
        <v>20</v>
      </c>
      <c r="J1034" t="s">
        <v>764</v>
      </c>
      <c r="K1034" t="s">
        <v>822</v>
      </c>
      <c r="L1034" t="s">
        <v>819</v>
      </c>
      <c r="M1034" t="s">
        <v>1727</v>
      </c>
      <c r="N1034" t="s">
        <v>2413</v>
      </c>
      <c r="O1034" t="s">
        <v>6935</v>
      </c>
      <c r="P1034" t="s">
        <v>19</v>
      </c>
      <c r="Q1034" t="s">
        <v>1083</v>
      </c>
      <c r="R1034" t="s">
        <v>71</v>
      </c>
      <c r="S1034" t="s">
        <v>1728</v>
      </c>
      <c r="T1034" t="s">
        <v>1373</v>
      </c>
      <c r="U1034" t="s">
        <v>4881</v>
      </c>
      <c r="V1034" t="s">
        <v>1143</v>
      </c>
    </row>
    <row r="1035" spans="1:22" x14ac:dyDescent="0.25">
      <c r="A1035" t="s">
        <v>3485</v>
      </c>
      <c r="B1035" t="s">
        <v>3486</v>
      </c>
      <c r="D1035" t="s">
        <v>1140</v>
      </c>
      <c r="E1035" t="s">
        <v>125</v>
      </c>
      <c r="F1035" t="s">
        <v>246</v>
      </c>
      <c r="G1035" t="s">
        <v>1345</v>
      </c>
      <c r="H1035" t="s">
        <v>126</v>
      </c>
      <c r="I1035" t="s">
        <v>17</v>
      </c>
      <c r="J1035" t="s">
        <v>306</v>
      </c>
      <c r="K1035" t="s">
        <v>1086</v>
      </c>
      <c r="M1035" t="s">
        <v>1729</v>
      </c>
      <c r="N1035" t="s">
        <v>2413</v>
      </c>
      <c r="P1035" t="s">
        <v>19</v>
      </c>
      <c r="Q1035" t="s">
        <v>126</v>
      </c>
      <c r="R1035" t="s">
        <v>60</v>
      </c>
      <c r="S1035" t="s">
        <v>1732</v>
      </c>
      <c r="T1035" t="s">
        <v>4227</v>
      </c>
      <c r="U1035" t="s">
        <v>3487</v>
      </c>
    </row>
    <row r="1036" spans="1:22" x14ac:dyDescent="0.25">
      <c r="A1036" t="s">
        <v>3897</v>
      </c>
      <c r="B1036" t="s">
        <v>3898</v>
      </c>
      <c r="D1036" t="s">
        <v>1117</v>
      </c>
      <c r="E1036" t="s">
        <v>125</v>
      </c>
      <c r="F1036" t="s">
        <v>246</v>
      </c>
      <c r="G1036" t="s">
        <v>1613</v>
      </c>
      <c r="H1036" t="s">
        <v>1343</v>
      </c>
      <c r="I1036" t="s">
        <v>17</v>
      </c>
      <c r="J1036" t="s">
        <v>768</v>
      </c>
      <c r="K1036" t="s">
        <v>1086</v>
      </c>
      <c r="L1036" t="s">
        <v>817</v>
      </c>
      <c r="M1036" t="s">
        <v>1731</v>
      </c>
      <c r="N1036" t="s">
        <v>2413</v>
      </c>
      <c r="O1036" t="s">
        <v>6936</v>
      </c>
      <c r="P1036" t="s">
        <v>19</v>
      </c>
      <c r="Q1036" t="s">
        <v>1083</v>
      </c>
      <c r="R1036" t="s">
        <v>67</v>
      </c>
      <c r="S1036" t="s">
        <v>1730</v>
      </c>
      <c r="T1036" t="s">
        <v>1373</v>
      </c>
      <c r="U1036" t="s">
        <v>3899</v>
      </c>
    </row>
    <row r="1037" spans="1:22" x14ac:dyDescent="0.25">
      <c r="A1037" t="s">
        <v>3939</v>
      </c>
      <c r="B1037" t="s">
        <v>3940</v>
      </c>
      <c r="D1037" t="s">
        <v>260</v>
      </c>
      <c r="E1037" t="s">
        <v>125</v>
      </c>
      <c r="F1037" t="s">
        <v>246</v>
      </c>
      <c r="G1037" t="s">
        <v>1613</v>
      </c>
      <c r="H1037" t="s">
        <v>126</v>
      </c>
      <c r="I1037" t="s">
        <v>17</v>
      </c>
      <c r="J1037" t="s">
        <v>4333</v>
      </c>
      <c r="K1037" t="s">
        <v>824</v>
      </c>
      <c r="M1037" t="s">
        <v>1729</v>
      </c>
      <c r="N1037" t="s">
        <v>2413</v>
      </c>
      <c r="P1037" t="s">
        <v>19</v>
      </c>
      <c r="Q1037" t="s">
        <v>126</v>
      </c>
      <c r="R1037" t="s">
        <v>63</v>
      </c>
      <c r="S1037" t="s">
        <v>1732</v>
      </c>
      <c r="T1037" t="s">
        <v>1373</v>
      </c>
      <c r="U1037" t="s">
        <v>3941</v>
      </c>
    </row>
    <row r="1038" spans="1:22" x14ac:dyDescent="0.25">
      <c r="A1038" t="s">
        <v>4383</v>
      </c>
      <c r="B1038" t="s">
        <v>4384</v>
      </c>
      <c r="D1038" t="s">
        <v>76</v>
      </c>
      <c r="E1038" t="s">
        <v>125</v>
      </c>
      <c r="F1038" t="s">
        <v>245</v>
      </c>
      <c r="G1038" t="s">
        <v>1613</v>
      </c>
      <c r="H1038" t="s">
        <v>126</v>
      </c>
      <c r="I1038" t="s">
        <v>131</v>
      </c>
      <c r="J1038" t="s">
        <v>4213</v>
      </c>
      <c r="K1038" t="s">
        <v>824</v>
      </c>
      <c r="M1038" t="s">
        <v>1731</v>
      </c>
      <c r="N1038" t="s">
        <v>2413</v>
      </c>
      <c r="P1038" t="s">
        <v>19</v>
      </c>
      <c r="Q1038" t="s">
        <v>126</v>
      </c>
      <c r="R1038" t="s">
        <v>51</v>
      </c>
      <c r="S1038" t="s">
        <v>1732</v>
      </c>
      <c r="T1038" t="s">
        <v>1373</v>
      </c>
      <c r="U1038" t="s">
        <v>4385</v>
      </c>
    </row>
    <row r="1039" spans="1:22" x14ac:dyDescent="0.25">
      <c r="A1039" t="s">
        <v>4617</v>
      </c>
      <c r="B1039" t="s">
        <v>4618</v>
      </c>
      <c r="D1039" t="s">
        <v>76</v>
      </c>
      <c r="E1039" t="s">
        <v>125</v>
      </c>
      <c r="F1039" t="s">
        <v>245</v>
      </c>
      <c r="G1039" t="s">
        <v>1396</v>
      </c>
      <c r="H1039" t="s">
        <v>126</v>
      </c>
      <c r="I1039" t="s">
        <v>20</v>
      </c>
      <c r="J1039" t="s">
        <v>3124</v>
      </c>
      <c r="K1039" t="s">
        <v>824</v>
      </c>
      <c r="M1039" t="s">
        <v>1729</v>
      </c>
      <c r="N1039" t="s">
        <v>2413</v>
      </c>
      <c r="P1039" t="s">
        <v>19</v>
      </c>
      <c r="Q1039" t="s">
        <v>126</v>
      </c>
      <c r="R1039" t="s">
        <v>34</v>
      </c>
      <c r="S1039" t="s">
        <v>1732</v>
      </c>
      <c r="T1039" t="s">
        <v>1373</v>
      </c>
      <c r="U1039" t="s">
        <v>4619</v>
      </c>
    </row>
    <row r="1040" spans="1:22" x14ac:dyDescent="0.25">
      <c r="A1040" t="s">
        <v>4623</v>
      </c>
      <c r="B1040" t="s">
        <v>4624</v>
      </c>
      <c r="D1040" t="s">
        <v>76</v>
      </c>
      <c r="E1040" t="s">
        <v>125</v>
      </c>
      <c r="F1040" t="s">
        <v>245</v>
      </c>
      <c r="G1040" t="s">
        <v>1396</v>
      </c>
      <c r="H1040" t="s">
        <v>126</v>
      </c>
      <c r="I1040" t="s">
        <v>20</v>
      </c>
      <c r="J1040" t="s">
        <v>3471</v>
      </c>
      <c r="K1040" t="s">
        <v>824</v>
      </c>
      <c r="M1040" t="s">
        <v>1729</v>
      </c>
      <c r="N1040" t="s">
        <v>2413</v>
      </c>
      <c r="P1040" t="s">
        <v>19</v>
      </c>
      <c r="Q1040" t="s">
        <v>126</v>
      </c>
      <c r="R1040" t="s">
        <v>24</v>
      </c>
      <c r="S1040" t="s">
        <v>1732</v>
      </c>
      <c r="T1040" t="s">
        <v>1373</v>
      </c>
      <c r="U1040" t="s">
        <v>4625</v>
      </c>
    </row>
    <row r="1041" spans="1:21" x14ac:dyDescent="0.25">
      <c r="A1041" t="s">
        <v>4629</v>
      </c>
      <c r="B1041" t="s">
        <v>4630</v>
      </c>
      <c r="D1041" t="s">
        <v>76</v>
      </c>
      <c r="E1041" t="s">
        <v>125</v>
      </c>
      <c r="F1041" t="s">
        <v>245</v>
      </c>
      <c r="G1041" t="s">
        <v>1396</v>
      </c>
      <c r="H1041" t="s">
        <v>126</v>
      </c>
      <c r="I1041" t="s">
        <v>20</v>
      </c>
      <c r="J1041" t="s">
        <v>3471</v>
      </c>
      <c r="K1041" t="s">
        <v>824</v>
      </c>
      <c r="M1041" t="s">
        <v>1731</v>
      </c>
      <c r="N1041" t="s">
        <v>2413</v>
      </c>
      <c r="P1041" t="s">
        <v>19</v>
      </c>
      <c r="Q1041" t="s">
        <v>126</v>
      </c>
      <c r="R1041" t="s">
        <v>34</v>
      </c>
      <c r="S1041" t="s">
        <v>1732</v>
      </c>
      <c r="T1041" t="s">
        <v>1373</v>
      </c>
      <c r="U1041" t="s">
        <v>4631</v>
      </c>
    </row>
    <row r="1042" spans="1:21" x14ac:dyDescent="0.25">
      <c r="A1042" t="s">
        <v>2115</v>
      </c>
      <c r="B1042" t="s">
        <v>2115</v>
      </c>
      <c r="D1042" t="s">
        <v>1140</v>
      </c>
      <c r="E1042" t="s">
        <v>125</v>
      </c>
      <c r="F1042" t="s">
        <v>246</v>
      </c>
      <c r="G1042" t="s">
        <v>591</v>
      </c>
      <c r="H1042" t="s">
        <v>126</v>
      </c>
      <c r="I1042" t="s">
        <v>131</v>
      </c>
      <c r="J1042" t="s">
        <v>5429</v>
      </c>
      <c r="K1042" t="s">
        <v>824</v>
      </c>
      <c r="M1042" t="s">
        <v>1729</v>
      </c>
      <c r="N1042" t="s">
        <v>4877</v>
      </c>
      <c r="P1042" t="s">
        <v>19</v>
      </c>
      <c r="Q1042" t="s">
        <v>126</v>
      </c>
      <c r="R1042" t="s">
        <v>24</v>
      </c>
      <c r="S1042" t="s">
        <v>1732</v>
      </c>
      <c r="T1042" t="s">
        <v>1410</v>
      </c>
      <c r="U1042" t="s">
        <v>2116</v>
      </c>
    </row>
    <row r="1043" spans="1:21" x14ac:dyDescent="0.25">
      <c r="A1043" t="s">
        <v>4027</v>
      </c>
      <c r="B1043" t="s">
        <v>4028</v>
      </c>
      <c r="D1043" t="s">
        <v>1127</v>
      </c>
      <c r="E1043" t="s">
        <v>125</v>
      </c>
      <c r="F1043" t="s">
        <v>245</v>
      </c>
      <c r="G1043" t="s">
        <v>1613</v>
      </c>
      <c r="H1043" t="s">
        <v>126</v>
      </c>
      <c r="I1043" t="s">
        <v>131</v>
      </c>
      <c r="J1043" t="s">
        <v>4127</v>
      </c>
      <c r="K1043" t="s">
        <v>822</v>
      </c>
      <c r="L1043" t="s">
        <v>819</v>
      </c>
      <c r="M1043" t="s">
        <v>1727</v>
      </c>
      <c r="N1043" t="s">
        <v>4880</v>
      </c>
      <c r="P1043" t="s">
        <v>19</v>
      </c>
      <c r="Q1043" t="s">
        <v>126</v>
      </c>
      <c r="R1043" t="s">
        <v>21</v>
      </c>
      <c r="S1043" t="s">
        <v>1732</v>
      </c>
      <c r="T1043" t="s">
        <v>1373</v>
      </c>
      <c r="U1043" t="s">
        <v>4029</v>
      </c>
    </row>
    <row r="1044" spans="1:21" x14ac:dyDescent="0.25">
      <c r="A1044" t="s">
        <v>2855</v>
      </c>
      <c r="B1044" t="s">
        <v>2856</v>
      </c>
      <c r="D1044" t="s">
        <v>1140</v>
      </c>
      <c r="E1044" t="s">
        <v>125</v>
      </c>
      <c r="F1044" t="s">
        <v>245</v>
      </c>
      <c r="G1044" t="s">
        <v>591</v>
      </c>
      <c r="H1044" t="s">
        <v>126</v>
      </c>
      <c r="I1044" t="s">
        <v>1122</v>
      </c>
      <c r="J1044" t="s">
        <v>232</v>
      </c>
      <c r="K1044" t="s">
        <v>824</v>
      </c>
      <c r="M1044" t="s">
        <v>1729</v>
      </c>
      <c r="N1044" t="s">
        <v>4338</v>
      </c>
      <c r="P1044" t="s">
        <v>19</v>
      </c>
      <c r="Q1044" t="s">
        <v>126</v>
      </c>
      <c r="R1044" t="s">
        <v>62</v>
      </c>
      <c r="S1044" t="s">
        <v>1732</v>
      </c>
      <c r="T1044" t="s">
        <v>5238</v>
      </c>
      <c r="U1044" t="s">
        <v>2857</v>
      </c>
    </row>
    <row r="1045" spans="1:21" x14ac:dyDescent="0.25">
      <c r="A1045" t="s">
        <v>3114</v>
      </c>
      <c r="B1045" t="s">
        <v>3115</v>
      </c>
      <c r="D1045" t="s">
        <v>1132</v>
      </c>
      <c r="E1045" t="s">
        <v>125</v>
      </c>
      <c r="F1045" t="s">
        <v>246</v>
      </c>
      <c r="G1045" t="s">
        <v>590</v>
      </c>
      <c r="H1045" t="s">
        <v>126</v>
      </c>
      <c r="I1045" t="s">
        <v>1122</v>
      </c>
      <c r="J1045" t="s">
        <v>731</v>
      </c>
      <c r="K1045" t="s">
        <v>822</v>
      </c>
      <c r="L1045" t="s">
        <v>819</v>
      </c>
      <c r="M1045" t="s">
        <v>1729</v>
      </c>
      <c r="N1045" t="s">
        <v>4338</v>
      </c>
      <c r="O1045" t="s">
        <v>6937</v>
      </c>
      <c r="P1045" t="s">
        <v>19</v>
      </c>
      <c r="Q1045" t="s">
        <v>126</v>
      </c>
      <c r="R1045" t="s">
        <v>18</v>
      </c>
      <c r="S1045" t="s">
        <v>1732</v>
      </c>
      <c r="T1045" t="s">
        <v>6938</v>
      </c>
      <c r="U1045" t="s">
        <v>3116</v>
      </c>
    </row>
    <row r="1046" spans="1:21" x14ac:dyDescent="0.25">
      <c r="A1046" t="s">
        <v>4889</v>
      </c>
      <c r="B1046" t="s">
        <v>4890</v>
      </c>
      <c r="D1046" t="s">
        <v>297</v>
      </c>
      <c r="E1046" t="s">
        <v>125</v>
      </c>
      <c r="F1046" t="s">
        <v>245</v>
      </c>
      <c r="G1046" t="s">
        <v>1345</v>
      </c>
      <c r="H1046" t="s">
        <v>126</v>
      </c>
      <c r="I1046" t="s">
        <v>20</v>
      </c>
      <c r="J1046" t="s">
        <v>6939</v>
      </c>
      <c r="K1046" t="s">
        <v>824</v>
      </c>
      <c r="L1046" t="s">
        <v>819</v>
      </c>
      <c r="M1046" t="s">
        <v>1727</v>
      </c>
      <c r="N1046" t="s">
        <v>4338</v>
      </c>
      <c r="O1046" t="s">
        <v>4577</v>
      </c>
      <c r="P1046" t="s">
        <v>19</v>
      </c>
      <c r="Q1046" t="s">
        <v>126</v>
      </c>
      <c r="R1046" t="s">
        <v>34</v>
      </c>
      <c r="S1046" t="s">
        <v>1728</v>
      </c>
      <c r="T1046" t="s">
        <v>1373</v>
      </c>
      <c r="U1046" t="s">
        <v>4891</v>
      </c>
    </row>
    <row r="1047" spans="1:21" x14ac:dyDescent="0.25">
      <c r="A1047" t="s">
        <v>4006</v>
      </c>
      <c r="B1047" t="s">
        <v>4007</v>
      </c>
      <c r="D1047" t="s">
        <v>1141</v>
      </c>
      <c r="E1047" t="s">
        <v>125</v>
      </c>
      <c r="F1047" t="s">
        <v>245</v>
      </c>
      <c r="G1047" t="s">
        <v>591</v>
      </c>
      <c r="H1047" t="s">
        <v>126</v>
      </c>
      <c r="I1047" t="s">
        <v>1122</v>
      </c>
      <c r="J1047" t="s">
        <v>306</v>
      </c>
      <c r="K1047" t="s">
        <v>824</v>
      </c>
      <c r="M1047" t="s">
        <v>1729</v>
      </c>
      <c r="N1047" t="s">
        <v>4339</v>
      </c>
      <c r="P1047" t="s">
        <v>19</v>
      </c>
      <c r="Q1047" t="s">
        <v>126</v>
      </c>
      <c r="R1047" t="s">
        <v>195</v>
      </c>
      <c r="S1047" t="s">
        <v>1732</v>
      </c>
      <c r="T1047" t="s">
        <v>5376</v>
      </c>
      <c r="U1047" t="s">
        <v>4008</v>
      </c>
    </row>
    <row r="1048" spans="1:21" x14ac:dyDescent="0.25">
      <c r="A1048" t="s">
        <v>4086</v>
      </c>
      <c r="B1048" t="s">
        <v>4087</v>
      </c>
      <c r="D1048" t="s">
        <v>1138</v>
      </c>
      <c r="E1048" t="s">
        <v>125</v>
      </c>
      <c r="F1048" t="s">
        <v>245</v>
      </c>
      <c r="G1048" t="s">
        <v>1345</v>
      </c>
      <c r="H1048" t="s">
        <v>126</v>
      </c>
      <c r="I1048" t="s">
        <v>1122</v>
      </c>
      <c r="J1048" t="s">
        <v>306</v>
      </c>
      <c r="K1048" t="s">
        <v>824</v>
      </c>
      <c r="M1048" t="s">
        <v>1729</v>
      </c>
      <c r="N1048" t="s">
        <v>2468</v>
      </c>
      <c r="P1048" t="s">
        <v>19</v>
      </c>
      <c r="Q1048" t="s">
        <v>126</v>
      </c>
      <c r="R1048" t="s">
        <v>62</v>
      </c>
      <c r="S1048" t="s">
        <v>1732</v>
      </c>
      <c r="T1048" t="s">
        <v>4237</v>
      </c>
      <c r="U1048" t="s">
        <v>4088</v>
      </c>
    </row>
    <row r="1049" spans="1:21" x14ac:dyDescent="0.25">
      <c r="A1049" t="s">
        <v>4626</v>
      </c>
      <c r="B1049" t="s">
        <v>4627</v>
      </c>
      <c r="D1049" t="s">
        <v>260</v>
      </c>
      <c r="E1049" t="s">
        <v>125</v>
      </c>
      <c r="F1049" t="s">
        <v>246</v>
      </c>
      <c r="G1049" t="s">
        <v>1396</v>
      </c>
      <c r="H1049" t="s">
        <v>126</v>
      </c>
      <c r="I1049" t="s">
        <v>17</v>
      </c>
      <c r="J1049" t="s">
        <v>3471</v>
      </c>
      <c r="K1049" t="s">
        <v>824</v>
      </c>
      <c r="M1049" t="s">
        <v>1727</v>
      </c>
      <c r="N1049" t="s">
        <v>2469</v>
      </c>
      <c r="P1049" t="s">
        <v>19</v>
      </c>
      <c r="Q1049" t="s">
        <v>126</v>
      </c>
      <c r="R1049" t="s">
        <v>51</v>
      </c>
      <c r="S1049" t="s">
        <v>1732</v>
      </c>
      <c r="T1049" t="s">
        <v>1373</v>
      </c>
      <c r="U1049" t="s">
        <v>4628</v>
      </c>
    </row>
    <row r="1050" spans="1:21" x14ac:dyDescent="0.25">
      <c r="A1050" t="s">
        <v>4632</v>
      </c>
      <c r="B1050" t="s">
        <v>4633</v>
      </c>
      <c r="D1050" t="s">
        <v>76</v>
      </c>
      <c r="E1050" t="s">
        <v>125</v>
      </c>
      <c r="F1050" t="s">
        <v>245</v>
      </c>
      <c r="G1050" t="s">
        <v>1396</v>
      </c>
      <c r="H1050" t="s">
        <v>126</v>
      </c>
      <c r="I1050" t="s">
        <v>20</v>
      </c>
      <c r="J1050" t="s">
        <v>4748</v>
      </c>
      <c r="K1050" t="s">
        <v>824</v>
      </c>
      <c r="M1050" t="s">
        <v>1727</v>
      </c>
      <c r="N1050" t="s">
        <v>2469</v>
      </c>
      <c r="P1050" t="s">
        <v>19</v>
      </c>
      <c r="Q1050" t="s">
        <v>126</v>
      </c>
      <c r="R1050" t="s">
        <v>71</v>
      </c>
      <c r="S1050" t="s">
        <v>1732</v>
      </c>
      <c r="T1050" t="s">
        <v>1373</v>
      </c>
      <c r="U1050" t="s">
        <v>4634</v>
      </c>
    </row>
    <row r="1051" spans="1:21" x14ac:dyDescent="0.25">
      <c r="A1051" t="s">
        <v>4909</v>
      </c>
      <c r="B1051" t="s">
        <v>4910</v>
      </c>
      <c r="D1051" t="s">
        <v>191</v>
      </c>
      <c r="E1051" t="s">
        <v>125</v>
      </c>
      <c r="F1051" t="s">
        <v>245</v>
      </c>
      <c r="G1051" t="s">
        <v>28</v>
      </c>
      <c r="H1051" t="s">
        <v>126</v>
      </c>
      <c r="I1051" t="s">
        <v>20</v>
      </c>
      <c r="J1051" t="s">
        <v>306</v>
      </c>
      <c r="K1051" t="s">
        <v>824</v>
      </c>
      <c r="L1051" t="s">
        <v>817</v>
      </c>
      <c r="M1051" t="s">
        <v>1731</v>
      </c>
      <c r="N1051" t="s">
        <v>2469</v>
      </c>
      <c r="O1051" t="s">
        <v>6940</v>
      </c>
      <c r="P1051" t="s">
        <v>19</v>
      </c>
      <c r="Q1051" t="s">
        <v>126</v>
      </c>
      <c r="R1051" t="s">
        <v>68</v>
      </c>
      <c r="S1051" t="s">
        <v>1732</v>
      </c>
      <c r="T1051" t="s">
        <v>1373</v>
      </c>
      <c r="U1051" t="s">
        <v>4911</v>
      </c>
    </row>
    <row r="1052" spans="1:21" x14ac:dyDescent="0.25">
      <c r="A1052" t="s">
        <v>4395</v>
      </c>
      <c r="B1052" t="s">
        <v>4396</v>
      </c>
      <c r="D1052" t="s">
        <v>76</v>
      </c>
      <c r="E1052" t="s">
        <v>125</v>
      </c>
      <c r="F1052" t="s">
        <v>245</v>
      </c>
      <c r="G1052" t="s">
        <v>1396</v>
      </c>
      <c r="H1052" t="s">
        <v>126</v>
      </c>
      <c r="I1052" t="s">
        <v>20</v>
      </c>
      <c r="J1052" t="s">
        <v>4990</v>
      </c>
      <c r="K1052" t="s">
        <v>824</v>
      </c>
      <c r="M1052" t="s">
        <v>1729</v>
      </c>
      <c r="N1052" t="s">
        <v>3575</v>
      </c>
      <c r="P1052" t="s">
        <v>19</v>
      </c>
      <c r="Q1052" t="s">
        <v>126</v>
      </c>
      <c r="R1052" t="s">
        <v>24</v>
      </c>
      <c r="S1052" t="s">
        <v>1732</v>
      </c>
      <c r="T1052" t="s">
        <v>1373</v>
      </c>
      <c r="U1052" t="s">
        <v>4397</v>
      </c>
    </row>
    <row r="1053" spans="1:21" x14ac:dyDescent="0.25">
      <c r="A1053" t="s">
        <v>4403</v>
      </c>
      <c r="B1053" t="s">
        <v>4404</v>
      </c>
      <c r="D1053" t="s">
        <v>76</v>
      </c>
      <c r="E1053" t="s">
        <v>125</v>
      </c>
      <c r="F1053" t="s">
        <v>245</v>
      </c>
      <c r="G1053" t="s">
        <v>1396</v>
      </c>
      <c r="H1053" t="s">
        <v>126</v>
      </c>
      <c r="I1053" t="s">
        <v>20</v>
      </c>
      <c r="J1053" t="s">
        <v>5166</v>
      </c>
      <c r="K1053" t="s">
        <v>824</v>
      </c>
      <c r="M1053" t="s">
        <v>1727</v>
      </c>
      <c r="N1053" t="s">
        <v>3575</v>
      </c>
      <c r="P1053" t="s">
        <v>19</v>
      </c>
      <c r="Q1053" t="s">
        <v>126</v>
      </c>
      <c r="R1053" t="s">
        <v>120</v>
      </c>
      <c r="S1053" t="s">
        <v>1732</v>
      </c>
      <c r="T1053" t="s">
        <v>1373</v>
      </c>
      <c r="U1053" t="s">
        <v>4405</v>
      </c>
    </row>
    <row r="1054" spans="1:21" x14ac:dyDescent="0.25">
      <c r="A1054" t="s">
        <v>4662</v>
      </c>
      <c r="B1054" t="s">
        <v>4663</v>
      </c>
      <c r="D1054" t="s">
        <v>76</v>
      </c>
      <c r="E1054" t="s">
        <v>125</v>
      </c>
      <c r="F1054" t="s">
        <v>245</v>
      </c>
      <c r="G1054" t="s">
        <v>1345</v>
      </c>
      <c r="H1054" t="s">
        <v>126</v>
      </c>
      <c r="I1054" t="s">
        <v>20</v>
      </c>
      <c r="J1054" t="s">
        <v>5345</v>
      </c>
      <c r="K1054" t="s">
        <v>824</v>
      </c>
      <c r="M1054" t="s">
        <v>1731</v>
      </c>
      <c r="N1054" t="s">
        <v>3575</v>
      </c>
      <c r="P1054" t="s">
        <v>19</v>
      </c>
      <c r="Q1054" t="s">
        <v>126</v>
      </c>
      <c r="R1054" t="s">
        <v>62</v>
      </c>
      <c r="S1054" t="s">
        <v>1732</v>
      </c>
      <c r="T1054" t="s">
        <v>1373</v>
      </c>
      <c r="U1054" t="s">
        <v>4664</v>
      </c>
    </row>
    <row r="1055" spans="1:21" x14ac:dyDescent="0.25">
      <c r="A1055" t="s">
        <v>4677</v>
      </c>
      <c r="B1055" t="s">
        <v>4678</v>
      </c>
      <c r="D1055" t="s">
        <v>260</v>
      </c>
      <c r="E1055" t="s">
        <v>125</v>
      </c>
      <c r="F1055" t="s">
        <v>246</v>
      </c>
      <c r="G1055" t="s">
        <v>1345</v>
      </c>
      <c r="H1055" t="s">
        <v>126</v>
      </c>
      <c r="I1055" t="s">
        <v>17</v>
      </c>
      <c r="J1055" t="s">
        <v>3663</v>
      </c>
      <c r="K1055" t="s">
        <v>824</v>
      </c>
      <c r="M1055" t="s">
        <v>1731</v>
      </c>
      <c r="N1055" t="s">
        <v>3575</v>
      </c>
      <c r="P1055" t="s">
        <v>19</v>
      </c>
      <c r="Q1055" t="s">
        <v>126</v>
      </c>
      <c r="R1055" t="s">
        <v>63</v>
      </c>
      <c r="S1055" t="s">
        <v>1732</v>
      </c>
      <c r="T1055" t="s">
        <v>1373</v>
      </c>
      <c r="U1055" t="s">
        <v>4679</v>
      </c>
    </row>
    <row r="1056" spans="1:21" x14ac:dyDescent="0.25">
      <c r="A1056" t="s">
        <v>2787</v>
      </c>
      <c r="B1056" t="s">
        <v>2788</v>
      </c>
      <c r="D1056" t="s">
        <v>1139</v>
      </c>
      <c r="E1056" t="s">
        <v>125</v>
      </c>
      <c r="F1056" t="s">
        <v>203</v>
      </c>
      <c r="G1056" t="s">
        <v>1613</v>
      </c>
      <c r="H1056" t="s">
        <v>126</v>
      </c>
      <c r="I1056" t="s">
        <v>28</v>
      </c>
      <c r="J1056" t="s">
        <v>4317</v>
      </c>
      <c r="K1056" t="s">
        <v>820</v>
      </c>
      <c r="M1056" t="s">
        <v>1731</v>
      </c>
      <c r="N1056" t="s">
        <v>4882</v>
      </c>
      <c r="O1056" t="s">
        <v>2723</v>
      </c>
      <c r="P1056" t="s">
        <v>19</v>
      </c>
      <c r="Q1056" t="s">
        <v>1083</v>
      </c>
      <c r="R1056" t="s">
        <v>120</v>
      </c>
      <c r="S1056" t="s">
        <v>1730</v>
      </c>
      <c r="T1056" t="s">
        <v>3203</v>
      </c>
      <c r="U1056" t="s">
        <v>2789</v>
      </c>
    </row>
    <row r="1057" spans="1:21" x14ac:dyDescent="0.25">
      <c r="A1057" t="s">
        <v>3562</v>
      </c>
      <c r="B1057" t="s">
        <v>3563</v>
      </c>
      <c r="C1057" t="s">
        <v>1034</v>
      </c>
      <c r="D1057" t="s">
        <v>1356</v>
      </c>
      <c r="E1057" t="s">
        <v>125</v>
      </c>
      <c r="F1057" t="s">
        <v>246</v>
      </c>
      <c r="G1057" t="s">
        <v>1613</v>
      </c>
      <c r="H1057" t="s">
        <v>1344</v>
      </c>
      <c r="I1057" t="s">
        <v>28</v>
      </c>
      <c r="J1057" t="s">
        <v>764</v>
      </c>
      <c r="K1057" t="s">
        <v>1347</v>
      </c>
      <c r="L1057" t="s">
        <v>823</v>
      </c>
      <c r="M1057" t="s">
        <v>1731</v>
      </c>
      <c r="N1057" t="s">
        <v>4882</v>
      </c>
      <c r="O1057" t="s">
        <v>6941</v>
      </c>
      <c r="P1057" t="s">
        <v>19</v>
      </c>
      <c r="Q1057" t="s">
        <v>126</v>
      </c>
      <c r="R1057" t="s">
        <v>195</v>
      </c>
      <c r="S1057" t="s">
        <v>1730</v>
      </c>
      <c r="T1057" t="s">
        <v>5373</v>
      </c>
      <c r="U1057" t="s">
        <v>3564</v>
      </c>
    </row>
    <row r="1058" spans="1:21" x14ac:dyDescent="0.25">
      <c r="A1058" t="s">
        <v>4075</v>
      </c>
      <c r="B1058" t="s">
        <v>4075</v>
      </c>
      <c r="D1058" t="s">
        <v>603</v>
      </c>
      <c r="E1058" t="s">
        <v>125</v>
      </c>
      <c r="F1058" t="s">
        <v>246</v>
      </c>
      <c r="G1058" t="s">
        <v>1396</v>
      </c>
      <c r="H1058" t="s">
        <v>126</v>
      </c>
      <c r="I1058" t="s">
        <v>1122</v>
      </c>
      <c r="J1058" t="s">
        <v>764</v>
      </c>
      <c r="K1058" t="s">
        <v>824</v>
      </c>
      <c r="M1058" t="s">
        <v>1729</v>
      </c>
      <c r="N1058" t="s">
        <v>6942</v>
      </c>
      <c r="P1058" t="s">
        <v>25</v>
      </c>
      <c r="Q1058" t="s">
        <v>126</v>
      </c>
      <c r="R1058" t="s">
        <v>37</v>
      </c>
      <c r="S1058" t="s">
        <v>1732</v>
      </c>
      <c r="T1058" t="s">
        <v>5444</v>
      </c>
      <c r="U1058" t="s">
        <v>4076</v>
      </c>
    </row>
    <row r="1059" spans="1:21" x14ac:dyDescent="0.25">
      <c r="A1059" t="s">
        <v>4409</v>
      </c>
      <c r="B1059" t="s">
        <v>4410</v>
      </c>
      <c r="D1059" t="s">
        <v>1138</v>
      </c>
      <c r="E1059" t="s">
        <v>125</v>
      </c>
      <c r="F1059" t="s">
        <v>245</v>
      </c>
      <c r="G1059" t="s">
        <v>1613</v>
      </c>
      <c r="H1059" t="s">
        <v>126</v>
      </c>
      <c r="I1059" t="s">
        <v>131</v>
      </c>
      <c r="J1059" t="s">
        <v>4166</v>
      </c>
      <c r="K1059" t="s">
        <v>824</v>
      </c>
      <c r="M1059" t="s">
        <v>1729</v>
      </c>
      <c r="N1059" t="s">
        <v>6942</v>
      </c>
      <c r="P1059" t="s">
        <v>19</v>
      </c>
      <c r="Q1059" t="s">
        <v>126</v>
      </c>
      <c r="R1059" t="s">
        <v>68</v>
      </c>
      <c r="S1059" t="s">
        <v>1732</v>
      </c>
      <c r="T1059" t="s">
        <v>1405</v>
      </c>
      <c r="U1059" t="s">
        <v>4411</v>
      </c>
    </row>
    <row r="1060" spans="1:21" x14ac:dyDescent="0.25">
      <c r="A1060" t="s">
        <v>4349</v>
      </c>
      <c r="B1060" t="s">
        <v>4350</v>
      </c>
      <c r="D1060" t="s">
        <v>76</v>
      </c>
      <c r="E1060" t="s">
        <v>125</v>
      </c>
      <c r="F1060" t="s">
        <v>245</v>
      </c>
      <c r="G1060" t="s">
        <v>1613</v>
      </c>
      <c r="H1060" t="s">
        <v>126</v>
      </c>
      <c r="I1060" t="s">
        <v>131</v>
      </c>
      <c r="J1060" t="s">
        <v>4226</v>
      </c>
      <c r="K1060" t="s">
        <v>824</v>
      </c>
      <c r="M1060" t="s">
        <v>1729</v>
      </c>
      <c r="N1060" t="s">
        <v>1411</v>
      </c>
      <c r="P1060" t="s">
        <v>19</v>
      </c>
      <c r="Q1060" t="s">
        <v>126</v>
      </c>
      <c r="R1060" t="s">
        <v>49</v>
      </c>
      <c r="S1060" t="s">
        <v>1732</v>
      </c>
      <c r="T1060" t="s">
        <v>1373</v>
      </c>
      <c r="U1060" t="s">
        <v>4351</v>
      </c>
    </row>
    <row r="1061" spans="1:21" x14ac:dyDescent="0.25">
      <c r="A1061" t="s">
        <v>4686</v>
      </c>
      <c r="B1061" t="s">
        <v>4687</v>
      </c>
      <c r="D1061" t="s">
        <v>76</v>
      </c>
      <c r="E1061" t="s">
        <v>125</v>
      </c>
      <c r="F1061" t="s">
        <v>245</v>
      </c>
      <c r="G1061" t="s">
        <v>1345</v>
      </c>
      <c r="H1061" t="s">
        <v>126</v>
      </c>
      <c r="I1061" t="s">
        <v>20</v>
      </c>
      <c r="J1061" t="s">
        <v>3664</v>
      </c>
      <c r="K1061" t="s">
        <v>824</v>
      </c>
      <c r="M1061" t="s">
        <v>1731</v>
      </c>
      <c r="N1061" t="s">
        <v>1411</v>
      </c>
      <c r="P1061" t="s">
        <v>19</v>
      </c>
      <c r="Q1061" t="s">
        <v>126</v>
      </c>
      <c r="R1061" t="s">
        <v>62</v>
      </c>
      <c r="S1061" t="s">
        <v>1732</v>
      </c>
      <c r="T1061" t="s">
        <v>1373</v>
      </c>
      <c r="U1061" t="s">
        <v>4688</v>
      </c>
    </row>
    <row r="1062" spans="1:21" x14ac:dyDescent="0.25">
      <c r="A1062" t="s">
        <v>2496</v>
      </c>
      <c r="B1062" t="s">
        <v>2496</v>
      </c>
      <c r="D1062" t="s">
        <v>1133</v>
      </c>
      <c r="E1062" t="s">
        <v>125</v>
      </c>
      <c r="F1062" t="s">
        <v>245</v>
      </c>
      <c r="G1062" t="s">
        <v>1345</v>
      </c>
      <c r="H1062" t="s">
        <v>126</v>
      </c>
      <c r="I1062" t="s">
        <v>1122</v>
      </c>
      <c r="J1062" t="s">
        <v>5429</v>
      </c>
      <c r="K1062" t="s">
        <v>824</v>
      </c>
      <c r="L1062" t="s">
        <v>817</v>
      </c>
      <c r="M1062" t="s">
        <v>1729</v>
      </c>
      <c r="N1062" t="s">
        <v>1411</v>
      </c>
      <c r="O1062" t="s">
        <v>6943</v>
      </c>
      <c r="P1062" t="s">
        <v>19</v>
      </c>
      <c r="Q1062" t="s">
        <v>126</v>
      </c>
      <c r="R1062" t="s">
        <v>46</v>
      </c>
      <c r="S1062" t="s">
        <v>1732</v>
      </c>
      <c r="T1062" t="s">
        <v>1373</v>
      </c>
      <c r="U1062" t="s">
        <v>2495</v>
      </c>
    </row>
    <row r="1063" spans="1:21" x14ac:dyDescent="0.25">
      <c r="A1063" t="s">
        <v>4352</v>
      </c>
      <c r="B1063" t="s">
        <v>4352</v>
      </c>
      <c r="D1063" t="s">
        <v>76</v>
      </c>
      <c r="E1063" t="s">
        <v>125</v>
      </c>
      <c r="F1063" t="s">
        <v>245</v>
      </c>
      <c r="G1063" t="s">
        <v>1613</v>
      </c>
      <c r="H1063" t="s">
        <v>126</v>
      </c>
      <c r="I1063" t="s">
        <v>131</v>
      </c>
      <c r="J1063" t="s">
        <v>4166</v>
      </c>
      <c r="K1063" t="s">
        <v>824</v>
      </c>
      <c r="L1063" t="s">
        <v>817</v>
      </c>
      <c r="M1063" t="s">
        <v>1729</v>
      </c>
      <c r="N1063" t="s">
        <v>1411</v>
      </c>
      <c r="O1063" t="s">
        <v>6944</v>
      </c>
      <c r="P1063" t="s">
        <v>19</v>
      </c>
      <c r="Q1063" t="s">
        <v>126</v>
      </c>
      <c r="R1063" t="s">
        <v>46</v>
      </c>
      <c r="S1063" t="s">
        <v>1732</v>
      </c>
      <c r="T1063" t="s">
        <v>1373</v>
      </c>
      <c r="U1063" t="s">
        <v>4353</v>
      </c>
    </row>
    <row r="1064" spans="1:21" x14ac:dyDescent="0.25">
      <c r="A1064" t="s">
        <v>4354</v>
      </c>
      <c r="B1064" t="s">
        <v>4354</v>
      </c>
      <c r="D1064" t="s">
        <v>76</v>
      </c>
      <c r="E1064" t="s">
        <v>125</v>
      </c>
      <c r="F1064" t="s">
        <v>245</v>
      </c>
      <c r="G1064" t="s">
        <v>1613</v>
      </c>
      <c r="H1064" t="s">
        <v>126</v>
      </c>
      <c r="I1064" t="s">
        <v>131</v>
      </c>
      <c r="J1064" t="s">
        <v>4166</v>
      </c>
      <c r="K1064" t="s">
        <v>824</v>
      </c>
      <c r="L1064" t="s">
        <v>817</v>
      </c>
      <c r="M1064" t="s">
        <v>1729</v>
      </c>
      <c r="N1064" t="s">
        <v>1411</v>
      </c>
      <c r="O1064" t="s">
        <v>6945</v>
      </c>
      <c r="P1064" t="s">
        <v>19</v>
      </c>
      <c r="Q1064" t="s">
        <v>126</v>
      </c>
      <c r="R1064" t="s">
        <v>46</v>
      </c>
      <c r="S1064" t="s">
        <v>1732</v>
      </c>
      <c r="T1064" t="s">
        <v>1373</v>
      </c>
      <c r="U1064" t="s">
        <v>4355</v>
      </c>
    </row>
    <row r="1065" spans="1:21" x14ac:dyDescent="0.25">
      <c r="A1065" t="s">
        <v>3570</v>
      </c>
      <c r="B1065" t="s">
        <v>3571</v>
      </c>
      <c r="C1065" t="s">
        <v>1084</v>
      </c>
      <c r="D1065" t="s">
        <v>1374</v>
      </c>
      <c r="E1065" t="s">
        <v>125</v>
      </c>
      <c r="F1065" t="s">
        <v>246</v>
      </c>
      <c r="G1065" t="s">
        <v>1613</v>
      </c>
      <c r="H1065" t="s">
        <v>1343</v>
      </c>
      <c r="I1065" t="s">
        <v>20</v>
      </c>
      <c r="J1065" t="s">
        <v>2749</v>
      </c>
      <c r="K1065" t="s">
        <v>1134</v>
      </c>
      <c r="L1065" t="s">
        <v>816</v>
      </c>
      <c r="M1065" t="s">
        <v>1731</v>
      </c>
      <c r="N1065" t="s">
        <v>1411</v>
      </c>
      <c r="O1065" t="s">
        <v>6946</v>
      </c>
      <c r="P1065" t="s">
        <v>19</v>
      </c>
      <c r="Q1065" t="s">
        <v>1083</v>
      </c>
      <c r="R1065" t="s">
        <v>37</v>
      </c>
      <c r="S1065" t="s">
        <v>1730</v>
      </c>
      <c r="T1065" t="s">
        <v>5241</v>
      </c>
      <c r="U1065" t="s">
        <v>3572</v>
      </c>
    </row>
    <row r="1066" spans="1:21" x14ac:dyDescent="0.25">
      <c r="A1066" t="s">
        <v>4034</v>
      </c>
      <c r="B1066" t="s">
        <v>4267</v>
      </c>
      <c r="D1066" t="s">
        <v>76</v>
      </c>
      <c r="E1066" t="s">
        <v>125</v>
      </c>
      <c r="F1066" t="s">
        <v>246</v>
      </c>
      <c r="G1066" t="s">
        <v>1613</v>
      </c>
      <c r="H1066" t="s">
        <v>126</v>
      </c>
      <c r="I1066" t="s">
        <v>131</v>
      </c>
      <c r="J1066" t="s">
        <v>6117</v>
      </c>
      <c r="K1066" t="s">
        <v>824</v>
      </c>
      <c r="M1066" t="s">
        <v>1729</v>
      </c>
      <c r="N1066" t="s">
        <v>1411</v>
      </c>
      <c r="P1066" t="s">
        <v>19</v>
      </c>
      <c r="Q1066" t="s">
        <v>126</v>
      </c>
      <c r="R1066" t="s">
        <v>24</v>
      </c>
      <c r="S1066" t="s">
        <v>1732</v>
      </c>
      <c r="T1066" t="s">
        <v>1373</v>
      </c>
      <c r="U1066" t="s">
        <v>4268</v>
      </c>
    </row>
    <row r="1067" spans="1:21" x14ac:dyDescent="0.25">
      <c r="A1067" t="s">
        <v>4356</v>
      </c>
      <c r="B1067" t="s">
        <v>4357</v>
      </c>
      <c r="D1067" t="s">
        <v>76</v>
      </c>
      <c r="E1067" t="s">
        <v>125</v>
      </c>
      <c r="F1067" t="s">
        <v>245</v>
      </c>
      <c r="G1067" t="s">
        <v>1613</v>
      </c>
      <c r="H1067" t="s">
        <v>126</v>
      </c>
      <c r="I1067" t="s">
        <v>131</v>
      </c>
      <c r="J1067" t="s">
        <v>4213</v>
      </c>
      <c r="K1067" t="s">
        <v>824</v>
      </c>
      <c r="M1067" t="s">
        <v>1729</v>
      </c>
      <c r="N1067" t="s">
        <v>1411</v>
      </c>
      <c r="P1067" t="s">
        <v>19</v>
      </c>
      <c r="Q1067" t="s">
        <v>126</v>
      </c>
      <c r="R1067" t="s">
        <v>36</v>
      </c>
      <c r="S1067" t="s">
        <v>1732</v>
      </c>
      <c r="T1067" t="s">
        <v>1373</v>
      </c>
      <c r="U1067" t="s">
        <v>4358</v>
      </c>
    </row>
    <row r="1068" spans="1:21" x14ac:dyDescent="0.25">
      <c r="A1068" t="s">
        <v>4368</v>
      </c>
      <c r="B1068" t="s">
        <v>4369</v>
      </c>
      <c r="D1068" t="s">
        <v>76</v>
      </c>
      <c r="E1068" t="s">
        <v>125</v>
      </c>
      <c r="F1068" t="s">
        <v>245</v>
      </c>
      <c r="G1068" t="s">
        <v>1613</v>
      </c>
      <c r="H1068" t="s">
        <v>126</v>
      </c>
      <c r="I1068" t="s">
        <v>131</v>
      </c>
      <c r="J1068" t="s">
        <v>4213</v>
      </c>
      <c r="K1068" t="s">
        <v>824</v>
      </c>
      <c r="M1068" t="s">
        <v>1731</v>
      </c>
      <c r="N1068" t="s">
        <v>1411</v>
      </c>
      <c r="P1068" t="s">
        <v>19</v>
      </c>
      <c r="Q1068" t="s">
        <v>126</v>
      </c>
      <c r="R1068" t="s">
        <v>51</v>
      </c>
      <c r="S1068" t="s">
        <v>1732</v>
      </c>
      <c r="T1068" t="s">
        <v>1373</v>
      </c>
      <c r="U1068" t="s">
        <v>4370</v>
      </c>
    </row>
    <row r="1069" spans="1:21" x14ac:dyDescent="0.25">
      <c r="A1069" t="s">
        <v>4371</v>
      </c>
      <c r="B1069" t="s">
        <v>4372</v>
      </c>
      <c r="D1069" t="s">
        <v>76</v>
      </c>
      <c r="E1069" t="s">
        <v>125</v>
      </c>
      <c r="F1069" t="s">
        <v>245</v>
      </c>
      <c r="G1069" t="s">
        <v>1613</v>
      </c>
      <c r="H1069" t="s">
        <v>126</v>
      </c>
      <c r="I1069" t="s">
        <v>131</v>
      </c>
      <c r="J1069" t="s">
        <v>5972</v>
      </c>
      <c r="K1069" t="s">
        <v>824</v>
      </c>
      <c r="M1069" t="s">
        <v>1729</v>
      </c>
      <c r="N1069" t="s">
        <v>1411</v>
      </c>
      <c r="P1069" t="s">
        <v>19</v>
      </c>
      <c r="Q1069" t="s">
        <v>126</v>
      </c>
      <c r="R1069" t="s">
        <v>49</v>
      </c>
      <c r="S1069" t="s">
        <v>1732</v>
      </c>
      <c r="T1069" t="s">
        <v>1373</v>
      </c>
      <c r="U1069" t="s">
        <v>4373</v>
      </c>
    </row>
    <row r="1070" spans="1:21" x14ac:dyDescent="0.25">
      <c r="A1070" t="s">
        <v>4377</v>
      </c>
      <c r="B1070" t="s">
        <v>4378</v>
      </c>
      <c r="D1070" t="s">
        <v>76</v>
      </c>
      <c r="E1070" t="s">
        <v>125</v>
      </c>
      <c r="F1070" t="s">
        <v>245</v>
      </c>
      <c r="G1070" t="s">
        <v>1613</v>
      </c>
      <c r="H1070" t="s">
        <v>126</v>
      </c>
      <c r="I1070" t="s">
        <v>131</v>
      </c>
      <c r="J1070" t="s">
        <v>3275</v>
      </c>
      <c r="K1070" t="s">
        <v>822</v>
      </c>
      <c r="M1070" t="s">
        <v>1729</v>
      </c>
      <c r="N1070" t="s">
        <v>1411</v>
      </c>
      <c r="P1070" t="s">
        <v>19</v>
      </c>
      <c r="Q1070" t="s">
        <v>126</v>
      </c>
      <c r="R1070" t="s">
        <v>24</v>
      </c>
      <c r="S1070" t="s">
        <v>1732</v>
      </c>
      <c r="T1070" t="s">
        <v>1373</v>
      </c>
      <c r="U1070" t="s">
        <v>4379</v>
      </c>
    </row>
    <row r="1071" spans="1:21" x14ac:dyDescent="0.25">
      <c r="A1071" t="s">
        <v>4892</v>
      </c>
      <c r="B1071" t="s">
        <v>4893</v>
      </c>
      <c r="D1071" t="s">
        <v>76</v>
      </c>
      <c r="E1071" t="s">
        <v>125</v>
      </c>
      <c r="F1071" t="s">
        <v>245</v>
      </c>
      <c r="G1071" t="s">
        <v>1345</v>
      </c>
      <c r="H1071" t="s">
        <v>126</v>
      </c>
      <c r="I1071" t="s">
        <v>20</v>
      </c>
      <c r="J1071" t="s">
        <v>3305</v>
      </c>
      <c r="K1071" t="s">
        <v>824</v>
      </c>
      <c r="M1071" t="s">
        <v>1731</v>
      </c>
      <c r="N1071" t="s">
        <v>1411</v>
      </c>
      <c r="P1071" t="s">
        <v>19</v>
      </c>
      <c r="Q1071" t="s">
        <v>126</v>
      </c>
      <c r="R1071" t="s">
        <v>51</v>
      </c>
      <c r="S1071" t="s">
        <v>1732</v>
      </c>
      <c r="T1071" t="s">
        <v>1373</v>
      </c>
      <c r="U1071" t="s">
        <v>4894</v>
      </c>
    </row>
    <row r="1072" spans="1:21" x14ac:dyDescent="0.25">
      <c r="A1072" t="s">
        <v>4895</v>
      </c>
      <c r="B1072" t="s">
        <v>4895</v>
      </c>
      <c r="D1072" t="s">
        <v>76</v>
      </c>
      <c r="E1072" t="s">
        <v>125</v>
      </c>
      <c r="F1072" t="s">
        <v>245</v>
      </c>
      <c r="G1072" t="s">
        <v>1345</v>
      </c>
      <c r="H1072" t="s">
        <v>126</v>
      </c>
      <c r="I1072" t="s">
        <v>20</v>
      </c>
      <c r="J1072" t="s">
        <v>3037</v>
      </c>
      <c r="K1072" t="s">
        <v>824</v>
      </c>
      <c r="M1072" t="s">
        <v>1727</v>
      </c>
      <c r="N1072" t="s">
        <v>1411</v>
      </c>
      <c r="P1072" t="s">
        <v>19</v>
      </c>
      <c r="Q1072" t="s">
        <v>126</v>
      </c>
      <c r="R1072" t="s">
        <v>24</v>
      </c>
      <c r="S1072" t="s">
        <v>1732</v>
      </c>
      <c r="T1072" t="s">
        <v>1373</v>
      </c>
      <c r="U1072" t="s">
        <v>4896</v>
      </c>
    </row>
    <row r="1073" spans="1:21" x14ac:dyDescent="0.25">
      <c r="A1073" t="s">
        <v>4897</v>
      </c>
      <c r="B1073" t="s">
        <v>4898</v>
      </c>
      <c r="D1073" t="s">
        <v>76</v>
      </c>
      <c r="E1073" t="s">
        <v>125</v>
      </c>
      <c r="F1073" t="s">
        <v>245</v>
      </c>
      <c r="G1073" t="s">
        <v>1345</v>
      </c>
      <c r="H1073" t="s">
        <v>126</v>
      </c>
      <c r="I1073" t="s">
        <v>20</v>
      </c>
      <c r="J1073" t="s">
        <v>3657</v>
      </c>
      <c r="K1073" t="s">
        <v>824</v>
      </c>
      <c r="M1073" t="s">
        <v>1729</v>
      </c>
      <c r="N1073" t="s">
        <v>1411</v>
      </c>
      <c r="P1073" t="s">
        <v>19</v>
      </c>
      <c r="Q1073" t="s">
        <v>126</v>
      </c>
      <c r="R1073" t="s">
        <v>34</v>
      </c>
      <c r="S1073" t="s">
        <v>1732</v>
      </c>
      <c r="T1073" t="s">
        <v>1373</v>
      </c>
      <c r="U1073" t="s">
        <v>4899</v>
      </c>
    </row>
    <row r="1074" spans="1:21" x14ac:dyDescent="0.25">
      <c r="A1074" t="s">
        <v>4900</v>
      </c>
      <c r="B1074" t="s">
        <v>4901</v>
      </c>
      <c r="D1074" t="s">
        <v>76</v>
      </c>
      <c r="E1074" t="s">
        <v>125</v>
      </c>
      <c r="F1074" t="s">
        <v>245</v>
      </c>
      <c r="G1074" t="s">
        <v>1345</v>
      </c>
      <c r="H1074" t="s">
        <v>126</v>
      </c>
      <c r="I1074" t="s">
        <v>20</v>
      </c>
      <c r="J1074" t="s">
        <v>4340</v>
      </c>
      <c r="K1074" t="s">
        <v>824</v>
      </c>
      <c r="M1074" t="s">
        <v>1727</v>
      </c>
      <c r="N1074" t="s">
        <v>1411</v>
      </c>
      <c r="P1074" t="s">
        <v>19</v>
      </c>
      <c r="Q1074" t="s">
        <v>126</v>
      </c>
      <c r="R1074" t="s">
        <v>34</v>
      </c>
      <c r="S1074" t="s">
        <v>1732</v>
      </c>
      <c r="T1074" t="s">
        <v>1373</v>
      </c>
      <c r="U1074" t="s">
        <v>4902</v>
      </c>
    </row>
    <row r="1075" spans="1:21" x14ac:dyDescent="0.25">
      <c r="A1075" t="s">
        <v>2150</v>
      </c>
      <c r="B1075" t="s">
        <v>2150</v>
      </c>
      <c r="D1075" t="s">
        <v>1111</v>
      </c>
      <c r="E1075" t="s">
        <v>125</v>
      </c>
      <c r="F1075" t="s">
        <v>245</v>
      </c>
      <c r="G1075" t="s">
        <v>591</v>
      </c>
      <c r="H1075" t="s">
        <v>126</v>
      </c>
      <c r="I1075" t="s">
        <v>1122</v>
      </c>
      <c r="J1075" t="s">
        <v>5429</v>
      </c>
      <c r="K1075" t="s">
        <v>824</v>
      </c>
      <c r="L1075" t="s">
        <v>819</v>
      </c>
      <c r="M1075" t="s">
        <v>1729</v>
      </c>
      <c r="N1075" t="s">
        <v>6947</v>
      </c>
      <c r="O1075" t="s">
        <v>6948</v>
      </c>
      <c r="P1075" t="s">
        <v>19</v>
      </c>
      <c r="Q1075" t="s">
        <v>126</v>
      </c>
      <c r="R1075" t="s">
        <v>46</v>
      </c>
      <c r="S1075" t="s">
        <v>1732</v>
      </c>
      <c r="T1075" t="s">
        <v>3793</v>
      </c>
      <c r="U1075" t="s">
        <v>2151</v>
      </c>
    </row>
    <row r="1076" spans="1:21" x14ac:dyDescent="0.25">
      <c r="A1076" t="s">
        <v>4391</v>
      </c>
      <c r="B1076" t="s">
        <v>4392</v>
      </c>
      <c r="C1076" t="s">
        <v>4393</v>
      </c>
      <c r="D1076" t="s">
        <v>76</v>
      </c>
      <c r="E1076" t="s">
        <v>125</v>
      </c>
      <c r="F1076" t="s">
        <v>245</v>
      </c>
      <c r="G1076" t="s">
        <v>1396</v>
      </c>
      <c r="H1076" t="s">
        <v>126</v>
      </c>
      <c r="I1076" t="s">
        <v>20</v>
      </c>
      <c r="J1076" t="s">
        <v>4217</v>
      </c>
      <c r="K1076" t="s">
        <v>824</v>
      </c>
      <c r="M1076" t="s">
        <v>1729</v>
      </c>
      <c r="N1076" t="s">
        <v>6947</v>
      </c>
      <c r="P1076" t="s">
        <v>19</v>
      </c>
      <c r="Q1076" t="s">
        <v>126</v>
      </c>
      <c r="R1076" t="s">
        <v>37</v>
      </c>
      <c r="S1076" t="s">
        <v>1732</v>
      </c>
      <c r="T1076" t="s">
        <v>1373</v>
      </c>
      <c r="U1076" t="s">
        <v>4394</v>
      </c>
    </row>
    <row r="1077" spans="1:21" x14ac:dyDescent="0.25">
      <c r="A1077" t="s">
        <v>4680</v>
      </c>
      <c r="B1077" t="s">
        <v>4681</v>
      </c>
      <c r="D1077" t="s">
        <v>76</v>
      </c>
      <c r="E1077" t="s">
        <v>125</v>
      </c>
      <c r="F1077" t="s">
        <v>245</v>
      </c>
      <c r="G1077" t="s">
        <v>1345</v>
      </c>
      <c r="H1077" t="s">
        <v>126</v>
      </c>
      <c r="I1077" t="s">
        <v>20</v>
      </c>
      <c r="J1077" t="s">
        <v>4886</v>
      </c>
      <c r="K1077" t="s">
        <v>1086</v>
      </c>
      <c r="L1077" t="s">
        <v>819</v>
      </c>
      <c r="M1077" t="s">
        <v>1729</v>
      </c>
      <c r="N1077" t="s">
        <v>4128</v>
      </c>
      <c r="O1077" t="s">
        <v>1030</v>
      </c>
      <c r="P1077" t="s">
        <v>19</v>
      </c>
      <c r="Q1077" t="s">
        <v>126</v>
      </c>
      <c r="R1077" t="s">
        <v>51</v>
      </c>
      <c r="S1077" t="s">
        <v>1732</v>
      </c>
      <c r="T1077" t="s">
        <v>1373</v>
      </c>
      <c r="U1077" t="s">
        <v>4682</v>
      </c>
    </row>
    <row r="1078" spans="1:21" x14ac:dyDescent="0.25">
      <c r="A1078" t="s">
        <v>4592</v>
      </c>
      <c r="B1078" t="s">
        <v>4593</v>
      </c>
      <c r="D1078" t="s">
        <v>76</v>
      </c>
      <c r="E1078" t="s">
        <v>125</v>
      </c>
      <c r="F1078" t="s">
        <v>245</v>
      </c>
      <c r="G1078" t="s">
        <v>1396</v>
      </c>
      <c r="H1078" t="s">
        <v>126</v>
      </c>
      <c r="I1078" t="s">
        <v>20</v>
      </c>
      <c r="J1078" t="s">
        <v>6101</v>
      </c>
      <c r="K1078" t="s">
        <v>824</v>
      </c>
      <c r="M1078" t="s">
        <v>1729</v>
      </c>
      <c r="N1078" t="s">
        <v>4128</v>
      </c>
      <c r="P1078" t="s">
        <v>19</v>
      </c>
      <c r="Q1078" t="s">
        <v>126</v>
      </c>
      <c r="R1078" t="s">
        <v>37</v>
      </c>
      <c r="S1078" t="s">
        <v>1732</v>
      </c>
      <c r="T1078" t="s">
        <v>1373</v>
      </c>
      <c r="U1078" t="s">
        <v>4594</v>
      </c>
    </row>
    <row r="1079" spans="1:21" x14ac:dyDescent="0.25">
      <c r="A1079" t="s">
        <v>4605</v>
      </c>
      <c r="B1079" t="s">
        <v>4606</v>
      </c>
      <c r="D1079" t="s">
        <v>1089</v>
      </c>
      <c r="E1079" t="s">
        <v>125</v>
      </c>
      <c r="F1079" t="s">
        <v>245</v>
      </c>
      <c r="G1079" t="s">
        <v>1345</v>
      </c>
      <c r="H1079" t="s">
        <v>126</v>
      </c>
      <c r="I1079" t="s">
        <v>20</v>
      </c>
      <c r="J1079" t="s">
        <v>768</v>
      </c>
      <c r="K1079" t="s">
        <v>824</v>
      </c>
      <c r="L1079" t="s">
        <v>819</v>
      </c>
      <c r="M1079" t="s">
        <v>1731</v>
      </c>
      <c r="N1079" t="s">
        <v>4128</v>
      </c>
      <c r="P1079" t="s">
        <v>19</v>
      </c>
      <c r="Q1079" t="s">
        <v>126</v>
      </c>
      <c r="R1079" t="s">
        <v>18</v>
      </c>
      <c r="S1079" t="s">
        <v>1732</v>
      </c>
      <c r="T1079" t="s">
        <v>1373</v>
      </c>
      <c r="U1079" t="s">
        <v>4607</v>
      </c>
    </row>
    <row r="1080" spans="1:21" x14ac:dyDescent="0.25">
      <c r="A1080" t="s">
        <v>4668</v>
      </c>
      <c r="B1080" t="s">
        <v>4669</v>
      </c>
      <c r="C1080" t="s">
        <v>1128</v>
      </c>
      <c r="D1080" t="s">
        <v>260</v>
      </c>
      <c r="E1080" t="s">
        <v>125</v>
      </c>
      <c r="F1080" t="s">
        <v>203</v>
      </c>
      <c r="G1080" t="s">
        <v>1345</v>
      </c>
      <c r="H1080" t="s">
        <v>1343</v>
      </c>
      <c r="I1080" t="s">
        <v>17</v>
      </c>
      <c r="J1080" t="s">
        <v>4737</v>
      </c>
      <c r="K1080" t="s">
        <v>1105</v>
      </c>
      <c r="L1080" t="s">
        <v>817</v>
      </c>
      <c r="M1080" t="s">
        <v>1731</v>
      </c>
      <c r="N1080" t="s">
        <v>4128</v>
      </c>
      <c r="O1080" t="s">
        <v>6949</v>
      </c>
      <c r="P1080" t="s">
        <v>19</v>
      </c>
      <c r="Q1080" t="s">
        <v>1083</v>
      </c>
      <c r="R1080" t="s">
        <v>60</v>
      </c>
      <c r="S1080" t="s">
        <v>1730</v>
      </c>
      <c r="T1080" t="s">
        <v>1373</v>
      </c>
      <c r="U1080" t="s">
        <v>4670</v>
      </c>
    </row>
    <row r="1081" spans="1:21" x14ac:dyDescent="0.25">
      <c r="A1081" t="s">
        <v>4912</v>
      </c>
      <c r="B1081" t="s">
        <v>4912</v>
      </c>
      <c r="D1081" t="s">
        <v>76</v>
      </c>
      <c r="E1081" t="s">
        <v>125</v>
      </c>
      <c r="F1081" t="s">
        <v>245</v>
      </c>
      <c r="G1081" t="s">
        <v>28</v>
      </c>
      <c r="H1081" t="s">
        <v>126</v>
      </c>
      <c r="I1081" t="s">
        <v>20</v>
      </c>
      <c r="J1081" t="s">
        <v>2735</v>
      </c>
      <c r="K1081" t="s">
        <v>822</v>
      </c>
      <c r="M1081" t="s">
        <v>1731</v>
      </c>
      <c r="N1081" t="s">
        <v>4128</v>
      </c>
      <c r="P1081" t="s">
        <v>19</v>
      </c>
      <c r="Q1081" t="s">
        <v>126</v>
      </c>
      <c r="R1081" t="s">
        <v>51</v>
      </c>
      <c r="S1081" t="s">
        <v>1732</v>
      </c>
      <c r="T1081" t="s">
        <v>1373</v>
      </c>
      <c r="U1081" t="s">
        <v>4913</v>
      </c>
    </row>
    <row r="1082" spans="1:21" x14ac:dyDescent="0.25">
      <c r="A1082" t="s">
        <v>2951</v>
      </c>
      <c r="B1082" t="s">
        <v>2952</v>
      </c>
      <c r="C1082" t="s">
        <v>1128</v>
      </c>
      <c r="D1082" t="s">
        <v>227</v>
      </c>
      <c r="E1082" t="s">
        <v>125</v>
      </c>
      <c r="F1082" t="s">
        <v>203</v>
      </c>
      <c r="G1082" t="s">
        <v>1396</v>
      </c>
      <c r="H1082" t="s">
        <v>126</v>
      </c>
      <c r="I1082" t="s">
        <v>1122</v>
      </c>
      <c r="J1082" t="s">
        <v>3021</v>
      </c>
      <c r="K1082" t="s">
        <v>820</v>
      </c>
      <c r="L1082" t="s">
        <v>818</v>
      </c>
      <c r="M1082" t="s">
        <v>1729</v>
      </c>
      <c r="N1082" t="s">
        <v>3279</v>
      </c>
      <c r="O1082" t="s">
        <v>6950</v>
      </c>
      <c r="P1082" t="s">
        <v>1126</v>
      </c>
      <c r="Q1082" t="s">
        <v>1101</v>
      </c>
      <c r="R1082" t="s">
        <v>18</v>
      </c>
      <c r="S1082" t="s">
        <v>1730</v>
      </c>
      <c r="T1082" t="s">
        <v>1405</v>
      </c>
      <c r="U1082" t="s">
        <v>2953</v>
      </c>
    </row>
    <row r="1083" spans="1:21" x14ac:dyDescent="0.25">
      <c r="A1083" t="s">
        <v>3493</v>
      </c>
      <c r="B1083" t="s">
        <v>3494</v>
      </c>
      <c r="D1083" t="s">
        <v>2428</v>
      </c>
      <c r="E1083" t="s">
        <v>125</v>
      </c>
      <c r="F1083" t="s">
        <v>245</v>
      </c>
      <c r="G1083" t="s">
        <v>591</v>
      </c>
      <c r="H1083" t="s">
        <v>126</v>
      </c>
      <c r="I1083" t="s">
        <v>131</v>
      </c>
      <c r="J1083" t="s">
        <v>306</v>
      </c>
      <c r="K1083" t="s">
        <v>820</v>
      </c>
      <c r="M1083" t="s">
        <v>1729</v>
      </c>
      <c r="N1083" t="s">
        <v>3279</v>
      </c>
      <c r="P1083" t="s">
        <v>19</v>
      </c>
      <c r="Q1083" t="s">
        <v>126</v>
      </c>
      <c r="R1083" t="s">
        <v>41</v>
      </c>
      <c r="S1083" t="s">
        <v>1732</v>
      </c>
      <c r="T1083" t="s">
        <v>5374</v>
      </c>
      <c r="U1083" t="s">
        <v>3495</v>
      </c>
    </row>
    <row r="1084" spans="1:21" x14ac:dyDescent="0.25">
      <c r="A1084" t="s">
        <v>4422</v>
      </c>
      <c r="B1084" t="s">
        <v>4423</v>
      </c>
      <c r="D1084" t="s">
        <v>1111</v>
      </c>
      <c r="E1084" t="s">
        <v>125</v>
      </c>
      <c r="F1084" t="s">
        <v>245</v>
      </c>
      <c r="G1084" t="s">
        <v>591</v>
      </c>
      <c r="H1084" t="s">
        <v>126</v>
      </c>
      <c r="I1084" t="s">
        <v>1122</v>
      </c>
      <c r="J1084" t="s">
        <v>306</v>
      </c>
      <c r="K1084" t="s">
        <v>824</v>
      </c>
      <c r="M1084" t="s">
        <v>1729</v>
      </c>
      <c r="N1084" t="s">
        <v>3279</v>
      </c>
      <c r="P1084" t="s">
        <v>19</v>
      </c>
      <c r="Q1084" t="s">
        <v>126</v>
      </c>
      <c r="R1084" t="s">
        <v>37</v>
      </c>
      <c r="S1084" t="s">
        <v>1732</v>
      </c>
      <c r="T1084" t="s">
        <v>4243</v>
      </c>
      <c r="U1084" t="s">
        <v>4424</v>
      </c>
    </row>
    <row r="1085" spans="1:21" x14ac:dyDescent="0.25">
      <c r="A1085" t="s">
        <v>3392</v>
      </c>
      <c r="B1085" t="s">
        <v>3393</v>
      </c>
      <c r="C1085" t="s">
        <v>1128</v>
      </c>
      <c r="D1085" t="s">
        <v>2051</v>
      </c>
      <c r="E1085" t="s">
        <v>125</v>
      </c>
      <c r="F1085" t="s">
        <v>203</v>
      </c>
      <c r="G1085" t="s">
        <v>1613</v>
      </c>
      <c r="H1085" t="s">
        <v>1343</v>
      </c>
      <c r="I1085" t="s">
        <v>20</v>
      </c>
      <c r="J1085" t="s">
        <v>769</v>
      </c>
      <c r="K1085" t="s">
        <v>1134</v>
      </c>
      <c r="L1085" t="s">
        <v>1090</v>
      </c>
      <c r="M1085" t="s">
        <v>1729</v>
      </c>
      <c r="N1085" t="s">
        <v>1112</v>
      </c>
      <c r="O1085" t="s">
        <v>6951</v>
      </c>
      <c r="P1085" t="s">
        <v>19</v>
      </c>
      <c r="Q1085" t="s">
        <v>126</v>
      </c>
      <c r="R1085" t="s">
        <v>30</v>
      </c>
      <c r="S1085" t="s">
        <v>1732</v>
      </c>
      <c r="T1085" t="s">
        <v>4230</v>
      </c>
      <c r="U1085" t="s">
        <v>3394</v>
      </c>
    </row>
    <row r="1086" spans="1:21" x14ac:dyDescent="0.25">
      <c r="A1086" t="s">
        <v>4247</v>
      </c>
      <c r="B1086" t="s">
        <v>4248</v>
      </c>
      <c r="D1086" t="s">
        <v>76</v>
      </c>
      <c r="E1086" t="s">
        <v>125</v>
      </c>
      <c r="F1086" t="s">
        <v>245</v>
      </c>
      <c r="G1086" t="s">
        <v>1613</v>
      </c>
      <c r="H1086" t="s">
        <v>126</v>
      </c>
      <c r="I1086" t="s">
        <v>131</v>
      </c>
      <c r="J1086" t="s">
        <v>6915</v>
      </c>
      <c r="K1086" t="s">
        <v>824</v>
      </c>
      <c r="M1086" t="s">
        <v>1729</v>
      </c>
      <c r="N1086" t="s">
        <v>1112</v>
      </c>
      <c r="P1086" t="s">
        <v>19</v>
      </c>
      <c r="Q1086" t="s">
        <v>126</v>
      </c>
      <c r="R1086" t="s">
        <v>51</v>
      </c>
      <c r="S1086" t="s">
        <v>1732</v>
      </c>
      <c r="T1086" t="s">
        <v>1373</v>
      </c>
      <c r="U1086" t="s">
        <v>4249</v>
      </c>
    </row>
    <row r="1087" spans="1:21" x14ac:dyDescent="0.25">
      <c r="A1087" t="s">
        <v>4256</v>
      </c>
      <c r="B1087" t="s">
        <v>4257</v>
      </c>
      <c r="D1087" t="s">
        <v>260</v>
      </c>
      <c r="E1087" t="s">
        <v>125</v>
      </c>
      <c r="F1087" t="s">
        <v>246</v>
      </c>
      <c r="G1087" t="s">
        <v>1613</v>
      </c>
      <c r="H1087" t="s">
        <v>126</v>
      </c>
      <c r="I1087" t="s">
        <v>17</v>
      </c>
      <c r="J1087" t="s">
        <v>4187</v>
      </c>
      <c r="K1087" t="s">
        <v>824</v>
      </c>
      <c r="L1087" t="s">
        <v>819</v>
      </c>
      <c r="M1087" t="s">
        <v>1731</v>
      </c>
      <c r="N1087" t="s">
        <v>1112</v>
      </c>
      <c r="O1087" t="s">
        <v>6952</v>
      </c>
      <c r="P1087" t="s">
        <v>19</v>
      </c>
      <c r="Q1087" t="s">
        <v>126</v>
      </c>
      <c r="R1087" t="s">
        <v>68</v>
      </c>
      <c r="S1087" t="s">
        <v>1732</v>
      </c>
      <c r="T1087" t="s">
        <v>1373</v>
      </c>
      <c r="U1087" t="s">
        <v>4258</v>
      </c>
    </row>
    <row r="1088" spans="1:21" x14ac:dyDescent="0.25">
      <c r="A1088" t="s">
        <v>4923</v>
      </c>
      <c r="B1088" t="s">
        <v>4924</v>
      </c>
      <c r="D1088" t="s">
        <v>260</v>
      </c>
      <c r="E1088" t="s">
        <v>125</v>
      </c>
      <c r="F1088" t="s">
        <v>246</v>
      </c>
      <c r="G1088" t="s">
        <v>1345</v>
      </c>
      <c r="H1088" t="s">
        <v>126</v>
      </c>
      <c r="I1088" t="s">
        <v>17</v>
      </c>
      <c r="J1088" t="s">
        <v>2735</v>
      </c>
      <c r="K1088" t="s">
        <v>824</v>
      </c>
      <c r="M1088" t="s">
        <v>1731</v>
      </c>
      <c r="N1088" t="s">
        <v>1112</v>
      </c>
      <c r="P1088" t="s">
        <v>19</v>
      </c>
      <c r="Q1088" t="s">
        <v>126</v>
      </c>
      <c r="R1088" t="s">
        <v>60</v>
      </c>
      <c r="S1088" t="s">
        <v>1732</v>
      </c>
      <c r="T1088" t="s">
        <v>1373</v>
      </c>
      <c r="U1088" t="s">
        <v>4925</v>
      </c>
    </row>
    <row r="1089" spans="1:21" x14ac:dyDescent="0.25">
      <c r="A1089" t="s">
        <v>4692</v>
      </c>
      <c r="B1089" t="s">
        <v>4693</v>
      </c>
      <c r="D1089" t="s">
        <v>202</v>
      </c>
      <c r="E1089" t="s">
        <v>125</v>
      </c>
      <c r="F1089" t="s">
        <v>246</v>
      </c>
      <c r="G1089" t="s">
        <v>591</v>
      </c>
      <c r="H1089" t="s">
        <v>126</v>
      </c>
      <c r="I1089" t="s">
        <v>17</v>
      </c>
      <c r="J1089" t="s">
        <v>4476</v>
      </c>
      <c r="K1089" t="s">
        <v>822</v>
      </c>
      <c r="L1089" t="s">
        <v>819</v>
      </c>
      <c r="M1089" t="s">
        <v>1727</v>
      </c>
      <c r="N1089" t="s">
        <v>2507</v>
      </c>
      <c r="O1089" t="s">
        <v>1030</v>
      </c>
      <c r="P1089" t="s">
        <v>19</v>
      </c>
      <c r="Q1089" t="s">
        <v>126</v>
      </c>
      <c r="R1089" t="s">
        <v>34</v>
      </c>
      <c r="S1089" t="s">
        <v>1732</v>
      </c>
      <c r="T1089" t="s">
        <v>1373</v>
      </c>
      <c r="U1089" t="s">
        <v>4694</v>
      </c>
    </row>
    <row r="1090" spans="1:21" x14ac:dyDescent="0.25">
      <c r="A1090" t="s">
        <v>5379</v>
      </c>
      <c r="B1090" t="s">
        <v>5380</v>
      </c>
      <c r="D1090" t="s">
        <v>76</v>
      </c>
      <c r="E1090" t="s">
        <v>125</v>
      </c>
      <c r="F1090" t="s">
        <v>245</v>
      </c>
      <c r="G1090" t="s">
        <v>28</v>
      </c>
      <c r="H1090" t="s">
        <v>126</v>
      </c>
      <c r="I1090" t="s">
        <v>20</v>
      </c>
      <c r="J1090" t="s">
        <v>3630</v>
      </c>
      <c r="K1090" t="s">
        <v>824</v>
      </c>
      <c r="M1090" t="s">
        <v>1729</v>
      </c>
      <c r="N1090" t="s">
        <v>2507</v>
      </c>
      <c r="O1090" t="s">
        <v>4488</v>
      </c>
      <c r="P1090" t="s">
        <v>19</v>
      </c>
      <c r="Q1090" t="s">
        <v>126</v>
      </c>
      <c r="R1090" t="s">
        <v>34</v>
      </c>
      <c r="S1090" t="s">
        <v>1732</v>
      </c>
      <c r="T1090" t="s">
        <v>1373</v>
      </c>
      <c r="U1090" t="s">
        <v>5381</v>
      </c>
    </row>
    <row r="1091" spans="1:21" x14ac:dyDescent="0.25">
      <c r="A1091" t="s">
        <v>3755</v>
      </c>
      <c r="B1091" t="s">
        <v>3756</v>
      </c>
      <c r="D1091" t="s">
        <v>2428</v>
      </c>
      <c r="E1091" t="s">
        <v>125</v>
      </c>
      <c r="F1091" t="s">
        <v>245</v>
      </c>
      <c r="G1091" t="s">
        <v>1396</v>
      </c>
      <c r="H1091" t="s">
        <v>126</v>
      </c>
      <c r="I1091" t="s">
        <v>1122</v>
      </c>
      <c r="J1091" t="s">
        <v>306</v>
      </c>
      <c r="K1091" t="s">
        <v>824</v>
      </c>
      <c r="M1091" t="s">
        <v>1731</v>
      </c>
      <c r="N1091" t="s">
        <v>4341</v>
      </c>
      <c r="P1091" t="s">
        <v>19</v>
      </c>
      <c r="Q1091" t="s">
        <v>126</v>
      </c>
      <c r="R1091" t="s">
        <v>63</v>
      </c>
      <c r="S1091" t="s">
        <v>1732</v>
      </c>
      <c r="T1091" t="s">
        <v>3757</v>
      </c>
      <c r="U1091" t="s">
        <v>3758</v>
      </c>
    </row>
    <row r="1092" spans="1:21" x14ac:dyDescent="0.25">
      <c r="A1092" t="s">
        <v>3416</v>
      </c>
      <c r="B1092" t="s">
        <v>3417</v>
      </c>
      <c r="C1092" t="s">
        <v>3905</v>
      </c>
      <c r="D1092" t="s">
        <v>1139</v>
      </c>
      <c r="E1092" t="s">
        <v>125</v>
      </c>
      <c r="F1092" t="s">
        <v>246</v>
      </c>
      <c r="G1092" t="s">
        <v>28</v>
      </c>
      <c r="H1092" t="s">
        <v>126</v>
      </c>
      <c r="I1092" t="s">
        <v>28</v>
      </c>
      <c r="J1092" t="s">
        <v>3466</v>
      </c>
      <c r="K1092" t="s">
        <v>824</v>
      </c>
      <c r="M1092" t="s">
        <v>1729</v>
      </c>
      <c r="N1092" t="s">
        <v>4581</v>
      </c>
      <c r="O1092" t="s">
        <v>3418</v>
      </c>
      <c r="P1092" t="s">
        <v>19</v>
      </c>
      <c r="Q1092" t="s">
        <v>1083</v>
      </c>
      <c r="R1092" t="s">
        <v>63</v>
      </c>
      <c r="S1092" t="s">
        <v>1732</v>
      </c>
      <c r="T1092" t="s">
        <v>3426</v>
      </c>
      <c r="U1092" t="s">
        <v>3419</v>
      </c>
    </row>
    <row r="1093" spans="1:21" x14ac:dyDescent="0.25">
      <c r="A1093" t="s">
        <v>4015</v>
      </c>
      <c r="B1093" t="s">
        <v>4016</v>
      </c>
      <c r="D1093" t="s">
        <v>1120</v>
      </c>
      <c r="E1093" t="s">
        <v>125</v>
      </c>
      <c r="F1093" t="s">
        <v>245</v>
      </c>
      <c r="G1093" t="s">
        <v>591</v>
      </c>
      <c r="H1093" t="s">
        <v>126</v>
      </c>
      <c r="I1093" t="s">
        <v>131</v>
      </c>
      <c r="J1093" t="s">
        <v>306</v>
      </c>
      <c r="K1093" t="s">
        <v>824</v>
      </c>
      <c r="M1093" t="s">
        <v>1729</v>
      </c>
      <c r="N1093" t="s">
        <v>4581</v>
      </c>
      <c r="P1093" t="s">
        <v>19</v>
      </c>
      <c r="Q1093" t="s">
        <v>126</v>
      </c>
      <c r="R1093" t="s">
        <v>46</v>
      </c>
      <c r="S1093" t="s">
        <v>1732</v>
      </c>
      <c r="T1093" t="s">
        <v>5445</v>
      </c>
      <c r="U1093" t="s">
        <v>4017</v>
      </c>
    </row>
    <row r="1094" spans="1:21" x14ac:dyDescent="0.25">
      <c r="A1094" t="s">
        <v>4386</v>
      </c>
      <c r="B1094" t="s">
        <v>4387</v>
      </c>
      <c r="C1094" t="s">
        <v>4388</v>
      </c>
      <c r="D1094" t="s">
        <v>202</v>
      </c>
      <c r="E1094" t="s">
        <v>125</v>
      </c>
      <c r="F1094" t="s">
        <v>246</v>
      </c>
      <c r="G1094" t="s">
        <v>1613</v>
      </c>
      <c r="H1094" t="s">
        <v>126</v>
      </c>
      <c r="I1094" t="s">
        <v>17</v>
      </c>
      <c r="J1094" t="s">
        <v>3037</v>
      </c>
      <c r="K1094" t="s">
        <v>822</v>
      </c>
      <c r="M1094" t="s">
        <v>1727</v>
      </c>
      <c r="N1094" t="s">
        <v>4581</v>
      </c>
      <c r="O1094" t="s">
        <v>4389</v>
      </c>
      <c r="P1094" t="s">
        <v>19</v>
      </c>
      <c r="Q1094" t="s">
        <v>126</v>
      </c>
      <c r="R1094" t="s">
        <v>49</v>
      </c>
      <c r="S1094" t="s">
        <v>1730</v>
      </c>
      <c r="T1094" t="s">
        <v>1373</v>
      </c>
      <c r="U1094" t="s">
        <v>4390</v>
      </c>
    </row>
    <row r="1095" spans="1:21" x14ac:dyDescent="0.25">
      <c r="A1095" t="s">
        <v>3403</v>
      </c>
      <c r="B1095" t="s">
        <v>3404</v>
      </c>
      <c r="C1095" t="s">
        <v>3405</v>
      </c>
      <c r="D1095" t="s">
        <v>1139</v>
      </c>
      <c r="E1095" t="s">
        <v>125</v>
      </c>
      <c r="F1095" t="s">
        <v>246</v>
      </c>
      <c r="G1095" t="s">
        <v>1613</v>
      </c>
      <c r="H1095" t="s">
        <v>126</v>
      </c>
      <c r="I1095" t="s">
        <v>20</v>
      </c>
      <c r="J1095" t="s">
        <v>5266</v>
      </c>
      <c r="K1095" t="s">
        <v>824</v>
      </c>
      <c r="M1095" t="s">
        <v>1731</v>
      </c>
      <c r="N1095" t="s">
        <v>2716</v>
      </c>
      <c r="P1095" t="s">
        <v>19</v>
      </c>
      <c r="Q1095" t="s">
        <v>1081</v>
      </c>
      <c r="R1095" t="s">
        <v>51</v>
      </c>
      <c r="S1095" t="s">
        <v>1730</v>
      </c>
      <c r="T1095" t="s">
        <v>1407</v>
      </c>
      <c r="U1095" t="s">
        <v>3406</v>
      </c>
    </row>
    <row r="1096" spans="1:21" x14ac:dyDescent="0.25">
      <c r="A1096" t="s">
        <v>3886</v>
      </c>
      <c r="B1096" t="s">
        <v>3887</v>
      </c>
      <c r="D1096" t="s">
        <v>297</v>
      </c>
      <c r="E1096" t="s">
        <v>125</v>
      </c>
      <c r="F1096" t="s">
        <v>245</v>
      </c>
      <c r="G1096" t="s">
        <v>1613</v>
      </c>
      <c r="H1096" t="s">
        <v>126</v>
      </c>
      <c r="I1096" t="s">
        <v>20</v>
      </c>
      <c r="J1096" t="s">
        <v>5243</v>
      </c>
      <c r="K1096" t="s">
        <v>824</v>
      </c>
      <c r="L1096" t="s">
        <v>819</v>
      </c>
      <c r="M1096" t="s">
        <v>1731</v>
      </c>
      <c r="N1096" t="s">
        <v>2716</v>
      </c>
      <c r="O1096" t="s">
        <v>6953</v>
      </c>
      <c r="P1096" t="s">
        <v>19</v>
      </c>
      <c r="Q1096" t="s">
        <v>126</v>
      </c>
      <c r="R1096" t="s">
        <v>34</v>
      </c>
      <c r="S1096" t="s">
        <v>1730</v>
      </c>
      <c r="T1096" t="s">
        <v>1373</v>
      </c>
      <c r="U1096" t="s">
        <v>3888</v>
      </c>
    </row>
    <row r="1097" spans="1:21" x14ac:dyDescent="0.25">
      <c r="A1097" t="s">
        <v>5382</v>
      </c>
      <c r="B1097" t="s">
        <v>5383</v>
      </c>
      <c r="D1097" t="s">
        <v>76</v>
      </c>
      <c r="E1097" t="s">
        <v>125</v>
      </c>
      <c r="F1097" t="s">
        <v>245</v>
      </c>
      <c r="G1097" t="s">
        <v>28</v>
      </c>
      <c r="H1097" t="s">
        <v>126</v>
      </c>
      <c r="I1097" t="s">
        <v>20</v>
      </c>
      <c r="J1097" t="s">
        <v>2519</v>
      </c>
      <c r="K1097" t="s">
        <v>824</v>
      </c>
      <c r="M1097" t="s">
        <v>1729</v>
      </c>
      <c r="N1097" t="s">
        <v>1116</v>
      </c>
      <c r="P1097" t="s">
        <v>19</v>
      </c>
      <c r="Q1097" t="s">
        <v>126</v>
      </c>
      <c r="R1097" t="s">
        <v>68</v>
      </c>
      <c r="S1097" t="s">
        <v>1732</v>
      </c>
      <c r="T1097" t="s">
        <v>1373</v>
      </c>
      <c r="U1097" t="s">
        <v>5384</v>
      </c>
    </row>
    <row r="1098" spans="1:21" x14ac:dyDescent="0.25">
      <c r="A1098" t="s">
        <v>4647</v>
      </c>
      <c r="B1098" t="s">
        <v>4648</v>
      </c>
      <c r="D1098" t="s">
        <v>1132</v>
      </c>
      <c r="E1098" t="s">
        <v>125</v>
      </c>
      <c r="F1098" t="s">
        <v>245</v>
      </c>
      <c r="G1098" t="s">
        <v>1345</v>
      </c>
      <c r="H1098" t="s">
        <v>126</v>
      </c>
      <c r="I1098" t="s">
        <v>20</v>
      </c>
      <c r="J1098" t="s">
        <v>5345</v>
      </c>
      <c r="K1098" t="s">
        <v>824</v>
      </c>
      <c r="M1098" t="s">
        <v>1729</v>
      </c>
      <c r="N1098" t="s">
        <v>1116</v>
      </c>
      <c r="P1098" t="s">
        <v>19</v>
      </c>
      <c r="Q1098" t="s">
        <v>126</v>
      </c>
      <c r="R1098" t="s">
        <v>63</v>
      </c>
      <c r="S1098" t="s">
        <v>1732</v>
      </c>
      <c r="T1098" t="s">
        <v>1397</v>
      </c>
      <c r="U1098" t="s">
        <v>4649</v>
      </c>
    </row>
    <row r="1099" spans="1:21" x14ac:dyDescent="0.25">
      <c r="A1099" t="s">
        <v>4929</v>
      </c>
      <c r="B1099" t="s">
        <v>4930</v>
      </c>
      <c r="D1099" t="s">
        <v>202</v>
      </c>
      <c r="E1099" t="s">
        <v>125</v>
      </c>
      <c r="F1099" t="s">
        <v>246</v>
      </c>
      <c r="G1099" t="s">
        <v>1345</v>
      </c>
      <c r="H1099" t="s">
        <v>126</v>
      </c>
      <c r="I1099" t="s">
        <v>17</v>
      </c>
      <c r="J1099" t="s">
        <v>4961</v>
      </c>
      <c r="K1099" t="s">
        <v>824</v>
      </c>
      <c r="M1099" t="s">
        <v>1731</v>
      </c>
      <c r="N1099" t="s">
        <v>1116</v>
      </c>
      <c r="P1099" t="s">
        <v>19</v>
      </c>
      <c r="Q1099" t="s">
        <v>126</v>
      </c>
      <c r="R1099" t="s">
        <v>18</v>
      </c>
      <c r="S1099" t="s">
        <v>1732</v>
      </c>
      <c r="T1099" t="s">
        <v>1373</v>
      </c>
      <c r="U1099" t="s">
        <v>4931</v>
      </c>
    </row>
    <row r="1100" spans="1:21" x14ac:dyDescent="0.25">
      <c r="A1100" t="s">
        <v>5391</v>
      </c>
      <c r="B1100" t="s">
        <v>5392</v>
      </c>
      <c r="D1100" t="s">
        <v>76</v>
      </c>
      <c r="E1100" t="s">
        <v>125</v>
      </c>
      <c r="F1100" t="s">
        <v>245</v>
      </c>
      <c r="G1100" t="s">
        <v>28</v>
      </c>
      <c r="H1100" t="s">
        <v>126</v>
      </c>
      <c r="I1100" t="s">
        <v>20</v>
      </c>
      <c r="J1100" t="s">
        <v>2519</v>
      </c>
      <c r="K1100" t="s">
        <v>824</v>
      </c>
      <c r="M1100" t="s">
        <v>1731</v>
      </c>
      <c r="N1100" t="s">
        <v>1116</v>
      </c>
      <c r="P1100" t="s">
        <v>19</v>
      </c>
      <c r="Q1100" t="s">
        <v>126</v>
      </c>
      <c r="R1100" t="s">
        <v>21</v>
      </c>
      <c r="S1100" t="s">
        <v>1732</v>
      </c>
      <c r="T1100" t="s">
        <v>1373</v>
      </c>
      <c r="U1100" t="s">
        <v>5393</v>
      </c>
    </row>
    <row r="1101" spans="1:21" x14ac:dyDescent="0.25">
      <c r="A1101" t="s">
        <v>5397</v>
      </c>
      <c r="B1101" t="s">
        <v>5398</v>
      </c>
      <c r="D1101" t="s">
        <v>260</v>
      </c>
      <c r="E1101" t="s">
        <v>125</v>
      </c>
      <c r="F1101" t="s">
        <v>246</v>
      </c>
      <c r="G1101" t="s">
        <v>28</v>
      </c>
      <c r="H1101" t="s">
        <v>126</v>
      </c>
      <c r="I1101" t="s">
        <v>17</v>
      </c>
      <c r="J1101" t="s">
        <v>3363</v>
      </c>
      <c r="K1101" t="s">
        <v>824</v>
      </c>
      <c r="M1101" t="s">
        <v>1727</v>
      </c>
      <c r="N1101" t="s">
        <v>1116</v>
      </c>
      <c r="P1101" t="s">
        <v>19</v>
      </c>
      <c r="Q1101" t="s">
        <v>126</v>
      </c>
      <c r="R1101" t="s">
        <v>120</v>
      </c>
      <c r="S1101" t="s">
        <v>1732</v>
      </c>
      <c r="T1101" t="s">
        <v>1373</v>
      </c>
      <c r="U1101" t="s">
        <v>5399</v>
      </c>
    </row>
    <row r="1102" spans="1:21" x14ac:dyDescent="0.25">
      <c r="A1102" t="s">
        <v>5400</v>
      </c>
      <c r="B1102" t="s">
        <v>5401</v>
      </c>
      <c r="D1102" t="s">
        <v>76</v>
      </c>
      <c r="E1102" t="s">
        <v>125</v>
      </c>
      <c r="F1102" t="s">
        <v>245</v>
      </c>
      <c r="G1102" t="s">
        <v>28</v>
      </c>
      <c r="H1102" t="s">
        <v>126</v>
      </c>
      <c r="I1102" t="s">
        <v>20</v>
      </c>
      <c r="J1102" t="s">
        <v>4317</v>
      </c>
      <c r="K1102" t="s">
        <v>824</v>
      </c>
      <c r="M1102" t="s">
        <v>1727</v>
      </c>
      <c r="N1102" t="s">
        <v>1116</v>
      </c>
      <c r="P1102" t="s">
        <v>19</v>
      </c>
      <c r="Q1102" t="s">
        <v>126</v>
      </c>
      <c r="R1102" t="s">
        <v>46</v>
      </c>
      <c r="S1102" t="s">
        <v>1732</v>
      </c>
      <c r="T1102" t="s">
        <v>1373</v>
      </c>
      <c r="U1102" t="s">
        <v>5402</v>
      </c>
    </row>
    <row r="1103" spans="1:21" x14ac:dyDescent="0.25">
      <c r="A1103" t="s">
        <v>5403</v>
      </c>
      <c r="B1103" t="s">
        <v>5404</v>
      </c>
      <c r="D1103" t="s">
        <v>76</v>
      </c>
      <c r="E1103" t="s">
        <v>125</v>
      </c>
      <c r="F1103" t="s">
        <v>245</v>
      </c>
      <c r="G1103" t="s">
        <v>28</v>
      </c>
      <c r="H1103" t="s">
        <v>126</v>
      </c>
      <c r="I1103" t="s">
        <v>20</v>
      </c>
      <c r="J1103" t="s">
        <v>4180</v>
      </c>
      <c r="K1103" t="s">
        <v>824</v>
      </c>
      <c r="M1103" t="s">
        <v>1731</v>
      </c>
      <c r="N1103" t="s">
        <v>1116</v>
      </c>
      <c r="P1103" t="s">
        <v>19</v>
      </c>
      <c r="Q1103" t="s">
        <v>126</v>
      </c>
      <c r="R1103" t="s">
        <v>34</v>
      </c>
      <c r="S1103" t="s">
        <v>1732</v>
      </c>
      <c r="T1103" t="s">
        <v>1373</v>
      </c>
      <c r="U1103" t="s">
        <v>5405</v>
      </c>
    </row>
    <row r="1104" spans="1:21" x14ac:dyDescent="0.25">
      <c r="A1104" t="s">
        <v>5406</v>
      </c>
      <c r="B1104" t="s">
        <v>5407</v>
      </c>
      <c r="D1104" t="s">
        <v>76</v>
      </c>
      <c r="E1104" t="s">
        <v>125</v>
      </c>
      <c r="F1104" t="s">
        <v>245</v>
      </c>
      <c r="G1104" t="s">
        <v>28</v>
      </c>
      <c r="H1104" t="s">
        <v>126</v>
      </c>
      <c r="I1104" t="s">
        <v>20</v>
      </c>
      <c r="J1104" t="s">
        <v>4183</v>
      </c>
      <c r="K1104" t="s">
        <v>824</v>
      </c>
      <c r="M1104" t="s">
        <v>1727</v>
      </c>
      <c r="N1104" t="s">
        <v>1116</v>
      </c>
      <c r="P1104" t="s">
        <v>19</v>
      </c>
      <c r="Q1104" t="s">
        <v>126</v>
      </c>
      <c r="R1104" t="s">
        <v>60</v>
      </c>
      <c r="S1104" t="s">
        <v>1732</v>
      </c>
      <c r="T1104" t="s">
        <v>1373</v>
      </c>
      <c r="U1104" t="s">
        <v>5408</v>
      </c>
    </row>
    <row r="1105" spans="1:21" x14ac:dyDescent="0.25">
      <c r="A1105" t="s">
        <v>5409</v>
      </c>
      <c r="B1105" t="s">
        <v>5410</v>
      </c>
      <c r="D1105" t="s">
        <v>76</v>
      </c>
      <c r="E1105" t="s">
        <v>125</v>
      </c>
      <c r="F1105" t="s">
        <v>245</v>
      </c>
      <c r="G1105" t="s">
        <v>28</v>
      </c>
      <c r="H1105" t="s">
        <v>126</v>
      </c>
      <c r="I1105" t="s">
        <v>20</v>
      </c>
      <c r="J1105" t="s">
        <v>4183</v>
      </c>
      <c r="K1105" t="s">
        <v>824</v>
      </c>
      <c r="M1105" t="s">
        <v>1727</v>
      </c>
      <c r="N1105" t="s">
        <v>1116</v>
      </c>
      <c r="P1105" t="s">
        <v>19</v>
      </c>
      <c r="Q1105" t="s">
        <v>126</v>
      </c>
      <c r="R1105" t="s">
        <v>41</v>
      </c>
      <c r="S1105" t="s">
        <v>1732</v>
      </c>
      <c r="T1105" t="s">
        <v>1373</v>
      </c>
      <c r="U1105" t="s">
        <v>5411</v>
      </c>
    </row>
    <row r="1106" spans="1:21" x14ac:dyDescent="0.25">
      <c r="A1106" t="s">
        <v>4240</v>
      </c>
      <c r="B1106" t="s">
        <v>4241</v>
      </c>
      <c r="D1106" t="s">
        <v>260</v>
      </c>
      <c r="E1106" t="s">
        <v>125</v>
      </c>
      <c r="F1106" t="s">
        <v>246</v>
      </c>
      <c r="G1106" t="s">
        <v>1613</v>
      </c>
      <c r="H1106" t="s">
        <v>126</v>
      </c>
      <c r="I1106" t="s">
        <v>17</v>
      </c>
      <c r="J1106" t="s">
        <v>4187</v>
      </c>
      <c r="K1106" t="s">
        <v>824</v>
      </c>
      <c r="M1106" t="s">
        <v>1729</v>
      </c>
      <c r="N1106" t="s">
        <v>2533</v>
      </c>
      <c r="P1106" t="s">
        <v>19</v>
      </c>
      <c r="Q1106" t="s">
        <v>126</v>
      </c>
      <c r="R1106" t="s">
        <v>60</v>
      </c>
      <c r="S1106" t="s">
        <v>1732</v>
      </c>
      <c r="T1106" t="s">
        <v>1373</v>
      </c>
      <c r="U1106" t="s">
        <v>4242</v>
      </c>
    </row>
    <row r="1107" spans="1:21" x14ac:dyDescent="0.25">
      <c r="A1107" t="s">
        <v>4043</v>
      </c>
      <c r="B1107" t="s">
        <v>4044</v>
      </c>
      <c r="D1107" t="s">
        <v>76</v>
      </c>
      <c r="E1107" t="s">
        <v>125</v>
      </c>
      <c r="F1107" t="s">
        <v>245</v>
      </c>
      <c r="G1107" t="s">
        <v>1613</v>
      </c>
      <c r="H1107" t="s">
        <v>126</v>
      </c>
      <c r="I1107" t="s">
        <v>131</v>
      </c>
      <c r="J1107" t="s">
        <v>5827</v>
      </c>
      <c r="K1107" t="s">
        <v>822</v>
      </c>
      <c r="M1107" t="s">
        <v>1727</v>
      </c>
      <c r="N1107" t="s">
        <v>2533</v>
      </c>
      <c r="P1107" t="s">
        <v>19</v>
      </c>
      <c r="Q1107" t="s">
        <v>126</v>
      </c>
      <c r="R1107" t="s">
        <v>51</v>
      </c>
      <c r="S1107" t="s">
        <v>1732</v>
      </c>
      <c r="T1107" t="s">
        <v>1373</v>
      </c>
      <c r="U1107" t="s">
        <v>4045</v>
      </c>
    </row>
    <row r="1108" spans="1:21" x14ac:dyDescent="0.25">
      <c r="A1108" t="s">
        <v>4136</v>
      </c>
      <c r="B1108" t="s">
        <v>4137</v>
      </c>
      <c r="D1108" t="s">
        <v>260</v>
      </c>
      <c r="E1108" t="s">
        <v>125</v>
      </c>
      <c r="F1108" t="s">
        <v>246</v>
      </c>
      <c r="G1108" t="s">
        <v>1613</v>
      </c>
      <c r="H1108" t="s">
        <v>126</v>
      </c>
      <c r="I1108" t="s">
        <v>17</v>
      </c>
      <c r="J1108" t="s">
        <v>4165</v>
      </c>
      <c r="K1108" t="s">
        <v>824</v>
      </c>
      <c r="M1108" t="s">
        <v>1727</v>
      </c>
      <c r="N1108" t="s">
        <v>2533</v>
      </c>
      <c r="P1108" t="s">
        <v>19</v>
      </c>
      <c r="Q1108" t="s">
        <v>126</v>
      </c>
      <c r="R1108" t="s">
        <v>24</v>
      </c>
      <c r="S1108" t="s">
        <v>1732</v>
      </c>
      <c r="T1108" t="s">
        <v>1373</v>
      </c>
      <c r="U1108" t="s">
        <v>4138</v>
      </c>
    </row>
    <row r="1109" spans="1:21" x14ac:dyDescent="0.25">
      <c r="A1109" t="s">
        <v>4250</v>
      </c>
      <c r="B1109" t="s">
        <v>4251</v>
      </c>
      <c r="D1109" t="s">
        <v>76</v>
      </c>
      <c r="E1109" t="s">
        <v>125</v>
      </c>
      <c r="F1109" t="s">
        <v>245</v>
      </c>
      <c r="G1109" t="s">
        <v>1613</v>
      </c>
      <c r="H1109" t="s">
        <v>126</v>
      </c>
      <c r="I1109" t="s">
        <v>20</v>
      </c>
      <c r="J1109" t="s">
        <v>4173</v>
      </c>
      <c r="K1109" t="s">
        <v>824</v>
      </c>
      <c r="M1109" t="s">
        <v>1729</v>
      </c>
      <c r="N1109" t="s">
        <v>3831</v>
      </c>
      <c r="O1109" t="s">
        <v>4164</v>
      </c>
      <c r="P1109" t="s">
        <v>19</v>
      </c>
      <c r="Q1109" t="s">
        <v>126</v>
      </c>
      <c r="R1109" t="s">
        <v>49</v>
      </c>
      <c r="S1109" t="s">
        <v>1728</v>
      </c>
      <c r="T1109" t="s">
        <v>1373</v>
      </c>
      <c r="U1109" t="s">
        <v>4252</v>
      </c>
    </row>
    <row r="1110" spans="1:21" x14ac:dyDescent="0.25">
      <c r="A1110" t="s">
        <v>2161</v>
      </c>
      <c r="B1110" t="s">
        <v>2161</v>
      </c>
      <c r="D1110" t="s">
        <v>1111</v>
      </c>
      <c r="E1110" t="s">
        <v>125</v>
      </c>
      <c r="F1110" t="s">
        <v>245</v>
      </c>
      <c r="G1110" t="s">
        <v>591</v>
      </c>
      <c r="H1110" t="s">
        <v>126</v>
      </c>
      <c r="I1110" t="s">
        <v>1122</v>
      </c>
      <c r="J1110" t="s">
        <v>5429</v>
      </c>
      <c r="K1110" t="s">
        <v>822</v>
      </c>
      <c r="L1110" t="s">
        <v>817</v>
      </c>
      <c r="M1110" t="s">
        <v>1729</v>
      </c>
      <c r="N1110" t="s">
        <v>2976</v>
      </c>
      <c r="O1110" t="s">
        <v>6954</v>
      </c>
      <c r="P1110" t="s">
        <v>19</v>
      </c>
      <c r="Q1110" t="s">
        <v>126</v>
      </c>
      <c r="R1110" t="s">
        <v>46</v>
      </c>
      <c r="S1110" t="s">
        <v>1732</v>
      </c>
      <c r="T1110" t="s">
        <v>2975</v>
      </c>
      <c r="U1110" t="s">
        <v>2162</v>
      </c>
    </row>
    <row r="1111" spans="1:21" x14ac:dyDescent="0.25">
      <c r="A1111" t="s">
        <v>4000</v>
      </c>
      <c r="B1111" t="s">
        <v>4001</v>
      </c>
      <c r="D1111" t="s">
        <v>1138</v>
      </c>
      <c r="E1111" t="s">
        <v>125</v>
      </c>
      <c r="F1111" t="s">
        <v>245</v>
      </c>
      <c r="G1111" t="s">
        <v>1613</v>
      </c>
      <c r="H1111" t="s">
        <v>126</v>
      </c>
      <c r="I1111" t="s">
        <v>131</v>
      </c>
      <c r="J1111" t="s">
        <v>4224</v>
      </c>
      <c r="K1111" t="s">
        <v>824</v>
      </c>
      <c r="L1111" t="s">
        <v>817</v>
      </c>
      <c r="M1111" t="s">
        <v>1731</v>
      </c>
      <c r="N1111" t="s">
        <v>2976</v>
      </c>
      <c r="O1111" t="s">
        <v>6955</v>
      </c>
      <c r="P1111" t="s">
        <v>19</v>
      </c>
      <c r="Q1111" t="s">
        <v>126</v>
      </c>
      <c r="R1111" t="s">
        <v>68</v>
      </c>
      <c r="S1111" t="s">
        <v>1732</v>
      </c>
      <c r="T1111" t="s">
        <v>1409</v>
      </c>
      <c r="U1111" t="s">
        <v>4002</v>
      </c>
    </row>
    <row r="1112" spans="1:21" x14ac:dyDescent="0.25">
      <c r="A1112" t="s">
        <v>4695</v>
      </c>
      <c r="B1112" t="s">
        <v>4696</v>
      </c>
      <c r="D1112" t="s">
        <v>260</v>
      </c>
      <c r="E1112" t="s">
        <v>125</v>
      </c>
      <c r="F1112" t="s">
        <v>246</v>
      </c>
      <c r="G1112" t="s">
        <v>1345</v>
      </c>
      <c r="H1112" t="s">
        <v>126</v>
      </c>
      <c r="I1112" t="s">
        <v>17</v>
      </c>
      <c r="J1112" t="s">
        <v>3037</v>
      </c>
      <c r="K1112" t="s">
        <v>824</v>
      </c>
      <c r="L1112" t="s">
        <v>819</v>
      </c>
      <c r="M1112" t="s">
        <v>1729</v>
      </c>
      <c r="N1112" t="s">
        <v>2976</v>
      </c>
      <c r="O1112" t="s">
        <v>6956</v>
      </c>
      <c r="P1112" t="s">
        <v>19</v>
      </c>
      <c r="Q1112" t="s">
        <v>126</v>
      </c>
      <c r="R1112" t="s">
        <v>18</v>
      </c>
      <c r="S1112" t="s">
        <v>1730</v>
      </c>
      <c r="T1112" t="s">
        <v>1373</v>
      </c>
      <c r="U1112" t="s">
        <v>4697</v>
      </c>
    </row>
    <row r="1113" spans="1:21" x14ac:dyDescent="0.25">
      <c r="A1113" t="s">
        <v>4920</v>
      </c>
      <c r="B1113" t="s">
        <v>4921</v>
      </c>
      <c r="D1113" t="s">
        <v>76</v>
      </c>
      <c r="E1113" t="s">
        <v>125</v>
      </c>
      <c r="F1113" t="s">
        <v>245</v>
      </c>
      <c r="G1113" t="s">
        <v>1345</v>
      </c>
      <c r="H1113" t="s">
        <v>126</v>
      </c>
      <c r="I1113" t="s">
        <v>17</v>
      </c>
      <c r="J1113" t="s">
        <v>4443</v>
      </c>
      <c r="K1113" t="s">
        <v>824</v>
      </c>
      <c r="M1113" t="s">
        <v>1727</v>
      </c>
      <c r="N1113" t="s">
        <v>2976</v>
      </c>
      <c r="P1113" t="s">
        <v>19</v>
      </c>
      <c r="Q1113" t="s">
        <v>126</v>
      </c>
      <c r="R1113" t="s">
        <v>71</v>
      </c>
      <c r="S1113" t="s">
        <v>1728</v>
      </c>
      <c r="T1113" t="s">
        <v>1373</v>
      </c>
      <c r="U1113" t="s">
        <v>4922</v>
      </c>
    </row>
    <row r="1114" spans="1:21" x14ac:dyDescent="0.25">
      <c r="A1114" t="s">
        <v>6957</v>
      </c>
      <c r="B1114" t="s">
        <v>6958</v>
      </c>
      <c r="D1114" t="s">
        <v>76</v>
      </c>
      <c r="E1114" t="s">
        <v>125</v>
      </c>
      <c r="F1114" t="s">
        <v>245</v>
      </c>
      <c r="G1114" t="s">
        <v>590</v>
      </c>
      <c r="H1114" t="s">
        <v>126</v>
      </c>
      <c r="I1114" t="s">
        <v>20</v>
      </c>
      <c r="J1114" t="s">
        <v>768</v>
      </c>
      <c r="K1114" t="s">
        <v>822</v>
      </c>
      <c r="M1114" t="s">
        <v>1731</v>
      </c>
      <c r="N1114" t="s">
        <v>2976</v>
      </c>
      <c r="P1114" t="s">
        <v>19</v>
      </c>
      <c r="Q1114" t="s">
        <v>126</v>
      </c>
      <c r="R1114" t="s">
        <v>51</v>
      </c>
      <c r="S1114" t="s">
        <v>1732</v>
      </c>
      <c r="T1114" t="s">
        <v>1373</v>
      </c>
      <c r="U1114" t="s">
        <v>6959</v>
      </c>
    </row>
    <row r="1115" spans="1:21" x14ac:dyDescent="0.25">
      <c r="A1115" t="s">
        <v>3410</v>
      </c>
      <c r="B1115" t="s">
        <v>3411</v>
      </c>
      <c r="D1115" t="s">
        <v>260</v>
      </c>
      <c r="E1115" t="s">
        <v>125</v>
      </c>
      <c r="F1115" t="s">
        <v>245</v>
      </c>
      <c r="G1115" t="s">
        <v>1613</v>
      </c>
      <c r="H1115" t="s">
        <v>126</v>
      </c>
      <c r="I1115" t="s">
        <v>28</v>
      </c>
      <c r="J1115" t="s">
        <v>3468</v>
      </c>
      <c r="K1115" t="s">
        <v>824</v>
      </c>
      <c r="M1115" t="s">
        <v>1727</v>
      </c>
      <c r="N1115" t="s">
        <v>1142</v>
      </c>
      <c r="O1115" t="s">
        <v>3341</v>
      </c>
      <c r="P1115" t="s">
        <v>19</v>
      </c>
      <c r="Q1115" t="s">
        <v>1083</v>
      </c>
      <c r="R1115" t="s">
        <v>30</v>
      </c>
      <c r="S1115" t="s">
        <v>1728</v>
      </c>
      <c r="T1115" t="s">
        <v>3754</v>
      </c>
      <c r="U1115" t="s">
        <v>3412</v>
      </c>
    </row>
    <row r="1116" spans="1:21" x14ac:dyDescent="0.25">
      <c r="A1116" t="s">
        <v>4932</v>
      </c>
      <c r="B1116" t="s">
        <v>4932</v>
      </c>
      <c r="D1116" t="s">
        <v>76</v>
      </c>
      <c r="E1116" t="s">
        <v>125</v>
      </c>
      <c r="F1116" t="s">
        <v>245</v>
      </c>
      <c r="G1116" t="s">
        <v>1345</v>
      </c>
      <c r="H1116" t="s">
        <v>126</v>
      </c>
      <c r="I1116" t="s">
        <v>20</v>
      </c>
      <c r="J1116" t="s">
        <v>3617</v>
      </c>
      <c r="K1116" t="s">
        <v>1086</v>
      </c>
      <c r="M1116" t="s">
        <v>1729</v>
      </c>
      <c r="N1116" t="s">
        <v>1142</v>
      </c>
      <c r="P1116" t="s">
        <v>19</v>
      </c>
      <c r="Q1116" t="s">
        <v>126</v>
      </c>
      <c r="R1116" t="s">
        <v>51</v>
      </c>
      <c r="S1116" t="s">
        <v>1732</v>
      </c>
      <c r="T1116" t="s">
        <v>1373</v>
      </c>
      <c r="U1116" t="s">
        <v>4933</v>
      </c>
    </row>
    <row r="1117" spans="1:21" x14ac:dyDescent="0.25">
      <c r="A1117" t="s">
        <v>5430</v>
      </c>
      <c r="B1117" t="s">
        <v>5431</v>
      </c>
      <c r="D1117" t="s">
        <v>76</v>
      </c>
      <c r="E1117" t="s">
        <v>125</v>
      </c>
      <c r="F1117" t="s">
        <v>245</v>
      </c>
      <c r="G1117" t="s">
        <v>28</v>
      </c>
      <c r="H1117" t="s">
        <v>126</v>
      </c>
      <c r="I1117" t="s">
        <v>20</v>
      </c>
      <c r="J1117" t="s">
        <v>4105</v>
      </c>
      <c r="K1117" t="s">
        <v>824</v>
      </c>
      <c r="M1117" t="s">
        <v>1727</v>
      </c>
      <c r="N1117" t="s">
        <v>1142</v>
      </c>
      <c r="P1117" t="s">
        <v>19</v>
      </c>
      <c r="Q1117" t="s">
        <v>126</v>
      </c>
      <c r="R1117" t="s">
        <v>71</v>
      </c>
      <c r="S1117" t="s">
        <v>1732</v>
      </c>
      <c r="T1117" t="s">
        <v>1373</v>
      </c>
      <c r="U1117" t="s">
        <v>5432</v>
      </c>
    </row>
    <row r="1118" spans="1:21" x14ac:dyDescent="0.25">
      <c r="A1118" t="s">
        <v>5433</v>
      </c>
      <c r="B1118" t="s">
        <v>5434</v>
      </c>
      <c r="D1118" t="s">
        <v>76</v>
      </c>
      <c r="E1118" t="s">
        <v>125</v>
      </c>
      <c r="F1118" t="s">
        <v>245</v>
      </c>
      <c r="G1118" t="s">
        <v>28</v>
      </c>
      <c r="H1118" t="s">
        <v>126</v>
      </c>
      <c r="I1118" t="s">
        <v>20</v>
      </c>
      <c r="J1118" t="s">
        <v>2749</v>
      </c>
      <c r="K1118" t="s">
        <v>1086</v>
      </c>
      <c r="M1118" t="s">
        <v>1727</v>
      </c>
      <c r="N1118" t="s">
        <v>1142</v>
      </c>
      <c r="P1118" t="s">
        <v>19</v>
      </c>
      <c r="Q1118" t="s">
        <v>126</v>
      </c>
      <c r="R1118" t="s">
        <v>51</v>
      </c>
      <c r="S1118" t="s">
        <v>1732</v>
      </c>
      <c r="T1118" t="s">
        <v>1373</v>
      </c>
      <c r="U1118" t="s">
        <v>5435</v>
      </c>
    </row>
    <row r="1119" spans="1:21" x14ac:dyDescent="0.25">
      <c r="A1119" t="s">
        <v>5418</v>
      </c>
      <c r="B1119" t="s">
        <v>5419</v>
      </c>
      <c r="C1119" t="s">
        <v>5420</v>
      </c>
      <c r="D1119" t="s">
        <v>76</v>
      </c>
      <c r="E1119" t="s">
        <v>125</v>
      </c>
      <c r="F1119" t="s">
        <v>245</v>
      </c>
      <c r="G1119" t="s">
        <v>28</v>
      </c>
      <c r="H1119" t="s">
        <v>126</v>
      </c>
      <c r="I1119" t="s">
        <v>20</v>
      </c>
      <c r="J1119" t="s">
        <v>5279</v>
      </c>
      <c r="K1119" t="s">
        <v>824</v>
      </c>
      <c r="M1119" t="s">
        <v>1729</v>
      </c>
      <c r="N1119" t="s">
        <v>1142</v>
      </c>
      <c r="O1119" t="s">
        <v>5421</v>
      </c>
      <c r="P1119" t="s">
        <v>19</v>
      </c>
      <c r="Q1119" t="s">
        <v>126</v>
      </c>
      <c r="R1119" t="s">
        <v>30</v>
      </c>
      <c r="S1119" t="s">
        <v>1730</v>
      </c>
      <c r="T1119" t="s">
        <v>1373</v>
      </c>
      <c r="U1119" t="s">
        <v>5422</v>
      </c>
    </row>
    <row r="1120" spans="1:21" x14ac:dyDescent="0.25">
      <c r="A1120" t="s">
        <v>5439</v>
      </c>
      <c r="B1120" t="s">
        <v>5439</v>
      </c>
      <c r="D1120" t="s">
        <v>76</v>
      </c>
      <c r="E1120" t="s">
        <v>125</v>
      </c>
      <c r="F1120" t="s">
        <v>245</v>
      </c>
      <c r="G1120" t="s">
        <v>28</v>
      </c>
      <c r="H1120" t="s">
        <v>126</v>
      </c>
      <c r="I1120" t="s">
        <v>20</v>
      </c>
      <c r="J1120" t="s">
        <v>79</v>
      </c>
      <c r="K1120" t="s">
        <v>824</v>
      </c>
      <c r="L1120" t="s">
        <v>819</v>
      </c>
      <c r="M1120" t="s">
        <v>1731</v>
      </c>
      <c r="N1120" t="s">
        <v>1142</v>
      </c>
      <c r="O1120" t="s">
        <v>6960</v>
      </c>
      <c r="P1120" t="s">
        <v>19</v>
      </c>
      <c r="Q1120" t="s">
        <v>126</v>
      </c>
      <c r="R1120" t="s">
        <v>46</v>
      </c>
      <c r="S1120" t="s">
        <v>1732</v>
      </c>
      <c r="T1120" t="s">
        <v>1373</v>
      </c>
      <c r="U1120" t="s">
        <v>5440</v>
      </c>
    </row>
    <row r="1121" spans="1:21" x14ac:dyDescent="0.25">
      <c r="A1121" t="s">
        <v>5441</v>
      </c>
      <c r="B1121" t="s">
        <v>5442</v>
      </c>
      <c r="D1121" t="s">
        <v>76</v>
      </c>
      <c r="E1121" t="s">
        <v>125</v>
      </c>
      <c r="F1121" t="s">
        <v>245</v>
      </c>
      <c r="G1121" t="s">
        <v>28</v>
      </c>
      <c r="H1121" t="s">
        <v>126</v>
      </c>
      <c r="I1121" t="s">
        <v>20</v>
      </c>
      <c r="J1121" t="s">
        <v>79</v>
      </c>
      <c r="K1121" t="s">
        <v>824</v>
      </c>
      <c r="M1121" t="s">
        <v>1729</v>
      </c>
      <c r="N1121" t="s">
        <v>1142</v>
      </c>
      <c r="P1121" t="s">
        <v>19</v>
      </c>
      <c r="Q1121" t="s">
        <v>126</v>
      </c>
      <c r="R1121" t="s">
        <v>41</v>
      </c>
      <c r="S1121" t="s">
        <v>1732</v>
      </c>
      <c r="T1121" t="s">
        <v>1373</v>
      </c>
      <c r="U1121" t="s">
        <v>5443</v>
      </c>
    </row>
    <row r="1122" spans="1:21" x14ac:dyDescent="0.25">
      <c r="A1122" t="s">
        <v>2759</v>
      </c>
      <c r="B1122" t="s">
        <v>2729</v>
      </c>
      <c r="D1122" t="s">
        <v>1132</v>
      </c>
      <c r="E1122" t="s">
        <v>125</v>
      </c>
      <c r="F1122" t="s">
        <v>246</v>
      </c>
      <c r="G1122" t="s">
        <v>28</v>
      </c>
      <c r="H1122" t="s">
        <v>1343</v>
      </c>
      <c r="I1122" t="s">
        <v>131</v>
      </c>
      <c r="J1122" t="s">
        <v>416</v>
      </c>
      <c r="K1122" t="s">
        <v>820</v>
      </c>
      <c r="L1122" t="s">
        <v>1090</v>
      </c>
      <c r="M1122" t="s">
        <v>1729</v>
      </c>
      <c r="N1122" t="s">
        <v>4132</v>
      </c>
      <c r="O1122" t="s">
        <v>6961</v>
      </c>
      <c r="P1122" t="s">
        <v>19</v>
      </c>
      <c r="Q1122" t="s">
        <v>1101</v>
      </c>
      <c r="R1122" t="s">
        <v>46</v>
      </c>
      <c r="S1122" t="s">
        <v>1732</v>
      </c>
      <c r="T1122" t="s">
        <v>6962</v>
      </c>
      <c r="U1122" t="s">
        <v>2760</v>
      </c>
    </row>
    <row r="1123" spans="1:21" x14ac:dyDescent="0.25">
      <c r="A1123" t="s">
        <v>4641</v>
      </c>
      <c r="B1123" t="s">
        <v>4642</v>
      </c>
      <c r="D1123" t="s">
        <v>1367</v>
      </c>
      <c r="E1123" t="s">
        <v>125</v>
      </c>
      <c r="F1123" t="s">
        <v>246</v>
      </c>
      <c r="G1123" t="s">
        <v>1396</v>
      </c>
      <c r="H1123" t="s">
        <v>1344</v>
      </c>
      <c r="I1123" t="s">
        <v>17</v>
      </c>
      <c r="J1123" t="s">
        <v>770</v>
      </c>
      <c r="K1123" t="s">
        <v>1105</v>
      </c>
      <c r="L1123" t="s">
        <v>823</v>
      </c>
      <c r="M1123" t="s">
        <v>1731</v>
      </c>
      <c r="N1123" t="s">
        <v>4132</v>
      </c>
      <c r="O1123" t="s">
        <v>6963</v>
      </c>
      <c r="P1123" t="s">
        <v>19</v>
      </c>
      <c r="Q1123" t="s">
        <v>1101</v>
      </c>
      <c r="R1123" t="s">
        <v>51</v>
      </c>
      <c r="S1123" t="s">
        <v>1730</v>
      </c>
      <c r="T1123" t="s">
        <v>1373</v>
      </c>
      <c r="U1123" t="s">
        <v>4643</v>
      </c>
    </row>
    <row r="1124" spans="1:21" x14ac:dyDescent="0.25">
      <c r="A1124" t="s">
        <v>4701</v>
      </c>
      <c r="B1124" t="s">
        <v>4702</v>
      </c>
      <c r="C1124" t="s">
        <v>1034</v>
      </c>
      <c r="D1124" t="s">
        <v>260</v>
      </c>
      <c r="E1124" t="s">
        <v>125</v>
      </c>
      <c r="F1124" t="s">
        <v>246</v>
      </c>
      <c r="G1124" t="s">
        <v>1345</v>
      </c>
      <c r="H1124" t="s">
        <v>126</v>
      </c>
      <c r="I1124" t="s">
        <v>17</v>
      </c>
      <c r="J1124" t="s">
        <v>722</v>
      </c>
      <c r="K1124" t="s">
        <v>820</v>
      </c>
      <c r="M1124" t="s">
        <v>1729</v>
      </c>
      <c r="N1124" t="s">
        <v>4132</v>
      </c>
      <c r="P1124" t="s">
        <v>19</v>
      </c>
      <c r="Q1124" t="s">
        <v>126</v>
      </c>
      <c r="R1124" t="s">
        <v>195</v>
      </c>
      <c r="S1124" t="s">
        <v>1728</v>
      </c>
      <c r="T1124" t="s">
        <v>1373</v>
      </c>
      <c r="U1124" t="s">
        <v>4703</v>
      </c>
    </row>
    <row r="1125" spans="1:21" x14ac:dyDescent="0.25">
      <c r="A1125" t="s">
        <v>5394</v>
      </c>
      <c r="B1125" t="s">
        <v>5395</v>
      </c>
      <c r="D1125" t="s">
        <v>260</v>
      </c>
      <c r="E1125" t="s">
        <v>125</v>
      </c>
      <c r="F1125" t="s">
        <v>245</v>
      </c>
      <c r="G1125" t="s">
        <v>28</v>
      </c>
      <c r="H1125" t="s">
        <v>126</v>
      </c>
      <c r="I1125" t="s">
        <v>131</v>
      </c>
      <c r="J1125" t="s">
        <v>3363</v>
      </c>
      <c r="K1125" t="s">
        <v>824</v>
      </c>
      <c r="M1125" t="s">
        <v>1731</v>
      </c>
      <c r="N1125" t="s">
        <v>4132</v>
      </c>
      <c r="P1125" t="s">
        <v>19</v>
      </c>
      <c r="Q1125" t="s">
        <v>126</v>
      </c>
      <c r="R1125" t="s">
        <v>71</v>
      </c>
      <c r="S1125" t="s">
        <v>1732</v>
      </c>
      <c r="T1125" t="s">
        <v>1373</v>
      </c>
      <c r="U1125" t="s">
        <v>5396</v>
      </c>
    </row>
    <row r="1126" spans="1:21" x14ac:dyDescent="0.25">
      <c r="A1126" t="s">
        <v>4698</v>
      </c>
      <c r="B1126" t="s">
        <v>4699</v>
      </c>
      <c r="D1126" t="s">
        <v>1237</v>
      </c>
      <c r="E1126" t="s">
        <v>125</v>
      </c>
      <c r="F1126" t="s">
        <v>246</v>
      </c>
      <c r="G1126" t="s">
        <v>1345</v>
      </c>
      <c r="H1126" t="s">
        <v>126</v>
      </c>
      <c r="I1126" t="s">
        <v>17</v>
      </c>
      <c r="J1126" t="s">
        <v>3629</v>
      </c>
      <c r="K1126" t="s">
        <v>824</v>
      </c>
      <c r="L1126" t="s">
        <v>819</v>
      </c>
      <c r="M1126" t="s">
        <v>1727</v>
      </c>
      <c r="N1126" t="s">
        <v>1145</v>
      </c>
      <c r="O1126" t="s">
        <v>1030</v>
      </c>
      <c r="P1126" t="s">
        <v>19</v>
      </c>
      <c r="Q1126" t="s">
        <v>126</v>
      </c>
      <c r="R1126" t="s">
        <v>34</v>
      </c>
      <c r="S1126" t="s">
        <v>1728</v>
      </c>
      <c r="T1126" t="s">
        <v>1373</v>
      </c>
      <c r="U1126" t="s">
        <v>4700</v>
      </c>
    </row>
    <row r="1127" spans="1:21" x14ac:dyDescent="0.25">
      <c r="A1127" t="s">
        <v>5385</v>
      </c>
      <c r="B1127" t="s">
        <v>5386</v>
      </c>
      <c r="D1127" t="s">
        <v>76</v>
      </c>
      <c r="E1127" t="s">
        <v>125</v>
      </c>
      <c r="F1127" t="s">
        <v>245</v>
      </c>
      <c r="G1127" t="s">
        <v>28</v>
      </c>
      <c r="H1127" t="s">
        <v>126</v>
      </c>
      <c r="I1127" t="s">
        <v>20</v>
      </c>
      <c r="J1127" t="s">
        <v>3630</v>
      </c>
      <c r="K1127" t="s">
        <v>822</v>
      </c>
      <c r="M1127" t="s">
        <v>1727</v>
      </c>
      <c r="N1127" t="s">
        <v>1145</v>
      </c>
      <c r="P1127" t="s">
        <v>19</v>
      </c>
      <c r="Q1127" t="s">
        <v>126</v>
      </c>
      <c r="R1127" t="s">
        <v>34</v>
      </c>
      <c r="S1127" t="s">
        <v>1732</v>
      </c>
      <c r="T1127" t="s">
        <v>1373</v>
      </c>
      <c r="U1127" t="s">
        <v>5387</v>
      </c>
    </row>
    <row r="1128" spans="1:21" x14ac:dyDescent="0.25">
      <c r="A1128" t="s">
        <v>5388</v>
      </c>
      <c r="B1128" t="s">
        <v>5389</v>
      </c>
      <c r="D1128" t="s">
        <v>76</v>
      </c>
      <c r="E1128" t="s">
        <v>125</v>
      </c>
      <c r="F1128" t="s">
        <v>245</v>
      </c>
      <c r="G1128" t="s">
        <v>28</v>
      </c>
      <c r="H1128" t="s">
        <v>126</v>
      </c>
      <c r="I1128" t="s">
        <v>20</v>
      </c>
      <c r="J1128" t="s">
        <v>2519</v>
      </c>
      <c r="K1128" t="s">
        <v>824</v>
      </c>
      <c r="M1128" t="s">
        <v>1729</v>
      </c>
      <c r="N1128" t="s">
        <v>1145</v>
      </c>
      <c r="P1128" t="s">
        <v>19</v>
      </c>
      <c r="Q1128" t="s">
        <v>126</v>
      </c>
      <c r="R1128" t="s">
        <v>37</v>
      </c>
      <c r="S1128" t="s">
        <v>1730</v>
      </c>
      <c r="T1128" t="s">
        <v>1373</v>
      </c>
      <c r="U1128" t="s">
        <v>5390</v>
      </c>
    </row>
    <row r="1129" spans="1:21" x14ac:dyDescent="0.25">
      <c r="A1129" t="s">
        <v>5454</v>
      </c>
      <c r="B1129" t="s">
        <v>5455</v>
      </c>
      <c r="D1129" t="s">
        <v>76</v>
      </c>
      <c r="E1129" t="s">
        <v>125</v>
      </c>
      <c r="F1129" t="s">
        <v>245</v>
      </c>
      <c r="G1129" t="s">
        <v>590</v>
      </c>
      <c r="H1129" t="s">
        <v>126</v>
      </c>
      <c r="I1129" t="s">
        <v>20</v>
      </c>
      <c r="J1129" t="s">
        <v>762</v>
      </c>
      <c r="K1129" t="s">
        <v>824</v>
      </c>
      <c r="M1129" t="s">
        <v>1729</v>
      </c>
      <c r="N1129" t="s">
        <v>1145</v>
      </c>
      <c r="P1129" t="s">
        <v>19</v>
      </c>
      <c r="Q1129" t="s">
        <v>126</v>
      </c>
      <c r="R1129" t="s">
        <v>71</v>
      </c>
      <c r="S1129" t="s">
        <v>1732</v>
      </c>
      <c r="T1129" t="s">
        <v>1373</v>
      </c>
      <c r="U1129" t="s">
        <v>5456</v>
      </c>
    </row>
    <row r="1130" spans="1:21" x14ac:dyDescent="0.25">
      <c r="A1130" t="s">
        <v>4061</v>
      </c>
      <c r="B1130" t="s">
        <v>4062</v>
      </c>
      <c r="D1130" t="s">
        <v>1133</v>
      </c>
      <c r="E1130" t="s">
        <v>125</v>
      </c>
      <c r="F1130" t="s">
        <v>245</v>
      </c>
      <c r="G1130" t="s">
        <v>591</v>
      </c>
      <c r="H1130" t="s">
        <v>126</v>
      </c>
      <c r="I1130" t="s">
        <v>1122</v>
      </c>
      <c r="J1130" t="s">
        <v>306</v>
      </c>
      <c r="K1130" t="s">
        <v>824</v>
      </c>
      <c r="M1130" t="s">
        <v>1729</v>
      </c>
      <c r="N1130" t="s">
        <v>6964</v>
      </c>
      <c r="P1130" t="s">
        <v>19</v>
      </c>
      <c r="Q1130" t="s">
        <v>126</v>
      </c>
      <c r="R1130" t="s">
        <v>29</v>
      </c>
      <c r="S1130" t="s">
        <v>1732</v>
      </c>
      <c r="T1130" t="s">
        <v>5378</v>
      </c>
      <c r="U1130" t="s">
        <v>4063</v>
      </c>
    </row>
    <row r="1131" spans="1:21" x14ac:dyDescent="0.25">
      <c r="A1131" t="s">
        <v>5436</v>
      </c>
      <c r="B1131" t="s">
        <v>5437</v>
      </c>
      <c r="D1131" t="s">
        <v>260</v>
      </c>
      <c r="E1131" t="s">
        <v>125</v>
      </c>
      <c r="F1131" t="s">
        <v>246</v>
      </c>
      <c r="G1131" t="s">
        <v>28</v>
      </c>
      <c r="H1131" t="s">
        <v>126</v>
      </c>
      <c r="I1131" t="s">
        <v>17</v>
      </c>
      <c r="J1131" t="s">
        <v>727</v>
      </c>
      <c r="K1131" t="s">
        <v>824</v>
      </c>
      <c r="M1131" t="s">
        <v>1731</v>
      </c>
      <c r="N1131" t="s">
        <v>6964</v>
      </c>
      <c r="P1131" t="s">
        <v>19</v>
      </c>
      <c r="Q1131" t="s">
        <v>126</v>
      </c>
      <c r="R1131" t="s">
        <v>24</v>
      </c>
      <c r="S1131" t="s">
        <v>1730</v>
      </c>
      <c r="T1131" t="s">
        <v>1373</v>
      </c>
      <c r="U1131" t="s">
        <v>5438</v>
      </c>
    </row>
    <row r="1132" spans="1:21" x14ac:dyDescent="0.25">
      <c r="A1132" t="s">
        <v>5457</v>
      </c>
      <c r="B1132" t="s">
        <v>5458</v>
      </c>
      <c r="D1132" t="s">
        <v>76</v>
      </c>
      <c r="E1132" t="s">
        <v>125</v>
      </c>
      <c r="F1132" t="s">
        <v>245</v>
      </c>
      <c r="G1132" t="s">
        <v>590</v>
      </c>
      <c r="H1132" t="s">
        <v>126</v>
      </c>
      <c r="I1132" t="s">
        <v>20</v>
      </c>
      <c r="J1132" t="s">
        <v>769</v>
      </c>
      <c r="K1132" t="s">
        <v>824</v>
      </c>
      <c r="L1132" t="s">
        <v>819</v>
      </c>
      <c r="M1132" t="s">
        <v>1729</v>
      </c>
      <c r="N1132" t="s">
        <v>6964</v>
      </c>
      <c r="O1132" t="s">
        <v>6965</v>
      </c>
      <c r="P1132" t="s">
        <v>19</v>
      </c>
      <c r="Q1132" t="s">
        <v>126</v>
      </c>
      <c r="R1132" t="s">
        <v>120</v>
      </c>
      <c r="S1132" t="s">
        <v>1732</v>
      </c>
      <c r="T1132" t="s">
        <v>1373</v>
      </c>
      <c r="U1132" t="s">
        <v>5459</v>
      </c>
    </row>
    <row r="1133" spans="1:21" x14ac:dyDescent="0.25">
      <c r="A1133" t="s">
        <v>5447</v>
      </c>
      <c r="B1133" t="s">
        <v>5448</v>
      </c>
      <c r="D1133" t="s">
        <v>76</v>
      </c>
      <c r="E1133" t="s">
        <v>125</v>
      </c>
      <c r="F1133" t="s">
        <v>245</v>
      </c>
      <c r="G1133" t="s">
        <v>590</v>
      </c>
      <c r="H1133" t="s">
        <v>126</v>
      </c>
      <c r="I1133" t="s">
        <v>20</v>
      </c>
      <c r="J1133" t="s">
        <v>762</v>
      </c>
      <c r="K1133" t="s">
        <v>824</v>
      </c>
      <c r="M1133" t="s">
        <v>1729</v>
      </c>
      <c r="N1133" t="s">
        <v>1175</v>
      </c>
      <c r="P1133" t="s">
        <v>19</v>
      </c>
      <c r="Q1133" t="s">
        <v>126</v>
      </c>
      <c r="R1133" t="s">
        <v>37</v>
      </c>
      <c r="S1133" t="s">
        <v>1732</v>
      </c>
      <c r="T1133" t="s">
        <v>1373</v>
      </c>
      <c r="U1133" t="s">
        <v>5449</v>
      </c>
    </row>
    <row r="1134" spans="1:21" x14ac:dyDescent="0.25">
      <c r="A1134" t="s">
        <v>3034</v>
      </c>
      <c r="B1134" t="s">
        <v>3035</v>
      </c>
      <c r="C1134" t="s">
        <v>1402</v>
      </c>
      <c r="D1134" t="s">
        <v>1156</v>
      </c>
      <c r="E1134" t="s">
        <v>125</v>
      </c>
      <c r="F1134" t="s">
        <v>246</v>
      </c>
      <c r="G1134" t="s">
        <v>1345</v>
      </c>
      <c r="H1134" t="s">
        <v>1343</v>
      </c>
      <c r="I1134" t="s">
        <v>20</v>
      </c>
      <c r="J1134" t="s">
        <v>3643</v>
      </c>
      <c r="K1134" t="s">
        <v>1086</v>
      </c>
      <c r="L1134" t="s">
        <v>819</v>
      </c>
      <c r="M1134" t="s">
        <v>1727</v>
      </c>
      <c r="N1134" t="s">
        <v>1175</v>
      </c>
      <c r="O1134" t="s">
        <v>6966</v>
      </c>
      <c r="P1134" t="s">
        <v>19</v>
      </c>
      <c r="Q1134" t="s">
        <v>1101</v>
      </c>
      <c r="R1134" t="s">
        <v>120</v>
      </c>
      <c r="S1134" t="s">
        <v>1728</v>
      </c>
      <c r="T1134" t="s">
        <v>3214</v>
      </c>
      <c r="U1134" t="s">
        <v>3036</v>
      </c>
    </row>
    <row r="1135" spans="1:21" x14ac:dyDescent="0.25">
      <c r="A1135" t="s">
        <v>4683</v>
      </c>
      <c r="B1135" t="s">
        <v>4684</v>
      </c>
      <c r="D1135" t="s">
        <v>3231</v>
      </c>
      <c r="E1135" t="s">
        <v>125</v>
      </c>
      <c r="F1135" t="s">
        <v>246</v>
      </c>
      <c r="G1135" t="s">
        <v>1396</v>
      </c>
      <c r="H1135" t="s">
        <v>126</v>
      </c>
      <c r="I1135" t="s">
        <v>28</v>
      </c>
      <c r="J1135" t="s">
        <v>4290</v>
      </c>
      <c r="K1135" t="s">
        <v>824</v>
      </c>
      <c r="M1135" t="s">
        <v>1727</v>
      </c>
      <c r="N1135" t="s">
        <v>1175</v>
      </c>
      <c r="P1135" t="s">
        <v>19</v>
      </c>
      <c r="Q1135" t="s">
        <v>126</v>
      </c>
      <c r="R1135" t="s">
        <v>24</v>
      </c>
      <c r="S1135" t="s">
        <v>1732</v>
      </c>
      <c r="T1135" t="s">
        <v>1373</v>
      </c>
      <c r="U1135" t="s">
        <v>4685</v>
      </c>
    </row>
    <row r="1136" spans="1:21" x14ac:dyDescent="0.25">
      <c r="A1136" t="s">
        <v>5412</v>
      </c>
      <c r="B1136" t="s">
        <v>5413</v>
      </c>
      <c r="D1136" t="s">
        <v>260</v>
      </c>
      <c r="E1136" t="s">
        <v>125</v>
      </c>
      <c r="F1136" t="s">
        <v>246</v>
      </c>
      <c r="G1136" t="s">
        <v>28</v>
      </c>
      <c r="H1136" t="s">
        <v>126</v>
      </c>
      <c r="I1136" t="s">
        <v>17</v>
      </c>
      <c r="J1136" t="s">
        <v>3643</v>
      </c>
      <c r="K1136" t="s">
        <v>824</v>
      </c>
      <c r="M1136" t="s">
        <v>1727</v>
      </c>
      <c r="N1136" t="s">
        <v>1175</v>
      </c>
      <c r="P1136" t="s">
        <v>19</v>
      </c>
      <c r="Q1136" t="s">
        <v>126</v>
      </c>
      <c r="R1136" t="s">
        <v>46</v>
      </c>
      <c r="S1136" t="s">
        <v>1728</v>
      </c>
      <c r="T1136" t="s">
        <v>1373</v>
      </c>
      <c r="U1136" t="s">
        <v>5414</v>
      </c>
    </row>
    <row r="1137" spans="1:21" x14ac:dyDescent="0.25">
      <c r="A1137" t="s">
        <v>5415</v>
      </c>
      <c r="B1137" t="s">
        <v>5416</v>
      </c>
      <c r="D1137" t="s">
        <v>260</v>
      </c>
      <c r="E1137" t="s">
        <v>125</v>
      </c>
      <c r="F1137" t="s">
        <v>246</v>
      </c>
      <c r="G1137" t="s">
        <v>28</v>
      </c>
      <c r="H1137" t="s">
        <v>126</v>
      </c>
      <c r="I1137" t="s">
        <v>17</v>
      </c>
      <c r="J1137" t="s">
        <v>3218</v>
      </c>
      <c r="K1137" t="s">
        <v>822</v>
      </c>
      <c r="M1137" t="s">
        <v>1729</v>
      </c>
      <c r="N1137" t="s">
        <v>1175</v>
      </c>
      <c r="P1137" t="s">
        <v>19</v>
      </c>
      <c r="Q1137" t="s">
        <v>126</v>
      </c>
      <c r="R1137" t="s">
        <v>60</v>
      </c>
      <c r="S1137" t="s">
        <v>1728</v>
      </c>
      <c r="T1137" t="s">
        <v>1373</v>
      </c>
      <c r="U1137" t="s">
        <v>5417</v>
      </c>
    </row>
    <row r="1138" spans="1:21" x14ac:dyDescent="0.25">
      <c r="A1138" t="s">
        <v>5460</v>
      </c>
      <c r="B1138" t="s">
        <v>5461</v>
      </c>
      <c r="D1138" t="s">
        <v>76</v>
      </c>
      <c r="E1138" t="s">
        <v>125</v>
      </c>
      <c r="F1138" t="s">
        <v>245</v>
      </c>
      <c r="G1138" t="s">
        <v>590</v>
      </c>
      <c r="H1138" t="s">
        <v>126</v>
      </c>
      <c r="I1138" t="s">
        <v>20</v>
      </c>
      <c r="J1138" t="s">
        <v>762</v>
      </c>
      <c r="K1138" t="s">
        <v>824</v>
      </c>
      <c r="M1138" t="s">
        <v>1729</v>
      </c>
      <c r="N1138" t="s">
        <v>1175</v>
      </c>
      <c r="P1138" t="s">
        <v>19</v>
      </c>
      <c r="Q1138" t="s">
        <v>126</v>
      </c>
      <c r="R1138" t="s">
        <v>68</v>
      </c>
      <c r="S1138" t="s">
        <v>1732</v>
      </c>
      <c r="T1138" t="s">
        <v>1373</v>
      </c>
      <c r="U1138" t="s">
        <v>5462</v>
      </c>
    </row>
    <row r="1139" spans="1:21" x14ac:dyDescent="0.25">
      <c r="A1139" t="s">
        <v>5463</v>
      </c>
      <c r="B1139" t="s">
        <v>5464</v>
      </c>
      <c r="D1139" t="s">
        <v>76</v>
      </c>
      <c r="E1139" t="s">
        <v>125</v>
      </c>
      <c r="F1139" t="s">
        <v>245</v>
      </c>
      <c r="G1139" t="s">
        <v>590</v>
      </c>
      <c r="H1139" t="s">
        <v>126</v>
      </c>
      <c r="I1139" t="s">
        <v>20</v>
      </c>
      <c r="J1139" t="s">
        <v>306</v>
      </c>
      <c r="K1139" t="s">
        <v>822</v>
      </c>
      <c r="L1139" t="s">
        <v>819</v>
      </c>
      <c r="M1139" t="s">
        <v>1729</v>
      </c>
      <c r="N1139" t="s">
        <v>1175</v>
      </c>
      <c r="O1139" t="s">
        <v>1030</v>
      </c>
      <c r="P1139" t="s">
        <v>19</v>
      </c>
      <c r="Q1139" t="s">
        <v>126</v>
      </c>
      <c r="R1139" t="s">
        <v>62</v>
      </c>
      <c r="S1139" t="s">
        <v>1732</v>
      </c>
      <c r="T1139" t="s">
        <v>1373</v>
      </c>
      <c r="U1139" t="s">
        <v>5465</v>
      </c>
    </row>
    <row r="1140" spans="1:21" x14ac:dyDescent="0.25">
      <c r="A1140" t="s">
        <v>5466</v>
      </c>
      <c r="B1140" t="s">
        <v>5467</v>
      </c>
      <c r="D1140" t="s">
        <v>76</v>
      </c>
      <c r="E1140" t="s">
        <v>125</v>
      </c>
      <c r="F1140" t="s">
        <v>245</v>
      </c>
      <c r="G1140" t="s">
        <v>590</v>
      </c>
      <c r="H1140" t="s">
        <v>126</v>
      </c>
      <c r="I1140" t="s">
        <v>20</v>
      </c>
      <c r="J1140" t="s">
        <v>306</v>
      </c>
      <c r="K1140" t="s">
        <v>824</v>
      </c>
      <c r="M1140" t="s">
        <v>1731</v>
      </c>
      <c r="N1140" t="s">
        <v>1175</v>
      </c>
      <c r="P1140" t="s">
        <v>19</v>
      </c>
      <c r="Q1140" t="s">
        <v>126</v>
      </c>
      <c r="R1140" t="s">
        <v>46</v>
      </c>
      <c r="S1140" t="s">
        <v>1732</v>
      </c>
      <c r="T1140" t="s">
        <v>1373</v>
      </c>
      <c r="U1140" t="s">
        <v>5468</v>
      </c>
    </row>
    <row r="1141" spans="1:21" x14ac:dyDescent="0.25">
      <c r="A1141" t="s">
        <v>6967</v>
      </c>
      <c r="B1141" t="s">
        <v>6968</v>
      </c>
      <c r="D1141" t="s">
        <v>76</v>
      </c>
      <c r="E1141" t="s">
        <v>125</v>
      </c>
      <c r="F1141" t="s">
        <v>245</v>
      </c>
      <c r="G1141" t="s">
        <v>590</v>
      </c>
      <c r="H1141" t="s">
        <v>126</v>
      </c>
      <c r="I1141" t="s">
        <v>20</v>
      </c>
      <c r="J1141" t="s">
        <v>730</v>
      </c>
      <c r="K1141" t="s">
        <v>824</v>
      </c>
      <c r="M1141" t="s">
        <v>1731</v>
      </c>
      <c r="N1141" t="s">
        <v>1175</v>
      </c>
      <c r="P1141" t="s">
        <v>19</v>
      </c>
      <c r="Q1141" t="s">
        <v>126</v>
      </c>
      <c r="R1141" t="s">
        <v>60</v>
      </c>
      <c r="S1141" t="s">
        <v>1732</v>
      </c>
      <c r="T1141" t="s">
        <v>1373</v>
      </c>
      <c r="U1141" t="s">
        <v>6969</v>
      </c>
    </row>
    <row r="1142" spans="1:21" x14ac:dyDescent="0.25">
      <c r="A1142" t="s">
        <v>6970</v>
      </c>
      <c r="B1142" t="s">
        <v>6971</v>
      </c>
      <c r="D1142" t="s">
        <v>260</v>
      </c>
      <c r="E1142" t="s">
        <v>125</v>
      </c>
      <c r="F1142" t="s">
        <v>246</v>
      </c>
      <c r="G1142" t="s">
        <v>590</v>
      </c>
      <c r="H1142" t="s">
        <v>126</v>
      </c>
      <c r="I1142" t="s">
        <v>17</v>
      </c>
      <c r="J1142" t="s">
        <v>768</v>
      </c>
      <c r="K1142" t="s">
        <v>824</v>
      </c>
      <c r="M1142" t="s">
        <v>1727</v>
      </c>
      <c r="N1142" t="s">
        <v>1175</v>
      </c>
      <c r="P1142" t="s">
        <v>19</v>
      </c>
      <c r="Q1142" t="s">
        <v>126</v>
      </c>
      <c r="R1142" t="s">
        <v>37</v>
      </c>
      <c r="S1142" t="s">
        <v>1732</v>
      </c>
      <c r="T1142" t="s">
        <v>1373</v>
      </c>
      <c r="U1142" t="s">
        <v>6972</v>
      </c>
    </row>
    <row r="1143" spans="1:21" x14ac:dyDescent="0.25">
      <c r="A1143" t="s">
        <v>3979</v>
      </c>
      <c r="B1143" t="s">
        <v>3980</v>
      </c>
      <c r="D1143" t="s">
        <v>260</v>
      </c>
      <c r="E1143" t="s">
        <v>125</v>
      </c>
      <c r="F1143" t="s">
        <v>246</v>
      </c>
      <c r="G1143" t="s">
        <v>1613</v>
      </c>
      <c r="H1143" t="s">
        <v>126</v>
      </c>
      <c r="I1143" t="s">
        <v>17</v>
      </c>
      <c r="J1143" t="s">
        <v>5290</v>
      </c>
      <c r="K1143" t="s">
        <v>824</v>
      </c>
      <c r="M1143" t="s">
        <v>1729</v>
      </c>
      <c r="N1143" t="s">
        <v>1201</v>
      </c>
      <c r="P1143" t="s">
        <v>19</v>
      </c>
      <c r="Q1143" t="s">
        <v>126</v>
      </c>
      <c r="R1143" t="s">
        <v>49</v>
      </c>
      <c r="S1143" t="s">
        <v>1732</v>
      </c>
      <c r="T1143" t="s">
        <v>1373</v>
      </c>
      <c r="U1143" t="s">
        <v>3981</v>
      </c>
    </row>
    <row r="1144" spans="1:21" x14ac:dyDescent="0.25">
      <c r="A1144" t="s">
        <v>3407</v>
      </c>
      <c r="B1144" t="s">
        <v>3408</v>
      </c>
      <c r="C1144" t="s">
        <v>1402</v>
      </c>
      <c r="D1144" t="s">
        <v>2139</v>
      </c>
      <c r="E1144" t="s">
        <v>125</v>
      </c>
      <c r="F1144" t="s">
        <v>246</v>
      </c>
      <c r="G1144" t="s">
        <v>1613</v>
      </c>
      <c r="H1144" t="s">
        <v>1343</v>
      </c>
      <c r="I1144" t="s">
        <v>17</v>
      </c>
      <c r="J1144" t="s">
        <v>770</v>
      </c>
      <c r="K1144" t="s">
        <v>821</v>
      </c>
      <c r="L1144" t="s">
        <v>1366</v>
      </c>
      <c r="M1144" t="s">
        <v>1729</v>
      </c>
      <c r="N1144" t="s">
        <v>1201</v>
      </c>
      <c r="O1144" t="s">
        <v>6973</v>
      </c>
      <c r="P1144" t="s">
        <v>19</v>
      </c>
      <c r="Q1144" t="s">
        <v>126</v>
      </c>
      <c r="R1144" t="s">
        <v>18</v>
      </c>
      <c r="S1144" t="s">
        <v>1730</v>
      </c>
      <c r="T1144" t="s">
        <v>1373</v>
      </c>
      <c r="U1144" t="s">
        <v>3409</v>
      </c>
    </row>
    <row r="1145" spans="1:21" x14ac:dyDescent="0.25">
      <c r="A1145" t="s">
        <v>3988</v>
      </c>
      <c r="B1145" t="s">
        <v>3989</v>
      </c>
      <c r="D1145" t="s">
        <v>76</v>
      </c>
      <c r="E1145" t="s">
        <v>125</v>
      </c>
      <c r="F1145" t="s">
        <v>245</v>
      </c>
      <c r="G1145" t="s">
        <v>1613</v>
      </c>
      <c r="H1145" t="s">
        <v>126</v>
      </c>
      <c r="I1145" t="s">
        <v>131</v>
      </c>
      <c r="J1145" t="s">
        <v>6974</v>
      </c>
      <c r="K1145" t="s">
        <v>824</v>
      </c>
      <c r="M1145" t="s">
        <v>1729</v>
      </c>
      <c r="N1145" t="s">
        <v>1201</v>
      </c>
      <c r="P1145" t="s">
        <v>19</v>
      </c>
      <c r="Q1145" t="s">
        <v>126</v>
      </c>
      <c r="R1145" t="s">
        <v>41</v>
      </c>
      <c r="S1145" t="s">
        <v>1732</v>
      </c>
      <c r="T1145" t="s">
        <v>1373</v>
      </c>
      <c r="U1145" t="s">
        <v>3990</v>
      </c>
    </row>
    <row r="1146" spans="1:21" x14ac:dyDescent="0.25">
      <c r="A1146" t="s">
        <v>4003</v>
      </c>
      <c r="B1146" t="s">
        <v>4004</v>
      </c>
      <c r="D1146" t="s">
        <v>76</v>
      </c>
      <c r="E1146" t="s">
        <v>125</v>
      </c>
      <c r="F1146" t="s">
        <v>245</v>
      </c>
      <c r="G1146" t="s">
        <v>1613</v>
      </c>
      <c r="H1146" t="s">
        <v>126</v>
      </c>
      <c r="I1146" t="s">
        <v>131</v>
      </c>
      <c r="J1146" t="s">
        <v>4224</v>
      </c>
      <c r="K1146" t="s">
        <v>824</v>
      </c>
      <c r="M1146" t="s">
        <v>1727</v>
      </c>
      <c r="N1146" t="s">
        <v>1201</v>
      </c>
      <c r="P1146" t="s">
        <v>19</v>
      </c>
      <c r="Q1146" t="s">
        <v>126</v>
      </c>
      <c r="R1146" t="s">
        <v>24</v>
      </c>
      <c r="S1146" t="s">
        <v>1732</v>
      </c>
      <c r="T1146" t="s">
        <v>1373</v>
      </c>
      <c r="U1146" t="s">
        <v>4005</v>
      </c>
    </row>
    <row r="1147" spans="1:21" x14ac:dyDescent="0.25">
      <c r="A1147" t="s">
        <v>5426</v>
      </c>
      <c r="B1147" t="s">
        <v>5427</v>
      </c>
      <c r="D1147" t="s">
        <v>297</v>
      </c>
      <c r="E1147" t="s">
        <v>125</v>
      </c>
      <c r="F1147" t="s">
        <v>245</v>
      </c>
      <c r="G1147" t="s">
        <v>589</v>
      </c>
      <c r="H1147" t="s">
        <v>126</v>
      </c>
      <c r="I1147" t="s">
        <v>1122</v>
      </c>
      <c r="J1147" t="s">
        <v>728</v>
      </c>
      <c r="K1147" t="s">
        <v>824</v>
      </c>
      <c r="L1147" t="s">
        <v>819</v>
      </c>
      <c r="M1147" t="s">
        <v>1729</v>
      </c>
      <c r="N1147" t="s">
        <v>1201</v>
      </c>
      <c r="O1147" t="s">
        <v>1030</v>
      </c>
      <c r="P1147" t="s">
        <v>19</v>
      </c>
      <c r="Q1147" t="s">
        <v>126</v>
      </c>
      <c r="R1147" t="s">
        <v>67</v>
      </c>
      <c r="S1147" t="s">
        <v>1732</v>
      </c>
      <c r="T1147" t="s">
        <v>2159</v>
      </c>
      <c r="U1147" t="s">
        <v>5428</v>
      </c>
    </row>
    <row r="1148" spans="1:21" x14ac:dyDescent="0.25">
      <c r="A1148" t="s">
        <v>4400</v>
      </c>
      <c r="B1148" t="s">
        <v>4401</v>
      </c>
      <c r="D1148" t="s">
        <v>603</v>
      </c>
      <c r="E1148" t="s">
        <v>125</v>
      </c>
      <c r="F1148" t="s">
        <v>246</v>
      </c>
      <c r="G1148" t="s">
        <v>1396</v>
      </c>
      <c r="H1148" t="s">
        <v>126</v>
      </c>
      <c r="I1148" t="s">
        <v>28</v>
      </c>
      <c r="J1148" t="s">
        <v>5266</v>
      </c>
      <c r="K1148" t="s">
        <v>824</v>
      </c>
      <c r="L1148" t="s">
        <v>817</v>
      </c>
      <c r="M1148" t="s">
        <v>1727</v>
      </c>
      <c r="N1148" t="s">
        <v>4345</v>
      </c>
      <c r="O1148" t="s">
        <v>1008</v>
      </c>
      <c r="P1148" t="s">
        <v>19</v>
      </c>
      <c r="Q1148" t="s">
        <v>1083</v>
      </c>
      <c r="R1148" t="s">
        <v>51</v>
      </c>
      <c r="S1148" t="s">
        <v>1728</v>
      </c>
      <c r="T1148" t="s">
        <v>1373</v>
      </c>
      <c r="U1148" t="s">
        <v>4402</v>
      </c>
    </row>
    <row r="1149" spans="1:21" x14ac:dyDescent="0.25">
      <c r="A1149" t="s">
        <v>3503</v>
      </c>
      <c r="B1149" t="s">
        <v>3504</v>
      </c>
      <c r="D1149" t="s">
        <v>1209</v>
      </c>
      <c r="E1149" t="s">
        <v>125</v>
      </c>
      <c r="F1149" t="s">
        <v>246</v>
      </c>
      <c r="G1149" t="s">
        <v>1613</v>
      </c>
      <c r="H1149" t="s">
        <v>126</v>
      </c>
      <c r="I1149" t="s">
        <v>20</v>
      </c>
      <c r="J1149" t="s">
        <v>726</v>
      </c>
      <c r="K1149" t="s">
        <v>824</v>
      </c>
      <c r="L1149" t="s">
        <v>1644</v>
      </c>
      <c r="M1149" t="s">
        <v>1727</v>
      </c>
      <c r="N1149" t="s">
        <v>2252</v>
      </c>
      <c r="O1149" t="s">
        <v>6975</v>
      </c>
      <c r="P1149" t="s">
        <v>19</v>
      </c>
      <c r="Q1149" t="s">
        <v>126</v>
      </c>
      <c r="R1149" t="s">
        <v>30</v>
      </c>
      <c r="S1149" t="s">
        <v>1732</v>
      </c>
      <c r="T1149" t="s">
        <v>1373</v>
      </c>
      <c r="U1149" t="s">
        <v>3505</v>
      </c>
    </row>
    <row r="1150" spans="1:21" x14ac:dyDescent="0.25">
      <c r="A1150" t="s">
        <v>3582</v>
      </c>
      <c r="B1150" t="s">
        <v>3583</v>
      </c>
      <c r="C1150" t="s">
        <v>3905</v>
      </c>
      <c r="D1150" t="s">
        <v>76</v>
      </c>
      <c r="E1150" t="s">
        <v>125</v>
      </c>
      <c r="F1150" t="s">
        <v>246</v>
      </c>
      <c r="G1150" t="s">
        <v>1613</v>
      </c>
      <c r="H1150" t="s">
        <v>126</v>
      </c>
      <c r="I1150" t="s">
        <v>28</v>
      </c>
      <c r="J1150" t="s">
        <v>4443</v>
      </c>
      <c r="K1150" t="s">
        <v>824</v>
      </c>
      <c r="L1150" t="s">
        <v>819</v>
      </c>
      <c r="M1150" t="s">
        <v>1731</v>
      </c>
      <c r="N1150" t="s">
        <v>2252</v>
      </c>
      <c r="O1150" t="s">
        <v>6976</v>
      </c>
      <c r="P1150" t="s">
        <v>19</v>
      </c>
      <c r="Q1150" t="s">
        <v>1081</v>
      </c>
      <c r="R1150" t="s">
        <v>18</v>
      </c>
      <c r="S1150" t="s">
        <v>1728</v>
      </c>
      <c r="T1150" t="s">
        <v>1373</v>
      </c>
      <c r="U1150" t="s">
        <v>3584</v>
      </c>
    </row>
    <row r="1151" spans="1:21" x14ac:dyDescent="0.25">
      <c r="A1151" t="s">
        <v>3566</v>
      </c>
      <c r="B1151" t="s">
        <v>3567</v>
      </c>
      <c r="C1151" t="s">
        <v>1034</v>
      </c>
      <c r="D1151" t="s">
        <v>279</v>
      </c>
      <c r="E1151" t="s">
        <v>125</v>
      </c>
      <c r="F1151" t="s">
        <v>246</v>
      </c>
      <c r="G1151" t="s">
        <v>1613</v>
      </c>
      <c r="H1151" t="s">
        <v>1343</v>
      </c>
      <c r="I1151" t="s">
        <v>17</v>
      </c>
      <c r="J1151" t="s">
        <v>2749</v>
      </c>
      <c r="K1151" t="s">
        <v>1400</v>
      </c>
      <c r="L1151" t="s">
        <v>817</v>
      </c>
      <c r="M1151" t="s">
        <v>1727</v>
      </c>
      <c r="N1151" t="s">
        <v>2252</v>
      </c>
      <c r="O1151" t="s">
        <v>6977</v>
      </c>
      <c r="P1151" t="s">
        <v>19</v>
      </c>
      <c r="Q1151" t="s">
        <v>1083</v>
      </c>
      <c r="R1151" t="s">
        <v>41</v>
      </c>
      <c r="S1151" t="s">
        <v>1728</v>
      </c>
      <c r="T1151" t="s">
        <v>5377</v>
      </c>
      <c r="U1151" t="s">
        <v>3568</v>
      </c>
    </row>
    <row r="1152" spans="1:21" x14ac:dyDescent="0.25">
      <c r="A1152" t="s">
        <v>3906</v>
      </c>
      <c r="B1152" t="s">
        <v>3907</v>
      </c>
      <c r="D1152" t="s">
        <v>1111</v>
      </c>
      <c r="E1152" t="s">
        <v>125</v>
      </c>
      <c r="F1152" t="s">
        <v>245</v>
      </c>
      <c r="G1152" t="s">
        <v>591</v>
      </c>
      <c r="H1152" t="s">
        <v>126</v>
      </c>
      <c r="I1152" t="s">
        <v>1122</v>
      </c>
      <c r="J1152" t="s">
        <v>306</v>
      </c>
      <c r="K1152" t="s">
        <v>824</v>
      </c>
      <c r="M1152" t="s">
        <v>1729</v>
      </c>
      <c r="N1152" t="s">
        <v>2252</v>
      </c>
      <c r="P1152" t="s">
        <v>19</v>
      </c>
      <c r="Q1152" t="s">
        <v>126</v>
      </c>
      <c r="R1152" t="s">
        <v>36</v>
      </c>
      <c r="S1152" t="s">
        <v>1732</v>
      </c>
      <c r="T1152" t="s">
        <v>5475</v>
      </c>
      <c r="U1152" t="s">
        <v>3908</v>
      </c>
    </row>
    <row r="1153" spans="1:21" x14ac:dyDescent="0.25">
      <c r="A1153" t="s">
        <v>4139</v>
      </c>
      <c r="B1153" t="s">
        <v>4140</v>
      </c>
      <c r="C1153" t="s">
        <v>4155</v>
      </c>
      <c r="D1153" t="s">
        <v>76</v>
      </c>
      <c r="E1153" t="s">
        <v>125</v>
      </c>
      <c r="F1153" t="s">
        <v>246</v>
      </c>
      <c r="G1153" t="s">
        <v>1396</v>
      </c>
      <c r="H1153" t="s">
        <v>126</v>
      </c>
      <c r="I1153" t="s">
        <v>28</v>
      </c>
      <c r="J1153" t="s">
        <v>232</v>
      </c>
      <c r="K1153" t="s">
        <v>822</v>
      </c>
      <c r="L1153" t="s">
        <v>817</v>
      </c>
      <c r="M1153" t="s">
        <v>1727</v>
      </c>
      <c r="N1153" t="s">
        <v>2252</v>
      </c>
      <c r="O1153" t="s">
        <v>6978</v>
      </c>
      <c r="P1153" t="s">
        <v>19</v>
      </c>
      <c r="Q1153" t="s">
        <v>1083</v>
      </c>
      <c r="R1153" t="s">
        <v>46</v>
      </c>
      <c r="S1153" t="s">
        <v>1728</v>
      </c>
      <c r="T1153" t="s">
        <v>3426</v>
      </c>
      <c r="U1153" t="s">
        <v>4141</v>
      </c>
    </row>
    <row r="1154" spans="1:21" x14ac:dyDescent="0.25">
      <c r="A1154" t="s">
        <v>4380</v>
      </c>
      <c r="B1154" t="s">
        <v>4381</v>
      </c>
      <c r="D1154" t="s">
        <v>1127</v>
      </c>
      <c r="E1154" t="s">
        <v>125</v>
      </c>
      <c r="F1154" t="s">
        <v>245</v>
      </c>
      <c r="G1154" t="s">
        <v>1613</v>
      </c>
      <c r="H1154" t="s">
        <v>126</v>
      </c>
      <c r="I1154" t="s">
        <v>131</v>
      </c>
      <c r="J1154" t="s">
        <v>4172</v>
      </c>
      <c r="K1154" t="s">
        <v>824</v>
      </c>
      <c r="M1154" t="s">
        <v>1729</v>
      </c>
      <c r="N1154" t="s">
        <v>2252</v>
      </c>
      <c r="P1154" t="s">
        <v>19</v>
      </c>
      <c r="Q1154" t="s">
        <v>126</v>
      </c>
      <c r="R1154" t="s">
        <v>24</v>
      </c>
      <c r="S1154" t="s">
        <v>1730</v>
      </c>
      <c r="T1154" t="s">
        <v>1373</v>
      </c>
      <c r="U1154" t="s">
        <v>4382</v>
      </c>
    </row>
    <row r="1155" spans="1:21" x14ac:dyDescent="0.25">
      <c r="A1155" t="s">
        <v>5451</v>
      </c>
      <c r="B1155" t="s">
        <v>5452</v>
      </c>
      <c r="C1155" t="s">
        <v>1034</v>
      </c>
      <c r="D1155" t="s">
        <v>1093</v>
      </c>
      <c r="E1155" t="s">
        <v>125</v>
      </c>
      <c r="F1155" t="s">
        <v>246</v>
      </c>
      <c r="G1155" t="s">
        <v>591</v>
      </c>
      <c r="H1155" t="s">
        <v>126</v>
      </c>
      <c r="I1155" t="s">
        <v>28</v>
      </c>
      <c r="J1155" t="s">
        <v>40</v>
      </c>
      <c r="K1155" t="s">
        <v>822</v>
      </c>
      <c r="L1155" t="s">
        <v>819</v>
      </c>
      <c r="M1155" t="s">
        <v>1731</v>
      </c>
      <c r="N1155" t="s">
        <v>2252</v>
      </c>
      <c r="O1155" t="s">
        <v>6979</v>
      </c>
      <c r="P1155" t="s">
        <v>19</v>
      </c>
      <c r="Q1155" t="s">
        <v>1083</v>
      </c>
      <c r="R1155" t="s">
        <v>37</v>
      </c>
      <c r="S1155" t="s">
        <v>1730</v>
      </c>
      <c r="T1155" t="s">
        <v>6980</v>
      </c>
      <c r="U1155" t="s">
        <v>5453</v>
      </c>
    </row>
    <row r="1156" spans="1:21" x14ac:dyDescent="0.25">
      <c r="A1156" t="s">
        <v>6981</v>
      </c>
      <c r="B1156" t="s">
        <v>6982</v>
      </c>
      <c r="D1156" t="s">
        <v>191</v>
      </c>
      <c r="E1156" t="s">
        <v>125</v>
      </c>
      <c r="F1156" t="s">
        <v>246</v>
      </c>
      <c r="G1156" t="s">
        <v>590</v>
      </c>
      <c r="H1156" t="s">
        <v>126</v>
      </c>
      <c r="I1156" t="s">
        <v>20</v>
      </c>
      <c r="J1156" t="s">
        <v>725</v>
      </c>
      <c r="K1156" t="s">
        <v>822</v>
      </c>
      <c r="L1156" t="s">
        <v>819</v>
      </c>
      <c r="M1156" t="s">
        <v>1727</v>
      </c>
      <c r="N1156" t="s">
        <v>2252</v>
      </c>
      <c r="P1156" t="s">
        <v>19</v>
      </c>
      <c r="Q1156" t="s">
        <v>126</v>
      </c>
      <c r="R1156" t="s">
        <v>24</v>
      </c>
      <c r="S1156" t="s">
        <v>1728</v>
      </c>
      <c r="T1156" t="s">
        <v>1373</v>
      </c>
      <c r="U1156" t="s">
        <v>6983</v>
      </c>
    </row>
    <row r="1157" spans="1:21" x14ac:dyDescent="0.25">
      <c r="A1157" t="s">
        <v>2810</v>
      </c>
      <c r="B1157" t="s">
        <v>2811</v>
      </c>
      <c r="D1157" t="s">
        <v>231</v>
      </c>
      <c r="E1157" t="s">
        <v>125</v>
      </c>
      <c r="F1157" t="s">
        <v>203</v>
      </c>
      <c r="G1157" t="s">
        <v>589</v>
      </c>
      <c r="H1157" t="s">
        <v>1343</v>
      </c>
      <c r="I1157" t="s">
        <v>1122</v>
      </c>
      <c r="J1157" t="s">
        <v>731</v>
      </c>
      <c r="K1157" t="s">
        <v>1105</v>
      </c>
      <c r="L1157" t="s">
        <v>819</v>
      </c>
      <c r="M1157" t="s">
        <v>1729</v>
      </c>
      <c r="N1157" t="s">
        <v>1242</v>
      </c>
      <c r="O1157" t="s">
        <v>3149</v>
      </c>
      <c r="P1157" t="s">
        <v>19</v>
      </c>
      <c r="Q1157" t="s">
        <v>1611</v>
      </c>
      <c r="R1157" t="s">
        <v>60</v>
      </c>
      <c r="S1157" t="s">
        <v>1732</v>
      </c>
      <c r="T1157" t="s">
        <v>6984</v>
      </c>
      <c r="U1157" t="s">
        <v>2812</v>
      </c>
    </row>
    <row r="1158" spans="1:21" x14ac:dyDescent="0.25">
      <c r="A1158" t="s">
        <v>6985</v>
      </c>
      <c r="B1158" t="s">
        <v>6986</v>
      </c>
      <c r="D1158" t="s">
        <v>76</v>
      </c>
      <c r="E1158" t="s">
        <v>125</v>
      </c>
      <c r="F1158" t="s">
        <v>245</v>
      </c>
      <c r="G1158" t="s">
        <v>590</v>
      </c>
      <c r="H1158" t="s">
        <v>126</v>
      </c>
      <c r="I1158" t="s">
        <v>20</v>
      </c>
      <c r="J1158" t="s">
        <v>765</v>
      </c>
      <c r="K1158" t="s">
        <v>824</v>
      </c>
      <c r="M1158" t="s">
        <v>1729</v>
      </c>
      <c r="N1158" t="s">
        <v>1242</v>
      </c>
      <c r="P1158" t="s">
        <v>19</v>
      </c>
      <c r="Q1158" t="s">
        <v>126</v>
      </c>
      <c r="R1158" t="s">
        <v>24</v>
      </c>
      <c r="S1158" t="s">
        <v>1732</v>
      </c>
      <c r="T1158" t="s">
        <v>1373</v>
      </c>
      <c r="U1158" t="s">
        <v>6987</v>
      </c>
    </row>
    <row r="1159" spans="1:21" x14ac:dyDescent="0.25">
      <c r="A1159" t="s">
        <v>6988</v>
      </c>
      <c r="B1159" t="s">
        <v>6989</v>
      </c>
      <c r="D1159" t="s">
        <v>76</v>
      </c>
      <c r="E1159" t="s">
        <v>125</v>
      </c>
      <c r="F1159" t="s">
        <v>245</v>
      </c>
      <c r="G1159" t="s">
        <v>2709</v>
      </c>
      <c r="H1159" t="s">
        <v>126</v>
      </c>
      <c r="I1159" t="s">
        <v>20</v>
      </c>
      <c r="J1159" t="s">
        <v>732</v>
      </c>
      <c r="K1159" t="s">
        <v>824</v>
      </c>
      <c r="M1159" t="s">
        <v>1727</v>
      </c>
      <c r="N1159" t="s">
        <v>1242</v>
      </c>
      <c r="P1159" t="s">
        <v>19</v>
      </c>
      <c r="Q1159" t="s">
        <v>126</v>
      </c>
      <c r="R1159" t="s">
        <v>34</v>
      </c>
      <c r="S1159" t="s">
        <v>1732</v>
      </c>
      <c r="T1159" t="s">
        <v>1373</v>
      </c>
      <c r="U1159" t="s">
        <v>6990</v>
      </c>
    </row>
    <row r="1160" spans="1:21" x14ac:dyDescent="0.25">
      <c r="A1160" t="s">
        <v>6991</v>
      </c>
      <c r="B1160" t="s">
        <v>6992</v>
      </c>
      <c r="D1160" t="s">
        <v>76</v>
      </c>
      <c r="E1160" t="s">
        <v>125</v>
      </c>
      <c r="F1160" t="s">
        <v>245</v>
      </c>
      <c r="G1160" t="s">
        <v>590</v>
      </c>
      <c r="H1160" t="s">
        <v>126</v>
      </c>
      <c r="I1160" t="s">
        <v>20</v>
      </c>
      <c r="J1160" t="s">
        <v>724</v>
      </c>
      <c r="K1160" t="s">
        <v>824</v>
      </c>
      <c r="M1160" t="s">
        <v>1727</v>
      </c>
      <c r="N1160" t="s">
        <v>1242</v>
      </c>
      <c r="P1160" t="s">
        <v>19</v>
      </c>
      <c r="Q1160" t="s">
        <v>126</v>
      </c>
      <c r="R1160" t="s">
        <v>37</v>
      </c>
      <c r="S1160" t="s">
        <v>1732</v>
      </c>
      <c r="T1160" t="s">
        <v>1373</v>
      </c>
      <c r="U1160" t="s">
        <v>6993</v>
      </c>
    </row>
    <row r="1161" spans="1:21" x14ac:dyDescent="0.25">
      <c r="A1161" t="s">
        <v>6994</v>
      </c>
      <c r="B1161" t="s">
        <v>6995</v>
      </c>
      <c r="D1161" t="s">
        <v>76</v>
      </c>
      <c r="E1161" t="s">
        <v>125</v>
      </c>
      <c r="F1161" t="s">
        <v>245</v>
      </c>
      <c r="G1161" t="s">
        <v>590</v>
      </c>
      <c r="H1161" t="s">
        <v>126</v>
      </c>
      <c r="I1161" t="s">
        <v>20</v>
      </c>
      <c r="J1161" t="s">
        <v>6996</v>
      </c>
      <c r="K1161" t="s">
        <v>824</v>
      </c>
      <c r="M1161" t="s">
        <v>1729</v>
      </c>
      <c r="N1161" t="s">
        <v>1242</v>
      </c>
      <c r="P1161" t="s">
        <v>19</v>
      </c>
      <c r="Q1161" t="s">
        <v>126</v>
      </c>
      <c r="R1161" t="s">
        <v>18</v>
      </c>
      <c r="S1161" t="s">
        <v>1732</v>
      </c>
      <c r="T1161" t="s">
        <v>1373</v>
      </c>
      <c r="U1161" t="s">
        <v>6997</v>
      </c>
    </row>
    <row r="1162" spans="1:21" x14ac:dyDescent="0.25">
      <c r="A1162" t="s">
        <v>4903</v>
      </c>
      <c r="B1162" t="s">
        <v>4904</v>
      </c>
      <c r="D1162" t="s">
        <v>213</v>
      </c>
      <c r="E1162" t="s">
        <v>125</v>
      </c>
      <c r="F1162" t="s">
        <v>246</v>
      </c>
      <c r="G1162" t="s">
        <v>590</v>
      </c>
      <c r="H1162" t="s">
        <v>126</v>
      </c>
      <c r="I1162" t="s">
        <v>17</v>
      </c>
      <c r="J1162" t="s">
        <v>728</v>
      </c>
      <c r="K1162" t="s">
        <v>824</v>
      </c>
      <c r="L1162" t="s">
        <v>819</v>
      </c>
      <c r="M1162" t="s">
        <v>1729</v>
      </c>
      <c r="N1162" t="s">
        <v>2489</v>
      </c>
      <c r="O1162" t="s">
        <v>1030</v>
      </c>
      <c r="P1162" t="s">
        <v>19</v>
      </c>
      <c r="Q1162" t="s">
        <v>126</v>
      </c>
      <c r="R1162" t="s">
        <v>67</v>
      </c>
      <c r="S1162" t="s">
        <v>1732</v>
      </c>
      <c r="T1162" t="s">
        <v>2751</v>
      </c>
      <c r="U1162" t="s">
        <v>4905</v>
      </c>
    </row>
    <row r="1163" spans="1:21" x14ac:dyDescent="0.25">
      <c r="A1163" t="s">
        <v>6998</v>
      </c>
      <c r="B1163" t="s">
        <v>6999</v>
      </c>
      <c r="D1163" t="s">
        <v>202</v>
      </c>
      <c r="E1163" t="s">
        <v>125</v>
      </c>
      <c r="F1163" t="s">
        <v>245</v>
      </c>
      <c r="G1163" t="s">
        <v>591</v>
      </c>
      <c r="H1163" t="s">
        <v>126</v>
      </c>
      <c r="I1163" t="s">
        <v>17</v>
      </c>
      <c r="J1163" t="s">
        <v>40</v>
      </c>
      <c r="K1163" t="s">
        <v>822</v>
      </c>
      <c r="L1163" t="s">
        <v>819</v>
      </c>
      <c r="M1163" t="s">
        <v>1731</v>
      </c>
      <c r="N1163" t="s">
        <v>2489</v>
      </c>
      <c r="O1163" t="s">
        <v>7000</v>
      </c>
      <c r="P1163" t="s">
        <v>19</v>
      </c>
      <c r="Q1163" t="s">
        <v>1083</v>
      </c>
      <c r="R1163" t="s">
        <v>30</v>
      </c>
      <c r="S1163" t="s">
        <v>1732</v>
      </c>
      <c r="T1163" t="s">
        <v>1401</v>
      </c>
      <c r="U1163" t="s">
        <v>7001</v>
      </c>
    </row>
    <row r="1164" spans="1:21" x14ac:dyDescent="0.25">
      <c r="A1164" t="s">
        <v>3964</v>
      </c>
      <c r="B1164" t="s">
        <v>3965</v>
      </c>
      <c r="C1164" t="s">
        <v>3964</v>
      </c>
      <c r="D1164" t="s">
        <v>1111</v>
      </c>
      <c r="E1164" t="s">
        <v>125</v>
      </c>
      <c r="F1164" t="s">
        <v>245</v>
      </c>
      <c r="G1164" t="s">
        <v>1613</v>
      </c>
      <c r="H1164" t="s">
        <v>126</v>
      </c>
      <c r="I1164" t="s">
        <v>1122</v>
      </c>
      <c r="J1164" t="s">
        <v>4465</v>
      </c>
      <c r="K1164" t="s">
        <v>822</v>
      </c>
      <c r="M1164" t="s">
        <v>1729</v>
      </c>
      <c r="N1164" t="s">
        <v>7002</v>
      </c>
      <c r="P1164" t="s">
        <v>19</v>
      </c>
      <c r="Q1164" t="s">
        <v>126</v>
      </c>
      <c r="R1164" t="s">
        <v>21</v>
      </c>
      <c r="S1164" t="s">
        <v>1728</v>
      </c>
      <c r="T1164" t="s">
        <v>4536</v>
      </c>
      <c r="U1164" t="s">
        <v>3966</v>
      </c>
    </row>
    <row r="1165" spans="1:21" x14ac:dyDescent="0.25">
      <c r="A1165" t="s">
        <v>3816</v>
      </c>
      <c r="B1165" t="s">
        <v>3817</v>
      </c>
      <c r="D1165" t="s">
        <v>1091</v>
      </c>
      <c r="E1165" t="s">
        <v>125</v>
      </c>
      <c r="F1165" t="s">
        <v>245</v>
      </c>
      <c r="G1165" t="s">
        <v>1613</v>
      </c>
      <c r="H1165" t="s">
        <v>126</v>
      </c>
      <c r="I1165" t="s">
        <v>1122</v>
      </c>
      <c r="J1165" t="s">
        <v>724</v>
      </c>
      <c r="K1165" t="s">
        <v>820</v>
      </c>
      <c r="M1165" t="s">
        <v>1727</v>
      </c>
      <c r="N1165" t="s">
        <v>3292</v>
      </c>
      <c r="P1165" t="s">
        <v>19</v>
      </c>
      <c r="Q1165" t="s">
        <v>126</v>
      </c>
      <c r="R1165" t="s">
        <v>60</v>
      </c>
      <c r="S1165" t="s">
        <v>1732</v>
      </c>
      <c r="T1165" t="s">
        <v>1373</v>
      </c>
      <c r="U1165" t="s">
        <v>3818</v>
      </c>
    </row>
    <row r="1166" spans="1:21" x14ac:dyDescent="0.25">
      <c r="A1166" t="s">
        <v>4704</v>
      </c>
      <c r="B1166" t="s">
        <v>4705</v>
      </c>
      <c r="D1166" t="s">
        <v>286</v>
      </c>
      <c r="E1166" t="s">
        <v>125</v>
      </c>
      <c r="F1166" t="s">
        <v>246</v>
      </c>
      <c r="G1166" t="s">
        <v>1345</v>
      </c>
      <c r="H1166" t="s">
        <v>126</v>
      </c>
      <c r="I1166" t="s">
        <v>131</v>
      </c>
      <c r="J1166" t="s">
        <v>3037</v>
      </c>
      <c r="K1166" t="s">
        <v>822</v>
      </c>
      <c r="M1166" t="s">
        <v>1727</v>
      </c>
      <c r="N1166" t="s">
        <v>3292</v>
      </c>
      <c r="O1166" t="s">
        <v>4706</v>
      </c>
      <c r="P1166" t="s">
        <v>19</v>
      </c>
      <c r="Q1166" t="s">
        <v>1083</v>
      </c>
      <c r="R1166" t="s">
        <v>24</v>
      </c>
      <c r="S1166" t="s">
        <v>1728</v>
      </c>
      <c r="T1166" t="s">
        <v>1373</v>
      </c>
      <c r="U1166" t="s">
        <v>4707</v>
      </c>
    </row>
    <row r="1167" spans="1:21" x14ac:dyDescent="0.25">
      <c r="A1167" t="s">
        <v>4098</v>
      </c>
      <c r="B1167" t="s">
        <v>4099</v>
      </c>
      <c r="D1167" t="s">
        <v>1141</v>
      </c>
      <c r="E1167" t="s">
        <v>125</v>
      </c>
      <c r="F1167" t="s">
        <v>245</v>
      </c>
      <c r="G1167" t="s">
        <v>591</v>
      </c>
      <c r="H1167" t="s">
        <v>126</v>
      </c>
      <c r="I1167" t="s">
        <v>131</v>
      </c>
      <c r="J1167" t="s">
        <v>306</v>
      </c>
      <c r="K1167" t="s">
        <v>824</v>
      </c>
      <c r="M1167" t="s">
        <v>1729</v>
      </c>
      <c r="N1167" t="s">
        <v>5446</v>
      </c>
      <c r="P1167" t="s">
        <v>19</v>
      </c>
      <c r="Q1167" t="s">
        <v>126</v>
      </c>
      <c r="R1167" t="s">
        <v>195</v>
      </c>
      <c r="S1167" t="s">
        <v>1732</v>
      </c>
      <c r="T1167" t="s">
        <v>5476</v>
      </c>
      <c r="U1167" t="s">
        <v>4100</v>
      </c>
    </row>
    <row r="1168" spans="1:21" x14ac:dyDescent="0.25">
      <c r="A1168" t="s">
        <v>4359</v>
      </c>
      <c r="B1168" t="s">
        <v>4360</v>
      </c>
      <c r="D1168" t="s">
        <v>260</v>
      </c>
      <c r="E1168" t="s">
        <v>125</v>
      </c>
      <c r="F1168" t="s">
        <v>246</v>
      </c>
      <c r="G1168" t="s">
        <v>591</v>
      </c>
      <c r="H1168" t="s">
        <v>126</v>
      </c>
      <c r="I1168" t="s">
        <v>17</v>
      </c>
      <c r="J1168" t="s">
        <v>731</v>
      </c>
      <c r="K1168" t="s">
        <v>820</v>
      </c>
      <c r="L1168" t="s">
        <v>817</v>
      </c>
      <c r="M1168" t="s">
        <v>1727</v>
      </c>
      <c r="N1168" t="s">
        <v>5446</v>
      </c>
      <c r="O1168" t="s">
        <v>7003</v>
      </c>
      <c r="P1168" t="s">
        <v>19</v>
      </c>
      <c r="Q1168" t="s">
        <v>126</v>
      </c>
      <c r="R1168" t="s">
        <v>46</v>
      </c>
      <c r="S1168" t="s">
        <v>1728</v>
      </c>
      <c r="T1168" t="s">
        <v>5247</v>
      </c>
      <c r="U1168" t="s">
        <v>4361</v>
      </c>
    </row>
    <row r="1169" spans="1:21" x14ac:dyDescent="0.25">
      <c r="A1169" t="s">
        <v>4650</v>
      </c>
      <c r="B1169" t="s">
        <v>4651</v>
      </c>
      <c r="D1169" t="s">
        <v>76</v>
      </c>
      <c r="E1169" t="s">
        <v>125</v>
      </c>
      <c r="F1169" t="s">
        <v>245</v>
      </c>
      <c r="G1169" t="s">
        <v>590</v>
      </c>
      <c r="H1169" t="s">
        <v>126</v>
      </c>
      <c r="I1169" t="s">
        <v>20</v>
      </c>
      <c r="J1169" t="s">
        <v>3462</v>
      </c>
      <c r="K1169" t="s">
        <v>824</v>
      </c>
      <c r="M1169" t="s">
        <v>1729</v>
      </c>
      <c r="N1169" t="s">
        <v>5446</v>
      </c>
      <c r="P1169" t="s">
        <v>19</v>
      </c>
      <c r="Q1169" t="s">
        <v>126</v>
      </c>
      <c r="R1169" t="s">
        <v>34</v>
      </c>
      <c r="S1169" t="s">
        <v>1730</v>
      </c>
      <c r="T1169" t="s">
        <v>1373</v>
      </c>
      <c r="U1169" t="s">
        <v>4652</v>
      </c>
    </row>
    <row r="1170" spans="1:21" x14ac:dyDescent="0.25">
      <c r="A1170" t="s">
        <v>7004</v>
      </c>
      <c r="B1170" t="s">
        <v>7004</v>
      </c>
      <c r="C1170" t="s">
        <v>1128</v>
      </c>
      <c r="D1170" t="s">
        <v>227</v>
      </c>
      <c r="E1170" t="s">
        <v>125</v>
      </c>
      <c r="F1170" t="s">
        <v>245</v>
      </c>
      <c r="G1170" t="s">
        <v>591</v>
      </c>
      <c r="H1170" t="s">
        <v>1343</v>
      </c>
      <c r="I1170" t="s">
        <v>28</v>
      </c>
      <c r="J1170" t="s">
        <v>725</v>
      </c>
      <c r="K1170" t="s">
        <v>824</v>
      </c>
      <c r="L1170" t="s">
        <v>817</v>
      </c>
      <c r="M1170" t="s">
        <v>1731</v>
      </c>
      <c r="N1170" t="s">
        <v>5446</v>
      </c>
      <c r="O1170" t="s">
        <v>7005</v>
      </c>
      <c r="P1170" t="s">
        <v>19</v>
      </c>
      <c r="Q1170" t="s">
        <v>1083</v>
      </c>
      <c r="R1170" t="s">
        <v>63</v>
      </c>
      <c r="S1170" t="s">
        <v>1730</v>
      </c>
      <c r="T1170" t="s">
        <v>1401</v>
      </c>
      <c r="U1170" t="s">
        <v>7006</v>
      </c>
    </row>
    <row r="1171" spans="1:21" x14ac:dyDescent="0.25">
      <c r="A1171" t="s">
        <v>4428</v>
      </c>
      <c r="B1171" t="s">
        <v>4429</v>
      </c>
      <c r="D1171" t="s">
        <v>1119</v>
      </c>
      <c r="E1171" t="s">
        <v>125</v>
      </c>
      <c r="F1171" t="s">
        <v>245</v>
      </c>
      <c r="G1171" t="s">
        <v>591</v>
      </c>
      <c r="H1171" t="s">
        <v>126</v>
      </c>
      <c r="I1171" t="s">
        <v>131</v>
      </c>
      <c r="J1171" t="s">
        <v>306</v>
      </c>
      <c r="K1171" t="s">
        <v>824</v>
      </c>
      <c r="M1171" t="s">
        <v>1729</v>
      </c>
      <c r="N1171" t="s">
        <v>804</v>
      </c>
      <c r="P1171" t="s">
        <v>19</v>
      </c>
      <c r="Q1171" t="s">
        <v>126</v>
      </c>
      <c r="R1171" t="s">
        <v>46</v>
      </c>
      <c r="S1171" t="s">
        <v>1732</v>
      </c>
      <c r="T1171" t="s">
        <v>4243</v>
      </c>
      <c r="U1171" t="s">
        <v>4430</v>
      </c>
    </row>
    <row r="1172" spans="1:21" x14ac:dyDescent="0.25">
      <c r="A1172" t="s">
        <v>7007</v>
      </c>
      <c r="B1172" t="s">
        <v>7008</v>
      </c>
      <c r="D1172" t="s">
        <v>76</v>
      </c>
      <c r="E1172" t="s">
        <v>125</v>
      </c>
      <c r="F1172" t="s">
        <v>245</v>
      </c>
      <c r="G1172" t="s">
        <v>590</v>
      </c>
      <c r="H1172" t="s">
        <v>126</v>
      </c>
      <c r="I1172" t="s">
        <v>28</v>
      </c>
      <c r="J1172" t="s">
        <v>725</v>
      </c>
      <c r="K1172" t="s">
        <v>822</v>
      </c>
      <c r="M1172" t="s">
        <v>1727</v>
      </c>
      <c r="N1172" t="s">
        <v>804</v>
      </c>
      <c r="P1172" t="s">
        <v>19</v>
      </c>
      <c r="Q1172" t="s">
        <v>126</v>
      </c>
      <c r="R1172" t="s">
        <v>24</v>
      </c>
      <c r="S1172" t="s">
        <v>1728</v>
      </c>
      <c r="T1172" t="s">
        <v>1373</v>
      </c>
      <c r="U1172" t="s">
        <v>7009</v>
      </c>
    </row>
    <row r="1173" spans="1:21" x14ac:dyDescent="0.25">
      <c r="A1173" t="s">
        <v>7010</v>
      </c>
      <c r="B1173" t="s">
        <v>7011</v>
      </c>
      <c r="D1173" t="s">
        <v>76</v>
      </c>
      <c r="E1173" t="s">
        <v>125</v>
      </c>
      <c r="F1173" t="s">
        <v>245</v>
      </c>
      <c r="G1173" t="s">
        <v>590</v>
      </c>
      <c r="H1173" t="s">
        <v>126</v>
      </c>
      <c r="I1173" t="s">
        <v>20</v>
      </c>
      <c r="J1173" t="s">
        <v>6996</v>
      </c>
      <c r="K1173" t="s">
        <v>824</v>
      </c>
      <c r="M1173" t="s">
        <v>1729</v>
      </c>
      <c r="N1173" t="s">
        <v>804</v>
      </c>
      <c r="P1173" t="s">
        <v>19</v>
      </c>
      <c r="Q1173" t="s">
        <v>126</v>
      </c>
      <c r="R1173" t="s">
        <v>34</v>
      </c>
      <c r="S1173" t="s">
        <v>1732</v>
      </c>
      <c r="T1173" t="s">
        <v>1373</v>
      </c>
      <c r="U1173" t="s">
        <v>7012</v>
      </c>
    </row>
    <row r="1174" spans="1:21" x14ac:dyDescent="0.25">
      <c r="A1174" t="s">
        <v>4578</v>
      </c>
      <c r="B1174" t="s">
        <v>4579</v>
      </c>
      <c r="D1174" t="s">
        <v>76</v>
      </c>
      <c r="E1174" t="s">
        <v>125</v>
      </c>
      <c r="F1174" t="s">
        <v>245</v>
      </c>
      <c r="G1174" t="s">
        <v>1613</v>
      </c>
      <c r="H1174" t="s">
        <v>126</v>
      </c>
      <c r="I1174" t="s">
        <v>131</v>
      </c>
      <c r="J1174" t="s">
        <v>3664</v>
      </c>
      <c r="K1174" t="s">
        <v>824</v>
      </c>
      <c r="M1174" t="s">
        <v>1729</v>
      </c>
      <c r="N1174" t="s">
        <v>4151</v>
      </c>
      <c r="P1174" t="s">
        <v>19</v>
      </c>
      <c r="Q1174" t="s">
        <v>126</v>
      </c>
      <c r="R1174" t="s">
        <v>21</v>
      </c>
      <c r="S1174" t="s">
        <v>1732</v>
      </c>
      <c r="T1174" t="s">
        <v>1373</v>
      </c>
      <c r="U1174" t="s">
        <v>4580</v>
      </c>
    </row>
    <row r="1175" spans="1:21" x14ac:dyDescent="0.25">
      <c r="A1175" t="s">
        <v>3912</v>
      </c>
      <c r="B1175" t="s">
        <v>3913</v>
      </c>
      <c r="D1175" t="s">
        <v>76</v>
      </c>
      <c r="E1175" t="s">
        <v>125</v>
      </c>
      <c r="F1175" t="s">
        <v>245</v>
      </c>
      <c r="G1175" t="s">
        <v>1613</v>
      </c>
      <c r="H1175" t="s">
        <v>126</v>
      </c>
      <c r="I1175" t="s">
        <v>131</v>
      </c>
      <c r="J1175" t="s">
        <v>5036</v>
      </c>
      <c r="K1175" t="s">
        <v>824</v>
      </c>
      <c r="M1175" t="s">
        <v>1729</v>
      </c>
      <c r="N1175" t="s">
        <v>3213</v>
      </c>
      <c r="P1175" t="s">
        <v>19</v>
      </c>
      <c r="Q1175" t="s">
        <v>126</v>
      </c>
      <c r="R1175" t="s">
        <v>195</v>
      </c>
      <c r="S1175" t="s">
        <v>1732</v>
      </c>
      <c r="T1175" t="s">
        <v>1373</v>
      </c>
      <c r="U1175" t="s">
        <v>3914</v>
      </c>
    </row>
    <row r="1176" spans="1:21" x14ac:dyDescent="0.25">
      <c r="A1176" t="s">
        <v>3921</v>
      </c>
      <c r="B1176" t="s">
        <v>3922</v>
      </c>
      <c r="D1176" t="s">
        <v>76</v>
      </c>
      <c r="E1176" t="s">
        <v>125</v>
      </c>
      <c r="F1176" t="s">
        <v>245</v>
      </c>
      <c r="G1176" t="s">
        <v>1613</v>
      </c>
      <c r="H1176" t="s">
        <v>126</v>
      </c>
      <c r="I1176" t="s">
        <v>131</v>
      </c>
      <c r="J1176" t="s">
        <v>6785</v>
      </c>
      <c r="K1176" t="s">
        <v>824</v>
      </c>
      <c r="M1176" t="s">
        <v>1727</v>
      </c>
      <c r="N1176" t="s">
        <v>3213</v>
      </c>
      <c r="P1176" t="s">
        <v>19</v>
      </c>
      <c r="Q1176" t="s">
        <v>126</v>
      </c>
      <c r="R1176" t="s">
        <v>120</v>
      </c>
      <c r="S1176" t="s">
        <v>1732</v>
      </c>
      <c r="T1176" t="s">
        <v>1373</v>
      </c>
      <c r="U1176" t="s">
        <v>3923</v>
      </c>
    </row>
    <row r="1177" spans="1:21" x14ac:dyDescent="0.25">
      <c r="A1177" t="s">
        <v>3927</v>
      </c>
      <c r="B1177" t="s">
        <v>3928</v>
      </c>
      <c r="D1177" t="s">
        <v>76</v>
      </c>
      <c r="E1177" t="s">
        <v>125</v>
      </c>
      <c r="F1177" t="s">
        <v>245</v>
      </c>
      <c r="G1177" t="s">
        <v>1613</v>
      </c>
      <c r="H1177" t="s">
        <v>126</v>
      </c>
      <c r="I1177" t="s">
        <v>131</v>
      </c>
      <c r="J1177" t="s">
        <v>4225</v>
      </c>
      <c r="K1177" t="s">
        <v>824</v>
      </c>
      <c r="M1177" t="s">
        <v>1727</v>
      </c>
      <c r="N1177" t="s">
        <v>3213</v>
      </c>
      <c r="P1177" t="s">
        <v>19</v>
      </c>
      <c r="Q1177" t="s">
        <v>126</v>
      </c>
      <c r="R1177" t="s">
        <v>34</v>
      </c>
      <c r="S1177" t="s">
        <v>1732</v>
      </c>
      <c r="T1177" t="s">
        <v>1373</v>
      </c>
      <c r="U1177" t="s">
        <v>3929</v>
      </c>
    </row>
    <row r="1178" spans="1:21" x14ac:dyDescent="0.25">
      <c r="A1178" t="s">
        <v>3930</v>
      </c>
      <c r="B1178" t="s">
        <v>3931</v>
      </c>
      <c r="D1178" t="s">
        <v>260</v>
      </c>
      <c r="E1178" t="s">
        <v>125</v>
      </c>
      <c r="F1178" t="s">
        <v>246</v>
      </c>
      <c r="G1178" t="s">
        <v>1613</v>
      </c>
      <c r="H1178" t="s">
        <v>126</v>
      </c>
      <c r="I1178" t="s">
        <v>17</v>
      </c>
      <c r="J1178" t="s">
        <v>4299</v>
      </c>
      <c r="K1178" t="s">
        <v>824</v>
      </c>
      <c r="M1178" t="s">
        <v>1731</v>
      </c>
      <c r="N1178" t="s">
        <v>3213</v>
      </c>
      <c r="P1178" t="s">
        <v>19</v>
      </c>
      <c r="Q1178" t="s">
        <v>126</v>
      </c>
      <c r="R1178" t="s">
        <v>60</v>
      </c>
      <c r="S1178" t="s">
        <v>1732</v>
      </c>
      <c r="T1178" t="s">
        <v>1373</v>
      </c>
      <c r="U1178" t="s">
        <v>3932</v>
      </c>
    </row>
    <row r="1179" spans="1:21" x14ac:dyDescent="0.25">
      <c r="A1179" t="s">
        <v>3933</v>
      </c>
      <c r="B1179" t="s">
        <v>3934</v>
      </c>
      <c r="D1179" t="s">
        <v>76</v>
      </c>
      <c r="E1179" t="s">
        <v>125</v>
      </c>
      <c r="F1179" t="s">
        <v>245</v>
      </c>
      <c r="G1179" t="s">
        <v>1613</v>
      </c>
      <c r="H1179" t="s">
        <v>126</v>
      </c>
      <c r="I1179" t="s">
        <v>131</v>
      </c>
      <c r="J1179" t="s">
        <v>4299</v>
      </c>
      <c r="K1179" t="s">
        <v>824</v>
      </c>
      <c r="M1179" t="s">
        <v>1729</v>
      </c>
      <c r="N1179" t="s">
        <v>3213</v>
      </c>
      <c r="P1179" t="s">
        <v>19</v>
      </c>
      <c r="Q1179" t="s">
        <v>126</v>
      </c>
      <c r="R1179" t="s">
        <v>21</v>
      </c>
      <c r="S1179" t="s">
        <v>1732</v>
      </c>
      <c r="T1179" t="s">
        <v>1373</v>
      </c>
      <c r="U1179" t="s">
        <v>3935</v>
      </c>
    </row>
    <row r="1180" spans="1:21" x14ac:dyDescent="0.25">
      <c r="A1180" t="s">
        <v>3936</v>
      </c>
      <c r="B1180" t="s">
        <v>3937</v>
      </c>
      <c r="D1180" t="s">
        <v>76</v>
      </c>
      <c r="E1180" t="s">
        <v>125</v>
      </c>
      <c r="F1180" t="s">
        <v>245</v>
      </c>
      <c r="G1180" t="s">
        <v>1613</v>
      </c>
      <c r="H1180" t="s">
        <v>126</v>
      </c>
      <c r="I1180" t="s">
        <v>131</v>
      </c>
      <c r="J1180" t="s">
        <v>4299</v>
      </c>
      <c r="K1180" t="s">
        <v>824</v>
      </c>
      <c r="M1180" t="s">
        <v>1729</v>
      </c>
      <c r="N1180" t="s">
        <v>3213</v>
      </c>
      <c r="P1180" t="s">
        <v>19</v>
      </c>
      <c r="Q1180" t="s">
        <v>126</v>
      </c>
      <c r="R1180" t="s">
        <v>29</v>
      </c>
      <c r="S1180" t="s">
        <v>1732</v>
      </c>
      <c r="T1180" t="s">
        <v>1373</v>
      </c>
      <c r="U1180" t="s">
        <v>3938</v>
      </c>
    </row>
    <row r="1181" spans="1:21" x14ac:dyDescent="0.25">
      <c r="A1181" t="s">
        <v>4142</v>
      </c>
      <c r="B1181" t="s">
        <v>4143</v>
      </c>
      <c r="D1181" t="s">
        <v>1120</v>
      </c>
      <c r="E1181" t="s">
        <v>125</v>
      </c>
      <c r="F1181" t="s">
        <v>245</v>
      </c>
      <c r="G1181" t="s">
        <v>1613</v>
      </c>
      <c r="H1181" t="s">
        <v>126</v>
      </c>
      <c r="I1181" t="s">
        <v>131</v>
      </c>
      <c r="J1181" t="s">
        <v>4228</v>
      </c>
      <c r="K1181" t="s">
        <v>824</v>
      </c>
      <c r="M1181" t="s">
        <v>1729</v>
      </c>
      <c r="N1181" t="s">
        <v>3213</v>
      </c>
      <c r="P1181" t="s">
        <v>19</v>
      </c>
      <c r="Q1181" t="s">
        <v>126</v>
      </c>
      <c r="R1181" t="s">
        <v>34</v>
      </c>
      <c r="S1181" t="s">
        <v>1732</v>
      </c>
      <c r="T1181" t="s">
        <v>1405</v>
      </c>
      <c r="U1181" t="s">
        <v>4144</v>
      </c>
    </row>
    <row r="1182" spans="1:21" x14ac:dyDescent="0.25">
      <c r="A1182" t="s">
        <v>4917</v>
      </c>
      <c r="B1182" t="s">
        <v>4918</v>
      </c>
      <c r="D1182" t="s">
        <v>260</v>
      </c>
      <c r="E1182" t="s">
        <v>125</v>
      </c>
      <c r="F1182" t="s">
        <v>246</v>
      </c>
      <c r="G1182" t="s">
        <v>1345</v>
      </c>
      <c r="H1182" t="s">
        <v>126</v>
      </c>
      <c r="I1182" t="s">
        <v>17</v>
      </c>
      <c r="J1182" t="s">
        <v>3305</v>
      </c>
      <c r="K1182" t="s">
        <v>1086</v>
      </c>
      <c r="M1182" t="s">
        <v>1729</v>
      </c>
      <c r="N1182" t="s">
        <v>3213</v>
      </c>
      <c r="P1182" t="s">
        <v>19</v>
      </c>
      <c r="Q1182" t="s">
        <v>126</v>
      </c>
      <c r="R1182" t="s">
        <v>51</v>
      </c>
      <c r="S1182" t="s">
        <v>1728</v>
      </c>
      <c r="T1182" t="s">
        <v>1373</v>
      </c>
      <c r="U1182" t="s">
        <v>4919</v>
      </c>
    </row>
    <row r="1183" spans="1:21" x14ac:dyDescent="0.25">
      <c r="A1183" t="s">
        <v>3434</v>
      </c>
      <c r="B1183" t="s">
        <v>3435</v>
      </c>
      <c r="D1183" t="s">
        <v>803</v>
      </c>
      <c r="E1183" t="s">
        <v>125</v>
      </c>
      <c r="F1183" t="s">
        <v>245</v>
      </c>
      <c r="G1183" t="s">
        <v>1613</v>
      </c>
      <c r="H1183" t="s">
        <v>126</v>
      </c>
      <c r="I1183" t="s">
        <v>1122</v>
      </c>
      <c r="J1183" t="s">
        <v>4153</v>
      </c>
      <c r="K1183" t="s">
        <v>824</v>
      </c>
      <c r="L1183" t="s">
        <v>817</v>
      </c>
      <c r="M1183" t="s">
        <v>1731</v>
      </c>
      <c r="N1183" t="s">
        <v>5249</v>
      </c>
      <c r="O1183" t="s">
        <v>7013</v>
      </c>
      <c r="P1183" t="s">
        <v>19</v>
      </c>
      <c r="Q1183" t="s">
        <v>126</v>
      </c>
      <c r="R1183" t="s">
        <v>68</v>
      </c>
      <c r="S1183" t="s">
        <v>1732</v>
      </c>
      <c r="T1183" t="s">
        <v>1373</v>
      </c>
      <c r="U1183" t="s">
        <v>3436</v>
      </c>
    </row>
    <row r="1184" spans="1:21" x14ac:dyDescent="0.25">
      <c r="A1184" t="s">
        <v>4080</v>
      </c>
      <c r="B1184" t="s">
        <v>4081</v>
      </c>
      <c r="C1184" t="s">
        <v>3959</v>
      </c>
      <c r="D1184" t="s">
        <v>1111</v>
      </c>
      <c r="E1184" t="s">
        <v>125</v>
      </c>
      <c r="F1184" t="s">
        <v>245</v>
      </c>
      <c r="G1184" t="s">
        <v>591</v>
      </c>
      <c r="H1184" t="s">
        <v>126</v>
      </c>
      <c r="I1184" t="s">
        <v>1122</v>
      </c>
      <c r="J1184" t="s">
        <v>767</v>
      </c>
      <c r="K1184" t="s">
        <v>1086</v>
      </c>
      <c r="L1184" t="s">
        <v>819</v>
      </c>
      <c r="M1184" t="s">
        <v>1731</v>
      </c>
      <c r="N1184" t="s">
        <v>5249</v>
      </c>
      <c r="O1184" t="s">
        <v>7014</v>
      </c>
      <c r="P1184" t="s">
        <v>1126</v>
      </c>
      <c r="Q1184" t="s">
        <v>126</v>
      </c>
      <c r="R1184" t="s">
        <v>62</v>
      </c>
      <c r="S1184" t="s">
        <v>1730</v>
      </c>
      <c r="T1184" t="s">
        <v>2159</v>
      </c>
      <c r="U1184" t="s">
        <v>4082</v>
      </c>
    </row>
    <row r="1185" spans="1:21" x14ac:dyDescent="0.25">
      <c r="A1185" t="s">
        <v>7015</v>
      </c>
      <c r="B1185" t="s">
        <v>7016</v>
      </c>
      <c r="D1185" t="s">
        <v>76</v>
      </c>
      <c r="E1185" t="s">
        <v>125</v>
      </c>
      <c r="F1185" t="s">
        <v>245</v>
      </c>
      <c r="G1185" t="s">
        <v>590</v>
      </c>
      <c r="H1185" t="s">
        <v>126</v>
      </c>
      <c r="I1185" t="s">
        <v>20</v>
      </c>
      <c r="J1185" t="s">
        <v>765</v>
      </c>
      <c r="K1185" t="s">
        <v>824</v>
      </c>
      <c r="L1185" t="s">
        <v>819</v>
      </c>
      <c r="M1185" t="s">
        <v>1727</v>
      </c>
      <c r="N1185" t="s">
        <v>5249</v>
      </c>
      <c r="P1185" t="s">
        <v>19</v>
      </c>
      <c r="Q1185" t="s">
        <v>126</v>
      </c>
      <c r="R1185" t="s">
        <v>63</v>
      </c>
      <c r="S1185" t="s">
        <v>1730</v>
      </c>
      <c r="T1185" t="s">
        <v>1373</v>
      </c>
      <c r="U1185" t="s">
        <v>7017</v>
      </c>
    </row>
    <row r="1186" spans="1:21" x14ac:dyDescent="0.25">
      <c r="A1186" t="s">
        <v>3889</v>
      </c>
      <c r="B1186" t="s">
        <v>3890</v>
      </c>
      <c r="D1186" t="s">
        <v>260</v>
      </c>
      <c r="E1186" t="s">
        <v>125</v>
      </c>
      <c r="F1186" t="s">
        <v>245</v>
      </c>
      <c r="G1186" t="s">
        <v>1613</v>
      </c>
      <c r="H1186" t="s">
        <v>126</v>
      </c>
      <c r="I1186" t="s">
        <v>20</v>
      </c>
      <c r="J1186" t="s">
        <v>4317</v>
      </c>
      <c r="K1186" t="s">
        <v>824</v>
      </c>
      <c r="L1186" t="s">
        <v>819</v>
      </c>
      <c r="M1186" t="s">
        <v>1731</v>
      </c>
      <c r="N1186" t="s">
        <v>5251</v>
      </c>
      <c r="O1186" t="s">
        <v>7018</v>
      </c>
      <c r="P1186" t="s">
        <v>19</v>
      </c>
      <c r="Q1186" t="s">
        <v>1083</v>
      </c>
      <c r="R1186" t="s">
        <v>120</v>
      </c>
      <c r="S1186" t="s">
        <v>1730</v>
      </c>
      <c r="T1186" t="s">
        <v>1373</v>
      </c>
      <c r="U1186" t="s">
        <v>3891</v>
      </c>
    </row>
    <row r="1187" spans="1:21" x14ac:dyDescent="0.25">
      <c r="A1187" t="s">
        <v>4262</v>
      </c>
      <c r="B1187" t="s">
        <v>4263</v>
      </c>
      <c r="D1187" t="s">
        <v>260</v>
      </c>
      <c r="E1187" t="s">
        <v>125</v>
      </c>
      <c r="F1187" t="s">
        <v>246</v>
      </c>
      <c r="G1187" t="s">
        <v>1613</v>
      </c>
      <c r="H1187" t="s">
        <v>126</v>
      </c>
      <c r="I1187" t="s">
        <v>17</v>
      </c>
      <c r="J1187" t="s">
        <v>4489</v>
      </c>
      <c r="K1187" t="s">
        <v>822</v>
      </c>
      <c r="M1187" t="s">
        <v>1729</v>
      </c>
      <c r="N1187" t="s">
        <v>5251</v>
      </c>
      <c r="P1187" t="s">
        <v>19</v>
      </c>
      <c r="Q1187" t="s">
        <v>126</v>
      </c>
      <c r="R1187" t="s">
        <v>34</v>
      </c>
      <c r="S1187" t="s">
        <v>1728</v>
      </c>
      <c r="T1187" t="s">
        <v>1373</v>
      </c>
      <c r="U1187" t="s">
        <v>4264</v>
      </c>
    </row>
    <row r="1188" spans="1:21" x14ac:dyDescent="0.25">
      <c r="A1188" t="s">
        <v>4937</v>
      </c>
      <c r="B1188" t="s">
        <v>4938</v>
      </c>
      <c r="D1188" t="s">
        <v>1132</v>
      </c>
      <c r="E1188" t="s">
        <v>125</v>
      </c>
      <c r="F1188" t="s">
        <v>245</v>
      </c>
      <c r="G1188" t="s">
        <v>591</v>
      </c>
      <c r="H1188" t="s">
        <v>126</v>
      </c>
      <c r="I1188" t="s">
        <v>20</v>
      </c>
      <c r="J1188" t="s">
        <v>306</v>
      </c>
      <c r="K1188" t="s">
        <v>824</v>
      </c>
      <c r="M1188" t="s">
        <v>1729</v>
      </c>
      <c r="N1188" t="s">
        <v>7019</v>
      </c>
      <c r="P1188" t="s">
        <v>19</v>
      </c>
      <c r="Q1188" t="s">
        <v>126</v>
      </c>
      <c r="R1188" t="s">
        <v>195</v>
      </c>
      <c r="S1188" t="s">
        <v>1732</v>
      </c>
      <c r="T1188" t="s">
        <v>4073</v>
      </c>
      <c r="U1188" t="s">
        <v>4939</v>
      </c>
    </row>
    <row r="1189" spans="1:21" x14ac:dyDescent="0.25">
      <c r="A1189" t="s">
        <v>5469</v>
      </c>
      <c r="B1189" t="s">
        <v>5470</v>
      </c>
      <c r="D1189" t="s">
        <v>260</v>
      </c>
      <c r="E1189" t="s">
        <v>125</v>
      </c>
      <c r="F1189" t="s">
        <v>246</v>
      </c>
      <c r="G1189" t="s">
        <v>28</v>
      </c>
      <c r="H1189" t="s">
        <v>126</v>
      </c>
      <c r="I1189" t="s">
        <v>17</v>
      </c>
      <c r="J1189" t="s">
        <v>3217</v>
      </c>
      <c r="K1189" t="s">
        <v>824</v>
      </c>
      <c r="M1189" t="s">
        <v>1729</v>
      </c>
      <c r="N1189" t="s">
        <v>5245</v>
      </c>
      <c r="P1189" t="s">
        <v>19</v>
      </c>
      <c r="Q1189" t="s">
        <v>126</v>
      </c>
      <c r="R1189" t="s">
        <v>46</v>
      </c>
      <c r="S1189" t="s">
        <v>1732</v>
      </c>
      <c r="T1189" t="s">
        <v>1373</v>
      </c>
      <c r="U1189" t="s">
        <v>5472</v>
      </c>
    </row>
    <row r="1190" spans="1:21" x14ac:dyDescent="0.25">
      <c r="A1190" t="s">
        <v>4671</v>
      </c>
      <c r="B1190" t="s">
        <v>4672</v>
      </c>
      <c r="D1190" t="s">
        <v>260</v>
      </c>
      <c r="E1190" t="s">
        <v>125</v>
      </c>
      <c r="F1190" t="s">
        <v>246</v>
      </c>
      <c r="G1190" t="s">
        <v>1345</v>
      </c>
      <c r="H1190" t="s">
        <v>126</v>
      </c>
      <c r="I1190" t="s">
        <v>17</v>
      </c>
      <c r="J1190" t="s">
        <v>5148</v>
      </c>
      <c r="K1190" t="s">
        <v>822</v>
      </c>
      <c r="L1190" t="s">
        <v>819</v>
      </c>
      <c r="M1190" t="s">
        <v>1731</v>
      </c>
      <c r="N1190" t="s">
        <v>7020</v>
      </c>
      <c r="O1190" t="s">
        <v>1030</v>
      </c>
      <c r="P1190" t="s">
        <v>19</v>
      </c>
      <c r="Q1190" t="s">
        <v>126</v>
      </c>
      <c r="R1190" t="s">
        <v>51</v>
      </c>
      <c r="S1190" t="s">
        <v>1730</v>
      </c>
      <c r="T1190" t="s">
        <v>1373</v>
      </c>
      <c r="U1190" t="s">
        <v>4673</v>
      </c>
    </row>
    <row r="1191" spans="1:21" x14ac:dyDescent="0.25">
      <c r="A1191" t="s">
        <v>4343</v>
      </c>
      <c r="B1191" t="s">
        <v>4343</v>
      </c>
      <c r="D1191" t="s">
        <v>76</v>
      </c>
      <c r="E1191" t="s">
        <v>125</v>
      </c>
      <c r="F1191" t="s">
        <v>245</v>
      </c>
      <c r="G1191" t="s">
        <v>1613</v>
      </c>
      <c r="H1191" t="s">
        <v>1343</v>
      </c>
      <c r="I1191" t="s">
        <v>131</v>
      </c>
      <c r="J1191" t="s">
        <v>40</v>
      </c>
      <c r="K1191" t="s">
        <v>824</v>
      </c>
      <c r="L1191" t="s">
        <v>819</v>
      </c>
      <c r="M1191" t="s">
        <v>1731</v>
      </c>
      <c r="N1191" t="s">
        <v>7021</v>
      </c>
      <c r="O1191" t="s">
        <v>7022</v>
      </c>
      <c r="P1191" t="s">
        <v>19</v>
      </c>
      <c r="Q1191" t="s">
        <v>126</v>
      </c>
      <c r="R1191" t="s">
        <v>120</v>
      </c>
      <c r="S1191" t="s">
        <v>1730</v>
      </c>
      <c r="T1191" t="s">
        <v>1373</v>
      </c>
      <c r="U1191" t="s">
        <v>4344</v>
      </c>
    </row>
    <row r="1192" spans="1:21" x14ac:dyDescent="0.25">
      <c r="A1192" t="s">
        <v>4659</v>
      </c>
      <c r="B1192" t="s">
        <v>4660</v>
      </c>
      <c r="D1192" t="s">
        <v>1119</v>
      </c>
      <c r="E1192" t="s">
        <v>125</v>
      </c>
      <c r="F1192" t="s">
        <v>245</v>
      </c>
      <c r="G1192" t="s">
        <v>28</v>
      </c>
      <c r="H1192" t="s">
        <v>126</v>
      </c>
      <c r="I1192" t="s">
        <v>1122</v>
      </c>
      <c r="J1192" t="s">
        <v>766</v>
      </c>
      <c r="K1192" t="s">
        <v>824</v>
      </c>
      <c r="M1192" t="s">
        <v>1729</v>
      </c>
      <c r="N1192" t="s">
        <v>5471</v>
      </c>
      <c r="P1192" t="s">
        <v>19</v>
      </c>
      <c r="Q1192" t="s">
        <v>126</v>
      </c>
      <c r="R1192" t="s">
        <v>36</v>
      </c>
      <c r="S1192" t="s">
        <v>1732</v>
      </c>
      <c r="T1192" t="s">
        <v>4942</v>
      </c>
      <c r="U1192" t="s">
        <v>4661</v>
      </c>
    </row>
    <row r="1193" spans="1:21" x14ac:dyDescent="0.25">
      <c r="A1193" t="s">
        <v>3117</v>
      </c>
      <c r="B1193" t="s">
        <v>3118</v>
      </c>
      <c r="D1193" t="s">
        <v>1133</v>
      </c>
      <c r="E1193" t="s">
        <v>125</v>
      </c>
      <c r="F1193" t="s">
        <v>246</v>
      </c>
      <c r="G1193" t="s">
        <v>591</v>
      </c>
      <c r="H1193" t="s">
        <v>126</v>
      </c>
      <c r="I1193" t="s">
        <v>131</v>
      </c>
      <c r="J1193" t="s">
        <v>731</v>
      </c>
      <c r="K1193" t="s">
        <v>822</v>
      </c>
      <c r="L1193" t="s">
        <v>819</v>
      </c>
      <c r="M1193" t="s">
        <v>1729</v>
      </c>
      <c r="N1193" t="s">
        <v>5252</v>
      </c>
      <c r="O1193" t="s">
        <v>7023</v>
      </c>
      <c r="P1193" t="s">
        <v>19</v>
      </c>
      <c r="Q1193" t="s">
        <v>126</v>
      </c>
      <c r="R1193" t="s">
        <v>46</v>
      </c>
      <c r="S1193" t="s">
        <v>1732</v>
      </c>
      <c r="T1193" t="s">
        <v>7024</v>
      </c>
      <c r="U1193" t="s">
        <v>3119</v>
      </c>
    </row>
    <row r="1194" spans="1:21" x14ac:dyDescent="0.25">
      <c r="A1194" t="s">
        <v>3512</v>
      </c>
      <c r="B1194" t="s">
        <v>3513</v>
      </c>
      <c r="D1194" t="s">
        <v>1132</v>
      </c>
      <c r="E1194" t="s">
        <v>125</v>
      </c>
      <c r="F1194" t="s">
        <v>246</v>
      </c>
      <c r="G1194" t="s">
        <v>591</v>
      </c>
      <c r="H1194" t="s">
        <v>1343</v>
      </c>
      <c r="I1194" t="s">
        <v>28</v>
      </c>
      <c r="J1194" t="s">
        <v>4476</v>
      </c>
      <c r="K1194" t="s">
        <v>1085</v>
      </c>
      <c r="L1194" t="s">
        <v>818</v>
      </c>
      <c r="M1194" t="s">
        <v>1729</v>
      </c>
      <c r="N1194" t="s">
        <v>5252</v>
      </c>
      <c r="O1194" t="s">
        <v>3531</v>
      </c>
      <c r="Q1194" t="s">
        <v>126</v>
      </c>
      <c r="R1194" t="s">
        <v>34</v>
      </c>
      <c r="S1194" t="s">
        <v>1730</v>
      </c>
      <c r="T1194" t="s">
        <v>5474</v>
      </c>
      <c r="U1194" t="s">
        <v>3514</v>
      </c>
    </row>
    <row r="1195" spans="1:21" x14ac:dyDescent="0.25">
      <c r="A1195" t="s">
        <v>3892</v>
      </c>
      <c r="B1195" t="s">
        <v>3892</v>
      </c>
      <c r="D1195" t="s">
        <v>1140</v>
      </c>
      <c r="E1195" t="s">
        <v>125</v>
      </c>
      <c r="F1195" t="s">
        <v>245</v>
      </c>
      <c r="G1195" t="s">
        <v>591</v>
      </c>
      <c r="H1195" t="s">
        <v>126</v>
      </c>
      <c r="I1195" t="s">
        <v>1122</v>
      </c>
      <c r="J1195" t="s">
        <v>306</v>
      </c>
      <c r="K1195" t="s">
        <v>824</v>
      </c>
      <c r="M1195" t="s">
        <v>1729</v>
      </c>
      <c r="N1195" t="s">
        <v>5252</v>
      </c>
      <c r="P1195" t="s">
        <v>19</v>
      </c>
      <c r="Q1195" t="s">
        <v>126</v>
      </c>
      <c r="R1195" t="s">
        <v>36</v>
      </c>
      <c r="S1195" t="s">
        <v>1732</v>
      </c>
      <c r="T1195" t="s">
        <v>5473</v>
      </c>
      <c r="U1195" t="s">
        <v>3893</v>
      </c>
    </row>
    <row r="1196" spans="1:21" x14ac:dyDescent="0.25">
      <c r="A1196" t="s">
        <v>5481</v>
      </c>
      <c r="B1196" t="s">
        <v>5481</v>
      </c>
      <c r="D1196" t="s">
        <v>1132</v>
      </c>
      <c r="E1196" t="s">
        <v>125</v>
      </c>
      <c r="F1196" t="s">
        <v>245</v>
      </c>
      <c r="G1196" t="s">
        <v>591</v>
      </c>
      <c r="H1196" t="s">
        <v>126</v>
      </c>
      <c r="I1196" t="s">
        <v>20</v>
      </c>
      <c r="J1196" t="s">
        <v>416</v>
      </c>
      <c r="K1196" t="s">
        <v>824</v>
      </c>
      <c r="M1196" t="s">
        <v>1729</v>
      </c>
      <c r="N1196" t="s">
        <v>5252</v>
      </c>
      <c r="P1196" t="s">
        <v>19</v>
      </c>
      <c r="Q1196" t="s">
        <v>126</v>
      </c>
      <c r="R1196" t="s">
        <v>37</v>
      </c>
      <c r="S1196" t="s">
        <v>1732</v>
      </c>
      <c r="T1196" t="s">
        <v>4073</v>
      </c>
      <c r="U1196" t="s">
        <v>5482</v>
      </c>
    </row>
    <row r="1197" spans="1:21" x14ac:dyDescent="0.25">
      <c r="A1197" t="s">
        <v>3807</v>
      </c>
      <c r="B1197" t="s">
        <v>3808</v>
      </c>
      <c r="D1197" t="s">
        <v>2428</v>
      </c>
      <c r="E1197" t="s">
        <v>125</v>
      </c>
      <c r="F1197" t="s">
        <v>245</v>
      </c>
      <c r="G1197" t="s">
        <v>1396</v>
      </c>
      <c r="H1197" t="s">
        <v>126</v>
      </c>
      <c r="I1197" t="s">
        <v>1122</v>
      </c>
      <c r="J1197" t="s">
        <v>306</v>
      </c>
      <c r="K1197" t="s">
        <v>824</v>
      </c>
      <c r="M1197" t="s">
        <v>1731</v>
      </c>
      <c r="N1197" t="s">
        <v>4152</v>
      </c>
      <c r="P1197" t="s">
        <v>19</v>
      </c>
      <c r="Q1197" t="s">
        <v>126</v>
      </c>
      <c r="R1197" t="s">
        <v>63</v>
      </c>
      <c r="S1197" t="s">
        <v>1732</v>
      </c>
      <c r="T1197" t="s">
        <v>5450</v>
      </c>
      <c r="U1197" t="s">
        <v>3809</v>
      </c>
    </row>
    <row r="1198" spans="1:21" x14ac:dyDescent="0.25">
      <c r="A1198" t="s">
        <v>3822</v>
      </c>
      <c r="B1198" t="s">
        <v>3823</v>
      </c>
      <c r="D1198" t="s">
        <v>76</v>
      </c>
      <c r="E1198" t="s">
        <v>125</v>
      </c>
      <c r="F1198" t="s">
        <v>245</v>
      </c>
      <c r="G1198" t="s">
        <v>1613</v>
      </c>
      <c r="H1198" t="s">
        <v>126</v>
      </c>
      <c r="I1198" t="s">
        <v>131</v>
      </c>
      <c r="J1198" t="s">
        <v>3037</v>
      </c>
      <c r="K1198" t="s">
        <v>824</v>
      </c>
      <c r="L1198" t="s">
        <v>819</v>
      </c>
      <c r="M1198" t="s">
        <v>1729</v>
      </c>
      <c r="N1198" t="s">
        <v>4152</v>
      </c>
      <c r="O1198" t="s">
        <v>1030</v>
      </c>
      <c r="P1198" t="s">
        <v>19</v>
      </c>
      <c r="Q1198" t="s">
        <v>126</v>
      </c>
      <c r="R1198" t="s">
        <v>71</v>
      </c>
      <c r="S1198" t="s">
        <v>1728</v>
      </c>
      <c r="T1198" t="s">
        <v>1373</v>
      </c>
      <c r="U1198" t="s">
        <v>3824</v>
      </c>
    </row>
    <row r="1199" spans="1:21" x14ac:dyDescent="0.25">
      <c r="A1199" t="s">
        <v>4259</v>
      </c>
      <c r="B1199" t="s">
        <v>4260</v>
      </c>
      <c r="D1199" t="s">
        <v>260</v>
      </c>
      <c r="E1199" t="s">
        <v>125</v>
      </c>
      <c r="F1199" t="s">
        <v>246</v>
      </c>
      <c r="G1199" t="s">
        <v>1613</v>
      </c>
      <c r="H1199" t="s">
        <v>126</v>
      </c>
      <c r="I1199" t="s">
        <v>17</v>
      </c>
      <c r="J1199" t="s">
        <v>4489</v>
      </c>
      <c r="K1199" t="s">
        <v>822</v>
      </c>
      <c r="M1199" t="s">
        <v>1727</v>
      </c>
      <c r="N1199" t="s">
        <v>4152</v>
      </c>
      <c r="P1199" t="s">
        <v>19</v>
      </c>
      <c r="Q1199" t="s">
        <v>126</v>
      </c>
      <c r="R1199" t="s">
        <v>49</v>
      </c>
      <c r="S1199" t="s">
        <v>1728</v>
      </c>
      <c r="T1199" t="s">
        <v>1373</v>
      </c>
      <c r="U1199" t="s">
        <v>4261</v>
      </c>
    </row>
    <row r="1200" spans="1:21" x14ac:dyDescent="0.25">
      <c r="A1200" t="s">
        <v>3835</v>
      </c>
      <c r="B1200" t="s">
        <v>3836</v>
      </c>
      <c r="D1200" t="s">
        <v>1139</v>
      </c>
      <c r="E1200" t="s">
        <v>125</v>
      </c>
      <c r="F1200" t="s">
        <v>246</v>
      </c>
      <c r="G1200" t="s">
        <v>1613</v>
      </c>
      <c r="H1200" t="s">
        <v>126</v>
      </c>
      <c r="I1200" t="s">
        <v>17</v>
      </c>
      <c r="J1200" t="s">
        <v>5218</v>
      </c>
      <c r="K1200" t="s">
        <v>824</v>
      </c>
      <c r="M1200" t="s">
        <v>1729</v>
      </c>
      <c r="N1200" t="s">
        <v>4708</v>
      </c>
      <c r="P1200" t="s">
        <v>19</v>
      </c>
      <c r="Q1200" t="s">
        <v>126</v>
      </c>
      <c r="R1200" t="s">
        <v>34</v>
      </c>
      <c r="S1200" t="s">
        <v>1732</v>
      </c>
      <c r="T1200" t="s">
        <v>1397</v>
      </c>
      <c r="U1200" t="s">
        <v>3837</v>
      </c>
    </row>
    <row r="1201" spans="1:21" x14ac:dyDescent="0.25">
      <c r="A1201" t="s">
        <v>3838</v>
      </c>
      <c r="B1201" t="s">
        <v>3839</v>
      </c>
      <c r="D1201" t="s">
        <v>76</v>
      </c>
      <c r="E1201" t="s">
        <v>125</v>
      </c>
      <c r="F1201" t="s">
        <v>245</v>
      </c>
      <c r="G1201" t="s">
        <v>1613</v>
      </c>
      <c r="H1201" t="s">
        <v>126</v>
      </c>
      <c r="I1201" t="s">
        <v>131</v>
      </c>
      <c r="J1201" t="s">
        <v>4863</v>
      </c>
      <c r="K1201" t="s">
        <v>824</v>
      </c>
      <c r="M1201" t="s">
        <v>1731</v>
      </c>
      <c r="N1201" t="s">
        <v>4708</v>
      </c>
      <c r="P1201" t="s">
        <v>19</v>
      </c>
      <c r="Q1201" t="s">
        <v>126</v>
      </c>
      <c r="R1201" t="s">
        <v>24</v>
      </c>
      <c r="S1201" t="s">
        <v>1732</v>
      </c>
      <c r="T1201" t="s">
        <v>1373</v>
      </c>
      <c r="U1201" t="s">
        <v>3840</v>
      </c>
    </row>
    <row r="1202" spans="1:21" x14ac:dyDescent="0.25">
      <c r="A1202" t="s">
        <v>3874</v>
      </c>
      <c r="B1202" t="s">
        <v>3875</v>
      </c>
      <c r="D1202" t="s">
        <v>76</v>
      </c>
      <c r="E1202" t="s">
        <v>125</v>
      </c>
      <c r="F1202" t="s">
        <v>245</v>
      </c>
      <c r="G1202" t="s">
        <v>1613</v>
      </c>
      <c r="H1202" t="s">
        <v>126</v>
      </c>
      <c r="I1202" t="s">
        <v>131</v>
      </c>
      <c r="J1202" t="s">
        <v>5095</v>
      </c>
      <c r="K1202" t="s">
        <v>824</v>
      </c>
      <c r="M1202" t="s">
        <v>1729</v>
      </c>
      <c r="N1202" t="s">
        <v>4708</v>
      </c>
      <c r="P1202" t="s">
        <v>19</v>
      </c>
      <c r="Q1202" t="s">
        <v>126</v>
      </c>
      <c r="R1202" t="s">
        <v>30</v>
      </c>
      <c r="S1202" t="s">
        <v>1732</v>
      </c>
      <c r="T1202" t="s">
        <v>1373</v>
      </c>
      <c r="U1202" t="s">
        <v>3876</v>
      </c>
    </row>
    <row r="1203" spans="1:21" x14ac:dyDescent="0.25">
      <c r="A1203" t="s">
        <v>4674</v>
      </c>
      <c r="B1203" t="s">
        <v>4675</v>
      </c>
      <c r="D1203" t="s">
        <v>1127</v>
      </c>
      <c r="E1203" t="s">
        <v>125</v>
      </c>
      <c r="F1203" t="s">
        <v>245</v>
      </c>
      <c r="G1203" t="s">
        <v>591</v>
      </c>
      <c r="H1203" t="s">
        <v>126</v>
      </c>
      <c r="I1203" t="s">
        <v>131</v>
      </c>
      <c r="J1203" t="s">
        <v>3663</v>
      </c>
      <c r="K1203" t="s">
        <v>824</v>
      </c>
      <c r="M1203" t="s">
        <v>1729</v>
      </c>
      <c r="N1203" t="s">
        <v>4708</v>
      </c>
      <c r="P1203" t="s">
        <v>19</v>
      </c>
      <c r="Q1203" t="s">
        <v>126</v>
      </c>
      <c r="R1203" t="s">
        <v>71</v>
      </c>
      <c r="S1203" t="s">
        <v>1732</v>
      </c>
      <c r="T1203" t="s">
        <v>1373</v>
      </c>
      <c r="U1203" t="s">
        <v>4676</v>
      </c>
    </row>
    <row r="1204" spans="1:21" x14ac:dyDescent="0.25">
      <c r="A1204" t="s">
        <v>4071</v>
      </c>
      <c r="B1204" t="s">
        <v>4072</v>
      </c>
      <c r="D1204" t="s">
        <v>1119</v>
      </c>
      <c r="E1204" t="s">
        <v>125</v>
      </c>
      <c r="F1204" t="s">
        <v>245</v>
      </c>
      <c r="G1204" t="s">
        <v>1345</v>
      </c>
      <c r="H1204" t="s">
        <v>126</v>
      </c>
      <c r="I1204" t="s">
        <v>131</v>
      </c>
      <c r="J1204" t="s">
        <v>764</v>
      </c>
      <c r="K1204" t="s">
        <v>824</v>
      </c>
      <c r="M1204" t="s">
        <v>1729</v>
      </c>
      <c r="N1204" t="s">
        <v>5250</v>
      </c>
      <c r="P1204" t="s">
        <v>19</v>
      </c>
      <c r="Q1204" t="s">
        <v>126</v>
      </c>
      <c r="R1204" t="s">
        <v>24</v>
      </c>
      <c r="S1204" t="s">
        <v>1732</v>
      </c>
      <c r="T1204" t="s">
        <v>4243</v>
      </c>
      <c r="U1204" t="s">
        <v>4074</v>
      </c>
    </row>
    <row r="1205" spans="1:21" x14ac:dyDescent="0.25">
      <c r="A1205" t="s">
        <v>3954</v>
      </c>
      <c r="B1205" t="s">
        <v>3955</v>
      </c>
      <c r="D1205" t="s">
        <v>202</v>
      </c>
      <c r="E1205" t="s">
        <v>125</v>
      </c>
      <c r="F1205" t="s">
        <v>246</v>
      </c>
      <c r="G1205" t="s">
        <v>1613</v>
      </c>
      <c r="H1205" t="s">
        <v>126</v>
      </c>
      <c r="I1205" t="s">
        <v>28</v>
      </c>
      <c r="J1205" t="s">
        <v>4299</v>
      </c>
      <c r="K1205" t="s">
        <v>824</v>
      </c>
      <c r="M1205" t="s">
        <v>1731</v>
      </c>
      <c r="N1205" t="s">
        <v>5250</v>
      </c>
      <c r="P1205" t="s">
        <v>19</v>
      </c>
      <c r="Q1205" t="s">
        <v>126</v>
      </c>
      <c r="R1205" t="s">
        <v>30</v>
      </c>
      <c r="S1205" t="s">
        <v>1732</v>
      </c>
      <c r="T1205" t="s">
        <v>1373</v>
      </c>
      <c r="U1205" t="s">
        <v>3956</v>
      </c>
    </row>
    <row r="1206" spans="1:21" x14ac:dyDescent="0.25">
      <c r="A1206" t="s">
        <v>3585</v>
      </c>
      <c r="B1206" t="s">
        <v>3585</v>
      </c>
      <c r="D1206" t="s">
        <v>76</v>
      </c>
      <c r="E1206" t="s">
        <v>125</v>
      </c>
      <c r="F1206" t="s">
        <v>245</v>
      </c>
      <c r="G1206" t="s">
        <v>1613</v>
      </c>
      <c r="H1206" t="s">
        <v>126</v>
      </c>
      <c r="I1206" t="s">
        <v>131</v>
      </c>
      <c r="J1206" t="s">
        <v>723</v>
      </c>
      <c r="K1206" t="s">
        <v>824</v>
      </c>
      <c r="L1206" t="s">
        <v>1094</v>
      </c>
      <c r="M1206" t="s">
        <v>1727</v>
      </c>
      <c r="N1206" t="s">
        <v>7025</v>
      </c>
      <c r="O1206" t="s">
        <v>7026</v>
      </c>
      <c r="P1206" t="s">
        <v>19</v>
      </c>
      <c r="Q1206" t="s">
        <v>126</v>
      </c>
      <c r="R1206" t="s">
        <v>46</v>
      </c>
      <c r="S1206" t="s">
        <v>1732</v>
      </c>
      <c r="T1206" t="s">
        <v>1373</v>
      </c>
      <c r="U1206" t="s">
        <v>3586</v>
      </c>
    </row>
    <row r="1207" spans="1:21" x14ac:dyDescent="0.25">
      <c r="A1207" t="s">
        <v>3587</v>
      </c>
      <c r="B1207" t="s">
        <v>3587</v>
      </c>
      <c r="D1207" t="s">
        <v>213</v>
      </c>
      <c r="E1207" t="s">
        <v>125</v>
      </c>
      <c r="F1207" t="s">
        <v>245</v>
      </c>
      <c r="G1207" t="s">
        <v>1396</v>
      </c>
      <c r="H1207" t="s">
        <v>126</v>
      </c>
      <c r="I1207" t="s">
        <v>131</v>
      </c>
      <c r="J1207" t="s">
        <v>723</v>
      </c>
      <c r="K1207" t="s">
        <v>824</v>
      </c>
      <c r="L1207" t="s">
        <v>816</v>
      </c>
      <c r="M1207" t="s">
        <v>1729</v>
      </c>
      <c r="N1207" t="s">
        <v>7027</v>
      </c>
      <c r="O1207" t="s">
        <v>7028</v>
      </c>
      <c r="P1207" t="s">
        <v>19</v>
      </c>
      <c r="Q1207" t="s">
        <v>126</v>
      </c>
      <c r="R1207" t="s">
        <v>46</v>
      </c>
      <c r="S1207" t="s">
        <v>1732</v>
      </c>
      <c r="T1207" t="s">
        <v>1373</v>
      </c>
      <c r="U1207" t="s">
        <v>3588</v>
      </c>
    </row>
    <row r="1208" spans="1:21" x14ac:dyDescent="0.25">
      <c r="A1208" t="s">
        <v>3997</v>
      </c>
      <c r="B1208" t="s">
        <v>3998</v>
      </c>
      <c r="D1208" t="s">
        <v>76</v>
      </c>
      <c r="E1208" t="s">
        <v>125</v>
      </c>
      <c r="F1208" t="s">
        <v>246</v>
      </c>
      <c r="G1208" t="s">
        <v>1613</v>
      </c>
      <c r="H1208" t="s">
        <v>126</v>
      </c>
      <c r="I1208" t="s">
        <v>131</v>
      </c>
      <c r="J1208" t="s">
        <v>3277</v>
      </c>
      <c r="K1208" t="s">
        <v>824</v>
      </c>
      <c r="M1208" t="s">
        <v>1729</v>
      </c>
      <c r="N1208" t="s">
        <v>7029</v>
      </c>
      <c r="P1208" t="s">
        <v>19</v>
      </c>
      <c r="Q1208" t="s">
        <v>126</v>
      </c>
      <c r="R1208" t="s">
        <v>51</v>
      </c>
      <c r="S1208" t="s">
        <v>1728</v>
      </c>
      <c r="T1208" t="s">
        <v>1373</v>
      </c>
      <c r="U1208" t="s">
        <v>3999</v>
      </c>
    </row>
    <row r="1209" spans="1:21" x14ac:dyDescent="0.25">
      <c r="A1209" t="s">
        <v>3880</v>
      </c>
      <c r="B1209" t="s">
        <v>3881</v>
      </c>
      <c r="D1209" t="s">
        <v>1138</v>
      </c>
      <c r="E1209" t="s">
        <v>125</v>
      </c>
      <c r="F1209" t="s">
        <v>246</v>
      </c>
      <c r="G1209" t="s">
        <v>1613</v>
      </c>
      <c r="H1209" t="s">
        <v>126</v>
      </c>
      <c r="I1209" t="s">
        <v>17</v>
      </c>
      <c r="J1209" t="s">
        <v>3222</v>
      </c>
      <c r="K1209" t="s">
        <v>822</v>
      </c>
      <c r="M1209" t="s">
        <v>1727</v>
      </c>
      <c r="N1209" t="s">
        <v>7030</v>
      </c>
      <c r="P1209" t="s">
        <v>19</v>
      </c>
      <c r="Q1209" t="s">
        <v>1083</v>
      </c>
      <c r="R1209" t="s">
        <v>24</v>
      </c>
      <c r="S1209" t="s">
        <v>1732</v>
      </c>
      <c r="T1209" t="s">
        <v>1409</v>
      </c>
      <c r="U1209" t="s">
        <v>3882</v>
      </c>
    </row>
    <row r="1210" spans="1:21" x14ac:dyDescent="0.25">
      <c r="A1210" t="s">
        <v>4253</v>
      </c>
      <c r="B1210" t="s">
        <v>4254</v>
      </c>
      <c r="D1210" t="s">
        <v>1132</v>
      </c>
      <c r="E1210" t="s">
        <v>125</v>
      </c>
      <c r="F1210" t="s">
        <v>245</v>
      </c>
      <c r="G1210" t="s">
        <v>1613</v>
      </c>
      <c r="H1210" t="s">
        <v>126</v>
      </c>
      <c r="I1210" t="s">
        <v>131</v>
      </c>
      <c r="J1210" t="s">
        <v>7031</v>
      </c>
      <c r="K1210" t="s">
        <v>824</v>
      </c>
      <c r="M1210" t="s">
        <v>1727</v>
      </c>
      <c r="N1210" t="s">
        <v>7030</v>
      </c>
      <c r="P1210" t="s">
        <v>19</v>
      </c>
      <c r="Q1210" t="s">
        <v>126</v>
      </c>
      <c r="R1210" t="s">
        <v>120</v>
      </c>
      <c r="S1210" t="s">
        <v>1732</v>
      </c>
      <c r="T1210" t="s">
        <v>1404</v>
      </c>
      <c r="U1210" t="s">
        <v>4255</v>
      </c>
    </row>
    <row r="1211" spans="1:21" x14ac:dyDescent="0.25">
      <c r="A1211" t="s">
        <v>7032</v>
      </c>
      <c r="B1211" t="s">
        <v>7033</v>
      </c>
      <c r="D1211" t="s">
        <v>1120</v>
      </c>
      <c r="E1211" t="s">
        <v>125</v>
      </c>
      <c r="F1211" t="s">
        <v>245</v>
      </c>
      <c r="G1211" t="s">
        <v>1613</v>
      </c>
      <c r="H1211" t="s">
        <v>126</v>
      </c>
      <c r="I1211" t="s">
        <v>131</v>
      </c>
      <c r="J1211" t="s">
        <v>728</v>
      </c>
      <c r="K1211" t="s">
        <v>824</v>
      </c>
      <c r="M1211" t="s">
        <v>1729</v>
      </c>
      <c r="N1211" t="s">
        <v>5246</v>
      </c>
      <c r="P1211" t="s">
        <v>19</v>
      </c>
      <c r="Q1211" t="s">
        <v>126</v>
      </c>
      <c r="R1211" t="s">
        <v>18</v>
      </c>
      <c r="S1211" t="s">
        <v>1732</v>
      </c>
      <c r="T1211" t="s">
        <v>1397</v>
      </c>
      <c r="U1211" t="s">
        <v>7034</v>
      </c>
    </row>
    <row r="1212" spans="1:21" x14ac:dyDescent="0.25">
      <c r="A1212" t="s">
        <v>3819</v>
      </c>
      <c r="B1212" t="s">
        <v>3820</v>
      </c>
      <c r="D1212" t="s">
        <v>76</v>
      </c>
      <c r="E1212" t="s">
        <v>125</v>
      </c>
      <c r="F1212" t="s">
        <v>245</v>
      </c>
      <c r="G1212" t="s">
        <v>1613</v>
      </c>
      <c r="H1212" t="s">
        <v>126</v>
      </c>
      <c r="I1212" t="s">
        <v>131</v>
      </c>
      <c r="J1212" t="s">
        <v>5182</v>
      </c>
      <c r="K1212" t="s">
        <v>824</v>
      </c>
      <c r="M1212" t="s">
        <v>1727</v>
      </c>
      <c r="N1212" t="s">
        <v>5246</v>
      </c>
      <c r="P1212" t="s">
        <v>19</v>
      </c>
      <c r="Q1212" t="s">
        <v>126</v>
      </c>
      <c r="R1212" t="s">
        <v>24</v>
      </c>
      <c r="S1212" t="s">
        <v>1732</v>
      </c>
      <c r="T1212" t="s">
        <v>1373</v>
      </c>
      <c r="U1212" t="s">
        <v>3821</v>
      </c>
    </row>
    <row r="1213" spans="1:21" x14ac:dyDescent="0.25">
      <c r="A1213" t="s">
        <v>4419</v>
      </c>
      <c r="B1213" t="s">
        <v>4420</v>
      </c>
      <c r="D1213" t="s">
        <v>1119</v>
      </c>
      <c r="E1213" t="s">
        <v>125</v>
      </c>
      <c r="F1213" t="s">
        <v>245</v>
      </c>
      <c r="G1213" t="s">
        <v>591</v>
      </c>
      <c r="H1213" t="s">
        <v>126</v>
      </c>
      <c r="I1213" t="s">
        <v>131</v>
      </c>
      <c r="J1213" t="s">
        <v>416</v>
      </c>
      <c r="K1213" t="s">
        <v>824</v>
      </c>
      <c r="M1213" t="s">
        <v>1729</v>
      </c>
      <c r="N1213" t="s">
        <v>5246</v>
      </c>
      <c r="P1213" t="s">
        <v>19</v>
      </c>
      <c r="Q1213" t="s">
        <v>126</v>
      </c>
      <c r="R1213" t="s">
        <v>21</v>
      </c>
      <c r="S1213" t="s">
        <v>1732</v>
      </c>
      <c r="T1213" t="s">
        <v>4243</v>
      </c>
      <c r="U1213" t="s">
        <v>4421</v>
      </c>
    </row>
    <row r="1214" spans="1:21" x14ac:dyDescent="0.25">
      <c r="A1214" t="s">
        <v>5423</v>
      </c>
      <c r="B1214" t="s">
        <v>5424</v>
      </c>
      <c r="D1214" t="s">
        <v>1138</v>
      </c>
      <c r="E1214" t="s">
        <v>125</v>
      </c>
      <c r="F1214" t="s">
        <v>245</v>
      </c>
      <c r="G1214" t="s">
        <v>28</v>
      </c>
      <c r="H1214" t="s">
        <v>126</v>
      </c>
      <c r="I1214" t="s">
        <v>20</v>
      </c>
      <c r="J1214" t="s">
        <v>726</v>
      </c>
      <c r="K1214" t="s">
        <v>822</v>
      </c>
      <c r="M1214" t="s">
        <v>1729</v>
      </c>
      <c r="N1214" t="s">
        <v>4269</v>
      </c>
      <c r="P1214" t="s">
        <v>19</v>
      </c>
      <c r="Q1214" t="s">
        <v>126</v>
      </c>
      <c r="R1214" t="s">
        <v>34</v>
      </c>
      <c r="S1214" t="s">
        <v>1732</v>
      </c>
      <c r="T1214" t="s">
        <v>1372</v>
      </c>
      <c r="U1214" t="s">
        <v>5425</v>
      </c>
    </row>
    <row r="1215" spans="1:21" x14ac:dyDescent="0.25">
      <c r="A1215" t="s">
        <v>3589</v>
      </c>
      <c r="B1215" t="s">
        <v>3589</v>
      </c>
      <c r="D1215" t="s">
        <v>286</v>
      </c>
      <c r="E1215" t="s">
        <v>125</v>
      </c>
      <c r="F1215" t="s">
        <v>246</v>
      </c>
      <c r="G1215" t="s">
        <v>1613</v>
      </c>
      <c r="H1215" t="s">
        <v>126</v>
      </c>
      <c r="I1215" t="s">
        <v>17</v>
      </c>
      <c r="J1215" t="s">
        <v>723</v>
      </c>
      <c r="K1215" t="s">
        <v>824</v>
      </c>
      <c r="L1215" t="s">
        <v>1094</v>
      </c>
      <c r="M1215" t="s">
        <v>1729</v>
      </c>
      <c r="N1215" t="s">
        <v>4418</v>
      </c>
      <c r="O1215" t="s">
        <v>7035</v>
      </c>
      <c r="P1215" t="s">
        <v>25</v>
      </c>
      <c r="Q1215" t="s">
        <v>126</v>
      </c>
      <c r="R1215" t="s">
        <v>46</v>
      </c>
      <c r="S1215" t="s">
        <v>1732</v>
      </c>
      <c r="T1215" t="s">
        <v>7036</v>
      </c>
      <c r="U1215" t="s">
        <v>3590</v>
      </c>
    </row>
    <row r="1216" spans="1:21" x14ac:dyDescent="0.25">
      <c r="A1216" t="s">
        <v>4271</v>
      </c>
      <c r="B1216" t="s">
        <v>4272</v>
      </c>
      <c r="D1216" t="s">
        <v>1132</v>
      </c>
      <c r="E1216" t="s">
        <v>125</v>
      </c>
      <c r="F1216" t="s">
        <v>246</v>
      </c>
      <c r="G1216" t="s">
        <v>1396</v>
      </c>
      <c r="H1216" t="s">
        <v>126</v>
      </c>
      <c r="I1216" t="s">
        <v>1122</v>
      </c>
      <c r="J1216" t="s">
        <v>766</v>
      </c>
      <c r="K1216" t="s">
        <v>822</v>
      </c>
      <c r="L1216" t="s">
        <v>819</v>
      </c>
      <c r="M1216" t="s">
        <v>1729</v>
      </c>
      <c r="N1216" t="s">
        <v>4935</v>
      </c>
      <c r="O1216" t="s">
        <v>1030</v>
      </c>
      <c r="P1216" t="s">
        <v>19</v>
      </c>
      <c r="Q1216" t="s">
        <v>1083</v>
      </c>
      <c r="R1216" t="s">
        <v>36</v>
      </c>
      <c r="S1216" t="s">
        <v>1730</v>
      </c>
      <c r="T1216" t="s">
        <v>1372</v>
      </c>
      <c r="U1216" t="s">
        <v>4273</v>
      </c>
    </row>
    <row r="1217" spans="1:21" x14ac:dyDescent="0.25">
      <c r="A1217" t="s">
        <v>4665</v>
      </c>
      <c r="B1217" t="s">
        <v>4666</v>
      </c>
      <c r="D1217" t="s">
        <v>1156</v>
      </c>
      <c r="E1217" t="s">
        <v>125</v>
      </c>
      <c r="F1217" t="s">
        <v>245</v>
      </c>
      <c r="G1217" t="s">
        <v>2709</v>
      </c>
      <c r="H1217" t="s">
        <v>1343</v>
      </c>
      <c r="I1217" t="s">
        <v>1122</v>
      </c>
      <c r="J1217" t="s">
        <v>731</v>
      </c>
      <c r="K1217" t="s">
        <v>820</v>
      </c>
      <c r="M1217" t="s">
        <v>1729</v>
      </c>
      <c r="N1217" t="s">
        <v>5477</v>
      </c>
      <c r="P1217" t="s">
        <v>25</v>
      </c>
      <c r="Q1217" t="s">
        <v>1083</v>
      </c>
      <c r="R1217" t="s">
        <v>60</v>
      </c>
      <c r="S1217" t="s">
        <v>1728</v>
      </c>
      <c r="T1217" t="s">
        <v>7037</v>
      </c>
      <c r="U1217" t="s">
        <v>4667</v>
      </c>
    </row>
    <row r="1218" spans="1:21" x14ac:dyDescent="0.25">
      <c r="A1218" t="s">
        <v>4077</v>
      </c>
      <c r="B1218" t="s">
        <v>4077</v>
      </c>
      <c r="D1218" t="s">
        <v>1120</v>
      </c>
      <c r="E1218" t="s">
        <v>125</v>
      </c>
      <c r="F1218" t="s">
        <v>245</v>
      </c>
      <c r="G1218" t="s">
        <v>591</v>
      </c>
      <c r="H1218" t="s">
        <v>126</v>
      </c>
      <c r="I1218" t="s">
        <v>131</v>
      </c>
      <c r="J1218" t="s">
        <v>306</v>
      </c>
      <c r="K1218" t="s">
        <v>824</v>
      </c>
      <c r="M1218" t="s">
        <v>1729</v>
      </c>
      <c r="N1218" t="s">
        <v>4936</v>
      </c>
      <c r="P1218" t="s">
        <v>19</v>
      </c>
      <c r="Q1218" t="s">
        <v>126</v>
      </c>
      <c r="R1218" t="s">
        <v>37</v>
      </c>
      <c r="S1218" t="s">
        <v>1732</v>
      </c>
      <c r="T1218" t="s">
        <v>5480</v>
      </c>
      <c r="U1218" t="s">
        <v>4078</v>
      </c>
    </row>
    <row r="1219" spans="1:21" x14ac:dyDescent="0.25">
      <c r="A1219" t="s">
        <v>4714</v>
      </c>
      <c r="B1219" t="s">
        <v>4715</v>
      </c>
      <c r="D1219" t="s">
        <v>1119</v>
      </c>
      <c r="E1219" t="s">
        <v>125</v>
      </c>
      <c r="F1219" t="s">
        <v>245</v>
      </c>
      <c r="G1219" t="s">
        <v>28</v>
      </c>
      <c r="H1219" t="s">
        <v>126</v>
      </c>
      <c r="I1219" t="s">
        <v>20</v>
      </c>
      <c r="J1219" t="s">
        <v>3296</v>
      </c>
      <c r="K1219" t="s">
        <v>822</v>
      </c>
      <c r="M1219" t="s">
        <v>1729</v>
      </c>
      <c r="N1219" t="s">
        <v>4712</v>
      </c>
      <c r="P1219" t="s">
        <v>19</v>
      </c>
      <c r="Q1219" t="s">
        <v>126</v>
      </c>
      <c r="R1219" t="s">
        <v>36</v>
      </c>
      <c r="S1219" t="s">
        <v>1732</v>
      </c>
      <c r="T1219" t="s">
        <v>4934</v>
      </c>
      <c r="U1219" t="s">
        <v>4716</v>
      </c>
    </row>
    <row r="1220" spans="1:21" x14ac:dyDescent="0.25">
      <c r="A1220" t="s">
        <v>3600</v>
      </c>
      <c r="B1220" t="s">
        <v>3601</v>
      </c>
      <c r="D1220" t="s">
        <v>1133</v>
      </c>
      <c r="E1220" t="s">
        <v>125</v>
      </c>
      <c r="F1220" t="s">
        <v>245</v>
      </c>
      <c r="G1220" t="s">
        <v>590</v>
      </c>
      <c r="H1220" t="s">
        <v>126</v>
      </c>
      <c r="I1220" t="s">
        <v>131</v>
      </c>
      <c r="J1220" t="s">
        <v>727</v>
      </c>
      <c r="K1220" t="s">
        <v>822</v>
      </c>
      <c r="L1220" t="s">
        <v>819</v>
      </c>
      <c r="M1220" t="s">
        <v>1729</v>
      </c>
      <c r="N1220" t="s">
        <v>4713</v>
      </c>
      <c r="O1220" t="s">
        <v>7038</v>
      </c>
      <c r="P1220" t="s">
        <v>19</v>
      </c>
      <c r="Q1220" t="s">
        <v>1083</v>
      </c>
      <c r="R1220" t="s">
        <v>18</v>
      </c>
      <c r="S1220" t="s">
        <v>1732</v>
      </c>
      <c r="T1220" t="s">
        <v>7039</v>
      </c>
      <c r="U1220" t="s">
        <v>3602</v>
      </c>
    </row>
    <row r="1221" spans="1:21" x14ac:dyDescent="0.25">
      <c r="A1221" t="s">
        <v>4068</v>
      </c>
      <c r="B1221" t="s">
        <v>4069</v>
      </c>
      <c r="D1221" t="s">
        <v>1141</v>
      </c>
      <c r="E1221" t="s">
        <v>125</v>
      </c>
      <c r="F1221" t="s">
        <v>245</v>
      </c>
      <c r="G1221" t="s">
        <v>591</v>
      </c>
      <c r="H1221" t="s">
        <v>126</v>
      </c>
      <c r="I1221" t="s">
        <v>1122</v>
      </c>
      <c r="J1221" t="s">
        <v>306</v>
      </c>
      <c r="K1221" t="s">
        <v>824</v>
      </c>
      <c r="M1221" t="s">
        <v>1729</v>
      </c>
      <c r="N1221" t="s">
        <v>7040</v>
      </c>
      <c r="P1221" t="s">
        <v>19</v>
      </c>
      <c r="Q1221" t="s">
        <v>126</v>
      </c>
      <c r="R1221" t="s">
        <v>24</v>
      </c>
      <c r="S1221" t="s">
        <v>1732</v>
      </c>
      <c r="T1221" t="s">
        <v>5479</v>
      </c>
      <c r="U1221" t="s">
        <v>4070</v>
      </c>
    </row>
    <row r="1222" spans="1:21" x14ac:dyDescent="0.25">
      <c r="A1222" t="s">
        <v>4024</v>
      </c>
      <c r="B1222" t="s">
        <v>4025</v>
      </c>
      <c r="D1222" t="s">
        <v>1127</v>
      </c>
      <c r="E1222" t="s">
        <v>125</v>
      </c>
      <c r="F1222" t="s">
        <v>245</v>
      </c>
      <c r="G1222" t="s">
        <v>1613</v>
      </c>
      <c r="H1222" t="s">
        <v>126</v>
      </c>
      <c r="I1222" t="s">
        <v>20</v>
      </c>
      <c r="J1222" t="s">
        <v>4153</v>
      </c>
      <c r="K1222" t="s">
        <v>824</v>
      </c>
      <c r="M1222" t="s">
        <v>1731</v>
      </c>
      <c r="N1222" t="s">
        <v>7040</v>
      </c>
      <c r="P1222" t="s">
        <v>19</v>
      </c>
      <c r="Q1222" t="s">
        <v>126</v>
      </c>
      <c r="R1222" t="s">
        <v>18</v>
      </c>
      <c r="S1222" t="s">
        <v>1732</v>
      </c>
      <c r="T1222" t="s">
        <v>1373</v>
      </c>
      <c r="U1222" t="s">
        <v>4026</v>
      </c>
    </row>
    <row r="1223" spans="1:21" x14ac:dyDescent="0.25">
      <c r="A1223" t="s">
        <v>4614</v>
      </c>
      <c r="B1223" t="s">
        <v>4615</v>
      </c>
      <c r="D1223" t="s">
        <v>1138</v>
      </c>
      <c r="E1223" t="s">
        <v>125</v>
      </c>
      <c r="F1223" t="s">
        <v>246</v>
      </c>
      <c r="G1223" t="s">
        <v>1396</v>
      </c>
      <c r="H1223" t="s">
        <v>126</v>
      </c>
      <c r="I1223" t="s">
        <v>17</v>
      </c>
      <c r="J1223" t="s">
        <v>724</v>
      </c>
      <c r="K1223" t="s">
        <v>820</v>
      </c>
      <c r="M1223" t="s">
        <v>1729</v>
      </c>
      <c r="N1223" t="s">
        <v>5244</v>
      </c>
      <c r="P1223" t="s">
        <v>19</v>
      </c>
      <c r="Q1223" t="s">
        <v>1083</v>
      </c>
      <c r="R1223" t="s">
        <v>51</v>
      </c>
      <c r="S1223" t="s">
        <v>1728</v>
      </c>
      <c r="T1223" t="s">
        <v>1404</v>
      </c>
      <c r="U1223" t="s">
        <v>4616</v>
      </c>
    </row>
    <row r="1224" spans="1:21" x14ac:dyDescent="0.25">
      <c r="A1224" t="s">
        <v>4039</v>
      </c>
      <c r="B1224" t="s">
        <v>4040</v>
      </c>
      <c r="C1224" t="s">
        <v>4041</v>
      </c>
      <c r="D1224" t="s">
        <v>260</v>
      </c>
      <c r="E1224" t="s">
        <v>125</v>
      </c>
      <c r="F1224" t="s">
        <v>246</v>
      </c>
      <c r="G1224" t="s">
        <v>1613</v>
      </c>
      <c r="H1224" t="s">
        <v>126</v>
      </c>
      <c r="I1224" t="s">
        <v>17</v>
      </c>
      <c r="J1224" t="s">
        <v>3657</v>
      </c>
      <c r="K1224" t="s">
        <v>822</v>
      </c>
      <c r="M1224" t="s">
        <v>1731</v>
      </c>
      <c r="N1224" t="s">
        <v>5244</v>
      </c>
      <c r="O1224" t="s">
        <v>3473</v>
      </c>
      <c r="P1224" t="s">
        <v>19</v>
      </c>
      <c r="Q1224" t="s">
        <v>1083</v>
      </c>
      <c r="R1224" t="s">
        <v>51</v>
      </c>
      <c r="S1224" t="s">
        <v>1728</v>
      </c>
      <c r="T1224" t="s">
        <v>1373</v>
      </c>
      <c r="U1224" t="s">
        <v>4042</v>
      </c>
    </row>
    <row r="1225" spans="1:21" x14ac:dyDescent="0.25">
      <c r="A1225" t="s">
        <v>5483</v>
      </c>
      <c r="B1225" t="s">
        <v>5484</v>
      </c>
      <c r="D1225" t="s">
        <v>1132</v>
      </c>
      <c r="E1225" t="s">
        <v>125</v>
      </c>
      <c r="F1225" t="s">
        <v>245</v>
      </c>
      <c r="G1225" t="s">
        <v>591</v>
      </c>
      <c r="H1225" t="s">
        <v>126</v>
      </c>
      <c r="I1225" t="s">
        <v>20</v>
      </c>
      <c r="J1225" t="s">
        <v>306</v>
      </c>
      <c r="K1225" t="s">
        <v>824</v>
      </c>
      <c r="M1225" t="s">
        <v>1729</v>
      </c>
      <c r="N1225" t="s">
        <v>5244</v>
      </c>
      <c r="P1225" t="s">
        <v>19</v>
      </c>
      <c r="Q1225" t="s">
        <v>126</v>
      </c>
      <c r="R1225" t="s">
        <v>46</v>
      </c>
      <c r="S1225" t="s">
        <v>1732</v>
      </c>
      <c r="T1225" t="s">
        <v>4073</v>
      </c>
      <c r="U1225" t="s">
        <v>5486</v>
      </c>
    </row>
    <row r="1226" spans="1:21" x14ac:dyDescent="0.25">
      <c r="A1226" t="s">
        <v>5487</v>
      </c>
      <c r="B1226" t="s">
        <v>5487</v>
      </c>
      <c r="D1226" t="s">
        <v>1132</v>
      </c>
      <c r="E1226" t="s">
        <v>125</v>
      </c>
      <c r="F1226" t="s">
        <v>245</v>
      </c>
      <c r="G1226" t="s">
        <v>591</v>
      </c>
      <c r="H1226" t="s">
        <v>126</v>
      </c>
      <c r="I1226" t="s">
        <v>20</v>
      </c>
      <c r="J1226" t="s">
        <v>764</v>
      </c>
      <c r="K1226" t="s">
        <v>824</v>
      </c>
      <c r="M1226" t="s">
        <v>1729</v>
      </c>
      <c r="N1226" t="s">
        <v>7041</v>
      </c>
      <c r="P1226" t="s">
        <v>19</v>
      </c>
      <c r="Q1226" t="s">
        <v>126</v>
      </c>
      <c r="R1226" t="s">
        <v>37</v>
      </c>
      <c r="S1226" t="s">
        <v>1732</v>
      </c>
      <c r="T1226" t="s">
        <v>4073</v>
      </c>
      <c r="U1226" t="s">
        <v>5488</v>
      </c>
    </row>
    <row r="1227" spans="1:21" x14ac:dyDescent="0.25">
      <c r="A1227" t="s">
        <v>3961</v>
      </c>
      <c r="B1227" t="s">
        <v>3962</v>
      </c>
      <c r="D1227" t="s">
        <v>286</v>
      </c>
      <c r="E1227" t="s">
        <v>125</v>
      </c>
      <c r="F1227" t="s">
        <v>245</v>
      </c>
      <c r="G1227" t="s">
        <v>1613</v>
      </c>
      <c r="H1227" t="s">
        <v>126</v>
      </c>
      <c r="I1227" t="s">
        <v>131</v>
      </c>
      <c r="J1227" t="s">
        <v>5095</v>
      </c>
      <c r="K1227" t="s">
        <v>822</v>
      </c>
      <c r="L1227" t="s">
        <v>819</v>
      </c>
      <c r="M1227" t="s">
        <v>1731</v>
      </c>
      <c r="N1227" t="s">
        <v>5255</v>
      </c>
      <c r="O1227" t="s">
        <v>1030</v>
      </c>
      <c r="P1227" t="s">
        <v>19</v>
      </c>
      <c r="Q1227" t="s">
        <v>126</v>
      </c>
      <c r="R1227" t="s">
        <v>30</v>
      </c>
      <c r="S1227" t="s">
        <v>1730</v>
      </c>
      <c r="T1227" t="s">
        <v>1373</v>
      </c>
      <c r="U1227" t="s">
        <v>3963</v>
      </c>
    </row>
    <row r="1228" spans="1:21" x14ac:dyDescent="0.25">
      <c r="A1228" t="s">
        <v>4012</v>
      </c>
      <c r="B1228" t="s">
        <v>4013</v>
      </c>
      <c r="D1228" t="s">
        <v>260</v>
      </c>
      <c r="E1228" t="s">
        <v>125</v>
      </c>
      <c r="F1228" t="s">
        <v>246</v>
      </c>
      <c r="G1228" t="s">
        <v>1613</v>
      </c>
      <c r="H1228" t="s">
        <v>126</v>
      </c>
      <c r="I1228" t="s">
        <v>17</v>
      </c>
      <c r="J1228" t="s">
        <v>4127</v>
      </c>
      <c r="K1228" t="s">
        <v>822</v>
      </c>
      <c r="L1228" t="s">
        <v>819</v>
      </c>
      <c r="M1228" t="s">
        <v>1727</v>
      </c>
      <c r="N1228" t="s">
        <v>7042</v>
      </c>
      <c r="O1228" t="s">
        <v>7043</v>
      </c>
      <c r="P1228" t="s">
        <v>19</v>
      </c>
      <c r="Q1228" t="s">
        <v>126</v>
      </c>
      <c r="R1228" t="s">
        <v>120</v>
      </c>
      <c r="S1228" t="s">
        <v>1728</v>
      </c>
      <c r="T1228" t="s">
        <v>1373</v>
      </c>
      <c r="U1228" t="s">
        <v>4014</v>
      </c>
    </row>
    <row r="1229" spans="1:21" x14ac:dyDescent="0.25">
      <c r="A1229" t="s">
        <v>2485</v>
      </c>
      <c r="B1229" t="s">
        <v>2486</v>
      </c>
      <c r="D1229" t="s">
        <v>1119</v>
      </c>
      <c r="E1229" t="s">
        <v>125</v>
      </c>
      <c r="F1229" t="s">
        <v>245</v>
      </c>
      <c r="G1229" t="s">
        <v>591</v>
      </c>
      <c r="H1229" t="s">
        <v>126</v>
      </c>
      <c r="I1229" t="s">
        <v>17</v>
      </c>
      <c r="J1229" t="s">
        <v>727</v>
      </c>
      <c r="K1229" t="s">
        <v>1390</v>
      </c>
      <c r="L1229" t="s">
        <v>819</v>
      </c>
      <c r="M1229" t="s">
        <v>1729</v>
      </c>
      <c r="N1229" t="s">
        <v>5253</v>
      </c>
      <c r="O1229" t="s">
        <v>1030</v>
      </c>
      <c r="P1229" t="s">
        <v>19</v>
      </c>
      <c r="Q1229" t="s">
        <v>126</v>
      </c>
      <c r="R1229" t="s">
        <v>60</v>
      </c>
      <c r="S1229" t="s">
        <v>1732</v>
      </c>
      <c r="T1229" t="s">
        <v>7044</v>
      </c>
      <c r="U1229" t="s">
        <v>2487</v>
      </c>
    </row>
    <row r="1230" spans="1:21" x14ac:dyDescent="0.25">
      <c r="A1230" t="s">
        <v>3951</v>
      </c>
      <c r="B1230" t="s">
        <v>3952</v>
      </c>
      <c r="D1230" t="s">
        <v>260</v>
      </c>
      <c r="E1230" t="s">
        <v>125</v>
      </c>
      <c r="F1230" t="s">
        <v>246</v>
      </c>
      <c r="G1230" t="s">
        <v>1613</v>
      </c>
      <c r="H1230" t="s">
        <v>126</v>
      </c>
      <c r="I1230" t="s">
        <v>17</v>
      </c>
      <c r="J1230" t="s">
        <v>4113</v>
      </c>
      <c r="K1230" t="s">
        <v>822</v>
      </c>
      <c r="M1230" t="s">
        <v>1731</v>
      </c>
      <c r="N1230" t="s">
        <v>5253</v>
      </c>
      <c r="P1230" t="s">
        <v>19</v>
      </c>
      <c r="Q1230" t="s">
        <v>126</v>
      </c>
      <c r="R1230" t="s">
        <v>29</v>
      </c>
      <c r="S1230" t="s">
        <v>1730</v>
      </c>
      <c r="T1230" t="s">
        <v>1373</v>
      </c>
      <c r="U1230" t="s">
        <v>3953</v>
      </c>
    </row>
    <row r="1231" spans="1:21" x14ac:dyDescent="0.25">
      <c r="A1231" t="s">
        <v>3970</v>
      </c>
      <c r="B1231" t="s">
        <v>3971</v>
      </c>
      <c r="D1231" t="s">
        <v>76</v>
      </c>
      <c r="E1231" t="s">
        <v>125</v>
      </c>
      <c r="F1231" t="s">
        <v>245</v>
      </c>
      <c r="G1231" t="s">
        <v>1613</v>
      </c>
      <c r="H1231" t="s">
        <v>126</v>
      </c>
      <c r="I1231" t="s">
        <v>20</v>
      </c>
      <c r="J1231" t="s">
        <v>4120</v>
      </c>
      <c r="K1231" t="s">
        <v>822</v>
      </c>
      <c r="M1231" t="s">
        <v>1727</v>
      </c>
      <c r="N1231" t="s">
        <v>5253</v>
      </c>
      <c r="P1231" t="s">
        <v>19</v>
      </c>
      <c r="Q1231" t="s">
        <v>126</v>
      </c>
      <c r="R1231" t="s">
        <v>51</v>
      </c>
      <c r="S1231" t="s">
        <v>1728</v>
      </c>
      <c r="T1231" t="s">
        <v>1373</v>
      </c>
      <c r="U1231" t="s">
        <v>3972</v>
      </c>
    </row>
    <row r="1232" spans="1:21" x14ac:dyDescent="0.25">
      <c r="A1232" t="s">
        <v>4412</v>
      </c>
      <c r="B1232" t="s">
        <v>4412</v>
      </c>
      <c r="D1232" t="s">
        <v>76</v>
      </c>
      <c r="E1232" t="s">
        <v>125</v>
      </c>
      <c r="F1232" t="s">
        <v>245</v>
      </c>
      <c r="G1232" t="s">
        <v>1613</v>
      </c>
      <c r="H1232" t="s">
        <v>126</v>
      </c>
      <c r="I1232" t="s">
        <v>131</v>
      </c>
      <c r="J1232" t="s">
        <v>723</v>
      </c>
      <c r="K1232" t="s">
        <v>824</v>
      </c>
      <c r="L1232" t="s">
        <v>823</v>
      </c>
      <c r="M1232" t="s">
        <v>1727</v>
      </c>
      <c r="N1232" t="s">
        <v>5485</v>
      </c>
      <c r="O1232" t="s">
        <v>7045</v>
      </c>
      <c r="P1232" t="s">
        <v>19</v>
      </c>
      <c r="Q1232" t="s">
        <v>126</v>
      </c>
      <c r="R1232" t="s">
        <v>46</v>
      </c>
      <c r="S1232" t="s">
        <v>1732</v>
      </c>
      <c r="T1232" t="s">
        <v>1373</v>
      </c>
      <c r="U1232" t="s">
        <v>4413</v>
      </c>
    </row>
    <row r="1233" spans="1:21" x14ac:dyDescent="0.25">
      <c r="A1233" t="s">
        <v>4083</v>
      </c>
      <c r="B1233" t="s">
        <v>4084</v>
      </c>
      <c r="D1233" t="s">
        <v>1111</v>
      </c>
      <c r="E1233" t="s">
        <v>125</v>
      </c>
      <c r="F1233" t="s">
        <v>245</v>
      </c>
      <c r="G1233" t="s">
        <v>591</v>
      </c>
      <c r="H1233" t="s">
        <v>126</v>
      </c>
      <c r="I1233" t="s">
        <v>131</v>
      </c>
      <c r="J1233" t="s">
        <v>416</v>
      </c>
      <c r="K1233" t="s">
        <v>824</v>
      </c>
      <c r="M1233" t="s">
        <v>1729</v>
      </c>
      <c r="N1233" t="s">
        <v>7046</v>
      </c>
      <c r="P1233" t="s">
        <v>19</v>
      </c>
      <c r="Q1233" t="s">
        <v>126</v>
      </c>
      <c r="R1233" t="s">
        <v>29</v>
      </c>
      <c r="S1233" t="s">
        <v>1732</v>
      </c>
      <c r="T1233" t="s">
        <v>4093</v>
      </c>
      <c r="U1233" t="s">
        <v>4085</v>
      </c>
    </row>
    <row r="1234" spans="1:21" x14ac:dyDescent="0.25">
      <c r="A1234" t="s">
        <v>4101</v>
      </c>
      <c r="B1234" t="s">
        <v>4102</v>
      </c>
      <c r="D1234" t="s">
        <v>1132</v>
      </c>
      <c r="E1234" t="s">
        <v>125</v>
      </c>
      <c r="F1234" t="s">
        <v>245</v>
      </c>
      <c r="G1234" t="s">
        <v>1396</v>
      </c>
      <c r="H1234" t="s">
        <v>126</v>
      </c>
      <c r="I1234" t="s">
        <v>131</v>
      </c>
      <c r="J1234" t="s">
        <v>4153</v>
      </c>
      <c r="K1234" t="s">
        <v>824</v>
      </c>
      <c r="M1234" t="s">
        <v>1729</v>
      </c>
      <c r="N1234" t="s">
        <v>7046</v>
      </c>
      <c r="O1234" t="s">
        <v>4103</v>
      </c>
      <c r="P1234" t="s">
        <v>19</v>
      </c>
      <c r="Q1234" t="s">
        <v>126</v>
      </c>
      <c r="R1234" t="s">
        <v>46</v>
      </c>
      <c r="S1234" t="s">
        <v>1732</v>
      </c>
      <c r="T1234" t="s">
        <v>4073</v>
      </c>
      <c r="U1234" t="s">
        <v>4104</v>
      </c>
    </row>
    <row r="1235" spans="1:21" x14ac:dyDescent="0.25">
      <c r="A1235" t="s">
        <v>4095</v>
      </c>
      <c r="B1235" t="s">
        <v>4096</v>
      </c>
      <c r="D1235" t="s">
        <v>1133</v>
      </c>
      <c r="E1235" t="s">
        <v>125</v>
      </c>
      <c r="F1235" t="s">
        <v>245</v>
      </c>
      <c r="G1235" t="s">
        <v>591</v>
      </c>
      <c r="H1235" t="s">
        <v>126</v>
      </c>
      <c r="I1235" t="s">
        <v>1122</v>
      </c>
      <c r="J1235" t="s">
        <v>306</v>
      </c>
      <c r="K1235" t="s">
        <v>824</v>
      </c>
      <c r="M1235" t="s">
        <v>1729</v>
      </c>
      <c r="N1235" t="s">
        <v>4940</v>
      </c>
      <c r="P1235" t="s">
        <v>19</v>
      </c>
      <c r="Q1235" t="s">
        <v>126</v>
      </c>
      <c r="R1235" t="s">
        <v>24</v>
      </c>
      <c r="S1235" t="s">
        <v>1732</v>
      </c>
      <c r="T1235" t="s">
        <v>4270</v>
      </c>
      <c r="U1235" t="s">
        <v>4097</v>
      </c>
    </row>
    <row r="1236" spans="1:21" x14ac:dyDescent="0.25">
      <c r="A1236" t="s">
        <v>4414</v>
      </c>
      <c r="B1236" t="s">
        <v>4415</v>
      </c>
      <c r="C1236" t="s">
        <v>4416</v>
      </c>
      <c r="D1236" t="s">
        <v>202</v>
      </c>
      <c r="E1236" t="s">
        <v>125</v>
      </c>
      <c r="F1236" t="s">
        <v>246</v>
      </c>
      <c r="G1236" t="s">
        <v>1613</v>
      </c>
      <c r="H1236" t="s">
        <v>126</v>
      </c>
      <c r="I1236" t="s">
        <v>17</v>
      </c>
      <c r="J1236" t="s">
        <v>4208</v>
      </c>
      <c r="K1236" t="s">
        <v>822</v>
      </c>
      <c r="M1236" t="s">
        <v>1727</v>
      </c>
      <c r="N1236" t="s">
        <v>4941</v>
      </c>
      <c r="P1236" t="s">
        <v>19</v>
      </c>
      <c r="Q1236" t="s">
        <v>126</v>
      </c>
      <c r="R1236" t="s">
        <v>34</v>
      </c>
      <c r="S1236" t="s">
        <v>1732</v>
      </c>
      <c r="T1236" t="s">
        <v>1373</v>
      </c>
      <c r="U1236" t="s">
        <v>4417</v>
      </c>
    </row>
    <row r="1237" spans="1:21" x14ac:dyDescent="0.25">
      <c r="A1237" t="s">
        <v>4425</v>
      </c>
      <c r="B1237" t="s">
        <v>4426</v>
      </c>
      <c r="D1237" t="s">
        <v>1119</v>
      </c>
      <c r="E1237" t="s">
        <v>125</v>
      </c>
      <c r="F1237" t="s">
        <v>245</v>
      </c>
      <c r="G1237" t="s">
        <v>591</v>
      </c>
      <c r="H1237" t="s">
        <v>126</v>
      </c>
      <c r="I1237" t="s">
        <v>131</v>
      </c>
      <c r="J1237" t="s">
        <v>306</v>
      </c>
      <c r="K1237" t="s">
        <v>824</v>
      </c>
      <c r="M1237" t="s">
        <v>1729</v>
      </c>
      <c r="N1237" t="s">
        <v>5254</v>
      </c>
      <c r="P1237" t="s">
        <v>19</v>
      </c>
      <c r="Q1237" t="s">
        <v>126</v>
      </c>
      <c r="R1237" t="s">
        <v>30</v>
      </c>
      <c r="S1237" t="s">
        <v>1732</v>
      </c>
      <c r="T1237" t="s">
        <v>4243</v>
      </c>
      <c r="U1237" t="s">
        <v>4427</v>
      </c>
    </row>
    <row r="1238" spans="1:21" x14ac:dyDescent="0.25">
      <c r="A1238" t="s">
        <v>392</v>
      </c>
      <c r="B1238" t="s">
        <v>392</v>
      </c>
      <c r="C1238" t="s">
        <v>1034</v>
      </c>
      <c r="D1238" t="s">
        <v>7047</v>
      </c>
      <c r="E1238" t="s">
        <v>125</v>
      </c>
      <c r="F1238" t="s">
        <v>2155</v>
      </c>
      <c r="G1238" t="s">
        <v>1613</v>
      </c>
      <c r="H1238" t="s">
        <v>1343</v>
      </c>
      <c r="I1238" t="s">
        <v>131</v>
      </c>
      <c r="J1238" t="s">
        <v>763</v>
      </c>
      <c r="K1238" t="s">
        <v>1105</v>
      </c>
      <c r="L1238" t="s">
        <v>818</v>
      </c>
      <c r="M1238" t="s">
        <v>1731</v>
      </c>
      <c r="N1238" t="s">
        <v>7048</v>
      </c>
      <c r="O1238" t="s">
        <v>6318</v>
      </c>
      <c r="P1238" t="s">
        <v>1126</v>
      </c>
      <c r="Q1238" t="s">
        <v>1611</v>
      </c>
      <c r="R1238" t="s">
        <v>60</v>
      </c>
      <c r="S1238" t="s">
        <v>1730</v>
      </c>
      <c r="T1238" t="s">
        <v>1382</v>
      </c>
      <c r="U1238" t="s">
        <v>393</v>
      </c>
    </row>
    <row r="1239" spans="1:21" x14ac:dyDescent="0.25">
      <c r="A1239" t="s">
        <v>4689</v>
      </c>
      <c r="B1239" t="s">
        <v>4690</v>
      </c>
      <c r="D1239" t="s">
        <v>1111</v>
      </c>
      <c r="E1239" t="s">
        <v>125</v>
      </c>
      <c r="F1239" t="s">
        <v>246</v>
      </c>
      <c r="G1239" t="s">
        <v>589</v>
      </c>
      <c r="H1239" t="s">
        <v>126</v>
      </c>
      <c r="I1239" t="s">
        <v>20</v>
      </c>
      <c r="J1239" t="s">
        <v>762</v>
      </c>
      <c r="K1239" t="s">
        <v>824</v>
      </c>
      <c r="L1239" t="s">
        <v>817</v>
      </c>
      <c r="M1239" t="s">
        <v>1729</v>
      </c>
      <c r="N1239" t="s">
        <v>7049</v>
      </c>
      <c r="O1239" t="s">
        <v>7050</v>
      </c>
      <c r="P1239" t="s">
        <v>19</v>
      </c>
      <c r="Q1239" t="s">
        <v>126</v>
      </c>
      <c r="R1239" t="s">
        <v>18</v>
      </c>
      <c r="S1239" t="s">
        <v>1730</v>
      </c>
      <c r="T1239" t="s">
        <v>7051</v>
      </c>
      <c r="U1239" t="s">
        <v>4691</v>
      </c>
    </row>
    <row r="1240" spans="1:21" x14ac:dyDescent="0.25">
      <c r="A1240" t="s">
        <v>4064</v>
      </c>
      <c r="B1240" t="s">
        <v>4065</v>
      </c>
      <c r="D1240" t="s">
        <v>1120</v>
      </c>
      <c r="E1240" t="s">
        <v>125</v>
      </c>
      <c r="F1240" t="s">
        <v>245</v>
      </c>
      <c r="G1240" t="s">
        <v>1396</v>
      </c>
      <c r="H1240" t="s">
        <v>126</v>
      </c>
      <c r="I1240" t="s">
        <v>28</v>
      </c>
      <c r="J1240" t="s">
        <v>4476</v>
      </c>
      <c r="K1240" t="s">
        <v>824</v>
      </c>
      <c r="L1240" t="s">
        <v>819</v>
      </c>
      <c r="M1240" t="s">
        <v>1729</v>
      </c>
      <c r="N1240" t="s">
        <v>7052</v>
      </c>
      <c r="Q1240" t="s">
        <v>126</v>
      </c>
      <c r="R1240" t="s">
        <v>71</v>
      </c>
      <c r="S1240" t="s">
        <v>1728</v>
      </c>
      <c r="T1240" t="s">
        <v>1405</v>
      </c>
      <c r="U1240" t="s">
        <v>4066</v>
      </c>
    </row>
    <row r="1241" spans="1:21" x14ac:dyDescent="0.25">
      <c r="A1241" t="s">
        <v>4092</v>
      </c>
      <c r="B1241" t="s">
        <v>4092</v>
      </c>
      <c r="D1241" t="s">
        <v>1132</v>
      </c>
      <c r="E1241" t="s">
        <v>125</v>
      </c>
      <c r="F1241" t="s">
        <v>245</v>
      </c>
      <c r="G1241" t="s">
        <v>591</v>
      </c>
      <c r="H1241" t="s">
        <v>126</v>
      </c>
      <c r="I1241" t="s">
        <v>131</v>
      </c>
      <c r="J1241" t="s">
        <v>306</v>
      </c>
      <c r="K1241" t="s">
        <v>1086</v>
      </c>
      <c r="M1241" t="s">
        <v>1729</v>
      </c>
      <c r="N1241" t="s">
        <v>7053</v>
      </c>
      <c r="P1241" t="s">
        <v>19</v>
      </c>
      <c r="Q1241" t="s">
        <v>126</v>
      </c>
      <c r="R1241" t="s">
        <v>24</v>
      </c>
      <c r="S1241" t="s">
        <v>1732</v>
      </c>
      <c r="T1241" t="s">
        <v>7054</v>
      </c>
      <c r="U1241" t="s">
        <v>4094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2016-03-20T21:39:09Z</dcterms:modified>
</cp:coreProperties>
</file>