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anuma/Desktop/"/>
    </mc:Choice>
  </mc:AlternateContent>
  <xr:revisionPtr revIDLastSave="0" documentId="13_ncr:1_{98C89DDF-D876-5440-8006-9E0DADB0819D}" xr6:coauthVersionLast="47" xr6:coauthVersionMax="47" xr10:uidLastSave="{00000000-0000-0000-0000-000000000000}"/>
  <bookViews>
    <workbookView xWindow="0" yWindow="0" windowWidth="28800" windowHeight="18000" activeTab="3" xr2:uid="{6C89653D-FE1C-2846-9210-E5F48A01CC05}"/>
  </bookViews>
  <sheets>
    <sheet name="行列_sorted or_original" sheetId="1" r:id="rId1"/>
    <sheet name="CSR_sorted_or_original" sheetId="2" r:id="rId2"/>
    <sheet name="scale12_CSR_original" sheetId="4" r:id="rId3"/>
    <sheet name="scales_CSR_origina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4" l="1"/>
  <c r="P11" i="4"/>
  <c r="P12" i="4"/>
  <c r="P13" i="4"/>
  <c r="P14" i="4"/>
  <c r="P9" i="4"/>
  <c r="O8" i="4"/>
  <c r="O9" i="4"/>
  <c r="O10" i="4"/>
  <c r="O11" i="4"/>
  <c r="O12" i="4"/>
  <c r="O13" i="4"/>
  <c r="O14" i="4"/>
  <c r="N12" i="4"/>
  <c r="Q8" i="4"/>
  <c r="Q9" i="4"/>
  <c r="Q10" i="4"/>
  <c r="Q11" i="4"/>
  <c r="Q12" i="4"/>
  <c r="Q13" i="4"/>
  <c r="Q14" i="4"/>
  <c r="K14" i="4"/>
  <c r="K10" i="4"/>
  <c r="K9" i="4"/>
  <c r="K11" i="4"/>
  <c r="N8" i="4"/>
  <c r="N9" i="4"/>
  <c r="N10" i="4"/>
  <c r="N11" i="4"/>
  <c r="K12" i="4"/>
  <c r="K13" i="4"/>
  <c r="N13" i="4"/>
  <c r="K58" i="5"/>
  <c r="L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13" i="5"/>
  <c r="K13" i="5"/>
  <c r="L12" i="5"/>
  <c r="K12" i="5"/>
  <c r="L11" i="5"/>
  <c r="K11" i="5"/>
  <c r="L10" i="5"/>
  <c r="K10" i="5"/>
  <c r="L9" i="5"/>
  <c r="K9" i="5"/>
  <c r="L8" i="5"/>
  <c r="K8" i="5"/>
  <c r="W53" i="2"/>
  <c r="W54" i="2"/>
  <c r="W55" i="2"/>
  <c r="W56" i="2"/>
  <c r="W57" i="2"/>
  <c r="W58" i="2"/>
  <c r="K53" i="2"/>
  <c r="K54" i="2"/>
  <c r="K55" i="2"/>
  <c r="K56" i="2"/>
  <c r="K57" i="2"/>
  <c r="K58" i="2"/>
  <c r="W9" i="2"/>
  <c r="W10" i="2"/>
  <c r="W11" i="2"/>
  <c r="W12" i="2"/>
  <c r="W13" i="2"/>
  <c r="K9" i="2"/>
  <c r="K10" i="2"/>
  <c r="K11" i="2"/>
  <c r="K12" i="2"/>
  <c r="K13" i="2"/>
</calcChain>
</file>

<file path=xl/sharedStrings.xml><?xml version="1.0" encoding="utf-8"?>
<sst xmlns="http://schemas.openxmlformats.org/spreadsheetml/2006/main" count="221" uniqueCount="44">
  <si>
    <t>PE数(side*side)</t>
  </si>
  <si>
    <t>side</t>
  </si>
  <si>
    <t>リソース</t>
  </si>
  <si>
    <t>1PEあたりの担当ノード数</t>
  </si>
  <si>
    <t>稼働率平均値</t>
  </si>
  <si>
    <t>稼働率中央値</t>
  </si>
  <si>
    <t>稼働率分散</t>
  </si>
  <si>
    <t>性能</t>
  </si>
  <si>
    <t>TEPS(M)</t>
  </si>
  <si>
    <t>少</t>
  </si>
  <si>
    <t>低</t>
  </si>
  <si>
    <t>多</t>
  </si>
  <si>
    <t>高</t>
  </si>
  <si>
    <t>列1</t>
  </si>
  <si>
    <t>列1</t>
    <phoneticPr fontId="3"/>
  </si>
  <si>
    <t>scale10</t>
    <phoneticPr fontId="3"/>
  </si>
  <si>
    <t>scale12</t>
    <phoneticPr fontId="3"/>
  </si>
  <si>
    <t>1PEあたりの性能TEPS/PE数</t>
  </si>
  <si>
    <t>1PEあたりの性能TEPS/PE数</t>
    <phoneticPr fontId="3"/>
  </si>
  <si>
    <t>TEPS*稼働率</t>
    <rPh sb="5" eb="8">
      <t>カドウ</t>
    </rPh>
    <phoneticPr fontId="3"/>
  </si>
  <si>
    <t>TEPS*稼働率</t>
    <phoneticPr fontId="3"/>
  </si>
  <si>
    <t>1PEあたりの性能(TEPS/PE数)</t>
    <phoneticPr fontId="3"/>
  </si>
  <si>
    <t>scale14</t>
    <phoneticPr fontId="3"/>
  </si>
  <si>
    <t>多</t>
    <rPh sb="0" eb="1">
      <t>オオイ</t>
    </rPh>
    <phoneticPr fontId="3"/>
  </si>
  <si>
    <t>高</t>
    <rPh sb="0" eb="1">
      <t>タカイ</t>
    </rPh>
    <phoneticPr fontId="3"/>
  </si>
  <si>
    <t>scale</t>
    <phoneticPr fontId="3"/>
  </si>
  <si>
    <t>平均稼働率</t>
    <phoneticPr fontId="3"/>
  </si>
  <si>
    <t>TEPS(M)</t>
    <phoneticPr fontId="3"/>
  </si>
  <si>
    <t>scale16</t>
    <phoneticPr fontId="3"/>
  </si>
  <si>
    <t>y=1PE性能*PE個数分</t>
    <rPh sb="5" eb="7">
      <t>セイノウ</t>
    </rPh>
    <rPh sb="10" eb="11">
      <t xml:space="preserve">コ </t>
    </rPh>
    <rPh sb="11" eb="13">
      <t>コスウ</t>
    </rPh>
    <phoneticPr fontId="3"/>
  </si>
  <si>
    <t>総サイクル数</t>
    <rPh sb="0" eb="1">
      <t>ゼn</t>
    </rPh>
    <rPh sb="5" eb="6">
      <t>スウウ</t>
    </rPh>
    <phoneticPr fontId="3"/>
  </si>
  <si>
    <t>総サイクル数推移（0.25で1/4）</t>
    <rPh sb="0" eb="1">
      <t xml:space="preserve">ソウサイクル </t>
    </rPh>
    <rPh sb="5" eb="6">
      <t>スウ</t>
    </rPh>
    <rPh sb="6" eb="8">
      <t>スイイ</t>
    </rPh>
    <phoneticPr fontId="3"/>
  </si>
  <si>
    <t>性能上昇率S</t>
    <rPh sb="0" eb="2">
      <t>セイノウ</t>
    </rPh>
    <rPh sb="2" eb="4">
      <t>ジョウショウ</t>
    </rPh>
    <rPh sb="4" eb="5">
      <t xml:space="preserve">リツ </t>
    </rPh>
    <phoneticPr fontId="3"/>
  </si>
  <si>
    <t>指標</t>
  </si>
  <si>
    <t>指標</t>
    <rPh sb="0" eb="2">
      <t>シヒョウ</t>
    </rPh>
    <phoneticPr fontId="3"/>
  </si>
  <si>
    <t>パラメータ</t>
    <phoneticPr fontId="3"/>
  </si>
  <si>
    <t>プログラム並列化率P</t>
    <rPh sb="7" eb="8">
      <t>k</t>
    </rPh>
    <phoneticPr fontId="3"/>
  </si>
  <si>
    <t>PE数(side*side)</t>
    <phoneticPr fontId="3"/>
  </si>
  <si>
    <t>1PEあたりの担当ノード数</t>
    <phoneticPr fontId="3"/>
  </si>
  <si>
    <t>稼働率平均値</t>
    <phoneticPr fontId="3"/>
  </si>
  <si>
    <t>1PEあたりの性能</t>
    <phoneticPr fontId="3"/>
  </si>
  <si>
    <t>sorted</t>
    <phoneticPr fontId="3"/>
  </si>
  <si>
    <t>original</t>
    <phoneticPr fontId="3"/>
  </si>
  <si>
    <t>PEアレイ8*8（PE数64）で固定</t>
    <rPh sb="11" eb="12">
      <t>スウ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</si>
</sst>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0">
    <font>
      <sz val="12"/>
      <color theme="1"/>
      <name val="游ゴシック"/>
      <family val="2"/>
      <charset val="128"/>
      <scheme val="minor"/>
    </font>
    <font>
      <sz val="10"/>
      <color rgb="FF000000"/>
      <name val="Hiragino Kaku Gothic ProN"/>
    </font>
    <font>
      <sz val="12"/>
      <color theme="1"/>
      <name val="Helvetica"/>
      <family val="2"/>
    </font>
    <font>
      <sz val="6"/>
      <name val="游ゴシック"/>
      <family val="2"/>
      <charset val="128"/>
      <scheme val="minor"/>
    </font>
    <font>
      <b/>
      <sz val="10"/>
      <color rgb="FF00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</font>
    <font>
      <b/>
      <sz val="12"/>
      <color rgb="FF000000"/>
      <name val="游ゴシック"/>
      <family val="3"/>
      <charset val="128"/>
      <scheme val="minor"/>
    </font>
    <font>
      <sz val="13"/>
      <color theme="1"/>
      <name val="Hiragino Sans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8" fillId="0" borderId="0" xfId="0" applyFont="1">
      <alignment vertical="center"/>
    </xf>
    <xf numFmtId="10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0" fontId="9" fillId="0" borderId="0" xfId="0" applyFont="1">
      <alignment vertical="center"/>
    </xf>
    <xf numFmtId="2" fontId="6" fillId="0" borderId="0" xfId="0" applyNumberFormat="1" applyFont="1">
      <alignment vertical="center"/>
    </xf>
    <xf numFmtId="2" fontId="7" fillId="0" borderId="0" xfId="0" applyNumberFormat="1" applyFont="1">
      <alignment vertical="center"/>
    </xf>
  </cellXfs>
  <cellStyles count="1">
    <cellStyle name="標準" xfId="0" builtinId="0"/>
  </cellStyles>
  <dxfs count="1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none"/>
      </font>
      <numFmt numFmtId="17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游ゴシック"/>
        <family val="3"/>
        <charset val="12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稼働率中央値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'行列_sorted or_original'!$F$37</c:f>
              <c:strCache>
                <c:ptCount val="1"/>
                <c:pt idx="0">
                  <c:v>稼働率中央値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'行列_sorted or_original'!$A$38:$A$44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'行列_sorted or_original'!$F$38:$F$44</c:f>
              <c:numCache>
                <c:formatCode>General</c:formatCode>
                <c:ptCount val="7"/>
                <c:pt idx="0">
                  <c:v>99.9</c:v>
                </c:pt>
                <c:pt idx="1">
                  <c:v>62.24</c:v>
                </c:pt>
                <c:pt idx="2">
                  <c:v>58.06</c:v>
                </c:pt>
                <c:pt idx="3">
                  <c:v>54.59</c:v>
                </c:pt>
                <c:pt idx="4">
                  <c:v>50.99</c:v>
                </c:pt>
                <c:pt idx="5">
                  <c:v>48.98</c:v>
                </c:pt>
                <c:pt idx="6">
                  <c:v>46.07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3-FC4D-B498-AB9F78D5AA06}"/>
            </c:ext>
          </c:extLst>
        </c:ser>
        <c:ser>
          <c:idx val="1"/>
          <c:order val="1"/>
          <c:tx>
            <c:strRef>
              <c:f>'行列_sorted or_original'!$Q$37</c:f>
              <c:strCache>
                <c:ptCount val="1"/>
                <c:pt idx="0">
                  <c:v>稼働率中央値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'行列_sorted or_original'!$A$38:$A$44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'行列_sorted or_original'!$Q$38:$Q$44</c:f>
              <c:numCache>
                <c:formatCode>General</c:formatCode>
                <c:ptCount val="7"/>
                <c:pt idx="0">
                  <c:v>99.9</c:v>
                </c:pt>
                <c:pt idx="1">
                  <c:v>99.16</c:v>
                </c:pt>
                <c:pt idx="2">
                  <c:v>97.87</c:v>
                </c:pt>
                <c:pt idx="3">
                  <c:v>94.46</c:v>
                </c:pt>
                <c:pt idx="4">
                  <c:v>89.98</c:v>
                </c:pt>
                <c:pt idx="5">
                  <c:v>85.08</c:v>
                </c:pt>
                <c:pt idx="6">
                  <c:v>72.03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A3-FC4D-B498-AB9F78D5A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633600"/>
        <c:axId val="895635248"/>
      </c:scatterChart>
      <c:valAx>
        <c:axId val="8956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635248"/>
        <c:crosses val="autoZero"/>
        <c:crossBetween val="midCat"/>
      </c:valAx>
      <c:valAx>
        <c:axId val="8956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63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稼働率平均値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CSR_sorted_or_original!$E$51</c:f>
              <c:strCache>
                <c:ptCount val="1"/>
                <c:pt idx="0">
                  <c:v>稼働率平均値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CSR_sorted_or_original!$A$52:$A$58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CSR_sorted_or_original!$E$52:$E$58</c:f>
              <c:numCache>
                <c:formatCode>General</c:formatCode>
                <c:ptCount val="7"/>
                <c:pt idx="0">
                  <c:v>97</c:v>
                </c:pt>
                <c:pt idx="1">
                  <c:v>30.17</c:v>
                </c:pt>
                <c:pt idx="2">
                  <c:v>11.62</c:v>
                </c:pt>
                <c:pt idx="3">
                  <c:v>6.31</c:v>
                </c:pt>
                <c:pt idx="4">
                  <c:v>4.43</c:v>
                </c:pt>
                <c:pt idx="5">
                  <c:v>4.59</c:v>
                </c:pt>
                <c:pt idx="6">
                  <c:v>5.53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1-F34A-8F4E-5D06A9BD0CC1}"/>
            </c:ext>
          </c:extLst>
        </c:ser>
        <c:ser>
          <c:idx val="1"/>
          <c:order val="1"/>
          <c:tx>
            <c:strRef>
              <c:f>CSR_sorted_or_original!$Q$51</c:f>
              <c:strCache>
                <c:ptCount val="1"/>
                <c:pt idx="0">
                  <c:v>稼働率平均値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CSR_sorted_or_original!$A$52:$A$58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CSR_sorted_or_original!$Q$52:$Q$58</c:f>
              <c:numCache>
                <c:formatCode>General</c:formatCode>
                <c:ptCount val="7"/>
                <c:pt idx="0">
                  <c:v>97</c:v>
                </c:pt>
                <c:pt idx="1">
                  <c:v>91.65</c:v>
                </c:pt>
                <c:pt idx="2">
                  <c:v>85.57</c:v>
                </c:pt>
                <c:pt idx="3">
                  <c:v>80.52</c:v>
                </c:pt>
                <c:pt idx="4">
                  <c:v>70.66</c:v>
                </c:pt>
                <c:pt idx="5">
                  <c:v>62.9</c:v>
                </c:pt>
                <c:pt idx="6">
                  <c:v>48.33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41-F34A-8F4E-5D06A9BD0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658896"/>
        <c:axId val="895660544"/>
      </c:scatterChart>
      <c:valAx>
        <c:axId val="89565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660544"/>
        <c:crosses val="autoZero"/>
        <c:crossBetween val="midCat"/>
      </c:valAx>
      <c:valAx>
        <c:axId val="8956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65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稼働率分散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CSR_sorted_or_original!$G$51</c:f>
              <c:strCache>
                <c:ptCount val="1"/>
                <c:pt idx="0">
                  <c:v>稼働率分散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CSR_sorted_or_original!$A$52:$A$58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CSR_sorted_or_original!$G$52:$G$58</c:f>
              <c:numCache>
                <c:formatCode>General</c:formatCode>
                <c:ptCount val="7"/>
                <c:pt idx="0">
                  <c:v>0</c:v>
                </c:pt>
                <c:pt idx="1">
                  <c:v>1491</c:v>
                </c:pt>
                <c:pt idx="2">
                  <c:v>469.6</c:v>
                </c:pt>
                <c:pt idx="3">
                  <c:v>147.49</c:v>
                </c:pt>
                <c:pt idx="4">
                  <c:v>50.6</c:v>
                </c:pt>
                <c:pt idx="5">
                  <c:v>25.34</c:v>
                </c:pt>
                <c:pt idx="6">
                  <c:v>16.690000000000001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3-1748-A5C3-A4BE0CB62B1A}"/>
            </c:ext>
          </c:extLst>
        </c:ser>
        <c:ser>
          <c:idx val="1"/>
          <c:order val="1"/>
          <c:tx>
            <c:strRef>
              <c:f>CSR_sorted_or_original!$S$51</c:f>
              <c:strCache>
                <c:ptCount val="1"/>
                <c:pt idx="0">
                  <c:v>稼働率分散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CSR_sorted_or_original!$A$52:$A$58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CSR_sorted_or_original!$S$52:$S$58</c:f>
              <c:numCache>
                <c:formatCode>General</c:formatCode>
                <c:ptCount val="7"/>
                <c:pt idx="0">
                  <c:v>0</c:v>
                </c:pt>
                <c:pt idx="1">
                  <c:v>1.1100000000000001</c:v>
                </c:pt>
                <c:pt idx="2">
                  <c:v>3.6</c:v>
                </c:pt>
                <c:pt idx="3">
                  <c:v>3.84</c:v>
                </c:pt>
                <c:pt idx="4">
                  <c:v>8.0399999999999991</c:v>
                </c:pt>
                <c:pt idx="5">
                  <c:v>8.33</c:v>
                </c:pt>
                <c:pt idx="6">
                  <c:v>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83-1748-A5C3-A4BE0CB62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565376"/>
        <c:axId val="895567024"/>
      </c:scatterChart>
      <c:valAx>
        <c:axId val="89556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567024"/>
        <c:crosses val="autoZero"/>
        <c:crossBetween val="midCat"/>
      </c:valAx>
      <c:valAx>
        <c:axId val="8955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56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TEPS(M)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CSR_sorted_or_original!$J$51</c:f>
              <c:strCache>
                <c:ptCount val="1"/>
                <c:pt idx="0">
                  <c:v>TEPS(M)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CSR_sorted_or_original!$A$52:$A$58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CSR_sorted_or_original!$J$52:$J$58</c:f>
              <c:numCache>
                <c:formatCode>General</c:formatCode>
                <c:ptCount val="7"/>
                <c:pt idx="0">
                  <c:v>69</c:v>
                </c:pt>
                <c:pt idx="1">
                  <c:v>76.540000000000006</c:v>
                </c:pt>
                <c:pt idx="2">
                  <c:v>96.9</c:v>
                </c:pt>
                <c:pt idx="3">
                  <c:v>150</c:v>
                </c:pt>
                <c:pt idx="4">
                  <c:v>290</c:v>
                </c:pt>
                <c:pt idx="5">
                  <c:v>700</c:v>
                </c:pt>
                <c:pt idx="6">
                  <c:v>1840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A-7C4B-87C6-58971EE9B826}"/>
            </c:ext>
          </c:extLst>
        </c:ser>
        <c:ser>
          <c:idx val="1"/>
          <c:order val="1"/>
          <c:tx>
            <c:strRef>
              <c:f>CSR_sorted_or_original!$V$51</c:f>
              <c:strCache>
                <c:ptCount val="1"/>
                <c:pt idx="0">
                  <c:v>TEPS(M)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CSR_sorted_or_original!$A$52:$A$58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CSR_sorted_or_original!$V$52:$V$58</c:f>
              <c:numCache>
                <c:formatCode>General</c:formatCode>
                <c:ptCount val="7"/>
                <c:pt idx="0">
                  <c:v>69</c:v>
                </c:pt>
                <c:pt idx="1">
                  <c:v>230</c:v>
                </c:pt>
                <c:pt idx="2">
                  <c:v>710</c:v>
                </c:pt>
                <c:pt idx="3">
                  <c:v>1980</c:v>
                </c:pt>
                <c:pt idx="4">
                  <c:v>4550</c:v>
                </c:pt>
                <c:pt idx="5">
                  <c:v>9590</c:v>
                </c:pt>
                <c:pt idx="6">
                  <c:v>16120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A-7C4B-87C6-58971EE9B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725168"/>
        <c:axId val="1194726816"/>
      </c:scatterChart>
      <c:valAx>
        <c:axId val="119472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4726816"/>
        <c:crosses val="autoZero"/>
        <c:crossBetween val="midCat"/>
      </c:valAx>
      <c:valAx>
        <c:axId val="11947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472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稼働率平均値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CSR_sorted_or_original!$E$7</c:f>
              <c:strCache>
                <c:ptCount val="1"/>
                <c:pt idx="0">
                  <c:v>稼働率平均値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CSR_sorted_or_original!$A$8:$A$13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xVal>
          <c:yVal>
            <c:numRef>
              <c:f>CSR_sorted_or_original!$E$8:$E$13</c:f>
              <c:numCache>
                <c:formatCode>General</c:formatCode>
                <c:ptCount val="6"/>
                <c:pt idx="0">
                  <c:v>96.27</c:v>
                </c:pt>
                <c:pt idx="1">
                  <c:v>32.92</c:v>
                </c:pt>
                <c:pt idx="2">
                  <c:v>14.43</c:v>
                </c:pt>
                <c:pt idx="3">
                  <c:v>9.4700000000000006</c:v>
                </c:pt>
                <c:pt idx="4">
                  <c:v>8.5299999999999994</c:v>
                </c:pt>
                <c:pt idx="5">
                  <c:v>10.68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0-B649-BA09-B28CC77DB81D}"/>
            </c:ext>
          </c:extLst>
        </c:ser>
        <c:ser>
          <c:idx val="1"/>
          <c:order val="1"/>
          <c:tx>
            <c:strRef>
              <c:f>CSR_sorted_or_original!$Q$7</c:f>
              <c:strCache>
                <c:ptCount val="1"/>
                <c:pt idx="0">
                  <c:v>稼働率平均値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CSR_sorted_or_original!$A$8:$A$13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xVal>
          <c:yVal>
            <c:numRef>
              <c:f>CSR_sorted_or_original!$Q$8:$Q$13</c:f>
              <c:numCache>
                <c:formatCode>General</c:formatCode>
                <c:ptCount val="6"/>
                <c:pt idx="0">
                  <c:v>96.27</c:v>
                </c:pt>
                <c:pt idx="1">
                  <c:v>88.16</c:v>
                </c:pt>
                <c:pt idx="2">
                  <c:v>81.95</c:v>
                </c:pt>
                <c:pt idx="3">
                  <c:v>70.28</c:v>
                </c:pt>
                <c:pt idx="4">
                  <c:v>55.93</c:v>
                </c:pt>
                <c:pt idx="5">
                  <c:v>42.78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0-B649-BA09-B28CC77DB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851424"/>
        <c:axId val="1194853072"/>
      </c:scatterChart>
      <c:valAx>
        <c:axId val="11948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4853072"/>
        <c:crosses val="autoZero"/>
        <c:crossBetween val="midCat"/>
      </c:valAx>
      <c:valAx>
        <c:axId val="11948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485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稼働率中央値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CSR_sorted_or_original!$F$7</c:f>
              <c:strCache>
                <c:ptCount val="1"/>
                <c:pt idx="0">
                  <c:v>稼働率中央値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CSR_sorted_or_original!$A$8:$A$13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xVal>
          <c:yVal>
            <c:numRef>
              <c:f>CSR_sorted_or_original!$F$8:$F$13</c:f>
              <c:numCache>
                <c:formatCode>General</c:formatCode>
                <c:ptCount val="6"/>
                <c:pt idx="0">
                  <c:v>96.27</c:v>
                </c:pt>
                <c:pt idx="1">
                  <c:v>12.88</c:v>
                </c:pt>
                <c:pt idx="2">
                  <c:v>7.21</c:v>
                </c:pt>
                <c:pt idx="3">
                  <c:v>6.44</c:v>
                </c:pt>
                <c:pt idx="4">
                  <c:v>7.24</c:v>
                </c:pt>
                <c:pt idx="5">
                  <c:v>10.42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D-D64C-BA49-8CCC15C258EB}"/>
            </c:ext>
          </c:extLst>
        </c:ser>
        <c:ser>
          <c:idx val="1"/>
          <c:order val="1"/>
          <c:tx>
            <c:strRef>
              <c:f>CSR_sorted_or_original!$R$7</c:f>
              <c:strCache>
                <c:ptCount val="1"/>
                <c:pt idx="0">
                  <c:v>稼働率中央値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CSR_sorted_or_original!$A$8:$A$13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xVal>
          <c:yVal>
            <c:numRef>
              <c:f>CSR_sorted_or_original!$R$8:$R$13</c:f>
              <c:numCache>
                <c:formatCode>General</c:formatCode>
                <c:ptCount val="6"/>
                <c:pt idx="0">
                  <c:v>96.27</c:v>
                </c:pt>
                <c:pt idx="1">
                  <c:v>88.22</c:v>
                </c:pt>
                <c:pt idx="2">
                  <c:v>82.23</c:v>
                </c:pt>
                <c:pt idx="3">
                  <c:v>69.98</c:v>
                </c:pt>
                <c:pt idx="4">
                  <c:v>55.82</c:v>
                </c:pt>
                <c:pt idx="5">
                  <c:v>42.54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D-D64C-BA49-8CCC15C25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23712"/>
        <c:axId val="547721248"/>
      </c:scatterChart>
      <c:valAx>
        <c:axId val="52322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721248"/>
        <c:crosses val="autoZero"/>
        <c:crossBetween val="midCat"/>
      </c:valAx>
      <c:valAx>
        <c:axId val="5477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322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稼働率分散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CSR_sorted_or_original!$G$7</c:f>
              <c:strCache>
                <c:ptCount val="1"/>
                <c:pt idx="0">
                  <c:v>稼働率分散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CSR_sorted_or_original!$A$8:$A$13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xVal>
          <c:yVal>
            <c:numRef>
              <c:f>CSR_sorted_or_original!$G$8:$G$13</c:f>
              <c:numCache>
                <c:formatCode>General</c:formatCode>
                <c:ptCount val="6"/>
                <c:pt idx="0">
                  <c:v>0</c:v>
                </c:pt>
                <c:pt idx="1">
                  <c:v>1324.75</c:v>
                </c:pt>
                <c:pt idx="2">
                  <c:v>432.58</c:v>
                </c:pt>
                <c:pt idx="3">
                  <c:v>153.71</c:v>
                </c:pt>
                <c:pt idx="4">
                  <c:v>68.599999999999994</c:v>
                </c:pt>
                <c:pt idx="5">
                  <c:v>46.15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D-8A41-A1AE-55B9A1B7E26E}"/>
            </c:ext>
          </c:extLst>
        </c:ser>
        <c:ser>
          <c:idx val="1"/>
          <c:order val="1"/>
          <c:tx>
            <c:strRef>
              <c:f>CSR_sorted_or_original!$S$7</c:f>
              <c:strCache>
                <c:ptCount val="1"/>
                <c:pt idx="0">
                  <c:v>稼働率分散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CSR_sorted_or_original!$A$8:$A$13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xVal>
          <c:yVal>
            <c:numRef>
              <c:f>CSR_sorted_or_original!$S$8:$S$13</c:f>
              <c:numCache>
                <c:formatCode>General</c:formatCode>
                <c:ptCount val="6"/>
                <c:pt idx="0">
                  <c:v>0</c:v>
                </c:pt>
                <c:pt idx="1">
                  <c:v>0.36</c:v>
                </c:pt>
                <c:pt idx="2">
                  <c:v>3.33</c:v>
                </c:pt>
                <c:pt idx="3">
                  <c:v>7.85</c:v>
                </c:pt>
                <c:pt idx="4">
                  <c:v>6.63</c:v>
                </c:pt>
                <c:pt idx="5">
                  <c:v>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AD-8A41-A1AE-55B9A1B7E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835760"/>
        <c:axId val="1195698592"/>
      </c:scatterChart>
      <c:valAx>
        <c:axId val="119583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5698592"/>
        <c:crosses val="autoZero"/>
        <c:crossBetween val="midCat"/>
      </c:valAx>
      <c:valAx>
        <c:axId val="11956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583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TEPS(M)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CSR_sorted_or_original!$J$7</c:f>
              <c:strCache>
                <c:ptCount val="1"/>
                <c:pt idx="0">
                  <c:v>TEPS(M)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CSR_sorted_or_original!$A$8:$A$13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xVal>
          <c:yVal>
            <c:numRef>
              <c:f>CSR_sorted_or_original!$J$8:$J$13</c:f>
              <c:numCache>
                <c:formatCode>General</c:formatCode>
                <c:ptCount val="6"/>
                <c:pt idx="0">
                  <c:v>66.599999999999994</c:v>
                </c:pt>
                <c:pt idx="1">
                  <c:v>77.2</c:v>
                </c:pt>
                <c:pt idx="2">
                  <c:v>110</c:v>
                </c:pt>
                <c:pt idx="3">
                  <c:v>210</c:v>
                </c:pt>
                <c:pt idx="4">
                  <c:v>470</c:v>
                </c:pt>
                <c:pt idx="5">
                  <c:v>1350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B-224B-82DE-46D9142B36AE}"/>
            </c:ext>
          </c:extLst>
        </c:ser>
        <c:ser>
          <c:idx val="1"/>
          <c:order val="1"/>
          <c:tx>
            <c:strRef>
              <c:f>CSR_sorted_or_original!$V$7</c:f>
              <c:strCache>
                <c:ptCount val="1"/>
                <c:pt idx="0">
                  <c:v>TEPS(M)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CSR_sorted_or_original!$A$8:$A$13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xVal>
          <c:yVal>
            <c:numRef>
              <c:f>CSR_sorted_or_original!$V$8:$V$13</c:f>
              <c:numCache>
                <c:formatCode>General</c:formatCode>
                <c:ptCount val="6"/>
                <c:pt idx="0">
                  <c:v>66.599999999999994</c:v>
                </c:pt>
                <c:pt idx="1">
                  <c:v>210</c:v>
                </c:pt>
                <c:pt idx="2">
                  <c:v>630</c:v>
                </c:pt>
                <c:pt idx="3">
                  <c:v>1550</c:v>
                </c:pt>
                <c:pt idx="4">
                  <c:v>3110</c:v>
                </c:pt>
                <c:pt idx="5">
                  <c:v>5430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B-224B-82DE-46D9142B3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804032"/>
        <c:axId val="359805680"/>
      </c:scatterChart>
      <c:valAx>
        <c:axId val="35980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805680"/>
        <c:crosses val="autoZero"/>
        <c:crossBetween val="midCat"/>
      </c:valAx>
      <c:valAx>
        <c:axId val="3598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80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1PE</a:t>
            </a:r>
            <a:r>
              <a:rPr lang="ja-JP" altLang="en-US"/>
              <a:t>あたりの性能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CSR_sorted_or_original!$K$7</c:f>
              <c:strCache>
                <c:ptCount val="1"/>
                <c:pt idx="0">
                  <c:v>1PEあたりの性能TEPS/PE数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CSR_sorted_or_original!$A$8:$A$13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xVal>
          <c:yVal>
            <c:numRef>
              <c:f>CSR_sorted_or_original!$K$8:$K$13</c:f>
              <c:numCache>
                <c:formatCode>General</c:formatCode>
                <c:ptCount val="6"/>
                <c:pt idx="1">
                  <c:v>19.3</c:v>
                </c:pt>
                <c:pt idx="2">
                  <c:v>6.875</c:v>
                </c:pt>
                <c:pt idx="3">
                  <c:v>3.28125</c:v>
                </c:pt>
                <c:pt idx="4">
                  <c:v>1.8359375</c:v>
                </c:pt>
                <c:pt idx="5">
                  <c:v>1.318359375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9-B94E-9448-64063DAF2636}"/>
            </c:ext>
          </c:extLst>
        </c:ser>
        <c:ser>
          <c:idx val="1"/>
          <c:order val="1"/>
          <c:tx>
            <c:strRef>
              <c:f>CSR_sorted_or_original!$W$7</c:f>
              <c:strCache>
                <c:ptCount val="1"/>
                <c:pt idx="0">
                  <c:v>1PEあたりの性能TEPS/PE数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CSR_sorted_or_original!$A$8:$A$13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xVal>
          <c:yVal>
            <c:numRef>
              <c:f>CSR_sorted_or_original!$W$8:$W$13</c:f>
              <c:numCache>
                <c:formatCode>General</c:formatCode>
                <c:ptCount val="6"/>
                <c:pt idx="1">
                  <c:v>52.5</c:v>
                </c:pt>
                <c:pt idx="2">
                  <c:v>39.375</c:v>
                </c:pt>
                <c:pt idx="3">
                  <c:v>24.21875</c:v>
                </c:pt>
                <c:pt idx="4">
                  <c:v>12.1484375</c:v>
                </c:pt>
                <c:pt idx="5">
                  <c:v>5.302734375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9-B94E-9448-64063DAF2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76272"/>
        <c:axId val="369824192"/>
      </c:scatterChart>
      <c:valAx>
        <c:axId val="4174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9824192"/>
        <c:crosses val="autoZero"/>
        <c:crossBetween val="midCat"/>
      </c:valAx>
      <c:valAx>
        <c:axId val="3698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47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baseline="0">
                <a:effectLst/>
              </a:rPr>
              <a:t>1PE</a:t>
            </a:r>
            <a:r>
              <a:rPr lang="ja-JP" altLang="ja-JP" sz="1400" b="0" i="0" baseline="0">
                <a:effectLst/>
              </a:rPr>
              <a:t>あたりの性能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CSR_sorted_or_original!$K$51</c:f>
              <c:strCache>
                <c:ptCount val="1"/>
                <c:pt idx="0">
                  <c:v>1PEあたりの性能TEPS/PE数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CSR_sorted_or_original!$A$52:$A$58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CSR_sorted_or_original!$K$52:$K$58</c:f>
              <c:numCache>
                <c:formatCode>General</c:formatCode>
                <c:ptCount val="7"/>
                <c:pt idx="1">
                  <c:v>19.135000000000002</c:v>
                </c:pt>
                <c:pt idx="2">
                  <c:v>6.0562500000000004</c:v>
                </c:pt>
                <c:pt idx="3">
                  <c:v>2.34375</c:v>
                </c:pt>
                <c:pt idx="4">
                  <c:v>1.1328125</c:v>
                </c:pt>
                <c:pt idx="5">
                  <c:v>0.68359375</c:v>
                </c:pt>
                <c:pt idx="6">
                  <c:v>0.44921875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5-FE4F-BC0B-FF5442A04358}"/>
            </c:ext>
          </c:extLst>
        </c:ser>
        <c:ser>
          <c:idx val="1"/>
          <c:order val="1"/>
          <c:tx>
            <c:strRef>
              <c:f>CSR_sorted_or_original!$W$51</c:f>
              <c:strCache>
                <c:ptCount val="1"/>
                <c:pt idx="0">
                  <c:v>1PEあたりの性能TEPS/PE数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CSR_sorted_or_original!$A$52:$A$58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CSR_sorted_or_original!$W$52:$W$58</c:f>
              <c:numCache>
                <c:formatCode>General</c:formatCode>
                <c:ptCount val="7"/>
                <c:pt idx="1">
                  <c:v>57.5</c:v>
                </c:pt>
                <c:pt idx="2">
                  <c:v>44.375</c:v>
                </c:pt>
                <c:pt idx="3">
                  <c:v>30.9375</c:v>
                </c:pt>
                <c:pt idx="4">
                  <c:v>17.7734375</c:v>
                </c:pt>
                <c:pt idx="5">
                  <c:v>9.365234375</c:v>
                </c:pt>
                <c:pt idx="6">
                  <c:v>3.935546875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5-FE4F-BC0B-FF5442A0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71520"/>
        <c:axId val="989673168"/>
      </c:scatterChart>
      <c:valAx>
        <c:axId val="9896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9673168"/>
        <c:crosses val="autoZero"/>
        <c:crossBetween val="midCat"/>
      </c:valAx>
      <c:valAx>
        <c:axId val="9896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967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015747388860975E-2"/>
          <c:y val="6.7167756937530493E-2"/>
          <c:w val="0.88671634031403634"/>
          <c:h val="0.84466145920337832"/>
        </c:manualLayout>
      </c:layout>
      <c:scatterChart>
        <c:scatterStyle val="lineMarker"/>
        <c:varyColors val="0"/>
        <c:ser>
          <c:idx val="0"/>
          <c:order val="0"/>
          <c:tx>
            <c:v>総サイクル数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scale12_CSR_original!$C$8:$C$14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scale12_CSR_original!$J$8:$J$14</c:f>
              <c:numCache>
                <c:formatCode>General</c:formatCode>
                <c:ptCount val="7"/>
                <c:pt idx="0">
                  <c:v>113528</c:v>
                </c:pt>
                <c:pt idx="1">
                  <c:v>33691</c:v>
                </c:pt>
                <c:pt idx="2">
                  <c:v>10976</c:v>
                </c:pt>
                <c:pt idx="3">
                  <c:v>3957</c:v>
                </c:pt>
                <c:pt idx="4">
                  <c:v>1721</c:v>
                </c:pt>
                <c:pt idx="5">
                  <c:v>817</c:v>
                </c:pt>
                <c:pt idx="6">
                  <c:v>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5-E545-A338-F5DC71F17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07616"/>
        <c:axId val="598809264"/>
      </c:scatterChart>
      <c:valAx>
        <c:axId val="59880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809264"/>
        <c:crosses val="autoZero"/>
        <c:crossBetween val="midCat"/>
      </c:valAx>
      <c:valAx>
        <c:axId val="5988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80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稼働率平均値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'行列_sorted or_original'!$E$37</c:f>
              <c:strCache>
                <c:ptCount val="1"/>
                <c:pt idx="0">
                  <c:v>稼働率平均値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'行列_sorted or_original'!$A$38:$A$44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'行列_sorted or_original'!$E$38:$E$44</c:f>
              <c:numCache>
                <c:formatCode>General</c:formatCode>
                <c:ptCount val="7"/>
                <c:pt idx="0">
                  <c:v>99.9</c:v>
                </c:pt>
                <c:pt idx="1">
                  <c:v>62.24</c:v>
                </c:pt>
                <c:pt idx="2">
                  <c:v>47.55</c:v>
                </c:pt>
                <c:pt idx="3">
                  <c:v>44.66</c:v>
                </c:pt>
                <c:pt idx="4">
                  <c:v>41.72</c:v>
                </c:pt>
                <c:pt idx="5">
                  <c:v>40.07</c:v>
                </c:pt>
                <c:pt idx="6">
                  <c:v>37.700000000000003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B-8347-B9C3-8D3A90354CDD}"/>
            </c:ext>
          </c:extLst>
        </c:ser>
        <c:ser>
          <c:idx val="1"/>
          <c:order val="1"/>
          <c:tx>
            <c:strRef>
              <c:f>'行列_sorted or_original'!$P$37</c:f>
              <c:strCache>
                <c:ptCount val="1"/>
                <c:pt idx="0">
                  <c:v>稼働率平均値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'行列_sorted or_original'!$A$38:$A$44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'行列_sorted or_original'!$P$38:$P$44</c:f>
              <c:numCache>
                <c:formatCode>General</c:formatCode>
                <c:ptCount val="7"/>
                <c:pt idx="0">
                  <c:v>99.9</c:v>
                </c:pt>
                <c:pt idx="1">
                  <c:v>99.16</c:v>
                </c:pt>
                <c:pt idx="2">
                  <c:v>97.9</c:v>
                </c:pt>
                <c:pt idx="3">
                  <c:v>93.98</c:v>
                </c:pt>
                <c:pt idx="4">
                  <c:v>89.96</c:v>
                </c:pt>
                <c:pt idx="5">
                  <c:v>85.66</c:v>
                </c:pt>
                <c:pt idx="6">
                  <c:v>72.510000000000005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B-8347-B9C3-8D3A90354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658896"/>
        <c:axId val="895660544"/>
      </c:scatterChart>
      <c:valAx>
        <c:axId val="89565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660544"/>
        <c:crosses val="autoZero"/>
        <c:crossBetween val="midCat"/>
      </c:valAx>
      <c:valAx>
        <c:axId val="8956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65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実際の変化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scale12_CSR_original!$C$8:$C$14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scale12_CSR_original!$M$8:$M$14</c:f>
              <c:numCache>
                <c:formatCode>General</c:formatCode>
                <c:ptCount val="7"/>
                <c:pt idx="0">
                  <c:v>69</c:v>
                </c:pt>
                <c:pt idx="1">
                  <c:v>230</c:v>
                </c:pt>
                <c:pt idx="2">
                  <c:v>710</c:v>
                </c:pt>
                <c:pt idx="3">
                  <c:v>1980</c:v>
                </c:pt>
                <c:pt idx="4">
                  <c:v>4550</c:v>
                </c:pt>
                <c:pt idx="5">
                  <c:v>9590</c:v>
                </c:pt>
                <c:pt idx="6">
                  <c:v>16120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B-AA4F-8860-BD85ACC4C0A8}"/>
            </c:ext>
          </c:extLst>
        </c:ser>
        <c:ser>
          <c:idx val="1"/>
          <c:order val="1"/>
          <c:tx>
            <c:v>理想の変化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scale12_CSR_original!$C$8:$C$14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scale12_CSR_original!$N$8:$N$14</c:f>
              <c:numCache>
                <c:formatCode>General</c:formatCode>
                <c:ptCount val="7"/>
                <c:pt idx="0">
                  <c:v>57.5</c:v>
                </c:pt>
                <c:pt idx="1">
                  <c:v>230</c:v>
                </c:pt>
                <c:pt idx="2">
                  <c:v>920</c:v>
                </c:pt>
                <c:pt idx="3">
                  <c:v>3680</c:v>
                </c:pt>
                <c:pt idx="4">
                  <c:v>14720</c:v>
                </c:pt>
                <c:pt idx="5">
                  <c:v>58880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CB-AA4F-8860-BD85ACC4C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957200"/>
        <c:axId val="1097958848"/>
      </c:scatterChart>
      <c:valAx>
        <c:axId val="10979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7958848"/>
        <c:crosses val="autoZero"/>
        <c:crossBetween val="midCat"/>
      </c:valAx>
      <c:valAx>
        <c:axId val="1097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795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scale12_CSR_original!$C$8:$C$14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scale12_CSR_original!$M$8:$M$14</c:f>
              <c:numCache>
                <c:formatCode>General</c:formatCode>
                <c:ptCount val="7"/>
                <c:pt idx="0">
                  <c:v>69</c:v>
                </c:pt>
                <c:pt idx="1">
                  <c:v>230</c:v>
                </c:pt>
                <c:pt idx="2">
                  <c:v>710</c:v>
                </c:pt>
                <c:pt idx="3">
                  <c:v>1980</c:v>
                </c:pt>
                <c:pt idx="4">
                  <c:v>4550</c:v>
                </c:pt>
                <c:pt idx="5">
                  <c:v>9590</c:v>
                </c:pt>
                <c:pt idx="6">
                  <c:v>16120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9-5B48-9EFF-9D1CAADED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843824"/>
        <c:axId val="1248845472"/>
      </c:scatterChart>
      <c:valAx>
        <c:axId val="124884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8845472"/>
        <c:crosses val="autoZero"/>
        <c:crossBetween val="midCat"/>
      </c:valAx>
      <c:valAx>
        <c:axId val="12488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884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scale12_CSR_original!$C$8:$C$14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scale12_CSR_original!$Q$8:$Q$14</c:f>
              <c:numCache>
                <c:formatCode>0.00</c:formatCode>
                <c:ptCount val="7"/>
                <c:pt idx="0">
                  <c:v>69</c:v>
                </c:pt>
                <c:pt idx="1">
                  <c:v>57.5</c:v>
                </c:pt>
                <c:pt idx="2">
                  <c:v>44.375</c:v>
                </c:pt>
                <c:pt idx="3">
                  <c:v>30.9375</c:v>
                </c:pt>
                <c:pt idx="4">
                  <c:v>17.7734375</c:v>
                </c:pt>
                <c:pt idx="5">
                  <c:v>9.365234375</c:v>
                </c:pt>
                <c:pt idx="6">
                  <c:v>3.935546875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A2-6B4F-9B1C-6C3B0B6FE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09152"/>
        <c:axId val="2047334976"/>
      </c:scatterChart>
      <c:valAx>
        <c:axId val="20562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7334976"/>
        <c:crosses val="autoZero"/>
        <c:crossBetween val="midCat"/>
      </c:valAx>
      <c:valAx>
        <c:axId val="20473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620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scale12_CSR_original!$C$8:$C$14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scale12_CSR_original!$G$8:$G$14</c:f>
              <c:numCache>
                <c:formatCode>General</c:formatCode>
                <c:ptCount val="7"/>
                <c:pt idx="0">
                  <c:v>97</c:v>
                </c:pt>
                <c:pt idx="1">
                  <c:v>91.65</c:v>
                </c:pt>
                <c:pt idx="2">
                  <c:v>85.57</c:v>
                </c:pt>
                <c:pt idx="3">
                  <c:v>80.52</c:v>
                </c:pt>
                <c:pt idx="4">
                  <c:v>70.66</c:v>
                </c:pt>
                <c:pt idx="5">
                  <c:v>62.9</c:v>
                </c:pt>
                <c:pt idx="6">
                  <c:v>48.33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A-C242-A65A-65EE0707C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249279"/>
        <c:axId val="1939344287"/>
      </c:scatterChart>
      <c:valAx>
        <c:axId val="119624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9344287"/>
        <c:crosses val="autoZero"/>
        <c:crossBetween val="midCat"/>
      </c:valAx>
      <c:valAx>
        <c:axId val="19393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624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scales_CSR_original!$E$7</c:f>
              <c:strCache>
                <c:ptCount val="1"/>
                <c:pt idx="0">
                  <c:v>稼働率平均値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scales_CSR_original!$A$8:$A$16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xVal>
          <c:yVal>
            <c:numRef>
              <c:f>scales_CSR_original!$E$8:$E$16</c:f>
              <c:numCache>
                <c:formatCode>General</c:formatCode>
                <c:ptCount val="9"/>
                <c:pt idx="0">
                  <c:v>96.27</c:v>
                </c:pt>
                <c:pt idx="1">
                  <c:v>88.16</c:v>
                </c:pt>
                <c:pt idx="2">
                  <c:v>81.95</c:v>
                </c:pt>
                <c:pt idx="3">
                  <c:v>70.28</c:v>
                </c:pt>
                <c:pt idx="4">
                  <c:v>55.93</c:v>
                </c:pt>
                <c:pt idx="5">
                  <c:v>42.78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A-DC46-828C-EF424FFA5A5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scales_CSR_original!$A$8:$A$16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xVal>
          <c:yVal>
            <c:numRef>
              <c:f>scales_CSR_original!$E$22:$E$30</c:f>
              <c:numCache>
                <c:formatCode>General</c:formatCode>
                <c:ptCount val="9"/>
                <c:pt idx="0">
                  <c:v>97</c:v>
                </c:pt>
                <c:pt idx="1">
                  <c:v>91.65</c:v>
                </c:pt>
                <c:pt idx="2">
                  <c:v>85.57</c:v>
                </c:pt>
                <c:pt idx="3">
                  <c:v>80.52</c:v>
                </c:pt>
                <c:pt idx="4">
                  <c:v>70.66</c:v>
                </c:pt>
                <c:pt idx="5">
                  <c:v>62.9</c:v>
                </c:pt>
                <c:pt idx="6">
                  <c:v>48.33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A-DC46-828C-EF424FFA5A5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scales_CSR_original!$A$36:$A$44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xVal>
          <c:yVal>
            <c:numRef>
              <c:f>scales_CSR_original!$E$36:$E$44</c:f>
              <c:numCache>
                <c:formatCode>General</c:formatCode>
                <c:ptCount val="9"/>
                <c:pt idx="0">
                  <c:v>97.42</c:v>
                </c:pt>
                <c:pt idx="1">
                  <c:v>89.39</c:v>
                </c:pt>
                <c:pt idx="2">
                  <c:v>85.67</c:v>
                </c:pt>
                <c:pt idx="3">
                  <c:v>82.51</c:v>
                </c:pt>
                <c:pt idx="4">
                  <c:v>78.91</c:v>
                </c:pt>
                <c:pt idx="5">
                  <c:v>75.77</c:v>
                </c:pt>
                <c:pt idx="6">
                  <c:v>64.63</c:v>
                </c:pt>
                <c:pt idx="7">
                  <c:v>50.65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AA-DC46-828C-EF424FFA5A5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scales_CSR_original!$A$50:$A$58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xVal>
          <c:yVal>
            <c:numRef>
              <c:f>scales_CSR_original!$E$50:$E$58</c:f>
              <c:numCache>
                <c:formatCode>General</c:formatCode>
                <c:ptCount val="9"/>
                <c:pt idx="0">
                  <c:v>97.72</c:v>
                </c:pt>
                <c:pt idx="1">
                  <c:v>92.48</c:v>
                </c:pt>
                <c:pt idx="2">
                  <c:v>89.88</c:v>
                </c:pt>
                <c:pt idx="3">
                  <c:v>84.07</c:v>
                </c:pt>
                <c:pt idx="4">
                  <c:v>82.66</c:v>
                </c:pt>
                <c:pt idx="5">
                  <c:v>81.77</c:v>
                </c:pt>
                <c:pt idx="6">
                  <c:v>78.33</c:v>
                </c:pt>
                <c:pt idx="7">
                  <c:v>68.95</c:v>
                </c:pt>
                <c:pt idx="8">
                  <c:v>55.94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1-C24E-B7A5-D2A6CFF84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93808"/>
        <c:axId val="215450432"/>
      </c:scatterChart>
      <c:valAx>
        <c:axId val="21589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50432"/>
        <c:crosses val="autoZero"/>
        <c:crossBetween val="midCat"/>
      </c:valAx>
      <c:valAx>
        <c:axId val="2154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89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scales_CSR_original!$A$8:$A$16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xVal>
          <c:yVal>
            <c:numRef>
              <c:f>scales_CSR_original!$J$8:$J$16</c:f>
              <c:numCache>
                <c:formatCode>General</c:formatCode>
                <c:ptCount val="9"/>
                <c:pt idx="0">
                  <c:v>66.599999999999994</c:v>
                </c:pt>
                <c:pt idx="1">
                  <c:v>210</c:v>
                </c:pt>
                <c:pt idx="2">
                  <c:v>630</c:v>
                </c:pt>
                <c:pt idx="3">
                  <c:v>1550</c:v>
                </c:pt>
                <c:pt idx="4">
                  <c:v>3110</c:v>
                </c:pt>
                <c:pt idx="5">
                  <c:v>5430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2-904E-AE1B-B2443CE092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scales_CSR_original!$A$8:$A$16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xVal>
          <c:yVal>
            <c:numRef>
              <c:f>scales_CSR_original!$J$22:$J$30</c:f>
              <c:numCache>
                <c:formatCode>General</c:formatCode>
                <c:ptCount val="9"/>
                <c:pt idx="0">
                  <c:v>69</c:v>
                </c:pt>
                <c:pt idx="1">
                  <c:v>230</c:v>
                </c:pt>
                <c:pt idx="2">
                  <c:v>710</c:v>
                </c:pt>
                <c:pt idx="3">
                  <c:v>1980</c:v>
                </c:pt>
                <c:pt idx="4">
                  <c:v>4550</c:v>
                </c:pt>
                <c:pt idx="5">
                  <c:v>9590</c:v>
                </c:pt>
                <c:pt idx="6">
                  <c:v>16120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E2-904E-AE1B-B2443CE0920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scales_CSR_original!$A$8:$A$16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xVal>
          <c:yVal>
            <c:numRef>
              <c:f>scales_CSR_original!$J$36:$J$44</c:f>
              <c:numCache>
                <c:formatCode>General</c:formatCode>
                <c:ptCount val="9"/>
                <c:pt idx="0">
                  <c:v>70.61</c:v>
                </c:pt>
                <c:pt idx="1">
                  <c:v>230</c:v>
                </c:pt>
                <c:pt idx="2">
                  <c:v>750</c:v>
                </c:pt>
                <c:pt idx="3">
                  <c:v>2200</c:v>
                </c:pt>
                <c:pt idx="4">
                  <c:v>5670</c:v>
                </c:pt>
                <c:pt idx="5">
                  <c:v>13170</c:v>
                </c:pt>
                <c:pt idx="6">
                  <c:v>25070</c:v>
                </c:pt>
                <c:pt idx="7">
                  <c:v>41640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E2-904E-AE1B-B2443CE0920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scales_CSR_original!$A$8:$A$16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xVal>
          <c:yVal>
            <c:numRef>
              <c:f>scales_CSR_original!$J$50:$J$58</c:f>
              <c:numCache>
                <c:formatCode>General</c:formatCode>
                <c:ptCount val="9"/>
                <c:pt idx="0">
                  <c:v>71.77</c:v>
                </c:pt>
                <c:pt idx="1">
                  <c:v>250</c:v>
                </c:pt>
                <c:pt idx="2">
                  <c:v>830</c:v>
                </c:pt>
                <c:pt idx="3">
                  <c:v>2390</c:v>
                </c:pt>
                <c:pt idx="4">
                  <c:v>6480</c:v>
                </c:pt>
                <c:pt idx="5">
                  <c:v>15800</c:v>
                </c:pt>
                <c:pt idx="6">
                  <c:v>34240</c:v>
                </c:pt>
                <c:pt idx="7">
                  <c:v>64460</c:v>
                </c:pt>
                <c:pt idx="8">
                  <c:v>108190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E-A644-9D16-4CABAC97D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742368"/>
        <c:axId val="1351744016"/>
      </c:scatterChart>
      <c:valAx>
        <c:axId val="13517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1744016"/>
        <c:crosses val="autoZero"/>
        <c:crossBetween val="midCat"/>
      </c:valAx>
      <c:valAx>
        <c:axId val="13517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17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scales_CSR_original!$B$73</c:f>
              <c:strCache>
                <c:ptCount val="1"/>
                <c:pt idx="0">
                  <c:v>平均稼働率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scales_CSR_original!$A$74:$A$80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</c:numCache>
            </c:numRef>
          </c:xVal>
          <c:yVal>
            <c:numRef>
              <c:f>scales_CSR_original!$B$74:$B$80</c:f>
              <c:numCache>
                <c:formatCode>General</c:formatCode>
                <c:ptCount val="7"/>
                <c:pt idx="0">
                  <c:v>70.28</c:v>
                </c:pt>
                <c:pt idx="1">
                  <c:v>77.72</c:v>
                </c:pt>
                <c:pt idx="2">
                  <c:v>80.52</c:v>
                </c:pt>
                <c:pt idx="3">
                  <c:v>80.25</c:v>
                </c:pt>
                <c:pt idx="4">
                  <c:v>82.51</c:v>
                </c:pt>
                <c:pt idx="5">
                  <c:v>84.07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7-3B4B-8778-3B4DC542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73680"/>
        <c:axId val="322575360"/>
      </c:scatterChart>
      <c:valAx>
        <c:axId val="32257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2575360"/>
        <c:crosses val="autoZero"/>
        <c:crossBetween val="midCat"/>
      </c:valAx>
      <c:valAx>
        <c:axId val="3225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257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scales_CSR_original!$C$73</c:f>
              <c:strCache>
                <c:ptCount val="1"/>
                <c:pt idx="0">
                  <c:v>TEPS(M)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scales_CSR_original!$A$74:$A$80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</c:numCache>
            </c:numRef>
          </c:xVal>
          <c:yVal>
            <c:numRef>
              <c:f>scales_CSR_original!$C$74:$C$80</c:f>
              <c:numCache>
                <c:formatCode>General</c:formatCode>
                <c:ptCount val="7"/>
                <c:pt idx="0">
                  <c:v>1550</c:v>
                </c:pt>
                <c:pt idx="1">
                  <c:v>1820</c:v>
                </c:pt>
                <c:pt idx="2">
                  <c:v>1980</c:v>
                </c:pt>
                <c:pt idx="3">
                  <c:v>2070</c:v>
                </c:pt>
                <c:pt idx="4">
                  <c:v>2200</c:v>
                </c:pt>
                <c:pt idx="5">
                  <c:v>2390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C-8346-93A8-7103066ED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78464"/>
        <c:axId val="219769120"/>
      </c:scatterChart>
      <c:valAx>
        <c:axId val="2197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9769120"/>
        <c:crosses val="autoZero"/>
        <c:crossBetween val="midCat"/>
      </c:valAx>
      <c:valAx>
        <c:axId val="2197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977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稼働率分散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'行列_sorted or_original'!$G$37</c:f>
              <c:strCache>
                <c:ptCount val="1"/>
                <c:pt idx="0">
                  <c:v>稼働率分散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'行列_sorted or_original'!$A$38:$A$44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'行列_sorted or_original'!$G$38:$G$44</c:f>
              <c:numCache>
                <c:formatCode>General</c:formatCode>
                <c:ptCount val="7"/>
                <c:pt idx="0">
                  <c:v>0</c:v>
                </c:pt>
                <c:pt idx="1">
                  <c:v>191.41</c:v>
                </c:pt>
                <c:pt idx="2">
                  <c:v>332.86</c:v>
                </c:pt>
                <c:pt idx="3">
                  <c:v>349.74</c:v>
                </c:pt>
                <c:pt idx="4">
                  <c:v>371.3</c:v>
                </c:pt>
                <c:pt idx="5">
                  <c:v>343.91</c:v>
                </c:pt>
                <c:pt idx="6">
                  <c:v>306.2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7-8E4F-8780-57FCA1CB391C}"/>
            </c:ext>
          </c:extLst>
        </c:ser>
        <c:ser>
          <c:idx val="1"/>
          <c:order val="1"/>
          <c:tx>
            <c:strRef>
              <c:f>'行列_sorted or_original'!$R$37</c:f>
              <c:strCache>
                <c:ptCount val="1"/>
                <c:pt idx="0">
                  <c:v>稼働率分散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'行列_sorted or_original'!$A$38:$A$44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'行列_sorted or_original'!$R$38:$R$44</c:f>
              <c:numCache>
                <c:formatCode>General</c:formatCode>
                <c:ptCount val="7"/>
                <c:pt idx="0">
                  <c:v>0</c:v>
                </c:pt>
                <c:pt idx="1">
                  <c:v>0.11</c:v>
                </c:pt>
                <c:pt idx="2">
                  <c:v>0.25</c:v>
                </c:pt>
                <c:pt idx="3">
                  <c:v>1.35</c:v>
                </c:pt>
                <c:pt idx="4">
                  <c:v>3.2</c:v>
                </c:pt>
                <c:pt idx="5">
                  <c:v>6.78</c:v>
                </c:pt>
                <c:pt idx="6">
                  <c:v>10.07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7-8E4F-8780-57FCA1CB3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565376"/>
        <c:axId val="895567024"/>
      </c:scatterChart>
      <c:valAx>
        <c:axId val="89556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567024"/>
        <c:crosses val="autoZero"/>
        <c:crossBetween val="midCat"/>
      </c:valAx>
      <c:valAx>
        <c:axId val="8955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56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TEPS(M)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'行列_sorted or_original'!$J$37</c:f>
              <c:strCache>
                <c:ptCount val="1"/>
                <c:pt idx="0">
                  <c:v>TEPS(M)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'行列_sorted or_original'!$A$38:$A$44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'行列_sorted or_original'!$J$38:$J$44</c:f>
              <c:numCache>
                <c:formatCode>General</c:formatCode>
                <c:ptCount val="7"/>
                <c:pt idx="0">
                  <c:v>0.56999999999999995</c:v>
                </c:pt>
                <c:pt idx="1">
                  <c:v>1.42</c:v>
                </c:pt>
                <c:pt idx="2">
                  <c:v>4.33</c:v>
                </c:pt>
                <c:pt idx="3">
                  <c:v>16.25</c:v>
                </c:pt>
                <c:pt idx="4">
                  <c:v>60.48</c:v>
                </c:pt>
                <c:pt idx="5">
                  <c:v>230</c:v>
                </c:pt>
                <c:pt idx="6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E-0A4A-884C-15A4300C0261}"/>
            </c:ext>
          </c:extLst>
        </c:ser>
        <c:ser>
          <c:idx val="1"/>
          <c:order val="1"/>
          <c:tx>
            <c:strRef>
              <c:f>'行列_sorted or_original'!$U$37</c:f>
              <c:strCache>
                <c:ptCount val="1"/>
                <c:pt idx="0">
                  <c:v>TEPS(M)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'行列_sorted or_original'!$A$38:$A$44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'行列_sorted or_original'!$U$38:$U$44</c:f>
              <c:numCache>
                <c:formatCode>General</c:formatCode>
                <c:ptCount val="7"/>
                <c:pt idx="0">
                  <c:v>0.56999999999999995</c:v>
                </c:pt>
                <c:pt idx="1">
                  <c:v>2.2599999999999998</c:v>
                </c:pt>
                <c:pt idx="2">
                  <c:v>8.92</c:v>
                </c:pt>
                <c:pt idx="3">
                  <c:v>34.19</c:v>
                </c:pt>
                <c:pt idx="4">
                  <c:v>130</c:v>
                </c:pt>
                <c:pt idx="5">
                  <c:v>490</c:v>
                </c:pt>
                <c:pt idx="6">
                  <c:v>1640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E-0A4A-884C-15A4300C0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725168"/>
        <c:axId val="1194726816"/>
      </c:scatterChart>
      <c:valAx>
        <c:axId val="119472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4726816"/>
        <c:crosses val="autoZero"/>
        <c:crossBetween val="midCat"/>
      </c:valAx>
      <c:valAx>
        <c:axId val="11947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472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稼働率平均値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'行列_sorted or_original'!$E$7</c:f>
              <c:strCache>
                <c:ptCount val="1"/>
                <c:pt idx="0">
                  <c:v>稼働率平均値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'行列_sorted or_original'!$A$8:$A$13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xVal>
          <c:yVal>
            <c:numRef>
              <c:f>'行列_sorted or_original'!$E$8:$E$13</c:f>
              <c:numCache>
                <c:formatCode>General</c:formatCode>
                <c:ptCount val="6"/>
                <c:pt idx="0">
                  <c:v>99.9</c:v>
                </c:pt>
                <c:pt idx="1">
                  <c:v>61.51</c:v>
                </c:pt>
                <c:pt idx="2">
                  <c:v>51.18</c:v>
                </c:pt>
                <c:pt idx="3">
                  <c:v>46.27</c:v>
                </c:pt>
                <c:pt idx="4">
                  <c:v>42.86</c:v>
                </c:pt>
                <c:pt idx="5">
                  <c:v>38.590000000000003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6-8C4D-8BFB-2062C5965545}"/>
            </c:ext>
          </c:extLst>
        </c:ser>
        <c:ser>
          <c:idx val="1"/>
          <c:order val="1"/>
          <c:tx>
            <c:strRef>
              <c:f>'行列_sorted or_original'!$P$7</c:f>
              <c:strCache>
                <c:ptCount val="1"/>
                <c:pt idx="0">
                  <c:v>稼働率平均値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'行列_sorted or_original'!$A$8:$A$13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xVal>
          <c:yVal>
            <c:numRef>
              <c:f>'行列_sorted or_original'!$P$8:$P$13</c:f>
              <c:numCache>
                <c:formatCode>General</c:formatCode>
                <c:ptCount val="6"/>
                <c:pt idx="0">
                  <c:v>99.9</c:v>
                </c:pt>
                <c:pt idx="1">
                  <c:v>97.3</c:v>
                </c:pt>
                <c:pt idx="2">
                  <c:v>95.42</c:v>
                </c:pt>
                <c:pt idx="3">
                  <c:v>89.5</c:v>
                </c:pt>
                <c:pt idx="4">
                  <c:v>74.819999999999993</c:v>
                </c:pt>
                <c:pt idx="5">
                  <c:v>65.400000000000006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26-8C4D-8BFB-2062C5965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851424"/>
        <c:axId val="1194853072"/>
      </c:scatterChart>
      <c:valAx>
        <c:axId val="11948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4853072"/>
        <c:crosses val="autoZero"/>
        <c:crossBetween val="midCat"/>
      </c:valAx>
      <c:valAx>
        <c:axId val="11948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485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稼働率中央値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'行列_sorted or_original'!$F$7</c:f>
              <c:strCache>
                <c:ptCount val="1"/>
                <c:pt idx="0">
                  <c:v>稼働率中央値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'行列_sorted or_original'!$A$8:$A$13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xVal>
          <c:yVal>
            <c:numRef>
              <c:f>'行列_sorted or_original'!$F$8:$F$13</c:f>
              <c:numCache>
                <c:formatCode>General</c:formatCode>
                <c:ptCount val="6"/>
                <c:pt idx="0">
                  <c:v>99.9</c:v>
                </c:pt>
                <c:pt idx="1">
                  <c:v>61.51</c:v>
                </c:pt>
                <c:pt idx="2">
                  <c:v>58.42</c:v>
                </c:pt>
                <c:pt idx="3">
                  <c:v>52.82</c:v>
                </c:pt>
                <c:pt idx="4">
                  <c:v>48.92</c:v>
                </c:pt>
                <c:pt idx="5">
                  <c:v>44.03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D-C24F-A05F-548A9CCB314E}"/>
            </c:ext>
          </c:extLst>
        </c:ser>
        <c:ser>
          <c:idx val="1"/>
          <c:order val="1"/>
          <c:tx>
            <c:strRef>
              <c:f>'行列_sorted or_original'!$Q$7</c:f>
              <c:strCache>
                <c:ptCount val="1"/>
                <c:pt idx="0">
                  <c:v>稼働率中央値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'行列_sorted or_original'!$A$8:$A$13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xVal>
          <c:yVal>
            <c:numRef>
              <c:f>'行列_sorted or_original'!$Q$8:$Q$13</c:f>
              <c:numCache>
                <c:formatCode>General</c:formatCode>
                <c:ptCount val="6"/>
                <c:pt idx="0">
                  <c:v>99.9</c:v>
                </c:pt>
                <c:pt idx="1">
                  <c:v>97.3</c:v>
                </c:pt>
                <c:pt idx="2">
                  <c:v>95.32</c:v>
                </c:pt>
                <c:pt idx="3">
                  <c:v>89.39</c:v>
                </c:pt>
                <c:pt idx="4">
                  <c:v>74.069999999999993</c:v>
                </c:pt>
                <c:pt idx="5">
                  <c:v>65.37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D-C24F-A05F-548A9CCB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23712"/>
        <c:axId val="547721248"/>
      </c:scatterChart>
      <c:valAx>
        <c:axId val="52322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721248"/>
        <c:crosses val="autoZero"/>
        <c:crossBetween val="midCat"/>
      </c:valAx>
      <c:valAx>
        <c:axId val="5477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322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稼働率分散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'行列_sorted or_original'!$G$7</c:f>
              <c:strCache>
                <c:ptCount val="1"/>
                <c:pt idx="0">
                  <c:v>稼働率分散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'行列_sorted or_original'!$A$8:$A$13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xVal>
          <c:yVal>
            <c:numRef>
              <c:f>'行列_sorted or_original'!$G$8:$G$13</c:f>
              <c:numCache>
                <c:formatCode>General</c:formatCode>
                <c:ptCount val="6"/>
                <c:pt idx="0">
                  <c:v>0</c:v>
                </c:pt>
                <c:pt idx="1">
                  <c:v>75.86</c:v>
                </c:pt>
                <c:pt idx="2">
                  <c:v>157.54</c:v>
                </c:pt>
                <c:pt idx="3">
                  <c:v>289.68</c:v>
                </c:pt>
                <c:pt idx="4">
                  <c:v>248.25</c:v>
                </c:pt>
                <c:pt idx="5">
                  <c:v>200.19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7-6547-96F3-55384FEE404B}"/>
            </c:ext>
          </c:extLst>
        </c:ser>
        <c:ser>
          <c:idx val="1"/>
          <c:order val="1"/>
          <c:tx>
            <c:strRef>
              <c:f>'行列_sorted or_original'!$R$7</c:f>
              <c:strCache>
                <c:ptCount val="1"/>
                <c:pt idx="0">
                  <c:v>稼働率分散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'行列_sorted or_original'!$A$8:$A$13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xVal>
          <c:yVal>
            <c:numRef>
              <c:f>'行列_sorted or_original'!$R$8:$R$13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0.57999999999999996</c:v>
                </c:pt>
                <c:pt idx="3">
                  <c:v>3.74</c:v>
                </c:pt>
                <c:pt idx="4">
                  <c:v>13.23</c:v>
                </c:pt>
                <c:pt idx="5">
                  <c:v>16.11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7-6547-96F3-55384FEE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835760"/>
        <c:axId val="1195698592"/>
      </c:scatterChart>
      <c:valAx>
        <c:axId val="119583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5698592"/>
        <c:crosses val="autoZero"/>
        <c:crossBetween val="midCat"/>
      </c:valAx>
      <c:valAx>
        <c:axId val="11956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583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TEPS(M)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'行列_sorted or_original'!$J$7</c:f>
              <c:strCache>
                <c:ptCount val="1"/>
                <c:pt idx="0">
                  <c:v>TEPS(M)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'行列_sorted or_original'!$A$8:$A$13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xVal>
          <c:yVal>
            <c:numRef>
              <c:f>'行列_sorted or_original'!$J$8:$J$13</c:f>
              <c:numCache>
                <c:formatCode>General</c:formatCode>
                <c:ptCount val="6"/>
                <c:pt idx="0">
                  <c:v>1.86</c:v>
                </c:pt>
                <c:pt idx="1">
                  <c:v>4.5599999999999996</c:v>
                </c:pt>
                <c:pt idx="2">
                  <c:v>15.12</c:v>
                </c:pt>
                <c:pt idx="3">
                  <c:v>54.25</c:v>
                </c:pt>
                <c:pt idx="4">
                  <c:v>200</c:v>
                </c:pt>
                <c:pt idx="5">
                  <c:v>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5-A240-AEE5-875AFA3B684F}"/>
            </c:ext>
          </c:extLst>
        </c:ser>
        <c:ser>
          <c:idx val="1"/>
          <c:order val="1"/>
          <c:tx>
            <c:strRef>
              <c:f>'行列_sorted or_original'!$U$7</c:f>
              <c:strCache>
                <c:ptCount val="1"/>
                <c:pt idx="0">
                  <c:v>TEPS(M)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'行列_sorted or_original'!$A$8:$A$13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xVal>
          <c:yVal>
            <c:numRef>
              <c:f>'行列_sorted or_original'!$U$8:$U$13</c:f>
              <c:numCache>
                <c:formatCode>General</c:formatCode>
                <c:ptCount val="6"/>
                <c:pt idx="0">
                  <c:v>1.86</c:v>
                </c:pt>
                <c:pt idx="1">
                  <c:v>7.21</c:v>
                </c:pt>
                <c:pt idx="2">
                  <c:v>28.19</c:v>
                </c:pt>
                <c:pt idx="3">
                  <c:v>100</c:v>
                </c:pt>
                <c:pt idx="4">
                  <c:v>350</c:v>
                </c:pt>
                <c:pt idx="5">
                  <c:v>1170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5-A240-AEE5-875AFA3B6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804032"/>
        <c:axId val="359805680"/>
      </c:scatterChart>
      <c:valAx>
        <c:axId val="35980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805680"/>
        <c:crosses val="autoZero"/>
        <c:crossBetween val="midCat"/>
      </c:valAx>
      <c:valAx>
        <c:axId val="3598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80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稼働率中央値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CSR_sorted_or_original!$F$51</c:f>
              <c:strCache>
                <c:ptCount val="1"/>
                <c:pt idx="0">
                  <c:v>稼働率中央値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CSR_sorted_or_original!$A$52:$A$58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CSR_sorted_or_original!$F$52:$F$58</c:f>
              <c:numCache>
                <c:formatCode>General</c:formatCode>
                <c:ptCount val="7"/>
                <c:pt idx="0">
                  <c:v>97</c:v>
                </c:pt>
                <c:pt idx="1">
                  <c:v>9.2799999999999994</c:v>
                </c:pt>
                <c:pt idx="2">
                  <c:v>5.3</c:v>
                </c:pt>
                <c:pt idx="3">
                  <c:v>4.1100000000000003</c:v>
                </c:pt>
                <c:pt idx="4">
                  <c:v>3.76</c:v>
                </c:pt>
                <c:pt idx="5">
                  <c:v>4.5999999999999996</c:v>
                </c:pt>
                <c:pt idx="6">
                  <c:v>6.08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E-964D-B846-0B29238C255B}"/>
            </c:ext>
          </c:extLst>
        </c:ser>
        <c:ser>
          <c:idx val="1"/>
          <c:order val="1"/>
          <c:tx>
            <c:strRef>
              <c:f>CSR_sorted_or_original!$R$51</c:f>
              <c:strCache>
                <c:ptCount val="1"/>
                <c:pt idx="0">
                  <c:v>稼働率中央値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CSR_sorted_or_original!$A$52:$A$58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CSR_sorted_or_original!$R$52:$R$58</c:f>
              <c:numCache>
                <c:formatCode>General</c:formatCode>
                <c:ptCount val="7"/>
                <c:pt idx="0">
                  <c:v>97</c:v>
                </c:pt>
                <c:pt idx="1">
                  <c:v>91.73</c:v>
                </c:pt>
                <c:pt idx="2">
                  <c:v>86.38</c:v>
                </c:pt>
                <c:pt idx="3">
                  <c:v>80.56</c:v>
                </c:pt>
                <c:pt idx="4">
                  <c:v>70.599999999999994</c:v>
                </c:pt>
                <c:pt idx="5">
                  <c:v>62.91</c:v>
                </c:pt>
                <c:pt idx="6">
                  <c:v>48.35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E-964D-B846-0B29238C2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633600"/>
        <c:axId val="895635248"/>
      </c:scatterChart>
      <c:valAx>
        <c:axId val="8956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635248"/>
        <c:crosses val="autoZero"/>
        <c:crossBetween val="midCat"/>
      </c:valAx>
      <c:valAx>
        <c:axId val="8956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63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45</xdr:row>
      <xdr:rowOff>19050</xdr:rowOff>
    </xdr:from>
    <xdr:to>
      <xdr:col>11</xdr:col>
      <xdr:colOff>774700</xdr:colOff>
      <xdr:row>55</xdr:row>
      <xdr:rowOff>222250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7C3D6BD-6C0E-D1FA-8253-0C473457F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241300</xdr:colOff>
      <xdr:row>45</xdr:row>
      <xdr:rowOff>6350</xdr:rowOff>
    </xdr:from>
    <xdr:to>
      <xdr:col>7</xdr:col>
      <xdr:colOff>12700</xdr:colOff>
      <xdr:row>55</xdr:row>
      <xdr:rowOff>209550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8ED9CB3-818F-0294-A63E-67ED090C2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774700</xdr:colOff>
      <xdr:row>44</xdr:row>
      <xdr:rowOff>257175</xdr:rowOff>
    </xdr:from>
    <xdr:to>
      <xdr:col>16</xdr:col>
      <xdr:colOff>584200</xdr:colOff>
      <xdr:row>55</xdr:row>
      <xdr:rowOff>202406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7869262-A4C4-6D3C-D703-E24D41D3A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584200</xdr:colOff>
      <xdr:row>45</xdr:row>
      <xdr:rowOff>6350</xdr:rowOff>
    </xdr:from>
    <xdr:to>
      <xdr:col>21</xdr:col>
      <xdr:colOff>393700</xdr:colOff>
      <xdr:row>55</xdr:row>
      <xdr:rowOff>209550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48DE9FC7-D83A-3149-E761-A61175F64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228600</xdr:colOff>
      <xdr:row>13</xdr:row>
      <xdr:rowOff>247650</xdr:rowOff>
    </xdr:from>
    <xdr:to>
      <xdr:col>7</xdr:col>
      <xdr:colOff>0</xdr:colOff>
      <xdr:row>24</xdr:row>
      <xdr:rowOff>196850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BA8D5C88-20D8-9A68-0CC6-65E6DA0A3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14</xdr:row>
      <xdr:rowOff>6350</xdr:rowOff>
    </xdr:from>
    <xdr:to>
      <xdr:col>11</xdr:col>
      <xdr:colOff>774700</xdr:colOff>
      <xdr:row>24</xdr:row>
      <xdr:rowOff>209550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E78CEDB4-9CFC-F80D-CEBE-74B7BBE6C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774700</xdr:colOff>
      <xdr:row>13</xdr:row>
      <xdr:rowOff>244475</xdr:rowOff>
    </xdr:from>
    <xdr:to>
      <xdr:col>16</xdr:col>
      <xdr:colOff>584200</xdr:colOff>
      <xdr:row>24</xdr:row>
      <xdr:rowOff>189706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EE01CE64-2379-CDE2-CF64-BE371B4D3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604044</xdr:colOff>
      <xdr:row>14</xdr:row>
      <xdr:rowOff>6350</xdr:rowOff>
    </xdr:from>
    <xdr:to>
      <xdr:col>21</xdr:col>
      <xdr:colOff>413544</xdr:colOff>
      <xdr:row>24</xdr:row>
      <xdr:rowOff>209550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8DD32B3A-4633-D729-AE54-61B065FA1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59</xdr:row>
      <xdr:rowOff>19050</xdr:rowOff>
    </xdr:from>
    <xdr:to>
      <xdr:col>11</xdr:col>
      <xdr:colOff>208508</xdr:colOff>
      <xdr:row>69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F2A69D0-A495-C64E-AD5D-C83BB0439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241300</xdr:colOff>
      <xdr:row>59</xdr:row>
      <xdr:rowOff>6350</xdr:rowOff>
    </xdr:from>
    <xdr:to>
      <xdr:col>7</xdr:col>
      <xdr:colOff>12700</xdr:colOff>
      <xdr:row>69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268C18D-F81C-FC4D-B817-6F2C35F62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232834</xdr:colOff>
      <xdr:row>59</xdr:row>
      <xdr:rowOff>3175</xdr:rowOff>
    </xdr:from>
    <xdr:to>
      <xdr:col>15</xdr:col>
      <xdr:colOff>711200</xdr:colOff>
      <xdr:row>69</xdr:row>
      <xdr:rowOff>202406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40BB69A-45F2-8140-9BCB-C1F9B95F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770467</xdr:colOff>
      <xdr:row>58</xdr:row>
      <xdr:rowOff>192616</xdr:rowOff>
    </xdr:from>
    <xdr:to>
      <xdr:col>19</xdr:col>
      <xdr:colOff>372534</xdr:colOff>
      <xdr:row>69</xdr:row>
      <xdr:rowOff>141816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64B9E81-9024-2B46-9922-9A9212413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228600</xdr:colOff>
      <xdr:row>13</xdr:row>
      <xdr:rowOff>247650</xdr:rowOff>
    </xdr:from>
    <xdr:to>
      <xdr:col>7</xdr:col>
      <xdr:colOff>0</xdr:colOff>
      <xdr:row>24</xdr:row>
      <xdr:rowOff>196850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4F30BFA-AC9C-264C-BB34-F05EC954E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14</xdr:row>
      <xdr:rowOff>6350</xdr:rowOff>
    </xdr:from>
    <xdr:to>
      <xdr:col>11</xdr:col>
      <xdr:colOff>511791</xdr:colOff>
      <xdr:row>24</xdr:row>
      <xdr:rowOff>209550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FF9396B-2C87-204F-9664-65E51B2CF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628962</xdr:colOff>
      <xdr:row>14</xdr:row>
      <xdr:rowOff>15459</xdr:rowOff>
    </xdr:from>
    <xdr:to>
      <xdr:col>16</xdr:col>
      <xdr:colOff>542560</xdr:colOff>
      <xdr:row>24</xdr:row>
      <xdr:rowOff>210526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32F7029-BD88-FC4F-97D2-133ACD3D9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957979</xdr:colOff>
      <xdr:row>14</xdr:row>
      <xdr:rowOff>27170</xdr:rowOff>
    </xdr:from>
    <xdr:to>
      <xdr:col>21</xdr:col>
      <xdr:colOff>701393</xdr:colOff>
      <xdr:row>24</xdr:row>
      <xdr:rowOff>230370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A3C9640-F808-2A43-AC18-E2EAD4F32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244994</xdr:colOff>
      <xdr:row>14</xdr:row>
      <xdr:rowOff>40512</xdr:rowOff>
    </xdr:from>
    <xdr:to>
      <xdr:col>25</xdr:col>
      <xdr:colOff>837394</xdr:colOff>
      <xdr:row>24</xdr:row>
      <xdr:rowOff>215173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263E3F8-4AC2-4919-ADDB-E47506772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660400</xdr:colOff>
      <xdr:row>59</xdr:row>
      <xdr:rowOff>16933</xdr:rowOff>
    </xdr:from>
    <xdr:to>
      <xdr:col>23</xdr:col>
      <xdr:colOff>321733</xdr:colOff>
      <xdr:row>69</xdr:row>
      <xdr:rowOff>220133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DD952BEA-F429-A63B-27BC-43FCBCD91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602001</xdr:colOff>
      <xdr:row>15</xdr:row>
      <xdr:rowOff>228600</xdr:rowOff>
    </xdr:from>
    <xdr:to>
      <xdr:col>17</xdr:col>
      <xdr:colOff>541867</xdr:colOff>
      <xdr:row>33</xdr:row>
      <xdr:rowOff>209176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58F772FE-CACA-64D4-6ACD-1BB466BA3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215900</xdr:colOff>
      <xdr:row>15</xdr:row>
      <xdr:rowOff>19050</xdr:rowOff>
    </xdr:from>
    <xdr:to>
      <xdr:col>6</xdr:col>
      <xdr:colOff>520700</xdr:colOff>
      <xdr:row>34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2A01667-E3DA-1A98-C9F8-09A8935DB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246529</xdr:colOff>
      <xdr:row>35</xdr:row>
      <xdr:rowOff>2987</xdr:rowOff>
    </xdr:from>
    <xdr:to>
      <xdr:col>6</xdr:col>
      <xdr:colOff>717177</xdr:colOff>
      <xdr:row>52</xdr:row>
      <xdr:rowOff>119528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91ED81A-6859-66B9-ED2B-6B5CEFC5C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67733</xdr:colOff>
      <xdr:row>34</xdr:row>
      <xdr:rowOff>101601</xdr:rowOff>
    </xdr:from>
    <xdr:to>
      <xdr:col>15</xdr:col>
      <xdr:colOff>2150534</xdr:colOff>
      <xdr:row>53</xdr:row>
      <xdr:rowOff>152402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275CC87-1581-C498-CB20-B172484F3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1066799</xdr:colOff>
      <xdr:row>15</xdr:row>
      <xdr:rowOff>237065</xdr:rowOff>
    </xdr:from>
    <xdr:to>
      <xdr:col>13</xdr:col>
      <xdr:colOff>220132</xdr:colOff>
      <xdr:row>33</xdr:row>
      <xdr:rowOff>67732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0E43761-429D-2FB7-5FD3-EE736D966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622828</xdr:colOff>
      <xdr:row>19</xdr:row>
      <xdr:rowOff>214218</xdr:rowOff>
    </xdr:from>
    <xdr:to>
      <xdr:col>23</xdr:col>
      <xdr:colOff>1153209</xdr:colOff>
      <xdr:row>42</xdr:row>
      <xdr:rowOff>61342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A35934-A520-F741-86EC-7D03EA47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777725</xdr:colOff>
      <xdr:row>0</xdr:row>
      <xdr:rowOff>243296</xdr:rowOff>
    </xdr:from>
    <xdr:to>
      <xdr:col>23</xdr:col>
      <xdr:colOff>1291171</xdr:colOff>
      <xdr:row>19</xdr:row>
      <xdr:rowOff>65442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EB3BAF7-ABCB-BE47-99C8-C3CED9691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117927</xdr:colOff>
      <xdr:row>71</xdr:row>
      <xdr:rowOff>242014</xdr:rowOff>
    </xdr:from>
    <xdr:to>
      <xdr:col>6</xdr:col>
      <xdr:colOff>855187</xdr:colOff>
      <xdr:row>82</xdr:row>
      <xdr:rowOff>233547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085ECC7-C4F5-7EC3-4AC3-69A903F5E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855616</xdr:colOff>
      <xdr:row>72</xdr:row>
      <xdr:rowOff>2704</xdr:rowOff>
    </xdr:from>
    <xdr:to>
      <xdr:col>10</xdr:col>
      <xdr:colOff>1596241</xdr:colOff>
      <xdr:row>82</xdr:row>
      <xdr:rowOff>199307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9AE5291-C2C8-E8F0-F032-129627D1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6E57FE-D0CB-0C43-BA6C-A050017C2D5D}" name="テーブル1" displayName="テーブル1" ref="A37:J44" totalsRowShown="0" headerRowDxfId="172" dataDxfId="171">
  <autoFilter ref="A37:J44" xr:uid="{B96E57FE-D0CB-0C43-BA6C-A050017C2D5D}"/>
  <tableColumns count="10">
    <tableColumn id="1" xr3:uid="{C674A1B2-02CE-0342-8CCA-3A9102F50AAB}" name="PE数(side*side)" dataDxfId="170"/>
    <tableColumn id="2" xr3:uid="{AD3EC2E0-B261-C740-AFD4-67647A1A5D74}" name="side" dataDxfId="169"/>
    <tableColumn id="3" xr3:uid="{5375F91C-AB74-2E4E-9230-C9C80FF13D52}" name="リソース" dataDxfId="168"/>
    <tableColumn id="4" xr3:uid="{75974157-7E82-3E40-8C7F-1FBBCD3E2B40}" name="1PEあたりの担当ノード数" dataDxfId="167"/>
    <tableColumn id="5" xr3:uid="{0619B041-EEE8-854F-B9CF-F48A850D65CE}" name="稼働率平均値" dataDxfId="166"/>
    <tableColumn id="6" xr3:uid="{B8B747F2-BFF8-F248-9499-09450993A5F7}" name="稼働率中央値" dataDxfId="165"/>
    <tableColumn id="7" xr3:uid="{5F292037-715C-F348-813A-78E11FA813BB}" name="稼働率分散" dataDxfId="164"/>
    <tableColumn id="8" xr3:uid="{192CB547-8EA4-3146-801B-AC9365172F83}" name="列1" dataDxfId="163"/>
    <tableColumn id="9" xr3:uid="{0CED3680-4C43-3C49-A169-CCBE7A117521}" name="性能" dataDxfId="162"/>
    <tableColumn id="10" xr3:uid="{A8823712-01CB-4E42-A4B5-12DB1D3B8D85}" name="TEPS(M)" dataDxfId="16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24A833B-65EB-7745-AEA2-CF73A190AA1B}" name="テーブル2579131410" displayName="テーブル2579131410" ref="A7:L16" totalsRowShown="0" headerRowDxfId="55" dataDxfId="54">
  <autoFilter ref="A7:L16" xr:uid="{20CB7DB7-E25F-8F4B-8736-E74F9722A04E}"/>
  <tableColumns count="12">
    <tableColumn id="1" xr3:uid="{B422D105-0846-7747-9BBD-F2B9D7024EE3}" name="PE数(side*side)" dataDxfId="53"/>
    <tableColumn id="2" xr3:uid="{3787AD2D-3D2F-C94E-A7E7-069551FD55F4}" name="side" dataDxfId="52"/>
    <tableColumn id="3" xr3:uid="{7CFBD7D8-1E42-2E4B-BBC8-BCBC9A737CFC}" name="リソース" dataDxfId="51"/>
    <tableColumn id="4" xr3:uid="{BAC879B1-BFA4-7841-93AD-19F6C5496A55}" name="1PEあたりの担当ノード数" dataDxfId="50"/>
    <tableColumn id="5" xr3:uid="{D2A9594B-E2A1-FF45-90BD-726EA19E8A8C}" name="稼働率平均値" dataDxfId="49"/>
    <tableColumn id="6" xr3:uid="{A55055AA-ECEE-DB44-9268-04D3C1B98D21}" name="稼働率中央値" dataDxfId="48"/>
    <tableColumn id="7" xr3:uid="{A4800CAC-7AB3-C042-890D-5A0008F4E502}" name="稼働率分散" dataDxfId="47"/>
    <tableColumn id="8" xr3:uid="{73CBDC42-AA0B-F244-B8B3-40A9E4D1B636}" name="列1" dataDxfId="46"/>
    <tableColumn id="9" xr3:uid="{6A479D30-970B-A443-872A-0E0223FED57A}" name="性能" dataDxfId="45"/>
    <tableColumn id="10" xr3:uid="{CCF66628-3449-1441-9F4A-2CDA5ECC8ACD}" name="TEPS(M)" dataDxfId="44"/>
    <tableColumn id="11" xr3:uid="{295F2C9C-3B1B-1C47-B4F6-37B1521EFB4E}" name="1PEあたりの性能(TEPS/PE数)" dataDxfId="43">
      <calculatedColumnFormula>J8/A8</calculatedColumnFormula>
    </tableColumn>
    <tableColumn id="12" xr3:uid="{E11A3959-4AC2-724A-996E-3C2E642A9CE8}" name="TEPS*稼働率" dataDxfId="42">
      <calculatedColumnFormula>J8*E8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617924C-2579-FB4C-82FD-41453C76E755}" name="テーブル14681215164" displayName="テーブル14681215164" ref="A21:L30" totalsRowShown="0" headerRowDxfId="41" dataDxfId="40">
  <autoFilter ref="A21:L30" xr:uid="{B6FB00CA-6CD1-644B-B813-73A848F709ED}"/>
  <tableColumns count="12">
    <tableColumn id="1" xr3:uid="{A215E932-D681-B04D-BBA2-CA6F92D1BD50}" name="PE数(side*side)" dataDxfId="39"/>
    <tableColumn id="2" xr3:uid="{0AFE38FB-823A-7D4C-A1B6-2FB369CAFFF7}" name="side" dataDxfId="38"/>
    <tableColumn id="3" xr3:uid="{94285821-284D-6E4C-B0A0-AE8A23D3F64F}" name="リソース" dataDxfId="37"/>
    <tableColumn id="4" xr3:uid="{2983BB25-15C9-1C47-832A-3E83674DCD2A}" name="1PEあたりの担当ノード数" dataDxfId="36"/>
    <tableColumn id="5" xr3:uid="{A1235145-84DE-3E47-A879-EC117DEF1557}" name="稼働率平均値" dataDxfId="35"/>
    <tableColumn id="6" xr3:uid="{13B5103F-53E1-FE46-A9B8-D0D46B3251A3}" name="稼働率中央値" dataDxfId="34"/>
    <tableColumn id="7" xr3:uid="{BC2E43C9-80F4-B240-9999-BDA627C02257}" name="稼働率分散" dataDxfId="33"/>
    <tableColumn id="8" xr3:uid="{172604A5-C8F1-9146-9B9D-E28E19AF0340}" name="列1" dataDxfId="32"/>
    <tableColumn id="9" xr3:uid="{C0C318C6-B802-0349-B6B9-EEFA6EF8650B}" name="性能" dataDxfId="31"/>
    <tableColumn id="10" xr3:uid="{AA412D65-F3B8-0D4E-9ADC-5395DDD5B3D4}" name="TEPS(M)" dataDxfId="30"/>
    <tableColumn id="11" xr3:uid="{5E3BFFE1-51DE-F54D-9778-3F3552D14E35}" name="1PEあたりの性能(TEPS/PE数)" dataDxfId="29">
      <calculatedColumnFormula>J22/A22</calculatedColumnFormula>
    </tableColumn>
    <tableColumn id="12" xr3:uid="{7F64C613-3399-7F44-8966-A6D33AE6BC5C}" name="TEPS*稼働率" dataDxfId="28">
      <calculatedColumnFormula>J22*E22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55EB16D-872B-244D-B088-C35F79D2F67D}" name="テーブル146812151645" displayName="テーブル146812151645" ref="A35:L44" totalsRowShown="0" headerRowDxfId="27" dataDxfId="26">
  <autoFilter ref="A35:L44" xr:uid="{D3D1EEEA-57A2-4140-8F6D-D6CDA0000489}"/>
  <tableColumns count="12">
    <tableColumn id="1" xr3:uid="{FAF47A15-63C9-3C42-815A-ACE017D0744B}" name="PE数(side*side)" dataDxfId="25"/>
    <tableColumn id="2" xr3:uid="{D5EFE69B-B63E-D840-81CD-1B041C26744B}" name="side" dataDxfId="24"/>
    <tableColumn id="3" xr3:uid="{DB8431EE-C285-1E4F-8052-769E0657352C}" name="リソース" dataDxfId="23"/>
    <tableColumn id="4" xr3:uid="{2C5D38EF-3C9A-5A4A-88DD-05CBF8E856E5}" name="1PEあたりの担当ノード数" dataDxfId="22"/>
    <tableColumn id="5" xr3:uid="{0A95D6CA-EDA6-A14B-9A77-E5B4EB4DE677}" name="稼働率平均値" dataDxfId="21"/>
    <tableColumn id="6" xr3:uid="{87FB2451-EFA2-4F4A-B03F-57F18A294AC2}" name="稼働率中央値" dataDxfId="20"/>
    <tableColumn id="7" xr3:uid="{4D00F137-2AF4-2F45-9EFE-904ABDED3865}" name="稼働率分散" dataDxfId="19"/>
    <tableColumn id="8" xr3:uid="{54EFB979-E100-364E-AABC-82CF4C5F3EF5}" name="列1" dataDxfId="18"/>
    <tableColumn id="9" xr3:uid="{C0F9838D-2B01-DA4B-B103-DDAC2ACFFC97}" name="性能" dataDxfId="17"/>
    <tableColumn id="10" xr3:uid="{90B38D03-BDBF-AA4B-8027-D47E5488555B}" name="TEPS(M)" dataDxfId="16"/>
    <tableColumn id="11" xr3:uid="{0768903E-41DF-0243-AB9F-C6FDA141454B}" name="1PEあたりの性能(TEPS/PE数)" dataDxfId="15">
      <calculatedColumnFormula>J36/A36</calculatedColumnFormula>
    </tableColumn>
    <tableColumn id="12" xr3:uid="{B0E61A03-2A1D-834E-9BBB-3608B581CB86}" name="TEPS*稼働率" dataDxfId="14">
      <calculatedColumnFormula>J36*E36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AB1878-4118-3B4E-AE86-47D62BEF3515}" name="テーブル1215" displayName="テーブル1215" ref="A73:C80" totalsRowShown="0">
  <autoFilter ref="A73:C80" xr:uid="{A9AB1878-4118-3B4E-AE86-47D62BEF3515}"/>
  <tableColumns count="3">
    <tableColumn id="1" xr3:uid="{C4E05ECB-C225-0443-BEBD-06F9216282D1}" name="scale"/>
    <tableColumn id="2" xr3:uid="{5D3B27C4-B666-6D40-A9BB-188458498FAC}" name="平均稼働率"/>
    <tableColumn id="3" xr3:uid="{14D52804-093D-BC4F-BB07-0D4F78377912}" name="TEPS(M)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5422455-C807-2D47-8F51-8D6D5E2A66EF}" name="テーブル14681215164513" displayName="テーブル14681215164513" ref="A49:L58" totalsRowShown="0" headerRowDxfId="13" dataDxfId="12">
  <autoFilter ref="A49:L58" xr:uid="{05422455-C807-2D47-8F51-8D6D5E2A66EF}"/>
  <tableColumns count="12">
    <tableColumn id="1" xr3:uid="{25E357BF-A50A-134D-83DF-656B7689A227}" name="PE数(side*side)" dataDxfId="11"/>
    <tableColumn id="2" xr3:uid="{17CD4D3A-B3A4-894E-85D7-273D9ACB4175}" name="side" dataDxfId="10"/>
    <tableColumn id="3" xr3:uid="{5046E5CF-0F5B-2E40-B5E9-21265AA8F923}" name="リソース" dataDxfId="9"/>
    <tableColumn id="4" xr3:uid="{4FB0F59C-72F8-054B-BFE5-4CD074A62639}" name="1PEあたりの担当ノード数" dataDxfId="8"/>
    <tableColumn id="5" xr3:uid="{98356B87-AD44-1E4B-844C-B1E20EF8B7DC}" name="稼働率平均値" dataDxfId="7"/>
    <tableColumn id="6" xr3:uid="{7583FFD3-675D-4A4F-A24F-AC21BE022BED}" name="稼働率中央値" dataDxfId="6"/>
    <tableColumn id="7" xr3:uid="{2DBEF155-277B-8646-B711-E03CBD78F092}" name="稼働率分散" dataDxfId="5"/>
    <tableColumn id="8" xr3:uid="{97F6CDA5-98FA-4443-97DF-878E40C1CFC7}" name="列1" dataDxfId="4"/>
    <tableColumn id="9" xr3:uid="{44B6B37E-C302-AE40-B3FE-F6A142959E6B}" name="性能" dataDxfId="3"/>
    <tableColumn id="10" xr3:uid="{69CC1FAD-0DF2-CA4C-862C-B4345150C54F}" name="TEPS(M)" dataDxfId="2"/>
    <tableColumn id="11" xr3:uid="{213C41DD-B296-B84E-9BCC-8BE92EC8A7F8}" name="1PEあたりの性能(TEPS/PE数)" dataDxfId="1">
      <calculatedColumnFormula>J50/A50</calculatedColumnFormula>
    </tableColumn>
    <tableColumn id="12" xr3:uid="{C266D85A-73C7-8B45-B6B9-75B7F90897B7}" name="TEPS*稼働率" dataDxfId="0">
      <calculatedColumnFormula>J50*E50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655461-1FED-904A-869F-9AE137D2A0A0}" name="テーブル2" displayName="テーブル2" ref="A7:J13" totalsRowShown="0" headerRowDxfId="160" dataDxfId="159">
  <autoFilter ref="A7:J13" xr:uid="{E9655461-1FED-904A-869F-9AE137D2A0A0}"/>
  <tableColumns count="10">
    <tableColumn id="1" xr3:uid="{78DE6775-DEDB-1444-A8FC-FA5467C3678D}" name="PE数(side*side)" dataDxfId="158"/>
    <tableColumn id="2" xr3:uid="{49F44946-52AF-E042-9A24-44A02C837863}" name="side" dataDxfId="157"/>
    <tableColumn id="3" xr3:uid="{3C9867FC-FAF6-BA4B-BCEA-6D0D50785ADE}" name="リソース" dataDxfId="156"/>
    <tableColumn id="4" xr3:uid="{6220F7C7-AAAB-3646-827C-2801C1746AA9}" name="1PEあたりの担当ノード数" dataDxfId="155"/>
    <tableColumn id="5" xr3:uid="{FD836A11-25BA-A34E-BFDD-649891877A62}" name="稼働率平均値" dataDxfId="154"/>
    <tableColumn id="6" xr3:uid="{9162AE8C-68D1-3F49-8683-168084A32A8F}" name="稼働率中央値" dataDxfId="153"/>
    <tableColumn id="7" xr3:uid="{7049411F-AE48-ED4A-8A59-D441141E8593}" name="稼働率分散" dataDxfId="152"/>
    <tableColumn id="8" xr3:uid="{81962AA4-9473-8745-B8F1-591283574486}" name="列1" dataDxfId="151"/>
    <tableColumn id="9" xr3:uid="{1A52A156-6181-814D-BDD0-D3E945D4E0A0}" name="性能" dataDxfId="150"/>
    <tableColumn id="10" xr3:uid="{F7AD52F5-6732-0F43-AAD1-84FFD27F2D50}" name="TEPS(M)" dataDxfId="1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0DC45D-0E9A-E949-964C-997E369B8D98}" name="テーブル146" displayName="テーブル146" ref="L37:U44" totalsRowShown="0" headerRowDxfId="148" dataDxfId="147">
  <autoFilter ref="L37:U44" xr:uid="{F70DC45D-0E9A-E949-964C-997E369B8D98}"/>
  <tableColumns count="10">
    <tableColumn id="1" xr3:uid="{7D515FD9-2473-B04B-9989-AE9F64B3D6B9}" name="PE数(side*side)" dataDxfId="146"/>
    <tableColumn id="2" xr3:uid="{817A42E0-AF8B-094E-A677-3246E6992617}" name="side" dataDxfId="145"/>
    <tableColumn id="3" xr3:uid="{AC963288-5C08-204F-9D93-9A20573E3725}" name="リソース" dataDxfId="144"/>
    <tableColumn id="4" xr3:uid="{DB8AC27C-651C-4D46-B14C-810C17625214}" name="1PEあたりの担当ノード数" dataDxfId="143"/>
    <tableColumn id="5" xr3:uid="{4C5B44C7-FD9A-0847-8C77-168B1F3648C9}" name="稼働率平均値" dataDxfId="142"/>
    <tableColumn id="6" xr3:uid="{D7E8345A-9BBF-9345-83FE-D1023BDF71CF}" name="稼働率中央値" dataDxfId="141"/>
    <tableColumn id="7" xr3:uid="{3300A39E-9F17-7043-A29F-307F9CE09166}" name="稼働率分散" dataDxfId="140"/>
    <tableColumn id="8" xr3:uid="{B2C4EFEB-6A67-F245-B782-BEDC5C4BDF87}" name="列1" dataDxfId="139"/>
    <tableColumn id="9" xr3:uid="{167519EE-9A03-0F46-9464-9830791FD436}" name="性能" dataDxfId="138"/>
    <tableColumn id="10" xr3:uid="{2436EC8A-647B-6942-8EED-A72787085ED4}" name="TEPS(M)" dataDxfId="1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F72365F-D910-844C-9DD2-C0231D32005A}" name="テーブル257" displayName="テーブル257" ref="L7:U13" totalsRowShown="0" headerRowDxfId="136" dataDxfId="135">
  <autoFilter ref="L7:U13" xr:uid="{9F72365F-D910-844C-9DD2-C0231D32005A}"/>
  <tableColumns count="10">
    <tableColumn id="1" xr3:uid="{CA8FE4B5-2E35-1648-BF17-5F31B6870064}" name="PE数(side*side)" dataDxfId="134"/>
    <tableColumn id="2" xr3:uid="{C0C46874-5158-3746-819D-3E0956710D26}" name="side" dataDxfId="133"/>
    <tableColumn id="3" xr3:uid="{B2EEB095-987F-0E4C-A17D-09628AB8918A}" name="リソース" dataDxfId="132"/>
    <tableColumn id="4" xr3:uid="{BDB6B588-41C2-9B48-AB79-E63B96A763DC}" name="1PEあたりの担当ノード数" dataDxfId="131"/>
    <tableColumn id="5" xr3:uid="{620620AB-B8AB-0644-AF44-B4FB42629E64}" name="稼働率平均値" dataDxfId="130"/>
    <tableColumn id="6" xr3:uid="{5FF1F821-686D-1348-832A-6017E58AF031}" name="稼働率中央値" dataDxfId="129"/>
    <tableColumn id="7" xr3:uid="{23C67E59-B141-4748-8BA1-4FB2E1986F5C}" name="稼働率分散" dataDxfId="128"/>
    <tableColumn id="8" xr3:uid="{37601CF4-5C6C-A747-A828-5BB366CCE840}" name="列1" dataDxfId="127"/>
    <tableColumn id="9" xr3:uid="{BDF537A5-2F6D-D04E-AFDC-8325CACA7B69}" name="性能" dataDxfId="126"/>
    <tableColumn id="10" xr3:uid="{163A8240-09E7-4E4C-ABC8-13DF056EE547}" name="TEPS(M)" dataDxfId="1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2B76DE-CC90-D649-8B07-F4DC14FD2F69}" name="テーブル14" displayName="テーブル14" ref="A51:K58" totalsRowShown="0" headerRowDxfId="124" dataDxfId="123">
  <autoFilter ref="A51:K58" xr:uid="{B96E57FE-D0CB-0C43-BA6C-A050017C2D5D}"/>
  <tableColumns count="11">
    <tableColumn id="1" xr3:uid="{119022A8-6F05-B54F-9074-1042FF6E337A}" name="PE数(side*side)" dataDxfId="122"/>
    <tableColumn id="2" xr3:uid="{68D89C1D-E87A-C446-8FD1-E19BEEDCB233}" name="side" dataDxfId="121"/>
    <tableColumn id="3" xr3:uid="{848A36CA-A19D-124B-A5CC-0D4552002644}" name="リソース" dataDxfId="120"/>
    <tableColumn id="4" xr3:uid="{8B4642ED-D0B5-464D-AD8C-6934B5EAE992}" name="1PEあたりの担当ノード数" dataDxfId="119"/>
    <tableColumn id="5" xr3:uid="{4CF401AE-2503-6842-B76C-BDC638722511}" name="稼働率平均値" dataDxfId="118"/>
    <tableColumn id="6" xr3:uid="{912D01CA-CF9C-D747-8804-218209238387}" name="稼働率中央値" dataDxfId="117"/>
    <tableColumn id="7" xr3:uid="{C4A1C228-B782-CA4B-8818-DD242657B2E3}" name="稼働率分散" dataDxfId="116"/>
    <tableColumn id="8" xr3:uid="{B52E08B6-65E9-864E-892B-7B53CA6B8AAB}" name="列1" dataDxfId="115"/>
    <tableColumn id="9" xr3:uid="{57A45835-B8E1-4142-82B8-1B95BACFD214}" name="性能" dataDxfId="114"/>
    <tableColumn id="10" xr3:uid="{4DB21C6A-7B81-5541-AA02-7D4AA0F57D2D}" name="TEPS(M)" dataDxfId="113"/>
    <tableColumn id="11" xr3:uid="{55CB0F7C-A76E-474C-ABE5-5D7778346F3D}" name="1PEあたりの性能TEPS/PE数" dataDxfId="112">
      <calculatedColumnFormula>J52/A52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8F6DF3-CB45-CD41-B775-85AA12520716}" name="テーブル25" displayName="テーブル25" ref="A7:K13" totalsRowShown="0" headerRowDxfId="111" dataDxfId="110">
  <autoFilter ref="A7:K13" xr:uid="{E9655461-1FED-904A-869F-9AE137D2A0A0}"/>
  <tableColumns count="11">
    <tableColumn id="1" xr3:uid="{ADD252DD-B32B-0348-AD19-E92D383E7540}" name="PE数(side*side)" dataDxfId="109"/>
    <tableColumn id="2" xr3:uid="{19EC581D-A2B1-3941-8CA2-808BFBC82BB1}" name="side" dataDxfId="108"/>
    <tableColumn id="3" xr3:uid="{F9230629-7FA0-284E-8222-C52B5263F7D0}" name="リソース" dataDxfId="107"/>
    <tableColumn id="4" xr3:uid="{D1276D92-EB5B-224C-A87C-BC2104430807}" name="1PEあたりの担当ノード数" dataDxfId="106"/>
    <tableColumn id="5" xr3:uid="{0C3D0C2A-7722-0F40-9C5D-AA1CEB761D89}" name="稼働率平均値" dataDxfId="105"/>
    <tableColumn id="6" xr3:uid="{D4AE8734-AFEF-7D41-BC35-A6A3DA47BCCF}" name="稼働率中央値" dataDxfId="104"/>
    <tableColumn id="7" xr3:uid="{58AEF95B-945A-794E-9A63-9891F8C61E26}" name="稼働率分散" dataDxfId="103"/>
    <tableColumn id="8" xr3:uid="{BD7C90F8-04D8-D54F-953D-11FB8B37DC73}" name="列1" dataDxfId="102"/>
    <tableColumn id="9" xr3:uid="{3503DBCB-C631-3944-95FC-C6517C3BCB5E}" name="性能" dataDxfId="101"/>
    <tableColumn id="10" xr3:uid="{CF2DD59A-BEAD-4040-B4E6-4455477331D6}" name="TEPS(M)" dataDxfId="100"/>
    <tableColumn id="11" xr3:uid="{E440BB4D-95CC-AE40-8908-C90ECA325D6E}" name="1PEあたりの性能TEPS/PE数" dataDxfId="99">
      <calculatedColumnFormula>J8/A8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C54374-07E8-B448-ABA5-BEE0B323D472}" name="テーブル1468" displayName="テーブル1468" ref="M51:W58" totalsRowShown="0" headerRowDxfId="98" dataDxfId="97">
  <autoFilter ref="M51:W58" xr:uid="{F70DC45D-0E9A-E949-964C-997E369B8D98}"/>
  <tableColumns count="11">
    <tableColumn id="1" xr3:uid="{60F4AED3-53C2-EB42-A111-33BB904744F2}" name="PE数(side*side)" dataDxfId="96"/>
    <tableColumn id="2" xr3:uid="{818D8D5A-A3CE-E143-B113-C30574A5CEDB}" name="side" dataDxfId="95"/>
    <tableColumn id="3" xr3:uid="{4E224C99-1CE5-194D-9158-3E16CE004A69}" name="リソース" dataDxfId="94"/>
    <tableColumn id="4" xr3:uid="{0CA670A4-DD7A-E744-BED5-9701C737C6FA}" name="1PEあたりの担当ノード数" dataDxfId="93"/>
    <tableColumn id="5" xr3:uid="{17620E7A-0AFA-DE4D-8F98-FB99B0CAA208}" name="稼働率平均値" dataDxfId="92"/>
    <tableColumn id="6" xr3:uid="{11504A96-E503-F349-9DD7-5BDCB15CC140}" name="稼働率中央値" dataDxfId="91"/>
    <tableColumn id="7" xr3:uid="{D7DAA55E-D1B3-F543-BB10-D164019DB6B4}" name="稼働率分散" dataDxfId="90"/>
    <tableColumn id="8" xr3:uid="{4907C7B2-E439-3C4E-B7A9-84950A67C684}" name="列1" dataDxfId="89"/>
    <tableColumn id="9" xr3:uid="{2D8D55FC-AE45-9B4F-9704-2E31F7835587}" name="性能" dataDxfId="88"/>
    <tableColumn id="10" xr3:uid="{6285B8F2-BCB7-7648-ACDF-0D00BC9F8CE7}" name="TEPS(M)" dataDxfId="87"/>
    <tableColumn id="11" xr3:uid="{CB6EBAA2-C9DF-B14E-9755-A55FA5455CA7}" name="1PEあたりの性能TEPS/PE数" dataDxfId="86">
      <calculatedColumnFormula>V52/A52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04E7B36-3FAC-684E-998B-976CFAC9737A}" name="テーブル2579" displayName="テーブル2579" ref="M7:W13" totalsRowShown="0" headerRowDxfId="85" dataDxfId="84">
  <autoFilter ref="M7:W13" xr:uid="{9F72365F-D910-844C-9DD2-C0231D32005A}"/>
  <tableColumns count="11">
    <tableColumn id="1" xr3:uid="{39F36876-F3BB-A94F-BA8F-E170A375ED98}" name="PE数(side*side)" dataDxfId="83"/>
    <tableColumn id="2" xr3:uid="{ABAA8AD2-AB5F-9A42-AA5C-6A8CB173337C}" name="side" dataDxfId="82"/>
    <tableColumn id="3" xr3:uid="{95DF8CF5-6022-2D45-B684-16BFE554B473}" name="リソース" dataDxfId="81"/>
    <tableColumn id="4" xr3:uid="{4DBB2141-C2F3-3741-9951-DE5F9D38A8B9}" name="1PEあたりの担当ノード数" dataDxfId="80"/>
    <tableColumn id="5" xr3:uid="{FE4958DB-D6D1-A846-B725-C3FF48A0F860}" name="稼働率平均値" dataDxfId="79"/>
    <tableColumn id="6" xr3:uid="{1F26604F-CE94-AB4F-B4F3-E32F2CFB5E21}" name="稼働率中央値" dataDxfId="78"/>
    <tableColumn id="7" xr3:uid="{A4CCEFFD-CF89-944E-9ACC-BC70FBBD694E}" name="稼働率分散" dataDxfId="77"/>
    <tableColumn id="8" xr3:uid="{5E10EF4E-970A-7349-9218-24639A57317F}" name="列1" dataDxfId="76"/>
    <tableColumn id="9" xr3:uid="{AB012BFA-DDF4-6E40-AF22-7A0AA614AB03}" name="性能" dataDxfId="75"/>
    <tableColumn id="10" xr3:uid="{3C50A64A-5B87-1442-AA4E-C17E0E56E639}" name="TEPS(M)" dataDxfId="74"/>
    <tableColumn id="11" xr3:uid="{429A031C-00DD-7D44-A80C-B72E807C046B}" name="1PEあたりの性能TEPS/PE数" dataDxfId="73">
      <calculatedColumnFormula>V8/A8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90CD882-B201-1B41-BC82-51AA01FC6C14}" name="テーブル1468121516" displayName="テーブル1468121516" ref="C7:Q14" totalsRowShown="0" headerRowDxfId="72" dataDxfId="71">
  <autoFilter ref="C7:Q14" xr:uid="{790CD882-B201-1B41-BC82-51AA01FC6C14}"/>
  <tableColumns count="15">
    <tableColumn id="1" xr3:uid="{847D84A7-299A-0B43-86EA-EC9F7E24E466}" name="PE数(side*side)" dataDxfId="70"/>
    <tableColumn id="2" xr3:uid="{DC38B86B-D605-B948-99EF-94FF1AC4770D}" name="side" dataDxfId="69"/>
    <tableColumn id="3" xr3:uid="{358CF1BB-2A34-B84C-9394-52CFF231402B}" name="リソース" dataDxfId="68"/>
    <tableColumn id="4" xr3:uid="{95DF9353-384C-6B41-9AE9-4E6EF7BE01D0}" name="1PEあたりの担当ノード数" dataDxfId="67"/>
    <tableColumn id="5" xr3:uid="{75F67300-A09C-984B-B1B7-03F8198C2E6C}" name="稼働率平均値" dataDxfId="66"/>
    <tableColumn id="6" xr3:uid="{8692198D-0B19-D144-954B-A259D360537B}" name="稼働率中央値" dataDxfId="65"/>
    <tableColumn id="7" xr3:uid="{288E2C7E-9F08-D24D-AB6E-771B4A490C14}" name="稼働率分散" dataDxfId="64"/>
    <tableColumn id="8" xr3:uid="{D98002AC-1497-6E49-B2D5-646D031C09DE}" name="総サイクル数" dataDxfId="63"/>
    <tableColumn id="11" xr3:uid="{BF018CBD-E04E-E144-BB90-C708B0D2AF41}" name="総サイクル数推移（0.25で1/4）" dataDxfId="62">
      <calculatedColumnFormula>テーブル1468121516[[#This Row],[総サイクル数]]/J7</calculatedColumnFormula>
    </tableColumn>
    <tableColumn id="9" xr3:uid="{F3526F9A-17F3-4047-BE06-1362E8A363FA}" name="性能" dataDxfId="61"/>
    <tableColumn id="10" xr3:uid="{C1F9A189-A387-884D-B49B-B24F5656DA0A}" name="TEPS(M)" dataDxfId="60"/>
    <tableColumn id="14" xr3:uid="{92C96D77-1CBE-CC45-B76B-14F37B69FAA5}" name="y=1PE性能*PE個数分" dataDxfId="59">
      <calculatedColumnFormula>69*C8</calculatedColumnFormula>
    </tableColumn>
    <tableColumn id="12" xr3:uid="{6870F6AA-4015-634F-A2EA-DDF7656F8F45}" name="性能上昇率S" dataDxfId="58">
      <calculatedColumnFormula>テーブル1468121516[[#This Row],[TEPS(M)]]/69</calculatedColumnFormula>
    </tableColumn>
    <tableColumn id="13" xr3:uid="{491E87E0-B838-7444-9058-97F662DA641D}" name="プログラム並列化率P" dataDxfId="57"/>
    <tableColumn id="15" xr3:uid="{931B8AB2-080E-F94D-9F07-5D46BE6EC062}" name="1PEあたりの性能" dataDxfId="56">
      <calculatedColumnFormula>テーブル1468121516[[#This Row],[TEPS(M)]]/テーブル1468121516[[#This Row],[PE数(side*side)]]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27E7-A645-C747-B743-DB4E11C68163}">
  <dimension ref="A5:U45"/>
  <sheetViews>
    <sheetView zoomScale="65" zoomScaleNormal="97" workbookViewId="0">
      <selection activeCell="K4" sqref="K4"/>
    </sheetView>
  </sheetViews>
  <sheetFormatPr baseColWidth="10" defaultRowHeight="20"/>
  <cols>
    <col min="1" max="1" width="13.85546875" customWidth="1"/>
    <col min="4" max="4" width="20.140625" customWidth="1"/>
    <col min="5" max="6" width="11.5703125" customWidth="1"/>
    <col min="12" max="12" width="14.7109375" customWidth="1"/>
    <col min="15" max="15" width="20.140625" customWidth="1"/>
    <col min="16" max="16" width="11.85546875" customWidth="1"/>
    <col min="17" max="17" width="12.5703125" customWidth="1"/>
  </cols>
  <sheetData>
    <row r="5" spans="1:21">
      <c r="J5" t="s">
        <v>41</v>
      </c>
      <c r="L5" t="s">
        <v>42</v>
      </c>
    </row>
    <row r="7" spans="1:21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4" t="s">
        <v>13</v>
      </c>
      <c r="I7" s="3" t="s">
        <v>7</v>
      </c>
      <c r="J7" s="3" t="s">
        <v>8</v>
      </c>
      <c r="K7" s="1" t="s">
        <v>15</v>
      </c>
      <c r="L7" s="3" t="s">
        <v>0</v>
      </c>
      <c r="M7" s="3" t="s">
        <v>1</v>
      </c>
      <c r="N7" s="3" t="s">
        <v>2</v>
      </c>
      <c r="O7" s="3" t="s">
        <v>3</v>
      </c>
      <c r="P7" s="3" t="s">
        <v>4</v>
      </c>
      <c r="Q7" s="3" t="s">
        <v>5</v>
      </c>
      <c r="R7" s="3" t="s">
        <v>6</v>
      </c>
      <c r="S7" s="4" t="s">
        <v>13</v>
      </c>
      <c r="T7" s="3" t="s">
        <v>7</v>
      </c>
      <c r="U7" s="3" t="s">
        <v>8</v>
      </c>
    </row>
    <row r="8" spans="1:21">
      <c r="A8" s="3">
        <v>1</v>
      </c>
      <c r="B8" s="5">
        <v>1</v>
      </c>
      <c r="C8" s="5" t="s">
        <v>9</v>
      </c>
      <c r="D8" s="5">
        <v>1024</v>
      </c>
      <c r="E8" s="5">
        <v>99.9</v>
      </c>
      <c r="F8" s="5">
        <v>99.9</v>
      </c>
      <c r="G8" s="5">
        <v>0</v>
      </c>
      <c r="H8" s="4"/>
      <c r="I8" s="5" t="s">
        <v>10</v>
      </c>
      <c r="J8" s="5">
        <v>1.86</v>
      </c>
      <c r="K8" s="1"/>
      <c r="L8" s="3">
        <v>1</v>
      </c>
      <c r="M8" s="5">
        <v>1</v>
      </c>
      <c r="N8" s="5" t="s">
        <v>9</v>
      </c>
      <c r="O8" s="5">
        <v>1024</v>
      </c>
      <c r="P8" s="5">
        <v>99.9</v>
      </c>
      <c r="Q8" s="5">
        <v>99.9</v>
      </c>
      <c r="R8" s="5">
        <v>0</v>
      </c>
      <c r="S8" s="4"/>
      <c r="T8" s="5" t="s">
        <v>10</v>
      </c>
      <c r="U8" s="5">
        <v>1.86</v>
      </c>
    </row>
    <row r="9" spans="1:21">
      <c r="A9" s="3">
        <v>4</v>
      </c>
      <c r="B9" s="5">
        <v>2</v>
      </c>
      <c r="C9" s="4"/>
      <c r="D9" s="5">
        <v>256</v>
      </c>
      <c r="E9" s="5">
        <v>61.51</v>
      </c>
      <c r="F9" s="5">
        <v>61.51</v>
      </c>
      <c r="G9" s="5">
        <v>75.86</v>
      </c>
      <c r="H9" s="4"/>
      <c r="I9" s="4"/>
      <c r="J9" s="5">
        <v>4.5599999999999996</v>
      </c>
      <c r="K9" s="1"/>
      <c r="L9" s="3">
        <v>4</v>
      </c>
      <c r="M9" s="5">
        <v>2</v>
      </c>
      <c r="N9" s="4"/>
      <c r="O9" s="5">
        <v>256</v>
      </c>
      <c r="P9" s="5">
        <v>97.3</v>
      </c>
      <c r="Q9" s="5">
        <v>97.3</v>
      </c>
      <c r="R9" s="5">
        <v>0.01</v>
      </c>
      <c r="S9" s="4"/>
      <c r="T9" s="4"/>
      <c r="U9" s="5">
        <v>7.21</v>
      </c>
    </row>
    <row r="10" spans="1:21">
      <c r="A10" s="3">
        <v>16</v>
      </c>
      <c r="B10" s="5">
        <v>4</v>
      </c>
      <c r="C10" s="4"/>
      <c r="D10" s="5">
        <v>64</v>
      </c>
      <c r="E10" s="5">
        <v>51.18</v>
      </c>
      <c r="F10" s="5">
        <v>58.42</v>
      </c>
      <c r="G10" s="5">
        <v>157.54</v>
      </c>
      <c r="H10" s="4"/>
      <c r="I10" s="4"/>
      <c r="J10" s="5">
        <v>15.12</v>
      </c>
      <c r="K10" s="1"/>
      <c r="L10" s="3">
        <v>16</v>
      </c>
      <c r="M10" s="5">
        <v>4</v>
      </c>
      <c r="N10" s="4"/>
      <c r="O10" s="5">
        <v>64</v>
      </c>
      <c r="P10" s="5">
        <v>95.42</v>
      </c>
      <c r="Q10" s="5">
        <v>95.32</v>
      </c>
      <c r="R10" s="5">
        <v>0.57999999999999996</v>
      </c>
      <c r="S10" s="4"/>
      <c r="T10" s="4"/>
      <c r="U10" s="5">
        <v>28.19</v>
      </c>
    </row>
    <row r="11" spans="1:21">
      <c r="A11" s="3">
        <v>64</v>
      </c>
      <c r="B11" s="5">
        <v>8</v>
      </c>
      <c r="C11" s="4"/>
      <c r="D11" s="5">
        <v>16</v>
      </c>
      <c r="E11" s="5">
        <v>46.27</v>
      </c>
      <c r="F11" s="5">
        <v>52.82</v>
      </c>
      <c r="G11" s="5">
        <v>289.68</v>
      </c>
      <c r="H11" s="4"/>
      <c r="I11" s="4"/>
      <c r="J11" s="5">
        <v>54.25</v>
      </c>
      <c r="K11" s="1"/>
      <c r="L11" s="3">
        <v>64</v>
      </c>
      <c r="M11" s="5">
        <v>8</v>
      </c>
      <c r="N11" s="4"/>
      <c r="O11" s="5">
        <v>16</v>
      </c>
      <c r="P11" s="5">
        <v>89.5</v>
      </c>
      <c r="Q11" s="5">
        <v>89.39</v>
      </c>
      <c r="R11" s="5">
        <v>3.74</v>
      </c>
      <c r="S11" s="4"/>
      <c r="T11" s="4"/>
      <c r="U11" s="5">
        <v>100</v>
      </c>
    </row>
    <row r="12" spans="1:21">
      <c r="A12" s="3">
        <v>256</v>
      </c>
      <c r="B12" s="5">
        <v>16</v>
      </c>
      <c r="C12" s="4"/>
      <c r="D12" s="5">
        <v>4</v>
      </c>
      <c r="E12" s="5">
        <v>42.86</v>
      </c>
      <c r="F12" s="5">
        <v>48.92</v>
      </c>
      <c r="G12" s="5">
        <v>248.25</v>
      </c>
      <c r="H12" s="4"/>
      <c r="I12" s="4"/>
      <c r="J12" s="5">
        <v>200</v>
      </c>
      <c r="K12" s="1"/>
      <c r="L12" s="3">
        <v>256</v>
      </c>
      <c r="M12" s="5">
        <v>16</v>
      </c>
      <c r="N12" s="4"/>
      <c r="O12" s="5">
        <v>4</v>
      </c>
      <c r="P12" s="5">
        <v>74.819999999999993</v>
      </c>
      <c r="Q12" s="5">
        <v>74.069999999999993</v>
      </c>
      <c r="R12" s="5">
        <v>13.23</v>
      </c>
      <c r="S12" s="4"/>
      <c r="T12" s="4"/>
      <c r="U12" s="5">
        <v>350</v>
      </c>
    </row>
    <row r="13" spans="1:21">
      <c r="A13" s="3">
        <v>1024</v>
      </c>
      <c r="B13" s="5">
        <v>32</v>
      </c>
      <c r="C13" s="5" t="s">
        <v>11</v>
      </c>
      <c r="D13" s="5">
        <v>1</v>
      </c>
      <c r="E13" s="5">
        <v>38.590000000000003</v>
      </c>
      <c r="F13" s="5">
        <v>44.03</v>
      </c>
      <c r="G13" s="5">
        <v>200.19</v>
      </c>
      <c r="H13" s="4"/>
      <c r="I13" s="5" t="s">
        <v>12</v>
      </c>
      <c r="J13" s="5">
        <v>690</v>
      </c>
      <c r="K13" s="1"/>
      <c r="L13" s="3">
        <v>1024</v>
      </c>
      <c r="M13" s="5">
        <v>32</v>
      </c>
      <c r="N13" s="5" t="s">
        <v>11</v>
      </c>
      <c r="O13" s="5">
        <v>1</v>
      </c>
      <c r="P13" s="5">
        <v>65.400000000000006</v>
      </c>
      <c r="Q13" s="5">
        <v>65.37</v>
      </c>
      <c r="R13" s="5">
        <v>16.11</v>
      </c>
      <c r="S13" s="4"/>
      <c r="T13" s="5" t="s">
        <v>12</v>
      </c>
      <c r="U13" s="5">
        <v>1170</v>
      </c>
    </row>
    <row r="14" spans="1:21">
      <c r="A14" s="1"/>
      <c r="B14" s="1"/>
      <c r="C14" s="1"/>
      <c r="D14" s="1"/>
      <c r="E14" s="1"/>
      <c r="F14" s="1"/>
      <c r="G14" s="1"/>
      <c r="H14" s="2"/>
      <c r="I14" s="1"/>
      <c r="J14" s="1"/>
      <c r="K14" s="1"/>
    </row>
    <row r="31" ht="23" customHeight="1"/>
    <row r="37" spans="1:21">
      <c r="A37" s="3" t="s">
        <v>0</v>
      </c>
      <c r="B37" s="3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4" t="s">
        <v>14</v>
      </c>
      <c r="I37" s="3" t="s">
        <v>7</v>
      </c>
      <c r="J37" s="3" t="s">
        <v>8</v>
      </c>
      <c r="K37" s="1" t="s">
        <v>16</v>
      </c>
      <c r="L37" s="3" t="s">
        <v>0</v>
      </c>
      <c r="M37" s="3" t="s">
        <v>1</v>
      </c>
      <c r="N37" s="3" t="s">
        <v>2</v>
      </c>
      <c r="O37" s="3" t="s">
        <v>3</v>
      </c>
      <c r="P37" s="3" t="s">
        <v>4</v>
      </c>
      <c r="Q37" s="3" t="s">
        <v>5</v>
      </c>
      <c r="R37" s="3" t="s">
        <v>6</v>
      </c>
      <c r="S37" s="4" t="s">
        <v>14</v>
      </c>
      <c r="T37" s="3" t="s">
        <v>7</v>
      </c>
      <c r="U37" s="3" t="s">
        <v>8</v>
      </c>
    </row>
    <row r="38" spans="1:21">
      <c r="A38" s="3">
        <v>1</v>
      </c>
      <c r="B38" s="5">
        <v>1</v>
      </c>
      <c r="C38" s="5" t="s">
        <v>9</v>
      </c>
      <c r="D38" s="5">
        <v>4096</v>
      </c>
      <c r="E38" s="5">
        <v>99.9</v>
      </c>
      <c r="F38" s="5">
        <v>99.9</v>
      </c>
      <c r="G38" s="5">
        <v>0</v>
      </c>
      <c r="H38" s="4"/>
      <c r="I38" s="5" t="s">
        <v>10</v>
      </c>
      <c r="J38" s="5">
        <v>0.56999999999999995</v>
      </c>
      <c r="K38" s="1"/>
      <c r="L38" s="3">
        <v>1</v>
      </c>
      <c r="M38" s="5">
        <v>1</v>
      </c>
      <c r="N38" s="5" t="s">
        <v>9</v>
      </c>
      <c r="O38" s="5">
        <v>4096</v>
      </c>
      <c r="P38" s="5">
        <v>99.9</v>
      </c>
      <c r="Q38" s="5">
        <v>99.9</v>
      </c>
      <c r="R38" s="5">
        <v>0</v>
      </c>
      <c r="S38" s="4"/>
      <c r="T38" s="5" t="s">
        <v>10</v>
      </c>
      <c r="U38" s="5">
        <v>0.56999999999999995</v>
      </c>
    </row>
    <row r="39" spans="1:21">
      <c r="A39" s="3">
        <v>4</v>
      </c>
      <c r="B39" s="5">
        <v>2</v>
      </c>
      <c r="C39" s="4"/>
      <c r="D39" s="5">
        <v>1024</v>
      </c>
      <c r="E39" s="5">
        <v>62.24</v>
      </c>
      <c r="F39" s="5">
        <v>62.24</v>
      </c>
      <c r="G39" s="5">
        <v>191.41</v>
      </c>
      <c r="H39" s="4"/>
      <c r="I39" s="4"/>
      <c r="J39" s="5">
        <v>1.42</v>
      </c>
      <c r="K39" s="1"/>
      <c r="L39" s="3">
        <v>4</v>
      </c>
      <c r="M39" s="5">
        <v>2</v>
      </c>
      <c r="N39" s="4"/>
      <c r="O39" s="5">
        <v>1024</v>
      </c>
      <c r="P39" s="5">
        <v>99.16</v>
      </c>
      <c r="Q39" s="5">
        <v>99.16</v>
      </c>
      <c r="R39" s="5">
        <v>0.11</v>
      </c>
      <c r="S39" s="4"/>
      <c r="T39" s="4"/>
      <c r="U39" s="5">
        <v>2.2599999999999998</v>
      </c>
    </row>
    <row r="40" spans="1:21">
      <c r="A40" s="3">
        <v>16</v>
      </c>
      <c r="B40" s="5">
        <v>4</v>
      </c>
      <c r="C40" s="4"/>
      <c r="D40" s="5">
        <v>256</v>
      </c>
      <c r="E40" s="5">
        <v>47.55</v>
      </c>
      <c r="F40" s="5">
        <v>58.06</v>
      </c>
      <c r="G40" s="5">
        <v>332.86</v>
      </c>
      <c r="H40" s="4"/>
      <c r="I40" s="4"/>
      <c r="J40" s="5">
        <v>4.33</v>
      </c>
      <c r="K40" s="1"/>
      <c r="L40" s="3">
        <v>16</v>
      </c>
      <c r="M40" s="5">
        <v>4</v>
      </c>
      <c r="N40" s="4"/>
      <c r="O40" s="5">
        <v>256</v>
      </c>
      <c r="P40" s="5">
        <v>97.9</v>
      </c>
      <c r="Q40" s="5">
        <v>97.87</v>
      </c>
      <c r="R40" s="5">
        <v>0.25</v>
      </c>
      <c r="S40" s="4"/>
      <c r="T40" s="4"/>
      <c r="U40" s="5">
        <v>8.92</v>
      </c>
    </row>
    <row r="41" spans="1:21">
      <c r="A41" s="3">
        <v>64</v>
      </c>
      <c r="B41" s="5">
        <v>8</v>
      </c>
      <c r="C41" s="4"/>
      <c r="D41" s="5">
        <v>64</v>
      </c>
      <c r="E41" s="5">
        <v>44.66</v>
      </c>
      <c r="F41" s="5">
        <v>54.59</v>
      </c>
      <c r="G41" s="5">
        <v>349.74</v>
      </c>
      <c r="H41" s="4"/>
      <c r="I41" s="4"/>
      <c r="J41" s="5">
        <v>16.25</v>
      </c>
      <c r="K41" s="1"/>
      <c r="L41" s="3">
        <v>64</v>
      </c>
      <c r="M41" s="5">
        <v>8</v>
      </c>
      <c r="N41" s="4"/>
      <c r="O41" s="5">
        <v>64</v>
      </c>
      <c r="P41" s="5">
        <v>93.98</v>
      </c>
      <c r="Q41" s="5">
        <v>94.46</v>
      </c>
      <c r="R41" s="5">
        <v>1.35</v>
      </c>
      <c r="S41" s="4"/>
      <c r="T41" s="4"/>
      <c r="U41" s="5">
        <v>34.19</v>
      </c>
    </row>
    <row r="42" spans="1:21">
      <c r="A42" s="3">
        <v>256</v>
      </c>
      <c r="B42" s="5">
        <v>16</v>
      </c>
      <c r="C42" s="4"/>
      <c r="D42" s="5">
        <v>16</v>
      </c>
      <c r="E42" s="5">
        <v>41.72</v>
      </c>
      <c r="F42" s="5">
        <v>50.99</v>
      </c>
      <c r="G42" s="5">
        <v>371.3</v>
      </c>
      <c r="H42" s="4"/>
      <c r="I42" s="4"/>
      <c r="J42" s="5">
        <v>60.48</v>
      </c>
      <c r="K42" s="1"/>
      <c r="L42" s="3">
        <v>256</v>
      </c>
      <c r="M42" s="5">
        <v>16</v>
      </c>
      <c r="N42" s="4"/>
      <c r="O42" s="5">
        <v>16</v>
      </c>
      <c r="P42" s="5">
        <v>89.96</v>
      </c>
      <c r="Q42" s="5">
        <v>89.98</v>
      </c>
      <c r="R42" s="5">
        <v>3.2</v>
      </c>
      <c r="S42" s="4"/>
      <c r="T42" s="4"/>
      <c r="U42" s="5">
        <v>130</v>
      </c>
    </row>
    <row r="43" spans="1:21">
      <c r="A43" s="3">
        <v>1024</v>
      </c>
      <c r="B43" s="5">
        <v>32</v>
      </c>
      <c r="C43" s="4"/>
      <c r="D43" s="5">
        <v>4</v>
      </c>
      <c r="E43" s="5">
        <v>40.07</v>
      </c>
      <c r="F43" s="5">
        <v>48.98</v>
      </c>
      <c r="G43" s="5">
        <v>343.91</v>
      </c>
      <c r="H43" s="4"/>
      <c r="I43" s="4"/>
      <c r="J43" s="5">
        <v>230</v>
      </c>
      <c r="K43" s="1"/>
      <c r="L43" s="3">
        <v>1024</v>
      </c>
      <c r="M43" s="5">
        <v>32</v>
      </c>
      <c r="N43" s="4"/>
      <c r="O43" s="5">
        <v>4</v>
      </c>
      <c r="P43" s="5">
        <v>85.66</v>
      </c>
      <c r="Q43" s="5">
        <v>85.08</v>
      </c>
      <c r="R43" s="5">
        <v>6.78</v>
      </c>
      <c r="S43" s="4"/>
      <c r="T43" s="4"/>
      <c r="U43" s="5">
        <v>490</v>
      </c>
    </row>
    <row r="44" spans="1:21">
      <c r="A44" s="3">
        <v>4096</v>
      </c>
      <c r="B44" s="5">
        <v>64</v>
      </c>
      <c r="C44" s="5" t="s">
        <v>11</v>
      </c>
      <c r="D44" s="5">
        <v>1</v>
      </c>
      <c r="E44" s="5">
        <v>37.700000000000003</v>
      </c>
      <c r="F44" s="5">
        <v>46.07</v>
      </c>
      <c r="G44" s="5">
        <v>306.2</v>
      </c>
      <c r="H44" s="4"/>
      <c r="I44" s="5" t="s">
        <v>12</v>
      </c>
      <c r="J44" s="5">
        <v>850</v>
      </c>
      <c r="K44" s="1"/>
      <c r="L44" s="3">
        <v>4096</v>
      </c>
      <c r="M44" s="5">
        <v>64</v>
      </c>
      <c r="N44" s="5" t="s">
        <v>11</v>
      </c>
      <c r="O44" s="5">
        <v>1</v>
      </c>
      <c r="P44" s="5">
        <v>72.510000000000005</v>
      </c>
      <c r="Q44" s="5">
        <v>72.03</v>
      </c>
      <c r="R44" s="5">
        <v>10.07</v>
      </c>
      <c r="S44" s="4"/>
      <c r="T44" s="5" t="s">
        <v>12</v>
      </c>
      <c r="U44" s="5">
        <v>1640</v>
      </c>
    </row>
    <row r="45" spans="1:21">
      <c r="A45" s="4"/>
      <c r="B45" s="4"/>
      <c r="C45" s="4"/>
      <c r="D45" s="4"/>
      <c r="E45" s="4"/>
      <c r="F45" s="4"/>
      <c r="G45" s="4"/>
      <c r="H45" s="5"/>
      <c r="I45" s="4"/>
      <c r="J45" s="4"/>
      <c r="K45" s="1"/>
    </row>
  </sheetData>
  <phoneticPr fontId="3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D4B5-FA5A-F14F-A3DC-050E2F2CDA42}">
  <dimension ref="A5:W59"/>
  <sheetViews>
    <sheetView zoomScale="55" zoomScaleNormal="97" workbookViewId="0">
      <selection activeCell="M5" sqref="M5"/>
    </sheetView>
  </sheetViews>
  <sheetFormatPr baseColWidth="10" defaultRowHeight="20"/>
  <cols>
    <col min="1" max="1" width="13.85546875" customWidth="1"/>
    <col min="4" max="4" width="20.140625" customWidth="1"/>
    <col min="5" max="6" width="11.5703125" customWidth="1"/>
    <col min="11" max="11" width="22.7109375" customWidth="1"/>
    <col min="13" max="13" width="14.7109375" customWidth="1"/>
    <col min="16" max="16" width="20.140625" customWidth="1"/>
    <col min="17" max="17" width="11.85546875" customWidth="1"/>
    <col min="18" max="18" width="12.5703125" customWidth="1"/>
    <col min="23" max="23" width="23.28515625" customWidth="1"/>
  </cols>
  <sheetData>
    <row r="5" spans="1:23">
      <c r="K5" t="s">
        <v>41</v>
      </c>
      <c r="M5" t="s">
        <v>42</v>
      </c>
    </row>
    <row r="7" spans="1:23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4" t="s">
        <v>13</v>
      </c>
      <c r="I7" s="3" t="s">
        <v>7</v>
      </c>
      <c r="J7" s="3" t="s">
        <v>8</v>
      </c>
      <c r="K7" s="3" t="s">
        <v>18</v>
      </c>
      <c r="L7" s="1" t="s">
        <v>15</v>
      </c>
      <c r="M7" s="3" t="s">
        <v>0</v>
      </c>
      <c r="N7" s="3" t="s">
        <v>1</v>
      </c>
      <c r="O7" s="3" t="s">
        <v>2</v>
      </c>
      <c r="P7" s="3" t="s">
        <v>3</v>
      </c>
      <c r="Q7" s="3" t="s">
        <v>4</v>
      </c>
      <c r="R7" s="3" t="s">
        <v>5</v>
      </c>
      <c r="S7" s="3" t="s">
        <v>6</v>
      </c>
      <c r="T7" s="4" t="s">
        <v>13</v>
      </c>
      <c r="U7" s="3" t="s">
        <v>7</v>
      </c>
      <c r="V7" s="3" t="s">
        <v>8</v>
      </c>
      <c r="W7" s="3" t="s">
        <v>17</v>
      </c>
    </row>
    <row r="8" spans="1:23">
      <c r="A8" s="3">
        <v>1</v>
      </c>
      <c r="B8" s="5">
        <v>1</v>
      </c>
      <c r="C8" s="5" t="s">
        <v>9</v>
      </c>
      <c r="D8" s="5">
        <v>1024</v>
      </c>
      <c r="E8" s="5">
        <v>96.27</v>
      </c>
      <c r="F8" s="5">
        <v>96.27</v>
      </c>
      <c r="G8" s="5">
        <v>0</v>
      </c>
      <c r="H8" s="4"/>
      <c r="I8" s="5" t="s">
        <v>10</v>
      </c>
      <c r="J8" s="5">
        <v>66.599999999999994</v>
      </c>
      <c r="K8" s="6"/>
      <c r="L8" s="1"/>
      <c r="M8" s="3">
        <v>1</v>
      </c>
      <c r="N8" s="5">
        <v>1</v>
      </c>
      <c r="O8" s="5" t="s">
        <v>9</v>
      </c>
      <c r="P8" s="5">
        <v>1024</v>
      </c>
      <c r="Q8" s="5">
        <v>96.27</v>
      </c>
      <c r="R8" s="5">
        <v>96.27</v>
      </c>
      <c r="S8" s="5">
        <v>0</v>
      </c>
      <c r="T8" s="4"/>
      <c r="U8" s="5" t="s">
        <v>10</v>
      </c>
      <c r="V8" s="5">
        <v>66.599999999999994</v>
      </c>
      <c r="W8" s="6"/>
    </row>
    <row r="9" spans="1:23">
      <c r="A9" s="3">
        <v>4</v>
      </c>
      <c r="B9" s="5">
        <v>2</v>
      </c>
      <c r="C9" s="4"/>
      <c r="D9" s="5">
        <v>256</v>
      </c>
      <c r="E9" s="5">
        <v>32.92</v>
      </c>
      <c r="F9" s="5">
        <v>12.88</v>
      </c>
      <c r="G9" s="5">
        <v>1324.75</v>
      </c>
      <c r="H9" s="4"/>
      <c r="I9" s="4"/>
      <c r="J9" s="5">
        <v>77.2</v>
      </c>
      <c r="K9" s="6">
        <f t="shared" ref="K9:K13" si="0">J9/A9</f>
        <v>19.3</v>
      </c>
      <c r="L9" s="1"/>
      <c r="M9" s="3">
        <v>4</v>
      </c>
      <c r="N9" s="5">
        <v>2</v>
      </c>
      <c r="O9" s="4"/>
      <c r="P9" s="5">
        <v>256</v>
      </c>
      <c r="Q9" s="5">
        <v>88.16</v>
      </c>
      <c r="R9" s="5">
        <v>88.22</v>
      </c>
      <c r="S9" s="5">
        <v>0.36</v>
      </c>
      <c r="T9" s="4"/>
      <c r="U9" s="4"/>
      <c r="V9" s="5">
        <v>210</v>
      </c>
      <c r="W9" s="6">
        <f t="shared" ref="W9:W13" si="1">V9/A9</f>
        <v>52.5</v>
      </c>
    </row>
    <row r="10" spans="1:23">
      <c r="A10" s="3">
        <v>16</v>
      </c>
      <c r="B10" s="5">
        <v>4</v>
      </c>
      <c r="C10" s="4"/>
      <c r="D10" s="5">
        <v>64</v>
      </c>
      <c r="E10" s="5">
        <v>14.43</v>
      </c>
      <c r="F10" s="5">
        <v>7.21</v>
      </c>
      <c r="G10" s="5">
        <v>432.58</v>
      </c>
      <c r="H10" s="4"/>
      <c r="I10" s="4"/>
      <c r="J10" s="5">
        <v>110</v>
      </c>
      <c r="K10" s="6">
        <f t="shared" si="0"/>
        <v>6.875</v>
      </c>
      <c r="L10" s="1"/>
      <c r="M10" s="3">
        <v>16</v>
      </c>
      <c r="N10" s="5">
        <v>4</v>
      </c>
      <c r="O10" s="4"/>
      <c r="P10" s="5">
        <v>64</v>
      </c>
      <c r="Q10" s="5">
        <v>81.95</v>
      </c>
      <c r="R10" s="5">
        <v>82.23</v>
      </c>
      <c r="S10" s="5">
        <v>3.33</v>
      </c>
      <c r="T10" s="4"/>
      <c r="U10" s="4"/>
      <c r="V10" s="5">
        <v>630</v>
      </c>
      <c r="W10" s="6">
        <f t="shared" si="1"/>
        <v>39.375</v>
      </c>
    </row>
    <row r="11" spans="1:23">
      <c r="A11" s="3">
        <v>64</v>
      </c>
      <c r="B11" s="5">
        <v>8</v>
      </c>
      <c r="C11" s="4"/>
      <c r="D11" s="5">
        <v>16</v>
      </c>
      <c r="E11" s="5">
        <v>9.4700000000000006</v>
      </c>
      <c r="F11" s="5">
        <v>6.44</v>
      </c>
      <c r="G11" s="5">
        <v>153.71</v>
      </c>
      <c r="H11" s="4"/>
      <c r="I11" s="4"/>
      <c r="J11" s="5">
        <v>210</v>
      </c>
      <c r="K11" s="6">
        <f t="shared" si="0"/>
        <v>3.28125</v>
      </c>
      <c r="L11" s="1"/>
      <c r="M11" s="3">
        <v>64</v>
      </c>
      <c r="N11" s="5">
        <v>8</v>
      </c>
      <c r="O11" s="4"/>
      <c r="P11" s="5">
        <v>16</v>
      </c>
      <c r="Q11" s="5">
        <v>70.28</v>
      </c>
      <c r="R11" s="5">
        <v>69.98</v>
      </c>
      <c r="S11" s="5">
        <v>7.85</v>
      </c>
      <c r="T11" s="4"/>
      <c r="U11" s="4"/>
      <c r="V11" s="5">
        <v>1550</v>
      </c>
      <c r="W11" s="6">
        <f t="shared" si="1"/>
        <v>24.21875</v>
      </c>
    </row>
    <row r="12" spans="1:23">
      <c r="A12" s="3">
        <v>256</v>
      </c>
      <c r="B12" s="5">
        <v>16</v>
      </c>
      <c r="C12" s="4"/>
      <c r="D12" s="5">
        <v>4</v>
      </c>
      <c r="E12" s="5">
        <v>8.5299999999999994</v>
      </c>
      <c r="F12" s="5">
        <v>7.24</v>
      </c>
      <c r="G12" s="5">
        <v>68.599999999999994</v>
      </c>
      <c r="H12" s="4"/>
      <c r="I12" s="4"/>
      <c r="J12" s="5">
        <v>470</v>
      </c>
      <c r="K12" s="6">
        <f t="shared" si="0"/>
        <v>1.8359375</v>
      </c>
      <c r="L12" s="1"/>
      <c r="M12" s="3">
        <v>256</v>
      </c>
      <c r="N12" s="5">
        <v>16</v>
      </c>
      <c r="O12" s="4"/>
      <c r="P12" s="5">
        <v>4</v>
      </c>
      <c r="Q12" s="5">
        <v>55.93</v>
      </c>
      <c r="R12" s="5">
        <v>55.82</v>
      </c>
      <c r="S12" s="5">
        <v>6.63</v>
      </c>
      <c r="T12" s="4"/>
      <c r="U12" s="4"/>
      <c r="V12" s="5">
        <v>3110</v>
      </c>
      <c r="W12" s="6">
        <f t="shared" si="1"/>
        <v>12.1484375</v>
      </c>
    </row>
    <row r="13" spans="1:23">
      <c r="A13" s="3">
        <v>1024</v>
      </c>
      <c r="B13" s="5">
        <v>32</v>
      </c>
      <c r="C13" s="5" t="s">
        <v>11</v>
      </c>
      <c r="D13" s="5">
        <v>1</v>
      </c>
      <c r="E13" s="5">
        <v>10.68</v>
      </c>
      <c r="F13" s="5">
        <v>10.42</v>
      </c>
      <c r="G13" s="5">
        <v>46.15</v>
      </c>
      <c r="H13" s="4"/>
      <c r="I13" s="5" t="s">
        <v>12</v>
      </c>
      <c r="J13" s="5">
        <v>1350</v>
      </c>
      <c r="K13" s="6">
        <f t="shared" si="0"/>
        <v>1.318359375</v>
      </c>
      <c r="L13" s="1"/>
      <c r="M13" s="3">
        <v>1024</v>
      </c>
      <c r="N13" s="5">
        <v>32</v>
      </c>
      <c r="O13" s="5" t="s">
        <v>11</v>
      </c>
      <c r="P13" s="5">
        <v>1</v>
      </c>
      <c r="Q13" s="5">
        <v>42.78</v>
      </c>
      <c r="R13" s="5">
        <v>42.54</v>
      </c>
      <c r="S13" s="5">
        <v>10.199999999999999</v>
      </c>
      <c r="T13" s="4"/>
      <c r="U13" s="5" t="s">
        <v>12</v>
      </c>
      <c r="V13" s="5">
        <v>5430</v>
      </c>
      <c r="W13" s="6">
        <f t="shared" si="1"/>
        <v>5.302734375</v>
      </c>
    </row>
    <row r="14" spans="1:23">
      <c r="A14" s="1"/>
      <c r="B14" s="1"/>
      <c r="C14" s="1"/>
      <c r="D14" s="1"/>
      <c r="E14" s="1"/>
      <c r="F14" s="1"/>
      <c r="G14" s="1"/>
      <c r="H14" s="2"/>
      <c r="I14" s="1"/>
      <c r="J14" s="1"/>
      <c r="K14" s="1"/>
      <c r="L14" s="1"/>
    </row>
    <row r="31" spans="1:3">
      <c r="A31" s="7"/>
      <c r="B31" s="8"/>
      <c r="C31" s="8"/>
    </row>
    <row r="32" spans="1:3">
      <c r="A32" s="7"/>
      <c r="B32" s="9"/>
      <c r="C32" s="9"/>
    </row>
    <row r="33" spans="1:3">
      <c r="A33" s="7"/>
      <c r="B33" s="9"/>
      <c r="C33" s="9"/>
    </row>
    <row r="34" spans="1:3">
      <c r="A34" s="7"/>
      <c r="B34" s="9"/>
      <c r="C34" s="9"/>
    </row>
    <row r="35" spans="1:3">
      <c r="A35" s="7"/>
      <c r="B35" s="9"/>
      <c r="C35" s="9"/>
    </row>
    <row r="36" spans="1:3">
      <c r="A36" s="7"/>
      <c r="B36" s="9"/>
      <c r="C36" s="9"/>
    </row>
    <row r="37" spans="1:3">
      <c r="A37" s="7"/>
      <c r="B37" s="9"/>
      <c r="C37" s="9"/>
    </row>
    <row r="38" spans="1:3">
      <c r="A38" s="10"/>
      <c r="B38" s="5"/>
      <c r="C38" s="9"/>
    </row>
    <row r="41" spans="1:3" ht="23" customHeight="1"/>
    <row r="42" spans="1:3" ht="23" customHeight="1"/>
    <row r="43" spans="1:3" ht="23" customHeight="1"/>
    <row r="44" spans="1:3" ht="23" customHeight="1"/>
    <row r="45" spans="1:3" ht="23" customHeight="1"/>
    <row r="51" spans="1:23">
      <c r="A51" s="3" t="s">
        <v>0</v>
      </c>
      <c r="B51" s="3" t="s">
        <v>1</v>
      </c>
      <c r="C51" s="3" t="s">
        <v>2</v>
      </c>
      <c r="D51" s="3" t="s">
        <v>3</v>
      </c>
      <c r="E51" s="3" t="s">
        <v>4</v>
      </c>
      <c r="F51" s="3" t="s">
        <v>5</v>
      </c>
      <c r="G51" s="3" t="s">
        <v>6</v>
      </c>
      <c r="H51" s="4" t="s">
        <v>14</v>
      </c>
      <c r="I51" s="3" t="s">
        <v>7</v>
      </c>
      <c r="J51" s="3" t="s">
        <v>8</v>
      </c>
      <c r="K51" s="3" t="s">
        <v>18</v>
      </c>
      <c r="L51" s="1" t="s">
        <v>16</v>
      </c>
      <c r="M51" s="3" t="s">
        <v>0</v>
      </c>
      <c r="N51" s="3" t="s">
        <v>1</v>
      </c>
      <c r="O51" s="3" t="s">
        <v>2</v>
      </c>
      <c r="P51" s="3" t="s">
        <v>3</v>
      </c>
      <c r="Q51" s="3" t="s">
        <v>4</v>
      </c>
      <c r="R51" s="3" t="s">
        <v>5</v>
      </c>
      <c r="S51" s="3" t="s">
        <v>6</v>
      </c>
      <c r="T51" s="4" t="s">
        <v>14</v>
      </c>
      <c r="U51" s="3" t="s">
        <v>7</v>
      </c>
      <c r="V51" s="3" t="s">
        <v>8</v>
      </c>
      <c r="W51" s="3" t="s">
        <v>17</v>
      </c>
    </row>
    <row r="52" spans="1:23">
      <c r="A52" s="3">
        <v>1</v>
      </c>
      <c r="B52" s="5">
        <v>1</v>
      </c>
      <c r="C52" s="5" t="s">
        <v>9</v>
      </c>
      <c r="D52" s="5">
        <v>4096</v>
      </c>
      <c r="E52" s="5">
        <v>97</v>
      </c>
      <c r="F52" s="5">
        <v>97</v>
      </c>
      <c r="G52" s="5">
        <v>0</v>
      </c>
      <c r="H52" s="4"/>
      <c r="I52" s="5" t="s">
        <v>10</v>
      </c>
      <c r="J52" s="5">
        <v>69</v>
      </c>
      <c r="K52" s="6"/>
      <c r="L52" s="1"/>
      <c r="M52" s="3">
        <v>1</v>
      </c>
      <c r="N52" s="5">
        <v>1</v>
      </c>
      <c r="O52" s="5" t="s">
        <v>9</v>
      </c>
      <c r="P52" s="5">
        <v>4096</v>
      </c>
      <c r="Q52" s="5">
        <v>97</v>
      </c>
      <c r="R52" s="5">
        <v>97</v>
      </c>
      <c r="S52" s="5">
        <v>0</v>
      </c>
      <c r="T52" s="4"/>
      <c r="U52" s="5" t="s">
        <v>10</v>
      </c>
      <c r="V52" s="5">
        <v>69</v>
      </c>
      <c r="W52" s="6"/>
    </row>
    <row r="53" spans="1:23">
      <c r="A53" s="3">
        <v>4</v>
      </c>
      <c r="B53" s="5">
        <v>2</v>
      </c>
      <c r="C53" s="4"/>
      <c r="D53" s="5">
        <v>1024</v>
      </c>
      <c r="E53" s="5">
        <v>30.17</v>
      </c>
      <c r="F53" s="5">
        <v>9.2799999999999994</v>
      </c>
      <c r="G53" s="5">
        <v>1491</v>
      </c>
      <c r="H53" s="4"/>
      <c r="I53" s="4"/>
      <c r="J53" s="5">
        <v>76.540000000000006</v>
      </c>
      <c r="K53" s="6">
        <f t="shared" ref="K53:K58" si="2">J53/A53</f>
        <v>19.135000000000002</v>
      </c>
      <c r="L53" s="1"/>
      <c r="M53" s="3">
        <v>4</v>
      </c>
      <c r="N53" s="5">
        <v>2</v>
      </c>
      <c r="O53" s="4"/>
      <c r="P53" s="5">
        <v>1024</v>
      </c>
      <c r="Q53" s="5">
        <v>91.65</v>
      </c>
      <c r="R53" s="5">
        <v>91.73</v>
      </c>
      <c r="S53" s="5">
        <v>1.1100000000000001</v>
      </c>
      <c r="T53" s="4"/>
      <c r="U53" s="4"/>
      <c r="V53" s="5">
        <v>230</v>
      </c>
      <c r="W53" s="6">
        <f t="shared" ref="W53:W58" si="3">V53/A53</f>
        <v>57.5</v>
      </c>
    </row>
    <row r="54" spans="1:23">
      <c r="A54" s="3">
        <v>16</v>
      </c>
      <c r="B54" s="5">
        <v>4</v>
      </c>
      <c r="C54" s="4"/>
      <c r="D54" s="5">
        <v>256</v>
      </c>
      <c r="E54" s="5">
        <v>11.62</v>
      </c>
      <c r="F54" s="5">
        <v>5.3</v>
      </c>
      <c r="G54" s="5">
        <v>469.6</v>
      </c>
      <c r="H54" s="4"/>
      <c r="I54" s="4"/>
      <c r="J54" s="5">
        <v>96.9</v>
      </c>
      <c r="K54" s="6">
        <f t="shared" si="2"/>
        <v>6.0562500000000004</v>
      </c>
      <c r="L54" s="1"/>
      <c r="M54" s="3">
        <v>16</v>
      </c>
      <c r="N54" s="5">
        <v>4</v>
      </c>
      <c r="O54" s="4"/>
      <c r="P54" s="5">
        <v>256</v>
      </c>
      <c r="Q54" s="5">
        <v>85.57</v>
      </c>
      <c r="R54" s="5">
        <v>86.38</v>
      </c>
      <c r="S54" s="5">
        <v>3.6</v>
      </c>
      <c r="T54" s="4"/>
      <c r="U54" s="4"/>
      <c r="V54" s="5">
        <v>710</v>
      </c>
      <c r="W54" s="6">
        <f t="shared" si="3"/>
        <v>44.375</v>
      </c>
    </row>
    <row r="55" spans="1:23">
      <c r="A55" s="3">
        <v>64</v>
      </c>
      <c r="B55" s="5">
        <v>8</v>
      </c>
      <c r="C55" s="4"/>
      <c r="D55" s="5">
        <v>64</v>
      </c>
      <c r="E55" s="5">
        <v>6.31</v>
      </c>
      <c r="F55" s="5">
        <v>4.1100000000000003</v>
      </c>
      <c r="G55" s="5">
        <v>147.49</v>
      </c>
      <c r="H55" s="4"/>
      <c r="I55" s="4"/>
      <c r="J55" s="5">
        <v>150</v>
      </c>
      <c r="K55" s="6">
        <f t="shared" si="2"/>
        <v>2.34375</v>
      </c>
      <c r="L55" s="1"/>
      <c r="M55" s="3">
        <v>64</v>
      </c>
      <c r="N55" s="5">
        <v>8</v>
      </c>
      <c r="O55" s="4"/>
      <c r="P55" s="5">
        <v>64</v>
      </c>
      <c r="Q55" s="5">
        <v>80.52</v>
      </c>
      <c r="R55" s="5">
        <v>80.56</v>
      </c>
      <c r="S55" s="5">
        <v>3.84</v>
      </c>
      <c r="T55" s="4"/>
      <c r="U55" s="4"/>
      <c r="V55" s="5">
        <v>1980</v>
      </c>
      <c r="W55" s="6">
        <f t="shared" si="3"/>
        <v>30.9375</v>
      </c>
    </row>
    <row r="56" spans="1:23">
      <c r="A56" s="3">
        <v>256</v>
      </c>
      <c r="B56" s="5">
        <v>16</v>
      </c>
      <c r="C56" s="4"/>
      <c r="D56" s="5">
        <v>16</v>
      </c>
      <c r="E56" s="5">
        <v>4.43</v>
      </c>
      <c r="F56" s="5">
        <v>3.76</v>
      </c>
      <c r="G56" s="5">
        <v>50.6</v>
      </c>
      <c r="H56" s="4"/>
      <c r="I56" s="4"/>
      <c r="J56" s="5">
        <v>290</v>
      </c>
      <c r="K56" s="6">
        <f t="shared" si="2"/>
        <v>1.1328125</v>
      </c>
      <c r="L56" s="1"/>
      <c r="M56" s="3">
        <v>256</v>
      </c>
      <c r="N56" s="5">
        <v>16</v>
      </c>
      <c r="O56" s="4"/>
      <c r="P56" s="5">
        <v>16</v>
      </c>
      <c r="Q56" s="5">
        <v>70.66</v>
      </c>
      <c r="R56" s="5">
        <v>70.599999999999994</v>
      </c>
      <c r="S56" s="5">
        <v>8.0399999999999991</v>
      </c>
      <c r="T56" s="4"/>
      <c r="U56" s="4"/>
      <c r="V56" s="5">
        <v>4550</v>
      </c>
      <c r="W56" s="6">
        <f t="shared" si="3"/>
        <v>17.7734375</v>
      </c>
    </row>
    <row r="57" spans="1:23">
      <c r="A57" s="3">
        <v>1024</v>
      </c>
      <c r="B57" s="5">
        <v>32</v>
      </c>
      <c r="C57" s="4"/>
      <c r="D57" s="5">
        <v>4</v>
      </c>
      <c r="E57" s="5">
        <v>4.59</v>
      </c>
      <c r="F57" s="5">
        <v>4.5999999999999996</v>
      </c>
      <c r="G57" s="5">
        <v>25.34</v>
      </c>
      <c r="H57" s="4"/>
      <c r="I57" s="4"/>
      <c r="J57" s="5">
        <v>700</v>
      </c>
      <c r="K57" s="6">
        <f t="shared" si="2"/>
        <v>0.68359375</v>
      </c>
      <c r="L57" s="1"/>
      <c r="M57" s="3">
        <v>1024</v>
      </c>
      <c r="N57" s="5">
        <v>32</v>
      </c>
      <c r="O57" s="4"/>
      <c r="P57" s="5">
        <v>4</v>
      </c>
      <c r="Q57" s="5">
        <v>62.9</v>
      </c>
      <c r="R57" s="5">
        <v>62.91</v>
      </c>
      <c r="S57" s="5">
        <v>8.33</v>
      </c>
      <c r="T57" s="4"/>
      <c r="U57" s="4"/>
      <c r="V57" s="5">
        <v>9590</v>
      </c>
      <c r="W57" s="6">
        <f t="shared" si="3"/>
        <v>9.365234375</v>
      </c>
    </row>
    <row r="58" spans="1:23">
      <c r="A58" s="3">
        <v>4096</v>
      </c>
      <c r="B58" s="5">
        <v>64</v>
      </c>
      <c r="C58" s="5" t="s">
        <v>11</v>
      </c>
      <c r="D58" s="5">
        <v>1</v>
      </c>
      <c r="E58" s="5">
        <v>5.53</v>
      </c>
      <c r="F58" s="5">
        <v>6.08</v>
      </c>
      <c r="G58" s="5">
        <v>16.690000000000001</v>
      </c>
      <c r="H58" s="4"/>
      <c r="I58" s="5" t="s">
        <v>12</v>
      </c>
      <c r="J58" s="5">
        <v>1840</v>
      </c>
      <c r="K58" s="6">
        <f t="shared" si="2"/>
        <v>0.44921875</v>
      </c>
      <c r="L58" s="1"/>
      <c r="M58" s="3">
        <v>4096</v>
      </c>
      <c r="N58" s="5">
        <v>64</v>
      </c>
      <c r="O58" s="5" t="s">
        <v>11</v>
      </c>
      <c r="P58" s="5">
        <v>1</v>
      </c>
      <c r="Q58" s="5">
        <v>48.33</v>
      </c>
      <c r="R58" s="5">
        <v>48.35</v>
      </c>
      <c r="S58" s="5">
        <v>5.69</v>
      </c>
      <c r="T58" s="4"/>
      <c r="U58" s="5" t="s">
        <v>12</v>
      </c>
      <c r="V58" s="5">
        <v>16120</v>
      </c>
      <c r="W58" s="6">
        <f t="shared" si="3"/>
        <v>3.935546875</v>
      </c>
    </row>
    <row r="59" spans="1:23">
      <c r="A59" s="4"/>
      <c r="B59" s="4"/>
      <c r="C59" s="4"/>
      <c r="D59" s="4"/>
      <c r="E59" s="4"/>
      <c r="F59" s="4"/>
      <c r="G59" s="4"/>
      <c r="H59" s="5"/>
      <c r="I59" s="4"/>
      <c r="J59" s="4"/>
      <c r="K59" s="4"/>
      <c r="L59" s="1"/>
    </row>
  </sheetData>
  <phoneticPr fontId="3"/>
  <pageMargins left="0.7" right="0.7" top="0.75" bottom="0.75" header="0.3" footer="0.3"/>
  <pageSetup paperSize="9" orientation="portrait" horizontalDpi="0" verticalDpi="0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B6AE4-C5EA-3744-A303-236437C68E87}">
  <dimension ref="A6:Q60"/>
  <sheetViews>
    <sheetView topLeftCell="A3" zoomScale="75" zoomScaleNormal="100" workbookViewId="0">
      <selection activeCell="P6" sqref="P6"/>
    </sheetView>
  </sheetViews>
  <sheetFormatPr baseColWidth="10" defaultRowHeight="20"/>
  <cols>
    <col min="2" max="2" width="14.7109375" customWidth="1"/>
    <col min="5" max="5" width="20.140625" customWidth="1"/>
    <col min="6" max="6" width="11.85546875" customWidth="1"/>
    <col min="7" max="7" width="12.5703125" customWidth="1"/>
    <col min="13" max="13" width="23.28515625" customWidth="1"/>
    <col min="14" max="14" width="18.42578125" customWidth="1"/>
    <col min="15" max="15" width="14.42578125" customWidth="1"/>
    <col min="16" max="16" width="34.7109375" customWidth="1"/>
    <col min="17" max="17" width="15.7109375" customWidth="1"/>
    <col min="24" max="24" width="15.85546875" customWidth="1"/>
    <col min="25" max="25" width="16.140625" customWidth="1"/>
    <col min="26" max="26" width="12" customWidth="1"/>
    <col min="27" max="27" width="18.85546875" customWidth="1"/>
    <col min="28" max="28" width="11.7109375" customWidth="1"/>
    <col min="29" max="29" width="22.7109375" customWidth="1"/>
  </cols>
  <sheetData>
    <row r="6" spans="1:17">
      <c r="C6" t="s">
        <v>35</v>
      </c>
      <c r="D6" t="s">
        <v>35</v>
      </c>
      <c r="G6" t="s">
        <v>34</v>
      </c>
      <c r="I6" t="s">
        <v>34</v>
      </c>
      <c r="J6" t="s">
        <v>34</v>
      </c>
      <c r="M6" t="s">
        <v>33</v>
      </c>
    </row>
    <row r="7" spans="1:17">
      <c r="A7" s="4"/>
      <c r="B7" s="11"/>
      <c r="C7" s="3" t="s">
        <v>37</v>
      </c>
      <c r="D7" s="3" t="s">
        <v>1</v>
      </c>
      <c r="E7" s="3" t="s">
        <v>2</v>
      </c>
      <c r="F7" s="3" t="s">
        <v>38</v>
      </c>
      <c r="G7" s="3" t="s">
        <v>39</v>
      </c>
      <c r="H7" s="3" t="s">
        <v>5</v>
      </c>
      <c r="I7" s="3" t="s">
        <v>6</v>
      </c>
      <c r="J7" s="3" t="s">
        <v>30</v>
      </c>
      <c r="K7" s="3" t="s">
        <v>31</v>
      </c>
      <c r="L7" s="3" t="s">
        <v>7</v>
      </c>
      <c r="M7" s="3" t="s">
        <v>27</v>
      </c>
      <c r="N7" s="3" t="s">
        <v>29</v>
      </c>
      <c r="O7" s="3" t="s">
        <v>32</v>
      </c>
      <c r="P7" s="3" t="s">
        <v>36</v>
      </c>
      <c r="Q7" s="3" t="s">
        <v>40</v>
      </c>
    </row>
    <row r="8" spans="1:17">
      <c r="A8" s="1"/>
      <c r="B8" s="3"/>
      <c r="C8" s="3">
        <v>1</v>
      </c>
      <c r="D8" s="5">
        <v>1</v>
      </c>
      <c r="E8" s="5" t="s">
        <v>9</v>
      </c>
      <c r="F8" s="5">
        <v>4096</v>
      </c>
      <c r="G8" s="5">
        <v>97</v>
      </c>
      <c r="H8" s="5">
        <v>97</v>
      </c>
      <c r="I8" s="5">
        <v>0</v>
      </c>
      <c r="J8" s="6">
        <v>113528</v>
      </c>
      <c r="K8" s="6"/>
      <c r="L8" s="5" t="s">
        <v>10</v>
      </c>
      <c r="M8" s="5">
        <v>69</v>
      </c>
      <c r="N8" s="6">
        <f t="shared" ref="N8:N13" si="0">57.5*C8</f>
        <v>57.5</v>
      </c>
      <c r="O8" s="13">
        <f>テーブル1468121516[[#This Row],[TEPS(M)]]/69</f>
        <v>1</v>
      </c>
      <c r="P8" s="15">
        <v>100</v>
      </c>
      <c r="Q8" s="16">
        <f>テーブル1468121516[[#This Row],[TEPS(M)]]/テーブル1468121516[[#This Row],[PE数(side*side)]]</f>
        <v>69</v>
      </c>
    </row>
    <row r="9" spans="1:17">
      <c r="A9" s="1"/>
      <c r="B9" s="3"/>
      <c r="C9" s="3">
        <v>4</v>
      </c>
      <c r="D9" s="5">
        <v>2</v>
      </c>
      <c r="E9" s="4"/>
      <c r="F9" s="5">
        <v>1024</v>
      </c>
      <c r="G9" s="5">
        <v>91.65</v>
      </c>
      <c r="H9" s="5">
        <v>91.73</v>
      </c>
      <c r="I9" s="5">
        <v>1.1100000000000001</v>
      </c>
      <c r="J9" s="6">
        <v>33691</v>
      </c>
      <c r="K9" s="13">
        <f>テーブル1468121516[[#This Row],[総サイクル数]]/J8</f>
        <v>0.29676379395391445</v>
      </c>
      <c r="L9" s="4"/>
      <c r="M9" s="5">
        <v>230</v>
      </c>
      <c r="N9" s="6">
        <f t="shared" si="0"/>
        <v>230</v>
      </c>
      <c r="O9" s="13">
        <f>テーブル1468121516[[#This Row],[TEPS(M)]]/69</f>
        <v>3.3333333333333335</v>
      </c>
      <c r="P9" s="15">
        <f>(テーブル1468121516[[#This Row],[PE数(side*side)]]*(1-テーブル1468121516[[#This Row],[性能上昇率S]])) / (テーブル1468121516[[#This Row],[性能上昇率S]]*(1-テーブル1468121516[[#This Row],[PE数(side*side)]]))*100</f>
        <v>93.333333333333329</v>
      </c>
      <c r="Q9" s="16">
        <f>テーブル1468121516[[#This Row],[TEPS(M)]]/テーブル1468121516[[#This Row],[PE数(side*side)]]</f>
        <v>57.5</v>
      </c>
    </row>
    <row r="10" spans="1:17">
      <c r="A10" s="1"/>
      <c r="B10" s="3"/>
      <c r="C10" s="3">
        <v>16</v>
      </c>
      <c r="D10" s="5">
        <v>4</v>
      </c>
      <c r="E10" s="4"/>
      <c r="F10" s="5">
        <v>256</v>
      </c>
      <c r="G10" s="5">
        <v>85.57</v>
      </c>
      <c r="H10" s="5">
        <v>86.38</v>
      </c>
      <c r="I10" s="5">
        <v>3.6</v>
      </c>
      <c r="J10" s="6">
        <v>10976</v>
      </c>
      <c r="K10" s="13">
        <f>テーブル1468121516[[#This Row],[総サイクル数]]/J9</f>
        <v>0.32578433409515895</v>
      </c>
      <c r="L10" s="4"/>
      <c r="M10" s="5">
        <v>710</v>
      </c>
      <c r="N10" s="6">
        <f t="shared" si="0"/>
        <v>920</v>
      </c>
      <c r="O10" s="13">
        <f>テーブル1468121516[[#This Row],[TEPS(M)]]/69</f>
        <v>10.289855072463768</v>
      </c>
      <c r="P10" s="15">
        <f>(テーブル1468121516[[#This Row],[PE数(side*side)]]*(1-テーブル1468121516[[#This Row],[性能上昇率S]])) / (テーブル1468121516[[#This Row],[性能上昇率S]]*(1-テーブル1468121516[[#This Row],[PE数(side*side)]]))*100</f>
        <v>96.300469483568079</v>
      </c>
      <c r="Q10" s="16">
        <f>テーブル1468121516[[#This Row],[TEPS(M)]]/テーブル1468121516[[#This Row],[PE数(side*side)]]</f>
        <v>44.375</v>
      </c>
    </row>
    <row r="11" spans="1:17">
      <c r="A11" s="1"/>
      <c r="B11" s="3"/>
      <c r="C11" s="3">
        <v>64</v>
      </c>
      <c r="D11" s="5">
        <v>8</v>
      </c>
      <c r="E11" s="4"/>
      <c r="F11" s="5">
        <v>64</v>
      </c>
      <c r="G11" s="5">
        <v>80.52</v>
      </c>
      <c r="H11" s="5">
        <v>80.56</v>
      </c>
      <c r="I11" s="5">
        <v>3.84</v>
      </c>
      <c r="J11" s="6">
        <v>3957</v>
      </c>
      <c r="K11" s="13">
        <f>テーブル1468121516[[#This Row],[総サイクル数]]/J10</f>
        <v>0.36051384839650147</v>
      </c>
      <c r="L11" s="4"/>
      <c r="M11" s="5">
        <v>1980</v>
      </c>
      <c r="N11" s="6">
        <f t="shared" si="0"/>
        <v>3680</v>
      </c>
      <c r="O11" s="13">
        <f>テーブル1468121516[[#This Row],[TEPS(M)]]/69</f>
        <v>28.695652173913043</v>
      </c>
      <c r="P11" s="15">
        <f>(テーブル1468121516[[#This Row],[PE数(side*side)]]*(1-テーブル1468121516[[#This Row],[性能上昇率S]])) / (テーブル1468121516[[#This Row],[性能上昇率S]]*(1-テーブル1468121516[[#This Row],[PE数(side*side)]]))*100</f>
        <v>98.047138047138048</v>
      </c>
      <c r="Q11" s="16">
        <f>テーブル1468121516[[#This Row],[TEPS(M)]]/テーブル1468121516[[#This Row],[PE数(side*side)]]</f>
        <v>30.9375</v>
      </c>
    </row>
    <row r="12" spans="1:17">
      <c r="A12" s="1"/>
      <c r="B12" s="3"/>
      <c r="C12" s="3">
        <v>256</v>
      </c>
      <c r="D12" s="5">
        <v>16</v>
      </c>
      <c r="E12" s="4"/>
      <c r="F12" s="5">
        <v>16</v>
      </c>
      <c r="G12" s="5">
        <v>70.66</v>
      </c>
      <c r="H12" s="5">
        <v>70.599999999999994</v>
      </c>
      <c r="I12" s="5">
        <v>8.0399999999999991</v>
      </c>
      <c r="J12" s="6">
        <v>1721</v>
      </c>
      <c r="K12" s="13">
        <f>テーブル1468121516[[#This Row],[総サイクル数]]/J11</f>
        <v>0.4349254485721506</v>
      </c>
      <c r="L12" s="4"/>
      <c r="M12" s="5">
        <v>4550</v>
      </c>
      <c r="N12" s="6">
        <f t="shared" si="0"/>
        <v>14720</v>
      </c>
      <c r="O12" s="13">
        <f>テーブル1468121516[[#This Row],[TEPS(M)]]/69</f>
        <v>65.94202898550725</v>
      </c>
      <c r="P12" s="15">
        <f>(テーブル1468121516[[#This Row],[PE数(side*side)]]*(1-テーブル1468121516[[#This Row],[性能上昇率S]])) / (テーブル1468121516[[#This Row],[性能上昇率S]]*(1-テーブル1468121516[[#This Row],[PE数(side*side)]]))*100</f>
        <v>98.869726352079297</v>
      </c>
      <c r="Q12" s="16">
        <f>テーブル1468121516[[#This Row],[TEPS(M)]]/テーブル1468121516[[#This Row],[PE数(side*side)]]</f>
        <v>17.7734375</v>
      </c>
    </row>
    <row r="13" spans="1:17">
      <c r="A13" s="1"/>
      <c r="B13" s="3"/>
      <c r="C13" s="3">
        <v>1024</v>
      </c>
      <c r="D13" s="5">
        <v>32</v>
      </c>
      <c r="E13" s="4"/>
      <c r="F13" s="5">
        <v>4</v>
      </c>
      <c r="G13" s="5">
        <v>62.9</v>
      </c>
      <c r="H13" s="5">
        <v>62.91</v>
      </c>
      <c r="I13" s="5">
        <v>8.33</v>
      </c>
      <c r="J13" s="6">
        <v>817</v>
      </c>
      <c r="K13" s="13">
        <f>テーブル1468121516[[#This Row],[総サイクル数]]/J12</f>
        <v>0.47472399767576989</v>
      </c>
      <c r="L13" s="4"/>
      <c r="M13" s="5">
        <v>9590</v>
      </c>
      <c r="N13" s="6">
        <f t="shared" si="0"/>
        <v>58880</v>
      </c>
      <c r="O13" s="13">
        <f>テーブル1468121516[[#This Row],[TEPS(M)]]/69</f>
        <v>138.98550724637681</v>
      </c>
      <c r="P13" s="15">
        <f>(テーブル1468121516[[#This Row],[PE数(side*side)]]*(1-テーブル1468121516[[#This Row],[性能上昇率S]])) / (テーブル1468121516[[#This Row],[性能上昇率S]]*(1-テーブル1468121516[[#This Row],[PE数(side*side)]]))*100</f>
        <v>99.37754890898286</v>
      </c>
      <c r="Q13" s="16">
        <f>テーブル1468121516[[#This Row],[TEPS(M)]]/テーブル1468121516[[#This Row],[PE数(side*side)]]</f>
        <v>9.365234375</v>
      </c>
    </row>
    <row r="14" spans="1:17">
      <c r="A14" s="1"/>
      <c r="C14" s="3">
        <v>4096</v>
      </c>
      <c r="D14" s="5">
        <v>64</v>
      </c>
      <c r="E14" s="5" t="s">
        <v>11</v>
      </c>
      <c r="F14" s="5">
        <v>1</v>
      </c>
      <c r="G14" s="5">
        <v>48.33</v>
      </c>
      <c r="H14" s="5">
        <v>48.35</v>
      </c>
      <c r="I14" s="5">
        <v>5.69</v>
      </c>
      <c r="J14" s="6">
        <v>486</v>
      </c>
      <c r="K14" s="13">
        <f>テーブル1468121516[[#This Row],[総サイクル数]]/J13</f>
        <v>0.59485924112607103</v>
      </c>
      <c r="L14" s="5" t="s">
        <v>12</v>
      </c>
      <c r="M14" s="5">
        <v>16120</v>
      </c>
      <c r="N14" s="6"/>
      <c r="O14" s="13">
        <f>テーブル1468121516[[#This Row],[TEPS(M)]]/69</f>
        <v>233.62318840579709</v>
      </c>
      <c r="P14" s="15">
        <f>(テーブル1468121516[[#This Row],[PE数(side*side)]]*(1-テーブル1468121516[[#This Row],[性能上昇率S]])) / (テーブル1468121516[[#This Row],[性能上昇率S]]*(1-テーブル1468121516[[#This Row],[PE数(side*side)]]))*100</f>
        <v>99.596275794786962</v>
      </c>
      <c r="Q14" s="16">
        <f>テーブル1468121516[[#This Row],[TEPS(M)]]/テーブル1468121516[[#This Row],[PE数(side*side)]]</f>
        <v>3.935546875</v>
      </c>
    </row>
    <row r="42" spans="7:7" ht="23" customHeight="1">
      <c r="G42" s="14"/>
    </row>
    <row r="43" spans="7:7" ht="23" customHeight="1"/>
    <row r="44" spans="7:7" ht="23" customHeight="1"/>
    <row r="45" spans="7:7" ht="23" customHeight="1"/>
    <row r="46" spans="7:7" ht="23" customHeight="1"/>
    <row r="52" spans="1:13">
      <c r="A52" s="1"/>
      <c r="B52" s="3"/>
      <c r="C52" s="3"/>
      <c r="D52" s="3"/>
      <c r="E52" s="3"/>
      <c r="F52" s="3"/>
      <c r="H52" s="3"/>
      <c r="I52" s="4"/>
      <c r="J52" s="3"/>
      <c r="K52" s="3"/>
      <c r="L52" s="3"/>
      <c r="M52" s="3"/>
    </row>
    <row r="53" spans="1:13">
      <c r="A53" s="1"/>
      <c r="B53" s="3"/>
      <c r="C53" s="5"/>
      <c r="D53" s="5"/>
      <c r="E53" s="5"/>
      <c r="F53" s="5"/>
      <c r="H53" s="5"/>
      <c r="I53" s="4"/>
      <c r="J53" s="5"/>
      <c r="K53" s="5"/>
      <c r="L53" s="5"/>
      <c r="M53" s="6"/>
    </row>
    <row r="54" spans="1:13">
      <c r="A54" s="1"/>
      <c r="B54" s="3"/>
      <c r="C54" s="5"/>
      <c r="D54" s="4"/>
      <c r="E54" s="5"/>
      <c r="F54" s="5"/>
      <c r="G54" s="5"/>
      <c r="H54" s="5"/>
      <c r="I54" s="4"/>
      <c r="J54" s="4"/>
      <c r="K54" s="4"/>
      <c r="L54" s="5"/>
      <c r="M54" s="6"/>
    </row>
    <row r="55" spans="1:13">
      <c r="A55" s="1"/>
      <c r="B55" s="3"/>
      <c r="C55" s="5"/>
      <c r="D55" s="4"/>
      <c r="E55" s="5"/>
      <c r="F55" s="5"/>
      <c r="G55" s="5"/>
      <c r="H55" s="5"/>
      <c r="I55" s="4"/>
      <c r="J55" s="4"/>
      <c r="K55" s="4"/>
      <c r="L55" s="5"/>
      <c r="M55" s="6"/>
    </row>
    <row r="56" spans="1:13">
      <c r="A56" s="1"/>
      <c r="B56" s="3"/>
      <c r="C56" s="5"/>
      <c r="D56" s="4"/>
      <c r="E56" s="5"/>
      <c r="F56" s="5"/>
      <c r="G56" s="5"/>
      <c r="H56" s="5"/>
      <c r="I56" s="4"/>
      <c r="J56" s="4"/>
      <c r="K56" s="4"/>
      <c r="L56" s="5"/>
      <c r="M56" s="6"/>
    </row>
    <row r="57" spans="1:13">
      <c r="A57" s="1"/>
      <c r="B57" s="3"/>
      <c r="C57" s="5"/>
      <c r="D57" s="4"/>
      <c r="E57" s="5"/>
      <c r="F57" s="5"/>
      <c r="G57" s="5"/>
      <c r="H57" s="5"/>
      <c r="I57" s="4"/>
      <c r="J57" s="4"/>
      <c r="K57" s="4"/>
      <c r="L57" s="5"/>
      <c r="M57" s="6"/>
    </row>
    <row r="58" spans="1:13">
      <c r="A58" s="1"/>
      <c r="B58" s="3"/>
      <c r="C58" s="5"/>
      <c r="D58" s="4"/>
      <c r="E58" s="5"/>
      <c r="F58" s="5"/>
      <c r="G58" s="5"/>
      <c r="H58" s="5"/>
      <c r="I58" s="4"/>
      <c r="J58" s="4"/>
      <c r="K58" s="4"/>
      <c r="L58" s="5"/>
      <c r="M58" s="6"/>
    </row>
    <row r="59" spans="1:13">
      <c r="A59" s="1"/>
      <c r="B59" s="3"/>
      <c r="C59" s="5"/>
      <c r="D59" s="5"/>
      <c r="E59" s="5"/>
      <c r="F59" s="5"/>
      <c r="G59" s="5"/>
      <c r="H59" s="5"/>
      <c r="I59" s="4"/>
      <c r="J59" s="5"/>
      <c r="K59" s="5"/>
      <c r="L59" s="5"/>
      <c r="M59" s="6"/>
    </row>
    <row r="60" spans="1:13">
      <c r="A60" s="1"/>
    </row>
  </sheetData>
  <phoneticPr fontId="3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B5E9-EBC6-6D48-A28B-3881109683C5}">
  <dimension ref="A3:X84"/>
  <sheetViews>
    <sheetView tabSelected="1" topLeftCell="A55" zoomScale="77" zoomScaleNormal="50" workbookViewId="0">
      <selection activeCell="A77" sqref="A77"/>
    </sheetView>
  </sheetViews>
  <sheetFormatPr baseColWidth="10" defaultRowHeight="20"/>
  <cols>
    <col min="1" max="1" width="13.85546875" customWidth="1"/>
    <col min="4" max="4" width="20.140625" customWidth="1"/>
    <col min="5" max="6" width="11.5703125" customWidth="1"/>
    <col min="11" max="12" width="22.7109375" customWidth="1"/>
    <col min="14" max="14" width="14.7109375" customWidth="1"/>
    <col min="17" max="17" width="20.140625" customWidth="1"/>
    <col min="18" max="18" width="11.85546875" customWidth="1"/>
    <col min="19" max="19" width="12.5703125" customWidth="1"/>
    <col min="24" max="24" width="23.28515625" customWidth="1"/>
    <col min="25" max="25" width="21.7109375" customWidth="1"/>
    <col min="26" max="26" width="17.42578125" customWidth="1"/>
  </cols>
  <sheetData>
    <row r="3" spans="1:14">
      <c r="F3" s="12"/>
    </row>
    <row r="6" spans="1:14">
      <c r="A6" t="s">
        <v>15</v>
      </c>
    </row>
    <row r="7" spans="1:14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4" t="s">
        <v>13</v>
      </c>
      <c r="I7" s="3" t="s">
        <v>7</v>
      </c>
      <c r="J7" s="3" t="s">
        <v>8</v>
      </c>
      <c r="K7" s="3" t="s">
        <v>21</v>
      </c>
      <c r="L7" s="3" t="s">
        <v>19</v>
      </c>
      <c r="M7" s="4"/>
      <c r="N7" s="11"/>
    </row>
    <row r="8" spans="1:14">
      <c r="A8" s="3">
        <v>1</v>
      </c>
      <c r="B8" s="5">
        <v>1</v>
      </c>
      <c r="C8" s="5" t="s">
        <v>9</v>
      </c>
      <c r="D8" s="5">
        <v>1024</v>
      </c>
      <c r="E8" s="5">
        <v>96.27</v>
      </c>
      <c r="F8" s="5">
        <v>96.27</v>
      </c>
      <c r="G8" s="5">
        <v>0</v>
      </c>
      <c r="H8" s="4"/>
      <c r="I8" s="5" t="s">
        <v>10</v>
      </c>
      <c r="J8" s="5">
        <v>66.599999999999994</v>
      </c>
      <c r="K8" s="6">
        <f t="shared" ref="K8:K13" si="0">J8/A8</f>
        <v>66.599999999999994</v>
      </c>
      <c r="L8" s="6">
        <f>J8*E8</f>
        <v>6411.5819999999994</v>
      </c>
      <c r="M8" s="1"/>
      <c r="N8" s="3"/>
    </row>
    <row r="9" spans="1:14">
      <c r="A9" s="3">
        <v>4</v>
      </c>
      <c r="B9" s="5">
        <v>2</v>
      </c>
      <c r="C9" s="4"/>
      <c r="D9" s="5">
        <v>256</v>
      </c>
      <c r="E9" s="5">
        <v>88.16</v>
      </c>
      <c r="F9" s="5">
        <v>88.22</v>
      </c>
      <c r="G9" s="5">
        <v>0.36</v>
      </c>
      <c r="H9" s="4"/>
      <c r="I9" s="4"/>
      <c r="J9" s="5">
        <v>210</v>
      </c>
      <c r="K9" s="6">
        <f t="shared" si="0"/>
        <v>52.5</v>
      </c>
      <c r="L9" s="6">
        <f t="shared" ref="L9:L13" si="1">J9*E9</f>
        <v>18513.599999999999</v>
      </c>
      <c r="M9" s="1"/>
      <c r="N9" s="3"/>
    </row>
    <row r="10" spans="1:14">
      <c r="A10" s="3">
        <v>16</v>
      </c>
      <c r="B10" s="5">
        <v>4</v>
      </c>
      <c r="C10" s="4"/>
      <c r="D10" s="5">
        <v>64</v>
      </c>
      <c r="E10" s="5">
        <v>81.95</v>
      </c>
      <c r="F10" s="5">
        <v>82.23</v>
      </c>
      <c r="G10" s="5">
        <v>3.33</v>
      </c>
      <c r="H10" s="4"/>
      <c r="I10" s="4"/>
      <c r="J10" s="5">
        <v>630</v>
      </c>
      <c r="K10" s="6">
        <f t="shared" si="0"/>
        <v>39.375</v>
      </c>
      <c r="L10" s="6">
        <f t="shared" si="1"/>
        <v>51628.5</v>
      </c>
      <c r="M10" s="1"/>
      <c r="N10" s="3"/>
    </row>
    <row r="11" spans="1:14">
      <c r="A11" s="3">
        <v>64</v>
      </c>
      <c r="B11" s="5">
        <v>8</v>
      </c>
      <c r="C11" s="4"/>
      <c r="D11" s="5">
        <v>16</v>
      </c>
      <c r="E11" s="5">
        <v>70.28</v>
      </c>
      <c r="F11" s="5">
        <v>69.98</v>
      </c>
      <c r="G11" s="5">
        <v>7.85</v>
      </c>
      <c r="H11" s="4"/>
      <c r="I11" s="4"/>
      <c r="J11" s="5">
        <v>1550</v>
      </c>
      <c r="K11" s="6">
        <f t="shared" si="0"/>
        <v>24.21875</v>
      </c>
      <c r="L11" s="6">
        <f t="shared" si="1"/>
        <v>108934</v>
      </c>
      <c r="M11" s="1"/>
      <c r="N11" s="3"/>
    </row>
    <row r="12" spans="1:14">
      <c r="A12" s="3">
        <v>256</v>
      </c>
      <c r="B12" s="5">
        <v>16</v>
      </c>
      <c r="C12" s="4"/>
      <c r="D12" s="5">
        <v>4</v>
      </c>
      <c r="E12" s="5">
        <v>55.93</v>
      </c>
      <c r="F12" s="5">
        <v>55.82</v>
      </c>
      <c r="G12" s="5">
        <v>6.63</v>
      </c>
      <c r="H12" s="4"/>
      <c r="I12" s="4"/>
      <c r="J12" s="5">
        <v>3110</v>
      </c>
      <c r="K12" s="6">
        <f t="shared" si="0"/>
        <v>12.1484375</v>
      </c>
      <c r="L12" s="6">
        <f t="shared" si="1"/>
        <v>173942.3</v>
      </c>
      <c r="M12" s="1"/>
      <c r="N12" s="3"/>
    </row>
    <row r="13" spans="1:14">
      <c r="A13" s="3">
        <v>1024</v>
      </c>
      <c r="B13" s="5">
        <v>32</v>
      </c>
      <c r="C13" s="5" t="s">
        <v>11</v>
      </c>
      <c r="D13" s="5">
        <v>1</v>
      </c>
      <c r="E13" s="5">
        <v>42.78</v>
      </c>
      <c r="F13" s="5">
        <v>42.54</v>
      </c>
      <c r="G13" s="5">
        <v>10.199999999999999</v>
      </c>
      <c r="H13" s="4"/>
      <c r="I13" s="5" t="s">
        <v>12</v>
      </c>
      <c r="J13" s="5">
        <v>5430</v>
      </c>
      <c r="K13" s="6">
        <f t="shared" si="0"/>
        <v>5.302734375</v>
      </c>
      <c r="L13" s="6">
        <f t="shared" si="1"/>
        <v>232295.4</v>
      </c>
      <c r="M13" s="1"/>
      <c r="N13" s="3"/>
    </row>
    <row r="14" spans="1:14">
      <c r="A14" s="3">
        <v>4096</v>
      </c>
      <c r="B14" s="5"/>
      <c r="C14" s="4"/>
      <c r="D14" s="5"/>
      <c r="E14" s="5"/>
      <c r="F14" s="5"/>
      <c r="G14" s="5"/>
      <c r="H14" s="4"/>
      <c r="I14" s="4"/>
      <c r="J14" s="5"/>
      <c r="K14" s="6"/>
      <c r="L14" s="6"/>
      <c r="M14" s="1"/>
    </row>
    <row r="15" spans="1:14">
      <c r="A15" s="3">
        <v>16384</v>
      </c>
      <c r="B15" s="5"/>
      <c r="C15" s="4"/>
      <c r="D15" s="5"/>
      <c r="E15" s="5"/>
      <c r="F15" s="5"/>
      <c r="G15" s="5"/>
      <c r="H15" s="4"/>
      <c r="I15" s="4"/>
      <c r="J15" s="5"/>
      <c r="K15" s="6"/>
      <c r="L15" s="6"/>
    </row>
    <row r="16" spans="1:14">
      <c r="A16" s="3">
        <v>65536</v>
      </c>
      <c r="B16" s="5"/>
      <c r="C16" s="4"/>
      <c r="D16" s="5"/>
      <c r="E16" s="5"/>
      <c r="F16" s="5"/>
      <c r="G16" s="5"/>
      <c r="H16" s="4"/>
      <c r="I16" s="4"/>
      <c r="J16" s="5"/>
      <c r="K16" s="6"/>
      <c r="L16" s="6"/>
    </row>
    <row r="17" spans="1:12">
      <c r="A17" s="3"/>
      <c r="B17" s="5"/>
      <c r="C17" s="4"/>
      <c r="D17" s="5"/>
      <c r="E17" s="5"/>
      <c r="F17" s="5"/>
      <c r="G17" s="5"/>
      <c r="H17" s="4"/>
      <c r="I17" s="4"/>
      <c r="J17" s="5"/>
      <c r="K17" s="6"/>
      <c r="L17" s="6"/>
    </row>
    <row r="20" spans="1:12">
      <c r="A20" t="s">
        <v>16</v>
      </c>
    </row>
    <row r="21" spans="1:12">
      <c r="A21" s="3" t="s">
        <v>0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4" t="s">
        <v>14</v>
      </c>
      <c r="I21" s="3" t="s">
        <v>7</v>
      </c>
      <c r="J21" s="3" t="s">
        <v>8</v>
      </c>
      <c r="K21" s="3" t="s">
        <v>21</v>
      </c>
      <c r="L21" s="3" t="s">
        <v>20</v>
      </c>
    </row>
    <row r="22" spans="1:12">
      <c r="A22" s="3">
        <v>1</v>
      </c>
      <c r="B22" s="5">
        <v>1</v>
      </c>
      <c r="C22" s="5" t="s">
        <v>9</v>
      </c>
      <c r="D22" s="5">
        <v>4096</v>
      </c>
      <c r="E22" s="5">
        <v>97</v>
      </c>
      <c r="F22" s="5">
        <v>97</v>
      </c>
      <c r="G22" s="5">
        <v>0</v>
      </c>
      <c r="H22" s="4"/>
      <c r="I22" s="5" t="s">
        <v>10</v>
      </c>
      <c r="J22" s="5">
        <v>69</v>
      </c>
      <c r="K22" s="6">
        <f t="shared" ref="K22:K28" si="2">J22/A22</f>
        <v>69</v>
      </c>
      <c r="L22" s="6">
        <f t="shared" ref="L22:L28" si="3">J22*E22</f>
        <v>6693</v>
      </c>
    </row>
    <row r="23" spans="1:12">
      <c r="A23" s="3">
        <v>4</v>
      </c>
      <c r="B23" s="5">
        <v>2</v>
      </c>
      <c r="C23" s="4"/>
      <c r="D23" s="5">
        <v>1024</v>
      </c>
      <c r="E23" s="5">
        <v>91.65</v>
      </c>
      <c r="F23" s="5">
        <v>91.73</v>
      </c>
      <c r="G23" s="5">
        <v>1.1100000000000001</v>
      </c>
      <c r="H23" s="4"/>
      <c r="I23" s="4"/>
      <c r="J23" s="5">
        <v>230</v>
      </c>
      <c r="K23" s="6">
        <f t="shared" si="2"/>
        <v>57.5</v>
      </c>
      <c r="L23" s="6">
        <f t="shared" si="3"/>
        <v>21079.5</v>
      </c>
    </row>
    <row r="24" spans="1:12">
      <c r="A24" s="3">
        <v>16</v>
      </c>
      <c r="B24" s="5">
        <v>4</v>
      </c>
      <c r="C24" s="4"/>
      <c r="D24" s="5">
        <v>256</v>
      </c>
      <c r="E24" s="5">
        <v>85.57</v>
      </c>
      <c r="F24" s="5">
        <v>86.38</v>
      </c>
      <c r="G24" s="5">
        <v>3.6</v>
      </c>
      <c r="H24" s="4"/>
      <c r="I24" s="4"/>
      <c r="J24" s="5">
        <v>710</v>
      </c>
      <c r="K24" s="6">
        <f t="shared" si="2"/>
        <v>44.375</v>
      </c>
      <c r="L24" s="6">
        <f t="shared" si="3"/>
        <v>60754.7</v>
      </c>
    </row>
    <row r="25" spans="1:12">
      <c r="A25" s="3">
        <v>64</v>
      </c>
      <c r="B25" s="5">
        <v>8</v>
      </c>
      <c r="C25" s="4"/>
      <c r="D25" s="5">
        <v>64</v>
      </c>
      <c r="E25" s="5">
        <v>80.52</v>
      </c>
      <c r="F25" s="5">
        <v>80.56</v>
      </c>
      <c r="G25" s="5">
        <v>3.84</v>
      </c>
      <c r="H25" s="4"/>
      <c r="I25" s="4"/>
      <c r="J25" s="5">
        <v>1980</v>
      </c>
      <c r="K25" s="6">
        <f t="shared" si="2"/>
        <v>30.9375</v>
      </c>
      <c r="L25" s="6">
        <f t="shared" si="3"/>
        <v>159429.6</v>
      </c>
    </row>
    <row r="26" spans="1:12">
      <c r="A26" s="3">
        <v>256</v>
      </c>
      <c r="B26" s="5">
        <v>16</v>
      </c>
      <c r="C26" s="4"/>
      <c r="D26" s="5">
        <v>16</v>
      </c>
      <c r="E26" s="5">
        <v>70.66</v>
      </c>
      <c r="F26" s="5">
        <v>70.599999999999994</v>
      </c>
      <c r="G26" s="5">
        <v>8.0399999999999991</v>
      </c>
      <c r="H26" s="4"/>
      <c r="I26" s="4"/>
      <c r="J26" s="5">
        <v>4550</v>
      </c>
      <c r="K26" s="6">
        <f t="shared" si="2"/>
        <v>17.7734375</v>
      </c>
      <c r="L26" s="6">
        <f t="shared" si="3"/>
        <v>321503</v>
      </c>
    </row>
    <row r="27" spans="1:12">
      <c r="A27" s="3">
        <v>1024</v>
      </c>
      <c r="B27" s="5">
        <v>32</v>
      </c>
      <c r="C27" s="4"/>
      <c r="D27" s="5">
        <v>4</v>
      </c>
      <c r="E27" s="5">
        <v>62.9</v>
      </c>
      <c r="F27" s="5">
        <v>62.91</v>
      </c>
      <c r="G27" s="5">
        <v>8.33</v>
      </c>
      <c r="H27" s="4"/>
      <c r="I27" s="4"/>
      <c r="J27" s="5">
        <v>9590</v>
      </c>
      <c r="K27" s="6">
        <f t="shared" si="2"/>
        <v>9.365234375</v>
      </c>
      <c r="L27" s="6">
        <f t="shared" si="3"/>
        <v>603211</v>
      </c>
    </row>
    <row r="28" spans="1:12">
      <c r="A28" s="3">
        <v>4096</v>
      </c>
      <c r="B28" s="5">
        <v>64</v>
      </c>
      <c r="C28" s="5" t="s">
        <v>11</v>
      </c>
      <c r="D28" s="5">
        <v>1</v>
      </c>
      <c r="E28" s="5">
        <v>48.33</v>
      </c>
      <c r="F28" s="5">
        <v>48.35</v>
      </c>
      <c r="G28" s="5">
        <v>5.69</v>
      </c>
      <c r="H28" s="4"/>
      <c r="I28" s="5" t="s">
        <v>12</v>
      </c>
      <c r="J28" s="5">
        <v>16120</v>
      </c>
      <c r="K28" s="6">
        <f t="shared" si="2"/>
        <v>3.935546875</v>
      </c>
      <c r="L28" s="6">
        <f t="shared" si="3"/>
        <v>779079.6</v>
      </c>
    </row>
    <row r="29" spans="1:12">
      <c r="A29" s="3">
        <v>16384</v>
      </c>
      <c r="B29" s="5"/>
      <c r="C29" s="4"/>
      <c r="D29" s="5"/>
      <c r="E29" s="5"/>
      <c r="F29" s="5"/>
      <c r="G29" s="5"/>
      <c r="H29" s="4"/>
      <c r="I29" s="4"/>
      <c r="J29" s="5"/>
      <c r="K29" s="6"/>
      <c r="L29" s="6"/>
    </row>
    <row r="30" spans="1:12">
      <c r="A30" s="3">
        <v>65536</v>
      </c>
      <c r="B30" s="5"/>
      <c r="C30" s="4"/>
      <c r="D30" s="5"/>
      <c r="E30" s="5"/>
      <c r="F30" s="5"/>
      <c r="G30" s="5"/>
      <c r="H30" s="4"/>
      <c r="I30" s="4"/>
      <c r="J30" s="5"/>
      <c r="K30" s="6"/>
      <c r="L30" s="6"/>
    </row>
    <row r="31" spans="1:12">
      <c r="A31" s="3"/>
      <c r="B31" s="5"/>
      <c r="C31" s="4"/>
      <c r="D31" s="5"/>
      <c r="E31" s="5"/>
      <c r="F31" s="5"/>
      <c r="G31" s="5"/>
      <c r="H31" s="4"/>
      <c r="I31" s="4"/>
      <c r="J31" s="5"/>
      <c r="K31" s="6"/>
      <c r="L31" s="6"/>
    </row>
    <row r="34" spans="1:12">
      <c r="A34" t="s">
        <v>22</v>
      </c>
    </row>
    <row r="35" spans="1:12">
      <c r="A35" s="3" t="s">
        <v>0</v>
      </c>
      <c r="B35" s="3" t="s">
        <v>1</v>
      </c>
      <c r="C35" s="3" t="s">
        <v>2</v>
      </c>
      <c r="D35" s="3" t="s">
        <v>3</v>
      </c>
      <c r="E35" s="3" t="s">
        <v>4</v>
      </c>
      <c r="F35" s="3" t="s">
        <v>5</v>
      </c>
      <c r="G35" s="3" t="s">
        <v>6</v>
      </c>
      <c r="H35" s="4" t="s">
        <v>14</v>
      </c>
      <c r="I35" s="3" t="s">
        <v>7</v>
      </c>
      <c r="J35" s="3" t="s">
        <v>8</v>
      </c>
      <c r="K35" s="3" t="s">
        <v>21</v>
      </c>
      <c r="L35" s="3" t="s">
        <v>20</v>
      </c>
    </row>
    <row r="36" spans="1:12">
      <c r="A36" s="3">
        <v>1</v>
      </c>
      <c r="B36" s="5">
        <v>1</v>
      </c>
      <c r="C36" s="5" t="s">
        <v>9</v>
      </c>
      <c r="D36" s="5">
        <v>16384</v>
      </c>
      <c r="E36" s="5">
        <v>97.42</v>
      </c>
      <c r="F36" s="5">
        <v>97.42</v>
      </c>
      <c r="G36" s="5">
        <v>0</v>
      </c>
      <c r="H36" s="4"/>
      <c r="I36" s="5" t="s">
        <v>10</v>
      </c>
      <c r="J36" s="5">
        <v>70.61</v>
      </c>
      <c r="K36" s="6">
        <f t="shared" ref="K36:K42" si="4">J36/A36</f>
        <v>70.61</v>
      </c>
      <c r="L36" s="6">
        <f t="shared" ref="L36:L43" si="5">J36*E36</f>
        <v>6878.8262000000004</v>
      </c>
    </row>
    <row r="37" spans="1:12">
      <c r="A37" s="3">
        <v>4</v>
      </c>
      <c r="B37" s="5">
        <v>2</v>
      </c>
      <c r="C37" s="4"/>
      <c r="D37" s="5">
        <v>4096</v>
      </c>
      <c r="E37" s="5">
        <v>89.39</v>
      </c>
      <c r="F37" s="5">
        <v>89.5</v>
      </c>
      <c r="G37" s="5">
        <v>3.73</v>
      </c>
      <c r="H37" s="4"/>
      <c r="I37" s="4"/>
      <c r="J37" s="5">
        <v>230</v>
      </c>
      <c r="K37" s="6">
        <f t="shared" si="4"/>
        <v>57.5</v>
      </c>
      <c r="L37" s="6">
        <f t="shared" si="5"/>
        <v>20559.7</v>
      </c>
    </row>
    <row r="38" spans="1:12">
      <c r="A38" s="3">
        <v>16</v>
      </c>
      <c r="B38" s="5">
        <v>4</v>
      </c>
      <c r="C38" s="4"/>
      <c r="D38" s="5">
        <v>1024</v>
      </c>
      <c r="E38" s="5">
        <v>85.67</v>
      </c>
      <c r="F38" s="5">
        <v>85.11</v>
      </c>
      <c r="G38" s="5">
        <v>4.43</v>
      </c>
      <c r="H38" s="4"/>
      <c r="I38" s="4"/>
      <c r="J38" s="5">
        <v>750</v>
      </c>
      <c r="K38" s="6">
        <f t="shared" si="4"/>
        <v>46.875</v>
      </c>
      <c r="L38" s="6">
        <f t="shared" si="5"/>
        <v>64252.5</v>
      </c>
    </row>
    <row r="39" spans="1:12">
      <c r="A39" s="3">
        <v>64</v>
      </c>
      <c r="B39" s="5">
        <v>8</v>
      </c>
      <c r="C39" s="4"/>
      <c r="D39" s="5">
        <v>256</v>
      </c>
      <c r="E39" s="5">
        <v>82.51</v>
      </c>
      <c r="F39" s="5">
        <v>82.18</v>
      </c>
      <c r="G39" s="5">
        <v>4.5</v>
      </c>
      <c r="H39" s="4"/>
      <c r="I39" s="4"/>
      <c r="J39" s="5">
        <v>2200</v>
      </c>
      <c r="K39" s="6">
        <f t="shared" si="4"/>
        <v>34.375</v>
      </c>
      <c r="L39" s="6">
        <f t="shared" si="5"/>
        <v>181522</v>
      </c>
    </row>
    <row r="40" spans="1:12">
      <c r="A40" s="3">
        <v>256</v>
      </c>
      <c r="B40" s="5">
        <v>16</v>
      </c>
      <c r="C40" s="4"/>
      <c r="D40" s="5">
        <v>64</v>
      </c>
      <c r="E40" s="5">
        <v>78.91</v>
      </c>
      <c r="F40" s="5">
        <v>78.63</v>
      </c>
      <c r="G40" s="5">
        <v>5.42</v>
      </c>
      <c r="H40" s="4"/>
      <c r="I40" s="4"/>
      <c r="J40" s="5">
        <v>5670</v>
      </c>
      <c r="K40" s="6">
        <f t="shared" si="4"/>
        <v>22.1484375</v>
      </c>
      <c r="L40" s="6">
        <f t="shared" si="5"/>
        <v>447419.69999999995</v>
      </c>
    </row>
    <row r="41" spans="1:12">
      <c r="A41" s="3">
        <v>1024</v>
      </c>
      <c r="B41" s="5">
        <v>32</v>
      </c>
      <c r="C41" s="4"/>
      <c r="D41" s="5">
        <v>16</v>
      </c>
      <c r="E41" s="5">
        <v>75.77</v>
      </c>
      <c r="F41" s="5">
        <v>75.73</v>
      </c>
      <c r="G41" s="5">
        <v>4.0999999999999996</v>
      </c>
      <c r="H41" s="4"/>
      <c r="I41" s="4"/>
      <c r="J41" s="5">
        <v>13170</v>
      </c>
      <c r="K41" s="6">
        <f t="shared" si="4"/>
        <v>12.861328125</v>
      </c>
      <c r="L41" s="6">
        <f t="shared" si="5"/>
        <v>997890.89999999991</v>
      </c>
    </row>
    <row r="42" spans="1:12">
      <c r="A42" s="3">
        <v>4096</v>
      </c>
      <c r="B42" s="5">
        <v>64</v>
      </c>
      <c r="C42" s="5"/>
      <c r="D42" s="5">
        <v>4</v>
      </c>
      <c r="E42" s="5">
        <v>64.63</v>
      </c>
      <c r="F42" s="5">
        <v>64.709999999999994</v>
      </c>
      <c r="G42" s="5">
        <v>3.89</v>
      </c>
      <c r="H42" s="4"/>
      <c r="I42" s="5"/>
      <c r="J42" s="5">
        <v>25070</v>
      </c>
      <c r="K42" s="6">
        <f t="shared" si="4"/>
        <v>6.12060546875</v>
      </c>
      <c r="L42" s="6">
        <f t="shared" si="5"/>
        <v>1620274.0999999999</v>
      </c>
    </row>
    <row r="43" spans="1:12">
      <c r="A43" s="3">
        <v>16384</v>
      </c>
      <c r="B43" s="5">
        <v>128</v>
      </c>
      <c r="C43" s="4" t="s">
        <v>23</v>
      </c>
      <c r="D43" s="5">
        <v>1</v>
      </c>
      <c r="E43" s="5">
        <v>50.65</v>
      </c>
      <c r="F43" s="5">
        <v>50.54</v>
      </c>
      <c r="G43" s="5">
        <v>3.94</v>
      </c>
      <c r="H43" s="4"/>
      <c r="I43" s="4" t="s">
        <v>24</v>
      </c>
      <c r="J43" s="5">
        <v>41640</v>
      </c>
      <c r="K43" s="6">
        <f>J43/A43</f>
        <v>2.54150390625</v>
      </c>
      <c r="L43" s="6">
        <f t="shared" si="5"/>
        <v>2109066</v>
      </c>
    </row>
    <row r="44" spans="1:12">
      <c r="A44" s="3">
        <v>65536</v>
      </c>
      <c r="B44" s="5"/>
      <c r="C44" s="4"/>
      <c r="D44" s="5"/>
      <c r="E44" s="5"/>
      <c r="F44" s="5"/>
      <c r="G44" s="5"/>
      <c r="H44" s="4"/>
      <c r="I44" s="4"/>
      <c r="J44" s="5"/>
      <c r="K44" s="6"/>
      <c r="L44" s="6"/>
    </row>
    <row r="45" spans="1:12">
      <c r="A45" s="3"/>
      <c r="B45" s="5"/>
      <c r="C45" s="4"/>
      <c r="D45" s="5"/>
      <c r="E45" s="5"/>
      <c r="F45" s="5"/>
      <c r="G45" s="5"/>
      <c r="H45" s="4"/>
      <c r="I45" s="4"/>
      <c r="J45" s="5"/>
      <c r="K45" s="6"/>
      <c r="L45" s="6"/>
    </row>
    <row r="46" spans="1:12">
      <c r="A46" s="3"/>
      <c r="B46" s="5"/>
      <c r="C46" s="4"/>
      <c r="D46" s="5"/>
      <c r="E46" s="5"/>
      <c r="F46" s="5"/>
      <c r="G46" s="5"/>
      <c r="H46" s="4"/>
      <c r="I46" s="4"/>
      <c r="J46" s="5"/>
      <c r="K46" s="6"/>
      <c r="L46" s="6"/>
    </row>
    <row r="47" spans="1:12">
      <c r="A47" s="3"/>
      <c r="B47" s="5"/>
      <c r="C47" s="4"/>
      <c r="D47" s="5"/>
      <c r="E47" s="5"/>
      <c r="F47" s="5"/>
      <c r="G47" s="5"/>
      <c r="H47" s="4"/>
      <c r="I47" s="4"/>
      <c r="J47" s="5"/>
      <c r="K47" s="6"/>
      <c r="L47" s="6"/>
    </row>
    <row r="48" spans="1:12">
      <c r="A48" t="s">
        <v>28</v>
      </c>
    </row>
    <row r="49" spans="1:12">
      <c r="A49" s="3" t="s">
        <v>0</v>
      </c>
      <c r="B49" s="3" t="s">
        <v>1</v>
      </c>
      <c r="C49" s="3" t="s">
        <v>2</v>
      </c>
      <c r="D49" s="3" t="s">
        <v>3</v>
      </c>
      <c r="E49" s="3" t="s">
        <v>4</v>
      </c>
      <c r="F49" s="3" t="s">
        <v>5</v>
      </c>
      <c r="G49" s="3" t="s">
        <v>6</v>
      </c>
      <c r="H49" s="4" t="s">
        <v>14</v>
      </c>
      <c r="I49" s="3" t="s">
        <v>7</v>
      </c>
      <c r="J49" s="3" t="s">
        <v>8</v>
      </c>
      <c r="K49" s="3" t="s">
        <v>21</v>
      </c>
      <c r="L49" s="3" t="s">
        <v>20</v>
      </c>
    </row>
    <row r="50" spans="1:12">
      <c r="A50" s="3">
        <v>1</v>
      </c>
      <c r="B50" s="5">
        <v>1</v>
      </c>
      <c r="C50" s="5" t="s">
        <v>9</v>
      </c>
      <c r="D50" s="5">
        <v>65536</v>
      </c>
      <c r="E50" s="5">
        <v>97.72</v>
      </c>
      <c r="F50" s="5">
        <v>97.72</v>
      </c>
      <c r="G50" s="5">
        <v>0</v>
      </c>
      <c r="H50" s="4"/>
      <c r="I50" s="5" t="s">
        <v>10</v>
      </c>
      <c r="J50" s="5">
        <v>71.77</v>
      </c>
      <c r="K50" s="6">
        <f t="shared" ref="K50:K56" si="6">J50/A50</f>
        <v>71.77</v>
      </c>
      <c r="L50" s="6">
        <f t="shared" ref="L50:L57" si="7">J50*E50</f>
        <v>7013.3643999999995</v>
      </c>
    </row>
    <row r="51" spans="1:12">
      <c r="A51" s="3">
        <v>4</v>
      </c>
      <c r="B51" s="5">
        <v>2</v>
      </c>
      <c r="C51" s="4"/>
      <c r="D51" s="5">
        <v>16384</v>
      </c>
      <c r="E51" s="5">
        <v>92.48</v>
      </c>
      <c r="F51" s="5">
        <v>92.53</v>
      </c>
      <c r="G51" s="5">
        <v>8.27</v>
      </c>
      <c r="H51" s="4"/>
      <c r="I51" s="4"/>
      <c r="J51" s="5">
        <v>250</v>
      </c>
      <c r="K51" s="6">
        <f t="shared" si="6"/>
        <v>62.5</v>
      </c>
      <c r="L51" s="6">
        <f t="shared" si="7"/>
        <v>23120</v>
      </c>
    </row>
    <row r="52" spans="1:12">
      <c r="A52" s="3">
        <v>16</v>
      </c>
      <c r="B52" s="5">
        <v>4</v>
      </c>
      <c r="C52" s="4"/>
      <c r="D52" s="5">
        <v>4096</v>
      </c>
      <c r="E52" s="5">
        <v>89.88</v>
      </c>
      <c r="F52" s="5">
        <v>90.09</v>
      </c>
      <c r="G52" s="5">
        <v>6.46</v>
      </c>
      <c r="H52" s="4"/>
      <c r="I52" s="4"/>
      <c r="J52" s="5">
        <v>830</v>
      </c>
      <c r="K52" s="6">
        <f t="shared" si="6"/>
        <v>51.875</v>
      </c>
      <c r="L52" s="6">
        <f t="shared" si="7"/>
        <v>74600.399999999994</v>
      </c>
    </row>
    <row r="53" spans="1:12">
      <c r="A53" s="3">
        <v>64</v>
      </c>
      <c r="B53" s="5">
        <v>8</v>
      </c>
      <c r="C53" s="4"/>
      <c r="D53" s="5">
        <v>1024</v>
      </c>
      <c r="E53" s="5">
        <v>84.07</v>
      </c>
      <c r="F53" s="5">
        <v>83.9</v>
      </c>
      <c r="G53" s="5">
        <v>9.42</v>
      </c>
      <c r="H53" s="4"/>
      <c r="I53" s="4"/>
      <c r="J53" s="5">
        <v>2390</v>
      </c>
      <c r="K53" s="6">
        <f t="shared" si="6"/>
        <v>37.34375</v>
      </c>
      <c r="L53" s="6">
        <f t="shared" si="7"/>
        <v>200927.3</v>
      </c>
    </row>
    <row r="54" spans="1:12">
      <c r="A54" s="3">
        <v>256</v>
      </c>
      <c r="B54" s="5">
        <v>16</v>
      </c>
      <c r="C54" s="4"/>
      <c r="D54" s="5">
        <v>256</v>
      </c>
      <c r="E54" s="5">
        <v>82.66</v>
      </c>
      <c r="F54" s="5">
        <v>82.57</v>
      </c>
      <c r="G54" s="5">
        <v>5.8</v>
      </c>
      <c r="H54" s="4"/>
      <c r="I54" s="4"/>
      <c r="J54" s="5">
        <v>6480</v>
      </c>
      <c r="K54" s="6">
        <f t="shared" si="6"/>
        <v>25.3125</v>
      </c>
      <c r="L54" s="6">
        <f t="shared" si="7"/>
        <v>535636.79999999993</v>
      </c>
    </row>
    <row r="55" spans="1:12">
      <c r="A55" s="3">
        <v>1024</v>
      </c>
      <c r="B55" s="5">
        <v>32</v>
      </c>
      <c r="C55" s="4"/>
      <c r="D55" s="5">
        <v>64</v>
      </c>
      <c r="E55" s="5">
        <v>81.77</v>
      </c>
      <c r="F55" s="5">
        <v>81.650000000000006</v>
      </c>
      <c r="G55" s="5">
        <v>3.48</v>
      </c>
      <c r="H55" s="4"/>
      <c r="I55" s="4"/>
      <c r="J55" s="5">
        <v>15800</v>
      </c>
      <c r="K55" s="6">
        <f t="shared" si="6"/>
        <v>15.4296875</v>
      </c>
      <c r="L55" s="6">
        <f t="shared" si="7"/>
        <v>1291966</v>
      </c>
    </row>
    <row r="56" spans="1:12">
      <c r="A56" s="3">
        <v>4096</v>
      </c>
      <c r="B56" s="5">
        <v>64</v>
      </c>
      <c r="C56" s="5"/>
      <c r="D56" s="5">
        <v>16</v>
      </c>
      <c r="E56" s="5">
        <v>78.33</v>
      </c>
      <c r="F56" s="5">
        <v>78.23</v>
      </c>
      <c r="G56" s="5">
        <v>2.76</v>
      </c>
      <c r="H56" s="4"/>
      <c r="I56" s="5"/>
      <c r="J56" s="5">
        <v>34240</v>
      </c>
      <c r="K56" s="6">
        <f t="shared" si="6"/>
        <v>8.359375</v>
      </c>
      <c r="L56" s="6">
        <f t="shared" si="7"/>
        <v>2682019.1999999997</v>
      </c>
    </row>
    <row r="57" spans="1:12">
      <c r="A57" s="3">
        <v>16384</v>
      </c>
      <c r="B57" s="5">
        <v>128</v>
      </c>
      <c r="C57" s="4"/>
      <c r="D57" s="5">
        <v>4</v>
      </c>
      <c r="E57" s="5">
        <v>68.95</v>
      </c>
      <c r="F57" s="5">
        <v>68.94</v>
      </c>
      <c r="G57" s="5">
        <v>2.17</v>
      </c>
      <c r="H57" s="4"/>
      <c r="I57" s="4"/>
      <c r="J57" s="5">
        <v>64460</v>
      </c>
      <c r="K57" s="6">
        <f>J57/A57</f>
        <v>3.934326171875</v>
      </c>
      <c r="L57" s="6">
        <f t="shared" si="7"/>
        <v>4444517</v>
      </c>
    </row>
    <row r="58" spans="1:12">
      <c r="A58" s="3">
        <v>65536</v>
      </c>
      <c r="B58" s="5">
        <v>256</v>
      </c>
      <c r="C58" s="4" t="s">
        <v>23</v>
      </c>
      <c r="D58" s="5">
        <v>1</v>
      </c>
      <c r="E58" s="5">
        <v>55.94</v>
      </c>
      <c r="F58" s="5">
        <v>55.95</v>
      </c>
      <c r="G58" s="5">
        <v>2.63</v>
      </c>
      <c r="H58" s="4"/>
      <c r="I58" s="4" t="s">
        <v>24</v>
      </c>
      <c r="J58" s="5">
        <v>108190</v>
      </c>
      <c r="K58" s="6">
        <f>J58/A58</f>
        <v>1.650848388671875</v>
      </c>
      <c r="L58" s="6">
        <f>J58*E58</f>
        <v>6052148.5999999996</v>
      </c>
    </row>
    <row r="59" spans="1:12">
      <c r="A59" s="3"/>
      <c r="B59" s="5"/>
      <c r="C59" s="4"/>
      <c r="D59" s="5"/>
      <c r="E59" s="5"/>
      <c r="F59" s="5"/>
      <c r="G59" s="5"/>
      <c r="H59" s="4"/>
      <c r="I59" s="4"/>
      <c r="J59" s="5"/>
      <c r="K59" s="6"/>
      <c r="L59" s="6"/>
    </row>
    <row r="60" spans="1:12">
      <c r="A60" s="3"/>
      <c r="B60" s="5"/>
      <c r="C60" s="4"/>
      <c r="D60" s="5"/>
      <c r="E60" s="5"/>
      <c r="F60" s="5"/>
      <c r="G60" s="5"/>
      <c r="H60" s="4"/>
      <c r="I60" s="4"/>
      <c r="J60" s="5"/>
      <c r="K60" s="6"/>
      <c r="L60" s="6"/>
    </row>
    <row r="61" spans="1:12">
      <c r="A61" s="3"/>
      <c r="B61" s="5"/>
      <c r="C61" s="4"/>
      <c r="D61" s="5"/>
      <c r="E61" s="5"/>
      <c r="F61" s="5"/>
      <c r="G61" s="5"/>
      <c r="H61" s="4"/>
      <c r="I61" s="4"/>
      <c r="J61" s="5"/>
      <c r="K61" s="6"/>
      <c r="L61" s="6"/>
    </row>
    <row r="62" spans="1:12">
      <c r="A62" s="3"/>
      <c r="B62" s="5"/>
      <c r="C62" s="4"/>
      <c r="D62" s="5"/>
      <c r="E62" s="5"/>
      <c r="F62" s="5"/>
      <c r="G62" s="5"/>
      <c r="H62" s="4"/>
      <c r="I62" s="4"/>
      <c r="J62" s="5"/>
      <c r="K62" s="6"/>
      <c r="L62" s="6"/>
    </row>
    <row r="63" spans="1:12">
      <c r="A63" s="3"/>
      <c r="B63" s="5"/>
      <c r="C63" s="4"/>
      <c r="D63" s="5"/>
      <c r="E63" s="5"/>
      <c r="F63" s="5"/>
      <c r="G63" s="5"/>
      <c r="H63" s="4"/>
      <c r="I63" s="4"/>
      <c r="J63" s="5"/>
      <c r="K63" s="6"/>
      <c r="L63" s="6"/>
    </row>
    <row r="66" spans="1:24" ht="23" customHeight="1"/>
    <row r="67" spans="1:24" ht="23" customHeight="1"/>
    <row r="68" spans="1:24" ht="23" customHeight="1"/>
    <row r="69" spans="1:24" ht="23" customHeight="1">
      <c r="A69" s="3"/>
      <c r="B69" s="5"/>
      <c r="C69" s="4"/>
    </row>
    <row r="70" spans="1:24" ht="23" customHeight="1">
      <c r="A70" s="3"/>
      <c r="B70" s="5"/>
      <c r="C70" s="4"/>
    </row>
    <row r="71" spans="1:24">
      <c r="A71" s="3"/>
      <c r="B71" s="5"/>
      <c r="C71" s="4"/>
    </row>
    <row r="72" spans="1:24">
      <c r="A72" s="3" t="s">
        <v>43</v>
      </c>
      <c r="B72" s="5"/>
      <c r="C72" s="4"/>
    </row>
    <row r="73" spans="1:24">
      <c r="A73" t="s">
        <v>25</v>
      </c>
      <c r="B73" t="s">
        <v>26</v>
      </c>
      <c r="C73" t="s">
        <v>27</v>
      </c>
    </row>
    <row r="74" spans="1:24">
      <c r="A74">
        <v>10</v>
      </c>
      <c r="B74">
        <v>70.28</v>
      </c>
      <c r="C74">
        <v>1550</v>
      </c>
    </row>
    <row r="75" spans="1:24">
      <c r="A75">
        <v>11</v>
      </c>
      <c r="B75">
        <v>77.72</v>
      </c>
      <c r="C75">
        <v>1820</v>
      </c>
    </row>
    <row r="76" spans="1:24">
      <c r="A76">
        <v>12</v>
      </c>
      <c r="B76">
        <v>80.52</v>
      </c>
      <c r="C76">
        <v>1980</v>
      </c>
      <c r="D76" s="3"/>
      <c r="E76" s="3"/>
      <c r="F76" s="3"/>
      <c r="G76" s="3"/>
      <c r="H76" s="4"/>
      <c r="I76" s="3"/>
      <c r="J76" s="3"/>
      <c r="K76" s="3"/>
      <c r="L76" s="3"/>
      <c r="M76" s="1"/>
      <c r="N76" s="3"/>
      <c r="O76" s="3"/>
      <c r="P76" s="3"/>
      <c r="Q76" s="3"/>
      <c r="R76" s="3"/>
      <c r="S76" s="3"/>
      <c r="T76" s="3"/>
      <c r="U76" s="4"/>
      <c r="V76" s="3"/>
      <c r="W76" s="3"/>
      <c r="X76" s="3"/>
    </row>
    <row r="77" spans="1:24">
      <c r="A77">
        <v>13</v>
      </c>
      <c r="B77">
        <v>80.25</v>
      </c>
      <c r="C77">
        <v>2070</v>
      </c>
      <c r="D77" s="5"/>
      <c r="E77" s="5"/>
      <c r="F77" s="5"/>
      <c r="G77" s="5"/>
      <c r="H77" s="4"/>
      <c r="I77" s="5"/>
      <c r="J77" s="5"/>
      <c r="K77" s="6"/>
      <c r="L77" s="6"/>
      <c r="M77" s="1"/>
      <c r="N77" s="3"/>
      <c r="O77" s="5"/>
      <c r="P77" s="5"/>
      <c r="Q77" s="5"/>
      <c r="R77" s="5"/>
      <c r="S77" s="5"/>
      <c r="T77" s="5"/>
      <c r="U77" s="4"/>
      <c r="V77" s="5"/>
      <c r="W77" s="5"/>
      <c r="X77" s="6"/>
    </row>
    <row r="78" spans="1:24">
      <c r="A78">
        <v>14</v>
      </c>
      <c r="B78">
        <v>82.51</v>
      </c>
      <c r="C78">
        <v>2200</v>
      </c>
      <c r="D78" s="5"/>
      <c r="E78" s="5"/>
      <c r="F78" s="5"/>
      <c r="G78" s="5"/>
      <c r="H78" s="4"/>
      <c r="I78" s="4"/>
      <c r="J78" s="5"/>
      <c r="K78" s="6"/>
      <c r="L78" s="6"/>
      <c r="M78" s="1"/>
      <c r="N78" s="3"/>
      <c r="O78" s="5"/>
      <c r="P78" s="4"/>
      <c r="Q78" s="5"/>
      <c r="R78" s="5"/>
      <c r="S78" s="5"/>
      <c r="T78" s="5"/>
      <c r="U78" s="4"/>
      <c r="V78" s="4"/>
      <c r="W78" s="5"/>
      <c r="X78" s="6"/>
    </row>
    <row r="79" spans="1:24">
      <c r="A79">
        <v>16</v>
      </c>
      <c r="B79">
        <v>84.07</v>
      </c>
      <c r="C79">
        <v>2390</v>
      </c>
      <c r="D79" s="5"/>
      <c r="E79" s="5"/>
      <c r="F79" s="5"/>
      <c r="G79" s="5"/>
      <c r="H79" s="4"/>
      <c r="I79" s="4"/>
      <c r="J79" s="5"/>
      <c r="K79" s="6"/>
      <c r="L79" s="6"/>
      <c r="M79" s="1"/>
      <c r="N79" s="3"/>
      <c r="O79" s="5"/>
      <c r="P79" s="4"/>
      <c r="Q79" s="5"/>
      <c r="R79" s="5"/>
      <c r="S79" s="5"/>
      <c r="T79" s="5"/>
      <c r="U79" s="4"/>
      <c r="V79" s="4"/>
      <c r="W79" s="5"/>
      <c r="X79" s="6"/>
    </row>
    <row r="80" spans="1:24">
      <c r="A80">
        <v>18</v>
      </c>
      <c r="D80" s="5"/>
      <c r="E80" s="5"/>
      <c r="F80" s="5"/>
      <c r="G80" s="5"/>
      <c r="H80" s="4"/>
      <c r="I80" s="4"/>
      <c r="J80" s="5"/>
      <c r="K80" s="6"/>
      <c r="L80" s="6"/>
      <c r="M80" s="1"/>
      <c r="N80" s="3"/>
      <c r="O80" s="5"/>
      <c r="P80" s="4"/>
      <c r="Q80" s="5"/>
      <c r="R80" s="5"/>
      <c r="S80" s="5"/>
      <c r="T80" s="5"/>
      <c r="U80" s="4"/>
      <c r="V80" s="4"/>
      <c r="W80" s="5"/>
      <c r="X80" s="6"/>
    </row>
    <row r="81" spans="4:24">
      <c r="D81" s="5"/>
      <c r="E81" s="5"/>
      <c r="F81" s="5"/>
      <c r="G81" s="5"/>
      <c r="H81" s="4"/>
      <c r="I81" s="4"/>
      <c r="J81" s="5"/>
      <c r="K81" s="6"/>
      <c r="L81" s="6"/>
      <c r="M81" s="1"/>
      <c r="N81" s="3"/>
      <c r="O81" s="5"/>
      <c r="P81" s="4"/>
      <c r="Q81" s="5"/>
      <c r="R81" s="5"/>
      <c r="S81" s="5"/>
      <c r="T81" s="5"/>
      <c r="U81" s="4"/>
      <c r="V81" s="4"/>
      <c r="W81" s="5"/>
      <c r="X81" s="6"/>
    </row>
    <row r="82" spans="4:24">
      <c r="D82" s="5"/>
      <c r="E82" s="5"/>
      <c r="F82" s="5"/>
      <c r="G82" s="5"/>
      <c r="H82" s="4"/>
      <c r="I82" s="4"/>
      <c r="J82" s="5"/>
      <c r="K82" s="6"/>
      <c r="L82" s="6"/>
      <c r="M82" s="1"/>
      <c r="N82" s="3"/>
      <c r="O82" s="5"/>
      <c r="P82" s="4"/>
      <c r="Q82" s="5"/>
      <c r="R82" s="5"/>
      <c r="S82" s="5"/>
      <c r="T82" s="5"/>
      <c r="U82" s="4"/>
      <c r="V82" s="4"/>
      <c r="W82" s="5"/>
      <c r="X82" s="6"/>
    </row>
    <row r="83" spans="4:24">
      <c r="D83" s="5"/>
      <c r="E83" s="5"/>
      <c r="F83" s="5"/>
      <c r="G83" s="5"/>
      <c r="H83" s="4"/>
      <c r="I83" s="5"/>
      <c r="J83" s="5"/>
      <c r="K83" s="6"/>
      <c r="L83" s="6"/>
      <c r="M83" s="1"/>
      <c r="N83" s="3"/>
      <c r="O83" s="5"/>
      <c r="P83" s="5"/>
      <c r="Q83" s="5"/>
      <c r="R83" s="5"/>
      <c r="S83" s="5"/>
      <c r="T83" s="5"/>
      <c r="U83" s="4"/>
      <c r="V83" s="5"/>
      <c r="W83" s="5"/>
      <c r="X83" s="6"/>
    </row>
    <row r="84" spans="4:24">
      <c r="D84" s="4"/>
      <c r="E84" s="4"/>
      <c r="F84" s="4"/>
      <c r="G84" s="4"/>
      <c r="H84" s="5"/>
      <c r="I84" s="4"/>
      <c r="J84" s="4"/>
      <c r="K84" s="4"/>
      <c r="L84" s="4"/>
      <c r="M84" s="1"/>
    </row>
  </sheetData>
  <phoneticPr fontId="3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行列_sorted or_original</vt:lpstr>
      <vt:lpstr>CSR_sorted_or_original</vt:lpstr>
      <vt:lpstr>scale12_CSR_original</vt:lpstr>
      <vt:lpstr>scales_CSR_original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萱沼　颯</dc:creator>
  <cp:lastModifiedBy>萱沼　颯</cp:lastModifiedBy>
  <dcterms:created xsi:type="dcterms:W3CDTF">2024-11-21T13:42:09Z</dcterms:created>
  <dcterms:modified xsi:type="dcterms:W3CDTF">2025-01-28T12:30:53Z</dcterms:modified>
</cp:coreProperties>
</file>