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ebdavis/Documents/BHVBadge/badgetastic/documentation/"/>
    </mc:Choice>
  </mc:AlternateContent>
  <xr:revisionPtr revIDLastSave="0" documentId="8_{30D0E42B-622A-4847-A3EE-114FF3A50026}" xr6:coauthVersionLast="47" xr6:coauthVersionMax="47" xr10:uidLastSave="{00000000-0000-0000-0000-000000000000}"/>
  <bookViews>
    <workbookView xWindow="8800" yWindow="500" windowWidth="33600" windowHeight="19420" xr2:uid="{D7FF300A-848C-3744-A1D3-64C7CBF5A2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1" i="1" l="1"/>
  <c r="B70" i="1"/>
  <c r="B68" i="1"/>
  <c r="E68" i="1" s="1"/>
  <c r="G68" i="1" s="1"/>
  <c r="H68" i="1" s="1"/>
  <c r="B67" i="1"/>
  <c r="E67" i="1" s="1"/>
  <c r="G67" i="1" s="1"/>
  <c r="H67" i="1" s="1"/>
  <c r="B66" i="1"/>
  <c r="E66" i="1" s="1"/>
  <c r="G66" i="1" s="1"/>
  <c r="H66" i="1" s="1"/>
  <c r="H69" i="1" s="1"/>
  <c r="B58" i="1"/>
  <c r="B54" i="1"/>
  <c r="C23" i="1"/>
  <c r="D23" i="1" s="1"/>
  <c r="C24" i="1"/>
  <c r="D24" i="1" s="1"/>
  <c r="C25" i="1"/>
  <c r="D25" i="1" s="1"/>
  <c r="C22" i="1"/>
  <c r="D22" i="1" s="1"/>
  <c r="F35" i="1"/>
  <c r="B8" i="1"/>
  <c r="C33" i="1"/>
  <c r="D33" i="1"/>
  <c r="E33" i="1"/>
  <c r="B33" i="1"/>
  <c r="B38" i="1"/>
  <c r="C19" i="1"/>
  <c r="C34" i="1" s="1"/>
  <c r="B10" i="1"/>
  <c r="B3" i="1"/>
  <c r="B5" i="1" s="1"/>
  <c r="B62" i="1" l="1"/>
  <c r="B63" i="1" s="1"/>
  <c r="B44" i="1"/>
  <c r="B11" i="1"/>
  <c r="B34" i="1"/>
  <c r="E34" i="1"/>
  <c r="D34" i="1"/>
  <c r="D36" i="1" l="1"/>
  <c r="E36" i="1"/>
  <c r="B36" i="1"/>
  <c r="C36" i="1"/>
  <c r="B39" i="1" l="1"/>
</calcChain>
</file>

<file path=xl/sharedStrings.xml><?xml version="1.0" encoding="utf-8"?>
<sst xmlns="http://schemas.openxmlformats.org/spreadsheetml/2006/main" count="83" uniqueCount="61">
  <si>
    <t>Active Hours Per Day</t>
  </si>
  <si>
    <t>Start of Day</t>
  </si>
  <si>
    <t>End of Day</t>
  </si>
  <si>
    <t>Next day at 2am</t>
  </si>
  <si>
    <t>9am</t>
  </si>
  <si>
    <t>Percentage Enabled</t>
  </si>
  <si>
    <t>Active Time</t>
  </si>
  <si>
    <t>Max Current Consumption</t>
  </si>
  <si>
    <t>Active LED Current</t>
  </si>
  <si>
    <t>Number of LEDs</t>
  </si>
  <si>
    <t>25mA</t>
  </si>
  <si>
    <t>LED Duty Cycle</t>
  </si>
  <si>
    <t>LED On Time</t>
  </si>
  <si>
    <t>LED Off Time</t>
  </si>
  <si>
    <t>mA</t>
  </si>
  <si>
    <t>Load Current</t>
  </si>
  <si>
    <t>Battery Life</t>
  </si>
  <si>
    <t>Necessary Battery Capacity</t>
  </si>
  <si>
    <t>Blinking</t>
  </si>
  <si>
    <t>Throbbing</t>
  </si>
  <si>
    <t>Deep Sleep</t>
  </si>
  <si>
    <t>MAX30102 (mA)</t>
  </si>
  <si>
    <t>LED Array (mA)</t>
  </si>
  <si>
    <t>Pico (mA)</t>
  </si>
  <si>
    <t>Idle</t>
  </si>
  <si>
    <t>Batter Lifetime (h)</t>
  </si>
  <si>
    <t>Total Current Draw (mA)</t>
  </si>
  <si>
    <t>Time in Mode (s)</t>
  </si>
  <si>
    <t>Time in Mode (%)</t>
  </si>
  <si>
    <t>Necessary Battery Capacity (mAh)</t>
  </si>
  <si>
    <t>Component Calculations</t>
  </si>
  <si>
    <t>Per LED</t>
  </si>
  <si>
    <t>For 12 LEDs</t>
  </si>
  <si>
    <t>Throb Timeout</t>
  </si>
  <si>
    <t>Estimated Tinker Time</t>
  </si>
  <si>
    <t>Average LED Duty Cycle</t>
  </si>
  <si>
    <t>Throb Duty Cycle</t>
  </si>
  <si>
    <t>min</t>
  </si>
  <si>
    <t>s</t>
  </si>
  <si>
    <t>%</t>
  </si>
  <si>
    <t>Throb On Time</t>
  </si>
  <si>
    <t>Throb Off Time</t>
  </si>
  <si>
    <t>Estimated Tinker Delay</t>
  </si>
  <si>
    <t>Tinker Duty Cycle</t>
  </si>
  <si>
    <t>Anticipated Throbs</t>
  </si>
  <si>
    <t>number</t>
  </si>
  <si>
    <t>Expected Throb On Time</t>
  </si>
  <si>
    <t>Expected Throb Off Time</t>
  </si>
  <si>
    <t>Number of Blinks</t>
  </si>
  <si>
    <t>blinks</t>
  </si>
  <si>
    <t>throbs</t>
  </si>
  <si>
    <t>Number of Throbs</t>
  </si>
  <si>
    <t>Blink On Time</t>
  </si>
  <si>
    <t>Blink Duty Cycle</t>
  </si>
  <si>
    <t>Idle Duty Cycle</t>
  </si>
  <si>
    <t>Active On Time</t>
  </si>
  <si>
    <t>Active Off Time</t>
  </si>
  <si>
    <t>Active Duty Cycle</t>
  </si>
  <si>
    <t>Active</t>
  </si>
  <si>
    <t>Blink On</t>
  </si>
  <si>
    <t>Blink Idle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</si>
</sst>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9" fontId="0" fillId="0" borderId="0" xfId="1" applyFont="1"/>
    <xf numFmtId="164" fontId="0" fillId="0" borderId="0" xfId="0" applyNumberFormat="1"/>
    <xf numFmtId="2" fontId="0" fillId="0" borderId="0" xfId="1" applyNumberFormat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520700</xdr:colOff>
      <xdr:row>1</xdr:row>
      <xdr:rowOff>190500</xdr:rowOff>
    </xdr:from>
    <xdr:to>
      <xdr:col>15</xdr:col>
      <xdr:colOff>139700</xdr:colOff>
      <xdr:row>28</xdr:row>
      <xdr:rowOff>117763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1D3296-AE15-B950-64EC-0A0ACF495A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31200" y="393700"/>
          <a:ext cx="7772400" cy="5413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4BAD7-AFF8-3C43-96DA-2550088B8EA5}">
  <dimension ref="A1:H71"/>
  <sheetViews>
    <sheetView tabSelected="1" workbookViewId="0">
      <selection activeCell="A2" sqref="A2"/>
    </sheetView>
  </sheetViews>
  <sheetFormatPr baseColWidth="10" defaultRowHeight="16" x14ac:dyDescent="0.2"/>
  <cols>
    <col min="1" max="1" width="33.6640625" bestFit="1" customWidth="1"/>
    <col min="2" max="2" width="12.1640625" bestFit="1" customWidth="1"/>
    <col min="3" max="3" width="14.6640625" bestFit="1" customWidth="1"/>
    <col min="5" max="5" width="20.33203125" bestFit="1" customWidth="1"/>
    <col min="7" max="7" width="20.33203125" bestFit="1" customWidth="1"/>
  </cols>
  <sheetData>
    <row r="1" spans="1:3" x14ac:dyDescent="0.2">
      <c r="A1" t="s">
        <v>1</v>
      </c>
      <c r="B1">
        <v>9</v>
      </c>
      <c r="C1" t="s">
        <v>4</v>
      </c>
    </row>
    <row r="2" spans="1:3" x14ac:dyDescent="0.2">
      <c r="A2" t="s">
        <v>2</v>
      </c>
      <c r="B2">
        <v>26</v>
      </c>
      <c r="C2" t="s">
        <v>3</v>
      </c>
    </row>
    <row r="3" spans="1:3" x14ac:dyDescent="0.2">
      <c r="A3" t="s">
        <v>0</v>
      </c>
      <c r="B3">
        <f>B2-B1</f>
        <v>17</v>
      </c>
    </row>
    <row r="4" spans="1:3" x14ac:dyDescent="0.2">
      <c r="A4" t="s">
        <v>5</v>
      </c>
      <c r="B4" s="1">
        <v>0.5</v>
      </c>
    </row>
    <row r="5" spans="1:3" x14ac:dyDescent="0.2">
      <c r="A5" t="s">
        <v>6</v>
      </c>
      <c r="B5">
        <f>B3*B4</f>
        <v>8.5</v>
      </c>
    </row>
    <row r="6" spans="1:3" x14ac:dyDescent="0.2">
      <c r="A6" t="s">
        <v>12</v>
      </c>
      <c r="B6">
        <v>0.25</v>
      </c>
    </row>
    <row r="7" spans="1:3" x14ac:dyDescent="0.2">
      <c r="A7" t="s">
        <v>13</v>
      </c>
      <c r="B7">
        <v>1.5</v>
      </c>
    </row>
    <row r="8" spans="1:3" x14ac:dyDescent="0.2">
      <c r="A8" t="s">
        <v>11</v>
      </c>
      <c r="B8" s="1">
        <f>B6/SUM(B6:B7)</f>
        <v>0.14285714285714285</v>
      </c>
    </row>
    <row r="9" spans="1:3" x14ac:dyDescent="0.2">
      <c r="A9" t="s">
        <v>9</v>
      </c>
      <c r="B9">
        <v>12</v>
      </c>
    </row>
    <row r="10" spans="1:3" x14ac:dyDescent="0.2">
      <c r="A10" t="s">
        <v>7</v>
      </c>
      <c r="B10">
        <f>B9*25</f>
        <v>300</v>
      </c>
      <c r="C10" t="s">
        <v>10</v>
      </c>
    </row>
    <row r="11" spans="1:3" x14ac:dyDescent="0.2">
      <c r="A11" t="s">
        <v>8</v>
      </c>
      <c r="B11" s="2">
        <f>B8*B10</f>
        <v>42.857142857142854</v>
      </c>
      <c r="C11" t="s">
        <v>14</v>
      </c>
    </row>
    <row r="14" spans="1:3" x14ac:dyDescent="0.2">
      <c r="A14" t="s">
        <v>15</v>
      </c>
    </row>
    <row r="15" spans="1:3" x14ac:dyDescent="0.2">
      <c r="A15" t="s">
        <v>16</v>
      </c>
    </row>
    <row r="16" spans="1:3" x14ac:dyDescent="0.2">
      <c r="A16" t="s">
        <v>17</v>
      </c>
    </row>
    <row r="19" spans="1:5" x14ac:dyDescent="0.2">
      <c r="C19">
        <f>4*24*60*60</f>
        <v>345600</v>
      </c>
    </row>
    <row r="21" spans="1:5" x14ac:dyDescent="0.2">
      <c r="C21" t="s">
        <v>31</v>
      </c>
      <c r="D21">
        <v>12</v>
      </c>
    </row>
    <row r="22" spans="1:5" x14ac:dyDescent="0.2">
      <c r="A22" t="s">
        <v>24</v>
      </c>
      <c r="B22">
        <v>2.2000000000000002</v>
      </c>
      <c r="C22">
        <f>B22/8</f>
        <v>0.27500000000000002</v>
      </c>
      <c r="D22">
        <f>C22*$D$21</f>
        <v>3.3000000000000003</v>
      </c>
    </row>
    <row r="23" spans="1:5" x14ac:dyDescent="0.2">
      <c r="A23" t="s">
        <v>18</v>
      </c>
      <c r="B23">
        <v>20</v>
      </c>
      <c r="C23">
        <f>B23/8</f>
        <v>2.5</v>
      </c>
      <c r="D23">
        <f>C23*$D$21</f>
        <v>30</v>
      </c>
    </row>
    <row r="24" spans="1:5" x14ac:dyDescent="0.2">
      <c r="A24" t="s">
        <v>19</v>
      </c>
      <c r="B24">
        <v>50</v>
      </c>
      <c r="C24">
        <f>B24/8</f>
        <v>6.25</v>
      </c>
      <c r="D24">
        <f>C24*$D$21</f>
        <v>75</v>
      </c>
    </row>
    <row r="25" spans="1:5" x14ac:dyDescent="0.2">
      <c r="A25" t="s">
        <v>20</v>
      </c>
      <c r="B25">
        <v>0</v>
      </c>
      <c r="C25">
        <f>B25/8</f>
        <v>0</v>
      </c>
      <c r="D25">
        <f>C25*$D$21</f>
        <v>0</v>
      </c>
    </row>
    <row r="29" spans="1:5" x14ac:dyDescent="0.2">
      <c r="A29" t="s">
        <v>32</v>
      </c>
      <c r="B29" t="s">
        <v>20</v>
      </c>
      <c r="C29" t="s">
        <v>24</v>
      </c>
      <c r="D29" t="s">
        <v>18</v>
      </c>
      <c r="E29" t="s">
        <v>19</v>
      </c>
    </row>
    <row r="30" spans="1:5" x14ac:dyDescent="0.2">
      <c r="A30" t="s">
        <v>23</v>
      </c>
      <c r="B30">
        <v>0</v>
      </c>
      <c r="C30">
        <v>21</v>
      </c>
      <c r="D30">
        <v>21</v>
      </c>
      <c r="E30">
        <v>21</v>
      </c>
    </row>
    <row r="31" spans="1:5" x14ac:dyDescent="0.2">
      <c r="A31" t="s">
        <v>21</v>
      </c>
      <c r="B31">
        <v>0</v>
      </c>
      <c r="C31">
        <v>3.5</v>
      </c>
      <c r="D31">
        <v>3.5</v>
      </c>
      <c r="E31">
        <v>3.5</v>
      </c>
    </row>
    <row r="32" spans="1:5" x14ac:dyDescent="0.2">
      <c r="A32" t="s">
        <v>22</v>
      </c>
      <c r="B32">
        <v>0</v>
      </c>
      <c r="C32">
        <v>3.3</v>
      </c>
      <c r="D32">
        <v>30</v>
      </c>
      <c r="E32">
        <v>75</v>
      </c>
    </row>
    <row r="33" spans="1:6" x14ac:dyDescent="0.2">
      <c r="A33" t="s">
        <v>26</v>
      </c>
      <c r="B33">
        <f>SUM(B30:B32)</f>
        <v>0</v>
      </c>
      <c r="C33">
        <f>SUM(C30:C32)</f>
        <v>27.8</v>
      </c>
      <c r="D33">
        <f>SUM(D30:D32)</f>
        <v>54.5</v>
      </c>
      <c r="E33">
        <f>SUM(E30:E32)</f>
        <v>99.5</v>
      </c>
    </row>
    <row r="34" spans="1:6" x14ac:dyDescent="0.2">
      <c r="A34" t="s">
        <v>27</v>
      </c>
      <c r="B34">
        <f>B35*$C$19</f>
        <v>100224</v>
      </c>
      <c r="C34">
        <f>C35*$C$19</f>
        <v>193536.00000000003</v>
      </c>
      <c r="D34">
        <f>D35*$C$19</f>
        <v>10368</v>
      </c>
      <c r="E34">
        <f>E35*$C$19</f>
        <v>41472</v>
      </c>
    </row>
    <row r="35" spans="1:6" x14ac:dyDescent="0.2">
      <c r="A35" t="s">
        <v>28</v>
      </c>
      <c r="B35" s="1">
        <v>0.28999999999999998</v>
      </c>
      <c r="C35" s="1">
        <v>0.56000000000000005</v>
      </c>
      <c r="D35" s="1">
        <v>0.03</v>
      </c>
      <c r="E35" s="1">
        <v>0.12</v>
      </c>
      <c r="F35" s="4">
        <f>SUM(B35:E35)</f>
        <v>1</v>
      </c>
    </row>
    <row r="36" spans="1:6" x14ac:dyDescent="0.2">
      <c r="A36" t="s">
        <v>30</v>
      </c>
      <c r="B36" s="3">
        <f>(B33*B34)/SUM($B$34:$E$34)</f>
        <v>0</v>
      </c>
      <c r="C36" s="3">
        <f>(C33*C34)/SUM($B$34:$E$34)</f>
        <v>15.568000000000001</v>
      </c>
      <c r="D36" s="3">
        <f>(D33*D34)/SUM($B$34:$E$34)</f>
        <v>1.635</v>
      </c>
      <c r="E36" s="3">
        <f>(E33*E34)/SUM($B$34:$E$34)</f>
        <v>11.94</v>
      </c>
    </row>
    <row r="37" spans="1:6" x14ac:dyDescent="0.2">
      <c r="B37" s="1"/>
      <c r="C37" s="1"/>
      <c r="D37" s="1"/>
      <c r="E37" s="1"/>
    </row>
    <row r="38" spans="1:6" x14ac:dyDescent="0.2">
      <c r="A38" t="s">
        <v>25</v>
      </c>
      <c r="B38">
        <f>24*4</f>
        <v>96</v>
      </c>
    </row>
    <row r="39" spans="1:6" x14ac:dyDescent="0.2">
      <c r="A39" t="s">
        <v>29</v>
      </c>
      <c r="B39">
        <f>B38*SUM(B36:E36)</f>
        <v>2797.7280000000001</v>
      </c>
    </row>
    <row r="44" spans="1:6" x14ac:dyDescent="0.2">
      <c r="A44" t="s">
        <v>44</v>
      </c>
      <c r="B44">
        <f>B3/(B57/60)</f>
        <v>34</v>
      </c>
      <c r="C44" t="s">
        <v>45</v>
      </c>
    </row>
    <row r="45" spans="1:6" x14ac:dyDescent="0.2">
      <c r="A45" t="s">
        <v>33</v>
      </c>
      <c r="B45">
        <v>10</v>
      </c>
      <c r="C45" t="s">
        <v>37</v>
      </c>
    </row>
    <row r="46" spans="1:6" x14ac:dyDescent="0.2">
      <c r="A46" t="s">
        <v>41</v>
      </c>
      <c r="B46">
        <v>3</v>
      </c>
      <c r="C46" t="s">
        <v>38</v>
      </c>
    </row>
    <row r="47" spans="1:6" x14ac:dyDescent="0.2">
      <c r="A47" t="s">
        <v>40</v>
      </c>
      <c r="B47">
        <v>3</v>
      </c>
      <c r="C47" t="s">
        <v>38</v>
      </c>
    </row>
    <row r="48" spans="1:6" x14ac:dyDescent="0.2">
      <c r="A48" t="s">
        <v>46</v>
      </c>
      <c r="C48" t="s">
        <v>38</v>
      </c>
    </row>
    <row r="49" spans="1:3" x14ac:dyDescent="0.2">
      <c r="A49" t="s">
        <v>47</v>
      </c>
      <c r="C49" t="s">
        <v>38</v>
      </c>
    </row>
    <row r="54" spans="1:3" x14ac:dyDescent="0.2">
      <c r="A54" t="s">
        <v>36</v>
      </c>
      <c r="B54" s="1">
        <f>B47/SUM(B46:B47)</f>
        <v>0.5</v>
      </c>
      <c r="C54" t="s">
        <v>39</v>
      </c>
    </row>
    <row r="55" spans="1:3" x14ac:dyDescent="0.2">
      <c r="A55" t="s">
        <v>34</v>
      </c>
      <c r="B55">
        <v>5</v>
      </c>
      <c r="C55" t="s">
        <v>37</v>
      </c>
    </row>
    <row r="56" spans="1:3" x14ac:dyDescent="0.2">
      <c r="A56" t="s">
        <v>35</v>
      </c>
      <c r="B56" s="1">
        <v>0.2</v>
      </c>
      <c r="C56" t="s">
        <v>39</v>
      </c>
    </row>
    <row r="57" spans="1:3" x14ac:dyDescent="0.2">
      <c r="A57" t="s">
        <v>42</v>
      </c>
      <c r="B57">
        <v>30</v>
      </c>
      <c r="C57" t="s">
        <v>37</v>
      </c>
    </row>
    <row r="58" spans="1:3" x14ac:dyDescent="0.2">
      <c r="A58" t="s">
        <v>43</v>
      </c>
      <c r="B58" s="1">
        <f>B55/SUM(B55,B57)</f>
        <v>0.14285714285714285</v>
      </c>
      <c r="C58" t="s">
        <v>39</v>
      </c>
    </row>
    <row r="61" spans="1:3" x14ac:dyDescent="0.2">
      <c r="A61" t="s">
        <v>42</v>
      </c>
      <c r="B61">
        <v>30</v>
      </c>
      <c r="C61" t="s">
        <v>37</v>
      </c>
    </row>
    <row r="62" spans="1:3" x14ac:dyDescent="0.2">
      <c r="A62" t="s">
        <v>48</v>
      </c>
      <c r="B62">
        <f>(B3*4)/(B61/60)</f>
        <v>136</v>
      </c>
      <c r="C62" t="s">
        <v>49</v>
      </c>
    </row>
    <row r="63" spans="1:3" x14ac:dyDescent="0.2">
      <c r="A63" t="s">
        <v>51</v>
      </c>
      <c r="B63">
        <f>B62</f>
        <v>136</v>
      </c>
      <c r="C63" t="s">
        <v>50</v>
      </c>
    </row>
    <row r="64" spans="1:3" x14ac:dyDescent="0.2">
      <c r="A64" t="s">
        <v>52</v>
      </c>
      <c r="B64">
        <v>5</v>
      </c>
      <c r="C64" t="s">
        <v>37</v>
      </c>
    </row>
    <row r="65" spans="1:8" x14ac:dyDescent="0.2">
      <c r="A65" t="s">
        <v>40</v>
      </c>
      <c r="B65">
        <v>10</v>
      </c>
      <c r="C65" t="s">
        <v>37</v>
      </c>
      <c r="E65" t="s">
        <v>58</v>
      </c>
      <c r="F65" t="s">
        <v>53</v>
      </c>
      <c r="G65" t="s">
        <v>59</v>
      </c>
      <c r="H65" t="s">
        <v>60</v>
      </c>
    </row>
    <row r="66" spans="1:8" x14ac:dyDescent="0.2">
      <c r="A66" t="s">
        <v>53</v>
      </c>
      <c r="B66" s="1">
        <f>B64/B61</f>
        <v>0.16666666666666666</v>
      </c>
      <c r="C66" t="s">
        <v>39</v>
      </c>
      <c r="E66" s="4">
        <f>B66*$B$71</f>
        <v>0.11805555555555555</v>
      </c>
      <c r="F66" s="1">
        <v>0.2</v>
      </c>
      <c r="G66" s="4">
        <f>E66*F66</f>
        <v>2.361111111111111E-2</v>
      </c>
      <c r="H66" s="4">
        <f>F66-G66</f>
        <v>0.1763888888888889</v>
      </c>
    </row>
    <row r="67" spans="1:8" x14ac:dyDescent="0.2">
      <c r="A67" t="s">
        <v>36</v>
      </c>
      <c r="B67" s="1">
        <f>B65/B61</f>
        <v>0.33333333333333331</v>
      </c>
      <c r="C67" t="s">
        <v>39</v>
      </c>
      <c r="E67" s="4">
        <f>B67*$B$71</f>
        <v>0.2361111111111111</v>
      </c>
      <c r="F67" s="1">
        <v>0.5</v>
      </c>
      <c r="G67" s="4">
        <f>E67*F67</f>
        <v>0.11805555555555555</v>
      </c>
      <c r="H67" s="4">
        <f>F67-G67</f>
        <v>0.38194444444444442</v>
      </c>
    </row>
    <row r="68" spans="1:8" x14ac:dyDescent="0.2">
      <c r="A68" t="s">
        <v>54</v>
      </c>
      <c r="B68" s="1">
        <f>(B61-SUM(B64:B65))/B61</f>
        <v>0.5</v>
      </c>
      <c r="C68" t="s">
        <v>39</v>
      </c>
      <c r="E68" s="4">
        <f>B68*$B$71</f>
        <v>0.35416666666666669</v>
      </c>
      <c r="F68" s="1">
        <v>0</v>
      </c>
      <c r="G68" s="4">
        <f>E68*F68</f>
        <v>0</v>
      </c>
      <c r="H68" s="4">
        <f>F68-G68</f>
        <v>0</v>
      </c>
    </row>
    <row r="69" spans="1:8" x14ac:dyDescent="0.2">
      <c r="A69" t="s">
        <v>55</v>
      </c>
      <c r="B69">
        <v>17</v>
      </c>
      <c r="H69" s="4">
        <f>SUM(H66:H68)</f>
        <v>0.55833333333333335</v>
      </c>
    </row>
    <row r="70" spans="1:8" x14ac:dyDescent="0.2">
      <c r="A70" t="s">
        <v>56</v>
      </c>
      <c r="B70">
        <f>24-B69</f>
        <v>7</v>
      </c>
    </row>
    <row r="71" spans="1:8" x14ac:dyDescent="0.2">
      <c r="A71" t="s">
        <v>57</v>
      </c>
      <c r="B71" s="1">
        <f>B69/SUM(B69:B70)</f>
        <v>0.70833333333333337</v>
      </c>
      <c r="C71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2023-01-17T21:03:37Z</dcterms:created>
  <dcterms:modified xsi:type="dcterms:W3CDTF">2023-01-20T03:54:31Z</dcterms:modified>
</cp:coreProperties>
</file>