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1_wheel\telemetry\src\main\resources\"/>
    </mc:Choice>
  </mc:AlternateContent>
  <xr:revisionPtr revIDLastSave="0" documentId="13_ncr:1_{534CA392-1E55-4ED0-A3AA-D409E2287D72}" xr6:coauthVersionLast="43" xr6:coauthVersionMax="43" xr10:uidLastSave="{00000000-0000-0000-0000-000000000000}"/>
  <bookViews>
    <workbookView xWindow="-22920" yWindow="2670" windowWidth="19140" windowHeight="13155" xr2:uid="{DCDA455C-B404-49E1-BDCA-B89DC0E9D2BA}"/>
  </bookViews>
  <sheets>
    <sheet name="Motion" sheetId="1" r:id="rId1"/>
    <sheet name="LapData" sheetId="2" r:id="rId2"/>
    <sheet name="Car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B4" i="3" l="1"/>
  <c r="B3" i="3"/>
  <c r="C4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F20" i="2" s="1"/>
  <c r="B4" i="2" s="1"/>
  <c r="B3" i="2"/>
  <c r="C4" i="2" s="1"/>
  <c r="B3" i="1"/>
  <c r="F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9" i="1"/>
  <c r="C5" i="3" l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B5" i="2"/>
  <c r="B6" i="3"/>
  <c r="F21" i="1"/>
  <c r="B4" i="1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4" i="1"/>
  <c r="B20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<sst xmlns="http://schemas.openxmlformats.org/spreadsheetml/2006/main" count="99" uniqueCount="81">
  <si>
    <t>float m_lapDistance;</t>
  </si>
  <si>
    <t>float m_totalDistance;</t>
  </si>
  <si>
    <t>float m_yaw;</t>
  </si>
  <si>
    <t>float m_pitch;</t>
  </si>
  <si>
    <t>float m_roll;</t>
  </si>
  <si>
    <t>size</t>
  </si>
  <si>
    <t>item</t>
  </si>
  <si>
    <t>startByte</t>
  </si>
  <si>
    <t>CarMotionData</t>
  </si>
  <si>
    <t>float m_worldPositionX;</t>
  </si>
  <si>
    <t>float m_worldPositionY;</t>
  </si>
  <si>
    <t>float m_worldPositionZ;</t>
  </si>
  <si>
    <t>float m_worldVelocityX;</t>
  </si>
  <si>
    <t>float m_worldVelocityY;</t>
  </si>
  <si>
    <t>float m_worldVelocityZ;</t>
  </si>
  <si>
    <t>int16 m_worldForwardDirX;</t>
  </si>
  <si>
    <t>int16 m_worldForwardDirY;</t>
  </si>
  <si>
    <t>int16 m_worldForwardDirZ;</t>
  </si>
  <si>
    <t>int16 m_worldRightDirX;</t>
  </si>
  <si>
    <t>int16 m_worldRightDirY;</t>
  </si>
  <si>
    <t>int16 m_worldRightDirZ;</t>
  </si>
  <si>
    <t>float m_gForceLateral;</t>
  </si>
  <si>
    <t>float m_gForceLongitudinal;</t>
  </si>
  <si>
    <t>float m_gForceVertical;</t>
  </si>
  <si>
    <t>Item</t>
  </si>
  <si>
    <t>PacketMotionData</t>
  </si>
  <si>
    <t>header</t>
  </si>
  <si>
    <t>carMotionData</t>
  </si>
  <si>
    <t>numcars</t>
  </si>
  <si>
    <t>float m_suspensionPosition[4];</t>
  </si>
  <si>
    <t>float m_suspensionVelocity[4];</t>
  </si>
  <si>
    <t>float m_suspensionAcceleration[4];</t>
  </si>
  <si>
    <t>float m_wheelSpeed[4];</t>
  </si>
  <si>
    <t>float m_wheelSlip[4];</t>
  </si>
  <si>
    <t>float m_localVelocityX;</t>
  </si>
  <si>
    <t>float m_localVelocityY;</t>
  </si>
  <si>
    <t>float m_localVelocityZ;</t>
  </si>
  <si>
    <t>float m_angularVelocityX;</t>
  </si>
  <si>
    <t>float m_angularVelocityY;</t>
  </si>
  <si>
    <t>float m_angularVelocityZ;</t>
  </si>
  <si>
    <t>float m_angularAccelerationX;</t>
  </si>
  <si>
    <t>float m_angularAccelerationY;</t>
  </si>
  <si>
    <t>float m_angularAccelerationZ;</t>
  </si>
  <si>
    <t>float m_frontWheelsAngle;</t>
  </si>
  <si>
    <t>PacketLapData</t>
  </si>
  <si>
    <t>LapData</t>
  </si>
  <si>
    <t>float m_lastLapTime;</t>
  </si>
  <si>
    <t>float m_currentLapTime;</t>
  </si>
  <si>
    <t>float m_bestLapTime;</t>
  </si>
  <si>
    <t>float m_sector1Time;</t>
  </si>
  <si>
    <t>float m_sector2Time;</t>
  </si>
  <si>
    <t>float m_safetyCarDelta;</t>
  </si>
  <si>
    <t>uint8 m_carPosition;</t>
  </si>
  <si>
    <t>uint8 m_currentLapNum;</t>
  </si>
  <si>
    <t>uint8 m_pitStatus;</t>
  </si>
  <si>
    <t>uint8 m_sector;</t>
  </si>
  <si>
    <t>uint8 m_currentLapInvalid;</t>
  </si>
  <si>
    <t>uint8 m_penalties;</t>
  </si>
  <si>
    <t>uint8 m_gridPosition;</t>
  </si>
  <si>
    <t>uint8 m_driverStatus;</t>
  </si>
  <si>
    <t>uint8 m_resultStatus;</t>
  </si>
  <si>
    <t>PacketCarTelemetryData</t>
  </si>
  <si>
    <t>CarTelemetryData</t>
  </si>
  <si>
    <t>uint16 m_speed;</t>
  </si>
  <si>
    <t>uint8 m_clutch;</t>
  </si>
  <si>
    <t>int8 m_gear;</t>
  </si>
  <si>
    <t>uint16 m_engineRPM;</t>
  </si>
  <si>
    <t>uint8 m_drs;</t>
  </si>
  <si>
    <t>uint8 m_revLightsPercent;</t>
  </si>
  <si>
    <t>uint16 m_brakesTemperature[4];</t>
  </si>
  <si>
    <t>uint16 m_tyresSurfaceTemperature[4];</t>
  </si>
  <si>
    <t>uint16 m_tyresInnerTemperature[4];</t>
  </si>
  <si>
    <t>uint16 m_engineTemperature;</t>
  </si>
  <si>
    <t>float m_tyresPressure[4];</t>
  </si>
  <si>
    <t>uint32 m_buttonStatus</t>
  </si>
  <si>
    <t>cartelemeterydata</t>
  </si>
  <si>
    <t>F12019</t>
  </si>
  <si>
    <t>uint8 m_surfaceType﻿[4];</t>
  </si>
  <si>
    <t>float m_throttle;</t>
  </si>
  <si>
    <t>float m_steer;</t>
  </si>
  <si>
    <t>float m_brake;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</si>
</sst>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F35F-E4D2-4396-BA99-C565238D80A1}">
  <dimension ref="A1:J21"/>
  <sheetViews>
    <sheetView tabSelected="1" workbookViewId="0">
      <selection activeCell="G4" sqref="G4"/>
    </sheetView>
  </sheetViews>
  <sheetFormatPr defaultRowHeight="15" x14ac:dyDescent="0.25"/>
  <cols>
    <col min="1" max="1" width="30" bestFit="1" customWidth="1"/>
    <col min="5" max="5" width="28.28515625" customWidth="1"/>
  </cols>
  <sheetData>
    <row r="1" spans="1:10" x14ac:dyDescent="0.25">
      <c r="A1" s="2" t="s">
        <v>25</v>
      </c>
      <c r="B1" s="2"/>
      <c r="C1" s="2"/>
      <c r="E1" s="2" t="s">
        <v>8</v>
      </c>
      <c r="F1" s="2"/>
      <c r="G1" s="2"/>
    </row>
    <row r="2" spans="1:10" x14ac:dyDescent="0.25">
      <c r="A2" s="1" t="s">
        <v>6</v>
      </c>
      <c r="B2" s="1" t="s">
        <v>5</v>
      </c>
      <c r="C2" s="1" t="s">
        <v>7</v>
      </c>
      <c r="E2" s="1" t="s">
        <v>24</v>
      </c>
      <c r="F2" s="1" t="s">
        <v>5</v>
      </c>
      <c r="G2" s="1" t="s">
        <v>7</v>
      </c>
      <c r="I2" s="2" t="s">
        <v>76</v>
      </c>
      <c r="J2" s="2"/>
    </row>
    <row r="3" spans="1:10" x14ac:dyDescent="0.25">
      <c r="A3" t="s">
        <v>26</v>
      </c>
      <c r="B3">
        <f>J3</f>
        <v>23</v>
      </c>
      <c r="C3">
        <v>0</v>
      </c>
      <c r="E3" t="s">
        <v>9</v>
      </c>
      <c r="F3">
        <f t="shared" ref="F3:F8" si="0">IF(ISNUMBER(SEARCH("int16 ",E3)), 2, IF(ISNUMBER(SEARCH("[",E3)),16,4))</f>
        <v>4</v>
      </c>
      <c r="G3">
        <v>0</v>
      </c>
      <c r="I3" t="s">
        <v>26</v>
      </c>
      <c r="J3">
        <v>23</v>
      </c>
    </row>
    <row r="4" spans="1:10" x14ac:dyDescent="0.25">
      <c r="A4" t="s">
        <v>27</v>
      </c>
      <c r="B4">
        <f>F21*J4</f>
        <v>1200</v>
      </c>
      <c r="C4">
        <f>C3+B3</f>
        <v>23</v>
      </c>
      <c r="E4" t="s">
        <v>10</v>
      </c>
      <c r="F4">
        <f t="shared" si="0"/>
        <v>4</v>
      </c>
      <c r="G4">
        <f>G3+F3</f>
        <v>4</v>
      </c>
      <c r="I4" t="s">
        <v>28</v>
      </c>
      <c r="J4">
        <v>20</v>
      </c>
    </row>
    <row r="5" spans="1:10" x14ac:dyDescent="0.25">
      <c r="A5" t="s">
        <v>29</v>
      </c>
      <c r="B5">
        <f t="shared" ref="B5:B19" si="1">IF(ISNUMBER(SEARCH("byte ",A5)), IF(ISNUMBER(SEARCH("[",A5)),4,1), IF(ISNUMBER(SEARCH("[",A5)),16,4))</f>
        <v>16</v>
      </c>
      <c r="C5">
        <f t="shared" ref="C5:C19" si="2">C4+B4</f>
        <v>1223</v>
      </c>
      <c r="E5" t="s">
        <v>11</v>
      </c>
      <c r="F5">
        <f t="shared" si="0"/>
        <v>4</v>
      </c>
      <c r="G5">
        <f t="shared" ref="G5:G20" si="3">G4+F4</f>
        <v>8</v>
      </c>
    </row>
    <row r="6" spans="1:10" x14ac:dyDescent="0.25">
      <c r="A6" t="s">
        <v>30</v>
      </c>
      <c r="B6">
        <f t="shared" si="1"/>
        <v>16</v>
      </c>
      <c r="C6">
        <f t="shared" si="2"/>
        <v>1239</v>
      </c>
      <c r="E6" t="s">
        <v>12</v>
      </c>
      <c r="F6">
        <f t="shared" si="0"/>
        <v>4</v>
      </c>
      <c r="G6">
        <f t="shared" si="3"/>
        <v>12</v>
      </c>
    </row>
    <row r="7" spans="1:10" x14ac:dyDescent="0.25">
      <c r="A7" t="s">
        <v>31</v>
      </c>
      <c r="B7">
        <f t="shared" si="1"/>
        <v>16</v>
      </c>
      <c r="C7">
        <f t="shared" si="2"/>
        <v>1255</v>
      </c>
      <c r="E7" t="s">
        <v>13</v>
      </c>
      <c r="F7">
        <f t="shared" si="0"/>
        <v>4</v>
      </c>
      <c r="G7">
        <f t="shared" si="3"/>
        <v>16</v>
      </c>
    </row>
    <row r="8" spans="1:10" x14ac:dyDescent="0.25">
      <c r="A8" t="s">
        <v>32</v>
      </c>
      <c r="B8">
        <f t="shared" si="1"/>
        <v>16</v>
      </c>
      <c r="C8">
        <f t="shared" si="2"/>
        <v>1271</v>
      </c>
      <c r="E8" t="s">
        <v>14</v>
      </c>
      <c r="F8">
        <f t="shared" si="0"/>
        <v>4</v>
      </c>
      <c r="G8">
        <f t="shared" si="3"/>
        <v>20</v>
      </c>
    </row>
    <row r="9" spans="1:10" x14ac:dyDescent="0.25">
      <c r="A9" t="s">
        <v>33</v>
      </c>
      <c r="B9">
        <f t="shared" si="1"/>
        <v>16</v>
      </c>
      <c r="C9">
        <f t="shared" si="2"/>
        <v>1287</v>
      </c>
      <c r="E9" t="s">
        <v>15</v>
      </c>
      <c r="F9">
        <f>IF(ISNUMBER(SEARCH("int16 ",E9)), 2, IF(ISNUMBER(SEARCH("[",E9)),16,4))</f>
        <v>2</v>
      </c>
      <c r="G9">
        <f t="shared" si="3"/>
        <v>24</v>
      </c>
    </row>
    <row r="10" spans="1:10" x14ac:dyDescent="0.25">
      <c r="A10" t="s">
        <v>34</v>
      </c>
      <c r="B10">
        <f t="shared" si="1"/>
        <v>4</v>
      </c>
      <c r="C10">
        <f t="shared" si="2"/>
        <v>1303</v>
      </c>
      <c r="E10" t="s">
        <v>16</v>
      </c>
      <c r="F10">
        <f t="shared" ref="F10:F20" si="4">IF(ISNUMBER(SEARCH("int16 ",E10)), 2, IF(ISNUMBER(SEARCH("[",E10)),16,4))</f>
        <v>2</v>
      </c>
      <c r="G10">
        <f t="shared" si="3"/>
        <v>26</v>
      </c>
    </row>
    <row r="11" spans="1:10" x14ac:dyDescent="0.25">
      <c r="A11" t="s">
        <v>35</v>
      </c>
      <c r="B11">
        <f t="shared" si="1"/>
        <v>4</v>
      </c>
      <c r="C11">
        <f t="shared" si="2"/>
        <v>1307</v>
      </c>
      <c r="E11" t="s">
        <v>17</v>
      </c>
      <c r="F11">
        <f t="shared" si="4"/>
        <v>2</v>
      </c>
      <c r="G11">
        <f t="shared" si="3"/>
        <v>28</v>
      </c>
    </row>
    <row r="12" spans="1:10" x14ac:dyDescent="0.25">
      <c r="A12" t="s">
        <v>36</v>
      </c>
      <c r="B12">
        <f t="shared" si="1"/>
        <v>4</v>
      </c>
      <c r="C12">
        <f t="shared" si="2"/>
        <v>1311</v>
      </c>
      <c r="E12" t="s">
        <v>18</v>
      </c>
      <c r="F12">
        <f t="shared" si="4"/>
        <v>2</v>
      </c>
      <c r="G12">
        <f t="shared" si="3"/>
        <v>30</v>
      </c>
    </row>
    <row r="13" spans="1:10" x14ac:dyDescent="0.25">
      <c r="A13" t="s">
        <v>37</v>
      </c>
      <c r="B13">
        <f t="shared" si="1"/>
        <v>4</v>
      </c>
      <c r="C13">
        <f t="shared" si="2"/>
        <v>1315</v>
      </c>
      <c r="E13" t="s">
        <v>19</v>
      </c>
      <c r="F13">
        <f t="shared" si="4"/>
        <v>2</v>
      </c>
      <c r="G13">
        <f t="shared" si="3"/>
        <v>32</v>
      </c>
    </row>
    <row r="14" spans="1:10" x14ac:dyDescent="0.25">
      <c r="A14" t="s">
        <v>38</v>
      </c>
      <c r="B14">
        <f t="shared" si="1"/>
        <v>4</v>
      </c>
      <c r="C14">
        <f t="shared" si="2"/>
        <v>1319</v>
      </c>
      <c r="E14" t="s">
        <v>20</v>
      </c>
      <c r="F14">
        <f t="shared" si="4"/>
        <v>2</v>
      </c>
      <c r="G14">
        <f t="shared" si="3"/>
        <v>34</v>
      </c>
    </row>
    <row r="15" spans="1:10" x14ac:dyDescent="0.25">
      <c r="A15" t="s">
        <v>39</v>
      </c>
      <c r="B15">
        <f t="shared" si="1"/>
        <v>4</v>
      </c>
      <c r="C15">
        <f t="shared" si="2"/>
        <v>1323</v>
      </c>
      <c r="E15" t="s">
        <v>21</v>
      </c>
      <c r="F15">
        <f t="shared" si="4"/>
        <v>4</v>
      </c>
      <c r="G15">
        <f t="shared" si="3"/>
        <v>36</v>
      </c>
    </row>
    <row r="16" spans="1:10" x14ac:dyDescent="0.25">
      <c r="A16" t="s">
        <v>40</v>
      </c>
      <c r="B16">
        <f t="shared" si="1"/>
        <v>4</v>
      </c>
      <c r="C16">
        <f t="shared" si="2"/>
        <v>1327</v>
      </c>
      <c r="E16" t="s">
        <v>22</v>
      </c>
      <c r="F16">
        <f t="shared" si="4"/>
        <v>4</v>
      </c>
      <c r="G16">
        <f t="shared" si="3"/>
        <v>40</v>
      </c>
    </row>
    <row r="17" spans="1:7" x14ac:dyDescent="0.25">
      <c r="A17" t="s">
        <v>41</v>
      </c>
      <c r="B17">
        <f t="shared" si="1"/>
        <v>4</v>
      </c>
      <c r="C17">
        <f t="shared" si="2"/>
        <v>1331</v>
      </c>
      <c r="E17" t="s">
        <v>23</v>
      </c>
      <c r="F17">
        <f t="shared" si="4"/>
        <v>4</v>
      </c>
      <c r="G17">
        <f t="shared" si="3"/>
        <v>44</v>
      </c>
    </row>
    <row r="18" spans="1:7" x14ac:dyDescent="0.25">
      <c r="A18" t="s">
        <v>42</v>
      </c>
      <c r="B18">
        <f t="shared" si="1"/>
        <v>4</v>
      </c>
      <c r="C18">
        <f t="shared" si="2"/>
        <v>1335</v>
      </c>
      <c r="E18" t="s">
        <v>2</v>
      </c>
      <c r="F18">
        <f t="shared" si="4"/>
        <v>4</v>
      </c>
      <c r="G18">
        <f t="shared" si="3"/>
        <v>48</v>
      </c>
    </row>
    <row r="19" spans="1:7" x14ac:dyDescent="0.25">
      <c r="A19" t="s">
        <v>43</v>
      </c>
      <c r="B19">
        <f t="shared" si="1"/>
        <v>4</v>
      </c>
      <c r="C19">
        <f t="shared" si="2"/>
        <v>1339</v>
      </c>
      <c r="E19" t="s">
        <v>3</v>
      </c>
      <c r="F19">
        <f t="shared" si="4"/>
        <v>4</v>
      </c>
      <c r="G19">
        <f t="shared" si="3"/>
        <v>52</v>
      </c>
    </row>
    <row r="20" spans="1:7" x14ac:dyDescent="0.25">
      <c r="B20">
        <f>SUM(B3:B19)</f>
        <v>1343</v>
      </c>
      <c r="E20" t="s">
        <v>4</v>
      </c>
      <c r="F20">
        <f t="shared" si="4"/>
        <v>4</v>
      </c>
      <c r="G20">
        <f t="shared" si="3"/>
        <v>56</v>
      </c>
    </row>
    <row r="21" spans="1:7" x14ac:dyDescent="0.25">
      <c r="F21">
        <f>SUM(F3:F20)</f>
        <v>60</v>
      </c>
    </row>
  </sheetData>
  <mergeCells count="3">
    <mergeCell ref="E1:G1"/>
    <mergeCell ref="A1:C1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EDD5-4CF2-4886-A8F9-24989516F8D3}">
  <dimension ref="A1:G20"/>
  <sheetViews>
    <sheetView workbookViewId="0">
      <selection activeCell="C14" sqref="C14"/>
    </sheetView>
  </sheetViews>
  <sheetFormatPr defaultRowHeight="15" x14ac:dyDescent="0.25"/>
  <cols>
    <col min="5" max="5" width="25.140625" bestFit="1" customWidth="1"/>
  </cols>
  <sheetData>
    <row r="1" spans="1:7" x14ac:dyDescent="0.25">
      <c r="A1" s="2" t="s">
        <v>44</v>
      </c>
      <c r="B1" s="2"/>
      <c r="C1" s="2"/>
      <c r="D1" s="1"/>
      <c r="E1" s="2" t="s">
        <v>45</v>
      </c>
      <c r="F1" s="2"/>
      <c r="G1" s="2"/>
    </row>
    <row r="2" spans="1:7" x14ac:dyDescent="0.25">
      <c r="A2" s="1" t="s">
        <v>6</v>
      </c>
      <c r="B2" s="1" t="s">
        <v>5</v>
      </c>
      <c r="C2" s="1" t="s">
        <v>7</v>
      </c>
      <c r="E2" s="1" t="s">
        <v>24</v>
      </c>
      <c r="F2" s="1" t="s">
        <v>5</v>
      </c>
      <c r="G2" s="1" t="s">
        <v>7</v>
      </c>
    </row>
    <row r="3" spans="1:7" x14ac:dyDescent="0.25">
      <c r="A3" t="s">
        <v>26</v>
      </c>
      <c r="B3">
        <f>Motion!J3</f>
        <v>23</v>
      </c>
      <c r="C3">
        <v>0</v>
      </c>
      <c r="E3" t="s">
        <v>46</v>
      </c>
      <c r="F3">
        <f>IF(ISNUMBER(SEARCH("uint8 ",E3)), 1, IF(ISNUMBER(SEARCH("[",E3)),16,4))</f>
        <v>4</v>
      </c>
      <c r="G3">
        <v>0</v>
      </c>
    </row>
    <row r="4" spans="1:7" x14ac:dyDescent="0.25">
      <c r="A4" t="s">
        <v>45</v>
      </c>
      <c r="B4">
        <f>F20*Motion!J4</f>
        <v>820</v>
      </c>
      <c r="C4">
        <f>C3+B3</f>
        <v>23</v>
      </c>
      <c r="E4" t="s">
        <v>47</v>
      </c>
      <c r="F4">
        <f t="shared" ref="F4:F19" si="0">IF(ISNUMBER(SEARCH("uint8 ",E4)), 1, IF(ISNUMBER(SEARCH("[",E4)),16,4))</f>
        <v>4</v>
      </c>
      <c r="G4">
        <f>G3+F3</f>
        <v>4</v>
      </c>
    </row>
    <row r="5" spans="1:7" x14ac:dyDescent="0.25">
      <c r="B5">
        <f>SUM(B3:B4)</f>
        <v>843</v>
      </c>
      <c r="E5" t="s">
        <v>48</v>
      </c>
      <c r="F5">
        <f t="shared" si="0"/>
        <v>4</v>
      </c>
      <c r="G5">
        <f t="shared" ref="G5:G19" si="1">G4+F4</f>
        <v>8</v>
      </c>
    </row>
    <row r="6" spans="1:7" x14ac:dyDescent="0.25">
      <c r="E6" t="s">
        <v>49</v>
      </c>
      <c r="F6">
        <f t="shared" si="0"/>
        <v>4</v>
      </c>
      <c r="G6">
        <f t="shared" si="1"/>
        <v>12</v>
      </c>
    </row>
    <row r="7" spans="1:7" x14ac:dyDescent="0.25">
      <c r="E7" t="s">
        <v>50</v>
      </c>
      <c r="F7">
        <f t="shared" si="0"/>
        <v>4</v>
      </c>
      <c r="G7">
        <f t="shared" si="1"/>
        <v>16</v>
      </c>
    </row>
    <row r="8" spans="1:7" x14ac:dyDescent="0.25">
      <c r="E8" t="s">
        <v>0</v>
      </c>
      <c r="F8">
        <f t="shared" si="0"/>
        <v>4</v>
      </c>
      <c r="G8">
        <f t="shared" si="1"/>
        <v>20</v>
      </c>
    </row>
    <row r="9" spans="1:7" x14ac:dyDescent="0.25">
      <c r="E9" t="s">
        <v>1</v>
      </c>
      <c r="F9">
        <f t="shared" si="0"/>
        <v>4</v>
      </c>
      <c r="G9">
        <f t="shared" si="1"/>
        <v>24</v>
      </c>
    </row>
    <row r="10" spans="1:7" x14ac:dyDescent="0.25">
      <c r="E10" t="s">
        <v>51</v>
      </c>
      <c r="F10">
        <f t="shared" si="0"/>
        <v>4</v>
      </c>
      <c r="G10">
        <f t="shared" si="1"/>
        <v>28</v>
      </c>
    </row>
    <row r="11" spans="1:7" x14ac:dyDescent="0.25">
      <c r="E11" t="s">
        <v>52</v>
      </c>
      <c r="F11">
        <f t="shared" si="0"/>
        <v>1</v>
      </c>
      <c r="G11">
        <f t="shared" si="1"/>
        <v>32</v>
      </c>
    </row>
    <row r="12" spans="1:7" x14ac:dyDescent="0.25">
      <c r="E12" t="s">
        <v>53</v>
      </c>
      <c r="F12">
        <f t="shared" si="0"/>
        <v>1</v>
      </c>
      <c r="G12">
        <f t="shared" si="1"/>
        <v>33</v>
      </c>
    </row>
    <row r="13" spans="1:7" x14ac:dyDescent="0.25">
      <c r="E13" t="s">
        <v>54</v>
      </c>
      <c r="F13">
        <f t="shared" si="0"/>
        <v>1</v>
      </c>
      <c r="G13">
        <f t="shared" si="1"/>
        <v>34</v>
      </c>
    </row>
    <row r="14" spans="1:7" x14ac:dyDescent="0.25">
      <c r="E14" t="s">
        <v>55</v>
      </c>
      <c r="F14">
        <f t="shared" si="0"/>
        <v>1</v>
      </c>
      <c r="G14">
        <f t="shared" si="1"/>
        <v>35</v>
      </c>
    </row>
    <row r="15" spans="1:7" x14ac:dyDescent="0.25">
      <c r="E15" t="s">
        <v>56</v>
      </c>
      <c r="F15">
        <f t="shared" si="0"/>
        <v>1</v>
      </c>
      <c r="G15">
        <f t="shared" si="1"/>
        <v>36</v>
      </c>
    </row>
    <row r="16" spans="1:7" x14ac:dyDescent="0.25">
      <c r="E16" t="s">
        <v>57</v>
      </c>
      <c r="F16">
        <f t="shared" si="0"/>
        <v>1</v>
      </c>
      <c r="G16">
        <f t="shared" si="1"/>
        <v>37</v>
      </c>
    </row>
    <row r="17" spans="5:7" x14ac:dyDescent="0.25">
      <c r="E17" t="s">
        <v>58</v>
      </c>
      <c r="F17">
        <f t="shared" si="0"/>
        <v>1</v>
      </c>
      <c r="G17">
        <f t="shared" si="1"/>
        <v>38</v>
      </c>
    </row>
    <row r="18" spans="5:7" x14ac:dyDescent="0.25">
      <c r="E18" t="s">
        <v>59</v>
      </c>
      <c r="F18">
        <f t="shared" si="0"/>
        <v>1</v>
      </c>
      <c r="G18">
        <f t="shared" si="1"/>
        <v>39</v>
      </c>
    </row>
    <row r="19" spans="5:7" x14ac:dyDescent="0.25">
      <c r="E19" t="s">
        <v>60</v>
      </c>
      <c r="F19">
        <f t="shared" si="0"/>
        <v>1</v>
      </c>
      <c r="G19">
        <f t="shared" si="1"/>
        <v>40</v>
      </c>
    </row>
    <row r="20" spans="5:7" x14ac:dyDescent="0.25">
      <c r="F20">
        <f>SUM(F3:F19)</f>
        <v>41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F-74BE-427F-8E06-C02DB04FD999}">
  <dimension ref="A1:G18"/>
  <sheetViews>
    <sheetView workbookViewId="0">
      <selection activeCell="F17" sqref="F17"/>
    </sheetView>
  </sheetViews>
  <sheetFormatPr defaultRowHeight="15" x14ac:dyDescent="0.25"/>
  <cols>
    <col min="1" max="1" width="21.5703125" bestFit="1" customWidth="1"/>
    <col min="5" max="5" width="36.140625" bestFit="1" customWidth="1"/>
  </cols>
  <sheetData>
    <row r="1" spans="1:7" x14ac:dyDescent="0.25">
      <c r="A1" s="2" t="s">
        <v>61</v>
      </c>
      <c r="B1" s="2"/>
      <c r="C1" s="2"/>
      <c r="D1" s="1"/>
      <c r="E1" s="2" t="s">
        <v>62</v>
      </c>
      <c r="F1" s="2"/>
      <c r="G1" s="2"/>
    </row>
    <row r="2" spans="1:7" x14ac:dyDescent="0.25">
      <c r="A2" s="1" t="s">
        <v>6</v>
      </c>
      <c r="B2" s="1" t="s">
        <v>5</v>
      </c>
      <c r="C2" s="1" t="s">
        <v>7</v>
      </c>
      <c r="E2" s="1" t="s">
        <v>24</v>
      </c>
      <c r="F2" s="1" t="s">
        <v>5</v>
      </c>
      <c r="G2" s="1" t="s">
        <v>7</v>
      </c>
    </row>
    <row r="3" spans="1:7" x14ac:dyDescent="0.25">
      <c r="A3" t="s">
        <v>26</v>
      </c>
      <c r="B3">
        <f>Motion!J3</f>
        <v>23</v>
      </c>
      <c r="C3">
        <v>0</v>
      </c>
      <c r="E3" t="s">
        <v>63</v>
      </c>
      <c r="F3">
        <v>2</v>
      </c>
      <c r="G3">
        <v>0</v>
      </c>
    </row>
    <row r="4" spans="1:7" x14ac:dyDescent="0.25">
      <c r="A4" t="s">
        <v>75</v>
      </c>
      <c r="B4">
        <f>F18*Motion!J4</f>
        <v>1320</v>
      </c>
      <c r="C4">
        <f>C3+B3</f>
        <v>23</v>
      </c>
      <c r="E4" t="s">
        <v>78</v>
      </c>
      <c r="F4">
        <v>4</v>
      </c>
      <c r="G4">
        <f>G3+F3</f>
        <v>2</v>
      </c>
    </row>
    <row r="5" spans="1:7" x14ac:dyDescent="0.25">
      <c r="A5" t="s">
        <v>74</v>
      </c>
      <c r="B5">
        <v>4</v>
      </c>
      <c r="C5">
        <f>C4+B4</f>
        <v>1343</v>
      </c>
      <c r="E5" t="s">
        <v>79</v>
      </c>
      <c r="F5">
        <v>4</v>
      </c>
      <c r="G5">
        <f t="shared" ref="G5:G17" si="0">G4+F4</f>
        <v>6</v>
      </c>
    </row>
    <row r="6" spans="1:7" x14ac:dyDescent="0.25">
      <c r="B6">
        <f>SUM(B3:B5)</f>
        <v>1347</v>
      </c>
      <c r="E6" t="s">
        <v>80</v>
      </c>
      <c r="F6">
        <v>4</v>
      </c>
      <c r="G6">
        <f t="shared" si="0"/>
        <v>10</v>
      </c>
    </row>
    <row r="7" spans="1:7" x14ac:dyDescent="0.25">
      <c r="E7" t="s">
        <v>64</v>
      </c>
      <c r="F7">
        <v>1</v>
      </c>
      <c r="G7">
        <f t="shared" si="0"/>
        <v>14</v>
      </c>
    </row>
    <row r="8" spans="1:7" x14ac:dyDescent="0.25">
      <c r="E8" t="s">
        <v>65</v>
      </c>
      <c r="F8">
        <v>1</v>
      </c>
      <c r="G8">
        <f t="shared" si="0"/>
        <v>15</v>
      </c>
    </row>
    <row r="9" spans="1:7" x14ac:dyDescent="0.25">
      <c r="E9" t="s">
        <v>66</v>
      </c>
      <c r="F9">
        <v>2</v>
      </c>
      <c r="G9">
        <f t="shared" si="0"/>
        <v>16</v>
      </c>
    </row>
    <row r="10" spans="1:7" x14ac:dyDescent="0.25">
      <c r="E10" t="s">
        <v>67</v>
      </c>
      <c r="F10">
        <v>1</v>
      </c>
      <c r="G10">
        <f t="shared" si="0"/>
        <v>18</v>
      </c>
    </row>
    <row r="11" spans="1:7" x14ac:dyDescent="0.25">
      <c r="E11" t="s">
        <v>68</v>
      </c>
      <c r="F11">
        <v>1</v>
      </c>
      <c r="G11">
        <f t="shared" si="0"/>
        <v>19</v>
      </c>
    </row>
    <row r="12" spans="1:7" x14ac:dyDescent="0.25">
      <c r="E12" t="s">
        <v>69</v>
      </c>
      <c r="F12">
        <v>8</v>
      </c>
      <c r="G12">
        <f t="shared" si="0"/>
        <v>20</v>
      </c>
    </row>
    <row r="13" spans="1:7" x14ac:dyDescent="0.25">
      <c r="E13" t="s">
        <v>70</v>
      </c>
      <c r="F13">
        <v>8</v>
      </c>
      <c r="G13">
        <f t="shared" si="0"/>
        <v>28</v>
      </c>
    </row>
    <row r="14" spans="1:7" x14ac:dyDescent="0.25">
      <c r="E14" t="s">
        <v>71</v>
      </c>
      <c r="F14">
        <v>8</v>
      </c>
      <c r="G14">
        <f t="shared" si="0"/>
        <v>36</v>
      </c>
    </row>
    <row r="15" spans="1:7" x14ac:dyDescent="0.25">
      <c r="E15" t="s">
        <v>72</v>
      </c>
      <c r="F15">
        <v>2</v>
      </c>
      <c r="G15">
        <f t="shared" si="0"/>
        <v>44</v>
      </c>
    </row>
    <row r="16" spans="1:7" x14ac:dyDescent="0.25">
      <c r="E16" t="s">
        <v>73</v>
      </c>
      <c r="F16">
        <v>16</v>
      </c>
      <c r="G16">
        <f t="shared" si="0"/>
        <v>46</v>
      </c>
    </row>
    <row r="17" spans="5:7" x14ac:dyDescent="0.25">
      <c r="E17" t="s">
        <v>77</v>
      </c>
      <c r="F17">
        <v>4</v>
      </c>
      <c r="G17">
        <f t="shared" si="0"/>
        <v>62</v>
      </c>
    </row>
    <row r="18" spans="5:7" x14ac:dyDescent="0.25">
      <c r="F18">
        <f>SUM(F3:F17)</f>
        <v>66</v>
      </c>
    </row>
  </sheetData>
  <mergeCells count="2">
    <mergeCell ref="A1:C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Motion</vt:lpstr>
      <vt:lpstr>LapData</vt:lpstr>
      <vt:lpstr>CarData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2018-08-19T14:18:08Z</dcterms:created>
  <dcterms:modified xsi:type="dcterms:W3CDTF">2019-06-25T20:02:37Z</dcterms:modified>
</cp:coreProperties>
</file>