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930" firstSheet="17" activeTab="25"/>
  </bookViews>
  <sheets>
    <sheet name="מזומנים ושווי מזומנים" sheetId="1" r:id="rId1"/>
    <sheet name="סחיר - תעודות התחייבות ממשלתיות" sheetId="2" r:id="rId2"/>
    <sheet name="סחיר - תעודות חוב מסחריות" sheetId="3" r:id="rId3"/>
    <sheet name="סחיר - אגח קונצרני" sheetId="4" r:id="rId4"/>
    <sheet name="סחיר - מניות" sheetId="5" r:id="rId5"/>
    <sheet name="סחיר - תעודות סל" sheetId="6" r:id="rId6"/>
    <sheet name="סחיר - קרנות נאמנות" sheetId="7" r:id="rId7"/>
    <sheet name="סחיר - כתבי אופציה" sheetId="8" r:id="rId8"/>
    <sheet name="סחיר - אופציות" sheetId="9" r:id="rId9"/>
    <sheet name="סחיר - חוזים עתידיים" sheetId="10" r:id="rId10"/>
    <sheet name="סחיר - מוצרים מובנים" sheetId="11" r:id="rId11"/>
    <sheet name="לא סחיר - תעודות התחייבות ממשלה" sheetId="12" r:id="rId12"/>
    <sheet name="לא סחיר - תעודות חוב מסחריות" sheetId="13" r:id="rId13"/>
    <sheet name="לא סחיר - אגח קונצרני" sheetId="14" r:id="rId14"/>
    <sheet name="לא סחיר - מניות" sheetId="15" r:id="rId15"/>
    <sheet name="לא סחיר - קרנות השקעה" sheetId="16" r:id="rId16"/>
    <sheet name="לא סחיר - כתבי אופציה" sheetId="17" r:id="rId17"/>
    <sheet name="לא סחיר - אופציות" sheetId="18" r:id="rId18"/>
    <sheet name="לא סחיר - חוזים עתידיים" sheetId="19" r:id="rId19"/>
    <sheet name="לא סחיר - מוצרים מובנים" sheetId="20" r:id="rId20"/>
    <sheet name="הלוואות" sheetId="21" r:id="rId21"/>
    <sheet name="פקדונות" sheetId="22" r:id="rId22"/>
    <sheet name="זכויות מקרקעין" sheetId="23" r:id="rId23"/>
    <sheet name="השקעות אחרות" sheetId="24" r:id="rId24"/>
    <sheet name="התחייבויות להשקעה" sheetId="25" r:id="rId25"/>
    <sheet name="סיכום" sheetId="28" r:id="rId26"/>
  </sheets>
  <calcPr calcId="145621"/>
</workbook>
</file>

<file path=xl/calcChain.xml><?xml version="1.0" encoding="utf-8"?>
<calcChain xmlns="http://schemas.openxmlformats.org/spreadsheetml/2006/main">
  <c r="C23" i="14" l="1"/>
  <c r="C42" i="28" l="1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15" i="28"/>
  <c r="B42" i="28"/>
  <c r="B40" i="28"/>
  <c r="B39" i="28"/>
  <c r="B38" i="28"/>
  <c r="B37" i="28"/>
  <c r="B35" i="28"/>
  <c r="B30" i="28"/>
  <c r="B29" i="28"/>
  <c r="B28" i="28"/>
  <c r="B22" i="28"/>
  <c r="B21" i="28"/>
  <c r="B20" i="28"/>
  <c r="B19" i="28"/>
  <c r="B17" i="28"/>
  <c r="B15" i="28"/>
  <c r="B27" i="28" l="1"/>
  <c r="B16" i="28"/>
  <c r="H33" i="24" l="1"/>
  <c r="H23" i="24"/>
  <c r="H21" i="24"/>
  <c r="I20" i="24"/>
  <c r="J24" i="19"/>
  <c r="J25" i="19"/>
  <c r="J23" i="19"/>
  <c r="C119" i="4"/>
  <c r="I31" i="1" l="1"/>
  <c r="I27" i="1"/>
  <c r="I45" i="1" s="1"/>
  <c r="I58" i="1" s="1"/>
  <c r="J43" i="2"/>
  <c r="L43" i="2"/>
  <c r="J22" i="2"/>
  <c r="J48" i="2" s="1"/>
  <c r="J61" i="2" s="1"/>
  <c r="L22" i="2"/>
  <c r="L48" i="2" s="1"/>
  <c r="L61" i="2" s="1"/>
  <c r="L149" i="4" l="1"/>
  <c r="N147" i="4"/>
  <c r="N149" i="4" s="1"/>
  <c r="L147" i="4"/>
  <c r="N104" i="4"/>
  <c r="N96" i="4"/>
  <c r="L96" i="4"/>
  <c r="L104" i="4" s="1"/>
  <c r="L152" i="4" s="1"/>
  <c r="L82" i="4"/>
  <c r="N82" i="4"/>
  <c r="H84" i="5"/>
  <c r="H82" i="5"/>
  <c r="F82" i="5"/>
  <c r="F84" i="5" s="1"/>
  <c r="F77" i="5"/>
  <c r="H77" i="5"/>
  <c r="F45" i="5"/>
  <c r="H34" i="5"/>
  <c r="F34" i="5"/>
  <c r="F26" i="5"/>
  <c r="H26" i="5"/>
  <c r="H45" i="5" s="1"/>
  <c r="H87" i="5" s="1"/>
  <c r="E102" i="6"/>
  <c r="E97" i="6"/>
  <c r="G97" i="6"/>
  <c r="E90" i="6"/>
  <c r="G90" i="6"/>
  <c r="G102" i="6" s="1"/>
  <c r="E46" i="6"/>
  <c r="G46" i="6"/>
  <c r="E32" i="6"/>
  <c r="E57" i="6" s="1"/>
  <c r="E105" i="6" s="1"/>
  <c r="G32" i="6"/>
  <c r="E23" i="6"/>
  <c r="G23" i="6"/>
  <c r="G57" i="6" s="1"/>
  <c r="H41" i="7"/>
  <c r="H44" i="7" s="1"/>
  <c r="H39" i="7"/>
  <c r="J39" i="7"/>
  <c r="J41" i="7" s="1"/>
  <c r="J44" i="7" s="1"/>
  <c r="J62" i="12"/>
  <c r="J73" i="12" s="1"/>
  <c r="J86" i="12" s="1"/>
  <c r="L62" i="12"/>
  <c r="L73" i="12" s="1"/>
  <c r="L86" i="12" s="1"/>
  <c r="N45" i="13"/>
  <c r="N32" i="13"/>
  <c r="L32" i="13"/>
  <c r="L45" i="13" s="1"/>
  <c r="L24" i="13"/>
  <c r="N24" i="13"/>
  <c r="N45" i="14"/>
  <c r="N32" i="14"/>
  <c r="L32" i="14"/>
  <c r="L45" i="14" s="1"/>
  <c r="L24" i="14"/>
  <c r="N24" i="14"/>
  <c r="G56" i="19"/>
  <c r="G37" i="19"/>
  <c r="G26" i="19"/>
  <c r="I26" i="19"/>
  <c r="I37" i="19" s="1"/>
  <c r="I56" i="19" s="1"/>
  <c r="F87" i="5" l="1"/>
  <c r="N152" i="4"/>
  <c r="G105" i="6"/>
  <c r="I28" i="24"/>
  <c r="I21" i="24"/>
  <c r="I23" i="24" s="1"/>
  <c r="I33" i="24" s="1"/>
  <c r="H33" i="23"/>
  <c r="H30" i="23"/>
  <c r="H23" i="23"/>
  <c r="M39" i="22"/>
  <c r="M32" i="22"/>
  <c r="M29" i="22"/>
  <c r="M26" i="22"/>
  <c r="M23" i="22"/>
  <c r="M60" i="21"/>
  <c r="M57" i="21"/>
  <c r="M54" i="21"/>
  <c r="M51" i="21"/>
  <c r="M44" i="21"/>
  <c r="M41" i="21"/>
  <c r="M38" i="21"/>
  <c r="M35" i="21"/>
  <c r="M32" i="21"/>
  <c r="M29" i="21"/>
  <c r="M26" i="21"/>
  <c r="M23" i="21"/>
  <c r="P57" i="20"/>
  <c r="P54" i="20"/>
  <c r="P51" i="20"/>
  <c r="P48" i="20"/>
  <c r="P45" i="20"/>
  <c r="P42" i="20"/>
  <c r="P35" i="20"/>
  <c r="P32" i="20"/>
  <c r="P29" i="20"/>
  <c r="P26" i="20"/>
  <c r="P23" i="20"/>
  <c r="J51" i="19"/>
  <c r="J48" i="19"/>
  <c r="J45" i="19"/>
  <c r="J42" i="19"/>
  <c r="J35" i="19"/>
  <c r="J32" i="19"/>
  <c r="J29" i="19"/>
  <c r="J26" i="19"/>
  <c r="J37" i="19" s="1"/>
  <c r="J56" i="19" s="1"/>
  <c r="K51" i="18"/>
  <c r="K48" i="18"/>
  <c r="K45" i="18"/>
  <c r="K42" i="18"/>
  <c r="K39" i="18"/>
  <c r="K32" i="18"/>
  <c r="K29" i="18"/>
  <c r="K26" i="18"/>
  <c r="K23" i="18"/>
  <c r="K27" i="17"/>
  <c r="K45" i="16"/>
  <c r="K42" i="16"/>
  <c r="K39" i="16"/>
  <c r="K36" i="16"/>
  <c r="K29" i="16"/>
  <c r="K26" i="16"/>
  <c r="K23" i="16"/>
  <c r="J27" i="8"/>
  <c r="J20" i="8"/>
  <c r="J30" i="15"/>
  <c r="J27" i="15"/>
  <c r="J20" i="15"/>
  <c r="P37" i="14"/>
  <c r="P36" i="14"/>
  <c r="P35" i="14"/>
  <c r="P27" i="14"/>
  <c r="P23" i="14"/>
  <c r="P24" i="14" s="1"/>
  <c r="P32" i="14" s="1"/>
  <c r="P45" i="14" s="1"/>
  <c r="P20" i="14"/>
  <c r="P19" i="14"/>
  <c r="P40" i="13"/>
  <c r="P37" i="13"/>
  <c r="P30" i="13"/>
  <c r="P27" i="13"/>
  <c r="P23" i="13"/>
  <c r="P24" i="13" s="1"/>
  <c r="P32" i="13" s="1"/>
  <c r="P45" i="13" s="1"/>
  <c r="P20" i="13"/>
  <c r="N81" i="12"/>
  <c r="N78" i="12"/>
  <c r="N71" i="12"/>
  <c r="N68" i="12"/>
  <c r="N65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0" i="12"/>
  <c r="P57" i="11"/>
  <c r="P54" i="11"/>
  <c r="P51" i="11"/>
  <c r="P48" i="11"/>
  <c r="P45" i="11"/>
  <c r="P42" i="11"/>
  <c r="P35" i="11"/>
  <c r="P32" i="11"/>
  <c r="P29" i="11"/>
  <c r="P26" i="11"/>
  <c r="P23" i="11"/>
  <c r="P20" i="11"/>
  <c r="J48" i="9"/>
  <c r="J45" i="9"/>
  <c r="J42" i="9"/>
  <c r="J39" i="9"/>
  <c r="J36" i="9"/>
  <c r="J29" i="9"/>
  <c r="J26" i="9"/>
  <c r="J23" i="9"/>
  <c r="J20" i="9"/>
  <c r="L38" i="7"/>
  <c r="L37" i="7"/>
  <c r="L36" i="7"/>
  <c r="L35" i="7"/>
  <c r="L34" i="7"/>
  <c r="L33" i="7"/>
  <c r="L32" i="7"/>
  <c r="L31" i="7"/>
  <c r="L30" i="7"/>
  <c r="L29" i="7"/>
  <c r="L28" i="7"/>
  <c r="L27" i="7"/>
  <c r="L20" i="7"/>
  <c r="I100" i="6"/>
  <c r="I96" i="6"/>
  <c r="I97" i="6" s="1"/>
  <c r="I93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55" i="6"/>
  <c r="I52" i="6"/>
  <c r="I49" i="6"/>
  <c r="I45" i="6"/>
  <c r="I44" i="6"/>
  <c r="I43" i="6"/>
  <c r="I42" i="6"/>
  <c r="I41" i="6"/>
  <c r="I40" i="6"/>
  <c r="I39" i="6"/>
  <c r="I38" i="6"/>
  <c r="I37" i="6"/>
  <c r="I36" i="6"/>
  <c r="I35" i="6"/>
  <c r="I31" i="6"/>
  <c r="I30" i="6"/>
  <c r="I29" i="6"/>
  <c r="I28" i="6"/>
  <c r="I27" i="6"/>
  <c r="I26" i="6"/>
  <c r="I32" i="6" s="1"/>
  <c r="I22" i="6"/>
  <c r="I21" i="6"/>
  <c r="I20" i="6"/>
  <c r="J81" i="5"/>
  <c r="J80" i="5"/>
  <c r="J82" i="5" s="1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3" i="5"/>
  <c r="J40" i="5"/>
  <c r="J37" i="5"/>
  <c r="J33" i="5"/>
  <c r="J32" i="5"/>
  <c r="J31" i="5"/>
  <c r="J30" i="5"/>
  <c r="J29" i="5"/>
  <c r="J25" i="5"/>
  <c r="J24" i="5"/>
  <c r="J23" i="5"/>
  <c r="J22" i="5"/>
  <c r="J21" i="5"/>
  <c r="J20" i="5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47" i="4" s="1"/>
  <c r="P149" i="4" s="1"/>
  <c r="P109" i="4"/>
  <c r="P102" i="4"/>
  <c r="P99" i="4"/>
  <c r="P95" i="4"/>
  <c r="P94" i="4"/>
  <c r="P93" i="4"/>
  <c r="P92" i="4"/>
  <c r="P91" i="4"/>
  <c r="P90" i="4"/>
  <c r="P89" i="4"/>
  <c r="P88" i="4"/>
  <c r="P87" i="4"/>
  <c r="P86" i="4"/>
  <c r="P85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82" i="4" s="1"/>
  <c r="P39" i="3"/>
  <c r="P36" i="3"/>
  <c r="P29" i="3"/>
  <c r="P26" i="3"/>
  <c r="P23" i="3"/>
  <c r="P20" i="3"/>
  <c r="N56" i="2"/>
  <c r="N53" i="2"/>
  <c r="N46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1" i="2"/>
  <c r="N20" i="2"/>
  <c r="J53" i="1"/>
  <c r="J50" i="1"/>
  <c r="J43" i="1"/>
  <c r="J40" i="1"/>
  <c r="J37" i="1"/>
  <c r="J34" i="1"/>
  <c r="J30" i="1"/>
  <c r="J31" i="1" s="1"/>
  <c r="J26" i="1"/>
  <c r="J25" i="1"/>
  <c r="J24" i="1"/>
  <c r="J23" i="1"/>
  <c r="J27" i="1" s="1"/>
  <c r="J45" i="1" s="1"/>
  <c r="J58" i="1" s="1"/>
  <c r="J20" i="1"/>
  <c r="I23" i="6" l="1"/>
  <c r="J34" i="5"/>
  <c r="J77" i="5"/>
  <c r="J84" i="5" s="1"/>
  <c r="I90" i="6"/>
  <c r="I102" i="6" s="1"/>
  <c r="L39" i="7"/>
  <c r="L41" i="7" s="1"/>
  <c r="L44" i="7" s="1"/>
  <c r="P96" i="4"/>
  <c r="P104" i="4" s="1"/>
  <c r="P152" i="4" s="1"/>
  <c r="N43" i="2"/>
  <c r="N22" i="2"/>
  <c r="J26" i="5"/>
  <c r="J45" i="5" s="1"/>
  <c r="I46" i="6"/>
  <c r="N62" i="12"/>
  <c r="N73" i="12" s="1"/>
  <c r="N86" i="12" s="1"/>
  <c r="I57" i="6" l="1"/>
  <c r="I105" i="6" s="1"/>
  <c r="J87" i="5"/>
  <c r="N48" i="2"/>
  <c r="N61" i="2" s="1"/>
</calcChain>
</file>

<file path=xl/sharedStrings.xml><?xml version="1.0" encoding="utf-8"?>
<sst xmlns="http://schemas.openxmlformats.org/spreadsheetml/2006/main" count="2497" uniqueCount="1125">
  <si>
    <t>רשימת נכסים ליום ל-31/03/2015 בקבוצה מקיפה - עד 10% מניות</t>
  </si>
  <si>
    <t>מזומנים ושווי מזומנים</t>
  </si>
  <si>
    <t>הופק ב 13:43 20/04/2015</t>
  </si>
  <si>
    <t>תאריך פעולה אחרון: 20/04/2015, תאריך עידכון שערים: 19/04/2015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</si>
  <si>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</si>
  <si>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</si>
  <si>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</si>
  <si>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</si>
  <si>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</si>
  <si>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</si>
  <si>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</si>
  <si>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</si>
  <si>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</si>
  <si>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</si>
  <si>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</si>
  <si>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</si>
  <si>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</si>
  <si>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</si>
  <si>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</si>
  <si>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סה"כ יתרות מזומנים ועו"ש בש"ח</t>
  </si>
  <si>
    <t>יתרות מזומנים ועו"ש נקובים במט"ח</t>
  </si>
  <si>
    <t>דולר פת"ז</t>
  </si>
  <si>
    <t>12-01000280</t>
  </si>
  <si>
    <t>גמול</t>
  </si>
  <si>
    <t>AAA</t>
  </si>
  <si>
    <t>דולר ארה"ב</t>
  </si>
  <si>
    <t>דולר פת"ז התחיבות</t>
  </si>
  <si>
    <t>מזומן אירו</t>
  </si>
  <si>
    <t>12-00001010</t>
  </si>
  <si>
    <t>פועלים</t>
  </si>
  <si>
    <t>אירו</t>
  </si>
  <si>
    <t>מזומן דולר ארה"ב</t>
  </si>
  <si>
    <t>12-00000014</t>
  </si>
  <si>
    <t>סה"כ יתרות מזומנים ועו"ש נקובים במט"ח</t>
  </si>
  <si>
    <t>פח"ק/פר"י</t>
  </si>
  <si>
    <t>פר"י - 21886</t>
  </si>
  <si>
    <t>12-00010180</t>
  </si>
  <si>
    <t>שקל חדש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</si>
  <si>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</si>
  <si>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</si>
  <si>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</si>
  <si>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</si>
  <si>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</si>
  <si>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</si>
  <si>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</si>
  <si>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</si>
  <si>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</si>
  <si>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</si>
  <si>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</si>
  <si>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</si>
  <si>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</si>
  <si>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</si>
  <si>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</si>
  <si>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</si>
  <si>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</si>
  <si>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</si>
  <si>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</si>
  <si>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</si>
  <si>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</si>
  <si>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</si>
  <si>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</si>
  <si>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</si>
  <si>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</si>
  <si>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</si>
  <si>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</si>
  <si>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</si>
  <si>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ממשלתי צמוד 0517</t>
  </si>
  <si>
    <t>RF</t>
  </si>
  <si>
    <t>ממשלתי צמוד 0923</t>
  </si>
  <si>
    <t>סה"כ ממשלתי צמוד מדד</t>
  </si>
  <si>
    <t>ממשלתי לא צמוד</t>
  </si>
  <si>
    <t>מ.ק.מ  515</t>
  </si>
  <si>
    <t>מ.ק.מ 1115</t>
  </si>
  <si>
    <t>מ.ק.מ 1215</t>
  </si>
  <si>
    <t>מ.ק.מ 216</t>
  </si>
  <si>
    <t>מ.ק.מ 615</t>
  </si>
  <si>
    <t>מ.ק.מ 725</t>
  </si>
  <si>
    <t>מ.ק.מ 815</t>
  </si>
  <si>
    <t>מ.ק.מ 915</t>
  </si>
  <si>
    <t>ממשלתי שקלי 0118</t>
  </si>
  <si>
    <t>ממשלתי שקלי 0120</t>
  </si>
  <si>
    <t>ממשלתי שקלי 0122</t>
  </si>
  <si>
    <t>ממשלתי שקלי 0142</t>
  </si>
  <si>
    <t>ממשלתי שקלי 0217</t>
  </si>
  <si>
    <t>ממשלתי שקלי 0219</t>
  </si>
  <si>
    <t>ממשלתי שקלי 0323</t>
  </si>
  <si>
    <t>ממשלתי שקלי 0324</t>
  </si>
  <si>
    <t>ממשק0816</t>
  </si>
  <si>
    <t>שחר2683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</si>
  <si>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</si>
  <si>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</si>
  <si>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</si>
  <si>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</si>
  <si>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</si>
  <si>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</si>
  <si>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</si>
  <si>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</si>
  <si>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</si>
  <si>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</si>
  <si>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סה"כ תעודות התחייבות ממשלתיות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</si>
  <si>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</si>
  <si>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</si>
  <si>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</si>
  <si>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</si>
  <si>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</si>
  <si>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</si>
  <si>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</si>
  <si>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</si>
  <si>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</si>
  <si>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</si>
  <si>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</si>
  <si>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</si>
  <si>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</si>
  <si>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</si>
  <si>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</si>
  <si>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</si>
  <si>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</si>
  <si>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</si>
  <si>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</si>
  <si>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</si>
  <si>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</si>
  <si>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</si>
  <si>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</si>
  <si>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</si>
  <si>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מזרחי הנפקות אג33</t>
  </si>
  <si>
    <t>מזרחי טפחות חברה להנפקות בעמ</t>
  </si>
  <si>
    <t>בנקים</t>
  </si>
  <si>
    <t>מעלות</t>
  </si>
  <si>
    <t>מזרחי טפחות הפ 35</t>
  </si>
  <si>
    <t>מזרחי טפחות סד'</t>
  </si>
  <si>
    <t>מזרחי טפחות סדר</t>
  </si>
  <si>
    <t>פועלים אג"ח 32</t>
  </si>
  <si>
    <t>הפועלים הנפקות בעמ</t>
  </si>
  <si>
    <t>מעלות/מידרוג</t>
  </si>
  <si>
    <t>פועלים הנפקות 3</t>
  </si>
  <si>
    <t>פועלים סדרה 334</t>
  </si>
  <si>
    <t>בינלאומי הנפקות</t>
  </si>
  <si>
    <t>הבינלאומי הראשון הנפקות בעמ</t>
  </si>
  <si>
    <t>AA+</t>
  </si>
  <si>
    <t>לאומי התח נד יד</t>
  </si>
  <si>
    <t>בנק לאומי לישראל בעמ</t>
  </si>
  <si>
    <t>לאומי מימון ח'</t>
  </si>
  <si>
    <t>פועלים הנפ אג10</t>
  </si>
  <si>
    <t>פועלים הנפ הת14</t>
  </si>
  <si>
    <t>בזק אג5</t>
  </si>
  <si>
    <t>בזק החברה הישראלית לתקשורת בעמ</t>
  </si>
  <si>
    <t>תקשורת ומדיה</t>
  </si>
  <si>
    <t>AA</t>
  </si>
  <si>
    <t>הראל הנפקות אג1</t>
  </si>
  <si>
    <t>הראל ביטוח מימון והנפקות בעמ</t>
  </si>
  <si>
    <t>ביטוח</t>
  </si>
  <si>
    <t>נצבא אג5</t>
  </si>
  <si>
    <t>נצבא‎</t>
  </si>
  <si>
    <t>נדל"ן ובינוי</t>
  </si>
  <si>
    <t>אגוד הנפקות סד' ו</t>
  </si>
  <si>
    <t>אגוד הנפקות בעמ</t>
  </si>
  <si>
    <t>AA-</t>
  </si>
  <si>
    <t>מידרוג</t>
  </si>
  <si>
    <t>אמות  השקעות סד'א</t>
  </si>
  <si>
    <t>אמות השקעות בעמ</t>
  </si>
  <si>
    <t>אמות אג3</t>
  </si>
  <si>
    <t>גב ים אג5</t>
  </si>
  <si>
    <t>גב ים‎</t>
  </si>
  <si>
    <t>גזית אג"ח 3'</t>
  </si>
  <si>
    <t>גזית-גלוב בעמ</t>
  </si>
  <si>
    <t>גזית גלוב אג11</t>
  </si>
  <si>
    <t>גזית גלוב אג4</t>
  </si>
  <si>
    <t>גזית גלוב אג9</t>
  </si>
  <si>
    <t>דיסקונט מנפיקים הת2</t>
  </si>
  <si>
    <t>דיסקונט מנפיקים בעמ</t>
  </si>
  <si>
    <t>דסקמנ.ק4</t>
  </si>
  <si>
    <t>דקסיה ישראל סד</t>
  </si>
  <si>
    <t>דקסיה ישראל הנפקות בעמ</t>
  </si>
  <si>
    <t>כללביט אג3</t>
  </si>
  <si>
    <t>כללביט מימון בעמ</t>
  </si>
  <si>
    <t>פרטנר אג2</t>
  </si>
  <si>
    <t>חברת פרטנר תקשורת בעמ</t>
  </si>
  <si>
    <t>פרטנר אג3</t>
  </si>
  <si>
    <t>ריט1 אג3</t>
  </si>
  <si>
    <t>ריט 1 בעמ</t>
  </si>
  <si>
    <t>6אלחץ.ק</t>
  </si>
  <si>
    <t>אלוני-חץ נכסים והשקעות בעמ</t>
  </si>
  <si>
    <t>A+</t>
  </si>
  <si>
    <t>אגוד הנפקות הת19</t>
  </si>
  <si>
    <t>אגוד הנפקות הת2</t>
  </si>
  <si>
    <t>ביג אג3</t>
  </si>
  <si>
    <t>ביג מרכזי קניות (2004) בעמ</t>
  </si>
  <si>
    <t>ביג אג4</t>
  </si>
  <si>
    <t>ביג אג5</t>
  </si>
  <si>
    <t>בריטיש ישראל אג3</t>
  </si>
  <si>
    <t>בריטיש-ישראל השקעות בעמ</t>
  </si>
  <si>
    <t>חברה לישראל אג6</t>
  </si>
  <si>
    <t>החברה לישראל בעמ</t>
  </si>
  <si>
    <t>השקעה ואחזקות</t>
  </si>
  <si>
    <t>ירושלים הנפקות סדרה ט</t>
  </si>
  <si>
    <t>ירושלים מימון והנפקות (2005) ב</t>
  </si>
  <si>
    <t>מליסרון סד' ד</t>
  </si>
  <si>
    <t>מליסרון בעמ</t>
  </si>
  <si>
    <t>סלקום אג4</t>
  </si>
  <si>
    <t>סלקום ישראל בעמ</t>
  </si>
  <si>
    <t>סלקום אגח ו</t>
  </si>
  <si>
    <t>סלקום סדרה ח' 4</t>
  </si>
  <si>
    <t>חקלאות</t>
  </si>
  <si>
    <t>פנקס.ק1</t>
  </si>
  <si>
    <t>הפניקס אחזקות בעמ</t>
  </si>
  <si>
    <t>רבוע נדלן אג2</t>
  </si>
  <si>
    <t>רבוע כחול נדלן בעמ</t>
  </si>
  <si>
    <t>רבוע נדלן אג4</t>
  </si>
  <si>
    <t>שיכון ובינוי אחזקות</t>
  </si>
  <si>
    <t>שיכון ובינוי בעמ</t>
  </si>
  <si>
    <t>אגוד הנפקות שה1</t>
  </si>
  <si>
    <t>A</t>
  </si>
  <si>
    <t>איי.די.או גרופ</t>
  </si>
  <si>
    <t>איידיאו אירופה</t>
  </si>
  <si>
    <t>אלרוב נדלן אג"ח ג</t>
  </si>
  <si>
    <t>אלרוב נדלן ומלונאות בעמ</t>
  </si>
  <si>
    <t>אפריקה ישראל נכסים</t>
  </si>
  <si>
    <t>אפריקה ישראל נכסים בעמ</t>
  </si>
  <si>
    <t>דיסקונט מנפיקים שה1</t>
  </si>
  <si>
    <t>מגה אור אג4</t>
  </si>
  <si>
    <t>מגה אור</t>
  </si>
  <si>
    <t>נכסים ובנין אג3</t>
  </si>
  <si>
    <t>נכסים ובנין‎</t>
  </si>
  <si>
    <t>קבוצת דלק אג13</t>
  </si>
  <si>
    <t>קבוצת דלק‎</t>
  </si>
  <si>
    <t>אדגר אג8</t>
  </si>
  <si>
    <t>אדגר השקעות ופיתוח בעמ</t>
  </si>
  <si>
    <t>A-</t>
  </si>
  <si>
    <t>אלבר אג11</t>
  </si>
  <si>
    <t>אלבר שירותי מימונית בעמ</t>
  </si>
  <si>
    <t>שרותים</t>
  </si>
  <si>
    <t>אלבר אג13</t>
  </si>
  <si>
    <t>אפריקה השקעות אג26</t>
  </si>
  <si>
    <t>אפריקה-ישראל להשקעות בעמ</t>
  </si>
  <si>
    <t>BBB+</t>
  </si>
  <si>
    <t>אדרי-אל אג2</t>
  </si>
  <si>
    <t>אדרי-אל החזקות בעמ</t>
  </si>
  <si>
    <t>B+</t>
  </si>
  <si>
    <t>דלק אנרגיה אג3</t>
  </si>
  <si>
    <t>דלק מערכות אנרגיה בעמ</t>
  </si>
  <si>
    <t>חיפושי נפט וגז</t>
  </si>
  <si>
    <t>דלק אנרגיה אג5</t>
  </si>
  <si>
    <t>סה"כ אגרות חוב קונצרניות צמודות</t>
  </si>
  <si>
    <t>אגרות חוב קונצרניות לא צמודות</t>
  </si>
  <si>
    <t>אלביט מערכות אג1</t>
  </si>
  <si>
    <t>אלביט מערכות‎</t>
  </si>
  <si>
    <t>טכנולוגיה</t>
  </si>
  <si>
    <t>פועלים הנפ הת16</t>
  </si>
  <si>
    <t>גב ים אג7</t>
  </si>
  <si>
    <t>כללביט אג6</t>
  </si>
  <si>
    <t>פניקס הון אג3</t>
  </si>
  <si>
    <t>פניקס הון הת1</t>
  </si>
  <si>
    <t>פרטנר אג5</t>
  </si>
  <si>
    <t>אגוד הנפקות הת18</t>
  </si>
  <si>
    <t>חברה לישראל אג9</t>
  </si>
  <si>
    <t>סלקום אג5</t>
  </si>
  <si>
    <t>סלקום סד' ט' 25</t>
  </si>
  <si>
    <t>פז נפט אג3</t>
  </si>
  <si>
    <t>פז חברת הנפט בעמ</t>
  </si>
  <si>
    <t>סה"כ אגרות חוב קונצרניות לא צמודות</t>
  </si>
  <si>
    <t>אגרות חוב קונצרניות צמודות למט"ח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</si>
  <si>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</si>
  <si>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</si>
  <si>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</si>
  <si>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</si>
  <si>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</si>
  <si>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</si>
  <si>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</si>
  <si>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</si>
  <si>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ABNANV 4.75 19</t>
  </si>
  <si>
    <t>AU3CB0218345</t>
  </si>
  <si>
    <t>ABN AMRO</t>
  </si>
  <si>
    <t>S&amp;P</t>
  </si>
  <si>
    <t>דולר אוסטרלי</t>
  </si>
  <si>
    <t>ANZ FLOAT 6/23</t>
  </si>
  <si>
    <t>AU3FN0017612</t>
  </si>
  <si>
    <t>AUST &amp; NZ BANKING GROUP</t>
  </si>
  <si>
    <t>BIDU 3.5 11/22</t>
  </si>
  <si>
    <t>BIDU</t>
  </si>
  <si>
    <t>JPM 4.25 11/18</t>
  </si>
  <si>
    <t>XS0925035692</t>
  </si>
  <si>
    <t>JPMORGAN CHASE</t>
  </si>
  <si>
    <t>דולר ניו זילנד</t>
  </si>
  <si>
    <t>WFC 4.125 08/23</t>
  </si>
  <si>
    <t>US94974BFN55</t>
  </si>
  <si>
    <t>WFC</t>
  </si>
  <si>
    <t>Banks (4010)</t>
  </si>
  <si>
    <t>EDF 5 1/4 01/29</t>
  </si>
  <si>
    <t>USF2893TAF33</t>
  </si>
  <si>
    <t>ELEC DE FRANCE</t>
  </si>
  <si>
    <t>Utilities (5510)</t>
  </si>
  <si>
    <t>GS 5 08/19</t>
  </si>
  <si>
    <t>AU3CB0218709</t>
  </si>
  <si>
    <t>GOLDMAN SACHS GP</t>
  </si>
  <si>
    <t>Diversified Financials (4020)</t>
  </si>
  <si>
    <t>JPM 3 3/8 05/01</t>
  </si>
  <si>
    <t>NDASS 4.25 22</t>
  </si>
  <si>
    <t>US65557HAD44</t>
  </si>
  <si>
    <t>NORDEA BANK AB</t>
  </si>
  <si>
    <t>SRENVX 6 3/8 09</t>
  </si>
  <si>
    <t>XS0901578681</t>
  </si>
  <si>
    <t>AQUARIUS + INV S</t>
  </si>
  <si>
    <t>HRB 5 1/2 11/01</t>
  </si>
  <si>
    <t>US093662AE40</t>
  </si>
  <si>
    <t>BLOCK FINANCIAL</t>
  </si>
  <si>
    <t>BBB</t>
  </si>
  <si>
    <t>JNPR 4 1/2 03/1</t>
  </si>
  <si>
    <t>US48203RAG92</t>
  </si>
  <si>
    <t>JUNIPER ENTWORKS</t>
  </si>
  <si>
    <t>Information Technology (0045)</t>
  </si>
  <si>
    <t>KLAC 4.65 11/24</t>
  </si>
  <si>
    <t>KLA TENCOR</t>
  </si>
  <si>
    <t>Semiconductors (4530)</t>
  </si>
  <si>
    <t>MSI 3 1/2 03/01</t>
  </si>
  <si>
    <t>US620076BC25</t>
  </si>
  <si>
    <t>MOTOROLA</t>
  </si>
  <si>
    <t>STANLN 4 07/22</t>
  </si>
  <si>
    <t>XS0803659340</t>
  </si>
  <si>
    <t>STANDARD CHART</t>
  </si>
  <si>
    <t>ALPEKA4.5 11/22</t>
  </si>
  <si>
    <t>USP01703AA82</t>
  </si>
  <si>
    <t>ALPEK SA DE CV</t>
  </si>
  <si>
    <t>מתכת ומוצרי בניה</t>
  </si>
  <si>
    <t>BBB-</t>
  </si>
  <si>
    <t>BAC 0 09/15/26</t>
  </si>
  <si>
    <t>US59022CAA18</t>
  </si>
  <si>
    <t>BANK OF AMERICA CORP</t>
  </si>
  <si>
    <t>BAC 4.2 08/24</t>
  </si>
  <si>
    <t>US06051GFH74</t>
  </si>
  <si>
    <t>BANK OF AMERICA</t>
  </si>
  <si>
    <t>BRFSBZ 3.95 23</t>
  </si>
  <si>
    <t>USP1905CAD22</t>
  </si>
  <si>
    <t>BRF SA</t>
  </si>
  <si>
    <t>Food, Beverage &amp; Tobacco (3020)</t>
  </si>
  <si>
    <t>C 0 08/25/36</t>
  </si>
  <si>
    <t>US172967DS78</t>
  </si>
  <si>
    <t>CITIGROUP</t>
  </si>
  <si>
    <t>C 4 08/05/24</t>
  </si>
  <si>
    <t>US172967HV61</t>
  </si>
  <si>
    <t>CITIGROUP INC</t>
  </si>
  <si>
    <t>COH 4 1/4 04/01</t>
  </si>
  <si>
    <t>US189754AA23</t>
  </si>
  <si>
    <t>COACH INC</t>
  </si>
  <si>
    <t>Consumer Durables &amp; Apparel (2520)</t>
  </si>
  <si>
    <t>NNGRNV 4 1/2 07</t>
  </si>
  <si>
    <t>XS1028950290</t>
  </si>
  <si>
    <t>NN GROUP NV</t>
  </si>
  <si>
    <t>Insurance (4030)</t>
  </si>
  <si>
    <t>NWL 4 06/22</t>
  </si>
  <si>
    <t>NWL</t>
  </si>
  <si>
    <t>Consumer Services (2530)</t>
  </si>
  <si>
    <t>PTTEPT 4.875 49</t>
  </si>
  <si>
    <t>USY7145PCN60</t>
  </si>
  <si>
    <t>PTT EXPLOR</t>
  </si>
  <si>
    <t>אנרגיה</t>
  </si>
  <si>
    <t>RWE 7 10/12/72</t>
  </si>
  <si>
    <t>XS0767140022</t>
  </si>
  <si>
    <t>RWE AG 8612</t>
  </si>
  <si>
    <t>SAMMIN 4 1/8 11</t>
  </si>
  <si>
    <t>USP84050AA46</t>
  </si>
  <si>
    <t>SAMARCO MINERACA</t>
  </si>
  <si>
    <t>SHBASS 12/49</t>
  </si>
  <si>
    <t>SHBASS</t>
  </si>
  <si>
    <t>אג"ח חו"ל</t>
  </si>
  <si>
    <t>STX 4.75 06/23</t>
  </si>
  <si>
    <t>USG79456AD42</t>
  </si>
  <si>
    <t>SEAGATE HDD CAYM</t>
  </si>
  <si>
    <t>TSS3.75 06/23</t>
  </si>
  <si>
    <t>US891906AB53</t>
  </si>
  <si>
    <t>TOTAL SYSTEM SVC</t>
  </si>
  <si>
    <t>Software &amp; Services (4510)</t>
  </si>
  <si>
    <t>DB 4.296 05/25</t>
  </si>
  <si>
    <t>US251525AM33</t>
  </si>
  <si>
    <t>DEUTSCHE BANK AG</t>
  </si>
  <si>
    <t>BB+</t>
  </si>
  <si>
    <t>LB 5.625 02/22</t>
  </si>
  <si>
    <t>US532716AU19</t>
  </si>
  <si>
    <t>L BARNDS</t>
  </si>
  <si>
    <t>Retailing (2550)</t>
  </si>
  <si>
    <t>TITIM 5.303 05/</t>
  </si>
  <si>
    <t>US87927YAA01</t>
  </si>
  <si>
    <t>TELECOM ITALIA</t>
  </si>
  <si>
    <t>Telecommunication Services (5010)</t>
  </si>
  <si>
    <t>VIEFP4.85 04/49</t>
  </si>
  <si>
    <t>FR0011391838</t>
  </si>
  <si>
    <t>VEOLIA ENVRNMT</t>
  </si>
  <si>
    <t>שטרלינג</t>
  </si>
  <si>
    <t>MKTLN 2 03/31/2</t>
  </si>
  <si>
    <t>MARKET TECH</t>
  </si>
  <si>
    <t>Real Estate (4040)</t>
  </si>
  <si>
    <t>סה"כ אגרות חוב קונצרניות חברות זרות בחו"ל</t>
  </si>
  <si>
    <t>סה"כ אג"ח קונצרני בחו"ל</t>
  </si>
  <si>
    <t>סה"כ אג"ח קונצרני</t>
  </si>
  <si>
    <t>סחיר - מניות</t>
  </si>
  <si>
    <t>מניות</t>
  </si>
  <si>
    <t>מניות בישראל</t>
  </si>
  <si>
    <t>מניות תל אביב 25</t>
  </si>
  <si>
    <t>בינלאומי 5</t>
  </si>
  <si>
    <t>הבנק הבינלאומי הראשון לישראל ב</t>
  </si>
  <si>
    <t>עזריאלי</t>
  </si>
  <si>
    <t>קבוצת עזריאלי</t>
  </si>
  <si>
    <t>שטראוס עלית</t>
  </si>
  <si>
    <t>שטראוס גרופ בעמ</t>
  </si>
  <si>
    <t>מזון</t>
  </si>
  <si>
    <t>פז נפט</t>
  </si>
  <si>
    <t>נייס</t>
  </si>
  <si>
    <t>נייס מערכות בעמ</t>
  </si>
  <si>
    <t>תוכנה ואינטרנט</t>
  </si>
  <si>
    <t>אורמת טכנו</t>
  </si>
  <si>
    <t>אורמת טכנולוגיות</t>
  </si>
  <si>
    <t>קלינטק</t>
  </si>
  <si>
    <t>סה"כ מניות תל אביב 25</t>
  </si>
  <si>
    <t>מניות תל אביב 75</t>
  </si>
  <si>
    <t>פיבי</t>
  </si>
  <si>
    <t>פ.י.ב.י. אחזקות בעמ</t>
  </si>
  <si>
    <t>אשטרום נכסים</t>
  </si>
  <si>
    <t>אשטרום נכסים בעמ</t>
  </si>
  <si>
    <t>גב ים</t>
  </si>
  <si>
    <t>גב ים לקבל</t>
  </si>
  <si>
    <t>פלסאון תעשיות</t>
  </si>
  <si>
    <t>פלסאון תעשיות בעמ</t>
  </si>
  <si>
    <t>כימיה גומי ופלסטיק</t>
  </si>
  <si>
    <t>סה"כ מניות תל אביב 75</t>
  </si>
  <si>
    <t>מניות מניות היתר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</si>
  <si>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</si>
  <si>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</si>
  <si>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</si>
  <si>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</si>
  <si>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</si>
  <si>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</si>
  <si>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</si>
  <si>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</si>
  <si>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</si>
  <si>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IL0010834765</t>
  </si>
  <si>
    <t>מחשבים</t>
  </si>
  <si>
    <t>MKT LN</t>
  </si>
  <si>
    <t>GG00BSSWD59X</t>
  </si>
  <si>
    <t>HALLIBURTON CO</t>
  </si>
  <si>
    <t>US4062161017</t>
  </si>
  <si>
    <t>HALLIBURTON</t>
  </si>
  <si>
    <t>Energy (1010)</t>
  </si>
  <si>
    <t>SCHLUMBERGER LT</t>
  </si>
  <si>
    <t>AN80686571086</t>
  </si>
  <si>
    <t>SCHLUMBERGER LTD</t>
  </si>
  <si>
    <t>SCHLUMBERGER LT לקבל</t>
  </si>
  <si>
    <t>UNITED REN)URI(</t>
  </si>
  <si>
    <t>US9113631090</t>
  </si>
  <si>
    <t>ANITED RENTALS</t>
  </si>
  <si>
    <t>Capital Goods (2010)</t>
  </si>
  <si>
    <t>DEUTSCHE POST A</t>
  </si>
  <si>
    <t>DE0005552004</t>
  </si>
  <si>
    <t>DEUTSCHE POST-RG</t>
  </si>
  <si>
    <t>Transportation (2030)</t>
  </si>
  <si>
    <t>BORGWARNER INC</t>
  </si>
  <si>
    <t>US0997241064</t>
  </si>
  <si>
    <t>BORGWARNER</t>
  </si>
  <si>
    <t>Automobiles &amp; Components (2510)</t>
  </si>
  <si>
    <t>GENERAL MOTORS</t>
  </si>
  <si>
    <t>US37045V1008</t>
  </si>
  <si>
    <t>888 HOLDINGS PL</t>
  </si>
  <si>
    <t>GI000A0F6407</t>
  </si>
  <si>
    <t>HOLDINGS PLC 888</t>
  </si>
  <si>
    <t>LAS VEGAS SANDS</t>
  </si>
  <si>
    <t>US5178341070</t>
  </si>
  <si>
    <t>PRICELINE GROUP</t>
  </si>
  <si>
    <t>US7415034039</t>
  </si>
  <si>
    <t>TJX COS INC/THE</t>
  </si>
  <si>
    <t>US8725401090</t>
  </si>
  <si>
    <t>TJX COS INC</t>
  </si>
  <si>
    <t>ACTAVIS PLC</t>
  </si>
  <si>
    <t>IE00BD1NQJ95</t>
  </si>
  <si>
    <t>ACTAVIS</t>
  </si>
  <si>
    <t>Pharmaceuticals, Biotech&amp;Life Sci (3520)</t>
  </si>
  <si>
    <t>GILEAD SCIENCES</t>
  </si>
  <si>
    <t>US3755581036</t>
  </si>
  <si>
    <t>PFIZER INC</t>
  </si>
  <si>
    <t>US7170811035</t>
  </si>
  <si>
    <t>pfizer</t>
  </si>
  <si>
    <t>SANOFI</t>
  </si>
  <si>
    <t>US80105N1054</t>
  </si>
  <si>
    <t>SANOFI-ADR</t>
  </si>
  <si>
    <t>US1729674242</t>
  </si>
  <si>
    <t>US0605051046</t>
  </si>
  <si>
    <t>GRAND CITY PROP</t>
  </si>
  <si>
    <t>LU0775917882</t>
  </si>
  <si>
    <t>GRAND CITY PROPE</t>
  </si>
  <si>
    <t>BAIDU INC</t>
  </si>
  <si>
    <t>US0567521085</t>
  </si>
  <si>
    <t>BAIDA NIC</t>
  </si>
  <si>
    <t>EBAY INC</t>
  </si>
  <si>
    <t>US2786421030</t>
  </si>
  <si>
    <t>FACEBOOK INC</t>
  </si>
  <si>
    <t>US3030M1027</t>
  </si>
  <si>
    <t>FACEBOOK</t>
  </si>
  <si>
    <t>GOOGLE INC</t>
  </si>
  <si>
    <t>US38259P7069</t>
  </si>
  <si>
    <t>GOOGLE INC-C</t>
  </si>
  <si>
    <t>INTERNATIONAL B</t>
  </si>
  <si>
    <t>US4592001014</t>
  </si>
  <si>
    <t>IBM</t>
  </si>
  <si>
    <t>SAMSUNG ELECTRO</t>
  </si>
  <si>
    <t>US7960508882</t>
  </si>
  <si>
    <t>SPDR S&amp;P CHINA E</t>
  </si>
  <si>
    <t>ABBVIE INC)ABBV</t>
  </si>
  <si>
    <t>US00287Y1091</t>
  </si>
  <si>
    <t>ABBVIE INC</t>
  </si>
  <si>
    <t>Health Care (0035)</t>
  </si>
  <si>
    <t>סה"כ מניות חברות ישראליות בחו"ל</t>
  </si>
  <si>
    <t>מניות חברות זרות בחו"ל</t>
  </si>
  <si>
    <t>CHINA MOBILE  LTD SP ADR לקבל</t>
  </si>
  <si>
    <t>US16941M1099</t>
  </si>
  <si>
    <t>CHINA MOBILE COMM CORP</t>
  </si>
  <si>
    <t>MICHAEL KORS HO</t>
  </si>
  <si>
    <t>VGG607541015</t>
  </si>
  <si>
    <t>MICHAEL KORS HOIDINGS</t>
  </si>
  <si>
    <t>סה"כ מניות חברות זרות בחו"ל</t>
  </si>
  <si>
    <t>סה"כ מניות בחו"ל</t>
  </si>
  <si>
    <t>סה"כ מניות</t>
  </si>
  <si>
    <t>סחיר - תעודות סל</t>
  </si>
  <si>
    <t>תעודות סל</t>
  </si>
  <si>
    <t>תעודות סל בישראל</t>
  </si>
  <si>
    <t>תעודות סל שמחקות מדדי מניות בישראל</t>
  </si>
  <si>
    <t>הראל סל תא100</t>
  </si>
  <si>
    <t>הראל סל בעמ</t>
  </si>
  <si>
    <t>מט100.ס2</t>
  </si>
  <si>
    <t>פסגות מוצרי מדדים בעמ</t>
  </si>
  <si>
    <t>תכלית תא 100</t>
  </si>
  <si>
    <t>תכלית תעודות סל בעמ</t>
  </si>
  <si>
    <t>סה"כ תעודות סל שמחקות מדדי מניות בישראל</t>
  </si>
  <si>
    <t>תעודות סל שמחקות מדדי מניות בחו"ל</t>
  </si>
  <si>
    <t>הראל סל 500S&amp;P</t>
  </si>
  <si>
    <t>פסגות מדד קפג</t>
  </si>
  <si>
    <t>פסגות תעודות סל מדדים בעמ</t>
  </si>
  <si>
    <t>פסגות סל 500S&amp;P</t>
  </si>
  <si>
    <t>פסגות סל Retail</t>
  </si>
  <si>
    <t>פסגות מוצרי מטח בעמ</t>
  </si>
  <si>
    <t>פסגות סל US BUYBACK</t>
  </si>
  <si>
    <t>תכלית שקלי 500S&amp;P</t>
  </si>
  <si>
    <t>תכלית מורכבות בעמ</t>
  </si>
  <si>
    <t>סה"כ תעודות סל שמחקות מדדי מניות בחו"ל</t>
  </si>
  <si>
    <t>תעודות סל שמחקות מדדים אחרים בישראל</t>
  </si>
  <si>
    <t>הראל סל תל בונד 40</t>
  </si>
  <si>
    <t>הראל סל תל בונד שקלי</t>
  </si>
  <si>
    <t>מבט תל בונד</t>
  </si>
  <si>
    <t>מבט תל בנד שקלי REIN</t>
  </si>
  <si>
    <t>פסגות סל בונד 60 סד1</t>
  </si>
  <si>
    <t>פסגות סל תל בונד תשו</t>
  </si>
  <si>
    <t>קסם תל בונד</t>
  </si>
  <si>
    <t>קסם תעודות סל ומוצרי מדדים בעמ</t>
  </si>
  <si>
    <t>תאמ4.ס12</t>
  </si>
  <si>
    <t>תכלית תל בונד 20 REI</t>
  </si>
  <si>
    <t>תכלית תל בונד שקלי</t>
  </si>
  <si>
    <t>תכלית גלובל בעמ</t>
  </si>
  <si>
    <t>תכלית תל בונד תשואות</t>
  </si>
  <si>
    <t>אינדקס סל בעמ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</si>
  <si>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</si>
  <si>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</si>
  <si>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</si>
  <si>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</si>
  <si>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</si>
  <si>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</si>
  <si>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</si>
  <si>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</si>
  <si>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</si>
  <si>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</si>
  <si>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</si>
  <si>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</si>
  <si>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SPDR-CONS DISCRE</t>
  </si>
  <si>
    <t>DAXEX</t>
  </si>
  <si>
    <t>DE0005933931</t>
  </si>
  <si>
    <t>PIMCO EMRG LOCAL BD</t>
  </si>
  <si>
    <t>DEUTSCHE X-TRAC</t>
  </si>
  <si>
    <t>US2330518794</t>
  </si>
  <si>
    <t>DEUTSCHE X TRACKERS</t>
  </si>
  <si>
    <t>EGSHARES EMERGI</t>
  </si>
  <si>
    <t>US2684617796</t>
  </si>
  <si>
    <t>EGS EM CONSUMER</t>
  </si>
  <si>
    <t>ENERGY SELECT S</t>
  </si>
  <si>
    <t>US81369Y5069</t>
  </si>
  <si>
    <t>SPDR-ENERGY SEL</t>
  </si>
  <si>
    <t>ISHARES INDIA 5</t>
  </si>
  <si>
    <t>US4642895290</t>
  </si>
  <si>
    <t>ISHARES INDIA</t>
  </si>
  <si>
    <t>ISHARES JAP</t>
  </si>
  <si>
    <t>US4642868487</t>
  </si>
  <si>
    <t>ISHARES MSCI JPN</t>
  </si>
  <si>
    <t>ISHARES MSCI AL</t>
  </si>
  <si>
    <t>US4642881829</t>
  </si>
  <si>
    <t>ISHARES MSCI</t>
  </si>
  <si>
    <t>ISHARES MSCI IN</t>
  </si>
  <si>
    <t>US46429B5984</t>
  </si>
  <si>
    <t>ISHARES MSCI SW</t>
  </si>
  <si>
    <t>US4642867497</t>
  </si>
  <si>
    <t>ISHARES MSCI SWI</t>
  </si>
  <si>
    <t>ISHARES-BRAZIL</t>
  </si>
  <si>
    <t>US4642864007</t>
  </si>
  <si>
    <t>ISHARES MSCI BRA</t>
  </si>
  <si>
    <t>ISHARES-FRANCE</t>
  </si>
  <si>
    <t>US4642867075</t>
  </si>
  <si>
    <t>ISHARES MSCI FRA</t>
  </si>
  <si>
    <t>ISHARES-GERMANY</t>
  </si>
  <si>
    <t>US4642868065</t>
  </si>
  <si>
    <t>ISHARES MSCI GER</t>
  </si>
  <si>
    <t>ISHARES-UK</t>
  </si>
  <si>
    <t>US4642866994</t>
  </si>
  <si>
    <t>ISHARES MSCI UNI</t>
  </si>
  <si>
    <t>MARKET VECTORS</t>
  </si>
  <si>
    <t>US57060U1007</t>
  </si>
  <si>
    <t>MARKET VECTORS GOLD</t>
  </si>
  <si>
    <t>NASDAQ</t>
  </si>
  <si>
    <t>US73935A1043</t>
  </si>
  <si>
    <t>POWERSH-QQQ</t>
  </si>
  <si>
    <t>NASDAQ לקבל</t>
  </si>
  <si>
    <t>POWERSHRES)PBJ</t>
  </si>
  <si>
    <t>US7395X8496</t>
  </si>
  <si>
    <t>POWERSH-FOOD&amp;BEV</t>
  </si>
  <si>
    <t>SOURCE STOXX EU</t>
  </si>
  <si>
    <t>IE00B60SWW18</t>
  </si>
  <si>
    <t>SOURCE STOXX EUR</t>
  </si>
  <si>
    <t>IE00B5MTXJ97</t>
  </si>
  <si>
    <t>SPDR S&amp;P CHINA</t>
  </si>
  <si>
    <t>US78463X4007</t>
  </si>
  <si>
    <t>SPDR S&amp;P R)XRT(</t>
  </si>
  <si>
    <t>US78464A7147</t>
  </si>
  <si>
    <t>SPDR S&amp;P RETAIL</t>
  </si>
  <si>
    <t>SPDR TRUST SER 1</t>
  </si>
  <si>
    <t>US78462F1030</t>
  </si>
  <si>
    <t>SPDR S&amp;P 500 ETF</t>
  </si>
  <si>
    <t>SPDR TRUST SER 1 לקבל</t>
  </si>
  <si>
    <t>SPDR-CONS STAPL</t>
  </si>
  <si>
    <t>US81369Y3080</t>
  </si>
  <si>
    <t>SPDR-CONS STAPLE</t>
  </si>
  <si>
    <t>TECH SPDR  -XLK</t>
  </si>
  <si>
    <t>US81369Y8030</t>
  </si>
  <si>
    <t>SPDR-TECH SEL S</t>
  </si>
  <si>
    <t>VANGUARD FTSE E</t>
  </si>
  <si>
    <t>US9220428745</t>
  </si>
  <si>
    <t>VANGUARD FTSE EU</t>
  </si>
  <si>
    <t>WISDOMTREE JAPA</t>
  </si>
  <si>
    <t>US97717W8516</t>
  </si>
  <si>
    <t>WISDOMTREE JPN H</t>
  </si>
  <si>
    <t>סה"כ תעודות סל שמחקות מדדי מניות</t>
  </si>
  <si>
    <t>תעודות סל שמחקות מדדים אחרים</t>
  </si>
  <si>
    <t>סה"כ תעודות סל שמחקות מדדים אחרים</t>
  </si>
  <si>
    <t>WISDOMTREE EURO</t>
  </si>
  <si>
    <t>US97717X7012</t>
  </si>
  <si>
    <t>WISDOM TREE EUROPE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</si>
  <si>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</si>
  <si>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</si>
  <si>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</si>
  <si>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</si>
  <si>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</si>
  <si>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</si>
  <si>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</si>
  <si>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</si>
  <si>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</si>
  <si>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</si>
  <si>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ALCENTRA FUND S</t>
  </si>
  <si>
    <t>LU1086644959</t>
  </si>
  <si>
    <t>ALCENTRA FUND</t>
  </si>
  <si>
    <t>קרן חו"ל</t>
  </si>
  <si>
    <t>AMUNDI FDS BOND</t>
  </si>
  <si>
    <t>LU1103162241</t>
  </si>
  <si>
    <t>AMUNDI FDS</t>
  </si>
  <si>
    <t>קרן נאמנות</t>
  </si>
  <si>
    <t>CREDIT SUISSE N</t>
  </si>
  <si>
    <t>LU0635707705</t>
  </si>
  <si>
    <t>CS-NOVA G SL-MB$</t>
  </si>
  <si>
    <t>FRANKLIN TEMPLE</t>
  </si>
  <si>
    <t>LU0195953152</t>
  </si>
  <si>
    <t>TEMP-FT GTR-IA$</t>
  </si>
  <si>
    <t>HEPTAGON FUND P</t>
  </si>
  <si>
    <t>IE00B6ZZNB36</t>
  </si>
  <si>
    <t>HEPT-OPP D M-CUS</t>
  </si>
  <si>
    <t>INVESCO ZODIAC</t>
  </si>
  <si>
    <t>LU0564079282</t>
  </si>
  <si>
    <t>LNVESCO ZOBIAC</t>
  </si>
  <si>
    <t>PIMCO )PIMGAII(</t>
  </si>
  <si>
    <t>IE00B4QHG263</t>
  </si>
  <si>
    <t>PIMCO-G INV-IAH</t>
  </si>
  <si>
    <t>ROBECO CAPITAL</t>
  </si>
  <si>
    <t>LU0398248921</t>
  </si>
  <si>
    <t>ROB-HY BD-I$</t>
  </si>
  <si>
    <t>SANDS CAPITAL F</t>
  </si>
  <si>
    <t>IE00B87KLW75</t>
  </si>
  <si>
    <t>SANDS-US S GR-H$</t>
  </si>
  <si>
    <t>T ROWE GLB HYLD</t>
  </si>
  <si>
    <t>LU0133083492</t>
  </si>
  <si>
    <t>GE VAR 11/67</t>
  </si>
  <si>
    <t>TCW FUNDS - EME</t>
  </si>
  <si>
    <t>LU0726519282</t>
  </si>
  <si>
    <t>TCW-EMMK IN-IU</t>
  </si>
  <si>
    <t>UBAM - GLOBAL H</t>
  </si>
  <si>
    <t>LU0569863243</t>
  </si>
  <si>
    <t>UBAM- GLOBAL</t>
  </si>
  <si>
    <t>סה"כ תעודות השתתפות בקרנות נאמנות בחו"ל</t>
  </si>
  <si>
    <t>סה"כ קרנות נאמנות בחו"ל</t>
  </si>
  <si>
    <t>סה"כ תעודות השתתפות בקרנות נאמנות</t>
  </si>
  <si>
    <t>סחיר - כתבי אופציה</t>
  </si>
  <si>
    <t>כתבי אופציה</t>
  </si>
  <si>
    <t>כתבי אופציה בישראל</t>
  </si>
  <si>
    <t>סה"כ כתבי אופציה בישראל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</si>
  <si>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</si>
  <si>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</si>
  <si>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</si>
  <si>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</si>
  <si>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</si>
  <si>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</si>
  <si>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</si>
  <si>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</si>
  <si>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</si>
  <si>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</si>
  <si>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</si>
  <si>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</si>
  <si>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</si>
  <si>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</si>
  <si>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</si>
  <si>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</si>
  <si>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</si>
  <si>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</si>
  <si>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</si>
  <si>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</si>
  <si>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</si>
  <si>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</si>
  <si>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</si>
  <si>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</si>
  <si>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</si>
  <si>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</si>
  <si>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</si>
  <si>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</si>
  <si>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</si>
  <si>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</si>
  <si>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</si>
  <si>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</si>
  <si>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</si>
  <si>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</si>
  <si>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</si>
  <si>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</si>
  <si>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</si>
  <si>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</si>
  <si>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</si>
  <si>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</si>
  <si>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</si>
  <si>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</si>
  <si>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</si>
  <si>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</si>
  <si>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</si>
  <si>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</si>
  <si>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</si>
  <si>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</si>
  <si>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</si>
  <si>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</si>
  <si>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</si>
  <si>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</si>
  <si>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</si>
  <si>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</si>
  <si>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</si>
  <si>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</si>
  <si>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</si>
  <si>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</si>
  <si>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</si>
  <si>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 8791</t>
  </si>
  <si>
    <t>31/05/2012</t>
  </si>
  <si>
    <t>ערד 4.8% 2026</t>
  </si>
  <si>
    <t>2/10/2011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</si>
  <si>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</si>
  <si>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</si>
  <si>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</si>
  <si>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</si>
  <si>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</si>
  <si>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</si>
  <si>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</si>
  <si>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</si>
  <si>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</si>
  <si>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</si>
  <si>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</si>
  <si>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</si>
  <si>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</si>
  <si>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</si>
  <si>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</si>
  <si>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</si>
  <si>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</si>
  <si>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</si>
  <si>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סדרה 8 8806</t>
  </si>
  <si>
    <t>1/09/2013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</si>
  <si>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</si>
  <si>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</si>
  <si>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</si>
  <si>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</si>
  <si>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</si>
  <si>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</si>
  <si>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</si>
  <si>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</si>
  <si>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</si>
  <si>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</si>
  <si>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</si>
  <si>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</si>
  <si>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</si>
  <si>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</si>
  <si>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</si>
  <si>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</si>
  <si>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</si>
  <si>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</si>
  <si>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</si>
  <si>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</si>
  <si>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</si>
  <si>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</si>
  <si>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</si>
  <si>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</si>
  <si>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</si>
  <si>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</si>
  <si>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</si>
  <si>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</si>
  <si>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</si>
  <si>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</si>
  <si>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8815</t>
  </si>
  <si>
    <t>1/06/2014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</si>
  <si>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</si>
  <si>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</si>
  <si>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</si>
  <si>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</si>
  <si>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</si>
  <si>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</si>
  <si>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</si>
  <si>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</si>
  <si>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</si>
  <si>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</si>
  <si>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</si>
  <si>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</si>
  <si>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</si>
  <si>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</si>
  <si>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</si>
  <si>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</si>
  <si>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</si>
  <si>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</si>
  <si>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</si>
  <si>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</si>
  <si>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</si>
  <si>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</si>
  <si>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</si>
  <si>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</si>
  <si>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</si>
  <si>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</si>
  <si>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</si>
  <si>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</si>
  <si>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</si>
  <si>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</si>
  <si>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</si>
  <si>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</si>
  <si>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</si>
  <si>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</si>
  <si>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</si>
  <si>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</si>
  <si>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</si>
  <si>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</si>
  <si>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</si>
  <si>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</si>
  <si>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ריט 1</t>
  </si>
  <si>
    <t>ריט 1 נדלן</t>
  </si>
  <si>
    <t>28/08/2014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</si>
  <si>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</si>
  <si>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</si>
  <si>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</si>
  <si>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</si>
  <si>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</si>
  <si>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</si>
  <si>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</si>
  <si>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</si>
  <si>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</si>
  <si>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</si>
  <si>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</si>
  <si>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</si>
  <si>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</si>
  <si>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</si>
  <si>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</si>
  <si>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סה"כ אג"ח קונצרני צמוד מדד</t>
  </si>
  <si>
    <t>אג"ח קונצרני לא צמוד</t>
  </si>
  <si>
    <t>אמקור סד' א 022</t>
  </si>
  <si>
    <t>21/09/2014</t>
  </si>
  <si>
    <t>סה"כ אג"ח קונצרני לא צמוד</t>
  </si>
  <si>
    <t>אג"ח קונצרני צמודות למט"ח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</si>
  <si>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</si>
  <si>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</si>
  <si>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</si>
  <si>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</si>
  <si>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</si>
  <si>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</si>
  <si>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</si>
  <si>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</si>
  <si>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</si>
  <si>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</si>
  <si>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</si>
  <si>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</si>
  <si>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</si>
  <si>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</si>
  <si>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</si>
  <si>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</si>
  <si>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</si>
  <si>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</si>
  <si>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</si>
  <si>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</si>
  <si>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</si>
  <si>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</si>
  <si>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</si>
  <si>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</si>
  <si>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</si>
  <si>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</si>
  <si>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</si>
  <si>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</si>
  <si>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</si>
  <si>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 ל"ס בישראל</t>
  </si>
  <si>
    <t>קרנות השקעה ל"ס בחו"ל</t>
  </si>
  <si>
    <t>סה"כ קרנות השקעה ל"ס בחו"ל</t>
  </si>
  <si>
    <t>סה"כ קרנות השקעה ל"ס</t>
  </si>
  <si>
    <t>לא סחיר - כתבי אופציה</t>
  </si>
  <si>
    <t>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</si>
  <si>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</si>
  <si>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</si>
  <si>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</si>
  <si>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</si>
  <si>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סה"כ כתבי אופציה ל"ס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</si>
  <si>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</si>
  <si>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</si>
  <si>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</si>
  <si>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</si>
  <si>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</si>
  <si>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</si>
  <si>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</si>
  <si>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</si>
  <si>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</si>
  <si>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</si>
  <si>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</si>
  <si>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</si>
  <si>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</si>
  <si>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</si>
  <si>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</si>
  <si>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</si>
  <si>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</si>
  <si>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</si>
  <si>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</si>
  <si>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</si>
  <si>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</si>
  <si>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</si>
  <si>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</si>
  <si>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</si>
  <si>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</si>
  <si>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</si>
  <si>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</si>
  <si>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16/09FW4.03050$</t>
  </si>
  <si>
    <t>פועלים‎</t>
  </si>
  <si>
    <t>11/03/2015</t>
  </si>
  <si>
    <t>FX SWAP</t>
  </si>
  <si>
    <t>16/01/2014</t>
  </si>
  <si>
    <t>10/04/2014</t>
  </si>
  <si>
    <t>סה"כ חוזים ₪ / מט"ח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</si>
  <si>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</si>
  <si>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</si>
  <si>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</si>
  <si>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</si>
  <si>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</si>
  <si>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</si>
  <si>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</si>
  <si>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</si>
  <si>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</si>
  <si>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</si>
  <si>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</si>
  <si>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</si>
  <si>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</si>
  <si>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</si>
  <si>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</si>
  <si>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</si>
  <si>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</si>
  <si>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</si>
  <si>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</si>
  <si>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</si>
  <si>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</si>
  <si>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</si>
  <si>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</si>
  <si>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</si>
  <si>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</si>
  <si>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</si>
  <si>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</si>
  <si>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</si>
  <si>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</si>
  <si>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</si>
  <si>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</si>
  <si>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</si>
  <si>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</si>
  <si>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</si>
  <si>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</si>
  <si>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</si>
  <si>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</si>
  <si>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</si>
  <si>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</si>
  <si>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</si>
  <si>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</si>
  <si>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</si>
  <si>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</si>
  <si>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</si>
  <si>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</si>
  <si>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</si>
  <si>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</si>
  <si>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</si>
  <si>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</si>
  <si>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</si>
  <si>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סה"כ הלוואות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</si>
  <si>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</si>
  <si>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</si>
  <si>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</si>
  <si>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</si>
  <si>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</si>
  <si>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</si>
  <si>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</si>
  <si>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</si>
  <si>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</si>
  <si>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</si>
  <si>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</si>
  <si>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</si>
  <si>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</si>
  <si>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</si>
  <si>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</si>
  <si>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</si>
  <si>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</si>
  <si>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</si>
  <si>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</si>
  <si>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</si>
  <si>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</si>
  <si>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</si>
  <si>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</si>
  <si>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</si>
  <si>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</si>
  <si>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</si>
  <si>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</si>
  <si>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</si>
  <si>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</si>
  <si>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</si>
  <si>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</si>
  <si>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</si>
  <si>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</si>
  <si>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</si>
  <si>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</si>
  <si>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</si>
  <si>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</si>
  <si>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</si>
  <si>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</si>
  <si>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</si>
  <si>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</si>
  <si>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</si>
  <si>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</si>
  <si>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</si>
  <si>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</si>
  <si>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</si>
  <si>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</si>
  <si>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</si>
  <si>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</si>
  <si>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</si>
  <si>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</si>
  <si>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מקיפה - עד 10% מניות, מספר אישור: 1531, קידוד: 513765347-00000000001531-0003, תאריך הפקת דוח: 20/04/2015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</si>
  <si>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</si>
  <si>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</si>
  <si>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</si>
  <si>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</si>
  <si>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</si>
  <si>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</si>
  <si>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</si>
  <si>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</si>
  <si>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</si>
  <si>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</si>
  <si>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</si>
  <si>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</si>
  <si>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</si>
  <si>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</si>
  <si>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</si>
  <si>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</si>
  <si>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</si>
  <si>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</si>
  <si>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</si>
  <si>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</si>
  <si>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</si>
  <si>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</si>
  <si>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</si>
  <si>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</si>
  <si>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</si>
  <si>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</si>
  <si>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</si>
  <si>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</si>
  <si>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</si>
  <si>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</si>
  <si>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</si>
  <si>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פרנק שוצרי</t>
  </si>
  <si>
    <t>דולר קנדי</t>
  </si>
  <si>
    <t>כתר שוודי</t>
  </si>
  <si>
    <t>דינר ידרני</t>
  </si>
  <si>
    <t>כתר דני</t>
  </si>
  <si>
    <t>רנד דרא"פ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</si>
  <si>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</si>
  <si>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</si>
  <si>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</si>
  <si>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</si>
  <si>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</si>
  <si>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</si>
  <si>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</si>
  <si>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</si>
  <si>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</si>
  <si>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</si>
  <si>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</si>
  <si>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</si>
  <si>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</si>
  <si>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</si>
  <si>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</si>
  <si>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</si>
  <si>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</si>
  <si>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</si>
  <si>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סיכום נכסי ההשקעה</t>
  </si>
  <si>
    <t xml:space="preserve">לא מדורג </t>
  </si>
  <si>
    <t>US056752AB41</t>
  </si>
  <si>
    <t>US482480AE03</t>
  </si>
  <si>
    <t>US651229AM82</t>
  </si>
  <si>
    <t>XS1194054166</t>
  </si>
  <si>
    <t xml:space="preserve">US46625HJJ05 </t>
  </si>
  <si>
    <t xml:space="preserve">XS1209164919 </t>
  </si>
  <si>
    <t>אחרים</t>
  </si>
  <si>
    <t xml:space="preserve">  שונות  </t>
  </si>
  <si>
    <t xml:space="preserve">  לא מדורג  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</si>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</sst>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,##0.00_ ;\-#,##0.00\ "/>
  </numFmts>
  <fonts count="11"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sz val="12"/>
      <color rgb="FF000000"/>
      <name val="Ariel"/>
    </font>
    <font>
      <b/>
      <sz val="10"/>
      <color rgb="FF0000FF"/>
      <name val="Ariel"/>
    </font>
    <font>
      <sz val="10"/>
      <color rgb="FF0000FF"/>
      <name val="Ariel"/>
    </font>
    <font>
      <sz val="10"/>
      <color rgb="FF000000"/>
      <name val="Ariel"/>
    </font>
    <font>
      <b/>
      <sz val="12"/>
      <color rgb="FF000080"/>
      <name val="Arie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e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FF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5" fillId="0" borderId="4" xfId="0" applyNumberFormat="1" applyFont="1" applyBorder="1" applyAlignment="1">
      <alignment horizontal="right" readingOrder="2"/>
    </xf>
    <xf numFmtId="10" fontId="4" fillId="0" borderId="0" xfId="0" applyNumberFormat="1" applyFont="1" applyAlignment="1">
      <alignment horizontal="right" readingOrder="2"/>
    </xf>
    <xf numFmtId="10" fontId="4" fillId="0" borderId="4" xfId="0" applyNumberFormat="1" applyFont="1" applyBorder="1" applyAlignment="1">
      <alignment horizontal="right" readingOrder="2"/>
    </xf>
    <xf numFmtId="0" fontId="5" fillId="0" borderId="4" xfId="0" applyNumberFormat="1" applyFont="1" applyBorder="1" applyAlignment="1">
      <alignment horizontal="right" readingOrder="2"/>
    </xf>
    <xf numFmtId="0" fontId="4" fillId="0" borderId="4" xfId="0" applyNumberFormat="1" applyFont="1" applyBorder="1" applyAlignment="1">
      <alignment horizontal="right" readingOrder="2"/>
    </xf>
    <xf numFmtId="4" fontId="5" fillId="0" borderId="4" xfId="0" applyNumberFormat="1" applyFont="1" applyBorder="1" applyAlignment="1">
      <alignment horizontal="right" readingOrder="2"/>
    </xf>
    <xf numFmtId="4" fontId="4" fillId="0" borderId="4" xfId="0" applyNumberFormat="1" applyFont="1" applyBorder="1" applyAlignment="1">
      <alignment horizontal="right" readingOrder="2"/>
    </xf>
    <xf numFmtId="43" fontId="6" fillId="0" borderId="0" xfId="1" applyFont="1" applyAlignment="1">
      <alignment horizontal="right" readingOrder="2"/>
    </xf>
    <xf numFmtId="10" fontId="0" fillId="0" borderId="0" xfId="0" applyNumberFormat="1"/>
    <xf numFmtId="10" fontId="4" fillId="0" borderId="1" xfId="0" applyNumberFormat="1" applyFont="1" applyBorder="1" applyAlignment="1">
      <alignment horizontal="right" readingOrder="2"/>
    </xf>
    <xf numFmtId="4" fontId="0" fillId="0" borderId="0" xfId="0" applyNumberFormat="1"/>
    <xf numFmtId="4" fontId="4" fillId="0" borderId="0" xfId="0" applyNumberFormat="1" applyFont="1" applyAlignment="1">
      <alignment horizontal="right" readingOrder="2"/>
    </xf>
    <xf numFmtId="4" fontId="4" fillId="0" borderId="1" xfId="0" applyNumberFormat="1" applyFont="1" applyBorder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10" fontId="0" fillId="0" borderId="4" xfId="0" applyNumberFormat="1" applyBorder="1"/>
    <xf numFmtId="4" fontId="0" fillId="0" borderId="4" xfId="0" applyNumberFormat="1" applyBorder="1"/>
    <xf numFmtId="10" fontId="6" fillId="0" borderId="0" xfId="1" applyNumberFormat="1" applyFont="1" applyAlignment="1">
      <alignment horizontal="right" readingOrder="2"/>
    </xf>
    <xf numFmtId="166" fontId="6" fillId="0" borderId="0" xfId="1" applyNumberFormat="1" applyFont="1" applyAlignment="1">
      <alignment horizontal="right" readingOrder="2"/>
    </xf>
    <xf numFmtId="10" fontId="5" fillId="0" borderId="0" xfId="2" applyNumberFormat="1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43" fontId="10" fillId="0" borderId="0" xfId="1" applyFont="1" applyAlignment="1">
      <alignment horizontal="right" readingOrder="2"/>
    </xf>
    <xf numFmtId="43" fontId="8" fillId="0" borderId="0" xfId="3" applyFont="1"/>
    <xf numFmtId="10" fontId="10" fillId="0" borderId="0" xfId="1" applyNumberFormat="1" applyFont="1" applyAlignment="1">
      <alignment horizontal="right" readingOrder="2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rightToLeft="1" workbookViewId="0">
      <selection activeCell="C24" sqref="C24"/>
    </sheetView>
  </sheetViews>
  <sheetFormatPr defaultColWidth="9.140625" defaultRowHeight="12.75"/>
  <cols>
    <col min="1" max="1" width="49.7109375" customWidth="1"/>
    <col min="2" max="2" width="14.7109375" customWidth="1"/>
    <col min="3" max="3" width="9.7109375" customWidth="1"/>
    <col min="4" max="4" width="8.7109375" customWidth="1"/>
    <col min="5" max="5" width="10.7109375" customWidth="1"/>
    <col min="6" max="6" width="13.7109375" customWidth="1"/>
    <col min="7" max="7" width="14.7109375" style="27" customWidth="1"/>
    <col min="8" max="8" width="16.7109375" style="27" customWidth="1"/>
    <col min="9" max="9" width="11.7109375" style="29" customWidth="1"/>
    <col min="10" max="10" width="20.7109375" style="27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20" t="s">
        <v>10</v>
      </c>
      <c r="H11" s="20" t="s">
        <v>11</v>
      </c>
      <c r="I11" s="30" t="s">
        <v>12</v>
      </c>
      <c r="J11" s="20" t="s">
        <v>13</v>
      </c>
    </row>
    <row r="12" spans="1:10">
      <c r="A12" s="5"/>
      <c r="B12" s="5"/>
      <c r="C12" s="5"/>
      <c r="D12" s="5"/>
      <c r="E12" s="5"/>
      <c r="F12" s="5"/>
      <c r="G12" s="28" t="s">
        <v>14</v>
      </c>
      <c r="H12" s="28" t="s">
        <v>14</v>
      </c>
      <c r="I12" s="31" t="s">
        <v>15</v>
      </c>
      <c r="J12" s="28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20"/>
      <c r="H15" s="20"/>
      <c r="I15" s="30"/>
      <c r="J15" s="20"/>
    </row>
    <row r="18" spans="1:10">
      <c r="A18" s="4" t="s">
        <v>17</v>
      </c>
      <c r="B18" s="4"/>
      <c r="C18" s="4"/>
      <c r="D18" s="4"/>
      <c r="E18" s="4"/>
      <c r="F18" s="4"/>
      <c r="G18" s="20"/>
      <c r="H18" s="20"/>
      <c r="I18" s="30"/>
      <c r="J18" s="20"/>
    </row>
    <row r="19" spans="1:10">
      <c r="A19" s="6" t="s">
        <v>18</v>
      </c>
      <c r="B19" s="6"/>
      <c r="C19" s="6"/>
      <c r="D19" s="6"/>
      <c r="E19" s="6"/>
      <c r="F19" s="6"/>
      <c r="G19" s="18"/>
      <c r="H19" s="18"/>
      <c r="I19" s="32"/>
      <c r="J19" s="18"/>
    </row>
    <row r="20" spans="1:10" ht="13.5" thickBot="1">
      <c r="A20" s="6" t="s">
        <v>19</v>
      </c>
      <c r="B20" s="6"/>
      <c r="C20" s="6"/>
      <c r="D20" s="6"/>
      <c r="E20" s="6"/>
      <c r="F20" s="6"/>
      <c r="G20" s="18"/>
      <c r="H20" s="18"/>
      <c r="I20" s="24">
        <v>0</v>
      </c>
      <c r="J20" s="19">
        <f>I20/סיכום!$B$42</f>
        <v>0</v>
      </c>
    </row>
    <row r="21" spans="1:10" ht="13.5" thickTop="1"/>
    <row r="22" spans="1:10">
      <c r="A22" s="6" t="s">
        <v>20</v>
      </c>
      <c r="B22" s="6"/>
      <c r="C22" s="6"/>
      <c r="D22" s="6"/>
      <c r="E22" s="6"/>
      <c r="F22" s="6"/>
      <c r="G22" s="18"/>
      <c r="H22" s="18"/>
      <c r="I22" s="32"/>
      <c r="J22" s="18"/>
    </row>
    <row r="23" spans="1:10">
      <c r="A23" s="7" t="s">
        <v>21</v>
      </c>
      <c r="B23" s="7" t="s">
        <v>22</v>
      </c>
      <c r="C23" s="7" t="s">
        <v>23</v>
      </c>
      <c r="D23" s="7" t="s">
        <v>24</v>
      </c>
      <c r="E23" s="26">
        <v>0</v>
      </c>
      <c r="F23" s="7" t="s">
        <v>25</v>
      </c>
      <c r="G23" s="17">
        <v>0</v>
      </c>
      <c r="H23" s="17">
        <v>0</v>
      </c>
      <c r="I23" s="33">
        <v>23.8</v>
      </c>
      <c r="J23" s="17">
        <f>I23/סיכום!$B$42</f>
        <v>5.2159755776627203E-4</v>
      </c>
    </row>
    <row r="24" spans="1:10">
      <c r="A24" s="7" t="s">
        <v>26</v>
      </c>
      <c r="B24" s="7">
        <v>1000363</v>
      </c>
      <c r="C24" s="26">
        <v>0</v>
      </c>
      <c r="D24" s="26">
        <v>0</v>
      </c>
      <c r="E24" s="26">
        <v>0</v>
      </c>
      <c r="F24" s="7" t="s">
        <v>25</v>
      </c>
      <c r="G24" s="17">
        <v>0</v>
      </c>
      <c r="H24" s="17">
        <v>0</v>
      </c>
      <c r="I24" s="33">
        <v>0</v>
      </c>
      <c r="J24" s="17">
        <f>I24/סיכום!$B$42</f>
        <v>0</v>
      </c>
    </row>
    <row r="25" spans="1:10">
      <c r="A25" s="7" t="s">
        <v>27</v>
      </c>
      <c r="B25" s="7" t="s">
        <v>28</v>
      </c>
      <c r="C25" s="7" t="s">
        <v>29</v>
      </c>
      <c r="D25" s="7" t="s">
        <v>24</v>
      </c>
      <c r="E25" s="26">
        <v>0</v>
      </c>
      <c r="F25" s="7" t="s">
        <v>30</v>
      </c>
      <c r="G25" s="17">
        <v>0</v>
      </c>
      <c r="H25" s="17">
        <v>0</v>
      </c>
      <c r="I25" s="33">
        <v>138.12</v>
      </c>
      <c r="J25" s="17">
        <f>I25/סיכום!$B$42</f>
        <v>3.0270191041461133E-3</v>
      </c>
    </row>
    <row r="26" spans="1:10">
      <c r="A26" s="7" t="s">
        <v>31</v>
      </c>
      <c r="B26" s="7" t="s">
        <v>32</v>
      </c>
      <c r="C26" s="7" t="s">
        <v>29</v>
      </c>
      <c r="D26" s="7" t="s">
        <v>24</v>
      </c>
      <c r="E26" s="26">
        <v>0</v>
      </c>
      <c r="F26" s="7" t="s">
        <v>25</v>
      </c>
      <c r="G26" s="17">
        <v>0</v>
      </c>
      <c r="H26" s="17">
        <v>0</v>
      </c>
      <c r="I26" s="33">
        <v>21.15</v>
      </c>
      <c r="J26" s="17">
        <f>I26/סיכום!$B$42</f>
        <v>4.635205187712879E-4</v>
      </c>
    </row>
    <row r="27" spans="1:10" ht="13.5" thickBot="1">
      <c r="A27" s="6" t="s">
        <v>33</v>
      </c>
      <c r="B27" s="6"/>
      <c r="C27" s="6"/>
      <c r="D27" s="6"/>
      <c r="E27" s="6"/>
      <c r="F27" s="6"/>
      <c r="G27" s="18"/>
      <c r="H27" s="18"/>
      <c r="I27" s="24">
        <f>SUM(I23:I26)</f>
        <v>183.07000000000002</v>
      </c>
      <c r="J27" s="19">
        <f>SUM(J23:J26)</f>
        <v>4.0121371806836736E-3</v>
      </c>
    </row>
    <row r="28" spans="1:10" ht="13.5" thickTop="1"/>
    <row r="29" spans="1:10">
      <c r="A29" s="6" t="s">
        <v>34</v>
      </c>
      <c r="B29" s="6"/>
      <c r="C29" s="6"/>
      <c r="D29" s="6"/>
      <c r="E29" s="6"/>
      <c r="F29" s="6"/>
      <c r="G29" s="18"/>
      <c r="H29" s="18"/>
      <c r="I29" s="32"/>
      <c r="J29" s="18"/>
    </row>
    <row r="30" spans="1:10">
      <c r="A30" s="7" t="s">
        <v>35</v>
      </c>
      <c r="B30" s="7" t="s">
        <v>36</v>
      </c>
      <c r="C30" s="7" t="s">
        <v>23</v>
      </c>
      <c r="D30" s="7" t="s">
        <v>24</v>
      </c>
      <c r="E30" s="26">
        <v>0</v>
      </c>
      <c r="F30" s="7" t="s">
        <v>37</v>
      </c>
      <c r="G30" s="17">
        <v>0</v>
      </c>
      <c r="H30" s="17">
        <v>0</v>
      </c>
      <c r="I30" s="33">
        <v>2260.4899999999998</v>
      </c>
      <c r="J30" s="17">
        <f>I30/סיכום!$B$42</f>
        <v>4.9540590897272273E-2</v>
      </c>
    </row>
    <row r="31" spans="1:10" ht="13.5" thickBot="1">
      <c r="A31" s="6" t="s">
        <v>38</v>
      </c>
      <c r="B31" s="6"/>
      <c r="C31" s="6"/>
      <c r="D31" s="6"/>
      <c r="E31" s="6"/>
      <c r="F31" s="6"/>
      <c r="G31" s="18"/>
      <c r="H31" s="18"/>
      <c r="I31" s="24">
        <f>SUM(I30)</f>
        <v>2260.4899999999998</v>
      </c>
      <c r="J31" s="19">
        <f>SUM(J30)</f>
        <v>4.9540590897272273E-2</v>
      </c>
    </row>
    <row r="32" spans="1:10" ht="13.5" thickTop="1"/>
    <row r="33" spans="1:10">
      <c r="A33" s="6" t="s">
        <v>39</v>
      </c>
      <c r="B33" s="6"/>
      <c r="C33" s="6"/>
      <c r="D33" s="6"/>
      <c r="E33" s="6"/>
      <c r="F33" s="6"/>
      <c r="G33" s="18"/>
      <c r="H33" s="18"/>
      <c r="I33" s="32"/>
      <c r="J33" s="18"/>
    </row>
    <row r="34" spans="1:10" ht="13.5" thickBot="1">
      <c r="A34" s="6" t="s">
        <v>40</v>
      </c>
      <c r="B34" s="6"/>
      <c r="C34" s="6"/>
      <c r="D34" s="6"/>
      <c r="E34" s="6"/>
      <c r="F34" s="6"/>
      <c r="G34" s="18"/>
      <c r="H34" s="18"/>
      <c r="I34" s="24">
        <v>0</v>
      </c>
      <c r="J34" s="19">
        <f>I34/סיכום!$B$42</f>
        <v>0</v>
      </c>
    </row>
    <row r="35" spans="1:10" ht="13.5" thickTop="1"/>
    <row r="36" spans="1:10">
      <c r="A36" s="6" t="s">
        <v>41</v>
      </c>
      <c r="B36" s="6"/>
      <c r="C36" s="6"/>
      <c r="D36" s="6"/>
      <c r="E36" s="6"/>
      <c r="F36" s="6"/>
      <c r="G36" s="18"/>
      <c r="H36" s="18"/>
      <c r="I36" s="32"/>
      <c r="J36" s="18"/>
    </row>
    <row r="37" spans="1:10" ht="13.5" thickBot="1">
      <c r="A37" s="6" t="s">
        <v>42</v>
      </c>
      <c r="B37" s="6"/>
      <c r="C37" s="6"/>
      <c r="D37" s="6"/>
      <c r="E37" s="6"/>
      <c r="F37" s="6"/>
      <c r="G37" s="18"/>
      <c r="H37" s="18"/>
      <c r="I37" s="24">
        <v>0</v>
      </c>
      <c r="J37" s="19">
        <f>I37/סיכום!$B$42</f>
        <v>0</v>
      </c>
    </row>
    <row r="38" spans="1:10" ht="13.5" thickTop="1"/>
    <row r="39" spans="1:10">
      <c r="A39" s="6" t="s">
        <v>43</v>
      </c>
      <c r="B39" s="6"/>
      <c r="C39" s="6"/>
      <c r="D39" s="6"/>
      <c r="E39" s="6"/>
      <c r="F39" s="6"/>
      <c r="G39" s="18"/>
      <c r="H39" s="18"/>
      <c r="I39" s="32"/>
      <c r="J39" s="18"/>
    </row>
    <row r="40" spans="1:10" ht="13.5" thickBot="1">
      <c r="A40" s="6" t="s">
        <v>44</v>
      </c>
      <c r="B40" s="6"/>
      <c r="C40" s="6"/>
      <c r="D40" s="6"/>
      <c r="E40" s="6"/>
      <c r="F40" s="6"/>
      <c r="G40" s="18"/>
      <c r="H40" s="18"/>
      <c r="I40" s="24">
        <v>0</v>
      </c>
      <c r="J40" s="19">
        <f>I40/סיכום!$B$42</f>
        <v>0</v>
      </c>
    </row>
    <row r="41" spans="1:10" ht="13.5" thickTop="1"/>
    <row r="42" spans="1:10">
      <c r="A42" s="6" t="s">
        <v>45</v>
      </c>
      <c r="B42" s="6"/>
      <c r="C42" s="6"/>
      <c r="D42" s="6"/>
      <c r="E42" s="6"/>
      <c r="F42" s="6"/>
      <c r="G42" s="18"/>
      <c r="H42" s="18"/>
      <c r="I42" s="32"/>
      <c r="J42" s="18"/>
    </row>
    <row r="43" spans="1:10" ht="13.5" thickBot="1">
      <c r="A43" s="6" t="s">
        <v>46</v>
      </c>
      <c r="B43" s="6"/>
      <c r="C43" s="6"/>
      <c r="D43" s="6"/>
      <c r="E43" s="6"/>
      <c r="F43" s="6"/>
      <c r="G43" s="18"/>
      <c r="H43" s="18"/>
      <c r="I43" s="24">
        <v>0</v>
      </c>
      <c r="J43" s="19">
        <f>I43/סיכום!$B$42</f>
        <v>0</v>
      </c>
    </row>
    <row r="44" spans="1:10" ht="13.5" thickTop="1"/>
    <row r="45" spans="1:10" ht="13.5" thickBot="1">
      <c r="A45" s="4" t="s">
        <v>47</v>
      </c>
      <c r="B45" s="4"/>
      <c r="C45" s="4"/>
      <c r="D45" s="4"/>
      <c r="E45" s="4"/>
      <c r="F45" s="4"/>
      <c r="G45" s="20"/>
      <c r="H45" s="20"/>
      <c r="I45" s="25">
        <f>SUM(I27+I31)</f>
        <v>2443.56</v>
      </c>
      <c r="J45" s="21">
        <f>SUM(J27+J31)</f>
        <v>5.3552728077955948E-2</v>
      </c>
    </row>
    <row r="46" spans="1:10" ht="13.5" thickTop="1"/>
    <row r="48" spans="1:10">
      <c r="A48" s="4" t="s">
        <v>48</v>
      </c>
      <c r="B48" s="4"/>
      <c r="C48" s="4"/>
      <c r="D48" s="4"/>
      <c r="E48" s="4"/>
      <c r="F48" s="4"/>
      <c r="G48" s="20"/>
      <c r="H48" s="20"/>
      <c r="I48" s="30"/>
      <c r="J48" s="20"/>
    </row>
    <row r="49" spans="1:10">
      <c r="A49" s="6" t="s">
        <v>20</v>
      </c>
      <c r="B49" s="6"/>
      <c r="C49" s="6"/>
      <c r="D49" s="6"/>
      <c r="E49" s="6"/>
      <c r="F49" s="6"/>
      <c r="G49" s="18"/>
      <c r="H49" s="18"/>
      <c r="I49" s="32"/>
      <c r="J49" s="18"/>
    </row>
    <row r="50" spans="1:10" ht="13.5" thickBot="1">
      <c r="A50" s="6" t="s">
        <v>33</v>
      </c>
      <c r="B50" s="6"/>
      <c r="C50" s="6"/>
      <c r="D50" s="6"/>
      <c r="E50" s="6"/>
      <c r="F50" s="6"/>
      <c r="G50" s="18"/>
      <c r="H50" s="18"/>
      <c r="I50" s="24">
        <v>0</v>
      </c>
      <c r="J50" s="19">
        <f>I50/סיכום!$B$42</f>
        <v>0</v>
      </c>
    </row>
    <row r="51" spans="1:10" ht="13.5" thickTop="1"/>
    <row r="52" spans="1:10">
      <c r="A52" s="6" t="s">
        <v>45</v>
      </c>
      <c r="B52" s="6"/>
      <c r="C52" s="6"/>
      <c r="D52" s="6"/>
      <c r="E52" s="6"/>
      <c r="F52" s="6"/>
      <c r="G52" s="18"/>
      <c r="H52" s="18"/>
      <c r="I52" s="32"/>
      <c r="J52" s="18"/>
    </row>
    <row r="53" spans="1:10" ht="13.5" thickBot="1">
      <c r="A53" s="6" t="s">
        <v>46</v>
      </c>
      <c r="B53" s="6"/>
      <c r="C53" s="6"/>
      <c r="D53" s="6"/>
      <c r="E53" s="6"/>
      <c r="F53" s="6"/>
      <c r="G53" s="18"/>
      <c r="H53" s="18"/>
      <c r="I53" s="24">
        <v>0</v>
      </c>
      <c r="J53" s="19">
        <f>I53/סיכום!$B$42</f>
        <v>0</v>
      </c>
    </row>
    <row r="54" spans="1:10" ht="13.5" thickTop="1"/>
    <row r="55" spans="1:10" ht="13.5" thickBot="1">
      <c r="A55" s="4" t="s">
        <v>49</v>
      </c>
      <c r="B55" s="4"/>
      <c r="C55" s="4"/>
      <c r="D55" s="4"/>
      <c r="E55" s="4"/>
      <c r="F55" s="4"/>
      <c r="G55" s="20"/>
      <c r="H55" s="20"/>
      <c r="I55" s="25">
        <v>0</v>
      </c>
      <c r="J55" s="21">
        <v>0</v>
      </c>
    </row>
    <row r="56" spans="1:10" ht="13.5" thickTop="1"/>
    <row r="58" spans="1:10" ht="13.5" thickBot="1">
      <c r="A58" s="4" t="s">
        <v>50</v>
      </c>
      <c r="B58" s="4"/>
      <c r="C58" s="4"/>
      <c r="D58" s="4"/>
      <c r="E58" s="4"/>
      <c r="F58" s="4"/>
      <c r="G58" s="20"/>
      <c r="H58" s="20"/>
      <c r="I58" s="25">
        <f>SUM(I45)</f>
        <v>2443.56</v>
      </c>
      <c r="J58" s="21">
        <f>SUM(J45)</f>
        <v>5.3552728077955948E-2</v>
      </c>
    </row>
    <row r="59" spans="1:10" ht="13.5" thickTop="1"/>
    <row r="61" spans="1:10">
      <c r="A61" s="7" t="s">
        <v>51</v>
      </c>
      <c r="B61" s="7"/>
      <c r="C61" s="7"/>
      <c r="D61" s="7"/>
      <c r="E61" s="7"/>
      <c r="F61" s="7"/>
      <c r="G61" s="17"/>
      <c r="H61" s="17"/>
      <c r="I61" s="33"/>
      <c r="J61" s="17"/>
    </row>
    <row r="65" spans="1:1">
      <c r="A65" s="2" t="s">
        <v>52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rightToLeft="1" workbookViewId="0">
      <selection activeCell="E24" sqref="E24"/>
    </sheetView>
  </sheetViews>
  <sheetFormatPr defaultColWidth="9.140625" defaultRowHeight="12.75"/>
  <cols>
    <col min="1" max="1" width="30.7109375" customWidth="1"/>
    <col min="2" max="2" width="12.7109375" customWidth="1"/>
    <col min="3" max="3" width="8.7109375" customWidth="1"/>
    <col min="4" max="6" width="11.7109375" customWidth="1"/>
    <col min="7" max="7" width="9.7109375" customWidth="1"/>
  </cols>
  <sheetData>
    <row r="2" spans="1:7" ht="18">
      <c r="A2" s="1" t="s">
        <v>0</v>
      </c>
    </row>
    <row r="4" spans="1:7" ht="18">
      <c r="A4" s="1" t="s">
        <v>724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56</v>
      </c>
      <c r="G11" s="4" t="s">
        <v>57</v>
      </c>
    </row>
    <row r="12" spans="1:7">
      <c r="A12" s="5"/>
      <c r="B12" s="5"/>
      <c r="C12" s="5"/>
      <c r="D12" s="5"/>
      <c r="E12" s="5"/>
      <c r="F12" s="5" t="s">
        <v>61</v>
      </c>
      <c r="G12" s="5" t="s">
        <v>62</v>
      </c>
    </row>
    <row r="15" spans="1:7">
      <c r="A15" s="4" t="s">
        <v>725</v>
      </c>
      <c r="B15" s="4"/>
      <c r="C15" s="4"/>
      <c r="D15" s="4"/>
      <c r="E15" s="4"/>
      <c r="F15" s="4"/>
      <c r="G15" s="4"/>
    </row>
    <row r="18" spans="1:7">
      <c r="A18" s="4" t="s">
        <v>726</v>
      </c>
      <c r="B18" s="4"/>
      <c r="C18" s="4"/>
      <c r="D18" s="4"/>
      <c r="E18" s="4"/>
      <c r="F18" s="4"/>
      <c r="G18" s="4"/>
    </row>
    <row r="19" spans="1:7">
      <c r="A19" s="6" t="s">
        <v>727</v>
      </c>
      <c r="B19" s="6"/>
      <c r="C19" s="6"/>
      <c r="D19" s="6"/>
      <c r="E19" s="6"/>
      <c r="F19" s="6"/>
      <c r="G19" s="6"/>
    </row>
    <row r="20" spans="1:7" ht="13.5" thickBot="1">
      <c r="A20" s="6" t="s">
        <v>728</v>
      </c>
      <c r="B20" s="6"/>
      <c r="C20" s="6"/>
      <c r="D20" s="6"/>
      <c r="E20" s="6"/>
      <c r="F20" s="22">
        <v>0</v>
      </c>
      <c r="G20" s="6"/>
    </row>
    <row r="21" spans="1:7" ht="13.5" thickTop="1"/>
    <row r="22" spans="1:7" ht="13.5" thickBot="1">
      <c r="A22" s="4" t="s">
        <v>729</v>
      </c>
      <c r="B22" s="4"/>
      <c r="C22" s="4"/>
      <c r="D22" s="4"/>
      <c r="E22" s="4"/>
      <c r="F22" s="23">
        <v>0</v>
      </c>
      <c r="G22" s="4"/>
    </row>
    <row r="23" spans="1:7" ht="13.5" thickTop="1"/>
    <row r="25" spans="1:7">
      <c r="A25" s="4" t="s">
        <v>730</v>
      </c>
      <c r="B25" s="4"/>
      <c r="C25" s="4"/>
      <c r="D25" s="4"/>
      <c r="E25" s="4"/>
      <c r="F25" s="4"/>
      <c r="G25" s="4"/>
    </row>
    <row r="26" spans="1:7">
      <c r="A26" s="6" t="s">
        <v>731</v>
      </c>
      <c r="B26" s="6"/>
      <c r="C26" s="6"/>
      <c r="D26" s="6"/>
      <c r="E26" s="6"/>
      <c r="F26" s="6"/>
      <c r="G26" s="6"/>
    </row>
    <row r="27" spans="1:7" ht="13.5" thickBot="1">
      <c r="A27" s="6" t="s">
        <v>732</v>
      </c>
      <c r="B27" s="6"/>
      <c r="C27" s="6"/>
      <c r="D27" s="6"/>
      <c r="E27" s="6"/>
      <c r="F27" s="22">
        <v>0</v>
      </c>
      <c r="G27" s="6"/>
    </row>
    <row r="28" spans="1:7" ht="13.5" thickTop="1"/>
    <row r="29" spans="1:7" ht="13.5" thickBot="1">
      <c r="A29" s="4" t="s">
        <v>733</v>
      </c>
      <c r="B29" s="4"/>
      <c r="C29" s="4"/>
      <c r="D29" s="4"/>
      <c r="E29" s="4"/>
      <c r="F29" s="23">
        <v>0</v>
      </c>
      <c r="G29" s="4"/>
    </row>
    <row r="30" spans="1:7" ht="13.5" thickTop="1"/>
    <row r="32" spans="1:7" ht="13.5" thickBot="1">
      <c r="A32" s="4" t="s">
        <v>734</v>
      </c>
      <c r="B32" s="4"/>
      <c r="C32" s="4"/>
      <c r="D32" s="4"/>
      <c r="E32" s="4"/>
      <c r="F32" s="23">
        <v>0</v>
      </c>
      <c r="G32" s="4"/>
    </row>
    <row r="33" spans="1:7" ht="13.5" thickTop="1"/>
    <row r="35" spans="1:7">
      <c r="A35" s="7" t="s">
        <v>51</v>
      </c>
      <c r="B35" s="7"/>
      <c r="C35" s="7"/>
      <c r="D35" s="7"/>
      <c r="E35" s="7"/>
      <c r="F35" s="7"/>
      <c r="G35" s="7"/>
    </row>
    <row r="39" spans="1:7">
      <c r="A39" s="2" t="s">
        <v>52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8" workbookViewId="0">
      <selection activeCell="K23" sqref="K23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735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736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4" t="s">
        <v>10</v>
      </c>
      <c r="K11" s="4" t="s">
        <v>11</v>
      </c>
      <c r="L11" s="4" t="s">
        <v>56</v>
      </c>
      <c r="M11" s="4" t="s">
        <v>57</v>
      </c>
      <c r="N11" s="4" t="s">
        <v>12</v>
      </c>
      <c r="O11" s="4" t="s">
        <v>58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5" t="s">
        <v>14</v>
      </c>
      <c r="K12" s="5" t="s">
        <v>14</v>
      </c>
      <c r="L12" s="5" t="s">
        <v>61</v>
      </c>
      <c r="M12" s="5" t="s">
        <v>62</v>
      </c>
      <c r="N12" s="5" t="s">
        <v>15</v>
      </c>
      <c r="O12" s="5" t="s">
        <v>14</v>
      </c>
      <c r="P12" s="5" t="s">
        <v>14</v>
      </c>
    </row>
    <row r="15" spans="1:16">
      <c r="A15" s="4" t="s">
        <v>737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738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740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741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742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743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744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745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746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747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748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2">
        <v>0</v>
      </c>
      <c r="M32" s="6"/>
      <c r="N32" s="22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749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750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2">
        <v>0</v>
      </c>
      <c r="M35" s="6"/>
      <c r="N35" s="22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751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21">
        <v>0</v>
      </c>
    </row>
    <row r="38" spans="1:16" ht="13.5" thickTop="1"/>
    <row r="40" spans="1:16">
      <c r="A40" s="4" t="s">
        <v>752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739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740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2">
        <v>0</v>
      </c>
      <c r="M42" s="6"/>
      <c r="N42" s="22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741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742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2">
        <v>0</v>
      </c>
      <c r="M45" s="6"/>
      <c r="N45" s="22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743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744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2">
        <v>0</v>
      </c>
      <c r="M48" s="6"/>
      <c r="N48" s="22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745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746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2">
        <v>0</v>
      </c>
      <c r="M51" s="6"/>
      <c r="N51" s="22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747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748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2">
        <v>0</v>
      </c>
      <c r="M54" s="6"/>
      <c r="N54" s="22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749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750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2">
        <v>0</v>
      </c>
      <c r="M57" s="6"/>
      <c r="N57" s="22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753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21">
        <v>0</v>
      </c>
    </row>
    <row r="60" spans="1:16" ht="13.5" thickTop="1"/>
    <row r="62" spans="1:16" ht="13.5" thickBot="1">
      <c r="A62" s="4" t="s">
        <v>754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21">
        <v>0</v>
      </c>
    </row>
    <row r="63" spans="1:16" ht="13.5" thickTop="1"/>
    <row r="65" spans="1:16">
      <c r="A65" s="7" t="s">
        <v>51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3"/>
  <sheetViews>
    <sheetView rightToLeft="1" topLeftCell="A37" workbookViewId="0">
      <selection activeCell="A25" sqref="A25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7" customWidth="1"/>
    <col min="9" max="9" width="16.7109375" style="27" customWidth="1"/>
    <col min="10" max="10" width="16.7109375" style="29" customWidth="1"/>
    <col min="11" max="11" width="9.7109375" style="29" customWidth="1"/>
    <col min="12" max="12" width="12.7109375" style="29" customWidth="1"/>
    <col min="13" max="13" width="24.7109375" style="27" customWidth="1"/>
    <col min="14" max="14" width="20.7109375" style="27" customWidth="1"/>
  </cols>
  <sheetData>
    <row r="2" spans="1:14" ht="18">
      <c r="A2" s="1" t="s">
        <v>0</v>
      </c>
    </row>
    <row r="4" spans="1:14" ht="18">
      <c r="A4" s="1" t="s">
        <v>755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54</v>
      </c>
      <c r="F11" s="4" t="s">
        <v>55</v>
      </c>
      <c r="G11" s="4" t="s">
        <v>9</v>
      </c>
      <c r="H11" s="20" t="s">
        <v>10</v>
      </c>
      <c r="I11" s="20" t="s">
        <v>11</v>
      </c>
      <c r="J11" s="30" t="s">
        <v>56</v>
      </c>
      <c r="K11" s="30" t="s">
        <v>57</v>
      </c>
      <c r="L11" s="30" t="s">
        <v>756</v>
      </c>
      <c r="M11" s="20" t="s">
        <v>58</v>
      </c>
      <c r="N11" s="20" t="s">
        <v>13</v>
      </c>
    </row>
    <row r="12" spans="1:14">
      <c r="A12" s="5"/>
      <c r="B12" s="5"/>
      <c r="C12" s="5"/>
      <c r="D12" s="5"/>
      <c r="E12" s="5" t="s">
        <v>59</v>
      </c>
      <c r="F12" s="5" t="s">
        <v>60</v>
      </c>
      <c r="G12" s="5"/>
      <c r="H12" s="28" t="s">
        <v>14</v>
      </c>
      <c r="I12" s="28" t="s">
        <v>14</v>
      </c>
      <c r="J12" s="31" t="s">
        <v>61</v>
      </c>
      <c r="K12" s="31" t="s">
        <v>62</v>
      </c>
      <c r="L12" s="31" t="s">
        <v>15</v>
      </c>
      <c r="M12" s="28" t="s">
        <v>14</v>
      </c>
      <c r="N12" s="28" t="s">
        <v>14</v>
      </c>
    </row>
    <row r="15" spans="1:14">
      <c r="A15" s="4" t="s">
        <v>63</v>
      </c>
      <c r="B15" s="4"/>
      <c r="C15" s="4"/>
      <c r="D15" s="4"/>
      <c r="E15" s="4"/>
      <c r="F15" s="4"/>
      <c r="G15" s="4"/>
      <c r="H15" s="20"/>
      <c r="I15" s="20"/>
      <c r="J15" s="30"/>
      <c r="K15" s="30"/>
      <c r="L15" s="30"/>
      <c r="M15" s="20"/>
      <c r="N15" s="20"/>
    </row>
    <row r="18" spans="1:14">
      <c r="A18" s="4" t="s">
        <v>757</v>
      </c>
      <c r="B18" s="4"/>
      <c r="C18" s="4"/>
      <c r="D18" s="4"/>
      <c r="E18" s="4"/>
      <c r="F18" s="4"/>
      <c r="G18" s="4"/>
      <c r="H18" s="20"/>
      <c r="I18" s="20"/>
      <c r="J18" s="30"/>
      <c r="K18" s="30"/>
      <c r="L18" s="30"/>
      <c r="M18" s="20"/>
      <c r="N18" s="20"/>
    </row>
    <row r="19" spans="1:14">
      <c r="A19" s="6" t="s">
        <v>758</v>
      </c>
      <c r="B19" s="6"/>
      <c r="C19" s="6"/>
      <c r="D19" s="6"/>
      <c r="E19" s="6"/>
      <c r="F19" s="6"/>
      <c r="G19" s="6"/>
      <c r="H19" s="18"/>
      <c r="I19" s="18"/>
      <c r="J19" s="32"/>
      <c r="K19" s="32"/>
      <c r="L19" s="32"/>
      <c r="M19" s="18"/>
      <c r="N19" s="18"/>
    </row>
    <row r="20" spans="1:14" ht="13.5" thickBot="1">
      <c r="A20" s="6" t="s">
        <v>759</v>
      </c>
      <c r="B20" s="6"/>
      <c r="C20" s="6"/>
      <c r="D20" s="6"/>
      <c r="E20" s="6"/>
      <c r="F20" s="6"/>
      <c r="G20" s="6"/>
      <c r="H20" s="18"/>
      <c r="I20" s="18"/>
      <c r="J20" s="24">
        <v>0</v>
      </c>
      <c r="K20" s="32"/>
      <c r="L20" s="24">
        <v>0</v>
      </c>
      <c r="M20" s="18"/>
      <c r="N20" s="19">
        <f>L20/סיכום!$B$42</f>
        <v>0</v>
      </c>
    </row>
    <row r="21" spans="1:14" ht="13.5" thickTop="1"/>
    <row r="22" spans="1:14">
      <c r="A22" s="6" t="s">
        <v>760</v>
      </c>
      <c r="B22" s="6"/>
      <c r="C22" s="6"/>
      <c r="D22" s="6"/>
      <c r="E22" s="6"/>
      <c r="F22" s="6"/>
      <c r="G22" s="6"/>
      <c r="H22" s="18"/>
      <c r="I22" s="18"/>
      <c r="J22" s="32"/>
      <c r="K22" s="32"/>
      <c r="L22" s="32"/>
      <c r="M22" s="18"/>
      <c r="N22" s="18"/>
    </row>
    <row r="23" spans="1:14">
      <c r="A23" s="7" t="s">
        <v>761</v>
      </c>
      <c r="B23" s="7">
        <v>8287914</v>
      </c>
      <c r="C23" s="7" t="s">
        <v>67</v>
      </c>
      <c r="D23" s="26">
        <v>0</v>
      </c>
      <c r="E23" s="7" t="s">
        <v>762</v>
      </c>
      <c r="F23" s="7">
        <v>9.2200000000000006</v>
      </c>
      <c r="G23" s="7" t="s">
        <v>37</v>
      </c>
      <c r="H23" s="17">
        <v>4.8000000000000001E-2</v>
      </c>
      <c r="I23" s="17">
        <v>4.8599999999999997E-2</v>
      </c>
      <c r="J23" s="33">
        <v>825000</v>
      </c>
      <c r="K23" s="33">
        <v>101.96</v>
      </c>
      <c r="L23" s="33">
        <v>841.16</v>
      </c>
      <c r="M23" s="17">
        <v>3.1699999999999999E-2</v>
      </c>
      <c r="N23" s="17">
        <f>L23/סיכום!$B$42</f>
        <v>1.8434747970196529E-2</v>
      </c>
    </row>
    <row r="24" spans="1:14">
      <c r="A24" s="7" t="s">
        <v>763</v>
      </c>
      <c r="B24" s="7">
        <v>8287831</v>
      </c>
      <c r="C24" s="7" t="s">
        <v>67</v>
      </c>
      <c r="D24" s="26">
        <v>0</v>
      </c>
      <c r="E24" s="7" t="s">
        <v>764</v>
      </c>
      <c r="F24" s="7">
        <v>8.77</v>
      </c>
      <c r="G24" s="7" t="s">
        <v>37</v>
      </c>
      <c r="H24" s="17">
        <v>4.8000000000000001E-2</v>
      </c>
      <c r="I24" s="17">
        <v>4.8599999999999997E-2</v>
      </c>
      <c r="J24" s="33">
        <v>147000</v>
      </c>
      <c r="K24" s="33">
        <v>103.84</v>
      </c>
      <c r="L24" s="33">
        <v>152.63999999999999</v>
      </c>
      <c r="M24" s="17">
        <v>4.4999999999999997E-3</v>
      </c>
      <c r="N24" s="17">
        <f>L24/סיכום!$B$42</f>
        <v>3.3452374461110821E-3</v>
      </c>
    </row>
    <row r="25" spans="1:14">
      <c r="A25" s="7" t="s">
        <v>765</v>
      </c>
      <c r="B25" s="7">
        <v>8287948</v>
      </c>
      <c r="C25" s="7" t="s">
        <v>67</v>
      </c>
      <c r="D25" s="26">
        <v>0</v>
      </c>
      <c r="E25" s="7" t="s">
        <v>766</v>
      </c>
      <c r="F25" s="7">
        <v>9.4700000000000006</v>
      </c>
      <c r="G25" s="7" t="s">
        <v>37</v>
      </c>
      <c r="H25" s="17">
        <v>4.8000000000000001E-2</v>
      </c>
      <c r="I25" s="17">
        <v>4.8500000000000001E-2</v>
      </c>
      <c r="J25" s="33">
        <v>800000</v>
      </c>
      <c r="K25" s="33">
        <v>100.95</v>
      </c>
      <c r="L25" s="33">
        <v>807.59</v>
      </c>
      <c r="M25" s="17">
        <v>5.0000000000000001E-4</v>
      </c>
      <c r="N25" s="17">
        <f>L25/סיכום!$B$42</f>
        <v>1.7699032423380823E-2</v>
      </c>
    </row>
    <row r="26" spans="1:14">
      <c r="A26" s="7" t="s">
        <v>767</v>
      </c>
      <c r="B26" s="7">
        <v>8287963</v>
      </c>
      <c r="C26" s="7" t="s">
        <v>67</v>
      </c>
      <c r="D26" s="26">
        <v>0</v>
      </c>
      <c r="E26" s="7" t="s">
        <v>768</v>
      </c>
      <c r="F26" s="7">
        <v>9.41</v>
      </c>
      <c r="G26" s="7" t="s">
        <v>37</v>
      </c>
      <c r="H26" s="17">
        <v>4.8000000000000001E-2</v>
      </c>
      <c r="I26" s="17">
        <v>4.8599999999999997E-2</v>
      </c>
      <c r="J26" s="33">
        <v>1629000</v>
      </c>
      <c r="K26" s="33">
        <v>101.96</v>
      </c>
      <c r="L26" s="33">
        <v>1660.92</v>
      </c>
      <c r="M26" s="17">
        <v>1E-3</v>
      </c>
      <c r="N26" s="17">
        <f>L26/סיכום!$B$42</f>
        <v>3.6400496455678846E-2</v>
      </c>
    </row>
    <row r="27" spans="1:14">
      <c r="A27" s="7" t="s">
        <v>769</v>
      </c>
      <c r="B27" s="7">
        <v>8287971</v>
      </c>
      <c r="C27" s="7" t="s">
        <v>67</v>
      </c>
      <c r="D27" s="26">
        <v>0</v>
      </c>
      <c r="E27" s="7" t="s">
        <v>770</v>
      </c>
      <c r="F27" s="7">
        <v>9.5</v>
      </c>
      <c r="G27" s="7" t="s">
        <v>37</v>
      </c>
      <c r="H27" s="17">
        <v>4.8000000000000001E-2</v>
      </c>
      <c r="I27" s="17">
        <v>4.8500000000000001E-2</v>
      </c>
      <c r="J27" s="33">
        <v>446000</v>
      </c>
      <c r="K27" s="33">
        <v>101.56</v>
      </c>
      <c r="L27" s="33">
        <v>452.98</v>
      </c>
      <c r="M27" s="17">
        <v>2.0000000000000001E-4</v>
      </c>
      <c r="N27" s="17">
        <f>L27/סיכום!$B$42</f>
        <v>9.9274479713010889E-3</v>
      </c>
    </row>
    <row r="28" spans="1:14">
      <c r="A28" s="7" t="s">
        <v>771</v>
      </c>
      <c r="B28" s="7">
        <v>8287997</v>
      </c>
      <c r="C28" s="7" t="s">
        <v>67</v>
      </c>
      <c r="D28" s="26">
        <v>0</v>
      </c>
      <c r="E28" s="7" t="s">
        <v>772</v>
      </c>
      <c r="F28" s="7">
        <v>9.66</v>
      </c>
      <c r="G28" s="7" t="s">
        <v>37</v>
      </c>
      <c r="H28" s="17">
        <v>4.8000000000000001E-2</v>
      </c>
      <c r="I28" s="17">
        <v>4.8500000000000001E-2</v>
      </c>
      <c r="J28" s="33">
        <v>381000</v>
      </c>
      <c r="K28" s="33">
        <v>100.76</v>
      </c>
      <c r="L28" s="33">
        <v>383.91</v>
      </c>
      <c r="M28" s="17">
        <v>1E-4</v>
      </c>
      <c r="N28" s="17">
        <f>L28/סיכום!$B$42</f>
        <v>8.413719260590315E-3</v>
      </c>
    </row>
    <row r="29" spans="1:14">
      <c r="A29" s="7" t="s">
        <v>773</v>
      </c>
      <c r="B29" s="7">
        <v>8288052</v>
      </c>
      <c r="C29" s="7" t="s">
        <v>67</v>
      </c>
      <c r="D29" s="26">
        <v>0</v>
      </c>
      <c r="E29" s="7" t="s">
        <v>774</v>
      </c>
      <c r="F29" s="7">
        <v>9.93</v>
      </c>
      <c r="G29" s="7" t="s">
        <v>37</v>
      </c>
      <c r="H29" s="17">
        <v>4.8000000000000001E-2</v>
      </c>
      <c r="I29" s="17">
        <v>4.8500000000000001E-2</v>
      </c>
      <c r="J29" s="33">
        <v>213000</v>
      </c>
      <c r="K29" s="33">
        <v>100.76</v>
      </c>
      <c r="L29" s="33">
        <v>214.62</v>
      </c>
      <c r="M29" s="17">
        <v>2.0000000000000001E-4</v>
      </c>
      <c r="N29" s="17">
        <f>L29/סיכום!$B$42</f>
        <v>4.7035826826805592E-3</v>
      </c>
    </row>
    <row r="30" spans="1:14">
      <c r="A30" s="7" t="s">
        <v>775</v>
      </c>
      <c r="B30" s="7">
        <v>8287898</v>
      </c>
      <c r="C30" s="7" t="s">
        <v>67</v>
      </c>
      <c r="D30" s="26">
        <v>0</v>
      </c>
      <c r="E30" s="7" t="s">
        <v>776</v>
      </c>
      <c r="F30" s="7">
        <v>9.0500000000000007</v>
      </c>
      <c r="G30" s="7" t="s">
        <v>37</v>
      </c>
      <c r="H30" s="17">
        <v>4.8000000000000001E-2</v>
      </c>
      <c r="I30" s="17">
        <v>4.8599999999999997E-2</v>
      </c>
      <c r="J30" s="33">
        <v>340000</v>
      </c>
      <c r="K30" s="33">
        <v>104.05</v>
      </c>
      <c r="L30" s="33">
        <v>353.76</v>
      </c>
      <c r="M30" s="17">
        <v>4.0000000000000002E-4</v>
      </c>
      <c r="N30" s="17">
        <f>L30/סיכום!$B$42</f>
        <v>7.7529559678737973E-3</v>
      </c>
    </row>
    <row r="31" spans="1:14">
      <c r="A31" s="7" t="s">
        <v>777</v>
      </c>
      <c r="B31" s="7">
        <v>8287906</v>
      </c>
      <c r="C31" s="7" t="s">
        <v>67</v>
      </c>
      <c r="D31" s="26">
        <v>0</v>
      </c>
      <c r="E31" s="7" t="s">
        <v>778</v>
      </c>
      <c r="F31" s="7">
        <v>9.1300000000000008</v>
      </c>
      <c r="G31" s="7" t="s">
        <v>37</v>
      </c>
      <c r="H31" s="17">
        <v>4.8000000000000001E-2</v>
      </c>
      <c r="I31" s="17">
        <v>4.8599999999999997E-2</v>
      </c>
      <c r="J31" s="33">
        <v>452000</v>
      </c>
      <c r="K31" s="33">
        <v>103.22</v>
      </c>
      <c r="L31" s="33">
        <v>466.57</v>
      </c>
      <c r="M31" s="17">
        <v>6.9999999999999999E-4</v>
      </c>
      <c r="N31" s="17">
        <f>L31/סיכום!$B$42</f>
        <v>1.0225284559958383E-2</v>
      </c>
    </row>
    <row r="32" spans="1:14">
      <c r="A32" s="7" t="s">
        <v>779</v>
      </c>
      <c r="B32" s="7">
        <v>8287922</v>
      </c>
      <c r="C32" s="7" t="s">
        <v>67</v>
      </c>
      <c r="D32" s="26">
        <v>0</v>
      </c>
      <c r="E32" s="7" t="s">
        <v>780</v>
      </c>
      <c r="F32" s="7">
        <v>9.3000000000000007</v>
      </c>
      <c r="G32" s="7" t="s">
        <v>37</v>
      </c>
      <c r="H32" s="17">
        <v>4.8000000000000001E-2</v>
      </c>
      <c r="I32" s="17">
        <v>4.8599999999999997E-2</v>
      </c>
      <c r="J32" s="33">
        <v>318000</v>
      </c>
      <c r="K32" s="33">
        <v>101.55</v>
      </c>
      <c r="L32" s="33">
        <v>322.93</v>
      </c>
      <c r="M32" s="17">
        <v>2.7000000000000001E-3</v>
      </c>
      <c r="N32" s="17">
        <f>L32/סיכום!$B$42</f>
        <v>7.0772898877925301E-3</v>
      </c>
    </row>
    <row r="33" spans="1:14">
      <c r="A33" s="7" t="s">
        <v>781</v>
      </c>
      <c r="B33" s="7">
        <v>8287930</v>
      </c>
      <c r="C33" s="7" t="s">
        <v>67</v>
      </c>
      <c r="D33" s="26">
        <v>0</v>
      </c>
      <c r="E33" s="7" t="s">
        <v>782</v>
      </c>
      <c r="F33" s="7">
        <v>9.3800000000000008</v>
      </c>
      <c r="G33" s="7" t="s">
        <v>37</v>
      </c>
      <c r="H33" s="17">
        <v>4.8000000000000001E-2</v>
      </c>
      <c r="I33" s="17">
        <v>4.8599999999999997E-2</v>
      </c>
      <c r="J33" s="33">
        <v>660000</v>
      </c>
      <c r="K33" s="33">
        <v>101.43</v>
      </c>
      <c r="L33" s="33">
        <v>669.43</v>
      </c>
      <c r="M33" s="17">
        <v>5.9999999999999995E-4</v>
      </c>
      <c r="N33" s="17">
        <f>L33/סיכום!$B$42</f>
        <v>1.4671136684683842E-2</v>
      </c>
    </row>
    <row r="34" spans="1:14">
      <c r="A34" s="7" t="s">
        <v>783</v>
      </c>
      <c r="B34" s="7">
        <v>8288060</v>
      </c>
      <c r="C34" s="7" t="s">
        <v>67</v>
      </c>
      <c r="D34" s="26">
        <v>0</v>
      </c>
      <c r="E34" s="7" t="s">
        <v>784</v>
      </c>
      <c r="F34" s="7">
        <v>10.02</v>
      </c>
      <c r="G34" s="7" t="s">
        <v>37</v>
      </c>
      <c r="H34" s="17">
        <v>4.8000000000000001E-2</v>
      </c>
      <c r="I34" s="17">
        <v>4.8500000000000001E-2</v>
      </c>
      <c r="J34" s="33">
        <v>175000</v>
      </c>
      <c r="K34" s="33">
        <v>100.39</v>
      </c>
      <c r="L34" s="33">
        <v>175.69</v>
      </c>
      <c r="M34" s="17">
        <v>2.0000000000000001E-4</v>
      </c>
      <c r="N34" s="17">
        <f>L34/סיכום!$B$42</f>
        <v>3.8503981060485854E-3</v>
      </c>
    </row>
    <row r="35" spans="1:14">
      <c r="A35" s="7" t="s">
        <v>785</v>
      </c>
      <c r="B35" s="7">
        <v>8287849</v>
      </c>
      <c r="C35" s="7" t="s">
        <v>67</v>
      </c>
      <c r="D35" s="26">
        <v>0</v>
      </c>
      <c r="E35" s="7" t="s">
        <v>786</v>
      </c>
      <c r="F35" s="7">
        <v>8.85</v>
      </c>
      <c r="G35" s="7" t="s">
        <v>37</v>
      </c>
      <c r="H35" s="17">
        <v>4.8000000000000001E-2</v>
      </c>
      <c r="I35" s="17">
        <v>4.8599999999999997E-2</v>
      </c>
      <c r="J35" s="33">
        <v>17000</v>
      </c>
      <c r="K35" s="33">
        <v>103.62</v>
      </c>
      <c r="L35" s="33">
        <v>17.62</v>
      </c>
      <c r="M35" s="17">
        <v>0</v>
      </c>
      <c r="N35" s="17">
        <f>L35/סיכום!$B$42</f>
        <v>3.8615751965721487E-4</v>
      </c>
    </row>
    <row r="36" spans="1:14">
      <c r="A36" s="7" t="s">
        <v>787</v>
      </c>
      <c r="B36" s="7">
        <v>8287856</v>
      </c>
      <c r="C36" s="7" t="s">
        <v>67</v>
      </c>
      <c r="D36" s="26">
        <v>0</v>
      </c>
      <c r="E36" s="7" t="s">
        <v>788</v>
      </c>
      <c r="F36" s="7">
        <v>8.93</v>
      </c>
      <c r="G36" s="7" t="s">
        <v>37</v>
      </c>
      <c r="H36" s="17">
        <v>4.8000000000000001E-2</v>
      </c>
      <c r="I36" s="17">
        <v>4.8500000000000001E-2</v>
      </c>
      <c r="J36" s="33">
        <v>9000</v>
      </c>
      <c r="K36" s="33">
        <v>103.13</v>
      </c>
      <c r="L36" s="33">
        <v>9.2799999999999994</v>
      </c>
      <c r="M36" s="17">
        <v>2.9999999999999997E-4</v>
      </c>
      <c r="N36" s="17">
        <f>L36/סיכום!$B$42</f>
        <v>2.033792158013027E-4</v>
      </c>
    </row>
    <row r="37" spans="1:14">
      <c r="A37" s="7" t="s">
        <v>789</v>
      </c>
      <c r="B37" s="7">
        <v>8287864</v>
      </c>
      <c r="C37" s="7" t="s">
        <v>67</v>
      </c>
      <c r="D37" s="26">
        <v>0</v>
      </c>
      <c r="E37" s="7" t="s">
        <v>790</v>
      </c>
      <c r="F37" s="7">
        <v>9.02</v>
      </c>
      <c r="G37" s="7" t="s">
        <v>37</v>
      </c>
      <c r="H37" s="17">
        <v>4.8000000000000001E-2</v>
      </c>
      <c r="I37" s="17">
        <v>4.8599999999999997E-2</v>
      </c>
      <c r="J37" s="33">
        <v>21000</v>
      </c>
      <c r="K37" s="33">
        <v>102.82</v>
      </c>
      <c r="L37" s="33">
        <v>21.59</v>
      </c>
      <c r="M37" s="17">
        <v>0</v>
      </c>
      <c r="N37" s="17">
        <f>L37/סיכום!$B$42</f>
        <v>4.7316349883083246E-4</v>
      </c>
    </row>
    <row r="38" spans="1:14">
      <c r="A38" s="7" t="s">
        <v>791</v>
      </c>
      <c r="B38" s="7">
        <v>8287872</v>
      </c>
      <c r="C38" s="7" t="s">
        <v>67</v>
      </c>
      <c r="D38" s="26">
        <v>0</v>
      </c>
      <c r="E38" s="7" t="s">
        <v>792</v>
      </c>
      <c r="F38" s="7">
        <v>9.1</v>
      </c>
      <c r="G38" s="7" t="s">
        <v>37</v>
      </c>
      <c r="H38" s="17">
        <v>4.8000000000000001E-2</v>
      </c>
      <c r="I38" s="17">
        <v>4.8500000000000001E-2</v>
      </c>
      <c r="J38" s="33">
        <v>115000</v>
      </c>
      <c r="K38" s="33">
        <v>102.4</v>
      </c>
      <c r="L38" s="33">
        <v>117.77</v>
      </c>
      <c r="M38" s="17">
        <v>1E-4</v>
      </c>
      <c r="N38" s="17">
        <f>L38/סיכום!$B$42</f>
        <v>2.5810312763921788E-3</v>
      </c>
    </row>
    <row r="39" spans="1:14">
      <c r="A39" s="7" t="s">
        <v>793</v>
      </c>
      <c r="B39" s="7">
        <v>8287880</v>
      </c>
      <c r="C39" s="7" t="s">
        <v>67</v>
      </c>
      <c r="D39" s="26">
        <v>0</v>
      </c>
      <c r="E39" s="7" t="s">
        <v>794</v>
      </c>
      <c r="F39" s="7">
        <v>9.18</v>
      </c>
      <c r="G39" s="7" t="s">
        <v>37</v>
      </c>
      <c r="H39" s="17">
        <v>4.8000000000000001E-2</v>
      </c>
      <c r="I39" s="17">
        <v>4.8500000000000001E-2</v>
      </c>
      <c r="J39" s="33">
        <v>118000</v>
      </c>
      <c r="K39" s="33">
        <v>102.03</v>
      </c>
      <c r="L39" s="33">
        <v>120.4</v>
      </c>
      <c r="M39" s="17">
        <v>2.0000000000000001E-4</v>
      </c>
      <c r="N39" s="17">
        <f>L39/סיכום!$B$42</f>
        <v>2.6386699981117293E-3</v>
      </c>
    </row>
    <row r="40" spans="1:14">
      <c r="A40" s="7" t="s">
        <v>795</v>
      </c>
      <c r="B40" s="7">
        <v>8287989</v>
      </c>
      <c r="C40" s="7" t="s">
        <v>67</v>
      </c>
      <c r="D40" s="26">
        <v>0</v>
      </c>
      <c r="E40" s="7" t="s">
        <v>796</v>
      </c>
      <c r="F40" s="7">
        <v>9.58</v>
      </c>
      <c r="G40" s="7" t="s">
        <v>37</v>
      </c>
      <c r="H40" s="17">
        <v>4.8000000000000001E-2</v>
      </c>
      <c r="I40" s="17">
        <v>4.8500000000000001E-2</v>
      </c>
      <c r="J40" s="33">
        <v>812000</v>
      </c>
      <c r="K40" s="33">
        <v>101.36</v>
      </c>
      <c r="L40" s="33">
        <v>823.02</v>
      </c>
      <c r="M40" s="17">
        <v>4.0000000000000002E-4</v>
      </c>
      <c r="N40" s="17">
        <f>L40/סיכום!$B$42</f>
        <v>1.8037194201378032E-2</v>
      </c>
    </row>
    <row r="41" spans="1:14">
      <c r="A41" s="7" t="s">
        <v>797</v>
      </c>
      <c r="B41" s="7">
        <v>8288003</v>
      </c>
      <c r="C41" s="7" t="s">
        <v>67</v>
      </c>
      <c r="D41" s="26">
        <v>0</v>
      </c>
      <c r="E41" s="7" t="s">
        <v>798</v>
      </c>
      <c r="F41" s="7">
        <v>9.74</v>
      </c>
      <c r="G41" s="7" t="s">
        <v>37</v>
      </c>
      <c r="H41" s="17">
        <v>4.8000000000000001E-2</v>
      </c>
      <c r="I41" s="17">
        <v>4.8500000000000001E-2</v>
      </c>
      <c r="J41" s="33">
        <v>752000</v>
      </c>
      <c r="K41" s="33">
        <v>100.56</v>
      </c>
      <c r="L41" s="33">
        <v>756.25</v>
      </c>
      <c r="M41" s="17">
        <v>5.9999999999999995E-4</v>
      </c>
      <c r="N41" s="17">
        <f>L41/סיכום!$B$42</f>
        <v>1.6573871977342152E-2</v>
      </c>
    </row>
    <row r="42" spans="1:14">
      <c r="A42" s="7" t="s">
        <v>799</v>
      </c>
      <c r="B42" s="7">
        <v>8288011</v>
      </c>
      <c r="C42" s="7" t="s">
        <v>67</v>
      </c>
      <c r="D42" s="26">
        <v>0</v>
      </c>
      <c r="E42" s="7" t="s">
        <v>800</v>
      </c>
      <c r="F42" s="7">
        <v>9.6</v>
      </c>
      <c r="G42" s="7" t="s">
        <v>37</v>
      </c>
      <c r="H42" s="17">
        <v>4.8000000000000001E-2</v>
      </c>
      <c r="I42" s="17">
        <v>4.8599999999999997E-2</v>
      </c>
      <c r="J42" s="33">
        <v>348000</v>
      </c>
      <c r="K42" s="33">
        <v>102.54</v>
      </c>
      <c r="L42" s="33">
        <v>356.84</v>
      </c>
      <c r="M42" s="17">
        <v>2.9999999999999997E-4</v>
      </c>
      <c r="N42" s="17">
        <f>L42/סיכום!$B$42</f>
        <v>7.8204568282906096E-3</v>
      </c>
    </row>
    <row r="43" spans="1:14">
      <c r="A43" s="7" t="s">
        <v>801</v>
      </c>
      <c r="B43" s="7">
        <v>8288029</v>
      </c>
      <c r="C43" s="7" t="s">
        <v>67</v>
      </c>
      <c r="D43" s="26">
        <v>0</v>
      </c>
      <c r="E43" s="7" t="s">
        <v>802</v>
      </c>
      <c r="F43" s="7">
        <v>9.68</v>
      </c>
      <c r="G43" s="7" t="s">
        <v>37</v>
      </c>
      <c r="H43" s="17">
        <v>4.8000000000000001E-2</v>
      </c>
      <c r="I43" s="17">
        <v>4.8599999999999997E-2</v>
      </c>
      <c r="J43" s="33">
        <v>788000</v>
      </c>
      <c r="K43" s="33">
        <v>101.96</v>
      </c>
      <c r="L43" s="33">
        <v>803.44</v>
      </c>
      <c r="M43" s="17">
        <v>5.0000000000000001E-4</v>
      </c>
      <c r="N43" s="17">
        <f>L43/סיכום!$B$42</f>
        <v>1.7608081588728303E-2</v>
      </c>
    </row>
    <row r="44" spans="1:14">
      <c r="A44" s="7" t="s">
        <v>803</v>
      </c>
      <c r="B44" s="7">
        <v>8288037</v>
      </c>
      <c r="C44" s="7" t="s">
        <v>67</v>
      </c>
      <c r="D44" s="26">
        <v>0</v>
      </c>
      <c r="E44" s="7" t="s">
        <v>804</v>
      </c>
      <c r="F44" s="7">
        <v>9.77</v>
      </c>
      <c r="G44" s="7" t="s">
        <v>37</v>
      </c>
      <c r="H44" s="17">
        <v>4.8000000000000001E-2</v>
      </c>
      <c r="I44" s="17">
        <v>4.8500000000000001E-2</v>
      </c>
      <c r="J44" s="33">
        <v>447000</v>
      </c>
      <c r="K44" s="33">
        <v>101.56</v>
      </c>
      <c r="L44" s="33">
        <v>454</v>
      </c>
      <c r="M44" s="17">
        <v>2.0000000000000001E-4</v>
      </c>
      <c r="N44" s="17">
        <f>L44/סיכום!$B$42</f>
        <v>9.9498021523482146E-3</v>
      </c>
    </row>
    <row r="45" spans="1:14">
      <c r="A45" s="7" t="s">
        <v>805</v>
      </c>
      <c r="B45" s="7">
        <v>8288045</v>
      </c>
      <c r="C45" s="7" t="s">
        <v>67</v>
      </c>
      <c r="D45" s="26">
        <v>0</v>
      </c>
      <c r="E45" s="7" t="s">
        <v>806</v>
      </c>
      <c r="F45" s="7">
        <v>9.85</v>
      </c>
      <c r="G45" s="7" t="s">
        <v>37</v>
      </c>
      <c r="H45" s="17">
        <v>4.8000000000000001E-2</v>
      </c>
      <c r="I45" s="17">
        <v>4.8599999999999997E-2</v>
      </c>
      <c r="J45" s="33">
        <v>145000</v>
      </c>
      <c r="K45" s="33">
        <v>101.17</v>
      </c>
      <c r="L45" s="33">
        <v>146.69999999999999</v>
      </c>
      <c r="M45" s="17">
        <v>2.0000000000000001E-4</v>
      </c>
      <c r="N45" s="17">
        <f>L45/סיכום!$B$42</f>
        <v>3.2150572153072311E-3</v>
      </c>
    </row>
    <row r="46" spans="1:14">
      <c r="A46" s="7" t="s">
        <v>807</v>
      </c>
      <c r="B46" s="7">
        <v>8288078</v>
      </c>
      <c r="C46" s="7" t="s">
        <v>67</v>
      </c>
      <c r="D46" s="26">
        <v>0</v>
      </c>
      <c r="E46" s="7" t="s">
        <v>808</v>
      </c>
      <c r="F46" s="7">
        <v>9.86</v>
      </c>
      <c r="G46" s="7" t="s">
        <v>37</v>
      </c>
      <c r="H46" s="17">
        <v>4.8000000000000001E-2</v>
      </c>
      <c r="I46" s="17">
        <v>4.8599999999999997E-2</v>
      </c>
      <c r="J46" s="33">
        <v>446000</v>
      </c>
      <c r="K46" s="33">
        <v>102.38</v>
      </c>
      <c r="L46" s="33">
        <v>456.62</v>
      </c>
      <c r="M46" s="17">
        <v>2.9999999999999997E-4</v>
      </c>
      <c r="N46" s="17">
        <f>L46/סיכום!$B$42</f>
        <v>1.0007221715430047E-2</v>
      </c>
    </row>
    <row r="47" spans="1:14">
      <c r="A47" s="7" t="s">
        <v>809</v>
      </c>
      <c r="B47" s="7">
        <v>8288086</v>
      </c>
      <c r="C47" s="7" t="s">
        <v>67</v>
      </c>
      <c r="D47" s="26">
        <v>0</v>
      </c>
      <c r="E47" s="7" t="s">
        <v>810</v>
      </c>
      <c r="F47" s="7">
        <v>9.94</v>
      </c>
      <c r="G47" s="7" t="s">
        <v>37</v>
      </c>
      <c r="H47" s="17">
        <v>4.8000000000000001E-2</v>
      </c>
      <c r="I47" s="17">
        <v>4.8599999999999997E-2</v>
      </c>
      <c r="J47" s="33">
        <v>394000</v>
      </c>
      <c r="K47" s="33">
        <v>101.96</v>
      </c>
      <c r="L47" s="33">
        <v>401.72</v>
      </c>
      <c r="M47" s="17">
        <v>1E-4</v>
      </c>
      <c r="N47" s="17">
        <f>L47/סיכום!$B$42</f>
        <v>8.8040407943641517E-3</v>
      </c>
    </row>
    <row r="48" spans="1:14">
      <c r="A48" s="7" t="s">
        <v>811</v>
      </c>
      <c r="B48" s="7">
        <v>8288094</v>
      </c>
      <c r="C48" s="7" t="s">
        <v>67</v>
      </c>
      <c r="D48" s="26">
        <v>0</v>
      </c>
      <c r="E48" s="7" t="s">
        <v>812</v>
      </c>
      <c r="F48" s="7">
        <v>10.029999999999999</v>
      </c>
      <c r="G48" s="7" t="s">
        <v>37</v>
      </c>
      <c r="H48" s="17">
        <v>4.8000000000000001E-2</v>
      </c>
      <c r="I48" s="17">
        <v>4.8500000000000001E-2</v>
      </c>
      <c r="J48" s="33">
        <v>167000</v>
      </c>
      <c r="K48" s="33">
        <v>101.58</v>
      </c>
      <c r="L48" s="33">
        <v>169.64</v>
      </c>
      <c r="M48" s="17">
        <v>1E-4</v>
      </c>
      <c r="N48" s="17">
        <f>L48/סיכום!$B$42</f>
        <v>3.7178071302298478E-3</v>
      </c>
    </row>
    <row r="49" spans="1:14">
      <c r="A49" s="7" t="s">
        <v>813</v>
      </c>
      <c r="B49" s="7">
        <v>8288102</v>
      </c>
      <c r="C49" s="7" t="s">
        <v>67</v>
      </c>
      <c r="D49" s="26">
        <v>0</v>
      </c>
      <c r="E49" s="7" t="s">
        <v>814</v>
      </c>
      <c r="F49" s="7">
        <v>10.11</v>
      </c>
      <c r="G49" s="7" t="s">
        <v>37</v>
      </c>
      <c r="H49" s="17">
        <v>4.8000000000000001E-2</v>
      </c>
      <c r="I49" s="17">
        <v>4.8599999999999997E-2</v>
      </c>
      <c r="J49" s="33">
        <v>211000</v>
      </c>
      <c r="K49" s="33">
        <v>101.17</v>
      </c>
      <c r="L49" s="33">
        <v>213.47</v>
      </c>
      <c r="M49" s="17">
        <v>1E-4</v>
      </c>
      <c r="N49" s="17">
        <f>L49/סיכום!$B$42</f>
        <v>4.678379439343113E-3</v>
      </c>
    </row>
    <row r="50" spans="1:14">
      <c r="A50" s="7" t="s">
        <v>815</v>
      </c>
      <c r="B50" s="7">
        <v>8288151</v>
      </c>
      <c r="C50" s="7" t="s">
        <v>67</v>
      </c>
      <c r="D50" s="26">
        <v>0</v>
      </c>
      <c r="E50" s="7" t="s">
        <v>816</v>
      </c>
      <c r="F50" s="7">
        <v>10.28</v>
      </c>
      <c r="G50" s="7" t="s">
        <v>37</v>
      </c>
      <c r="H50" s="17">
        <v>4.8000000000000001E-2</v>
      </c>
      <c r="I50" s="17">
        <v>4.8500000000000001E-2</v>
      </c>
      <c r="J50" s="33">
        <v>88000</v>
      </c>
      <c r="K50" s="33">
        <v>101.58</v>
      </c>
      <c r="L50" s="33">
        <v>89.39</v>
      </c>
      <c r="M50" s="17">
        <v>1E-4</v>
      </c>
      <c r="N50" s="17">
        <f>L50/סיכום!$B$42</f>
        <v>1.9590590625515568E-3</v>
      </c>
    </row>
    <row r="51" spans="1:14">
      <c r="A51" s="7" t="s">
        <v>817</v>
      </c>
      <c r="B51" s="7">
        <v>8288177</v>
      </c>
      <c r="C51" s="7" t="s">
        <v>67</v>
      </c>
      <c r="D51" s="26">
        <v>0</v>
      </c>
      <c r="E51" s="7" t="s">
        <v>818</v>
      </c>
      <c r="F51" s="7">
        <v>10.45</v>
      </c>
      <c r="G51" s="7" t="s">
        <v>37</v>
      </c>
      <c r="H51" s="17">
        <v>4.8000000000000001E-2</v>
      </c>
      <c r="I51" s="17">
        <v>4.8599999999999997E-2</v>
      </c>
      <c r="J51" s="33">
        <v>185000</v>
      </c>
      <c r="K51" s="33">
        <v>100.76</v>
      </c>
      <c r="L51" s="33">
        <v>186.41</v>
      </c>
      <c r="M51" s="17">
        <v>1E-4</v>
      </c>
      <c r="N51" s="17">
        <f>L51/סיכום!$B$42</f>
        <v>4.0853361656811244E-3</v>
      </c>
    </row>
    <row r="52" spans="1:14">
      <c r="A52" s="7" t="s">
        <v>819</v>
      </c>
      <c r="B52" s="7">
        <v>8288185</v>
      </c>
      <c r="C52" s="7" t="s">
        <v>67</v>
      </c>
      <c r="D52" s="26">
        <v>0</v>
      </c>
      <c r="E52" s="7" t="s">
        <v>820</v>
      </c>
      <c r="F52" s="7">
        <v>10.54</v>
      </c>
      <c r="G52" s="7" t="s">
        <v>37</v>
      </c>
      <c r="H52" s="17">
        <v>4.8000000000000001E-2</v>
      </c>
      <c r="I52" s="17">
        <v>4.8500000000000001E-2</v>
      </c>
      <c r="J52" s="33">
        <v>242000</v>
      </c>
      <c r="K52" s="33">
        <v>100.39</v>
      </c>
      <c r="L52" s="33">
        <v>242.95</v>
      </c>
      <c r="M52" s="17">
        <v>1E-4</v>
      </c>
      <c r="N52" s="17">
        <f>L52/סיכום!$B$42</f>
        <v>5.3244591033325961E-3</v>
      </c>
    </row>
    <row r="53" spans="1:14">
      <c r="A53" s="7" t="s">
        <v>821</v>
      </c>
      <c r="B53" s="7">
        <v>8288219</v>
      </c>
      <c r="C53" s="7" t="s">
        <v>67</v>
      </c>
      <c r="D53" s="26">
        <v>0</v>
      </c>
      <c r="E53" s="7" t="s">
        <v>822</v>
      </c>
      <c r="F53" s="7">
        <v>10.54</v>
      </c>
      <c r="G53" s="7" t="s">
        <v>37</v>
      </c>
      <c r="H53" s="17">
        <v>4.8000000000000001E-2</v>
      </c>
      <c r="I53" s="17">
        <v>4.8500000000000001E-2</v>
      </c>
      <c r="J53" s="33">
        <v>197000</v>
      </c>
      <c r="K53" s="33">
        <v>101.58</v>
      </c>
      <c r="L53" s="33">
        <v>200.11</v>
      </c>
      <c r="M53" s="17">
        <v>2.0000000000000001E-4</v>
      </c>
      <c r="N53" s="17">
        <f>L53/סיכום!$B$42</f>
        <v>4.3855834993533072E-3</v>
      </c>
    </row>
    <row r="54" spans="1:14">
      <c r="A54" s="7" t="s">
        <v>823</v>
      </c>
      <c r="B54" s="7">
        <v>8288227</v>
      </c>
      <c r="C54" s="7" t="s">
        <v>67</v>
      </c>
      <c r="D54" s="26">
        <v>0</v>
      </c>
      <c r="E54" s="7" t="s">
        <v>824</v>
      </c>
      <c r="F54" s="7">
        <v>10.62</v>
      </c>
      <c r="G54" s="7" t="s">
        <v>37</v>
      </c>
      <c r="H54" s="17">
        <v>4.8000000000000001E-2</v>
      </c>
      <c r="I54" s="17">
        <v>4.8500000000000001E-2</v>
      </c>
      <c r="J54" s="33">
        <v>30000</v>
      </c>
      <c r="K54" s="33">
        <v>101.17</v>
      </c>
      <c r="L54" s="33">
        <v>30.35</v>
      </c>
      <c r="M54" s="17">
        <v>2.9999999999999997E-4</v>
      </c>
      <c r="N54" s="17">
        <f>L54/סיכום!$B$42</f>
        <v>6.6514646547085536E-4</v>
      </c>
    </row>
    <row r="55" spans="1:14">
      <c r="A55" s="7" t="s">
        <v>825</v>
      </c>
      <c r="B55" s="7">
        <v>8288235</v>
      </c>
      <c r="C55" s="7" t="s">
        <v>67</v>
      </c>
      <c r="D55" s="26">
        <v>0</v>
      </c>
      <c r="E55" s="7" t="s">
        <v>826</v>
      </c>
      <c r="F55" s="7">
        <v>10.71</v>
      </c>
      <c r="G55" s="7" t="s">
        <v>37</v>
      </c>
      <c r="H55" s="17">
        <v>4.8000000000000001E-2</v>
      </c>
      <c r="I55" s="17">
        <v>4.8500000000000001E-2</v>
      </c>
      <c r="J55" s="33">
        <v>198000</v>
      </c>
      <c r="K55" s="33">
        <v>100.76</v>
      </c>
      <c r="L55" s="33">
        <v>199.51</v>
      </c>
      <c r="M55" s="17">
        <v>1E-4</v>
      </c>
      <c r="N55" s="17">
        <f>L55/סיכום!$B$42</f>
        <v>4.3724339810902908E-3</v>
      </c>
    </row>
    <row r="56" spans="1:14">
      <c r="A56" s="7" t="s">
        <v>827</v>
      </c>
      <c r="B56" s="7">
        <v>8288243</v>
      </c>
      <c r="C56" s="7" t="s">
        <v>67</v>
      </c>
      <c r="D56" s="26">
        <v>0</v>
      </c>
      <c r="E56" s="7" t="s">
        <v>828</v>
      </c>
      <c r="F56" s="7">
        <v>10.78</v>
      </c>
      <c r="G56" s="7" t="s">
        <v>37</v>
      </c>
      <c r="H56" s="17">
        <v>4.8000000000000001E-2</v>
      </c>
      <c r="I56" s="17">
        <v>4.8599999999999997E-2</v>
      </c>
      <c r="J56" s="33">
        <v>169000</v>
      </c>
      <c r="K56" s="33">
        <v>100.39</v>
      </c>
      <c r="L56" s="33">
        <v>169.67</v>
      </c>
      <c r="M56" s="17">
        <v>0</v>
      </c>
      <c r="N56" s="17">
        <f>L56/סיכום!$B$42</f>
        <v>3.7184646061429985E-3</v>
      </c>
    </row>
    <row r="57" spans="1:14">
      <c r="A57" s="7" t="s">
        <v>829</v>
      </c>
      <c r="B57" s="7">
        <v>8288110</v>
      </c>
      <c r="C57" s="7" t="s">
        <v>67</v>
      </c>
      <c r="D57" s="26">
        <v>0</v>
      </c>
      <c r="E57" s="7" t="s">
        <v>830</v>
      </c>
      <c r="F57" s="7">
        <v>10.199999999999999</v>
      </c>
      <c r="G57" s="7" t="s">
        <v>37</v>
      </c>
      <c r="H57" s="17">
        <v>4.8000000000000001E-2</v>
      </c>
      <c r="I57" s="17">
        <v>4.8599999999999997E-2</v>
      </c>
      <c r="J57" s="33">
        <v>153000</v>
      </c>
      <c r="K57" s="33">
        <v>100.75</v>
      </c>
      <c r="L57" s="33">
        <v>154.15</v>
      </c>
      <c r="M57" s="17">
        <v>1E-4</v>
      </c>
      <c r="N57" s="17">
        <f>L57/סיכום!$B$42</f>
        <v>3.3783304004063376E-3</v>
      </c>
    </row>
    <row r="58" spans="1:14">
      <c r="A58" s="7" t="s">
        <v>831</v>
      </c>
      <c r="B58" s="7">
        <v>8288128</v>
      </c>
      <c r="C58" s="7" t="s">
        <v>67</v>
      </c>
      <c r="D58" s="26">
        <v>0</v>
      </c>
      <c r="E58" s="7" t="s">
        <v>832</v>
      </c>
      <c r="F58" s="7">
        <v>10.28</v>
      </c>
      <c r="G58" s="7" t="s">
        <v>37</v>
      </c>
      <c r="H58" s="17">
        <v>4.8000000000000001E-2</v>
      </c>
      <c r="I58" s="17">
        <v>4.8500000000000001E-2</v>
      </c>
      <c r="J58" s="33">
        <v>247000</v>
      </c>
      <c r="K58" s="33">
        <v>100.38</v>
      </c>
      <c r="L58" s="33">
        <v>247.94</v>
      </c>
      <c r="M58" s="17">
        <v>1E-4</v>
      </c>
      <c r="N58" s="17">
        <f>L58/סיכום!$B$42</f>
        <v>5.4338192635533392E-3</v>
      </c>
    </row>
    <row r="59" spans="1:14">
      <c r="A59" s="7" t="s">
        <v>833</v>
      </c>
      <c r="B59" s="7">
        <v>8288136</v>
      </c>
      <c r="C59" s="7" t="s">
        <v>67</v>
      </c>
      <c r="D59" s="26">
        <v>0</v>
      </c>
      <c r="E59" s="7" t="s">
        <v>834</v>
      </c>
      <c r="F59" s="7">
        <v>10.119999999999999</v>
      </c>
      <c r="G59" s="7" t="s">
        <v>37</v>
      </c>
      <c r="H59" s="17">
        <v>4.8000000000000001E-2</v>
      </c>
      <c r="I59" s="17">
        <v>4.8599999999999997E-2</v>
      </c>
      <c r="J59" s="33">
        <v>134000</v>
      </c>
      <c r="K59" s="33">
        <v>102.38</v>
      </c>
      <c r="L59" s="33">
        <v>137.19</v>
      </c>
      <c r="M59" s="17">
        <v>1E-4</v>
      </c>
      <c r="N59" s="17">
        <f>L59/סיכום!$B$42</f>
        <v>3.0066373508384394E-3</v>
      </c>
    </row>
    <row r="60" spans="1:14">
      <c r="A60" s="7" t="s">
        <v>835</v>
      </c>
      <c r="B60" s="7">
        <v>8288193</v>
      </c>
      <c r="C60" s="7" t="s">
        <v>67</v>
      </c>
      <c r="D60" s="26">
        <v>0</v>
      </c>
      <c r="E60" s="7" t="s">
        <v>836</v>
      </c>
      <c r="F60" s="7">
        <v>10.37</v>
      </c>
      <c r="G60" s="7" t="s">
        <v>37</v>
      </c>
      <c r="H60" s="17">
        <v>4.8000000000000001E-2</v>
      </c>
      <c r="I60" s="17">
        <v>4.8500000000000001E-2</v>
      </c>
      <c r="J60" s="33">
        <v>114000</v>
      </c>
      <c r="K60" s="33">
        <v>102.38</v>
      </c>
      <c r="L60" s="33">
        <v>116.71</v>
      </c>
      <c r="M60" s="17">
        <v>1E-4</v>
      </c>
      <c r="N60" s="17">
        <f>L60/סיכום!$B$42</f>
        <v>2.5578004607941852E-3</v>
      </c>
    </row>
    <row r="61" spans="1:14">
      <c r="A61" s="7" t="s">
        <v>837</v>
      </c>
      <c r="B61" s="7">
        <v>8288201</v>
      </c>
      <c r="C61" s="7" t="s">
        <v>67</v>
      </c>
      <c r="D61" s="26">
        <v>0</v>
      </c>
      <c r="E61" s="7" t="s">
        <v>838</v>
      </c>
      <c r="F61" s="7">
        <v>10.46</v>
      </c>
      <c r="G61" s="7" t="s">
        <v>37</v>
      </c>
      <c r="H61" s="17">
        <v>4.8000000000000001E-2</v>
      </c>
      <c r="I61" s="17">
        <v>4.8500000000000001E-2</v>
      </c>
      <c r="J61" s="33">
        <v>211000</v>
      </c>
      <c r="K61" s="33">
        <v>101.97</v>
      </c>
      <c r="L61" s="33">
        <v>215.16</v>
      </c>
      <c r="M61" s="17">
        <v>2.0000000000000001E-4</v>
      </c>
      <c r="N61" s="17">
        <f>L61/סיכום!$B$42</f>
        <v>4.7154172491172723E-3</v>
      </c>
    </row>
    <row r="62" spans="1:14" ht="13.5" thickBot="1">
      <c r="A62" s="6" t="s">
        <v>839</v>
      </c>
      <c r="B62" s="6"/>
      <c r="C62" s="6"/>
      <c r="D62" s="6"/>
      <c r="E62" s="6"/>
      <c r="F62" s="6">
        <v>9.66</v>
      </c>
      <c r="G62" s="6"/>
      <c r="H62" s="18"/>
      <c r="I62" s="18">
        <v>4.8599999999999997E-2</v>
      </c>
      <c r="J62" s="24">
        <f>SUM(J23:J61)</f>
        <v>13144000</v>
      </c>
      <c r="K62" s="32"/>
      <c r="L62" s="24">
        <f>SUM(L23:L61)</f>
        <v>13360.1</v>
      </c>
      <c r="M62" s="18"/>
      <c r="N62" s="19">
        <f>SUM(N23:N61)</f>
        <v>0.29279813157618367</v>
      </c>
    </row>
    <row r="63" spans="1:14" ht="13.5" thickTop="1"/>
    <row r="64" spans="1:14">
      <c r="A64" s="6" t="s">
        <v>840</v>
      </c>
      <c r="B64" s="6"/>
      <c r="C64" s="6"/>
      <c r="D64" s="6"/>
      <c r="E64" s="6"/>
      <c r="F64" s="6"/>
      <c r="G64" s="6"/>
      <c r="H64" s="18"/>
      <c r="I64" s="18"/>
      <c r="J64" s="32"/>
      <c r="K64" s="32"/>
      <c r="L64" s="32"/>
      <c r="M64" s="18"/>
      <c r="N64" s="18"/>
    </row>
    <row r="65" spans="1:14" ht="13.5" thickBot="1">
      <c r="A65" s="6" t="s">
        <v>841</v>
      </c>
      <c r="B65" s="6"/>
      <c r="C65" s="6"/>
      <c r="D65" s="6"/>
      <c r="E65" s="6"/>
      <c r="F65" s="6"/>
      <c r="G65" s="6"/>
      <c r="H65" s="18"/>
      <c r="I65" s="18"/>
      <c r="J65" s="24">
        <v>0</v>
      </c>
      <c r="K65" s="32"/>
      <c r="L65" s="24">
        <v>0</v>
      </c>
      <c r="M65" s="18"/>
      <c r="N65" s="19">
        <f>L65/סיכום!$B$42</f>
        <v>0</v>
      </c>
    </row>
    <row r="66" spans="1:14" ht="13.5" thickTop="1"/>
    <row r="67" spans="1:14">
      <c r="A67" s="6" t="s">
        <v>842</v>
      </c>
      <c r="B67" s="6"/>
      <c r="C67" s="6"/>
      <c r="D67" s="6"/>
      <c r="E67" s="6"/>
      <c r="F67" s="6"/>
      <c r="G67" s="6"/>
      <c r="H67" s="18"/>
      <c r="I67" s="18"/>
      <c r="J67" s="32"/>
      <c r="K67" s="32"/>
      <c r="L67" s="32"/>
      <c r="M67" s="18"/>
      <c r="N67" s="18"/>
    </row>
    <row r="68" spans="1:14" ht="13.5" thickBot="1">
      <c r="A68" s="6" t="s">
        <v>843</v>
      </c>
      <c r="B68" s="6"/>
      <c r="C68" s="6"/>
      <c r="D68" s="6"/>
      <c r="E68" s="6"/>
      <c r="F68" s="6"/>
      <c r="G68" s="6"/>
      <c r="H68" s="18"/>
      <c r="I68" s="18"/>
      <c r="J68" s="24">
        <v>0</v>
      </c>
      <c r="K68" s="32"/>
      <c r="L68" s="24">
        <v>0</v>
      </c>
      <c r="M68" s="18"/>
      <c r="N68" s="19">
        <f>L68/סיכום!$B$42</f>
        <v>0</v>
      </c>
    </row>
    <row r="69" spans="1:14" ht="13.5" thickTop="1"/>
    <row r="70" spans="1:14">
      <c r="A70" s="6" t="s">
        <v>844</v>
      </c>
      <c r="B70" s="6"/>
      <c r="C70" s="6"/>
      <c r="D70" s="6"/>
      <c r="E70" s="6"/>
      <c r="F70" s="6"/>
      <c r="G70" s="6"/>
      <c r="H70" s="18"/>
      <c r="I70" s="18"/>
      <c r="J70" s="32"/>
      <c r="K70" s="32"/>
      <c r="L70" s="32"/>
      <c r="M70" s="18"/>
      <c r="N70" s="18"/>
    </row>
    <row r="71" spans="1:14" ht="13.5" thickBot="1">
      <c r="A71" s="6" t="s">
        <v>845</v>
      </c>
      <c r="B71" s="6"/>
      <c r="C71" s="6"/>
      <c r="D71" s="6"/>
      <c r="E71" s="6"/>
      <c r="F71" s="6"/>
      <c r="G71" s="6"/>
      <c r="H71" s="18"/>
      <c r="I71" s="18"/>
      <c r="J71" s="24">
        <v>0</v>
      </c>
      <c r="K71" s="32"/>
      <c r="L71" s="24">
        <v>0</v>
      </c>
      <c r="M71" s="18"/>
      <c r="N71" s="19">
        <f>L71/סיכום!$B$42</f>
        <v>0</v>
      </c>
    </row>
    <row r="72" spans="1:14" ht="13.5" thickTop="1"/>
    <row r="73" spans="1:14" ht="13.5" thickBot="1">
      <c r="A73" s="4" t="s">
        <v>846</v>
      </c>
      <c r="B73" s="4"/>
      <c r="C73" s="4"/>
      <c r="D73" s="4"/>
      <c r="E73" s="4"/>
      <c r="F73" s="4">
        <v>9.66</v>
      </c>
      <c r="G73" s="4"/>
      <c r="H73" s="20"/>
      <c r="I73" s="20">
        <v>4.8599999999999997E-2</v>
      </c>
      <c r="J73" s="25">
        <f>SUM(J62)</f>
        <v>13144000</v>
      </c>
      <c r="K73" s="30"/>
      <c r="L73" s="25">
        <f>SUM(L62)</f>
        <v>13360.1</v>
      </c>
      <c r="M73" s="20"/>
      <c r="N73" s="21">
        <f>SUM(N62)</f>
        <v>0.29279813157618367</v>
      </c>
    </row>
    <row r="74" spans="1:14" ht="13.5" thickTop="1"/>
    <row r="76" spans="1:14">
      <c r="A76" s="4" t="s">
        <v>847</v>
      </c>
      <c r="B76" s="4"/>
      <c r="C76" s="4"/>
      <c r="D76" s="4"/>
      <c r="E76" s="4"/>
      <c r="F76" s="4"/>
      <c r="G76" s="4"/>
      <c r="H76" s="20"/>
      <c r="I76" s="20"/>
      <c r="J76" s="30"/>
      <c r="K76" s="30"/>
      <c r="L76" s="30"/>
      <c r="M76" s="20"/>
      <c r="N76" s="20"/>
    </row>
    <row r="77" spans="1:14">
      <c r="A77" s="6" t="s">
        <v>94</v>
      </c>
      <c r="B77" s="6"/>
      <c r="C77" s="6"/>
      <c r="D77" s="6"/>
      <c r="E77" s="6"/>
      <c r="F77" s="6"/>
      <c r="G77" s="6"/>
      <c r="H77" s="18"/>
      <c r="I77" s="18"/>
      <c r="J77" s="32"/>
      <c r="K77" s="32"/>
      <c r="L77" s="32"/>
      <c r="M77" s="18"/>
      <c r="N77" s="18"/>
    </row>
    <row r="78" spans="1:14" ht="13.5" thickBot="1">
      <c r="A78" s="6" t="s">
        <v>95</v>
      </c>
      <c r="B78" s="6"/>
      <c r="C78" s="6"/>
      <c r="D78" s="6"/>
      <c r="E78" s="6"/>
      <c r="F78" s="6"/>
      <c r="G78" s="6"/>
      <c r="H78" s="18"/>
      <c r="I78" s="18"/>
      <c r="J78" s="24">
        <v>0</v>
      </c>
      <c r="K78" s="32"/>
      <c r="L78" s="24">
        <v>0</v>
      </c>
      <c r="M78" s="18"/>
      <c r="N78" s="19">
        <f>L78/סיכום!$B$42</f>
        <v>0</v>
      </c>
    </row>
    <row r="79" spans="1:14" ht="13.5" thickTop="1"/>
    <row r="80" spans="1:14">
      <c r="A80" s="6" t="s">
        <v>848</v>
      </c>
      <c r="B80" s="6"/>
      <c r="C80" s="6"/>
      <c r="D80" s="6"/>
      <c r="E80" s="6"/>
      <c r="F80" s="6"/>
      <c r="G80" s="6"/>
      <c r="H80" s="18"/>
      <c r="I80" s="18"/>
      <c r="J80" s="32"/>
      <c r="K80" s="32"/>
      <c r="L80" s="32"/>
      <c r="M80" s="18"/>
      <c r="N80" s="18"/>
    </row>
    <row r="81" spans="1:14" ht="13.5" thickBot="1">
      <c r="A81" s="6" t="s">
        <v>849</v>
      </c>
      <c r="B81" s="6"/>
      <c r="C81" s="6"/>
      <c r="D81" s="6"/>
      <c r="E81" s="6"/>
      <c r="F81" s="6"/>
      <c r="G81" s="6"/>
      <c r="H81" s="18"/>
      <c r="I81" s="18"/>
      <c r="J81" s="24">
        <v>0</v>
      </c>
      <c r="K81" s="32"/>
      <c r="L81" s="24">
        <v>0</v>
      </c>
      <c r="M81" s="18"/>
      <c r="N81" s="19">
        <f>L81/סיכום!$B$42</f>
        <v>0</v>
      </c>
    </row>
    <row r="82" spans="1:14" ht="13.5" thickTop="1"/>
    <row r="83" spans="1:14" ht="13.5" thickBot="1">
      <c r="A83" s="4" t="s">
        <v>850</v>
      </c>
      <c r="B83" s="4"/>
      <c r="C83" s="4"/>
      <c r="D83" s="4"/>
      <c r="E83" s="4"/>
      <c r="F83" s="4"/>
      <c r="G83" s="4"/>
      <c r="H83" s="20"/>
      <c r="I83" s="20"/>
      <c r="J83" s="25">
        <v>0</v>
      </c>
      <c r="K83" s="30"/>
      <c r="L83" s="25">
        <v>0</v>
      </c>
      <c r="M83" s="20"/>
      <c r="N83" s="21">
        <v>0</v>
      </c>
    </row>
    <row r="84" spans="1:14" ht="13.5" thickTop="1"/>
    <row r="86" spans="1:14" ht="13.5" thickBot="1">
      <c r="A86" s="4" t="s">
        <v>99</v>
      </c>
      <c r="B86" s="4"/>
      <c r="C86" s="4"/>
      <c r="D86" s="4"/>
      <c r="E86" s="4"/>
      <c r="F86" s="4">
        <v>9.66</v>
      </c>
      <c r="G86" s="4"/>
      <c r="H86" s="20"/>
      <c r="I86" s="20">
        <v>4.8599999999999997E-2</v>
      </c>
      <c r="J86" s="25">
        <f>SUM(J73)</f>
        <v>13144000</v>
      </c>
      <c r="K86" s="30"/>
      <c r="L86" s="25">
        <f>SUM(L73)</f>
        <v>13360.1</v>
      </c>
      <c r="M86" s="20"/>
      <c r="N86" s="21">
        <f>SUM(N73)</f>
        <v>0.29279813157618367</v>
      </c>
    </row>
    <row r="87" spans="1:14" ht="13.5" thickTop="1"/>
    <row r="89" spans="1:14">
      <c r="A89" s="7" t="s">
        <v>51</v>
      </c>
      <c r="B89" s="7"/>
      <c r="C89" s="7"/>
      <c r="D89" s="7"/>
      <c r="E89" s="7"/>
      <c r="F89" s="7"/>
      <c r="G89" s="7"/>
      <c r="H89" s="17"/>
      <c r="I89" s="17"/>
      <c r="J89" s="33"/>
      <c r="K89" s="33"/>
      <c r="L89" s="33"/>
      <c r="M89" s="17"/>
      <c r="N89" s="17"/>
    </row>
    <row r="93" spans="1:14">
      <c r="A93" s="2" t="s">
        <v>52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A22" workbookViewId="0">
      <selection activeCell="D27" sqref="D27"/>
    </sheetView>
  </sheetViews>
  <sheetFormatPr defaultColWidth="9.140625" defaultRowHeight="12.75"/>
  <cols>
    <col min="1" max="1" width="47.7109375" customWidth="1"/>
    <col min="2" max="2" width="12.7109375" customWidth="1"/>
    <col min="3" max="3" width="13.7109375" customWidth="1"/>
    <col min="4" max="4" width="15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7" customWidth="1"/>
    <col min="11" max="11" width="16.7109375" style="27" customWidth="1"/>
    <col min="12" max="12" width="13.7109375" style="29" customWidth="1"/>
    <col min="13" max="13" width="9.7109375" style="29" customWidth="1"/>
    <col min="14" max="14" width="12.7109375" style="29" customWidth="1"/>
    <col min="15" max="15" width="24.7109375" style="27" customWidth="1"/>
    <col min="16" max="16" width="20.7109375" style="27" customWidth="1"/>
  </cols>
  <sheetData>
    <row r="2" spans="1:16" ht="18">
      <c r="A2" s="1" t="s">
        <v>0</v>
      </c>
    </row>
    <row r="4" spans="1:16" ht="18">
      <c r="A4" s="1" t="s">
        <v>851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101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20" t="s">
        <v>10</v>
      </c>
      <c r="K11" s="20" t="s">
        <v>11</v>
      </c>
      <c r="L11" s="30" t="s">
        <v>56</v>
      </c>
      <c r="M11" s="30" t="s">
        <v>57</v>
      </c>
      <c r="N11" s="30" t="s">
        <v>756</v>
      </c>
      <c r="O11" s="20" t="s">
        <v>58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28" t="s">
        <v>14</v>
      </c>
      <c r="K12" s="28" t="s">
        <v>14</v>
      </c>
      <c r="L12" s="31" t="s">
        <v>61</v>
      </c>
      <c r="M12" s="31" t="s">
        <v>62</v>
      </c>
      <c r="N12" s="31" t="s">
        <v>15</v>
      </c>
      <c r="O12" s="28" t="s">
        <v>14</v>
      </c>
      <c r="P12" s="28" t="s">
        <v>14</v>
      </c>
    </row>
    <row r="15" spans="1:16">
      <c r="A15" s="4" t="s">
        <v>852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0"/>
      <c r="M15" s="30"/>
      <c r="N15" s="30"/>
      <c r="O15" s="20"/>
      <c r="P15" s="20"/>
    </row>
    <row r="18" spans="1:16">
      <c r="A18" s="4" t="s">
        <v>853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0"/>
      <c r="M18" s="30"/>
      <c r="N18" s="30"/>
      <c r="O18" s="20"/>
      <c r="P18" s="20"/>
    </row>
    <row r="19" spans="1:16">
      <c r="A19" s="6" t="s">
        <v>854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2"/>
      <c r="M19" s="32"/>
      <c r="N19" s="32"/>
      <c r="O19" s="18"/>
      <c r="P19" s="18"/>
    </row>
    <row r="20" spans="1:16" ht="13.5" thickBot="1">
      <c r="A20" s="6" t="s">
        <v>855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24">
        <v>0</v>
      </c>
      <c r="M20" s="32"/>
      <c r="N20" s="24">
        <v>0</v>
      </c>
      <c r="O20" s="18"/>
      <c r="P20" s="19">
        <f>N20/סיכום!$B$42</f>
        <v>0</v>
      </c>
    </row>
    <row r="21" spans="1:16" ht="13.5" thickTop="1"/>
    <row r="22" spans="1:16">
      <c r="A22" s="6" t="s">
        <v>856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2"/>
      <c r="M22" s="32"/>
      <c r="N22" s="32"/>
      <c r="O22" s="18"/>
      <c r="P22" s="18"/>
    </row>
    <row r="23" spans="1:16">
      <c r="A23" s="7" t="s">
        <v>857</v>
      </c>
      <c r="B23" s="7">
        <v>200212611</v>
      </c>
      <c r="C23" s="7" t="s">
        <v>858</v>
      </c>
      <c r="D23" s="7" t="s">
        <v>153</v>
      </c>
      <c r="E23" s="26" t="s">
        <v>1124</v>
      </c>
      <c r="F23" s="26">
        <v>0</v>
      </c>
      <c r="G23" s="7" t="s">
        <v>859</v>
      </c>
      <c r="H23" s="7">
        <v>2.2799999999999998</v>
      </c>
      <c r="I23" s="7" t="s">
        <v>37</v>
      </c>
      <c r="J23" s="17">
        <v>0</v>
      </c>
      <c r="K23" s="17">
        <v>-5.0000000000000001E-4</v>
      </c>
      <c r="L23" s="33">
        <v>147000</v>
      </c>
      <c r="M23" s="33">
        <v>100.12</v>
      </c>
      <c r="N23" s="33">
        <v>147.18</v>
      </c>
      <c r="O23" s="17">
        <v>8.0000000000000004E-4</v>
      </c>
      <c r="P23" s="17">
        <f>N23/סיכום!$B$42</f>
        <v>3.2255768299176437E-3</v>
      </c>
    </row>
    <row r="24" spans="1:16" ht="13.5" thickBot="1">
      <c r="A24" s="6" t="s">
        <v>860</v>
      </c>
      <c r="B24" s="6"/>
      <c r="C24" s="6"/>
      <c r="D24" s="6"/>
      <c r="E24" s="6"/>
      <c r="F24" s="6"/>
      <c r="G24" s="6"/>
      <c r="H24" s="6">
        <v>2.2799999999999998</v>
      </c>
      <c r="I24" s="6"/>
      <c r="J24" s="18"/>
      <c r="K24" s="18">
        <v>-5.0000000000000001E-4</v>
      </c>
      <c r="L24" s="24">
        <f>SUM(L23)</f>
        <v>147000</v>
      </c>
      <c r="M24" s="32"/>
      <c r="N24" s="24">
        <f>SUM(N23)</f>
        <v>147.18</v>
      </c>
      <c r="O24" s="18"/>
      <c r="P24" s="19">
        <f>SUM(P23)</f>
        <v>3.2255768299176437E-3</v>
      </c>
    </row>
    <row r="25" spans="1:16" ht="13.5" thickTop="1"/>
    <row r="26" spans="1:16">
      <c r="A26" s="6" t="s">
        <v>108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2"/>
      <c r="M26" s="32"/>
      <c r="N26" s="32"/>
      <c r="O26" s="18"/>
      <c r="P26" s="18"/>
    </row>
    <row r="27" spans="1:16" ht="13.5" thickBot="1">
      <c r="A27" s="6" t="s">
        <v>109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24">
        <v>0</v>
      </c>
      <c r="M27" s="32"/>
      <c r="N27" s="24">
        <v>0</v>
      </c>
      <c r="O27" s="18"/>
      <c r="P27" s="19">
        <f>N27/סיכום!$B$42</f>
        <v>0</v>
      </c>
    </row>
    <row r="28" spans="1:16" ht="13.5" thickTop="1"/>
    <row r="29" spans="1:16">
      <c r="A29" s="6" t="s">
        <v>861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32"/>
      <c r="M29" s="32"/>
      <c r="N29" s="32"/>
      <c r="O29" s="18"/>
      <c r="P29" s="18"/>
    </row>
    <row r="30" spans="1:16" ht="13.5" thickBot="1">
      <c r="A30" s="6" t="s">
        <v>862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24">
        <v>0</v>
      </c>
      <c r="M30" s="32"/>
      <c r="N30" s="24">
        <v>0</v>
      </c>
      <c r="O30" s="18"/>
      <c r="P30" s="19">
        <f>N30/סיכום!$B$42</f>
        <v>0</v>
      </c>
    </row>
    <row r="31" spans="1:16" ht="13.5" thickTop="1"/>
    <row r="32" spans="1:16" ht="13.5" thickBot="1">
      <c r="A32" s="4" t="s">
        <v>863</v>
      </c>
      <c r="B32" s="4"/>
      <c r="C32" s="4"/>
      <c r="D32" s="4"/>
      <c r="E32" s="4"/>
      <c r="F32" s="4"/>
      <c r="G32" s="4"/>
      <c r="H32" s="4">
        <v>2.2799999999999998</v>
      </c>
      <c r="I32" s="4"/>
      <c r="J32" s="20"/>
      <c r="K32" s="20">
        <v>-5.0000000000000001E-4</v>
      </c>
      <c r="L32" s="25">
        <f>SUM(L24)</f>
        <v>147000</v>
      </c>
      <c r="M32" s="30"/>
      <c r="N32" s="25">
        <f>SUM(N24)</f>
        <v>147.18</v>
      </c>
      <c r="O32" s="20"/>
      <c r="P32" s="21">
        <f>SUM(P24)</f>
        <v>3.2255768299176437E-3</v>
      </c>
    </row>
    <row r="33" spans="1:16" ht="13.5" thickTop="1"/>
    <row r="35" spans="1:16">
      <c r="A35" s="4" t="s">
        <v>864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30"/>
      <c r="M35" s="30"/>
      <c r="N35" s="30"/>
      <c r="O35" s="20"/>
      <c r="P35" s="20"/>
    </row>
    <row r="36" spans="1:16">
      <c r="A36" s="6" t="s">
        <v>865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2"/>
      <c r="M36" s="32"/>
      <c r="N36" s="32"/>
      <c r="O36" s="18"/>
      <c r="P36" s="18"/>
    </row>
    <row r="37" spans="1:16" ht="13.5" thickBot="1">
      <c r="A37" s="6" t="s">
        <v>866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24">
        <v>0</v>
      </c>
      <c r="M37" s="32"/>
      <c r="N37" s="24">
        <v>0</v>
      </c>
      <c r="O37" s="18"/>
      <c r="P37" s="19">
        <f>N37/סיכום!$B$42</f>
        <v>0</v>
      </c>
    </row>
    <row r="38" spans="1:16" ht="13.5" thickTop="1"/>
    <row r="39" spans="1:16">
      <c r="A39" s="6" t="s">
        <v>867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32"/>
      <c r="M39" s="32"/>
      <c r="N39" s="32"/>
      <c r="O39" s="18"/>
      <c r="P39" s="18"/>
    </row>
    <row r="40" spans="1:16" ht="13.5" thickBot="1">
      <c r="A40" s="6" t="s">
        <v>868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24">
        <v>0</v>
      </c>
      <c r="M40" s="32"/>
      <c r="N40" s="24">
        <v>0</v>
      </c>
      <c r="O40" s="18"/>
      <c r="P40" s="19">
        <f>N40/סיכום!$B$42</f>
        <v>0</v>
      </c>
    </row>
    <row r="41" spans="1:16" ht="13.5" thickTop="1"/>
    <row r="42" spans="1:16" ht="13.5" thickBot="1">
      <c r="A42" s="4" t="s">
        <v>869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25">
        <v>0</v>
      </c>
      <c r="M42" s="30"/>
      <c r="N42" s="25">
        <v>0</v>
      </c>
      <c r="O42" s="20"/>
      <c r="P42" s="21">
        <v>0</v>
      </c>
    </row>
    <row r="43" spans="1:16" ht="13.5" thickTop="1"/>
    <row r="45" spans="1:16" ht="13.5" thickBot="1">
      <c r="A45" s="4" t="s">
        <v>870</v>
      </c>
      <c r="B45" s="4"/>
      <c r="C45" s="4"/>
      <c r="D45" s="4"/>
      <c r="E45" s="4"/>
      <c r="F45" s="4"/>
      <c r="G45" s="4"/>
      <c r="H45" s="4">
        <v>2.2799999999999998</v>
      </c>
      <c r="I45" s="4"/>
      <c r="J45" s="20"/>
      <c r="K45" s="20">
        <v>-5.0000000000000001E-4</v>
      </c>
      <c r="L45" s="25">
        <f>SUM(L32)</f>
        <v>147000</v>
      </c>
      <c r="M45" s="30"/>
      <c r="N45" s="25">
        <f>SUM(N32)</f>
        <v>147.18</v>
      </c>
      <c r="O45" s="20"/>
      <c r="P45" s="21">
        <f>SUM(P32)</f>
        <v>3.2255768299176437E-3</v>
      </c>
    </row>
    <row r="46" spans="1:16" ht="13.5" thickTop="1"/>
    <row r="48" spans="1:16">
      <c r="A48" s="7" t="s">
        <v>51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33"/>
      <c r="M48" s="33"/>
      <c r="N48" s="33"/>
      <c r="O48" s="17"/>
      <c r="P48" s="17"/>
    </row>
    <row r="52" spans="1:1">
      <c r="A52" s="2" t="s">
        <v>52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2"/>
  <sheetViews>
    <sheetView rightToLeft="1" topLeftCell="A9" workbookViewId="0">
      <selection activeCell="E32" sqref="E32"/>
    </sheetView>
  </sheetViews>
  <sheetFormatPr defaultColWidth="9.140625" defaultRowHeight="12.75"/>
  <cols>
    <col min="1" max="1" width="40.7109375" customWidth="1"/>
    <col min="2" max="2" width="12.7109375" customWidth="1"/>
    <col min="3" max="3" width="14.85546875" bestFit="1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style="27" customWidth="1"/>
    <col min="11" max="11" width="16.7109375" style="27" customWidth="1"/>
    <col min="12" max="12" width="13.7109375" style="29" customWidth="1"/>
    <col min="13" max="13" width="9.7109375" style="29" customWidth="1"/>
    <col min="14" max="14" width="12.7109375" style="29" customWidth="1"/>
    <col min="15" max="15" width="24.7109375" style="27" customWidth="1"/>
    <col min="16" max="16" width="20.7109375" style="27" customWidth="1"/>
  </cols>
  <sheetData>
    <row r="2" spans="1:16" ht="18">
      <c r="A2" s="1" t="s">
        <v>0</v>
      </c>
    </row>
    <row r="4" spans="1:16" ht="18">
      <c r="A4" s="1" t="s">
        <v>871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101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20" t="s">
        <v>10</v>
      </c>
      <c r="K11" s="20" t="s">
        <v>11</v>
      </c>
      <c r="L11" s="30" t="s">
        <v>56</v>
      </c>
      <c r="M11" s="30" t="s">
        <v>57</v>
      </c>
      <c r="N11" s="30" t="s">
        <v>756</v>
      </c>
      <c r="O11" s="20" t="s">
        <v>58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28" t="s">
        <v>14</v>
      </c>
      <c r="K12" s="28" t="s">
        <v>14</v>
      </c>
      <c r="L12" s="31" t="s">
        <v>61</v>
      </c>
      <c r="M12" s="31" t="s">
        <v>62</v>
      </c>
      <c r="N12" s="31" t="s">
        <v>15</v>
      </c>
      <c r="O12" s="28" t="s">
        <v>14</v>
      </c>
      <c r="P12" s="28" t="s">
        <v>14</v>
      </c>
    </row>
    <row r="15" spans="1:16">
      <c r="A15" s="4" t="s">
        <v>872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0"/>
      <c r="M15" s="30"/>
      <c r="N15" s="30"/>
      <c r="O15" s="20"/>
      <c r="P15" s="20"/>
    </row>
    <row r="16" spans="1:16" ht="13.5" thickBot="1">
      <c r="L16" s="35"/>
      <c r="N16" s="35"/>
      <c r="P16" s="34"/>
    </row>
    <row r="17" spans="1:16" ht="13.5" thickTop="1"/>
    <row r="18" spans="1:16">
      <c r="A18" s="4" t="s">
        <v>873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0"/>
      <c r="M18" s="30"/>
      <c r="N18" s="30"/>
      <c r="O18" s="20"/>
      <c r="P18" s="20"/>
    </row>
    <row r="19" spans="1:16">
      <c r="A19" s="6" t="s">
        <v>874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2"/>
      <c r="M19" s="32"/>
      <c r="N19" s="32"/>
      <c r="O19" s="18"/>
      <c r="P19" s="18">
        <f>N19/סיכום!$B$42</f>
        <v>0</v>
      </c>
    </row>
    <row r="20" spans="1:16" ht="13.5" thickBot="1">
      <c r="A20" s="6" t="s">
        <v>875</v>
      </c>
      <c r="B20" s="6"/>
      <c r="C20" s="6"/>
      <c r="D20" s="6"/>
      <c r="E20" s="6"/>
      <c r="F20" s="6"/>
      <c r="G20" s="6"/>
      <c r="H20" s="6"/>
      <c r="I20" s="6"/>
      <c r="J20" s="18"/>
      <c r="K20" s="18"/>
      <c r="L20" s="24">
        <v>0</v>
      </c>
      <c r="M20" s="32"/>
      <c r="N20" s="24">
        <v>0</v>
      </c>
      <c r="O20" s="18"/>
      <c r="P20" s="19">
        <f>N20/סיכום!$B$42</f>
        <v>0</v>
      </c>
    </row>
    <row r="21" spans="1:16" ht="13.5" thickTop="1"/>
    <row r="22" spans="1:16">
      <c r="A22" s="6" t="s">
        <v>876</v>
      </c>
      <c r="B22" s="6"/>
      <c r="C22" s="6"/>
      <c r="D22" s="6"/>
      <c r="E22" s="6"/>
      <c r="F22" s="6"/>
      <c r="G22" s="6"/>
      <c r="H22" s="6"/>
      <c r="I22" s="6"/>
      <c r="J22" s="18"/>
      <c r="K22" s="18"/>
      <c r="L22" s="32"/>
      <c r="M22" s="32"/>
      <c r="N22" s="32"/>
      <c r="O22" s="18"/>
      <c r="P22" s="18"/>
    </row>
    <row r="23" spans="1:16">
      <c r="A23" s="7" t="s">
        <v>877</v>
      </c>
      <c r="B23" s="7">
        <v>1133545</v>
      </c>
      <c r="C23" s="26" t="str">
        <f>+A23</f>
        <v>אמקור סד' א 022</v>
      </c>
      <c r="D23" s="26">
        <v>0</v>
      </c>
      <c r="E23" s="7" t="s">
        <v>211</v>
      </c>
      <c r="F23" s="7" t="s">
        <v>127</v>
      </c>
      <c r="G23" s="7" t="s">
        <v>878</v>
      </c>
      <c r="H23" s="7">
        <v>3.34</v>
      </c>
      <c r="I23" s="7" t="s">
        <v>37</v>
      </c>
      <c r="J23" s="17">
        <v>4.7500000000000001E-2</v>
      </c>
      <c r="K23" s="17">
        <v>4.19E-2</v>
      </c>
      <c r="L23" s="33">
        <v>130000</v>
      </c>
      <c r="M23" s="33">
        <v>102.36</v>
      </c>
      <c r="N23" s="33">
        <v>133.07</v>
      </c>
      <c r="O23" s="17">
        <v>0</v>
      </c>
      <c r="P23" s="17">
        <f>N23/סיכום!$B$42</f>
        <v>2.9163439920990679E-3</v>
      </c>
    </row>
    <row r="24" spans="1:16" ht="13.5" thickBot="1">
      <c r="A24" s="6" t="s">
        <v>879</v>
      </c>
      <c r="B24" s="6"/>
      <c r="C24" s="6"/>
      <c r="D24" s="6"/>
      <c r="E24" s="6"/>
      <c r="F24" s="6"/>
      <c r="G24" s="6"/>
      <c r="H24" s="6">
        <v>3.34</v>
      </c>
      <c r="I24" s="6"/>
      <c r="J24" s="18"/>
      <c r="K24" s="18">
        <v>4.19E-2</v>
      </c>
      <c r="L24" s="24">
        <f>SUM(L23)</f>
        <v>130000</v>
      </c>
      <c r="M24" s="32"/>
      <c r="N24" s="24">
        <f>SUM(N23)</f>
        <v>133.07</v>
      </c>
      <c r="O24" s="18"/>
      <c r="P24" s="19">
        <f>SUM(P23)</f>
        <v>2.9163439920990679E-3</v>
      </c>
    </row>
    <row r="25" spans="1:16" ht="13.5" thickTop="1"/>
    <row r="26" spans="1:16">
      <c r="A26" s="6" t="s">
        <v>880</v>
      </c>
      <c r="B26" s="6"/>
      <c r="C26" s="6"/>
      <c r="D26" s="6"/>
      <c r="E26" s="6"/>
      <c r="F26" s="6"/>
      <c r="G26" s="6"/>
      <c r="H26" s="6"/>
      <c r="I26" s="6"/>
      <c r="J26" s="18"/>
      <c r="K26" s="18"/>
      <c r="L26" s="32"/>
      <c r="M26" s="32"/>
      <c r="N26" s="32"/>
      <c r="O26" s="18"/>
      <c r="P26" s="18"/>
    </row>
    <row r="27" spans="1:16" ht="13.5" thickBot="1">
      <c r="A27" s="6" t="s">
        <v>881</v>
      </c>
      <c r="B27" s="6"/>
      <c r="C27" s="6"/>
      <c r="D27" s="6"/>
      <c r="E27" s="6"/>
      <c r="F27" s="6"/>
      <c r="G27" s="6"/>
      <c r="H27" s="6"/>
      <c r="I27" s="6"/>
      <c r="J27" s="18"/>
      <c r="K27" s="18"/>
      <c r="L27" s="24">
        <v>0</v>
      </c>
      <c r="M27" s="32"/>
      <c r="N27" s="24">
        <v>0</v>
      </c>
      <c r="O27" s="18"/>
      <c r="P27" s="19">
        <f>N27/סיכום!$B$42</f>
        <v>0</v>
      </c>
    </row>
    <row r="28" spans="1:16" ht="13.5" thickTop="1"/>
    <row r="29" spans="1:16" ht="13.5" thickBot="1">
      <c r="A29" s="6" t="s">
        <v>882</v>
      </c>
      <c r="B29" s="6"/>
      <c r="C29" s="6"/>
      <c r="D29" s="6"/>
      <c r="E29" s="6"/>
      <c r="F29" s="6"/>
      <c r="G29" s="6"/>
      <c r="H29" s="6"/>
      <c r="I29" s="6"/>
      <c r="J29" s="18"/>
      <c r="K29" s="18"/>
      <c r="L29" s="24"/>
      <c r="M29" s="32"/>
      <c r="N29" s="24"/>
      <c r="O29" s="18"/>
      <c r="P29" s="19"/>
    </row>
    <row r="30" spans="1:16" ht="13.5" thickTop="1">
      <c r="A30" s="6" t="s">
        <v>883</v>
      </c>
      <c r="B30" s="6"/>
      <c r="C30" s="6"/>
      <c r="D30" s="6"/>
      <c r="E30" s="6"/>
      <c r="F30" s="6"/>
      <c r="G30" s="6"/>
      <c r="H30" s="6"/>
      <c r="I30" s="6"/>
      <c r="J30" s="18"/>
      <c r="K30" s="18"/>
      <c r="L30" s="32">
        <v>0</v>
      </c>
      <c r="M30" s="32"/>
      <c r="N30" s="32">
        <v>0</v>
      </c>
      <c r="O30" s="18"/>
      <c r="P30" s="18">
        <v>0</v>
      </c>
    </row>
    <row r="32" spans="1:16" ht="13.5" thickBot="1">
      <c r="A32" s="4" t="s">
        <v>884</v>
      </c>
      <c r="B32" s="4"/>
      <c r="C32" s="4"/>
      <c r="D32" s="4"/>
      <c r="E32" s="4"/>
      <c r="F32" s="4"/>
      <c r="G32" s="4"/>
      <c r="H32" s="4">
        <v>3.34</v>
      </c>
      <c r="I32" s="4"/>
      <c r="J32" s="20"/>
      <c r="K32" s="20">
        <v>4.19E-2</v>
      </c>
      <c r="L32" s="25">
        <f>SUM(L24)</f>
        <v>130000</v>
      </c>
      <c r="M32" s="30"/>
      <c r="N32" s="25">
        <f>SUM(N24)</f>
        <v>133.07</v>
      </c>
      <c r="O32" s="20"/>
      <c r="P32" s="21">
        <f>SUM(P24)</f>
        <v>2.9163439920990679E-3</v>
      </c>
    </row>
    <row r="33" spans="1:16" ht="13.5" thickTop="1"/>
    <row r="35" spans="1:16">
      <c r="A35" s="4" t="s">
        <v>885</v>
      </c>
      <c r="B35" s="4"/>
      <c r="C35" s="4"/>
      <c r="D35" s="4"/>
      <c r="E35" s="4"/>
      <c r="F35" s="4"/>
      <c r="G35" s="4"/>
      <c r="H35" s="4"/>
      <c r="I35" s="4"/>
      <c r="J35" s="20"/>
      <c r="K35" s="20"/>
      <c r="L35" s="30"/>
      <c r="M35" s="30"/>
      <c r="N35" s="30"/>
      <c r="O35" s="20"/>
      <c r="P35" s="20">
        <f>N35/סיכום!$B$42</f>
        <v>0</v>
      </c>
    </row>
    <row r="36" spans="1:16">
      <c r="A36" s="6" t="s">
        <v>886</v>
      </c>
      <c r="B36" s="6"/>
      <c r="C36" s="6"/>
      <c r="D36" s="6"/>
      <c r="E36" s="6"/>
      <c r="F36" s="6"/>
      <c r="G36" s="6"/>
      <c r="H36" s="6"/>
      <c r="I36" s="6"/>
      <c r="J36" s="18"/>
      <c r="K36" s="18"/>
      <c r="L36" s="32"/>
      <c r="M36" s="32"/>
      <c r="N36" s="32"/>
      <c r="O36" s="18"/>
      <c r="P36" s="18">
        <f>N36/סיכום!$B$42</f>
        <v>0</v>
      </c>
    </row>
    <row r="37" spans="1:16" ht="13.5" thickBot="1">
      <c r="A37" s="6" t="s">
        <v>887</v>
      </c>
      <c r="B37" s="6"/>
      <c r="C37" s="6"/>
      <c r="D37" s="6"/>
      <c r="E37" s="6"/>
      <c r="F37" s="6"/>
      <c r="G37" s="6"/>
      <c r="H37" s="6"/>
      <c r="I37" s="6"/>
      <c r="J37" s="18"/>
      <c r="K37" s="18"/>
      <c r="L37" s="24">
        <v>0</v>
      </c>
      <c r="M37" s="32"/>
      <c r="N37" s="24">
        <v>0</v>
      </c>
      <c r="O37" s="18"/>
      <c r="P37" s="19">
        <f>N37/סיכום!$B$42</f>
        <v>0</v>
      </c>
    </row>
    <row r="38" spans="1:16" ht="13.5" thickTop="1"/>
    <row r="39" spans="1:16" ht="13.5" thickBot="1">
      <c r="A39" s="6" t="s">
        <v>888</v>
      </c>
      <c r="B39" s="6"/>
      <c r="C39" s="6"/>
      <c r="D39" s="6"/>
      <c r="E39" s="6"/>
      <c r="F39" s="6"/>
      <c r="G39" s="6"/>
      <c r="H39" s="6"/>
      <c r="I39" s="6"/>
      <c r="J39" s="18"/>
      <c r="K39" s="18"/>
      <c r="L39" s="24"/>
      <c r="M39" s="32"/>
      <c r="N39" s="24"/>
      <c r="O39" s="18"/>
      <c r="P39" s="19"/>
    </row>
    <row r="40" spans="1:16" ht="13.5" thickTop="1">
      <c r="A40" s="6" t="s">
        <v>889</v>
      </c>
      <c r="B40" s="6"/>
      <c r="C40" s="6"/>
      <c r="D40" s="6"/>
      <c r="E40" s="6"/>
      <c r="F40" s="6"/>
      <c r="G40" s="6"/>
      <c r="H40" s="6"/>
      <c r="I40" s="6"/>
      <c r="J40" s="18"/>
      <c r="K40" s="18"/>
      <c r="L40" s="32">
        <v>0</v>
      </c>
      <c r="M40" s="32"/>
      <c r="N40" s="32">
        <v>0</v>
      </c>
      <c r="O40" s="18"/>
      <c r="P40" s="18">
        <v>0</v>
      </c>
    </row>
    <row r="42" spans="1:16" ht="13.5" thickBot="1">
      <c r="A42" s="4" t="s">
        <v>890</v>
      </c>
      <c r="B42" s="4"/>
      <c r="C42" s="4"/>
      <c r="D42" s="4"/>
      <c r="E42" s="4"/>
      <c r="F42" s="4"/>
      <c r="G42" s="4"/>
      <c r="H42" s="4"/>
      <c r="I42" s="4"/>
      <c r="J42" s="20"/>
      <c r="K42" s="20"/>
      <c r="L42" s="25">
        <v>0</v>
      </c>
      <c r="M42" s="30"/>
      <c r="N42" s="25">
        <v>0</v>
      </c>
      <c r="O42" s="20"/>
      <c r="P42" s="21">
        <v>0</v>
      </c>
    </row>
    <row r="43" spans="1:16" ht="13.5" thickTop="1"/>
    <row r="45" spans="1:16" ht="13.5" thickBot="1">
      <c r="A45" s="4" t="s">
        <v>891</v>
      </c>
      <c r="B45" s="4"/>
      <c r="C45" s="4"/>
      <c r="D45" s="4"/>
      <c r="E45" s="4"/>
      <c r="F45" s="4"/>
      <c r="G45" s="4"/>
      <c r="H45" s="4">
        <v>3.34</v>
      </c>
      <c r="I45" s="4"/>
      <c r="J45" s="20"/>
      <c r="K45" s="20">
        <v>4.19E-2</v>
      </c>
      <c r="L45" s="25">
        <f>SUM(L32)</f>
        <v>130000</v>
      </c>
      <c r="M45" s="30"/>
      <c r="N45" s="25">
        <f>SUM(N32)</f>
        <v>133.07</v>
      </c>
      <c r="O45" s="20"/>
      <c r="P45" s="21">
        <f>SUM(P32)</f>
        <v>2.9163439920990679E-3</v>
      </c>
    </row>
    <row r="46" spans="1:16" ht="13.5" thickTop="1"/>
    <row r="48" spans="1:16">
      <c r="A48" s="7" t="s">
        <v>51</v>
      </c>
      <c r="B48" s="7"/>
      <c r="C48" s="7"/>
      <c r="D48" s="7"/>
      <c r="E48" s="7"/>
      <c r="F48" s="7"/>
      <c r="G48" s="7"/>
      <c r="H48" s="7"/>
      <c r="I48" s="7"/>
      <c r="J48" s="17"/>
      <c r="K48" s="17"/>
      <c r="L48" s="33"/>
      <c r="M48" s="33"/>
      <c r="N48" s="33"/>
      <c r="O48" s="17"/>
      <c r="P48" s="17"/>
    </row>
    <row r="52" spans="1:1">
      <c r="A52" s="2" t="s">
        <v>52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workbookViewId="0">
      <selection activeCell="E25" sqref="E25"/>
    </sheetView>
  </sheetViews>
  <sheetFormatPr defaultColWidth="9.140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892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56</v>
      </c>
      <c r="G11" s="4" t="s">
        <v>57</v>
      </c>
      <c r="H11" s="4" t="s">
        <v>756</v>
      </c>
      <c r="I11" s="4" t="s">
        <v>58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61</v>
      </c>
      <c r="G12" s="5" t="s">
        <v>62</v>
      </c>
      <c r="H12" s="5" t="s">
        <v>15</v>
      </c>
      <c r="I12" s="5" t="s">
        <v>14</v>
      </c>
      <c r="J12" s="5" t="s">
        <v>14</v>
      </c>
    </row>
    <row r="15" spans="1:10">
      <c r="A15" s="4" t="s">
        <v>893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395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429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895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21">
        <v>0</v>
      </c>
    </row>
    <row r="23" spans="1:10" ht="13.5" thickTop="1"/>
    <row r="25" spans="1:10">
      <c r="A25" s="4" t="s">
        <v>896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431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507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9">
        <f>H27/סיכום!$B$42</f>
        <v>0</v>
      </c>
    </row>
    <row r="28" spans="1:10" ht="13.5" thickTop="1"/>
    <row r="29" spans="1:10">
      <c r="A29" s="6" t="s">
        <v>508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ht="13.5" thickBot="1">
      <c r="A30" s="6" t="s">
        <v>515</v>
      </c>
      <c r="B30" s="6"/>
      <c r="C30" s="6"/>
      <c r="D30" s="6"/>
      <c r="E30" s="6"/>
      <c r="F30" s="22">
        <v>0</v>
      </c>
      <c r="G30" s="6"/>
      <c r="H30" s="22">
        <v>0</v>
      </c>
      <c r="I30" s="6"/>
      <c r="J30" s="19">
        <f>H30/סיכום!$B$42</f>
        <v>0</v>
      </c>
    </row>
    <row r="31" spans="1:10" ht="13.5" thickTop="1"/>
    <row r="32" spans="1:10" ht="13.5" thickBot="1">
      <c r="A32" s="4" t="s">
        <v>897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21">
        <v>0</v>
      </c>
    </row>
    <row r="33" spans="1:10" ht="13.5" thickTop="1"/>
    <row r="35" spans="1:10" ht="13.5" thickBot="1">
      <c r="A35" s="4" t="s">
        <v>898</v>
      </c>
      <c r="B35" s="4"/>
      <c r="C35" s="4"/>
      <c r="D35" s="4"/>
      <c r="E35" s="4"/>
      <c r="F35" s="23">
        <v>0</v>
      </c>
      <c r="G35" s="4"/>
      <c r="H35" s="23">
        <v>0</v>
      </c>
      <c r="I35" s="4"/>
      <c r="J35" s="21">
        <v>0</v>
      </c>
    </row>
    <row r="36" spans="1:10" ht="13.5" thickTop="1"/>
    <row r="38" spans="1:10">
      <c r="A38" s="7" t="s">
        <v>51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52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rightToLeft="1" topLeftCell="A14" workbookViewId="0">
      <selection activeCell="F27" sqref="F27:F28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899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54</v>
      </c>
      <c r="G11" s="4" t="s">
        <v>56</v>
      </c>
      <c r="H11" s="4" t="s">
        <v>57</v>
      </c>
      <c r="I11" s="4" t="s">
        <v>756</v>
      </c>
      <c r="J11" s="4" t="s">
        <v>58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59</v>
      </c>
      <c r="G12" s="5" t="s">
        <v>61</v>
      </c>
      <c r="H12" s="5" t="s">
        <v>62</v>
      </c>
      <c r="I12" s="5" t="s">
        <v>15</v>
      </c>
      <c r="J12" s="5" t="s">
        <v>14</v>
      </c>
      <c r="K12" s="5" t="s">
        <v>14</v>
      </c>
    </row>
    <row r="15" spans="1:11">
      <c r="A15" s="4" t="s">
        <v>900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901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902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903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>
      <c r="A22" s="6" t="s">
        <v>904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905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906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907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908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909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6"/>
      <c r="K29" s="19">
        <f>I29/סיכום!$B$42</f>
        <v>0</v>
      </c>
    </row>
    <row r="30" spans="1:11" ht="13.5" thickTop="1"/>
    <row r="31" spans="1:11" ht="13.5" thickBot="1">
      <c r="A31" s="4" t="s">
        <v>910</v>
      </c>
      <c r="B31" s="4"/>
      <c r="C31" s="4"/>
      <c r="D31" s="4"/>
      <c r="E31" s="4"/>
      <c r="F31" s="4"/>
      <c r="G31" s="23">
        <v>0</v>
      </c>
      <c r="H31" s="4"/>
      <c r="I31" s="23">
        <v>0</v>
      </c>
      <c r="J31" s="4"/>
      <c r="K31" s="21">
        <v>0</v>
      </c>
    </row>
    <row r="32" spans="1:11" ht="13.5" thickTop="1"/>
    <row r="34" spans="1:11">
      <c r="A34" s="4" t="s">
        <v>911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6" t="s">
        <v>902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13.5" thickBot="1">
      <c r="A36" s="6" t="s">
        <v>903</v>
      </c>
      <c r="B36" s="6"/>
      <c r="C36" s="6"/>
      <c r="D36" s="6"/>
      <c r="E36" s="6"/>
      <c r="F36" s="6"/>
      <c r="G36" s="22">
        <v>0</v>
      </c>
      <c r="H36" s="6"/>
      <c r="I36" s="22">
        <v>0</v>
      </c>
      <c r="J36" s="6"/>
      <c r="K36" s="19">
        <f>I36/סיכום!$B$42</f>
        <v>0</v>
      </c>
    </row>
    <row r="37" spans="1:11" ht="13.5" thickTop="1"/>
    <row r="38" spans="1:11">
      <c r="A38" s="6" t="s">
        <v>904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905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906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907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908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909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6"/>
      <c r="K45" s="19">
        <f>I45/סיכום!$B$42</f>
        <v>0</v>
      </c>
    </row>
    <row r="46" spans="1:11" ht="13.5" thickTop="1"/>
    <row r="47" spans="1:11" ht="13.5" thickBot="1">
      <c r="A47" s="4" t="s">
        <v>912</v>
      </c>
      <c r="B47" s="4"/>
      <c r="C47" s="4"/>
      <c r="D47" s="4"/>
      <c r="E47" s="4"/>
      <c r="F47" s="4"/>
      <c r="G47" s="23">
        <v>0</v>
      </c>
      <c r="H47" s="4"/>
      <c r="I47" s="23">
        <v>0</v>
      </c>
      <c r="J47" s="4"/>
      <c r="K47" s="21">
        <v>0</v>
      </c>
    </row>
    <row r="48" spans="1:11" ht="13.5" thickTop="1"/>
    <row r="50" spans="1:11" ht="13.5" thickBot="1">
      <c r="A50" s="4" t="s">
        <v>913</v>
      </c>
      <c r="B50" s="4"/>
      <c r="C50" s="4"/>
      <c r="D50" s="4"/>
      <c r="E50" s="4"/>
      <c r="F50" s="4"/>
      <c r="G50" s="23">
        <v>0</v>
      </c>
      <c r="H50" s="4"/>
      <c r="I50" s="23">
        <v>0</v>
      </c>
      <c r="J50" s="4"/>
      <c r="K50" s="21">
        <v>0</v>
      </c>
    </row>
    <row r="51" spans="1:11" ht="13.5" thickTop="1"/>
    <row r="53" spans="1:11">
      <c r="A53" s="7" t="s">
        <v>51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7" spans="1:11">
      <c r="A57" s="2" t="s">
        <v>52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rightToLeft="1" workbookViewId="0">
      <selection activeCell="A39" sqref="A39"/>
    </sheetView>
  </sheetViews>
  <sheetFormatPr defaultColWidth="9.140625" defaultRowHeight="12.75"/>
  <cols>
    <col min="1" max="1" width="32.7109375" customWidth="1"/>
    <col min="2" max="2" width="12.7109375" customWidth="1"/>
    <col min="3" max="3" width="8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914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54</v>
      </c>
      <c r="G11" s="4" t="s">
        <v>56</v>
      </c>
      <c r="H11" s="4" t="s">
        <v>57</v>
      </c>
      <c r="I11" s="4" t="s">
        <v>756</v>
      </c>
      <c r="J11" s="4" t="s">
        <v>58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59</v>
      </c>
      <c r="G12" s="5" t="s">
        <v>61</v>
      </c>
      <c r="H12" s="5" t="s">
        <v>62</v>
      </c>
      <c r="I12" s="5" t="s">
        <v>15</v>
      </c>
      <c r="J12" s="5" t="s">
        <v>14</v>
      </c>
      <c r="K12" s="5" t="s">
        <v>14</v>
      </c>
    </row>
    <row r="15" spans="1:11">
      <c r="A15" s="4" t="s">
        <v>915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916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700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701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 ht="13.5" thickBot="1">
      <c r="A22" s="4" t="s">
        <v>917</v>
      </c>
      <c r="B22" s="4"/>
      <c r="C22" s="4"/>
      <c r="D22" s="4"/>
      <c r="E22" s="4"/>
      <c r="F22" s="4"/>
      <c r="G22" s="23">
        <v>0</v>
      </c>
      <c r="H22" s="4"/>
      <c r="I22" s="23">
        <v>0</v>
      </c>
      <c r="J22" s="4"/>
      <c r="K22" s="21">
        <v>0</v>
      </c>
    </row>
    <row r="23" spans="1:11" ht="13.5" thickTop="1"/>
    <row r="25" spans="1:11">
      <c r="A25" s="4" t="s">
        <v>918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6" t="s">
        <v>702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13.5" thickBot="1">
      <c r="A27" s="6" t="s">
        <v>703</v>
      </c>
      <c r="B27" s="6"/>
      <c r="C27" s="6"/>
      <c r="D27" s="6"/>
      <c r="E27" s="6"/>
      <c r="F27" s="6"/>
      <c r="G27" s="22">
        <v>0</v>
      </c>
      <c r="H27" s="6"/>
      <c r="I27" s="22">
        <v>0</v>
      </c>
      <c r="J27" s="6"/>
      <c r="K27" s="19">
        <f>I27/סיכום!$B$42</f>
        <v>0</v>
      </c>
    </row>
    <row r="28" spans="1:11" ht="13.5" thickTop="1"/>
    <row r="29" spans="1:11" ht="13.5" thickBot="1">
      <c r="A29" s="4" t="s">
        <v>919</v>
      </c>
      <c r="B29" s="4"/>
      <c r="C29" s="4"/>
      <c r="D29" s="4"/>
      <c r="E29" s="4"/>
      <c r="F29" s="4"/>
      <c r="G29" s="23">
        <v>0</v>
      </c>
      <c r="H29" s="4"/>
      <c r="I29" s="23">
        <v>0</v>
      </c>
      <c r="J29" s="4"/>
      <c r="K29" s="21">
        <v>0</v>
      </c>
    </row>
    <row r="30" spans="1:11" ht="13.5" thickTop="1"/>
    <row r="32" spans="1:11" ht="13.5" thickBot="1">
      <c r="A32" s="4" t="s">
        <v>920</v>
      </c>
      <c r="B32" s="4"/>
      <c r="C32" s="4"/>
      <c r="D32" s="4"/>
      <c r="E32" s="4"/>
      <c r="F32" s="4"/>
      <c r="G32" s="23">
        <v>0</v>
      </c>
      <c r="H32" s="4"/>
      <c r="I32" s="23">
        <v>0</v>
      </c>
      <c r="J32" s="4"/>
      <c r="K32" s="21">
        <v>0</v>
      </c>
    </row>
    <row r="33" spans="1:11" ht="13.5" thickTop="1"/>
    <row r="35" spans="1:11">
      <c r="A35" s="7" t="s">
        <v>51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9" spans="1:11">
      <c r="A39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rightToLeft="1" topLeftCell="A31" workbookViewId="0">
      <selection activeCell="A63" sqref="A63"/>
    </sheetView>
  </sheetViews>
  <sheetFormatPr defaultColWidth="9.140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921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101</v>
      </c>
      <c r="E11" s="4" t="s">
        <v>54</v>
      </c>
      <c r="F11" s="4" t="s">
        <v>9</v>
      </c>
      <c r="G11" s="4" t="s">
        <v>56</v>
      </c>
      <c r="H11" s="4" t="s">
        <v>57</v>
      </c>
      <c r="I11" s="4" t="s">
        <v>756</v>
      </c>
      <c r="J11" s="4" t="s">
        <v>58</v>
      </c>
      <c r="K11" s="4" t="s">
        <v>13</v>
      </c>
    </row>
    <row r="12" spans="1:11">
      <c r="A12" s="5"/>
      <c r="B12" s="5"/>
      <c r="C12" s="5"/>
      <c r="D12" s="5"/>
      <c r="E12" s="5" t="s">
        <v>59</v>
      </c>
      <c r="F12" s="5"/>
      <c r="G12" s="5" t="s">
        <v>61</v>
      </c>
      <c r="H12" s="5" t="s">
        <v>62</v>
      </c>
      <c r="I12" s="5" t="s">
        <v>15</v>
      </c>
      <c r="J12" s="5" t="s">
        <v>14</v>
      </c>
      <c r="K12" s="5" t="s">
        <v>14</v>
      </c>
    </row>
    <row r="15" spans="1:11">
      <c r="A15" s="4" t="s">
        <v>922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923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924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ht="13.5" thickBot="1">
      <c r="A20" s="6" t="s">
        <v>925</v>
      </c>
      <c r="B20" s="6"/>
      <c r="C20" s="6"/>
      <c r="D20" s="6"/>
      <c r="E20" s="6"/>
      <c r="F20" s="6"/>
      <c r="G20" s="22">
        <v>0</v>
      </c>
      <c r="H20" s="6"/>
      <c r="I20" s="22">
        <v>0</v>
      </c>
      <c r="J20" s="6"/>
      <c r="K20" s="19">
        <v>0</v>
      </c>
    </row>
    <row r="21" spans="1:11" ht="13.5" thickTop="1"/>
    <row r="22" spans="1:11">
      <c r="A22" s="6" t="s">
        <v>926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13.5" thickBot="1">
      <c r="A23" s="6" t="s">
        <v>927</v>
      </c>
      <c r="B23" s="6"/>
      <c r="C23" s="6"/>
      <c r="D23" s="6"/>
      <c r="E23" s="6"/>
      <c r="F23" s="6"/>
      <c r="G23" s="22">
        <v>0</v>
      </c>
      <c r="H23" s="6"/>
      <c r="I23" s="22">
        <v>0</v>
      </c>
      <c r="J23" s="6"/>
      <c r="K23" s="19">
        <f>I23/סיכום!$B$42</f>
        <v>0</v>
      </c>
    </row>
    <row r="24" spans="1:11" ht="13.5" thickTop="1"/>
    <row r="25" spans="1:11">
      <c r="A25" s="6" t="s">
        <v>928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ht="13.5" thickBot="1">
      <c r="A26" s="6" t="s">
        <v>929</v>
      </c>
      <c r="B26" s="6"/>
      <c r="C26" s="6"/>
      <c r="D26" s="6"/>
      <c r="E26" s="6"/>
      <c r="F26" s="6"/>
      <c r="G26" s="22">
        <v>0</v>
      </c>
      <c r="H26" s="6"/>
      <c r="I26" s="22">
        <v>0</v>
      </c>
      <c r="J26" s="6"/>
      <c r="K26" s="19">
        <f>I26/סיכום!$B$42</f>
        <v>0</v>
      </c>
    </row>
    <row r="27" spans="1:11" ht="13.5" thickTop="1"/>
    <row r="28" spans="1:11">
      <c r="A28" s="6" t="s">
        <v>930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ht="13.5" thickBot="1">
      <c r="A29" s="6" t="s">
        <v>931</v>
      </c>
      <c r="B29" s="6"/>
      <c r="C29" s="6"/>
      <c r="D29" s="6"/>
      <c r="E29" s="6"/>
      <c r="F29" s="6"/>
      <c r="G29" s="22">
        <v>0</v>
      </c>
      <c r="H29" s="6"/>
      <c r="I29" s="22">
        <v>0</v>
      </c>
      <c r="J29" s="6"/>
      <c r="K29" s="19">
        <f>I29/סיכום!$B$42</f>
        <v>0</v>
      </c>
    </row>
    <row r="30" spans="1:11" ht="13.5" thickTop="1"/>
    <row r="31" spans="1:11">
      <c r="A31" s="6" t="s">
        <v>932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ht="13.5" thickBot="1">
      <c r="A32" s="6" t="s">
        <v>933</v>
      </c>
      <c r="B32" s="6"/>
      <c r="C32" s="6"/>
      <c r="D32" s="6"/>
      <c r="E32" s="6"/>
      <c r="F32" s="6"/>
      <c r="G32" s="22">
        <v>0</v>
      </c>
      <c r="H32" s="6"/>
      <c r="I32" s="22">
        <v>0</v>
      </c>
      <c r="J32" s="6"/>
      <c r="K32" s="19">
        <f>I32/סיכום!$B$42</f>
        <v>0</v>
      </c>
    </row>
    <row r="33" spans="1:11" ht="13.5" thickTop="1"/>
    <row r="34" spans="1:11" ht="13.5" thickBot="1">
      <c r="A34" s="4" t="s">
        <v>934</v>
      </c>
      <c r="B34" s="4"/>
      <c r="C34" s="4"/>
      <c r="D34" s="4"/>
      <c r="E34" s="4"/>
      <c r="F34" s="4"/>
      <c r="G34" s="23">
        <v>0</v>
      </c>
      <c r="H34" s="4"/>
      <c r="I34" s="23">
        <v>0</v>
      </c>
      <c r="J34" s="4"/>
      <c r="K34" s="21">
        <v>0</v>
      </c>
    </row>
    <row r="35" spans="1:11" ht="13.5" thickTop="1"/>
    <row r="37" spans="1:11">
      <c r="A37" s="4" t="s">
        <v>935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924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5" thickBot="1">
      <c r="A39" s="6" t="s">
        <v>925</v>
      </c>
      <c r="B39" s="6"/>
      <c r="C39" s="6"/>
      <c r="D39" s="6"/>
      <c r="E39" s="6"/>
      <c r="F39" s="6"/>
      <c r="G39" s="22">
        <v>0</v>
      </c>
      <c r="H39" s="6"/>
      <c r="I39" s="22">
        <v>0</v>
      </c>
      <c r="J39" s="6"/>
      <c r="K39" s="19">
        <f>I39/סיכום!$B$42</f>
        <v>0</v>
      </c>
    </row>
    <row r="40" spans="1:11" ht="13.5" thickTop="1"/>
    <row r="41" spans="1:11">
      <c r="A41" s="6" t="s">
        <v>936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5" thickBot="1">
      <c r="A42" s="6" t="s">
        <v>937</v>
      </c>
      <c r="B42" s="6"/>
      <c r="C42" s="6"/>
      <c r="D42" s="6"/>
      <c r="E42" s="6"/>
      <c r="F42" s="6"/>
      <c r="G42" s="22">
        <v>0</v>
      </c>
      <c r="H42" s="6"/>
      <c r="I42" s="22">
        <v>0</v>
      </c>
      <c r="J42" s="6"/>
      <c r="K42" s="19">
        <f>I42/סיכום!$B$42</f>
        <v>0</v>
      </c>
    </row>
    <row r="43" spans="1:11" ht="13.5" thickTop="1"/>
    <row r="44" spans="1:11">
      <c r="A44" s="6" t="s">
        <v>930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5" thickBot="1">
      <c r="A45" s="6" t="s">
        <v>931</v>
      </c>
      <c r="B45" s="6"/>
      <c r="C45" s="6"/>
      <c r="D45" s="6"/>
      <c r="E45" s="6"/>
      <c r="F45" s="6"/>
      <c r="G45" s="22">
        <v>0</v>
      </c>
      <c r="H45" s="6"/>
      <c r="I45" s="22">
        <v>0</v>
      </c>
      <c r="J45" s="6"/>
      <c r="K45" s="19">
        <f>I45/סיכום!$B$42</f>
        <v>0</v>
      </c>
    </row>
    <row r="46" spans="1:11" ht="13.5" thickTop="1"/>
    <row r="47" spans="1:11">
      <c r="A47" s="6" t="s">
        <v>938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5" thickBot="1">
      <c r="A48" s="6" t="s">
        <v>939</v>
      </c>
      <c r="B48" s="6"/>
      <c r="C48" s="6"/>
      <c r="D48" s="6"/>
      <c r="E48" s="6"/>
      <c r="F48" s="6"/>
      <c r="G48" s="22">
        <v>0</v>
      </c>
      <c r="H48" s="6"/>
      <c r="I48" s="22">
        <v>0</v>
      </c>
      <c r="J48" s="6"/>
      <c r="K48" s="19">
        <f>I48/סיכום!$B$42</f>
        <v>0</v>
      </c>
    </row>
    <row r="49" spans="1:11" ht="13.5" thickTop="1"/>
    <row r="50" spans="1:11">
      <c r="A50" s="6" t="s">
        <v>932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5" thickBot="1">
      <c r="A51" s="6" t="s">
        <v>933</v>
      </c>
      <c r="B51" s="6"/>
      <c r="C51" s="6"/>
      <c r="D51" s="6"/>
      <c r="E51" s="6"/>
      <c r="F51" s="6"/>
      <c r="G51" s="22">
        <v>0</v>
      </c>
      <c r="H51" s="6"/>
      <c r="I51" s="22">
        <v>0</v>
      </c>
      <c r="J51" s="6"/>
      <c r="K51" s="19">
        <f>I51/סיכום!$B$42</f>
        <v>0</v>
      </c>
    </row>
    <row r="52" spans="1:11" ht="13.5" thickTop="1"/>
    <row r="53" spans="1:11" ht="13.5" thickBot="1">
      <c r="A53" s="4" t="s">
        <v>940</v>
      </c>
      <c r="B53" s="4"/>
      <c r="C53" s="4"/>
      <c r="D53" s="4"/>
      <c r="E53" s="4"/>
      <c r="F53" s="4"/>
      <c r="G53" s="23">
        <v>0</v>
      </c>
      <c r="H53" s="4"/>
      <c r="I53" s="23">
        <v>0</v>
      </c>
      <c r="J53" s="4"/>
      <c r="K53" s="21">
        <v>0</v>
      </c>
    </row>
    <row r="54" spans="1:11" ht="13.5" thickTop="1"/>
    <row r="56" spans="1:11" ht="13.5" thickBot="1">
      <c r="A56" s="4" t="s">
        <v>941</v>
      </c>
      <c r="B56" s="4"/>
      <c r="C56" s="4"/>
      <c r="D56" s="4"/>
      <c r="E56" s="4"/>
      <c r="F56" s="4"/>
      <c r="G56" s="23">
        <v>0</v>
      </c>
      <c r="H56" s="4"/>
      <c r="I56" s="23">
        <v>0</v>
      </c>
      <c r="J56" s="4"/>
      <c r="K56" s="21">
        <v>0</v>
      </c>
    </row>
    <row r="57" spans="1:11" ht="13.5" thickTop="1"/>
    <row r="59" spans="1:11">
      <c r="A59" s="7" t="s">
        <v>51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rightToLeft="1" topLeftCell="A4" workbookViewId="0">
      <selection activeCell="J23" sqref="J23:J25"/>
    </sheetView>
  </sheetViews>
  <sheetFormatPr defaultColWidth="9.140625" defaultRowHeight="12.75"/>
  <cols>
    <col min="1" max="1" width="34.7109375" customWidth="1"/>
    <col min="2" max="2" width="12.7109375" customWidth="1"/>
    <col min="3" max="3" width="10.7109375" customWidth="1"/>
    <col min="4" max="4" width="11.7109375" customWidth="1"/>
    <col min="5" max="5" width="14.7109375" customWidth="1"/>
    <col min="6" max="6" width="11.7109375" customWidth="1"/>
    <col min="7" max="7" width="14.7109375" style="29" customWidth="1"/>
    <col min="8" max="8" width="9.7109375" style="29" customWidth="1"/>
    <col min="9" max="9" width="12.7109375" style="29" customWidth="1"/>
    <col min="10" max="10" width="20.7109375" style="27" customWidth="1"/>
  </cols>
  <sheetData>
    <row r="2" spans="1:10" ht="18">
      <c r="A2" s="1" t="s">
        <v>0</v>
      </c>
    </row>
    <row r="4" spans="1:10" ht="18">
      <c r="A4" s="1" t="s">
        <v>942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101</v>
      </c>
      <c r="E11" s="4" t="s">
        <v>54</v>
      </c>
      <c r="F11" s="4" t="s">
        <v>9</v>
      </c>
      <c r="G11" s="30" t="s">
        <v>56</v>
      </c>
      <c r="H11" s="30" t="s">
        <v>57</v>
      </c>
      <c r="I11" s="30" t="s">
        <v>756</v>
      </c>
      <c r="J11" s="20" t="s">
        <v>13</v>
      </c>
    </row>
    <row r="12" spans="1:10">
      <c r="A12" s="5"/>
      <c r="B12" s="5"/>
      <c r="C12" s="5"/>
      <c r="D12" s="5"/>
      <c r="E12" s="5" t="s">
        <v>59</v>
      </c>
      <c r="F12" s="5"/>
      <c r="G12" s="31" t="s">
        <v>61</v>
      </c>
      <c r="H12" s="31" t="s">
        <v>62</v>
      </c>
      <c r="I12" s="31" t="s">
        <v>15</v>
      </c>
      <c r="J12" s="28" t="s">
        <v>14</v>
      </c>
    </row>
    <row r="15" spans="1:10">
      <c r="A15" s="4" t="s">
        <v>943</v>
      </c>
      <c r="B15" s="4"/>
      <c r="C15" s="4"/>
      <c r="D15" s="4"/>
      <c r="E15" s="4"/>
      <c r="F15" s="4"/>
      <c r="G15" s="30"/>
      <c r="H15" s="30"/>
      <c r="I15" s="30"/>
      <c r="J15" s="20"/>
    </row>
    <row r="18" spans="1:10">
      <c r="A18" s="4" t="s">
        <v>944</v>
      </c>
      <c r="B18" s="4"/>
      <c r="C18" s="4"/>
      <c r="D18" s="4"/>
      <c r="E18" s="4"/>
      <c r="F18" s="4"/>
      <c r="G18" s="30"/>
      <c r="H18" s="30"/>
      <c r="I18" s="30"/>
      <c r="J18" s="20"/>
    </row>
    <row r="19" spans="1:10">
      <c r="A19" s="6" t="s">
        <v>945</v>
      </c>
      <c r="B19" s="6"/>
      <c r="C19" s="6"/>
      <c r="D19" s="6"/>
      <c r="E19" s="6"/>
      <c r="F19" s="6"/>
      <c r="G19" s="32"/>
      <c r="H19" s="32"/>
      <c r="I19" s="32"/>
      <c r="J19" s="18"/>
    </row>
    <row r="20" spans="1:10" ht="13.5" thickBot="1">
      <c r="A20" s="6" t="s">
        <v>946</v>
      </c>
      <c r="B20" s="6"/>
      <c r="C20" s="6"/>
      <c r="D20" s="6"/>
      <c r="E20" s="6"/>
      <c r="F20" s="6"/>
      <c r="G20" s="24">
        <v>0</v>
      </c>
      <c r="H20" s="32"/>
      <c r="I20" s="24">
        <v>0</v>
      </c>
      <c r="J20" s="19">
        <v>0</v>
      </c>
    </row>
    <row r="21" spans="1:10" ht="13.5" thickTop="1"/>
    <row r="22" spans="1:10">
      <c r="A22" s="6" t="s">
        <v>947</v>
      </c>
      <c r="B22" s="6"/>
      <c r="C22" s="6"/>
      <c r="D22" s="6"/>
      <c r="E22" s="6"/>
      <c r="F22" s="6"/>
      <c r="G22" s="32"/>
      <c r="H22" s="32"/>
      <c r="I22" s="32"/>
      <c r="J22" s="18"/>
    </row>
    <row r="23" spans="1:10">
      <c r="A23" s="7" t="s">
        <v>948</v>
      </c>
      <c r="B23" s="7">
        <v>9927268</v>
      </c>
      <c r="C23" s="7" t="s">
        <v>949</v>
      </c>
      <c r="D23" s="26">
        <v>0</v>
      </c>
      <c r="E23" s="7" t="s">
        <v>950</v>
      </c>
      <c r="F23" s="7" t="s">
        <v>37</v>
      </c>
      <c r="G23" s="33">
        <v>-70000</v>
      </c>
      <c r="H23" s="33">
        <v>-5.82</v>
      </c>
      <c r="I23" s="33">
        <v>4.07</v>
      </c>
      <c r="J23" s="17">
        <f>I23/סיכום!$B$42</f>
        <v>8.9197565550786859E-5</v>
      </c>
    </row>
    <row r="24" spans="1:10">
      <c r="A24" s="7" t="s">
        <v>951</v>
      </c>
      <c r="B24" s="7">
        <v>915678236</v>
      </c>
      <c r="C24" s="26">
        <v>0</v>
      </c>
      <c r="D24" s="26">
        <v>0</v>
      </c>
      <c r="E24" s="7" t="s">
        <v>952</v>
      </c>
      <c r="F24" s="7" t="s">
        <v>37</v>
      </c>
      <c r="G24" s="33">
        <v>-15000</v>
      </c>
      <c r="H24" s="33">
        <v>-49.87</v>
      </c>
      <c r="I24" s="33">
        <v>7.48</v>
      </c>
      <c r="J24" s="17">
        <f>I24/סיכום!$B$42</f>
        <v>1.6393066101225693E-4</v>
      </c>
    </row>
    <row r="25" spans="1:10">
      <c r="A25" s="7" t="s">
        <v>951</v>
      </c>
      <c r="B25" s="7">
        <v>915726180</v>
      </c>
      <c r="C25" s="26">
        <v>0</v>
      </c>
      <c r="D25" s="26">
        <v>0</v>
      </c>
      <c r="E25" s="7" t="s">
        <v>953</v>
      </c>
      <c r="F25" s="7" t="s">
        <v>37</v>
      </c>
      <c r="G25" s="33">
        <v>-80000</v>
      </c>
      <c r="H25" s="33">
        <v>-53.14</v>
      </c>
      <c r="I25" s="33">
        <v>42.51</v>
      </c>
      <c r="J25" s="17">
        <f>I25/סיכום!$B$42</f>
        <v>9.3164336893463123E-4</v>
      </c>
    </row>
    <row r="26" spans="1:10" ht="13.5" thickBot="1">
      <c r="A26" s="6" t="s">
        <v>954</v>
      </c>
      <c r="B26" s="6"/>
      <c r="C26" s="6"/>
      <c r="D26" s="6"/>
      <c r="E26" s="6"/>
      <c r="F26" s="6"/>
      <c r="G26" s="24">
        <f>SUM(G23:G25)</f>
        <v>-165000</v>
      </c>
      <c r="H26" s="32"/>
      <c r="I26" s="24">
        <f>SUM(I23:I25)</f>
        <v>54.06</v>
      </c>
      <c r="J26" s="19">
        <f>SUM(J23:J25)</f>
        <v>1.1847715954976751E-3</v>
      </c>
    </row>
    <row r="27" spans="1:10" ht="13.5" thickTop="1"/>
    <row r="28" spans="1:10">
      <c r="A28" s="6" t="s">
        <v>955</v>
      </c>
      <c r="B28" s="6"/>
      <c r="C28" s="6"/>
      <c r="D28" s="6"/>
      <c r="E28" s="6"/>
      <c r="F28" s="6"/>
      <c r="G28" s="32"/>
      <c r="H28" s="32"/>
      <c r="I28" s="32"/>
      <c r="J28" s="18"/>
    </row>
    <row r="29" spans="1:10" ht="13.5" thickBot="1">
      <c r="A29" s="6" t="s">
        <v>956</v>
      </c>
      <c r="B29" s="6"/>
      <c r="C29" s="6"/>
      <c r="D29" s="6"/>
      <c r="E29" s="6"/>
      <c r="F29" s="6"/>
      <c r="G29" s="24">
        <v>0</v>
      </c>
      <c r="H29" s="32"/>
      <c r="I29" s="24">
        <v>0</v>
      </c>
      <c r="J29" s="19">
        <f>H29/סיכום!$B$42</f>
        <v>0</v>
      </c>
    </row>
    <row r="30" spans="1:10" ht="13.5" thickTop="1"/>
    <row r="31" spans="1:10">
      <c r="A31" s="6" t="s">
        <v>957</v>
      </c>
      <c r="B31" s="6"/>
      <c r="C31" s="6"/>
      <c r="D31" s="6"/>
      <c r="E31" s="6"/>
      <c r="F31" s="6"/>
      <c r="G31" s="32"/>
      <c r="H31" s="32"/>
      <c r="I31" s="32"/>
      <c r="J31" s="18"/>
    </row>
    <row r="32" spans="1:10" ht="13.5" thickBot="1">
      <c r="A32" s="6" t="s">
        <v>958</v>
      </c>
      <c r="B32" s="6"/>
      <c r="C32" s="6"/>
      <c r="D32" s="6"/>
      <c r="E32" s="6"/>
      <c r="F32" s="6"/>
      <c r="G32" s="24">
        <v>0</v>
      </c>
      <c r="H32" s="32"/>
      <c r="I32" s="24">
        <v>0</v>
      </c>
      <c r="J32" s="19">
        <f>H32/סיכום!$B$42</f>
        <v>0</v>
      </c>
    </row>
    <row r="33" spans="1:10" ht="13.5" thickTop="1"/>
    <row r="34" spans="1:10">
      <c r="A34" s="6" t="s">
        <v>959</v>
      </c>
      <c r="B34" s="6"/>
      <c r="C34" s="6"/>
      <c r="D34" s="6"/>
      <c r="E34" s="6"/>
      <c r="F34" s="6"/>
      <c r="G34" s="32"/>
      <c r="H34" s="32"/>
      <c r="I34" s="32"/>
      <c r="J34" s="18"/>
    </row>
    <row r="35" spans="1:10" ht="13.5" thickBot="1">
      <c r="A35" s="6" t="s">
        <v>960</v>
      </c>
      <c r="B35" s="6"/>
      <c r="C35" s="6"/>
      <c r="D35" s="6"/>
      <c r="E35" s="6"/>
      <c r="F35" s="6"/>
      <c r="G35" s="24">
        <v>0</v>
      </c>
      <c r="H35" s="32"/>
      <c r="I35" s="24">
        <v>0</v>
      </c>
      <c r="J35" s="19">
        <f>H35/סיכום!$B$42</f>
        <v>0</v>
      </c>
    </row>
    <row r="36" spans="1:10" ht="13.5" thickTop="1"/>
    <row r="37" spans="1:10" ht="13.5" thickBot="1">
      <c r="A37" s="4" t="s">
        <v>961</v>
      </c>
      <c r="B37" s="4"/>
      <c r="C37" s="4"/>
      <c r="D37" s="4"/>
      <c r="E37" s="4"/>
      <c r="F37" s="4"/>
      <c r="G37" s="25">
        <f>SUM(G26)</f>
        <v>-165000</v>
      </c>
      <c r="H37" s="30"/>
      <c r="I37" s="25">
        <f>SUM(I26)</f>
        <v>54.06</v>
      </c>
      <c r="J37" s="21">
        <f>SUM(J26)</f>
        <v>1.1847715954976751E-3</v>
      </c>
    </row>
    <row r="38" spans="1:10" ht="13.5" thickTop="1"/>
    <row r="40" spans="1:10">
      <c r="A40" s="4" t="s">
        <v>962</v>
      </c>
      <c r="B40" s="4"/>
      <c r="C40" s="4"/>
      <c r="D40" s="4"/>
      <c r="E40" s="4"/>
      <c r="F40" s="4"/>
      <c r="G40" s="30"/>
      <c r="H40" s="30"/>
      <c r="I40" s="30"/>
      <c r="J40" s="20"/>
    </row>
    <row r="41" spans="1:10">
      <c r="A41" s="6" t="s">
        <v>945</v>
      </c>
      <c r="B41" s="6"/>
      <c r="C41" s="6"/>
      <c r="D41" s="6"/>
      <c r="E41" s="6"/>
      <c r="F41" s="6"/>
      <c r="G41" s="32"/>
      <c r="H41" s="32"/>
      <c r="I41" s="32"/>
      <c r="J41" s="18"/>
    </row>
    <row r="42" spans="1:10" ht="13.5" thickBot="1">
      <c r="A42" s="6" t="s">
        <v>946</v>
      </c>
      <c r="B42" s="6"/>
      <c r="C42" s="6"/>
      <c r="D42" s="6"/>
      <c r="E42" s="6"/>
      <c r="F42" s="6"/>
      <c r="G42" s="24">
        <v>0</v>
      </c>
      <c r="H42" s="32"/>
      <c r="I42" s="24">
        <v>0</v>
      </c>
      <c r="J42" s="19">
        <f>H42/סיכום!$B$42</f>
        <v>0</v>
      </c>
    </row>
    <row r="43" spans="1:10" ht="13.5" thickTop="1"/>
    <row r="44" spans="1:10">
      <c r="A44" s="6" t="s">
        <v>963</v>
      </c>
      <c r="B44" s="6"/>
      <c r="C44" s="6"/>
      <c r="D44" s="6"/>
      <c r="E44" s="6"/>
      <c r="F44" s="6"/>
      <c r="G44" s="32"/>
      <c r="H44" s="32"/>
      <c r="I44" s="32"/>
      <c r="J44" s="18"/>
    </row>
    <row r="45" spans="1:10" ht="13.5" thickBot="1">
      <c r="A45" s="6" t="s">
        <v>964</v>
      </c>
      <c r="B45" s="6"/>
      <c r="C45" s="6"/>
      <c r="D45" s="6"/>
      <c r="E45" s="6"/>
      <c r="F45" s="6"/>
      <c r="G45" s="24">
        <v>0</v>
      </c>
      <c r="H45" s="32"/>
      <c r="I45" s="24">
        <v>0</v>
      </c>
      <c r="J45" s="19">
        <f>H45/סיכום!$B$42</f>
        <v>0</v>
      </c>
    </row>
    <row r="46" spans="1:10" ht="13.5" thickTop="1"/>
    <row r="47" spans="1:10">
      <c r="A47" s="6" t="s">
        <v>957</v>
      </c>
      <c r="B47" s="6"/>
      <c r="C47" s="6"/>
      <c r="D47" s="6"/>
      <c r="E47" s="6"/>
      <c r="F47" s="6"/>
      <c r="G47" s="32"/>
      <c r="H47" s="32"/>
      <c r="I47" s="32"/>
      <c r="J47" s="18"/>
    </row>
    <row r="48" spans="1:10" ht="13.5" thickBot="1">
      <c r="A48" s="6" t="s">
        <v>958</v>
      </c>
      <c r="B48" s="6"/>
      <c r="C48" s="6"/>
      <c r="D48" s="6"/>
      <c r="E48" s="6"/>
      <c r="F48" s="6"/>
      <c r="G48" s="24">
        <v>0</v>
      </c>
      <c r="H48" s="32"/>
      <c r="I48" s="24">
        <v>0</v>
      </c>
      <c r="J48" s="19">
        <f>H48/סיכום!$B$42</f>
        <v>0</v>
      </c>
    </row>
    <row r="49" spans="1:10" ht="13.5" thickTop="1"/>
    <row r="50" spans="1:10">
      <c r="A50" s="6" t="s">
        <v>959</v>
      </c>
      <c r="B50" s="6"/>
      <c r="C50" s="6"/>
      <c r="D50" s="6"/>
      <c r="E50" s="6"/>
      <c r="F50" s="6"/>
      <c r="G50" s="32"/>
      <c r="H50" s="32"/>
      <c r="I50" s="32"/>
      <c r="J50" s="18"/>
    </row>
    <row r="51" spans="1:10" ht="13.5" thickBot="1">
      <c r="A51" s="6" t="s">
        <v>960</v>
      </c>
      <c r="B51" s="6"/>
      <c r="C51" s="6"/>
      <c r="D51" s="6"/>
      <c r="E51" s="6"/>
      <c r="F51" s="6"/>
      <c r="G51" s="24">
        <v>0</v>
      </c>
      <c r="H51" s="32"/>
      <c r="I51" s="24">
        <v>0</v>
      </c>
      <c r="J51" s="19">
        <f>H51/סיכום!$B$42</f>
        <v>0</v>
      </c>
    </row>
    <row r="52" spans="1:10" ht="13.5" thickTop="1"/>
    <row r="53" spans="1:10" ht="13.5" thickBot="1">
      <c r="A53" s="4" t="s">
        <v>965</v>
      </c>
      <c r="B53" s="4"/>
      <c r="C53" s="4"/>
      <c r="D53" s="4"/>
      <c r="E53" s="4"/>
      <c r="F53" s="4"/>
      <c r="G53" s="25">
        <v>0</v>
      </c>
      <c r="H53" s="30"/>
      <c r="I53" s="25">
        <v>0</v>
      </c>
      <c r="J53" s="21">
        <v>0</v>
      </c>
    </row>
    <row r="54" spans="1:10" ht="13.5" thickTop="1"/>
    <row r="56" spans="1:10" ht="13.5" thickBot="1">
      <c r="A56" s="4" t="s">
        <v>966</v>
      </c>
      <c r="B56" s="4"/>
      <c r="C56" s="4"/>
      <c r="D56" s="4"/>
      <c r="E56" s="4"/>
      <c r="F56" s="4"/>
      <c r="G56" s="25">
        <f>SUM(G37)</f>
        <v>-165000</v>
      </c>
      <c r="H56" s="30"/>
      <c r="I56" s="25">
        <f>SUM(I37)</f>
        <v>54.06</v>
      </c>
      <c r="J56" s="21">
        <f>SUM(J37)</f>
        <v>1.1847715954976751E-3</v>
      </c>
    </row>
    <row r="57" spans="1:10" ht="13.5" thickTop="1"/>
    <row r="59" spans="1:10">
      <c r="A59" s="7" t="s">
        <v>51</v>
      </c>
      <c r="B59" s="7"/>
      <c r="C59" s="7"/>
      <c r="D59" s="7"/>
      <c r="E59" s="7"/>
      <c r="F59" s="7"/>
      <c r="G59" s="33"/>
      <c r="H59" s="33"/>
      <c r="I59" s="33"/>
      <c r="J59" s="17"/>
    </row>
    <row r="63" spans="1:10">
      <c r="A63" s="2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8"/>
  <sheetViews>
    <sheetView rightToLeft="1" topLeftCell="C10" workbookViewId="0">
      <selection activeCell="N28" sqref="N28"/>
    </sheetView>
  </sheetViews>
  <sheetFormatPr defaultColWidth="9.140625" defaultRowHeight="12.75"/>
  <cols>
    <col min="1" max="1" width="44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style="27" customWidth="1"/>
    <col min="9" max="9" width="16.7109375" style="27" customWidth="1"/>
    <col min="10" max="10" width="16.7109375" style="29" customWidth="1"/>
    <col min="11" max="11" width="9.7109375" style="29" customWidth="1"/>
    <col min="12" max="12" width="12.7109375" style="29" customWidth="1"/>
    <col min="13" max="13" width="24.7109375" style="27" customWidth="1"/>
    <col min="14" max="14" width="20.7109375" style="27" customWidth="1"/>
  </cols>
  <sheetData>
    <row r="2" spans="1:14" ht="18">
      <c r="A2" s="1" t="s">
        <v>0</v>
      </c>
    </row>
    <row r="4" spans="1:14" ht="18">
      <c r="A4" s="1" t="s">
        <v>53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54</v>
      </c>
      <c r="F11" s="4" t="s">
        <v>55</v>
      </c>
      <c r="G11" s="4" t="s">
        <v>9</v>
      </c>
      <c r="H11" s="20" t="s">
        <v>10</v>
      </c>
      <c r="I11" s="20" t="s">
        <v>11</v>
      </c>
      <c r="J11" s="30" t="s">
        <v>56</v>
      </c>
      <c r="K11" s="30" t="s">
        <v>57</v>
      </c>
      <c r="L11" s="30" t="s">
        <v>12</v>
      </c>
      <c r="M11" s="20" t="s">
        <v>58</v>
      </c>
      <c r="N11" s="20" t="s">
        <v>13</v>
      </c>
    </row>
    <row r="12" spans="1:14">
      <c r="A12" s="5"/>
      <c r="B12" s="5"/>
      <c r="C12" s="5"/>
      <c r="D12" s="5"/>
      <c r="E12" s="5" t="s">
        <v>59</v>
      </c>
      <c r="F12" s="5" t="s">
        <v>60</v>
      </c>
      <c r="G12" s="5"/>
      <c r="H12" s="28" t="s">
        <v>14</v>
      </c>
      <c r="I12" s="28" t="s">
        <v>14</v>
      </c>
      <c r="J12" s="31" t="s">
        <v>61</v>
      </c>
      <c r="K12" s="31" t="s">
        <v>62</v>
      </c>
      <c r="L12" s="31" t="s">
        <v>15</v>
      </c>
      <c r="M12" s="28" t="s">
        <v>14</v>
      </c>
      <c r="N12" s="28" t="s">
        <v>14</v>
      </c>
    </row>
    <row r="15" spans="1:14">
      <c r="A15" s="4" t="s">
        <v>63</v>
      </c>
      <c r="B15" s="4"/>
      <c r="C15" s="4"/>
      <c r="D15" s="4"/>
      <c r="E15" s="4"/>
      <c r="F15" s="4"/>
      <c r="G15" s="4"/>
      <c r="H15" s="20"/>
      <c r="I15" s="20"/>
      <c r="J15" s="30"/>
      <c r="K15" s="30"/>
      <c r="L15" s="30"/>
      <c r="M15" s="20"/>
      <c r="N15" s="20"/>
    </row>
    <row r="18" spans="1:14">
      <c r="A18" s="4" t="s">
        <v>64</v>
      </c>
      <c r="B18" s="4"/>
      <c r="C18" s="4"/>
      <c r="D18" s="4"/>
      <c r="E18" s="4"/>
      <c r="F18" s="4"/>
      <c r="G18" s="4"/>
      <c r="H18" s="20"/>
      <c r="I18" s="20"/>
      <c r="J18" s="30"/>
      <c r="K18" s="30"/>
      <c r="L18" s="30"/>
      <c r="M18" s="20"/>
      <c r="N18" s="20"/>
    </row>
    <row r="19" spans="1:14">
      <c r="A19" s="6" t="s">
        <v>65</v>
      </c>
      <c r="B19" s="6"/>
      <c r="C19" s="6"/>
      <c r="D19" s="6"/>
      <c r="E19" s="6"/>
      <c r="F19" s="6"/>
      <c r="G19" s="6"/>
      <c r="H19" s="18"/>
      <c r="I19" s="18"/>
      <c r="J19" s="32"/>
      <c r="K19" s="32"/>
      <c r="L19" s="32"/>
      <c r="M19" s="18"/>
      <c r="N19" s="18"/>
    </row>
    <row r="20" spans="1:14">
      <c r="A20" s="7" t="s">
        <v>66</v>
      </c>
      <c r="B20" s="7">
        <v>1125905</v>
      </c>
      <c r="C20" s="7" t="s">
        <v>67</v>
      </c>
      <c r="D20" s="26">
        <v>0</v>
      </c>
      <c r="E20" s="26">
        <v>0</v>
      </c>
      <c r="F20" s="7">
        <v>2.1</v>
      </c>
      <c r="G20" s="7" t="s">
        <v>37</v>
      </c>
      <c r="H20" s="17">
        <v>0.01</v>
      </c>
      <c r="I20" s="17">
        <v>-8.8000000000000005E-3</v>
      </c>
      <c r="J20" s="33">
        <v>83094</v>
      </c>
      <c r="K20" s="33">
        <v>106.68</v>
      </c>
      <c r="L20" s="33">
        <v>88.64</v>
      </c>
      <c r="M20" s="17">
        <v>0</v>
      </c>
      <c r="N20" s="17">
        <f>L20/סיכום!$B$42</f>
        <v>1.9426221647227879E-3</v>
      </c>
    </row>
    <row r="21" spans="1:14">
      <c r="A21" s="7" t="s">
        <v>68</v>
      </c>
      <c r="B21" s="7">
        <v>1128081</v>
      </c>
      <c r="C21" s="7" t="s">
        <v>67</v>
      </c>
      <c r="D21" s="26">
        <v>0</v>
      </c>
      <c r="E21" s="26">
        <v>0</v>
      </c>
      <c r="F21" s="7">
        <v>7.89</v>
      </c>
      <c r="G21" s="7" t="s">
        <v>37</v>
      </c>
      <c r="H21" s="17">
        <v>1.7500000000000002E-2</v>
      </c>
      <c r="I21" s="17">
        <v>-1.1000000000000001E-3</v>
      </c>
      <c r="J21" s="33">
        <v>318000</v>
      </c>
      <c r="K21" s="33">
        <v>117.01</v>
      </c>
      <c r="L21" s="33">
        <v>372.09</v>
      </c>
      <c r="M21" s="17">
        <v>0</v>
      </c>
      <c r="N21" s="17">
        <f>L21/סיכום!$B$42</f>
        <v>8.1546737508089127E-3</v>
      </c>
    </row>
    <row r="22" spans="1:14" ht="13.5" thickBot="1">
      <c r="A22" s="6" t="s">
        <v>69</v>
      </c>
      <c r="B22" s="6"/>
      <c r="C22" s="6"/>
      <c r="D22" s="6"/>
      <c r="E22" s="6"/>
      <c r="F22" s="6">
        <v>6.77</v>
      </c>
      <c r="G22" s="6"/>
      <c r="H22" s="18"/>
      <c r="I22" s="18">
        <v>-2.5999999999999999E-3</v>
      </c>
      <c r="J22" s="24">
        <f>SUM(J20:J21)</f>
        <v>401094</v>
      </c>
      <c r="K22" s="32"/>
      <c r="L22" s="24">
        <f>SUM(L20:L21)</f>
        <v>460.72999999999996</v>
      </c>
      <c r="M22" s="18"/>
      <c r="N22" s="19">
        <f>SUM(N20:N21)</f>
        <v>1.00972959155317E-2</v>
      </c>
    </row>
    <row r="23" spans="1:14" ht="13.5" thickTop="1"/>
    <row r="24" spans="1:14">
      <c r="A24" s="6" t="s">
        <v>70</v>
      </c>
      <c r="B24" s="6"/>
      <c r="C24" s="6"/>
      <c r="D24" s="6"/>
      <c r="E24" s="6"/>
      <c r="F24" s="6"/>
      <c r="G24" s="6"/>
      <c r="H24" s="18"/>
      <c r="I24" s="18"/>
      <c r="J24" s="32"/>
      <c r="K24" s="32"/>
      <c r="L24" s="32"/>
      <c r="M24" s="18"/>
      <c r="N24" s="18"/>
    </row>
    <row r="25" spans="1:14">
      <c r="A25" s="7" t="s">
        <v>71</v>
      </c>
      <c r="B25" s="7">
        <v>8150518</v>
      </c>
      <c r="C25" s="7" t="s">
        <v>67</v>
      </c>
      <c r="D25" s="26">
        <v>0</v>
      </c>
      <c r="E25" s="26">
        <v>0</v>
      </c>
      <c r="F25" s="7">
        <v>0.1</v>
      </c>
      <c r="G25" s="7" t="s">
        <v>37</v>
      </c>
      <c r="H25" s="17">
        <v>0</v>
      </c>
      <c r="I25" s="17">
        <v>2E-3</v>
      </c>
      <c r="J25" s="33">
        <v>734800</v>
      </c>
      <c r="K25" s="33">
        <v>99.98</v>
      </c>
      <c r="L25" s="33">
        <v>734.65</v>
      </c>
      <c r="M25" s="17">
        <v>1E-4</v>
      </c>
      <c r="N25" s="17">
        <f>L25/סיכום!$B$42</f>
        <v>1.6100489319873602E-2</v>
      </c>
    </row>
    <row r="26" spans="1:14">
      <c r="A26" s="7" t="s">
        <v>72</v>
      </c>
      <c r="B26" s="7">
        <v>8151110</v>
      </c>
      <c r="C26" s="7" t="s">
        <v>67</v>
      </c>
      <c r="D26" s="26">
        <v>0</v>
      </c>
      <c r="E26" s="26">
        <v>0</v>
      </c>
      <c r="F26" s="7">
        <v>0.6</v>
      </c>
      <c r="G26" s="7" t="s">
        <v>37</v>
      </c>
      <c r="H26" s="17">
        <v>0</v>
      </c>
      <c r="I26" s="17">
        <v>8.0000000000000004E-4</v>
      </c>
      <c r="J26" s="33">
        <v>56000</v>
      </c>
      <c r="K26" s="33">
        <v>99.95</v>
      </c>
      <c r="L26" s="33">
        <v>55.97</v>
      </c>
      <c r="M26" s="17">
        <v>0</v>
      </c>
      <c r="N26" s="17">
        <f>L26/סיכום!$B$42</f>
        <v>1.226630895301607E-3</v>
      </c>
    </row>
    <row r="27" spans="1:14">
      <c r="A27" s="7" t="s">
        <v>73</v>
      </c>
      <c r="B27" s="7">
        <v>8151219</v>
      </c>
      <c r="C27" s="7" t="s">
        <v>67</v>
      </c>
      <c r="D27" s="26">
        <v>0</v>
      </c>
      <c r="E27" s="26">
        <v>0</v>
      </c>
      <c r="F27" s="7">
        <v>0.67</v>
      </c>
      <c r="G27" s="7" t="s">
        <v>37</v>
      </c>
      <c r="H27" s="17">
        <v>0</v>
      </c>
      <c r="I27" s="17">
        <v>1E-3</v>
      </c>
      <c r="J27" s="33">
        <v>244296</v>
      </c>
      <c r="K27" s="33">
        <v>99.93</v>
      </c>
      <c r="L27" s="33">
        <v>244.12</v>
      </c>
      <c r="M27" s="17">
        <v>0</v>
      </c>
      <c r="N27" s="17">
        <f>L27/סיכום!$B$42</f>
        <v>5.3501006639454758E-3</v>
      </c>
    </row>
    <row r="28" spans="1:14">
      <c r="A28" s="7" t="s">
        <v>74</v>
      </c>
      <c r="B28" s="7">
        <v>8160210</v>
      </c>
      <c r="C28" s="7" t="s">
        <v>67</v>
      </c>
      <c r="D28" s="26">
        <v>0</v>
      </c>
      <c r="E28" s="26">
        <v>0</v>
      </c>
      <c r="F28" s="7">
        <v>0.85</v>
      </c>
      <c r="G28" s="7" t="s">
        <v>37</v>
      </c>
      <c r="H28" s="17">
        <v>0</v>
      </c>
      <c r="I28" s="17">
        <v>8.9999999999999998E-4</v>
      </c>
      <c r="J28" s="33">
        <v>783290</v>
      </c>
      <c r="K28" s="33">
        <v>99.92</v>
      </c>
      <c r="L28" s="33">
        <v>782.66</v>
      </c>
      <c r="M28" s="17">
        <v>1E-4</v>
      </c>
      <c r="N28" s="17">
        <f>L28/סיכום!$B$42</f>
        <v>1.7152669939552539E-2</v>
      </c>
    </row>
    <row r="29" spans="1:14">
      <c r="A29" s="7" t="s">
        <v>75</v>
      </c>
      <c r="B29" s="7">
        <v>8150617</v>
      </c>
      <c r="C29" s="7" t="s">
        <v>67</v>
      </c>
      <c r="D29" s="26">
        <v>0</v>
      </c>
      <c r="E29" s="26">
        <v>0</v>
      </c>
      <c r="F29" s="7">
        <v>0.18</v>
      </c>
      <c r="G29" s="7" t="s">
        <v>37</v>
      </c>
      <c r="H29" s="17">
        <v>0</v>
      </c>
      <c r="I29" s="17">
        <v>1.1000000000000001E-3</v>
      </c>
      <c r="J29" s="33">
        <v>790318</v>
      </c>
      <c r="K29" s="33">
        <v>99.98</v>
      </c>
      <c r="L29" s="33">
        <v>790.16</v>
      </c>
      <c r="M29" s="17">
        <v>1E-4</v>
      </c>
      <c r="N29" s="17">
        <f>L29/סיכום!$B$42</f>
        <v>1.7317038917840231E-2</v>
      </c>
    </row>
    <row r="30" spans="1:14">
      <c r="A30" s="7" t="s">
        <v>76</v>
      </c>
      <c r="B30" s="7">
        <v>8150724</v>
      </c>
      <c r="C30" s="7" t="s">
        <v>67</v>
      </c>
      <c r="D30" s="26">
        <v>0</v>
      </c>
      <c r="E30" s="26">
        <v>0</v>
      </c>
      <c r="F30" s="7">
        <v>0.27</v>
      </c>
      <c r="G30" s="7" t="s">
        <v>37</v>
      </c>
      <c r="H30" s="17">
        <v>0</v>
      </c>
      <c r="I30" s="17">
        <v>6.9999999999999999E-4</v>
      </c>
      <c r="J30" s="33">
        <v>525000</v>
      </c>
      <c r="K30" s="33">
        <v>99.98</v>
      </c>
      <c r="L30" s="33">
        <v>524.89</v>
      </c>
      <c r="M30" s="17">
        <v>0</v>
      </c>
      <c r="N30" s="17">
        <f>L30/סיכום!$B$42</f>
        <v>1.1503417735123467E-2</v>
      </c>
    </row>
    <row r="31" spans="1:14">
      <c r="A31" s="7" t="s">
        <v>77</v>
      </c>
      <c r="B31" s="7">
        <v>8150815</v>
      </c>
      <c r="C31" s="7" t="s">
        <v>67</v>
      </c>
      <c r="D31" s="26">
        <v>0</v>
      </c>
      <c r="E31" s="26">
        <v>0</v>
      </c>
      <c r="F31" s="7">
        <v>0.35</v>
      </c>
      <c r="G31" s="7" t="s">
        <v>37</v>
      </c>
      <c r="H31" s="17">
        <v>0</v>
      </c>
      <c r="I31" s="17">
        <v>5.9999999999999995E-4</v>
      </c>
      <c r="J31" s="33">
        <v>8000</v>
      </c>
      <c r="K31" s="33">
        <v>99.98</v>
      </c>
      <c r="L31" s="33">
        <v>8</v>
      </c>
      <c r="M31" s="17">
        <v>0</v>
      </c>
      <c r="N31" s="17">
        <f>L31/סיכום!$B$42</f>
        <v>1.7532691017353681E-4</v>
      </c>
    </row>
    <row r="32" spans="1:14">
      <c r="A32" s="7" t="s">
        <v>78</v>
      </c>
      <c r="B32" s="7">
        <v>8150914</v>
      </c>
      <c r="C32" s="7" t="s">
        <v>67</v>
      </c>
      <c r="D32" s="26">
        <v>0</v>
      </c>
      <c r="E32" s="26">
        <v>0</v>
      </c>
      <c r="F32" s="7">
        <v>0.42</v>
      </c>
      <c r="G32" s="7" t="s">
        <v>37</v>
      </c>
      <c r="H32" s="17">
        <v>0</v>
      </c>
      <c r="I32" s="17">
        <v>8.9999999999999998E-4</v>
      </c>
      <c r="J32" s="33">
        <v>114017</v>
      </c>
      <c r="K32" s="33">
        <v>99.96</v>
      </c>
      <c r="L32" s="33">
        <v>113.97</v>
      </c>
      <c r="M32" s="17">
        <v>0</v>
      </c>
      <c r="N32" s="17">
        <f>L32/סיכום!$B$42</f>
        <v>2.497750994059749E-3</v>
      </c>
    </row>
    <row r="33" spans="1:14">
      <c r="A33" s="7" t="s">
        <v>79</v>
      </c>
      <c r="B33" s="7">
        <v>1126218</v>
      </c>
      <c r="C33" s="7" t="s">
        <v>67</v>
      </c>
      <c r="D33" s="26">
        <v>0</v>
      </c>
      <c r="E33" s="26">
        <v>0</v>
      </c>
      <c r="F33" s="7">
        <v>2.73</v>
      </c>
      <c r="G33" s="7" t="s">
        <v>37</v>
      </c>
      <c r="H33" s="17">
        <v>0.04</v>
      </c>
      <c r="I33" s="17">
        <v>3.3999999999999998E-3</v>
      </c>
      <c r="J33" s="33">
        <v>1454458</v>
      </c>
      <c r="K33" s="33">
        <v>110.99</v>
      </c>
      <c r="L33" s="33">
        <v>1614.3</v>
      </c>
      <c r="M33" s="17">
        <v>1E-4</v>
      </c>
      <c r="N33" s="17">
        <f>L33/סיכום!$B$42</f>
        <v>3.5378778886642558E-2</v>
      </c>
    </row>
    <row r="34" spans="1:14">
      <c r="A34" s="7" t="s">
        <v>80</v>
      </c>
      <c r="B34" s="7">
        <v>1115773</v>
      </c>
      <c r="C34" s="7" t="s">
        <v>67</v>
      </c>
      <c r="D34" s="26">
        <v>0</v>
      </c>
      <c r="E34" s="26">
        <v>0</v>
      </c>
      <c r="F34" s="7">
        <v>4.43</v>
      </c>
      <c r="G34" s="7" t="s">
        <v>37</v>
      </c>
      <c r="H34" s="17">
        <v>0.05</v>
      </c>
      <c r="I34" s="17">
        <v>7.6E-3</v>
      </c>
      <c r="J34" s="33">
        <v>424793</v>
      </c>
      <c r="K34" s="33">
        <v>120.85</v>
      </c>
      <c r="L34" s="33">
        <v>513.36</v>
      </c>
      <c r="M34" s="17">
        <v>0</v>
      </c>
      <c r="N34" s="17">
        <f>L34/סיכום!$B$42</f>
        <v>1.1250727825835858E-2</v>
      </c>
    </row>
    <row r="35" spans="1:14">
      <c r="A35" s="7" t="s">
        <v>81</v>
      </c>
      <c r="B35" s="7">
        <v>1123272</v>
      </c>
      <c r="C35" s="7" t="s">
        <v>67</v>
      </c>
      <c r="D35" s="26">
        <v>0</v>
      </c>
      <c r="E35" s="26">
        <v>0</v>
      </c>
      <c r="F35" s="7">
        <v>5.97</v>
      </c>
      <c r="G35" s="7" t="s">
        <v>37</v>
      </c>
      <c r="H35" s="17">
        <v>5.5E-2</v>
      </c>
      <c r="I35" s="17">
        <v>1.1299999999999999E-2</v>
      </c>
      <c r="J35" s="33">
        <v>525649</v>
      </c>
      <c r="K35" s="33">
        <v>129.56</v>
      </c>
      <c r="L35" s="33">
        <v>681.03</v>
      </c>
      <c r="M35" s="17">
        <v>0</v>
      </c>
      <c r="N35" s="17">
        <f>L35/סיכום!$B$42</f>
        <v>1.4925360704435472E-2</v>
      </c>
    </row>
    <row r="36" spans="1:14">
      <c r="A36" s="7" t="s">
        <v>82</v>
      </c>
      <c r="B36" s="7">
        <v>1125400</v>
      </c>
      <c r="C36" s="7" t="s">
        <v>67</v>
      </c>
      <c r="D36" s="26">
        <v>0</v>
      </c>
      <c r="E36" s="26">
        <v>0</v>
      </c>
      <c r="F36" s="7">
        <v>17.02</v>
      </c>
      <c r="G36" s="7" t="s">
        <v>37</v>
      </c>
      <c r="H36" s="17">
        <v>5.5E-2</v>
      </c>
      <c r="I36" s="17">
        <v>2.53E-2</v>
      </c>
      <c r="J36" s="33">
        <v>588990</v>
      </c>
      <c r="K36" s="33">
        <v>158.22</v>
      </c>
      <c r="L36" s="33">
        <v>931.9</v>
      </c>
      <c r="M36" s="17">
        <v>1E-4</v>
      </c>
      <c r="N36" s="17">
        <f>L36/סיכום!$B$42</f>
        <v>2.042339344883987E-2</v>
      </c>
    </row>
    <row r="37" spans="1:14">
      <c r="A37" s="7" t="s">
        <v>83</v>
      </c>
      <c r="B37" s="7">
        <v>1101575</v>
      </c>
      <c r="C37" s="7" t="s">
        <v>67</v>
      </c>
      <c r="D37" s="26">
        <v>0</v>
      </c>
      <c r="E37" s="26">
        <v>0</v>
      </c>
      <c r="F37" s="7">
        <v>1.87</v>
      </c>
      <c r="G37" s="7" t="s">
        <v>37</v>
      </c>
      <c r="H37" s="17">
        <v>5.5E-2</v>
      </c>
      <c r="I37" s="17">
        <v>1.6999999999999999E-3</v>
      </c>
      <c r="J37" s="33">
        <v>540714</v>
      </c>
      <c r="K37" s="33">
        <v>110.68</v>
      </c>
      <c r="L37" s="33">
        <v>598.46</v>
      </c>
      <c r="M37" s="17">
        <v>0</v>
      </c>
      <c r="N37" s="17">
        <f>L37/סיכום!$B$42</f>
        <v>1.3115767832806855E-2</v>
      </c>
    </row>
    <row r="38" spans="1:14">
      <c r="A38" s="7" t="s">
        <v>84</v>
      </c>
      <c r="B38" s="7">
        <v>1110907</v>
      </c>
      <c r="C38" s="7" t="s">
        <v>67</v>
      </c>
      <c r="D38" s="26">
        <v>0</v>
      </c>
      <c r="E38" s="26">
        <v>0</v>
      </c>
      <c r="F38" s="7">
        <v>3.62</v>
      </c>
      <c r="G38" s="7" t="s">
        <v>37</v>
      </c>
      <c r="H38" s="17">
        <v>0.06</v>
      </c>
      <c r="I38" s="17">
        <v>5.5999999999999999E-3</v>
      </c>
      <c r="J38" s="33">
        <v>3108162</v>
      </c>
      <c r="K38" s="33">
        <v>121.54</v>
      </c>
      <c r="L38" s="33">
        <v>3777.66</v>
      </c>
      <c r="M38" s="17">
        <v>2.0000000000000001E-4</v>
      </c>
      <c r="N38" s="17">
        <f>L38/סיכום!$B$42</f>
        <v>8.2790681935770383E-2</v>
      </c>
    </row>
    <row r="39" spans="1:14">
      <c r="A39" s="7" t="s">
        <v>85</v>
      </c>
      <c r="B39" s="7">
        <v>1126747</v>
      </c>
      <c r="C39" s="7" t="s">
        <v>67</v>
      </c>
      <c r="D39" s="26">
        <v>0</v>
      </c>
      <c r="E39" s="26">
        <v>0</v>
      </c>
      <c r="F39" s="7">
        <v>7.07</v>
      </c>
      <c r="G39" s="7" t="s">
        <v>37</v>
      </c>
      <c r="H39" s="17">
        <v>4.2500000000000003E-2</v>
      </c>
      <c r="I39" s="17">
        <v>1.35E-2</v>
      </c>
      <c r="J39" s="33">
        <v>36111</v>
      </c>
      <c r="K39" s="33">
        <v>121.85</v>
      </c>
      <c r="L39" s="33">
        <v>44</v>
      </c>
      <c r="M39" s="17">
        <v>0</v>
      </c>
      <c r="N39" s="17">
        <f>L39/סיכום!$B$42</f>
        <v>9.6429800595445247E-4</v>
      </c>
    </row>
    <row r="40" spans="1:14">
      <c r="A40" s="7" t="s">
        <v>86</v>
      </c>
      <c r="B40" s="7">
        <v>1130848</v>
      </c>
      <c r="C40" s="7" t="s">
        <v>67</v>
      </c>
      <c r="D40" s="26">
        <v>0</v>
      </c>
      <c r="E40" s="26">
        <v>0</v>
      </c>
      <c r="F40" s="7">
        <v>7.92</v>
      </c>
      <c r="G40" s="7" t="s">
        <v>37</v>
      </c>
      <c r="H40" s="17">
        <v>3.7499999999999999E-2</v>
      </c>
      <c r="I40" s="17">
        <v>1.5100000000000001E-2</v>
      </c>
      <c r="J40" s="33">
        <v>415556</v>
      </c>
      <c r="K40" s="33">
        <v>118.72</v>
      </c>
      <c r="L40" s="33">
        <v>493.35</v>
      </c>
      <c r="M40" s="17">
        <v>0</v>
      </c>
      <c r="N40" s="17">
        <f>L40/סיכום!$B$42</f>
        <v>1.0812191391764299E-2</v>
      </c>
    </row>
    <row r="41" spans="1:14">
      <c r="A41" s="7" t="s">
        <v>87</v>
      </c>
      <c r="B41" s="7">
        <v>1122019</v>
      </c>
      <c r="C41" s="7" t="s">
        <v>67</v>
      </c>
      <c r="D41" s="26">
        <v>0</v>
      </c>
      <c r="E41" s="26">
        <v>0</v>
      </c>
      <c r="F41" s="7">
        <v>1.38</v>
      </c>
      <c r="G41" s="7" t="s">
        <v>37</v>
      </c>
      <c r="H41" s="17">
        <v>4.2500000000000003E-2</v>
      </c>
      <c r="I41" s="17">
        <v>1E-3</v>
      </c>
      <c r="J41" s="33">
        <v>632015</v>
      </c>
      <c r="K41" s="33">
        <v>108.36</v>
      </c>
      <c r="L41" s="33">
        <v>684.85</v>
      </c>
      <c r="M41" s="17">
        <v>0</v>
      </c>
      <c r="N41" s="17">
        <f>L41/סיכום!$B$42</f>
        <v>1.5009079304043335E-2</v>
      </c>
    </row>
    <row r="42" spans="1:14">
      <c r="A42" s="7" t="s">
        <v>88</v>
      </c>
      <c r="B42" s="7">
        <v>9268335</v>
      </c>
      <c r="C42" s="7" t="s">
        <v>67</v>
      </c>
      <c r="D42" s="26">
        <v>0</v>
      </c>
      <c r="E42" s="26">
        <v>0</v>
      </c>
      <c r="F42" s="7">
        <v>0.84</v>
      </c>
      <c r="G42" s="7" t="s">
        <v>37</v>
      </c>
      <c r="H42" s="17">
        <v>6.5000000000000002E-2</v>
      </c>
      <c r="I42" s="17">
        <v>8.0000000000000004E-4</v>
      </c>
      <c r="J42" s="33">
        <v>474346</v>
      </c>
      <c r="K42" s="33">
        <v>106.45</v>
      </c>
      <c r="L42" s="33">
        <v>504.94</v>
      </c>
      <c r="M42" s="17">
        <v>0</v>
      </c>
      <c r="N42" s="17">
        <f>L42/סיכום!$B$42</f>
        <v>1.106619625287821E-2</v>
      </c>
    </row>
    <row r="43" spans="1:14" ht="13.5" thickBot="1">
      <c r="A43" s="6" t="s">
        <v>89</v>
      </c>
      <c r="B43" s="6"/>
      <c r="C43" s="6"/>
      <c r="D43" s="6"/>
      <c r="E43" s="6"/>
      <c r="F43" s="6">
        <v>3.69</v>
      </c>
      <c r="G43" s="6"/>
      <c r="H43" s="18"/>
      <c r="I43" s="18">
        <v>5.7999999999999996E-3</v>
      </c>
      <c r="J43" s="24">
        <f>SUM(J25:J42)</f>
        <v>11456515</v>
      </c>
      <c r="K43" s="32"/>
      <c r="L43" s="24">
        <f>SUM(L25:L42)</f>
        <v>13098.269999999999</v>
      </c>
      <c r="M43" s="18"/>
      <c r="N43" s="19">
        <f>SUM(N25:N42)</f>
        <v>0.28705990096484146</v>
      </c>
    </row>
    <row r="44" spans="1:14" ht="13.5" thickTop="1"/>
    <row r="45" spans="1:14">
      <c r="A45" s="6" t="s">
        <v>90</v>
      </c>
      <c r="B45" s="6"/>
      <c r="C45" s="6"/>
      <c r="D45" s="6"/>
      <c r="E45" s="6"/>
      <c r="F45" s="6"/>
      <c r="G45" s="6"/>
      <c r="H45" s="18"/>
      <c r="I45" s="18"/>
      <c r="J45" s="32"/>
      <c r="K45" s="32"/>
      <c r="L45" s="32"/>
      <c r="M45" s="18"/>
      <c r="N45" s="18"/>
    </row>
    <row r="46" spans="1:14" ht="13.5" thickBot="1">
      <c r="A46" s="6" t="s">
        <v>91</v>
      </c>
      <c r="B46" s="6"/>
      <c r="C46" s="6"/>
      <c r="D46" s="6"/>
      <c r="E46" s="6"/>
      <c r="F46" s="6"/>
      <c r="G46" s="6"/>
      <c r="H46" s="18"/>
      <c r="I46" s="18"/>
      <c r="J46" s="24">
        <v>0</v>
      </c>
      <c r="K46" s="32"/>
      <c r="L46" s="24">
        <v>0</v>
      </c>
      <c r="M46" s="18"/>
      <c r="N46" s="19">
        <f>L46/סיכום!$B$42</f>
        <v>0</v>
      </c>
    </row>
    <row r="47" spans="1:14" ht="13.5" thickTop="1"/>
    <row r="48" spans="1:14" ht="13.5" thickBot="1">
      <c r="A48" s="4" t="s">
        <v>92</v>
      </c>
      <c r="B48" s="4"/>
      <c r="C48" s="4"/>
      <c r="D48" s="4"/>
      <c r="E48" s="4"/>
      <c r="F48" s="4">
        <v>3.79</v>
      </c>
      <c r="G48" s="4"/>
      <c r="H48" s="20"/>
      <c r="I48" s="20">
        <v>5.4999999999999997E-3</v>
      </c>
      <c r="J48" s="25">
        <f>SUM(J22+J43)</f>
        <v>11857609</v>
      </c>
      <c r="K48" s="30"/>
      <c r="L48" s="25">
        <f>SUM(L22+L43)</f>
        <v>13558.999999999998</v>
      </c>
      <c r="M48" s="20"/>
      <c r="N48" s="21">
        <f>SUM(N22+N43)</f>
        <v>0.29715719688037318</v>
      </c>
    </row>
    <row r="49" spans="1:14" ht="13.5" thickTop="1"/>
    <row r="51" spans="1:14">
      <c r="A51" s="4" t="s">
        <v>93</v>
      </c>
      <c r="B51" s="4"/>
      <c r="C51" s="4"/>
      <c r="D51" s="4"/>
      <c r="E51" s="4"/>
      <c r="F51" s="4"/>
      <c r="G51" s="4"/>
      <c r="H51" s="20"/>
      <c r="I51" s="20"/>
      <c r="J51" s="30"/>
      <c r="K51" s="30"/>
      <c r="L51" s="30"/>
      <c r="M51" s="20"/>
      <c r="N51" s="20"/>
    </row>
    <row r="52" spans="1:14">
      <c r="A52" s="6" t="s">
        <v>94</v>
      </c>
      <c r="B52" s="6"/>
      <c r="C52" s="6"/>
      <c r="D52" s="6"/>
      <c r="E52" s="6"/>
      <c r="F52" s="6"/>
      <c r="G52" s="6"/>
      <c r="H52" s="18"/>
      <c r="I52" s="18"/>
      <c r="J52" s="32"/>
      <c r="K52" s="32"/>
      <c r="L52" s="32"/>
      <c r="M52" s="18"/>
      <c r="N52" s="18"/>
    </row>
    <row r="53" spans="1:14" ht="13.5" thickBot="1">
      <c r="A53" s="6" t="s">
        <v>95</v>
      </c>
      <c r="B53" s="6"/>
      <c r="C53" s="6"/>
      <c r="D53" s="6"/>
      <c r="E53" s="6"/>
      <c r="F53" s="6"/>
      <c r="G53" s="6"/>
      <c r="H53" s="18"/>
      <c r="I53" s="18"/>
      <c r="J53" s="24">
        <v>0</v>
      </c>
      <c r="K53" s="32"/>
      <c r="L53" s="24">
        <v>0</v>
      </c>
      <c r="M53" s="18"/>
      <c r="N53" s="19">
        <f>L53/סיכום!$B$42</f>
        <v>0</v>
      </c>
    </row>
    <row r="54" spans="1:14" ht="13.5" thickTop="1"/>
    <row r="55" spans="1:14">
      <c r="A55" s="6" t="s">
        <v>96</v>
      </c>
      <c r="B55" s="6"/>
      <c r="C55" s="6"/>
      <c r="D55" s="6"/>
      <c r="E55" s="6"/>
      <c r="F55" s="6"/>
      <c r="G55" s="6"/>
      <c r="H55" s="18"/>
      <c r="I55" s="18"/>
      <c r="J55" s="32"/>
      <c r="K55" s="32"/>
      <c r="L55" s="32"/>
      <c r="M55" s="18"/>
      <c r="N55" s="18"/>
    </row>
    <row r="56" spans="1:14" ht="13.5" thickBot="1">
      <c r="A56" s="6" t="s">
        <v>97</v>
      </c>
      <c r="B56" s="6"/>
      <c r="C56" s="6"/>
      <c r="D56" s="6"/>
      <c r="E56" s="6"/>
      <c r="F56" s="6"/>
      <c r="G56" s="6"/>
      <c r="H56" s="18"/>
      <c r="I56" s="18"/>
      <c r="J56" s="24">
        <v>0</v>
      </c>
      <c r="K56" s="32"/>
      <c r="L56" s="24">
        <v>0</v>
      </c>
      <c r="M56" s="18"/>
      <c r="N56" s="19">
        <f>L56/סיכום!$B$42</f>
        <v>0</v>
      </c>
    </row>
    <row r="57" spans="1:14" ht="13.5" thickTop="1"/>
    <row r="58" spans="1:14" ht="13.5" thickBot="1">
      <c r="A58" s="4" t="s">
        <v>98</v>
      </c>
      <c r="B58" s="4"/>
      <c r="C58" s="4"/>
      <c r="D58" s="4"/>
      <c r="E58" s="4"/>
      <c r="F58" s="4"/>
      <c r="G58" s="4"/>
      <c r="H58" s="20"/>
      <c r="I58" s="20"/>
      <c r="J58" s="25">
        <v>0</v>
      </c>
      <c r="K58" s="30"/>
      <c r="L58" s="25">
        <v>0</v>
      </c>
      <c r="M58" s="20"/>
      <c r="N58" s="21">
        <v>0</v>
      </c>
    </row>
    <row r="59" spans="1:14" ht="13.5" thickTop="1"/>
    <row r="61" spans="1:14" ht="13.5" thickBot="1">
      <c r="A61" s="4" t="s">
        <v>99</v>
      </c>
      <c r="B61" s="4"/>
      <c r="C61" s="4"/>
      <c r="D61" s="4"/>
      <c r="E61" s="4"/>
      <c r="F61" s="4">
        <v>3.79</v>
      </c>
      <c r="G61" s="4"/>
      <c r="H61" s="20"/>
      <c r="I61" s="20">
        <v>5.4999999999999997E-3</v>
      </c>
      <c r="J61" s="25">
        <f>SUM(J48)</f>
        <v>11857609</v>
      </c>
      <c r="K61" s="30"/>
      <c r="L61" s="25">
        <f>SUM(L48)</f>
        <v>13558.999999999998</v>
      </c>
      <c r="M61" s="20"/>
      <c r="N61" s="21">
        <f>SUM(N48)</f>
        <v>0.29715719688037318</v>
      </c>
    </row>
    <row r="62" spans="1:14" ht="13.5" thickTop="1"/>
    <row r="64" spans="1:14">
      <c r="A64" s="7" t="s">
        <v>51</v>
      </c>
      <c r="B64" s="7"/>
      <c r="C64" s="7"/>
      <c r="D64" s="7"/>
      <c r="E64" s="7"/>
      <c r="F64" s="7"/>
      <c r="G64" s="7"/>
      <c r="H64" s="17"/>
      <c r="I64" s="17"/>
      <c r="J64" s="33"/>
      <c r="K64" s="33"/>
      <c r="L64" s="33"/>
      <c r="M64" s="17"/>
      <c r="N64" s="17"/>
    </row>
    <row r="68" spans="1:1">
      <c r="A68" s="2" t="s">
        <v>52</v>
      </c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K12" workbookViewId="0">
      <selection activeCell="K35" sqref="K35"/>
    </sheetView>
  </sheetViews>
  <sheetFormatPr defaultColWidth="9.140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967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736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4" t="s">
        <v>10</v>
      </c>
      <c r="K11" s="4" t="s">
        <v>11</v>
      </c>
      <c r="L11" s="4" t="s">
        <v>56</v>
      </c>
      <c r="M11" s="4" t="s">
        <v>57</v>
      </c>
      <c r="N11" s="4" t="s">
        <v>756</v>
      </c>
      <c r="O11" s="4" t="s">
        <v>58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5" t="s">
        <v>14</v>
      </c>
      <c r="K12" s="5" t="s">
        <v>14</v>
      </c>
      <c r="L12" s="5" t="s">
        <v>61</v>
      </c>
      <c r="M12" s="5" t="s">
        <v>62</v>
      </c>
      <c r="N12" s="5" t="s">
        <v>15</v>
      </c>
      <c r="O12" s="5" t="s">
        <v>14</v>
      </c>
      <c r="P12" s="5" t="s">
        <v>14</v>
      </c>
    </row>
    <row r="15" spans="1:16">
      <c r="A15" s="4" t="s">
        <v>968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969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739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740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v>0</v>
      </c>
    </row>
    <row r="21" spans="1:16" ht="13.5" thickTop="1"/>
    <row r="22" spans="1:16">
      <c r="A22" s="6" t="s">
        <v>741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742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743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744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745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746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>
      <c r="A31" s="6" t="s">
        <v>747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ht="13.5" thickBot="1">
      <c r="A32" s="6" t="s">
        <v>748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22">
        <v>0</v>
      </c>
      <c r="M32" s="6"/>
      <c r="N32" s="22">
        <v>0</v>
      </c>
      <c r="O32" s="6"/>
      <c r="P32" s="19">
        <f>N32/סיכום!$B$42</f>
        <v>0</v>
      </c>
    </row>
    <row r="33" spans="1:16" ht="13.5" thickTop="1"/>
    <row r="34" spans="1:16">
      <c r="A34" s="6" t="s">
        <v>749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ht="13.5" thickBot="1">
      <c r="A35" s="6" t="s">
        <v>750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22">
        <v>0</v>
      </c>
      <c r="M35" s="6"/>
      <c r="N35" s="22">
        <v>0</v>
      </c>
      <c r="O35" s="6"/>
      <c r="P35" s="19">
        <f>N35/סיכום!$B$42</f>
        <v>0</v>
      </c>
    </row>
    <row r="36" spans="1:16" ht="13.5" thickTop="1"/>
    <row r="37" spans="1:16" ht="13.5" thickBot="1">
      <c r="A37" s="4" t="s">
        <v>970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23">
        <v>0</v>
      </c>
      <c r="M37" s="4"/>
      <c r="N37" s="23">
        <v>0</v>
      </c>
      <c r="O37" s="4"/>
      <c r="P37" s="21">
        <v>0</v>
      </c>
    </row>
    <row r="38" spans="1:16" ht="13.5" thickTop="1"/>
    <row r="40" spans="1:16">
      <c r="A40" s="4" t="s">
        <v>971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739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ht="13.5" thickBot="1">
      <c r="A42" s="6" t="s">
        <v>740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22">
        <v>0</v>
      </c>
      <c r="M42" s="6"/>
      <c r="N42" s="22">
        <v>0</v>
      </c>
      <c r="O42" s="6"/>
      <c r="P42" s="19">
        <f>N42/סיכום!$B$42</f>
        <v>0</v>
      </c>
    </row>
    <row r="43" spans="1:16" ht="13.5" thickTop="1"/>
    <row r="44" spans="1:16">
      <c r="A44" s="6" t="s">
        <v>741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ht="13.5" thickBot="1">
      <c r="A45" s="6" t="s">
        <v>742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22">
        <v>0</v>
      </c>
      <c r="M45" s="6"/>
      <c r="N45" s="22">
        <v>0</v>
      </c>
      <c r="O45" s="6"/>
      <c r="P45" s="19">
        <f>N45/סיכום!$B$42</f>
        <v>0</v>
      </c>
    </row>
    <row r="46" spans="1:16" ht="13.5" thickTop="1"/>
    <row r="47" spans="1:16">
      <c r="A47" s="6" t="s">
        <v>743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ht="13.5" thickBot="1">
      <c r="A48" s="6" t="s">
        <v>744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22">
        <v>0</v>
      </c>
      <c r="M48" s="6"/>
      <c r="N48" s="22">
        <v>0</v>
      </c>
      <c r="O48" s="6"/>
      <c r="P48" s="19">
        <f>N48/סיכום!$B$42</f>
        <v>0</v>
      </c>
    </row>
    <row r="49" spans="1:16" ht="13.5" thickTop="1"/>
    <row r="50" spans="1:16">
      <c r="A50" s="6" t="s">
        <v>745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ht="13.5" thickBot="1">
      <c r="A51" s="6" t="s">
        <v>746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22">
        <v>0</v>
      </c>
      <c r="M51" s="6"/>
      <c r="N51" s="22">
        <v>0</v>
      </c>
      <c r="O51" s="6"/>
      <c r="P51" s="19">
        <f>N51/סיכום!$B$42</f>
        <v>0</v>
      </c>
    </row>
    <row r="52" spans="1:16" ht="13.5" thickTop="1"/>
    <row r="53" spans="1:16">
      <c r="A53" s="6" t="s">
        <v>747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3.5" thickBot="1">
      <c r="A54" s="6" t="s">
        <v>748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22">
        <v>0</v>
      </c>
      <c r="M54" s="6"/>
      <c r="N54" s="22">
        <v>0</v>
      </c>
      <c r="O54" s="6"/>
      <c r="P54" s="19">
        <f>N54/סיכום!$B$42</f>
        <v>0</v>
      </c>
    </row>
    <row r="55" spans="1:16" ht="13.5" thickTop="1"/>
    <row r="56" spans="1:16">
      <c r="A56" s="6" t="s">
        <v>749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ht="13.5" thickBot="1">
      <c r="A57" s="6" t="s">
        <v>750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22">
        <v>0</v>
      </c>
      <c r="M57" s="6"/>
      <c r="N57" s="22">
        <v>0</v>
      </c>
      <c r="O57" s="6"/>
      <c r="P57" s="19">
        <f>N57/סיכום!$B$42</f>
        <v>0</v>
      </c>
    </row>
    <row r="58" spans="1:16" ht="13.5" thickTop="1"/>
    <row r="59" spans="1:16" ht="13.5" thickBot="1">
      <c r="A59" s="4" t="s">
        <v>972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23">
        <v>0</v>
      </c>
      <c r="M59" s="4"/>
      <c r="N59" s="23">
        <v>0</v>
      </c>
      <c r="O59" s="4"/>
      <c r="P59" s="21">
        <v>0</v>
      </c>
    </row>
    <row r="60" spans="1:16" ht="13.5" thickTop="1"/>
    <row r="62" spans="1:16" ht="13.5" thickBot="1">
      <c r="A62" s="4" t="s">
        <v>973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23">
        <v>0</v>
      </c>
      <c r="M62" s="4"/>
      <c r="N62" s="23">
        <v>0</v>
      </c>
      <c r="O62" s="4"/>
      <c r="P62" s="21">
        <v>0</v>
      </c>
    </row>
    <row r="63" spans="1:16" ht="13.5" thickTop="1"/>
    <row r="65" spans="1:16">
      <c r="A65" s="7" t="s">
        <v>51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52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rightToLeft="1" topLeftCell="F39" workbookViewId="0">
      <selection activeCell="I25" sqref="I25"/>
    </sheetView>
  </sheetViews>
  <sheetFormatPr defaultColWidth="9.140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974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55</v>
      </c>
      <c r="G11" s="4" t="s">
        <v>9</v>
      </c>
      <c r="H11" s="4" t="s">
        <v>10</v>
      </c>
      <c r="I11" s="4" t="s">
        <v>11</v>
      </c>
      <c r="J11" s="4" t="s">
        <v>56</v>
      </c>
      <c r="K11" s="4" t="s">
        <v>57</v>
      </c>
      <c r="L11" s="4" t="s">
        <v>756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60</v>
      </c>
      <c r="G12" s="5"/>
      <c r="H12" s="5" t="s">
        <v>14</v>
      </c>
      <c r="I12" s="5" t="s">
        <v>14</v>
      </c>
      <c r="J12" s="5" t="s">
        <v>61</v>
      </c>
      <c r="K12" s="5" t="s">
        <v>62</v>
      </c>
      <c r="L12" s="5" t="s">
        <v>15</v>
      </c>
      <c r="M12" s="5" t="s">
        <v>14</v>
      </c>
    </row>
    <row r="15" spans="1:13">
      <c r="A15" s="4" t="s">
        <v>974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975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976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977</v>
      </c>
      <c r="B20" s="6"/>
      <c r="C20" s="6"/>
      <c r="D20" s="6"/>
      <c r="E20" s="6"/>
      <c r="F20" s="6"/>
      <c r="G20" s="6"/>
      <c r="H20" s="6"/>
      <c r="I20" s="6"/>
      <c r="J20" s="22">
        <v>0</v>
      </c>
      <c r="K20" s="6"/>
      <c r="L20" s="22">
        <v>0</v>
      </c>
      <c r="M20" s="19">
        <v>0</v>
      </c>
    </row>
    <row r="21" spans="1:13" ht="13.5" thickTop="1"/>
    <row r="22" spans="1:13">
      <c r="A22" s="6" t="s">
        <v>978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979</v>
      </c>
      <c r="B23" s="6"/>
      <c r="C23" s="6"/>
      <c r="D23" s="6"/>
      <c r="E23" s="6"/>
      <c r="F23" s="6"/>
      <c r="G23" s="6"/>
      <c r="H23" s="6"/>
      <c r="I23" s="6"/>
      <c r="J23" s="22">
        <v>0</v>
      </c>
      <c r="K23" s="6"/>
      <c r="L23" s="22">
        <v>0</v>
      </c>
      <c r="M23" s="19">
        <f>L23/סיכום!$B$42</f>
        <v>0</v>
      </c>
    </row>
    <row r="24" spans="1:13" ht="13.5" thickTop="1"/>
    <row r="25" spans="1:13">
      <c r="A25" s="6" t="s">
        <v>980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981</v>
      </c>
      <c r="B26" s="6"/>
      <c r="C26" s="6"/>
      <c r="D26" s="6"/>
      <c r="E26" s="6"/>
      <c r="F26" s="6"/>
      <c r="G26" s="6"/>
      <c r="H26" s="6"/>
      <c r="I26" s="6"/>
      <c r="J26" s="22">
        <v>0</v>
      </c>
      <c r="K26" s="6"/>
      <c r="L26" s="22">
        <v>0</v>
      </c>
      <c r="M26" s="19">
        <f>L26/סיכום!$B$42</f>
        <v>0</v>
      </c>
    </row>
    <row r="27" spans="1:13" ht="13.5" thickTop="1"/>
    <row r="28" spans="1:13">
      <c r="A28" s="6" t="s">
        <v>982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983</v>
      </c>
      <c r="B29" s="6"/>
      <c r="C29" s="6"/>
      <c r="D29" s="6"/>
      <c r="E29" s="6"/>
      <c r="F29" s="6"/>
      <c r="G29" s="6"/>
      <c r="H29" s="6"/>
      <c r="I29" s="6"/>
      <c r="J29" s="22">
        <v>0</v>
      </c>
      <c r="K29" s="6"/>
      <c r="L29" s="22">
        <v>0</v>
      </c>
      <c r="M29" s="19">
        <f>L29/סיכום!$B$42</f>
        <v>0</v>
      </c>
    </row>
    <row r="30" spans="1:13" ht="13.5" thickTop="1"/>
    <row r="31" spans="1:13">
      <c r="A31" s="6" t="s">
        <v>984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985</v>
      </c>
      <c r="B32" s="6"/>
      <c r="C32" s="6"/>
      <c r="D32" s="6"/>
      <c r="E32" s="6"/>
      <c r="F32" s="6"/>
      <c r="G32" s="6"/>
      <c r="H32" s="6"/>
      <c r="I32" s="6"/>
      <c r="J32" s="22">
        <v>0</v>
      </c>
      <c r="K32" s="6"/>
      <c r="L32" s="22">
        <v>0</v>
      </c>
      <c r="M32" s="19">
        <f>L32/סיכום!$B$42</f>
        <v>0</v>
      </c>
    </row>
    <row r="33" spans="1:13" ht="13.5" thickTop="1"/>
    <row r="34" spans="1:13">
      <c r="A34" s="6" t="s">
        <v>986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3.5" thickBot="1">
      <c r="A35" s="6" t="s">
        <v>987</v>
      </c>
      <c r="B35" s="6"/>
      <c r="C35" s="6"/>
      <c r="D35" s="6"/>
      <c r="E35" s="6"/>
      <c r="F35" s="6"/>
      <c r="G35" s="6"/>
      <c r="H35" s="6"/>
      <c r="I35" s="6"/>
      <c r="J35" s="22">
        <v>0</v>
      </c>
      <c r="K35" s="6"/>
      <c r="L35" s="22">
        <v>0</v>
      </c>
      <c r="M35" s="19">
        <f>L35/סיכום!$B$42</f>
        <v>0</v>
      </c>
    </row>
    <row r="36" spans="1:13" ht="13.5" thickTop="1"/>
    <row r="37" spans="1:13">
      <c r="A37" s="6" t="s">
        <v>988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ht="13.5" thickBot="1">
      <c r="A38" s="6" t="s">
        <v>989</v>
      </c>
      <c r="B38" s="6"/>
      <c r="C38" s="6"/>
      <c r="D38" s="6"/>
      <c r="E38" s="6"/>
      <c r="F38" s="6"/>
      <c r="G38" s="6"/>
      <c r="H38" s="6"/>
      <c r="I38" s="6"/>
      <c r="J38" s="22">
        <v>0</v>
      </c>
      <c r="K38" s="6"/>
      <c r="L38" s="22">
        <v>0</v>
      </c>
      <c r="M38" s="19">
        <f>L38/סיכום!$B$42</f>
        <v>0</v>
      </c>
    </row>
    <row r="39" spans="1:13" ht="13.5" thickTop="1"/>
    <row r="40" spans="1:13">
      <c r="A40" s="6" t="s">
        <v>990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ht="13.5" thickBot="1">
      <c r="A41" s="6" t="s">
        <v>991</v>
      </c>
      <c r="B41" s="6"/>
      <c r="C41" s="6"/>
      <c r="D41" s="6"/>
      <c r="E41" s="6"/>
      <c r="F41" s="6"/>
      <c r="G41" s="6"/>
      <c r="H41" s="6"/>
      <c r="I41" s="6"/>
      <c r="J41" s="22">
        <v>0</v>
      </c>
      <c r="K41" s="6"/>
      <c r="L41" s="22">
        <v>0</v>
      </c>
      <c r="M41" s="19">
        <f>L41/סיכום!$B$42</f>
        <v>0</v>
      </c>
    </row>
    <row r="42" spans="1:13" ht="13.5" thickTop="1"/>
    <row r="43" spans="1:13">
      <c r="A43" s="6" t="s">
        <v>992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ht="13.5" thickBot="1">
      <c r="A44" s="6" t="s">
        <v>993</v>
      </c>
      <c r="B44" s="6"/>
      <c r="C44" s="6"/>
      <c r="D44" s="6"/>
      <c r="E44" s="6"/>
      <c r="F44" s="6"/>
      <c r="G44" s="6"/>
      <c r="H44" s="6"/>
      <c r="I44" s="6"/>
      <c r="J44" s="22">
        <v>0</v>
      </c>
      <c r="K44" s="6"/>
      <c r="L44" s="22">
        <v>0</v>
      </c>
      <c r="M44" s="19">
        <f>L44/סיכום!$B$42</f>
        <v>0</v>
      </c>
    </row>
    <row r="45" spans="1:13" ht="13.5" thickTop="1"/>
    <row r="46" spans="1:13" ht="13.5" thickBot="1">
      <c r="A46" s="4" t="s">
        <v>994</v>
      </c>
      <c r="B46" s="4"/>
      <c r="C46" s="4"/>
      <c r="D46" s="4"/>
      <c r="E46" s="4"/>
      <c r="F46" s="4"/>
      <c r="G46" s="4"/>
      <c r="H46" s="4"/>
      <c r="I46" s="4"/>
      <c r="J46" s="23">
        <v>0</v>
      </c>
      <c r="K46" s="4"/>
      <c r="L46" s="23">
        <v>0</v>
      </c>
      <c r="M46" s="21">
        <v>0</v>
      </c>
    </row>
    <row r="47" spans="1:13" ht="13.5" thickTop="1"/>
    <row r="49" spans="1:13">
      <c r="A49" s="4" t="s">
        <v>995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>
      <c r="A50" s="6" t="s">
        <v>996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ht="13.5" thickBot="1">
      <c r="A51" s="6" t="s">
        <v>997</v>
      </c>
      <c r="B51" s="6"/>
      <c r="C51" s="6"/>
      <c r="D51" s="6"/>
      <c r="E51" s="6"/>
      <c r="F51" s="6"/>
      <c r="G51" s="6"/>
      <c r="H51" s="6"/>
      <c r="I51" s="6"/>
      <c r="J51" s="22">
        <v>0</v>
      </c>
      <c r="K51" s="6"/>
      <c r="L51" s="22">
        <v>0</v>
      </c>
      <c r="M51" s="19">
        <f>L51/סיכום!$B$42</f>
        <v>0</v>
      </c>
    </row>
    <row r="52" spans="1:13" ht="13.5" thickTop="1"/>
    <row r="53" spans="1:13">
      <c r="A53" s="6" t="s">
        <v>998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3.5" thickBot="1">
      <c r="A54" s="6" t="s">
        <v>999</v>
      </c>
      <c r="B54" s="6"/>
      <c r="C54" s="6"/>
      <c r="D54" s="6"/>
      <c r="E54" s="6"/>
      <c r="F54" s="6"/>
      <c r="G54" s="6"/>
      <c r="H54" s="6"/>
      <c r="I54" s="6"/>
      <c r="J54" s="22">
        <v>0</v>
      </c>
      <c r="K54" s="6"/>
      <c r="L54" s="22">
        <v>0</v>
      </c>
      <c r="M54" s="19">
        <f>L54/סיכום!$B$42</f>
        <v>0</v>
      </c>
    </row>
    <row r="55" spans="1:13" ht="13.5" thickTop="1"/>
    <row r="56" spans="1:13">
      <c r="A56" s="6" t="s">
        <v>1000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3.5" thickBot="1">
      <c r="A57" s="6" t="s">
        <v>1001</v>
      </c>
      <c r="B57" s="6"/>
      <c r="C57" s="6"/>
      <c r="D57" s="6"/>
      <c r="E57" s="6"/>
      <c r="F57" s="6"/>
      <c r="G57" s="6"/>
      <c r="H57" s="6"/>
      <c r="I57" s="6"/>
      <c r="J57" s="22">
        <v>0</v>
      </c>
      <c r="K57" s="6"/>
      <c r="L57" s="22">
        <v>0</v>
      </c>
      <c r="M57" s="19">
        <f>L57/סיכום!$B$42</f>
        <v>0</v>
      </c>
    </row>
    <row r="58" spans="1:13" ht="13.5" thickTop="1"/>
    <row r="59" spans="1:13">
      <c r="A59" s="6" t="s">
        <v>1002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 ht="13.5" thickBot="1">
      <c r="A60" s="6" t="s">
        <v>1003</v>
      </c>
      <c r="B60" s="6"/>
      <c r="C60" s="6"/>
      <c r="D60" s="6"/>
      <c r="E60" s="6"/>
      <c r="F60" s="6"/>
      <c r="G60" s="6"/>
      <c r="H60" s="6"/>
      <c r="I60" s="6"/>
      <c r="J60" s="22">
        <v>0</v>
      </c>
      <c r="K60" s="6"/>
      <c r="L60" s="22">
        <v>0</v>
      </c>
      <c r="M60" s="19">
        <f>L60/סיכום!$B$42</f>
        <v>0</v>
      </c>
    </row>
    <row r="61" spans="1:13" ht="13.5" thickTop="1"/>
    <row r="62" spans="1:13" ht="13.5" thickBot="1">
      <c r="A62" s="4" t="s">
        <v>1004</v>
      </c>
      <c r="B62" s="4"/>
      <c r="C62" s="4"/>
      <c r="D62" s="4"/>
      <c r="E62" s="4"/>
      <c r="F62" s="4"/>
      <c r="G62" s="4"/>
      <c r="H62" s="4"/>
      <c r="I62" s="4"/>
      <c r="J62" s="23">
        <v>0</v>
      </c>
      <c r="K62" s="4"/>
      <c r="L62" s="23">
        <v>0</v>
      </c>
      <c r="M62" s="21">
        <v>0</v>
      </c>
    </row>
    <row r="63" spans="1:13" ht="13.5" thickTop="1"/>
    <row r="65" spans="1:13" ht="13.5" thickBot="1">
      <c r="A65" s="4" t="s">
        <v>1005</v>
      </c>
      <c r="B65" s="4"/>
      <c r="C65" s="4"/>
      <c r="D65" s="4"/>
      <c r="E65" s="4"/>
      <c r="F65" s="4"/>
      <c r="G65" s="4"/>
      <c r="H65" s="4"/>
      <c r="I65" s="4"/>
      <c r="J65" s="23">
        <v>0</v>
      </c>
      <c r="K65" s="4"/>
      <c r="L65" s="23">
        <v>0</v>
      </c>
      <c r="M65" s="21">
        <v>0</v>
      </c>
    </row>
    <row r="66" spans="1:13" ht="13.5" thickTop="1"/>
    <row r="68" spans="1:13">
      <c r="A68" s="7" t="s">
        <v>51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72" spans="1:13">
      <c r="A72" s="2" t="s">
        <v>52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rightToLeft="1" topLeftCell="A7" workbookViewId="0">
      <selection activeCell="I26" sqref="I26"/>
    </sheetView>
  </sheetViews>
  <sheetFormatPr defaultColWidth="9.140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1006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55</v>
      </c>
      <c r="G11" s="4" t="s">
        <v>9</v>
      </c>
      <c r="H11" s="4" t="s">
        <v>10</v>
      </c>
      <c r="I11" s="4" t="s">
        <v>11</v>
      </c>
      <c r="J11" s="4" t="s">
        <v>56</v>
      </c>
      <c r="K11" s="4" t="s">
        <v>57</v>
      </c>
      <c r="L11" s="4" t="s">
        <v>756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60</v>
      </c>
      <c r="G12" s="5"/>
      <c r="H12" s="5" t="s">
        <v>14</v>
      </c>
      <c r="I12" s="5" t="s">
        <v>14</v>
      </c>
      <c r="J12" s="5" t="s">
        <v>61</v>
      </c>
      <c r="K12" s="5" t="s">
        <v>62</v>
      </c>
      <c r="L12" s="5" t="s">
        <v>15</v>
      </c>
      <c r="M12" s="5" t="s">
        <v>14</v>
      </c>
    </row>
    <row r="15" spans="1:13">
      <c r="A15" s="4" t="s">
        <v>1006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1007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1008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ht="13.5" thickBot="1">
      <c r="A20" s="6" t="s">
        <v>1009</v>
      </c>
      <c r="B20" s="6"/>
      <c r="C20" s="6"/>
      <c r="D20" s="6"/>
      <c r="E20" s="6"/>
      <c r="F20" s="6"/>
      <c r="G20" s="6"/>
      <c r="H20" s="6"/>
      <c r="I20" s="6"/>
      <c r="J20" s="22">
        <v>0</v>
      </c>
      <c r="K20" s="6"/>
      <c r="L20" s="22">
        <v>0</v>
      </c>
      <c r="M20" s="19">
        <v>0</v>
      </c>
    </row>
    <row r="21" spans="1:13" ht="13.5" thickTop="1"/>
    <row r="22" spans="1:13">
      <c r="A22" s="6" t="s">
        <v>1010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ht="13.5" thickBot="1">
      <c r="A23" s="6" t="s">
        <v>1011</v>
      </c>
      <c r="B23" s="6"/>
      <c r="C23" s="6"/>
      <c r="D23" s="6"/>
      <c r="E23" s="6"/>
      <c r="F23" s="6"/>
      <c r="G23" s="6"/>
      <c r="H23" s="6"/>
      <c r="I23" s="6"/>
      <c r="J23" s="22">
        <v>0</v>
      </c>
      <c r="K23" s="6"/>
      <c r="L23" s="22">
        <v>0</v>
      </c>
      <c r="M23" s="19">
        <f>L23/סיכום!$B$42</f>
        <v>0</v>
      </c>
    </row>
    <row r="24" spans="1:13" ht="13.5" thickTop="1"/>
    <row r="25" spans="1:13">
      <c r="A25" s="6" t="s">
        <v>1012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ht="13.5" thickBot="1">
      <c r="A26" s="6" t="s">
        <v>1013</v>
      </c>
      <c r="B26" s="6"/>
      <c r="C26" s="6"/>
      <c r="D26" s="6"/>
      <c r="E26" s="6"/>
      <c r="F26" s="6"/>
      <c r="G26" s="6"/>
      <c r="H26" s="6"/>
      <c r="I26" s="6"/>
      <c r="J26" s="22">
        <v>0</v>
      </c>
      <c r="K26" s="6"/>
      <c r="L26" s="22">
        <v>0</v>
      </c>
      <c r="M26" s="19">
        <f>L26/סיכום!$B$42</f>
        <v>0</v>
      </c>
    </row>
    <row r="27" spans="1:13" ht="13.5" thickTop="1"/>
    <row r="28" spans="1:13">
      <c r="A28" s="6" t="s">
        <v>1014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ht="13.5" thickBot="1">
      <c r="A29" s="6" t="s">
        <v>1015</v>
      </c>
      <c r="B29" s="6"/>
      <c r="C29" s="6"/>
      <c r="D29" s="6"/>
      <c r="E29" s="6"/>
      <c r="F29" s="6"/>
      <c r="G29" s="6"/>
      <c r="H29" s="6"/>
      <c r="I29" s="6"/>
      <c r="J29" s="22">
        <v>0</v>
      </c>
      <c r="K29" s="6"/>
      <c r="L29" s="22">
        <v>0</v>
      </c>
      <c r="M29" s="19">
        <f>L29/סיכום!$B$42</f>
        <v>0</v>
      </c>
    </row>
    <row r="30" spans="1:13" ht="13.5" thickTop="1"/>
    <row r="31" spans="1:13">
      <c r="A31" s="6" t="s">
        <v>1016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ht="13.5" thickBot="1">
      <c r="A32" s="6" t="s">
        <v>1017</v>
      </c>
      <c r="B32" s="6"/>
      <c r="C32" s="6"/>
      <c r="D32" s="6"/>
      <c r="E32" s="6"/>
      <c r="F32" s="6"/>
      <c r="G32" s="6"/>
      <c r="H32" s="6"/>
      <c r="I32" s="6"/>
      <c r="J32" s="22">
        <v>0</v>
      </c>
      <c r="K32" s="6"/>
      <c r="L32" s="22">
        <v>0</v>
      </c>
      <c r="M32" s="19">
        <f>L32/סיכום!$B$42</f>
        <v>0</v>
      </c>
    </row>
    <row r="33" spans="1:13" ht="13.5" thickTop="1"/>
    <row r="34" spans="1:13" ht="13.5" thickBot="1">
      <c r="A34" s="4" t="s">
        <v>1018</v>
      </c>
      <c r="B34" s="4"/>
      <c r="C34" s="4"/>
      <c r="D34" s="4"/>
      <c r="E34" s="4"/>
      <c r="F34" s="4"/>
      <c r="G34" s="4"/>
      <c r="H34" s="4"/>
      <c r="I34" s="4"/>
      <c r="J34" s="23">
        <v>0</v>
      </c>
      <c r="K34" s="4"/>
      <c r="L34" s="23">
        <v>0</v>
      </c>
      <c r="M34" s="21">
        <v>0</v>
      </c>
    </row>
    <row r="35" spans="1:13" ht="13.5" thickTop="1"/>
    <row r="37" spans="1:13">
      <c r="A37" s="4" t="s">
        <v>1019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1019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ht="13.5" thickBot="1">
      <c r="A39" s="6" t="s">
        <v>1020</v>
      </c>
      <c r="B39" s="6"/>
      <c r="C39" s="6"/>
      <c r="D39" s="6"/>
      <c r="E39" s="6"/>
      <c r="F39" s="6"/>
      <c r="G39" s="6"/>
      <c r="H39" s="6"/>
      <c r="I39" s="6"/>
      <c r="J39" s="22">
        <v>0</v>
      </c>
      <c r="K39" s="6"/>
      <c r="L39" s="22">
        <v>0</v>
      </c>
      <c r="M39" s="19">
        <f>L39/סיכום!$B$42</f>
        <v>0</v>
      </c>
    </row>
    <row r="40" spans="1:13" ht="13.5" thickTop="1"/>
    <row r="41" spans="1:13" ht="13.5" thickBot="1">
      <c r="A41" s="4" t="s">
        <v>1020</v>
      </c>
      <c r="B41" s="4"/>
      <c r="C41" s="4"/>
      <c r="D41" s="4"/>
      <c r="E41" s="4"/>
      <c r="F41" s="4"/>
      <c r="G41" s="4"/>
      <c r="H41" s="4"/>
      <c r="I41" s="4"/>
      <c r="J41" s="23">
        <v>0</v>
      </c>
      <c r="K41" s="4"/>
      <c r="L41" s="23">
        <v>0</v>
      </c>
      <c r="M41" s="21">
        <v>0</v>
      </c>
    </row>
    <row r="42" spans="1:13" ht="13.5" thickTop="1"/>
    <row r="44" spans="1:13" ht="13.5" thickBot="1">
      <c r="A44" s="4" t="s">
        <v>1021</v>
      </c>
      <c r="B44" s="4"/>
      <c r="C44" s="4"/>
      <c r="D44" s="4"/>
      <c r="E44" s="4"/>
      <c r="F44" s="4"/>
      <c r="G44" s="4"/>
      <c r="H44" s="4"/>
      <c r="I44" s="4"/>
      <c r="J44" s="23">
        <v>0</v>
      </c>
      <c r="K44" s="4"/>
      <c r="L44" s="23">
        <v>0</v>
      </c>
      <c r="M44" s="21">
        <v>0</v>
      </c>
    </row>
    <row r="45" spans="1:13" ht="13.5" thickTop="1"/>
    <row r="47" spans="1:13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52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rightToLeft="1" workbookViewId="0">
      <selection activeCell="F24" sqref="F24"/>
    </sheetView>
  </sheetViews>
  <sheetFormatPr defaultColWidth="9.140625" defaultRowHeight="12.75"/>
  <cols>
    <col min="1" max="1" width="31.7109375" customWidth="1"/>
    <col min="2" max="2" width="12.7109375" customWidth="1"/>
    <col min="3" max="3" width="8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1022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1023</v>
      </c>
      <c r="E11" s="4" t="s">
        <v>1024</v>
      </c>
      <c r="F11" s="4" t="s">
        <v>1025</v>
      </c>
      <c r="G11" s="4" t="s">
        <v>756</v>
      </c>
      <c r="H11" s="4" t="s">
        <v>13</v>
      </c>
    </row>
    <row r="12" spans="1:8">
      <c r="A12" s="5"/>
      <c r="B12" s="5"/>
      <c r="C12" s="5"/>
      <c r="D12" s="5" t="s">
        <v>59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1022</v>
      </c>
      <c r="B15" s="4"/>
      <c r="C15" s="4"/>
      <c r="D15" s="4"/>
      <c r="E15" s="4"/>
      <c r="F15" s="4"/>
      <c r="G15" s="4"/>
      <c r="H15" s="4"/>
    </row>
    <row r="18" spans="1:8">
      <c r="A18" s="4" t="s">
        <v>1026</v>
      </c>
      <c r="B18" s="4"/>
      <c r="C18" s="4"/>
      <c r="D18" s="4"/>
      <c r="E18" s="4"/>
      <c r="F18" s="4"/>
      <c r="G18" s="4"/>
      <c r="H18" s="4"/>
    </row>
    <row r="19" spans="1:8">
      <c r="A19" s="6" t="s">
        <v>1027</v>
      </c>
      <c r="B19" s="6"/>
      <c r="C19" s="6"/>
      <c r="D19" s="6"/>
      <c r="E19" s="6"/>
      <c r="F19" s="6"/>
      <c r="G19" s="6"/>
      <c r="H19" s="6"/>
    </row>
    <row r="20" spans="1:8" ht="13.5" thickBot="1">
      <c r="A20" s="6" t="s">
        <v>1028</v>
      </c>
      <c r="B20" s="6"/>
      <c r="C20" s="6"/>
      <c r="D20" s="6"/>
      <c r="E20" s="6"/>
      <c r="F20" s="6"/>
      <c r="G20" s="22">
        <v>0</v>
      </c>
      <c r="H20" s="19">
        <v>0</v>
      </c>
    </row>
    <row r="21" spans="1:8" ht="13.5" thickTop="1"/>
    <row r="22" spans="1:8">
      <c r="A22" s="6" t="s">
        <v>1029</v>
      </c>
      <c r="B22" s="6"/>
      <c r="C22" s="6"/>
      <c r="D22" s="6"/>
      <c r="E22" s="6"/>
      <c r="F22" s="6"/>
      <c r="G22" s="6"/>
      <c r="H22" s="6"/>
    </row>
    <row r="23" spans="1:8" ht="13.5" thickBot="1">
      <c r="A23" s="6" t="s">
        <v>1030</v>
      </c>
      <c r="B23" s="6"/>
      <c r="C23" s="6"/>
      <c r="D23" s="6"/>
      <c r="E23" s="6"/>
      <c r="F23" s="6"/>
      <c r="G23" s="22">
        <v>0</v>
      </c>
      <c r="H23" s="19">
        <f>G23/סיכום!$B$42</f>
        <v>0</v>
      </c>
    </row>
    <row r="24" spans="1:8" ht="13.5" thickTop="1"/>
    <row r="25" spans="1:8" ht="13.5" thickBot="1">
      <c r="A25" s="4" t="s">
        <v>1031</v>
      </c>
      <c r="B25" s="4"/>
      <c r="C25" s="4"/>
      <c r="D25" s="4"/>
      <c r="E25" s="4"/>
      <c r="F25" s="4"/>
      <c r="G25" s="23">
        <v>0</v>
      </c>
      <c r="H25" s="21">
        <v>0</v>
      </c>
    </row>
    <row r="26" spans="1:8" ht="13.5" thickTop="1"/>
    <row r="28" spans="1:8">
      <c r="A28" s="4" t="s">
        <v>1032</v>
      </c>
      <c r="B28" s="4"/>
      <c r="C28" s="4"/>
      <c r="D28" s="4"/>
      <c r="E28" s="4"/>
      <c r="F28" s="4"/>
      <c r="G28" s="4"/>
      <c r="H28" s="4"/>
    </row>
    <row r="29" spans="1:8">
      <c r="A29" s="6" t="s">
        <v>1033</v>
      </c>
      <c r="B29" s="6"/>
      <c r="C29" s="6"/>
      <c r="D29" s="6"/>
      <c r="E29" s="6"/>
      <c r="F29" s="6"/>
      <c r="G29" s="6"/>
      <c r="H29" s="6"/>
    </row>
    <row r="30" spans="1:8" ht="13.5" thickBot="1">
      <c r="A30" s="6" t="s">
        <v>1034</v>
      </c>
      <c r="B30" s="6"/>
      <c r="C30" s="6"/>
      <c r="D30" s="6"/>
      <c r="E30" s="6"/>
      <c r="F30" s="6"/>
      <c r="G30" s="22">
        <v>0</v>
      </c>
      <c r="H30" s="19">
        <f>G30/סיכום!$B$42</f>
        <v>0</v>
      </c>
    </row>
    <row r="31" spans="1:8" ht="13.5" thickTop="1"/>
    <row r="32" spans="1:8">
      <c r="A32" s="6" t="s">
        <v>1035</v>
      </c>
      <c r="B32" s="6"/>
      <c r="C32" s="6"/>
      <c r="D32" s="6"/>
      <c r="E32" s="6"/>
      <c r="F32" s="6"/>
      <c r="G32" s="6"/>
      <c r="H32" s="6"/>
    </row>
    <row r="33" spans="1:8" ht="13.5" thickBot="1">
      <c r="A33" s="6" t="s">
        <v>1036</v>
      </c>
      <c r="B33" s="6"/>
      <c r="C33" s="6"/>
      <c r="D33" s="6"/>
      <c r="E33" s="6"/>
      <c r="F33" s="6"/>
      <c r="G33" s="22">
        <v>0</v>
      </c>
      <c r="H33" s="19">
        <f>G33/סיכום!$B$42</f>
        <v>0</v>
      </c>
    </row>
    <row r="34" spans="1:8" ht="13.5" thickTop="1"/>
    <row r="35" spans="1:8" ht="13.5" thickBot="1">
      <c r="A35" s="4" t="s">
        <v>1037</v>
      </c>
      <c r="B35" s="4"/>
      <c r="C35" s="4"/>
      <c r="D35" s="4"/>
      <c r="E35" s="4"/>
      <c r="F35" s="4"/>
      <c r="G35" s="23">
        <v>0</v>
      </c>
      <c r="H35" s="21">
        <v>0</v>
      </c>
    </row>
    <row r="36" spans="1:8" ht="13.5" thickTop="1"/>
    <row r="38" spans="1:8" ht="13.5" thickBot="1">
      <c r="A38" s="4" t="s">
        <v>1038</v>
      </c>
      <c r="B38" s="4"/>
      <c r="C38" s="4"/>
      <c r="D38" s="4"/>
      <c r="E38" s="4"/>
      <c r="F38" s="4"/>
      <c r="G38" s="23">
        <v>0</v>
      </c>
      <c r="H38" s="21">
        <v>0</v>
      </c>
    </row>
    <row r="39" spans="1:8" ht="13.5" thickTop="1"/>
    <row r="41" spans="1:8">
      <c r="A41" s="7" t="s">
        <v>51</v>
      </c>
      <c r="B41" s="7"/>
      <c r="C41" s="7"/>
      <c r="D41" s="7"/>
      <c r="E41" s="7"/>
      <c r="F41" s="7"/>
      <c r="G41" s="7"/>
      <c r="H41" s="7"/>
    </row>
    <row r="45" spans="1:8">
      <c r="A45" s="2" t="s">
        <v>52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rightToLeft="1" workbookViewId="0">
      <selection activeCell="F30" sqref="F30"/>
    </sheetView>
  </sheetViews>
  <sheetFormatPr defaultColWidth="9.140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1039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756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1039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1040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1040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1121</v>
      </c>
      <c r="B20" s="39">
        <v>99999999</v>
      </c>
      <c r="C20" s="40">
        <v>0</v>
      </c>
      <c r="D20" s="41" t="s">
        <v>1122</v>
      </c>
      <c r="E20" s="41" t="s">
        <v>1123</v>
      </c>
      <c r="F20" s="42">
        <v>0</v>
      </c>
      <c r="G20" s="42">
        <v>0</v>
      </c>
      <c r="H20" s="6">
        <v>-42.752000000000002</v>
      </c>
      <c r="I20" s="38">
        <f>H20/סיכום!B42</f>
        <v>-9.3694700796738081E-4</v>
      </c>
    </row>
    <row r="21" spans="1:9" ht="13.5" thickBot="1">
      <c r="A21" s="6" t="s">
        <v>1041</v>
      </c>
      <c r="B21" s="6"/>
      <c r="C21" s="6"/>
      <c r="D21" s="6"/>
      <c r="E21" s="6"/>
      <c r="F21" s="6"/>
      <c r="G21" s="6"/>
      <c r="H21" s="22">
        <f>+H20</f>
        <v>-42.752000000000002</v>
      </c>
      <c r="I21" s="19">
        <f>H21/סיכום!$B$42</f>
        <v>-9.3694700796738081E-4</v>
      </c>
    </row>
    <row r="22" spans="1:9" ht="13.5" thickTop="1"/>
    <row r="23" spans="1:9" ht="13.5" thickBot="1">
      <c r="A23" s="4" t="s">
        <v>1041</v>
      </c>
      <c r="B23" s="4"/>
      <c r="C23" s="4"/>
      <c r="D23" s="4"/>
      <c r="E23" s="4"/>
      <c r="F23" s="4"/>
      <c r="G23" s="4"/>
      <c r="H23" s="23">
        <f>+H21</f>
        <v>-42.752000000000002</v>
      </c>
      <c r="I23" s="21">
        <f>+I21</f>
        <v>-9.3694700796738081E-4</v>
      </c>
    </row>
    <row r="24" spans="1:9" ht="13.5" thickTop="1"/>
    <row r="26" spans="1:9">
      <c r="A26" s="4" t="s">
        <v>1042</v>
      </c>
      <c r="B26" s="4"/>
      <c r="C26" s="4"/>
      <c r="D26" s="4"/>
      <c r="E26" s="4"/>
      <c r="F26" s="4"/>
      <c r="G26" s="4"/>
      <c r="H26" s="4"/>
      <c r="I26" s="4"/>
    </row>
    <row r="27" spans="1:9">
      <c r="A27" s="6" t="s">
        <v>1042</v>
      </c>
      <c r="B27" s="6"/>
      <c r="C27" s="6"/>
      <c r="D27" s="6"/>
      <c r="E27" s="6"/>
      <c r="F27" s="6"/>
      <c r="G27" s="6"/>
      <c r="H27" s="6"/>
      <c r="I27" s="6"/>
    </row>
    <row r="28" spans="1:9" ht="13.5" thickBot="1">
      <c r="A28" s="6" t="s">
        <v>1043</v>
      </c>
      <c r="B28" s="6"/>
      <c r="C28" s="6"/>
      <c r="D28" s="6"/>
      <c r="E28" s="6"/>
      <c r="F28" s="6"/>
      <c r="G28" s="6"/>
      <c r="H28" s="22">
        <v>0</v>
      </c>
      <c r="I28" s="19">
        <f>H28/סיכום!$B$42</f>
        <v>0</v>
      </c>
    </row>
    <row r="29" spans="1:9" ht="13.5" thickTop="1"/>
    <row r="30" spans="1:9" ht="13.5" thickBot="1">
      <c r="A30" s="4" t="s">
        <v>1043</v>
      </c>
      <c r="B30" s="4"/>
      <c r="C30" s="4"/>
      <c r="D30" s="4"/>
      <c r="E30" s="4"/>
      <c r="F30" s="4"/>
      <c r="G30" s="4"/>
      <c r="H30" s="23">
        <v>0</v>
      </c>
      <c r="I30" s="21">
        <v>0</v>
      </c>
    </row>
    <row r="31" spans="1:9" ht="13.5" thickTop="1"/>
    <row r="33" spans="1:9" ht="13.5" thickBot="1">
      <c r="A33" s="4" t="s">
        <v>1044</v>
      </c>
      <c r="B33" s="4"/>
      <c r="C33" s="4"/>
      <c r="D33" s="4"/>
      <c r="E33" s="4"/>
      <c r="F33" s="4"/>
      <c r="G33" s="4"/>
      <c r="H33" s="23">
        <f>+H23+H30</f>
        <v>-42.752000000000002</v>
      </c>
      <c r="I33" s="21">
        <f>+I23+I30</f>
        <v>-9.3694700796738081E-4</v>
      </c>
    </row>
    <row r="34" spans="1:9" ht="13.5" thickTop="1"/>
    <row r="36" spans="1:9">
      <c r="A36" s="7" t="s">
        <v>51</v>
      </c>
      <c r="B36" s="7"/>
      <c r="C36" s="7"/>
      <c r="D36" s="7"/>
      <c r="E36" s="7"/>
      <c r="F36" s="7"/>
      <c r="G36" s="7"/>
      <c r="H36" s="7"/>
      <c r="I36" s="7"/>
    </row>
    <row r="40" spans="1:9">
      <c r="A40" s="2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rightToLeft="1" workbookViewId="0">
      <selection activeCell="D23" sqref="D23"/>
    </sheetView>
  </sheetViews>
  <sheetFormatPr defaultColWidth="9.140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1045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1046</v>
      </c>
      <c r="E11" s="4" t="s">
        <v>756</v>
      </c>
    </row>
    <row r="12" spans="1:5">
      <c r="A12" s="5"/>
      <c r="B12" s="5"/>
      <c r="C12" s="5"/>
      <c r="D12" s="5" t="s">
        <v>59</v>
      </c>
      <c r="E12" s="5" t="s">
        <v>15</v>
      </c>
    </row>
    <row r="15" spans="1:5">
      <c r="A15" s="4" t="s">
        <v>1047</v>
      </c>
      <c r="B15" s="4"/>
      <c r="C15" s="4"/>
      <c r="D15" s="4"/>
      <c r="E15" s="4"/>
    </row>
    <row r="18" spans="1:5">
      <c r="A18" s="4" t="s">
        <v>1048</v>
      </c>
      <c r="B18" s="4"/>
      <c r="C18" s="4"/>
      <c r="D18" s="4"/>
      <c r="E18" s="4"/>
    </row>
    <row r="19" spans="1:5">
      <c r="A19" s="6" t="s">
        <v>1049</v>
      </c>
      <c r="B19" s="6"/>
      <c r="C19" s="6"/>
      <c r="D19" s="6"/>
      <c r="E19" s="6"/>
    </row>
    <row r="20" spans="1:5" ht="13.5" thickBot="1">
      <c r="A20" s="6" t="s">
        <v>1050</v>
      </c>
      <c r="B20" s="6"/>
      <c r="C20" s="6"/>
      <c r="D20" s="6"/>
      <c r="E20" s="22">
        <v>0</v>
      </c>
    </row>
    <row r="21" spans="1:5" ht="13.5" thickTop="1"/>
    <row r="22" spans="1:5" ht="13.5" thickBot="1">
      <c r="A22" s="4" t="s">
        <v>1051</v>
      </c>
      <c r="B22" s="4"/>
      <c r="C22" s="4"/>
      <c r="D22" s="4"/>
      <c r="E22" s="23">
        <v>0</v>
      </c>
    </row>
    <row r="23" spans="1:5" ht="13.5" thickTop="1"/>
    <row r="25" spans="1:5">
      <c r="A25" s="4" t="s">
        <v>1052</v>
      </c>
      <c r="B25" s="4"/>
      <c r="C25" s="4"/>
      <c r="D25" s="4"/>
      <c r="E25" s="4"/>
    </row>
    <row r="26" spans="1:5">
      <c r="A26" s="6" t="s">
        <v>1053</v>
      </c>
      <c r="B26" s="6"/>
      <c r="C26" s="6"/>
      <c r="D26" s="6"/>
      <c r="E26" s="6"/>
    </row>
    <row r="27" spans="1:5" ht="13.5" thickBot="1">
      <c r="A27" s="6" t="s">
        <v>1054</v>
      </c>
      <c r="B27" s="6"/>
      <c r="C27" s="6"/>
      <c r="D27" s="6"/>
      <c r="E27" s="22">
        <v>0</v>
      </c>
    </row>
    <row r="28" spans="1:5" ht="13.5" thickTop="1"/>
    <row r="29" spans="1:5" ht="13.5" thickBot="1">
      <c r="A29" s="4" t="s">
        <v>1055</v>
      </c>
      <c r="B29" s="4"/>
      <c r="C29" s="4"/>
      <c r="D29" s="4"/>
      <c r="E29" s="23">
        <v>0</v>
      </c>
    </row>
    <row r="30" spans="1:5" ht="13.5" thickTop="1"/>
    <row r="32" spans="1:5" ht="13.5" thickBot="1">
      <c r="A32" s="4" t="s">
        <v>1056</v>
      </c>
      <c r="B32" s="4"/>
      <c r="C32" s="4"/>
      <c r="D32" s="4"/>
      <c r="E32" s="23">
        <v>0</v>
      </c>
    </row>
    <row r="33" spans="1:5" ht="13.5" thickTop="1"/>
    <row r="35" spans="1:5">
      <c r="A35" s="7" t="s">
        <v>51</v>
      </c>
      <c r="B35" s="7"/>
      <c r="C35" s="7"/>
      <c r="D35" s="7"/>
      <c r="E35" s="7"/>
    </row>
    <row r="39" spans="1:5">
      <c r="A39" s="2" t="s">
        <v>52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0"/>
  <sheetViews>
    <sheetView rightToLeft="1" tabSelected="1" topLeftCell="A7" workbookViewId="0">
      <selection activeCell="B42" sqref="B42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1113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1057</v>
      </c>
    </row>
    <row r="11" spans="1:3">
      <c r="A11" s="5"/>
      <c r="B11" s="5"/>
      <c r="C11" s="5"/>
    </row>
    <row r="13" spans="1:3">
      <c r="A13" s="4" t="s">
        <v>1058</v>
      </c>
      <c r="B13" s="4" t="s">
        <v>1059</v>
      </c>
      <c r="C13" s="4" t="s">
        <v>1060</v>
      </c>
    </row>
    <row r="14" spans="1:3">
      <c r="A14" s="14"/>
      <c r="B14" s="14"/>
      <c r="C14" s="14"/>
    </row>
    <row r="15" spans="1:3">
      <c r="A15" s="7" t="s">
        <v>1061</v>
      </c>
      <c r="B15" s="9">
        <f>+'מזומנים ושווי מזומנים'!I58</f>
        <v>2443.56</v>
      </c>
      <c r="C15" s="10">
        <f>B15/$B$42</f>
        <v>5.3552728077955948E-2</v>
      </c>
    </row>
    <row r="16" spans="1:3">
      <c r="A16" s="7" t="s">
        <v>1062</v>
      </c>
      <c r="B16" s="9">
        <f>+B17+B19+B20+B21+B22</f>
        <v>29533.83</v>
      </c>
      <c r="C16" s="10">
        <f t="shared" ref="C16:C40" si="0">B16/$B$42</f>
        <v>0.64725939493631335</v>
      </c>
    </row>
    <row r="17" spans="1:3">
      <c r="A17" s="7" t="s">
        <v>1063</v>
      </c>
      <c r="B17" s="9">
        <f>+'סחיר - תעודות התחייבות ממשלתיות'!L61</f>
        <v>13558.999999999998</v>
      </c>
      <c r="C17" s="10">
        <f t="shared" si="0"/>
        <v>0.29715719688037318</v>
      </c>
    </row>
    <row r="18" spans="1:3">
      <c r="A18" s="7" t="s">
        <v>1064</v>
      </c>
      <c r="B18" s="9">
        <v>0</v>
      </c>
      <c r="C18" s="10">
        <f t="shared" si="0"/>
        <v>0</v>
      </c>
    </row>
    <row r="19" spans="1:3">
      <c r="A19" s="7" t="s">
        <v>1065</v>
      </c>
      <c r="B19" s="9">
        <f>+'סחיר - אגח קונצרני'!N152</f>
        <v>6758.3200000000015</v>
      </c>
      <c r="C19" s="10">
        <f t="shared" si="0"/>
        <v>0.14811442044550219</v>
      </c>
    </row>
    <row r="20" spans="1:3">
      <c r="A20" s="7" t="s">
        <v>1066</v>
      </c>
      <c r="B20" s="9">
        <f>+'סחיר - מניות'!H87</f>
        <v>791.08999999999992</v>
      </c>
      <c r="C20" s="10">
        <f t="shared" si="0"/>
        <v>1.7337420671147904E-2</v>
      </c>
    </row>
    <row r="21" spans="1:3">
      <c r="A21" s="7" t="s">
        <v>1067</v>
      </c>
      <c r="B21" s="9">
        <f>+'סחיר - תעודות סל'!G105</f>
        <v>6577.130000000001</v>
      </c>
      <c r="C21" s="10">
        <f t="shared" si="0"/>
        <v>0.14414348508870931</v>
      </c>
    </row>
    <row r="22" spans="1:3">
      <c r="A22" s="7" t="s">
        <v>1068</v>
      </c>
      <c r="B22" s="9">
        <f>+'סחיר - קרנות נאמנות'!J44</f>
        <v>1848.29</v>
      </c>
      <c r="C22" s="10">
        <f t="shared" si="0"/>
        <v>4.0506871850580793E-2</v>
      </c>
    </row>
    <row r="23" spans="1:3">
      <c r="A23" s="7" t="s">
        <v>1069</v>
      </c>
      <c r="B23" s="9">
        <v>0</v>
      </c>
      <c r="C23" s="10">
        <f t="shared" si="0"/>
        <v>0</v>
      </c>
    </row>
    <row r="24" spans="1:3">
      <c r="A24" s="7" t="s">
        <v>1070</v>
      </c>
      <c r="B24" s="9">
        <v>0</v>
      </c>
      <c r="C24" s="10">
        <f t="shared" si="0"/>
        <v>0</v>
      </c>
    </row>
    <row r="25" spans="1:3">
      <c r="A25" s="7" t="s">
        <v>1071</v>
      </c>
      <c r="B25" s="9">
        <v>0</v>
      </c>
      <c r="C25" s="10">
        <f t="shared" si="0"/>
        <v>0</v>
      </c>
    </row>
    <row r="26" spans="1:3">
      <c r="A26" s="7" t="s">
        <v>1072</v>
      </c>
      <c r="B26" s="9">
        <v>0</v>
      </c>
      <c r="C26" s="10">
        <f t="shared" si="0"/>
        <v>0</v>
      </c>
    </row>
    <row r="27" spans="1:3">
      <c r="A27" s="7" t="s">
        <v>1073</v>
      </c>
      <c r="B27" s="9">
        <f>+B28+B29+B30+B35</f>
        <v>13694.41</v>
      </c>
      <c r="C27" s="10">
        <f t="shared" si="0"/>
        <v>0.30012482399369805</v>
      </c>
    </row>
    <row r="28" spans="1:3">
      <c r="A28" s="7" t="s">
        <v>1063</v>
      </c>
      <c r="B28" s="9">
        <f>+'לא סחיר - תעודות התחייבות ממשלה'!L73</f>
        <v>13360.1</v>
      </c>
      <c r="C28" s="10">
        <f t="shared" si="0"/>
        <v>0.29279813157618367</v>
      </c>
    </row>
    <row r="29" spans="1:3">
      <c r="A29" s="7" t="s">
        <v>1074</v>
      </c>
      <c r="B29" s="9">
        <f>+'לא סחיר - תעודות חוב מסחריות'!N45</f>
        <v>147.18</v>
      </c>
      <c r="C29" s="10">
        <f t="shared" si="0"/>
        <v>3.2255768299176437E-3</v>
      </c>
    </row>
    <row r="30" spans="1:3">
      <c r="A30" s="7" t="s">
        <v>1075</v>
      </c>
      <c r="B30" s="9">
        <f>+'לא סחיר - אגח קונצרני'!N45</f>
        <v>133.07</v>
      </c>
      <c r="C30" s="10">
        <f t="shared" si="0"/>
        <v>2.9163439920990679E-3</v>
      </c>
    </row>
    <row r="31" spans="1:3">
      <c r="A31" s="7" t="s">
        <v>1076</v>
      </c>
      <c r="B31" s="9">
        <v>0</v>
      </c>
      <c r="C31" s="10">
        <f t="shared" si="0"/>
        <v>0</v>
      </c>
    </row>
    <row r="32" spans="1:3">
      <c r="A32" s="7" t="s">
        <v>1077</v>
      </c>
      <c r="B32" s="9">
        <v>0</v>
      </c>
      <c r="C32" s="10">
        <f t="shared" si="0"/>
        <v>0</v>
      </c>
    </row>
    <row r="33" spans="1:3">
      <c r="A33" s="7" t="s">
        <v>1078</v>
      </c>
      <c r="B33" s="9">
        <v>0</v>
      </c>
      <c r="C33" s="10">
        <f t="shared" si="0"/>
        <v>0</v>
      </c>
    </row>
    <row r="34" spans="1:3">
      <c r="A34" s="7" t="s">
        <v>1079</v>
      </c>
      <c r="B34" s="9">
        <v>0</v>
      </c>
      <c r="C34" s="10">
        <f t="shared" si="0"/>
        <v>0</v>
      </c>
    </row>
    <row r="35" spans="1:3">
      <c r="A35" s="7" t="s">
        <v>1080</v>
      </c>
      <c r="B35" s="9">
        <f>+'לא סחיר - חוזים עתידיים'!I56</f>
        <v>54.06</v>
      </c>
      <c r="C35" s="10">
        <f t="shared" si="0"/>
        <v>1.1847715954976751E-3</v>
      </c>
    </row>
    <row r="36" spans="1:3">
      <c r="A36" s="7" t="s">
        <v>1081</v>
      </c>
      <c r="B36" s="9">
        <v>0</v>
      </c>
      <c r="C36" s="10">
        <f t="shared" si="0"/>
        <v>0</v>
      </c>
    </row>
    <row r="37" spans="1:3">
      <c r="A37" s="7" t="s">
        <v>1082</v>
      </c>
      <c r="B37" s="9">
        <f>+הלוואות!L65</f>
        <v>0</v>
      </c>
      <c r="C37" s="10">
        <f t="shared" si="0"/>
        <v>0</v>
      </c>
    </row>
    <row r="38" spans="1:3">
      <c r="A38" s="7" t="s">
        <v>1083</v>
      </c>
      <c r="B38" s="9">
        <f>+פקדונות!L44</f>
        <v>0</v>
      </c>
      <c r="C38" s="10">
        <f t="shared" si="0"/>
        <v>0</v>
      </c>
    </row>
    <row r="39" spans="1:3">
      <c r="A39" s="7" t="s">
        <v>1084</v>
      </c>
      <c r="B39" s="9">
        <f>+'זכויות מקרקעין'!G38</f>
        <v>0</v>
      </c>
      <c r="C39" s="10">
        <f t="shared" si="0"/>
        <v>0</v>
      </c>
    </row>
    <row r="40" spans="1:3">
      <c r="A40" s="7" t="s">
        <v>1085</v>
      </c>
      <c r="B40" s="9">
        <f>+'השקעות אחרות'!H33</f>
        <v>-42.752000000000002</v>
      </c>
      <c r="C40" s="10">
        <f t="shared" si="0"/>
        <v>-9.3694700796738081E-4</v>
      </c>
    </row>
    <row r="41" spans="1:3">
      <c r="A41" s="15"/>
      <c r="B41" s="15"/>
      <c r="C41" s="15"/>
    </row>
    <row r="42" spans="1:3">
      <c r="A42" s="4" t="s">
        <v>1086</v>
      </c>
      <c r="B42" s="11">
        <f>+B15+B16+B27+B37+B38+B39+B40</f>
        <v>45629.048000000003</v>
      </c>
      <c r="C42" s="12">
        <f>+C15+C16+C27+C37+C38+C39+C40</f>
        <v>1</v>
      </c>
    </row>
    <row r="46" spans="1:3">
      <c r="A46" s="16" t="s">
        <v>1087</v>
      </c>
      <c r="B46" s="16" t="s">
        <v>57</v>
      </c>
      <c r="C46" s="16"/>
    </row>
    <row r="48" spans="1:3">
      <c r="A48" s="7" t="s">
        <v>25</v>
      </c>
      <c r="B48" s="13">
        <v>3.98</v>
      </c>
    </row>
    <row r="49" spans="1:2">
      <c r="A49" s="7" t="s">
        <v>1088</v>
      </c>
      <c r="B49" s="13">
        <v>3.3176000000000001</v>
      </c>
    </row>
    <row r="50" spans="1:2">
      <c r="A50" s="7" t="s">
        <v>386</v>
      </c>
      <c r="B50" s="13">
        <v>5.8813000000000004</v>
      </c>
    </row>
    <row r="51" spans="1:2">
      <c r="A51" s="7" t="s">
        <v>1089</v>
      </c>
      <c r="B51" s="13">
        <v>4.0888</v>
      </c>
    </row>
    <row r="52" spans="1:2">
      <c r="A52" s="7" t="s">
        <v>1090</v>
      </c>
      <c r="B52" s="13">
        <v>3.1158000000000001</v>
      </c>
    </row>
    <row r="53" spans="1:2">
      <c r="A53" s="7" t="s">
        <v>30</v>
      </c>
      <c r="B53" s="13">
        <v>4.2735000000000003</v>
      </c>
    </row>
    <row r="54" spans="1:2">
      <c r="A54" s="7" t="s">
        <v>1091</v>
      </c>
      <c r="B54" s="13">
        <v>0.46</v>
      </c>
    </row>
    <row r="55" spans="1:2">
      <c r="A55" s="7" t="s">
        <v>1092</v>
      </c>
      <c r="B55" s="13">
        <v>5.6177000000000001</v>
      </c>
    </row>
    <row r="56" spans="1:2">
      <c r="A56" s="7" t="s">
        <v>1093</v>
      </c>
      <c r="B56" s="13">
        <v>0.57220000000000004</v>
      </c>
    </row>
    <row r="57" spans="1:2">
      <c r="A57" s="7" t="s">
        <v>1094</v>
      </c>
      <c r="B57" s="13">
        <v>0.3256</v>
      </c>
    </row>
    <row r="58" spans="1:2">
      <c r="A58" s="7" t="s">
        <v>273</v>
      </c>
      <c r="B58" s="13">
        <v>3.0243000000000002</v>
      </c>
    </row>
    <row r="59" spans="1:2">
      <c r="A59" s="7" t="s">
        <v>1095</v>
      </c>
      <c r="B59" s="13">
        <v>0.18459999999999999</v>
      </c>
    </row>
    <row r="60" spans="1:2">
      <c r="A60" s="7" t="s">
        <v>1096</v>
      </c>
      <c r="B60" s="13">
        <v>10.012</v>
      </c>
    </row>
    <row r="61" spans="1:2">
      <c r="A61" s="7" t="s">
        <v>1097</v>
      </c>
      <c r="B61" s="13">
        <v>0.4909</v>
      </c>
    </row>
    <row r="62" spans="1:2">
      <c r="A62" s="7" t="s">
        <v>1098</v>
      </c>
      <c r="B62" s="13">
        <v>0.55889999999999995</v>
      </c>
    </row>
    <row r="63" spans="1:2">
      <c r="A63" s="7" t="s">
        <v>1099</v>
      </c>
      <c r="B63" s="13">
        <v>0.26</v>
      </c>
    </row>
    <row r="64" spans="1:2">
      <c r="A64" s="7" t="s">
        <v>1100</v>
      </c>
      <c r="B64" s="13">
        <v>6.8400000000000002E-2</v>
      </c>
    </row>
    <row r="65" spans="1:2">
      <c r="A65" s="7" t="s">
        <v>1101</v>
      </c>
      <c r="B65" s="13">
        <v>1.2355</v>
      </c>
    </row>
    <row r="66" spans="1:2">
      <c r="A66" s="7" t="s">
        <v>1102</v>
      </c>
      <c r="B66" s="13">
        <v>2.1520000000000001E-2</v>
      </c>
    </row>
    <row r="67" spans="1:2">
      <c r="A67" s="7" t="s">
        <v>1103</v>
      </c>
      <c r="B67" s="13">
        <v>6.3731999999999998</v>
      </c>
    </row>
    <row r="68" spans="1:2">
      <c r="A68" s="7" t="s">
        <v>1104</v>
      </c>
      <c r="B68" s="13">
        <v>1.2238</v>
      </c>
    </row>
    <row r="69" spans="1:2">
      <c r="A69" s="7" t="s">
        <v>1105</v>
      </c>
      <c r="B69" s="13">
        <v>0.63290000000000002</v>
      </c>
    </row>
    <row r="70" spans="1:2">
      <c r="A70" s="7" t="s">
        <v>282</v>
      </c>
      <c r="B70" s="13">
        <v>2.9906999999999999</v>
      </c>
    </row>
    <row r="71" spans="1:2">
      <c r="A71" s="7" t="s">
        <v>1106</v>
      </c>
      <c r="B71" s="13">
        <v>1.5241</v>
      </c>
    </row>
    <row r="72" spans="1:2">
      <c r="A72" s="7" t="s">
        <v>1107</v>
      </c>
      <c r="B72" s="13">
        <v>0.51370000000000005</v>
      </c>
    </row>
    <row r="73" spans="1:2">
      <c r="A73" s="7" t="s">
        <v>1108</v>
      </c>
      <c r="B73" s="13">
        <v>2.8978000000000002</v>
      </c>
    </row>
    <row r="74" spans="1:2">
      <c r="A74" s="7" t="s">
        <v>1109</v>
      </c>
      <c r="B74" s="13">
        <v>0.64170000000000005</v>
      </c>
    </row>
    <row r="75" spans="1:2">
      <c r="A75" s="7" t="s">
        <v>1110</v>
      </c>
      <c r="B75" s="13">
        <v>1.0468999999999999</v>
      </c>
    </row>
    <row r="76" spans="1:2">
      <c r="A76" s="7" t="s">
        <v>1111</v>
      </c>
      <c r="B76" s="13">
        <v>1.425</v>
      </c>
    </row>
    <row r="77" spans="1:2">
      <c r="A77" s="7" t="s">
        <v>1112</v>
      </c>
      <c r="B77" s="13">
        <v>1.5533999999999999</v>
      </c>
    </row>
    <row r="80" spans="1:2">
      <c r="A80" s="2" t="s">
        <v>52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K10" workbookViewId="0">
      <selection activeCell="O36" sqref="O36"/>
    </sheetView>
  </sheetViews>
  <sheetFormatPr defaultColWidth="9.140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100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101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4" t="s">
        <v>10</v>
      </c>
      <c r="K11" s="4" t="s">
        <v>11</v>
      </c>
      <c r="L11" s="4" t="s">
        <v>56</v>
      </c>
      <c r="M11" s="4" t="s">
        <v>57</v>
      </c>
      <c r="N11" s="4" t="s">
        <v>12</v>
      </c>
      <c r="O11" s="4" t="s">
        <v>58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5" t="s">
        <v>14</v>
      </c>
      <c r="K12" s="5" t="s">
        <v>14</v>
      </c>
      <c r="L12" s="5" t="s">
        <v>61</v>
      </c>
      <c r="M12" s="5" t="s">
        <v>62</v>
      </c>
      <c r="N12" s="5" t="s">
        <v>15</v>
      </c>
      <c r="O12" s="5" t="s">
        <v>14</v>
      </c>
      <c r="P12" s="5" t="s">
        <v>14</v>
      </c>
    </row>
    <row r="15" spans="1:16">
      <c r="A15" s="4" t="s">
        <v>102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13.5" thickBot="1">
      <c r="A20" s="6" t="s">
        <v>105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22">
        <v>0</v>
      </c>
      <c r="M20" s="6"/>
      <c r="N20" s="22">
        <v>0</v>
      </c>
      <c r="O20" s="6"/>
      <c r="P20" s="19">
        <f>N20/סיכום!$B$42</f>
        <v>0</v>
      </c>
    </row>
    <row r="21" spans="1:16" ht="13.5" thickTop="1"/>
    <row r="22" spans="1:16">
      <c r="A22" s="6" t="s">
        <v>106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3.5" thickBot="1">
      <c r="A23" s="6" t="s">
        <v>107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22">
        <v>0</v>
      </c>
      <c r="M23" s="6"/>
      <c r="N23" s="22">
        <v>0</v>
      </c>
      <c r="O23" s="6"/>
      <c r="P23" s="19">
        <f>N23/סיכום!$B$42</f>
        <v>0</v>
      </c>
    </row>
    <row r="24" spans="1:16" ht="13.5" thickTop="1"/>
    <row r="25" spans="1:16">
      <c r="A25" s="6" t="s">
        <v>108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ht="13.5" thickBot="1">
      <c r="A26" s="6" t="s">
        <v>109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22">
        <v>0</v>
      </c>
      <c r="M26" s="6"/>
      <c r="N26" s="22">
        <v>0</v>
      </c>
      <c r="O26" s="6"/>
      <c r="P26" s="19">
        <f>N26/סיכום!$B$42</f>
        <v>0</v>
      </c>
    </row>
    <row r="27" spans="1:16" ht="13.5" thickTop="1"/>
    <row r="28" spans="1:16">
      <c r="A28" s="6" t="s">
        <v>110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ht="13.5" thickBot="1">
      <c r="A29" s="6" t="s">
        <v>111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22">
        <v>0</v>
      </c>
      <c r="M29" s="6"/>
      <c r="N29" s="22">
        <v>0</v>
      </c>
      <c r="O29" s="6"/>
      <c r="P29" s="19">
        <f>N29/סיכום!$B$42</f>
        <v>0</v>
      </c>
    </row>
    <row r="30" spans="1:16" ht="13.5" thickTop="1"/>
    <row r="31" spans="1:16" ht="13.5" thickBot="1">
      <c r="A31" s="4" t="s">
        <v>112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23">
        <v>0</v>
      </c>
      <c r="M31" s="4"/>
      <c r="N31" s="23">
        <v>0</v>
      </c>
      <c r="O31" s="4"/>
      <c r="P31" s="21">
        <v>0</v>
      </c>
    </row>
    <row r="32" spans="1:16" ht="13.5" thickTop="1"/>
    <row r="34" spans="1:16">
      <c r="A34" s="4" t="s">
        <v>113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114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ht="13.5" thickBot="1">
      <c r="A36" s="6" t="s">
        <v>115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22">
        <v>0</v>
      </c>
      <c r="M36" s="6"/>
      <c r="N36" s="22">
        <v>0</v>
      </c>
      <c r="O36" s="6"/>
      <c r="P36" s="19">
        <f>N36/סיכום!$B$42</f>
        <v>0</v>
      </c>
    </row>
    <row r="37" spans="1:16" ht="13.5" thickTop="1"/>
    <row r="38" spans="1:16">
      <c r="A38" s="6" t="s">
        <v>116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ht="13.5" thickBot="1">
      <c r="A39" s="6" t="s">
        <v>117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22">
        <v>0</v>
      </c>
      <c r="M39" s="6"/>
      <c r="N39" s="22">
        <v>0</v>
      </c>
      <c r="O39" s="6"/>
      <c r="P39" s="19">
        <f>N39/סיכום!$B$42</f>
        <v>0</v>
      </c>
    </row>
    <row r="40" spans="1:16" ht="13.5" thickTop="1"/>
    <row r="41" spans="1:16" ht="13.5" thickBot="1">
      <c r="A41" s="4" t="s">
        <v>118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23">
        <v>0</v>
      </c>
      <c r="M41" s="4"/>
      <c r="N41" s="23">
        <v>0</v>
      </c>
      <c r="O41" s="4"/>
      <c r="P41" s="21">
        <v>0</v>
      </c>
    </row>
    <row r="42" spans="1:16" ht="13.5" thickTop="1"/>
    <row r="44" spans="1:16" ht="13.5" thickBot="1">
      <c r="A44" s="4" t="s">
        <v>119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23">
        <v>0</v>
      </c>
      <c r="M44" s="4"/>
      <c r="N44" s="23">
        <v>0</v>
      </c>
      <c r="O44" s="4"/>
      <c r="P44" s="21">
        <v>0</v>
      </c>
    </row>
    <row r="45" spans="1:16" ht="13.5" thickTop="1"/>
    <row r="47" spans="1:16">
      <c r="A47" s="7" t="s">
        <v>51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52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9"/>
  <sheetViews>
    <sheetView rightToLeft="1" topLeftCell="A83" zoomScaleNormal="100" workbookViewId="0">
      <selection activeCell="A152" sqref="A152"/>
    </sheetView>
  </sheetViews>
  <sheetFormatPr defaultColWidth="9.140625" defaultRowHeight="12.75"/>
  <cols>
    <col min="1" max="1" width="52.7109375" customWidth="1"/>
    <col min="2" max="2" width="18.7109375" customWidth="1"/>
    <col min="3" max="3" width="35.7109375" customWidth="1"/>
    <col min="4" max="4" width="39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7.7109375" customWidth="1"/>
    <col min="10" max="10" width="14.7109375" style="27" customWidth="1"/>
    <col min="11" max="11" width="16.7109375" style="27" customWidth="1"/>
    <col min="12" max="12" width="15.7109375" style="29" customWidth="1"/>
    <col min="13" max="13" width="9.7109375" style="29" customWidth="1"/>
    <col min="14" max="14" width="11.7109375" style="29" customWidth="1"/>
    <col min="15" max="15" width="24.7109375" style="27" customWidth="1"/>
    <col min="16" max="16" width="20.7109375" style="27" customWidth="1"/>
  </cols>
  <sheetData>
    <row r="2" spans="1:16" ht="18">
      <c r="A2" s="1" t="s">
        <v>0</v>
      </c>
    </row>
    <row r="4" spans="1:16" ht="18">
      <c r="A4" s="1" t="s">
        <v>120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101</v>
      </c>
      <c r="E11" s="4" t="s">
        <v>7</v>
      </c>
      <c r="F11" s="4" t="s">
        <v>8</v>
      </c>
      <c r="G11" s="4" t="s">
        <v>54</v>
      </c>
      <c r="H11" s="4" t="s">
        <v>55</v>
      </c>
      <c r="I11" s="4" t="s">
        <v>9</v>
      </c>
      <c r="J11" s="20" t="s">
        <v>10</v>
      </c>
      <c r="K11" s="20" t="s">
        <v>11</v>
      </c>
      <c r="L11" s="30" t="s">
        <v>56</v>
      </c>
      <c r="M11" s="30" t="s">
        <v>57</v>
      </c>
      <c r="N11" s="30" t="s">
        <v>12</v>
      </c>
      <c r="O11" s="20" t="s">
        <v>58</v>
      </c>
      <c r="P11" s="20" t="s">
        <v>13</v>
      </c>
    </row>
    <row r="12" spans="1:16">
      <c r="A12" s="5"/>
      <c r="B12" s="5"/>
      <c r="C12" s="5"/>
      <c r="D12" s="5"/>
      <c r="E12" s="5"/>
      <c r="F12" s="5"/>
      <c r="G12" s="5" t="s">
        <v>59</v>
      </c>
      <c r="H12" s="5" t="s">
        <v>60</v>
      </c>
      <c r="I12" s="5"/>
      <c r="J12" s="28" t="s">
        <v>14</v>
      </c>
      <c r="K12" s="28" t="s">
        <v>14</v>
      </c>
      <c r="L12" s="31" t="s">
        <v>61</v>
      </c>
      <c r="M12" s="31" t="s">
        <v>62</v>
      </c>
      <c r="N12" s="31" t="s">
        <v>15</v>
      </c>
      <c r="O12" s="28" t="s">
        <v>14</v>
      </c>
      <c r="P12" s="28" t="s">
        <v>14</v>
      </c>
    </row>
    <row r="15" spans="1:16">
      <c r="A15" s="4" t="s">
        <v>121</v>
      </c>
      <c r="B15" s="4"/>
      <c r="C15" s="4"/>
      <c r="D15" s="4"/>
      <c r="E15" s="4"/>
      <c r="F15" s="4"/>
      <c r="G15" s="4"/>
      <c r="H15" s="4"/>
      <c r="I15" s="4"/>
      <c r="J15" s="20"/>
      <c r="K15" s="20"/>
      <c r="L15" s="30"/>
      <c r="M15" s="30"/>
      <c r="N15" s="30"/>
      <c r="O15" s="20"/>
      <c r="P15" s="20"/>
    </row>
    <row r="18" spans="1:16">
      <c r="A18" s="4" t="s">
        <v>122</v>
      </c>
      <c r="B18" s="4"/>
      <c r="C18" s="4"/>
      <c r="D18" s="4"/>
      <c r="E18" s="4"/>
      <c r="F18" s="4"/>
      <c r="G18" s="4"/>
      <c r="H18" s="4"/>
      <c r="I18" s="4"/>
      <c r="J18" s="20"/>
      <c r="K18" s="20"/>
      <c r="L18" s="30"/>
      <c r="M18" s="30"/>
      <c r="N18" s="30"/>
      <c r="O18" s="20"/>
      <c r="P18" s="20"/>
    </row>
    <row r="19" spans="1:16">
      <c r="A19" s="6" t="s">
        <v>123</v>
      </c>
      <c r="B19" s="6"/>
      <c r="C19" s="6"/>
      <c r="D19" s="6"/>
      <c r="E19" s="6"/>
      <c r="F19" s="6"/>
      <c r="G19" s="6"/>
      <c r="H19" s="6"/>
      <c r="I19" s="6"/>
      <c r="J19" s="18"/>
      <c r="K19" s="18"/>
      <c r="L19" s="32"/>
      <c r="M19" s="32"/>
      <c r="N19" s="32"/>
      <c r="O19" s="18"/>
      <c r="P19" s="18"/>
    </row>
    <row r="20" spans="1:16">
      <c r="A20" s="7" t="s">
        <v>124</v>
      </c>
      <c r="B20" s="7">
        <v>2310092</v>
      </c>
      <c r="C20" s="7" t="s">
        <v>125</v>
      </c>
      <c r="D20" s="7" t="s">
        <v>126</v>
      </c>
      <c r="E20" s="7" t="s">
        <v>24</v>
      </c>
      <c r="F20" s="7" t="s">
        <v>127</v>
      </c>
      <c r="G20" s="26">
        <v>0</v>
      </c>
      <c r="H20" s="7">
        <v>1.01</v>
      </c>
      <c r="I20" s="7" t="s">
        <v>37</v>
      </c>
      <c r="J20" s="17">
        <v>2.5999999999999999E-2</v>
      </c>
      <c r="K20" s="17">
        <v>-1.9E-3</v>
      </c>
      <c r="L20" s="33">
        <v>9000</v>
      </c>
      <c r="M20" s="33">
        <v>108.9</v>
      </c>
      <c r="N20" s="33">
        <v>9.8000000000000007</v>
      </c>
      <c r="O20" s="17">
        <v>0</v>
      </c>
      <c r="P20" s="17">
        <f>N20/סיכום!$B$42</f>
        <v>2.147754649625826E-4</v>
      </c>
    </row>
    <row r="21" spans="1:16">
      <c r="A21" s="7" t="s">
        <v>128</v>
      </c>
      <c r="B21" s="7">
        <v>2310118</v>
      </c>
      <c r="C21" s="7" t="s">
        <v>125</v>
      </c>
      <c r="D21" s="7" t="s">
        <v>126</v>
      </c>
      <c r="E21" s="7" t="s">
        <v>24</v>
      </c>
      <c r="F21" s="7" t="s">
        <v>127</v>
      </c>
      <c r="G21" s="26">
        <v>0</v>
      </c>
      <c r="H21" s="7">
        <v>3.67</v>
      </c>
      <c r="I21" s="7" t="s">
        <v>37</v>
      </c>
      <c r="J21" s="17">
        <v>2.58E-2</v>
      </c>
      <c r="K21" s="17">
        <v>-2.9999999999999997E-4</v>
      </c>
      <c r="L21" s="33">
        <v>32577</v>
      </c>
      <c r="M21" s="33">
        <v>112.25</v>
      </c>
      <c r="N21" s="33">
        <v>36.57</v>
      </c>
      <c r="O21" s="17">
        <v>0</v>
      </c>
      <c r="P21" s="17">
        <f>N21/סיכום!$B$42</f>
        <v>8.0146313813078012E-4</v>
      </c>
    </row>
    <row r="22" spans="1:16">
      <c r="A22" s="7" t="s">
        <v>129</v>
      </c>
      <c r="B22" s="7">
        <v>2310159</v>
      </c>
      <c r="C22" s="7" t="s">
        <v>125</v>
      </c>
      <c r="D22" s="7" t="s">
        <v>126</v>
      </c>
      <c r="E22" s="7" t="s">
        <v>24</v>
      </c>
      <c r="F22" s="7" t="s">
        <v>127</v>
      </c>
      <c r="G22" s="26">
        <v>0</v>
      </c>
      <c r="H22" s="7">
        <v>4.78</v>
      </c>
      <c r="I22" s="7" t="s">
        <v>37</v>
      </c>
      <c r="J22" s="17">
        <v>6.4000000000000003E-3</v>
      </c>
      <c r="K22" s="17">
        <v>1.9E-3</v>
      </c>
      <c r="L22" s="33">
        <v>70000</v>
      </c>
      <c r="M22" s="33">
        <v>100.62</v>
      </c>
      <c r="N22" s="33">
        <v>70.430000000000007</v>
      </c>
      <c r="O22" s="17">
        <v>0</v>
      </c>
      <c r="P22" s="17">
        <f>N22/סיכום!$B$42</f>
        <v>1.5435342854402748E-3</v>
      </c>
    </row>
    <row r="23" spans="1:16">
      <c r="A23" s="7" t="s">
        <v>130</v>
      </c>
      <c r="B23" s="7">
        <v>2310142</v>
      </c>
      <c r="C23" s="7" t="s">
        <v>125</v>
      </c>
      <c r="D23" s="7" t="s">
        <v>126</v>
      </c>
      <c r="E23" s="7" t="s">
        <v>24</v>
      </c>
      <c r="F23" s="7" t="s">
        <v>127</v>
      </c>
      <c r="G23" s="26">
        <v>0</v>
      </c>
      <c r="H23" s="7">
        <v>3.42</v>
      </c>
      <c r="I23" s="7" t="s">
        <v>37</v>
      </c>
      <c r="J23" s="17">
        <v>4.1000000000000003E-3</v>
      </c>
      <c r="K23" s="17">
        <v>-1.5E-3</v>
      </c>
      <c r="L23" s="33">
        <v>74459</v>
      </c>
      <c r="M23" s="33">
        <v>100.23</v>
      </c>
      <c r="N23" s="33">
        <v>74.63</v>
      </c>
      <c r="O23" s="17">
        <v>0</v>
      </c>
      <c r="P23" s="17">
        <f>N23/סיכום!$B$42</f>
        <v>1.6355809132813815E-3</v>
      </c>
    </row>
    <row r="24" spans="1:16">
      <c r="A24" s="7" t="s">
        <v>131</v>
      </c>
      <c r="B24" s="7">
        <v>1940535</v>
      </c>
      <c r="C24" s="7" t="s">
        <v>132</v>
      </c>
      <c r="D24" s="7" t="s">
        <v>126</v>
      </c>
      <c r="E24" s="7" t="s">
        <v>24</v>
      </c>
      <c r="F24" s="7" t="s">
        <v>133</v>
      </c>
      <c r="G24" s="26">
        <v>0</v>
      </c>
      <c r="H24" s="7">
        <v>6.39</v>
      </c>
      <c r="I24" s="7" t="s">
        <v>37</v>
      </c>
      <c r="J24" s="17">
        <v>0.05</v>
      </c>
      <c r="K24" s="17">
        <v>5.5999999999999999E-3</v>
      </c>
      <c r="L24" s="33">
        <v>106584</v>
      </c>
      <c r="M24" s="33">
        <v>134.83000000000001</v>
      </c>
      <c r="N24" s="33">
        <v>143.71</v>
      </c>
      <c r="O24" s="17">
        <v>1E-4</v>
      </c>
      <c r="P24" s="17">
        <f>N24/סיכום!$B$42</f>
        <v>3.1495287826298719E-3</v>
      </c>
    </row>
    <row r="25" spans="1:16">
      <c r="A25" s="7" t="s">
        <v>134</v>
      </c>
      <c r="B25" s="7">
        <v>1940568</v>
      </c>
      <c r="C25" s="7" t="s">
        <v>132</v>
      </c>
      <c r="D25" s="7" t="s">
        <v>126</v>
      </c>
      <c r="E25" s="7" t="s">
        <v>24</v>
      </c>
      <c r="F25" s="7" t="s">
        <v>133</v>
      </c>
      <c r="G25" s="26">
        <v>0</v>
      </c>
      <c r="H25" s="7">
        <v>4.32</v>
      </c>
      <c r="I25" s="7" t="s">
        <v>37</v>
      </c>
      <c r="J25" s="17">
        <v>1.6E-2</v>
      </c>
      <c r="K25" s="17">
        <v>2.9999999999999997E-4</v>
      </c>
      <c r="L25" s="33">
        <v>121000</v>
      </c>
      <c r="M25" s="33">
        <v>105.81</v>
      </c>
      <c r="N25" s="33">
        <v>128.03</v>
      </c>
      <c r="O25" s="17">
        <v>0</v>
      </c>
      <c r="P25" s="17">
        <f>N25/סיכום!$B$42</f>
        <v>2.8058880386897397E-3</v>
      </c>
    </row>
    <row r="26" spans="1:16">
      <c r="A26" s="7" t="s">
        <v>135</v>
      </c>
      <c r="B26" s="7">
        <v>1940576</v>
      </c>
      <c r="C26" s="7" t="s">
        <v>132</v>
      </c>
      <c r="D26" s="7" t="s">
        <v>126</v>
      </c>
      <c r="E26" s="7" t="s">
        <v>24</v>
      </c>
      <c r="F26" s="7" t="s">
        <v>133</v>
      </c>
      <c r="G26" s="26">
        <v>0</v>
      </c>
      <c r="H26" s="7">
        <v>4.92</v>
      </c>
      <c r="I26" s="7" t="s">
        <v>37</v>
      </c>
      <c r="J26" s="17">
        <v>7.0000000000000001E-3</v>
      </c>
      <c r="K26" s="17">
        <v>2.7000000000000001E-3</v>
      </c>
      <c r="L26" s="33">
        <v>134000</v>
      </c>
      <c r="M26" s="33">
        <v>102.12</v>
      </c>
      <c r="N26" s="33">
        <v>136.84</v>
      </c>
      <c r="O26" s="17">
        <v>0</v>
      </c>
      <c r="P26" s="17">
        <f>N26/סיכום!$B$42</f>
        <v>2.9989667985183474E-3</v>
      </c>
    </row>
    <row r="27" spans="1:16">
      <c r="A27" s="7" t="s">
        <v>136</v>
      </c>
      <c r="B27" s="7">
        <v>1135177</v>
      </c>
      <c r="C27" s="7" t="s">
        <v>137</v>
      </c>
      <c r="D27" s="7" t="s">
        <v>126</v>
      </c>
      <c r="E27" s="7" t="s">
        <v>138</v>
      </c>
      <c r="F27" s="7" t="s">
        <v>133</v>
      </c>
      <c r="G27" s="26">
        <v>0</v>
      </c>
      <c r="H27" s="7">
        <v>4.93</v>
      </c>
      <c r="I27" s="7" t="s">
        <v>37</v>
      </c>
      <c r="J27" s="17">
        <v>8.0000000000000002E-3</v>
      </c>
      <c r="K27" s="17">
        <v>1.6999999999999999E-3</v>
      </c>
      <c r="L27" s="33">
        <v>24000</v>
      </c>
      <c r="M27" s="33">
        <v>103.14</v>
      </c>
      <c r="N27" s="33">
        <v>24.75</v>
      </c>
      <c r="O27" s="17">
        <v>0</v>
      </c>
      <c r="P27" s="17">
        <f>N27/סיכום!$B$42</f>
        <v>5.4241762834937948E-4</v>
      </c>
    </row>
    <row r="28" spans="1:16">
      <c r="A28" s="7" t="s">
        <v>139</v>
      </c>
      <c r="B28" s="7">
        <v>6040299</v>
      </c>
      <c r="C28" s="7" t="s">
        <v>140</v>
      </c>
      <c r="D28" s="7" t="s">
        <v>126</v>
      </c>
      <c r="E28" s="7" t="s">
        <v>138</v>
      </c>
      <c r="F28" s="7" t="s">
        <v>133</v>
      </c>
      <c r="G28" s="26">
        <v>0</v>
      </c>
      <c r="H28" s="7">
        <v>5.19</v>
      </c>
      <c r="I28" s="7" t="s">
        <v>37</v>
      </c>
      <c r="J28" s="17">
        <v>3.4000000000000002E-2</v>
      </c>
      <c r="K28" s="17">
        <v>3.5999999999999999E-3</v>
      </c>
      <c r="L28" s="33">
        <v>300000</v>
      </c>
      <c r="M28" s="33">
        <v>120.08</v>
      </c>
      <c r="N28" s="33">
        <v>360.24</v>
      </c>
      <c r="O28" s="17">
        <v>2.0000000000000001E-4</v>
      </c>
      <c r="P28" s="17">
        <f>N28/סיכום!$B$42</f>
        <v>7.8949707651143636E-3</v>
      </c>
    </row>
    <row r="29" spans="1:16">
      <c r="A29" s="7" t="s">
        <v>141</v>
      </c>
      <c r="B29" s="7">
        <v>6040232</v>
      </c>
      <c r="C29" s="7" t="s">
        <v>140</v>
      </c>
      <c r="D29" s="7" t="s">
        <v>126</v>
      </c>
      <c r="E29" s="7" t="s">
        <v>138</v>
      </c>
      <c r="F29" s="7" t="s">
        <v>133</v>
      </c>
      <c r="G29" s="26">
        <v>0</v>
      </c>
      <c r="H29" s="7">
        <v>1.56</v>
      </c>
      <c r="I29" s="7" t="s">
        <v>37</v>
      </c>
      <c r="J29" s="17">
        <v>4.3999999999999997E-2</v>
      </c>
      <c r="K29" s="17">
        <v>-4.5999999999999999E-3</v>
      </c>
      <c r="L29" s="33">
        <v>68792</v>
      </c>
      <c r="M29" s="33">
        <v>127.39</v>
      </c>
      <c r="N29" s="33">
        <v>87.63</v>
      </c>
      <c r="O29" s="17">
        <v>0</v>
      </c>
      <c r="P29" s="17">
        <f>N29/סיכום!$B$42</f>
        <v>1.9204871423133788E-3</v>
      </c>
    </row>
    <row r="30" spans="1:16">
      <c r="A30" s="7" t="s">
        <v>142</v>
      </c>
      <c r="B30" s="7">
        <v>1940402</v>
      </c>
      <c r="C30" s="7" t="s">
        <v>132</v>
      </c>
      <c r="D30" s="7" t="s">
        <v>126</v>
      </c>
      <c r="E30" s="7" t="s">
        <v>138</v>
      </c>
      <c r="F30" s="7" t="s">
        <v>133</v>
      </c>
      <c r="G30" s="26">
        <v>0</v>
      </c>
      <c r="H30" s="7">
        <v>3.82</v>
      </c>
      <c r="I30" s="7" t="s">
        <v>37</v>
      </c>
      <c r="J30" s="17">
        <v>4.1000000000000002E-2</v>
      </c>
      <c r="K30" s="17">
        <v>8.9999999999999998E-4</v>
      </c>
      <c r="L30" s="33">
        <v>26178</v>
      </c>
      <c r="M30" s="33">
        <v>138.5</v>
      </c>
      <c r="N30" s="33">
        <v>36.26</v>
      </c>
      <c r="O30" s="17">
        <v>0</v>
      </c>
      <c r="P30" s="17">
        <f>N30/סיכום!$B$42</f>
        <v>7.9466922036155552E-4</v>
      </c>
    </row>
    <row r="31" spans="1:16">
      <c r="A31" s="7" t="s">
        <v>143</v>
      </c>
      <c r="B31" s="7">
        <v>1940501</v>
      </c>
      <c r="C31" s="7" t="s">
        <v>132</v>
      </c>
      <c r="D31" s="7" t="s">
        <v>126</v>
      </c>
      <c r="E31" s="7" t="s">
        <v>138</v>
      </c>
      <c r="F31" s="7" t="s">
        <v>133</v>
      </c>
      <c r="G31" s="26">
        <v>0</v>
      </c>
      <c r="H31" s="7">
        <v>5.57</v>
      </c>
      <c r="I31" s="7" t="s">
        <v>37</v>
      </c>
      <c r="J31" s="17">
        <v>0.04</v>
      </c>
      <c r="K31" s="17">
        <v>4.3E-3</v>
      </c>
      <c r="L31" s="33">
        <v>150000</v>
      </c>
      <c r="M31" s="33">
        <v>128.35</v>
      </c>
      <c r="N31" s="33">
        <v>192.53</v>
      </c>
      <c r="O31" s="17">
        <v>1E-4</v>
      </c>
      <c r="P31" s="17">
        <f>N31/סיכום!$B$42</f>
        <v>4.2194612519638802E-3</v>
      </c>
    </row>
    <row r="32" spans="1:16">
      <c r="A32" s="7" t="s">
        <v>144</v>
      </c>
      <c r="B32" s="7">
        <v>2300069</v>
      </c>
      <c r="C32" s="7" t="s">
        <v>145</v>
      </c>
      <c r="D32" s="7" t="s">
        <v>146</v>
      </c>
      <c r="E32" s="7" t="s">
        <v>147</v>
      </c>
      <c r="F32" s="7" t="s">
        <v>133</v>
      </c>
      <c r="G32" s="26">
        <v>0</v>
      </c>
      <c r="H32" s="7">
        <v>0.66</v>
      </c>
      <c r="I32" s="7" t="s">
        <v>37</v>
      </c>
      <c r="J32" s="17">
        <v>5.2999999999999999E-2</v>
      </c>
      <c r="K32" s="17">
        <v>-2.7000000000000001E-3</v>
      </c>
      <c r="L32" s="33">
        <v>40118.68</v>
      </c>
      <c r="M32" s="33">
        <v>131.77000000000001</v>
      </c>
      <c r="N32" s="33">
        <v>52.86</v>
      </c>
      <c r="O32" s="17">
        <v>1E-4</v>
      </c>
      <c r="P32" s="17">
        <f>N32/סיכום!$B$42</f>
        <v>1.1584725589716444E-3</v>
      </c>
    </row>
    <row r="33" spans="1:16">
      <c r="A33" s="7" t="s">
        <v>148</v>
      </c>
      <c r="B33" s="7">
        <v>1099738</v>
      </c>
      <c r="C33" s="7" t="s">
        <v>149</v>
      </c>
      <c r="D33" s="7" t="s">
        <v>150</v>
      </c>
      <c r="E33" s="7" t="s">
        <v>147</v>
      </c>
      <c r="F33" s="7" t="s">
        <v>127</v>
      </c>
      <c r="G33" s="26">
        <v>0</v>
      </c>
      <c r="H33" s="7">
        <v>3.59</v>
      </c>
      <c r="I33" s="7" t="s">
        <v>37</v>
      </c>
      <c r="J33" s="17">
        <v>4.65E-2</v>
      </c>
      <c r="K33" s="17">
        <v>5.0000000000000001E-4</v>
      </c>
      <c r="L33" s="33">
        <v>70177.02</v>
      </c>
      <c r="M33" s="33">
        <v>140.46</v>
      </c>
      <c r="N33" s="33">
        <v>98.57</v>
      </c>
      <c r="O33" s="17">
        <v>4.0000000000000002E-4</v>
      </c>
      <c r="P33" s="17">
        <f>N33/סיכום!$B$42</f>
        <v>2.1602466919756905E-3</v>
      </c>
    </row>
    <row r="34" spans="1:16">
      <c r="A34" s="7" t="s">
        <v>151</v>
      </c>
      <c r="B34" s="7">
        <v>1120468</v>
      </c>
      <c r="C34" s="7" t="s">
        <v>152</v>
      </c>
      <c r="D34" s="7" t="s">
        <v>153</v>
      </c>
      <c r="E34" s="7" t="s">
        <v>147</v>
      </c>
      <c r="F34" s="7" t="s">
        <v>127</v>
      </c>
      <c r="G34" s="26">
        <v>0</v>
      </c>
      <c r="H34" s="7">
        <v>3.94</v>
      </c>
      <c r="I34" s="7" t="s">
        <v>37</v>
      </c>
      <c r="J34" s="17">
        <v>0.03</v>
      </c>
      <c r="K34" s="17">
        <v>6.0000000000000001E-3</v>
      </c>
      <c r="L34" s="33">
        <v>43428.57</v>
      </c>
      <c r="M34" s="33">
        <v>116.58</v>
      </c>
      <c r="N34" s="33">
        <v>50.63</v>
      </c>
      <c r="O34" s="17">
        <v>0</v>
      </c>
      <c r="P34" s="17">
        <f>N34/סיכום!$B$42</f>
        <v>1.1096001827607712E-3</v>
      </c>
    </row>
    <row r="35" spans="1:16">
      <c r="A35" s="7" t="s">
        <v>154</v>
      </c>
      <c r="B35" s="7">
        <v>1126762</v>
      </c>
      <c r="C35" s="7" t="s">
        <v>155</v>
      </c>
      <c r="D35" s="7" t="s">
        <v>126</v>
      </c>
      <c r="E35" s="7" t="s">
        <v>156</v>
      </c>
      <c r="F35" s="7" t="s">
        <v>157</v>
      </c>
      <c r="G35" s="26">
        <v>0</v>
      </c>
      <c r="H35" s="7">
        <v>2.29</v>
      </c>
      <c r="I35" s="7" t="s">
        <v>37</v>
      </c>
      <c r="J35" s="17">
        <v>1.6E-2</v>
      </c>
      <c r="K35" s="17">
        <v>-2.0999999999999999E-3</v>
      </c>
      <c r="L35" s="33">
        <v>100219</v>
      </c>
      <c r="M35" s="33">
        <v>106.01</v>
      </c>
      <c r="N35" s="33">
        <v>106.24</v>
      </c>
      <c r="O35" s="17">
        <v>1E-4</v>
      </c>
      <c r="P35" s="17">
        <f>N35/סיכום!$B$42</f>
        <v>2.3283413671045688E-3</v>
      </c>
    </row>
    <row r="36" spans="1:16">
      <c r="A36" s="7" t="s">
        <v>158</v>
      </c>
      <c r="B36" s="7">
        <v>1097385</v>
      </c>
      <c r="C36" s="7" t="s">
        <v>159</v>
      </c>
      <c r="D36" s="7" t="s">
        <v>153</v>
      </c>
      <c r="E36" s="7" t="s">
        <v>156</v>
      </c>
      <c r="F36" s="7" t="s">
        <v>133</v>
      </c>
      <c r="G36" s="26">
        <v>0</v>
      </c>
      <c r="H36" s="7">
        <v>2.17</v>
      </c>
      <c r="I36" s="7" t="s">
        <v>37</v>
      </c>
      <c r="J36" s="17">
        <v>4.9500000000000002E-2</v>
      </c>
      <c r="K36" s="17">
        <v>4.0000000000000001E-3</v>
      </c>
      <c r="L36" s="33">
        <v>18189.28</v>
      </c>
      <c r="M36" s="33">
        <v>133.29</v>
      </c>
      <c r="N36" s="33">
        <v>24.24</v>
      </c>
      <c r="O36" s="17">
        <v>0</v>
      </c>
      <c r="P36" s="17">
        <f>N36/סיכום!$B$42</f>
        <v>5.3124053782581653E-4</v>
      </c>
    </row>
    <row r="37" spans="1:16">
      <c r="A37" s="7" t="s">
        <v>160</v>
      </c>
      <c r="B37" s="7">
        <v>1117357</v>
      </c>
      <c r="C37" s="7" t="s">
        <v>159</v>
      </c>
      <c r="D37" s="7" t="s">
        <v>153</v>
      </c>
      <c r="E37" s="7" t="s">
        <v>156</v>
      </c>
      <c r="F37" s="7" t="s">
        <v>157</v>
      </c>
      <c r="G37" s="26">
        <v>0</v>
      </c>
      <c r="H37" s="7">
        <v>3.11</v>
      </c>
      <c r="I37" s="7" t="s">
        <v>37</v>
      </c>
      <c r="J37" s="17">
        <v>4.9000000000000002E-2</v>
      </c>
      <c r="K37" s="17">
        <v>6.8999999999999999E-3</v>
      </c>
      <c r="L37" s="33">
        <v>22422</v>
      </c>
      <c r="M37" s="33">
        <v>122.24</v>
      </c>
      <c r="N37" s="33">
        <v>27.41</v>
      </c>
      <c r="O37" s="17">
        <v>0</v>
      </c>
      <c r="P37" s="17">
        <f>N37/סיכום!$B$42</f>
        <v>6.0071382598208048E-4</v>
      </c>
    </row>
    <row r="38" spans="1:16">
      <c r="A38" s="7" t="s">
        <v>161</v>
      </c>
      <c r="B38" s="7">
        <v>7590110</v>
      </c>
      <c r="C38" s="7" t="s">
        <v>162</v>
      </c>
      <c r="D38" s="7" t="s">
        <v>153</v>
      </c>
      <c r="E38" s="7" t="s">
        <v>156</v>
      </c>
      <c r="F38" s="7" t="s">
        <v>133</v>
      </c>
      <c r="G38" s="26">
        <v>0</v>
      </c>
      <c r="H38" s="7">
        <v>1.95</v>
      </c>
      <c r="I38" s="7" t="s">
        <v>37</v>
      </c>
      <c r="J38" s="17">
        <v>4.5499999999999999E-2</v>
      </c>
      <c r="K38" s="17">
        <v>-1E-4</v>
      </c>
      <c r="L38" s="33">
        <v>42983.4</v>
      </c>
      <c r="M38" s="33">
        <v>130.30000000000001</v>
      </c>
      <c r="N38" s="33">
        <v>56.01</v>
      </c>
      <c r="O38" s="17">
        <v>1E-4</v>
      </c>
      <c r="P38" s="17">
        <f>N38/סיכום!$B$42</f>
        <v>1.2275075298524745E-3</v>
      </c>
    </row>
    <row r="39" spans="1:16">
      <c r="A39" s="7" t="s">
        <v>163</v>
      </c>
      <c r="B39" s="7">
        <v>1260306</v>
      </c>
      <c r="C39" s="7" t="s">
        <v>164</v>
      </c>
      <c r="D39" s="7" t="s">
        <v>153</v>
      </c>
      <c r="E39" s="7" t="s">
        <v>156</v>
      </c>
      <c r="F39" s="7" t="s">
        <v>133</v>
      </c>
      <c r="G39" s="26">
        <v>0</v>
      </c>
      <c r="H39" s="7">
        <v>2.16</v>
      </c>
      <c r="I39" s="7" t="s">
        <v>37</v>
      </c>
      <c r="J39" s="17">
        <v>4.9500000000000002E-2</v>
      </c>
      <c r="K39" s="17">
        <v>6.0000000000000001E-3</v>
      </c>
      <c r="L39" s="33">
        <v>41733.42</v>
      </c>
      <c r="M39" s="33">
        <v>135.69999999999999</v>
      </c>
      <c r="N39" s="33">
        <v>56.63</v>
      </c>
      <c r="O39" s="17">
        <v>1E-4</v>
      </c>
      <c r="P39" s="17">
        <f>N39/סיכום!$B$42</f>
        <v>1.2410953653909237E-3</v>
      </c>
    </row>
    <row r="40" spans="1:16">
      <c r="A40" s="7" t="s">
        <v>165</v>
      </c>
      <c r="B40" s="7">
        <v>1260546</v>
      </c>
      <c r="C40" s="7" t="s">
        <v>164</v>
      </c>
      <c r="D40" s="7" t="s">
        <v>153</v>
      </c>
      <c r="E40" s="7" t="s">
        <v>156</v>
      </c>
      <c r="F40" s="7" t="s">
        <v>133</v>
      </c>
      <c r="G40" s="26">
        <v>0</v>
      </c>
      <c r="H40" s="7">
        <v>6.48</v>
      </c>
      <c r="I40" s="7" t="s">
        <v>37</v>
      </c>
      <c r="J40" s="17">
        <v>5.3499999999999999E-2</v>
      </c>
      <c r="K40" s="17">
        <v>1.9E-2</v>
      </c>
      <c r="L40" s="33">
        <v>20649</v>
      </c>
      <c r="M40" s="33">
        <v>126.5</v>
      </c>
      <c r="N40" s="33">
        <v>26.12</v>
      </c>
      <c r="O40" s="17">
        <v>0</v>
      </c>
      <c r="P40" s="17">
        <f>N40/סיכום!$B$42</f>
        <v>5.7244236171659769E-4</v>
      </c>
    </row>
    <row r="41" spans="1:16">
      <c r="A41" s="7" t="s">
        <v>166</v>
      </c>
      <c r="B41" s="7">
        <v>1260397</v>
      </c>
      <c r="C41" s="7" t="s">
        <v>164</v>
      </c>
      <c r="D41" s="7" t="s">
        <v>153</v>
      </c>
      <c r="E41" s="7" t="s">
        <v>156</v>
      </c>
      <c r="F41" s="7" t="s">
        <v>133</v>
      </c>
      <c r="G41" s="26">
        <v>0</v>
      </c>
      <c r="H41" s="7">
        <v>4.67</v>
      </c>
      <c r="I41" s="7" t="s">
        <v>37</v>
      </c>
      <c r="J41" s="17">
        <v>5.0999999999999997E-2</v>
      </c>
      <c r="K41" s="17">
        <v>1.17E-2</v>
      </c>
      <c r="L41" s="33">
        <v>28146</v>
      </c>
      <c r="M41" s="33">
        <v>139.41</v>
      </c>
      <c r="N41" s="33">
        <v>39.24</v>
      </c>
      <c r="O41" s="17">
        <v>0</v>
      </c>
      <c r="P41" s="17">
        <f>N41/סיכום!$B$42</f>
        <v>8.5997849440119811E-4</v>
      </c>
    </row>
    <row r="42" spans="1:16">
      <c r="A42" s="7" t="s">
        <v>167</v>
      </c>
      <c r="B42" s="7">
        <v>1260462</v>
      </c>
      <c r="C42" s="7" t="s">
        <v>164</v>
      </c>
      <c r="D42" s="7" t="s">
        <v>153</v>
      </c>
      <c r="E42" s="7" t="s">
        <v>156</v>
      </c>
      <c r="F42" s="7" t="s">
        <v>133</v>
      </c>
      <c r="G42" s="26">
        <v>0</v>
      </c>
      <c r="H42" s="7">
        <v>1.74</v>
      </c>
      <c r="I42" s="7" t="s">
        <v>37</v>
      </c>
      <c r="J42" s="17">
        <v>5.2999999999999999E-2</v>
      </c>
      <c r="K42" s="17">
        <v>4.3E-3</v>
      </c>
      <c r="L42" s="33">
        <v>82449.149999999994</v>
      </c>
      <c r="M42" s="33">
        <v>127.13</v>
      </c>
      <c r="N42" s="33">
        <v>104.82</v>
      </c>
      <c r="O42" s="17">
        <v>1E-4</v>
      </c>
      <c r="P42" s="17">
        <f>N42/סיכום!$B$42</f>
        <v>2.297220840548766E-3</v>
      </c>
    </row>
    <row r="43" spans="1:16">
      <c r="A43" s="7" t="s">
        <v>168</v>
      </c>
      <c r="B43" s="7">
        <v>7480023</v>
      </c>
      <c r="C43" s="7" t="s">
        <v>169</v>
      </c>
      <c r="D43" s="7" t="s">
        <v>126</v>
      </c>
      <c r="E43" s="7" t="s">
        <v>156</v>
      </c>
      <c r="F43" s="7" t="s">
        <v>133</v>
      </c>
      <c r="G43" s="26">
        <v>0</v>
      </c>
      <c r="H43" s="7">
        <v>2.58</v>
      </c>
      <c r="I43" s="7" t="s">
        <v>37</v>
      </c>
      <c r="J43" s="17">
        <v>5.2499999999999998E-2</v>
      </c>
      <c r="K43" s="17">
        <v>2.9999999999999997E-4</v>
      </c>
      <c r="L43" s="33">
        <v>3838</v>
      </c>
      <c r="M43" s="33">
        <v>140.63999999999999</v>
      </c>
      <c r="N43" s="33">
        <v>5.4</v>
      </c>
      <c r="O43" s="17">
        <v>0</v>
      </c>
      <c r="P43" s="17">
        <f>N43/סיכום!$B$42</f>
        <v>1.1834566436713736E-4</v>
      </c>
    </row>
    <row r="44" spans="1:16">
      <c r="A44" s="7" t="s">
        <v>170</v>
      </c>
      <c r="B44" s="7">
        <v>7480049</v>
      </c>
      <c r="C44" s="7" t="s">
        <v>169</v>
      </c>
      <c r="D44" s="7" t="s">
        <v>126</v>
      </c>
      <c r="E44" s="7" t="s">
        <v>156</v>
      </c>
      <c r="F44" s="7" t="s">
        <v>133</v>
      </c>
      <c r="G44" s="26">
        <v>0</v>
      </c>
      <c r="H44" s="7">
        <v>3.87</v>
      </c>
      <c r="I44" s="7" t="s">
        <v>37</v>
      </c>
      <c r="J44" s="17">
        <v>4.7500000000000001E-2</v>
      </c>
      <c r="K44" s="17">
        <v>8.0000000000000004E-4</v>
      </c>
      <c r="L44" s="33">
        <v>74240</v>
      </c>
      <c r="M44" s="33">
        <v>140.65</v>
      </c>
      <c r="N44" s="33">
        <v>104.42</v>
      </c>
      <c r="O44" s="17">
        <v>1E-4</v>
      </c>
      <c r="P44" s="17">
        <f>N44/סיכום!$B$42</f>
        <v>2.2884544950400893E-3</v>
      </c>
    </row>
    <row r="45" spans="1:16">
      <c r="A45" s="7" t="s">
        <v>171</v>
      </c>
      <c r="B45" s="7">
        <v>1134147</v>
      </c>
      <c r="C45" s="7" t="s">
        <v>172</v>
      </c>
      <c r="D45" s="7" t="s">
        <v>126</v>
      </c>
      <c r="E45" s="7" t="s">
        <v>156</v>
      </c>
      <c r="F45" s="7" t="s">
        <v>127</v>
      </c>
      <c r="G45" s="26">
        <v>0</v>
      </c>
      <c r="H45" s="7">
        <v>7.42</v>
      </c>
      <c r="I45" s="7" t="s">
        <v>37</v>
      </c>
      <c r="J45" s="17">
        <v>1.4999999999999999E-2</v>
      </c>
      <c r="K45" s="17">
        <v>9.1000000000000004E-3</v>
      </c>
      <c r="L45" s="33">
        <v>44000</v>
      </c>
      <c r="M45" s="33">
        <v>103.04</v>
      </c>
      <c r="N45" s="33">
        <v>45.34</v>
      </c>
      <c r="O45" s="17">
        <v>1E-4</v>
      </c>
      <c r="P45" s="17">
        <f>N45/סיכום!$B$42</f>
        <v>9.9366526340851995E-4</v>
      </c>
    </row>
    <row r="46" spans="1:16">
      <c r="A46" s="7" t="s">
        <v>173</v>
      </c>
      <c r="B46" s="7">
        <v>1120120</v>
      </c>
      <c r="C46" s="7" t="s">
        <v>174</v>
      </c>
      <c r="D46" s="7" t="s">
        <v>150</v>
      </c>
      <c r="E46" s="7" t="s">
        <v>156</v>
      </c>
      <c r="F46" s="7" t="s">
        <v>133</v>
      </c>
      <c r="G46" s="26">
        <v>0</v>
      </c>
      <c r="H46" s="7">
        <v>8.06</v>
      </c>
      <c r="I46" s="7" t="s">
        <v>37</v>
      </c>
      <c r="J46" s="17">
        <v>3.7499999999999999E-2</v>
      </c>
      <c r="K46" s="17">
        <v>1.7399999999999999E-2</v>
      </c>
      <c r="L46" s="33">
        <v>44000</v>
      </c>
      <c r="M46" s="33">
        <v>124.9</v>
      </c>
      <c r="N46" s="33">
        <v>54.96</v>
      </c>
      <c r="O46" s="17">
        <v>1E-4</v>
      </c>
      <c r="P46" s="17">
        <f>N46/סיכום!$B$42</f>
        <v>1.2044958728921978E-3</v>
      </c>
    </row>
    <row r="47" spans="1:16">
      <c r="A47" s="7" t="s">
        <v>175</v>
      </c>
      <c r="B47" s="7">
        <v>1119320</v>
      </c>
      <c r="C47" s="7" t="s">
        <v>176</v>
      </c>
      <c r="D47" s="7" t="s">
        <v>146</v>
      </c>
      <c r="E47" s="7" t="s">
        <v>156</v>
      </c>
      <c r="F47" s="7" t="s">
        <v>127</v>
      </c>
      <c r="G47" s="26">
        <v>0</v>
      </c>
      <c r="H47" s="7">
        <v>1.1499999999999999</v>
      </c>
      <c r="I47" s="7" t="s">
        <v>37</v>
      </c>
      <c r="J47" s="17">
        <v>3.4000000000000002E-2</v>
      </c>
      <c r="K47" s="17">
        <v>-1E-4</v>
      </c>
      <c r="L47" s="33">
        <v>9977.5</v>
      </c>
      <c r="M47" s="33">
        <v>112.37</v>
      </c>
      <c r="N47" s="33">
        <v>11.21</v>
      </c>
      <c r="O47" s="17">
        <v>0</v>
      </c>
      <c r="P47" s="17">
        <f>N47/סיכום!$B$42</f>
        <v>2.4567683288066847E-4</v>
      </c>
    </row>
    <row r="48" spans="1:16">
      <c r="A48" s="7" t="s">
        <v>177</v>
      </c>
      <c r="B48" s="7">
        <v>1118827</v>
      </c>
      <c r="C48" s="7" t="s">
        <v>176</v>
      </c>
      <c r="D48" s="7" t="s">
        <v>146</v>
      </c>
      <c r="E48" s="7" t="s">
        <v>156</v>
      </c>
      <c r="F48" s="7" t="s">
        <v>127</v>
      </c>
      <c r="G48" s="26">
        <v>0</v>
      </c>
      <c r="H48" s="7">
        <v>2.64</v>
      </c>
      <c r="I48" s="7" t="s">
        <v>37</v>
      </c>
      <c r="J48" s="17">
        <v>3.3500000000000002E-2</v>
      </c>
      <c r="K48" s="17">
        <v>7.7999999999999996E-3</v>
      </c>
      <c r="L48" s="33">
        <v>72258</v>
      </c>
      <c r="M48" s="33">
        <v>115.93</v>
      </c>
      <c r="N48" s="33">
        <v>83.77</v>
      </c>
      <c r="O48" s="17">
        <v>1E-4</v>
      </c>
      <c r="P48" s="17">
        <f>N48/סיכום!$B$42</f>
        <v>1.8358919081546473E-3</v>
      </c>
    </row>
    <row r="49" spans="1:16">
      <c r="A49" s="7" t="s">
        <v>178</v>
      </c>
      <c r="B49" s="7">
        <v>1120021</v>
      </c>
      <c r="C49" s="7" t="s">
        <v>179</v>
      </c>
      <c r="D49" s="7" t="s">
        <v>153</v>
      </c>
      <c r="E49" s="7" t="s">
        <v>156</v>
      </c>
      <c r="F49" s="7" t="s">
        <v>127</v>
      </c>
      <c r="G49" s="26">
        <v>0</v>
      </c>
      <c r="H49" s="7">
        <v>3.8</v>
      </c>
      <c r="I49" s="7" t="s">
        <v>37</v>
      </c>
      <c r="J49" s="17">
        <v>3.9E-2</v>
      </c>
      <c r="K49" s="17">
        <v>6.1000000000000004E-3</v>
      </c>
      <c r="L49" s="33">
        <v>43023.26</v>
      </c>
      <c r="M49" s="33">
        <v>119.78</v>
      </c>
      <c r="N49" s="33">
        <v>51.53</v>
      </c>
      <c r="O49" s="17">
        <v>1E-4</v>
      </c>
      <c r="P49" s="17">
        <f>N49/סיכום!$B$42</f>
        <v>1.129324460155294E-3</v>
      </c>
    </row>
    <row r="50" spans="1:16">
      <c r="A50" s="7" t="s">
        <v>180</v>
      </c>
      <c r="B50" s="7">
        <v>3900206</v>
      </c>
      <c r="C50" s="7" t="s">
        <v>181</v>
      </c>
      <c r="D50" s="7" t="s">
        <v>153</v>
      </c>
      <c r="E50" s="7" t="s">
        <v>182</v>
      </c>
      <c r="F50" s="7" t="s">
        <v>127</v>
      </c>
      <c r="G50" s="26">
        <v>0</v>
      </c>
      <c r="H50" s="7">
        <v>2.4</v>
      </c>
      <c r="I50" s="7" t="s">
        <v>37</v>
      </c>
      <c r="J50" s="17">
        <v>4.2500000000000003E-2</v>
      </c>
      <c r="K50" s="17">
        <v>2.5000000000000001E-3</v>
      </c>
      <c r="L50" s="33">
        <v>100778.09</v>
      </c>
      <c r="M50" s="33">
        <v>131.07</v>
      </c>
      <c r="N50" s="33">
        <v>132.09</v>
      </c>
      <c r="O50" s="17">
        <v>1E-4</v>
      </c>
      <c r="P50" s="17">
        <f>N50/סיכום!$B$42</f>
        <v>2.8948664456028097E-3</v>
      </c>
    </row>
    <row r="51" spans="1:16">
      <c r="A51" s="7" t="s">
        <v>183</v>
      </c>
      <c r="B51" s="7">
        <v>1124080</v>
      </c>
      <c r="C51" s="7" t="s">
        <v>155</v>
      </c>
      <c r="D51" s="7" t="s">
        <v>126</v>
      </c>
      <c r="E51" s="7" t="s">
        <v>182</v>
      </c>
      <c r="F51" s="7" t="s">
        <v>157</v>
      </c>
      <c r="G51" s="26">
        <v>0</v>
      </c>
      <c r="H51" s="7">
        <v>4.7699999999999996</v>
      </c>
      <c r="I51" s="7" t="s">
        <v>37</v>
      </c>
      <c r="J51" s="17">
        <v>4.1500000000000002E-2</v>
      </c>
      <c r="K51" s="17">
        <v>3.8E-3</v>
      </c>
      <c r="L51" s="33">
        <v>1766</v>
      </c>
      <c r="M51" s="33">
        <v>125.16</v>
      </c>
      <c r="N51" s="33">
        <v>2.21</v>
      </c>
      <c r="O51" s="17">
        <v>0</v>
      </c>
      <c r="P51" s="17">
        <f>N51/סיכום!$B$42</f>
        <v>4.8434058935439541E-5</v>
      </c>
    </row>
    <row r="52" spans="1:16">
      <c r="A52" s="7" t="s">
        <v>184</v>
      </c>
      <c r="B52" s="7">
        <v>1101005</v>
      </c>
      <c r="C52" s="7" t="s">
        <v>155</v>
      </c>
      <c r="D52" s="7" t="s">
        <v>126</v>
      </c>
      <c r="E52" s="7" t="s">
        <v>182</v>
      </c>
      <c r="F52" s="7" t="s">
        <v>157</v>
      </c>
      <c r="G52" s="26">
        <v>0</v>
      </c>
      <c r="H52" s="7">
        <v>1.29</v>
      </c>
      <c r="I52" s="7" t="s">
        <v>37</v>
      </c>
      <c r="J52" s="17">
        <v>4.2999999999999997E-2</v>
      </c>
      <c r="K52" s="17">
        <v>2.0000000000000001E-4</v>
      </c>
      <c r="L52" s="33">
        <v>22979.33</v>
      </c>
      <c r="M52" s="33">
        <v>126.53</v>
      </c>
      <c r="N52" s="33">
        <v>29.08</v>
      </c>
      <c r="O52" s="17">
        <v>1E-4</v>
      </c>
      <c r="P52" s="17">
        <f>N52/סיכום!$B$42</f>
        <v>6.3731331848080632E-4</v>
      </c>
    </row>
    <row r="53" spans="1:16">
      <c r="A53" s="7" t="s">
        <v>185</v>
      </c>
      <c r="B53" s="7">
        <v>1106947</v>
      </c>
      <c r="C53" s="7" t="s">
        <v>186</v>
      </c>
      <c r="D53" s="7" t="s">
        <v>153</v>
      </c>
      <c r="E53" s="7" t="s">
        <v>182</v>
      </c>
      <c r="F53" s="7" t="s">
        <v>133</v>
      </c>
      <c r="G53" s="26">
        <v>0</v>
      </c>
      <c r="H53" s="7">
        <v>2.42</v>
      </c>
      <c r="I53" s="7" t="s">
        <v>37</v>
      </c>
      <c r="J53" s="17">
        <v>4.8500000000000001E-2</v>
      </c>
      <c r="K53" s="17">
        <v>3.8E-3</v>
      </c>
      <c r="L53" s="33">
        <v>24160.799999999999</v>
      </c>
      <c r="M53" s="33">
        <v>132.66</v>
      </c>
      <c r="N53" s="33">
        <v>32.049999999999997</v>
      </c>
      <c r="O53" s="17">
        <v>0</v>
      </c>
      <c r="P53" s="17">
        <f>N53/סיכום!$B$42</f>
        <v>7.0240343388273182E-4</v>
      </c>
    </row>
    <row r="54" spans="1:16">
      <c r="A54" s="7" t="s">
        <v>187</v>
      </c>
      <c r="B54" s="7">
        <v>1118033</v>
      </c>
      <c r="C54" s="7" t="s">
        <v>186</v>
      </c>
      <c r="D54" s="7" t="s">
        <v>153</v>
      </c>
      <c r="E54" s="7" t="s">
        <v>182</v>
      </c>
      <c r="F54" s="7" t="s">
        <v>133</v>
      </c>
      <c r="G54" s="26">
        <v>0</v>
      </c>
      <c r="H54" s="7">
        <v>4</v>
      </c>
      <c r="I54" s="7" t="s">
        <v>37</v>
      </c>
      <c r="J54" s="17">
        <v>3.7699999999999997E-2</v>
      </c>
      <c r="K54" s="17">
        <v>5.1999999999999998E-3</v>
      </c>
      <c r="L54" s="33">
        <v>60064.35</v>
      </c>
      <c r="M54" s="33">
        <v>122.95</v>
      </c>
      <c r="N54" s="33">
        <v>73.849999999999994</v>
      </c>
      <c r="O54" s="17">
        <v>2.0000000000000001E-4</v>
      </c>
      <c r="P54" s="17">
        <f>N54/סיכום!$B$42</f>
        <v>1.6184865395394616E-3</v>
      </c>
    </row>
    <row r="55" spans="1:16">
      <c r="A55" s="7" t="s">
        <v>188</v>
      </c>
      <c r="B55" s="7">
        <v>1129279</v>
      </c>
      <c r="C55" s="7" t="s">
        <v>186</v>
      </c>
      <c r="D55" s="7" t="s">
        <v>153</v>
      </c>
      <c r="E55" s="7" t="s">
        <v>182</v>
      </c>
      <c r="F55" s="7" t="s">
        <v>127</v>
      </c>
      <c r="G55" s="26">
        <v>0</v>
      </c>
      <c r="H55" s="7">
        <v>5.23</v>
      </c>
      <c r="I55" s="7" t="s">
        <v>37</v>
      </c>
      <c r="J55" s="17">
        <v>2.8500000000000001E-2</v>
      </c>
      <c r="K55" s="17">
        <v>1.18E-2</v>
      </c>
      <c r="L55" s="33">
        <v>18000</v>
      </c>
      <c r="M55" s="33">
        <v>108.82</v>
      </c>
      <c r="N55" s="33">
        <v>19.59</v>
      </c>
      <c r="O55" s="17">
        <v>0</v>
      </c>
      <c r="P55" s="17">
        <f>N55/סיכום!$B$42</f>
        <v>4.2933177128744827E-4</v>
      </c>
    </row>
    <row r="56" spans="1:16">
      <c r="A56" s="7" t="s">
        <v>189</v>
      </c>
      <c r="B56" s="7">
        <v>1117423</v>
      </c>
      <c r="C56" s="7" t="s">
        <v>190</v>
      </c>
      <c r="D56" s="7" t="s">
        <v>153</v>
      </c>
      <c r="E56" s="7" t="s">
        <v>182</v>
      </c>
      <c r="F56" s="7" t="s">
        <v>127</v>
      </c>
      <c r="G56" s="26">
        <v>0</v>
      </c>
      <c r="H56" s="7">
        <v>3.84</v>
      </c>
      <c r="I56" s="7" t="s">
        <v>37</v>
      </c>
      <c r="J56" s="17">
        <v>5.8500000000000003E-2</v>
      </c>
      <c r="K56" s="17">
        <v>9.1999999999999998E-3</v>
      </c>
      <c r="L56" s="33">
        <v>238011.06</v>
      </c>
      <c r="M56" s="33">
        <v>130</v>
      </c>
      <c r="N56" s="33">
        <v>309.41000000000003</v>
      </c>
      <c r="O56" s="17">
        <v>1E-4</v>
      </c>
      <c r="P56" s="17">
        <f>N56/סיכום!$B$42</f>
        <v>6.7809874095992534E-3</v>
      </c>
    </row>
    <row r="57" spans="1:16">
      <c r="A57" s="7" t="s">
        <v>191</v>
      </c>
      <c r="B57" s="7">
        <v>5760152</v>
      </c>
      <c r="C57" s="7" t="s">
        <v>192</v>
      </c>
      <c r="D57" s="7" t="s">
        <v>193</v>
      </c>
      <c r="E57" s="7" t="s">
        <v>182</v>
      </c>
      <c r="F57" s="7" t="s">
        <v>127</v>
      </c>
      <c r="G57" s="26">
        <v>0</v>
      </c>
      <c r="H57" s="7">
        <v>0.94</v>
      </c>
      <c r="I57" s="7" t="s">
        <v>37</v>
      </c>
      <c r="J57" s="17">
        <v>4.5499999999999999E-2</v>
      </c>
      <c r="K57" s="17">
        <v>8.0000000000000004E-4</v>
      </c>
      <c r="L57" s="33">
        <v>8835.25</v>
      </c>
      <c r="M57" s="33">
        <v>124.37</v>
      </c>
      <c r="N57" s="33">
        <v>10.99</v>
      </c>
      <c r="O57" s="17">
        <v>0</v>
      </c>
      <c r="P57" s="17">
        <f>N57/סיכום!$B$42</f>
        <v>2.4085534285089619E-4</v>
      </c>
    </row>
    <row r="58" spans="1:16">
      <c r="A58" s="7" t="s">
        <v>194</v>
      </c>
      <c r="B58" s="7">
        <v>1127422</v>
      </c>
      <c r="C58" s="7" t="s">
        <v>195</v>
      </c>
      <c r="D58" s="7" t="s">
        <v>126</v>
      </c>
      <c r="E58" s="7" t="s">
        <v>182</v>
      </c>
      <c r="F58" s="7" t="s">
        <v>127</v>
      </c>
      <c r="G58" s="26">
        <v>0</v>
      </c>
      <c r="H58" s="7">
        <v>4.59</v>
      </c>
      <c r="I58" s="7" t="s">
        <v>37</v>
      </c>
      <c r="J58" s="17">
        <v>0.02</v>
      </c>
      <c r="K58" s="17">
        <v>2.3999999999999998E-3</v>
      </c>
      <c r="L58" s="33">
        <v>24000</v>
      </c>
      <c r="M58" s="33">
        <v>108.98</v>
      </c>
      <c r="N58" s="33">
        <v>26.16</v>
      </c>
      <c r="O58" s="17">
        <v>1E-4</v>
      </c>
      <c r="P58" s="17">
        <f>N58/סיכום!$B$42</f>
        <v>5.733189962674654E-4</v>
      </c>
    </row>
    <row r="59" spans="1:16">
      <c r="A59" s="7" t="s">
        <v>196</v>
      </c>
      <c r="B59" s="7">
        <v>3230083</v>
      </c>
      <c r="C59" s="7" t="s">
        <v>197</v>
      </c>
      <c r="D59" s="7" t="s">
        <v>153</v>
      </c>
      <c r="E59" s="7" t="s">
        <v>182</v>
      </c>
      <c r="F59" s="7" t="s">
        <v>127</v>
      </c>
      <c r="G59" s="26">
        <v>0</v>
      </c>
      <c r="H59" s="7">
        <v>1.4</v>
      </c>
      <c r="I59" s="7" t="s">
        <v>37</v>
      </c>
      <c r="J59" s="17">
        <v>4.7E-2</v>
      </c>
      <c r="K59" s="17">
        <v>2.7000000000000001E-3</v>
      </c>
      <c r="L59" s="33">
        <v>51822.02</v>
      </c>
      <c r="M59" s="33">
        <v>122.63</v>
      </c>
      <c r="N59" s="33">
        <v>63.55</v>
      </c>
      <c r="O59" s="17">
        <v>1E-4</v>
      </c>
      <c r="P59" s="17">
        <f>N59/סיכום!$B$42</f>
        <v>1.3927531426910331E-3</v>
      </c>
    </row>
    <row r="60" spans="1:16">
      <c r="A60" s="7" t="s">
        <v>198</v>
      </c>
      <c r="B60" s="7">
        <v>1107333</v>
      </c>
      <c r="C60" s="7" t="s">
        <v>199</v>
      </c>
      <c r="D60" s="7" t="s">
        <v>146</v>
      </c>
      <c r="E60" s="7" t="s">
        <v>182</v>
      </c>
      <c r="F60" s="7" t="s">
        <v>127</v>
      </c>
      <c r="G60" s="26">
        <v>0</v>
      </c>
      <c r="H60" s="7">
        <v>1.22</v>
      </c>
      <c r="I60" s="7" t="s">
        <v>37</v>
      </c>
      <c r="J60" s="17">
        <v>5.1900000000000002E-2</v>
      </c>
      <c r="K60" s="17">
        <v>3.2000000000000002E-3</v>
      </c>
      <c r="L60" s="33">
        <v>64836.800000000003</v>
      </c>
      <c r="M60" s="33">
        <v>127.17</v>
      </c>
      <c r="N60" s="33">
        <v>82.45</v>
      </c>
      <c r="O60" s="17">
        <v>1E-4</v>
      </c>
      <c r="P60" s="17">
        <f>N60/סיכום!$B$42</f>
        <v>1.8069629679760139E-3</v>
      </c>
    </row>
    <row r="61" spans="1:16">
      <c r="A61" s="7" t="s">
        <v>200</v>
      </c>
      <c r="B61" s="7">
        <v>1125996</v>
      </c>
      <c r="C61" s="7" t="s">
        <v>199</v>
      </c>
      <c r="D61" s="7" t="s">
        <v>146</v>
      </c>
      <c r="E61" s="7" t="s">
        <v>182</v>
      </c>
      <c r="F61" s="7" t="s">
        <v>127</v>
      </c>
      <c r="G61" s="26">
        <v>0</v>
      </c>
      <c r="H61" s="7">
        <v>3.33</v>
      </c>
      <c r="I61" s="7" t="s">
        <v>37</v>
      </c>
      <c r="J61" s="17">
        <v>4.5999999999999999E-2</v>
      </c>
      <c r="K61" s="17">
        <v>1.2200000000000001E-2</v>
      </c>
      <c r="L61" s="33">
        <v>37000</v>
      </c>
      <c r="M61" s="33">
        <v>114.66</v>
      </c>
      <c r="N61" s="33">
        <v>42.42</v>
      </c>
      <c r="O61" s="17">
        <v>1E-4</v>
      </c>
      <c r="P61" s="17">
        <f>N61/סיכום!$B$42</f>
        <v>9.2967094119517904E-4</v>
      </c>
    </row>
    <row r="62" spans="1:16">
      <c r="A62" s="7" t="s">
        <v>201</v>
      </c>
      <c r="B62" s="7">
        <v>1132828</v>
      </c>
      <c r="C62" s="7" t="s">
        <v>199</v>
      </c>
      <c r="D62" s="7" t="s">
        <v>202</v>
      </c>
      <c r="E62" s="7" t="s">
        <v>182</v>
      </c>
      <c r="F62" s="7" t="s">
        <v>127</v>
      </c>
      <c r="G62" s="26">
        <v>0</v>
      </c>
      <c r="H62" s="7">
        <v>6.03</v>
      </c>
      <c r="I62" s="7" t="s">
        <v>37</v>
      </c>
      <c r="J62" s="17">
        <v>1.9800000000000002E-2</v>
      </c>
      <c r="K62" s="17">
        <v>2.8000000000000001E-2</v>
      </c>
      <c r="L62" s="33">
        <v>76360</v>
      </c>
      <c r="M62" s="33">
        <v>94.3</v>
      </c>
      <c r="N62" s="33">
        <v>72.010000000000005</v>
      </c>
      <c r="O62" s="17">
        <v>1E-4</v>
      </c>
      <c r="P62" s="17">
        <f>N62/סיכום!$B$42</f>
        <v>1.5781613501995484E-3</v>
      </c>
    </row>
    <row r="63" spans="1:16">
      <c r="A63" s="7" t="s">
        <v>203</v>
      </c>
      <c r="B63" s="7">
        <v>7670102</v>
      </c>
      <c r="C63" s="7" t="s">
        <v>204</v>
      </c>
      <c r="D63" s="7" t="s">
        <v>150</v>
      </c>
      <c r="E63" s="7" t="s">
        <v>182</v>
      </c>
      <c r="F63" s="7" t="s">
        <v>127</v>
      </c>
      <c r="G63" s="26">
        <v>0</v>
      </c>
      <c r="H63" s="7">
        <v>2.44</v>
      </c>
      <c r="I63" s="7" t="s">
        <v>37</v>
      </c>
      <c r="J63" s="17">
        <v>4.4999999999999998E-2</v>
      </c>
      <c r="K63" s="17">
        <v>2.9999999999999997E-4</v>
      </c>
      <c r="L63" s="33">
        <v>2486</v>
      </c>
      <c r="M63" s="33">
        <v>132.47999999999999</v>
      </c>
      <c r="N63" s="33">
        <v>3.29</v>
      </c>
      <c r="O63" s="17">
        <v>0</v>
      </c>
      <c r="P63" s="17">
        <f>N63/סיכום!$B$42</f>
        <v>7.2103191808867018E-5</v>
      </c>
    </row>
    <row r="64" spans="1:16">
      <c r="A64" s="7" t="s">
        <v>205</v>
      </c>
      <c r="B64" s="7">
        <v>1098656</v>
      </c>
      <c r="C64" s="7" t="s">
        <v>206</v>
      </c>
      <c r="D64" s="7" t="s">
        <v>153</v>
      </c>
      <c r="E64" s="7" t="s">
        <v>182</v>
      </c>
      <c r="F64" s="7" t="s">
        <v>157</v>
      </c>
      <c r="G64" s="26">
        <v>0</v>
      </c>
      <c r="H64" s="7">
        <v>0.91</v>
      </c>
      <c r="I64" s="7" t="s">
        <v>37</v>
      </c>
      <c r="J64" s="17">
        <v>4.7E-2</v>
      </c>
      <c r="K64" s="17">
        <v>2.0999999999999999E-3</v>
      </c>
      <c r="L64" s="33">
        <v>25252.67</v>
      </c>
      <c r="M64" s="33">
        <v>122.11</v>
      </c>
      <c r="N64" s="33">
        <v>30.84</v>
      </c>
      <c r="O64" s="17">
        <v>1E-4</v>
      </c>
      <c r="P64" s="17">
        <f>N64/סיכום!$B$42</f>
        <v>6.7588523871898445E-4</v>
      </c>
    </row>
    <row r="65" spans="1:16">
      <c r="A65" s="7" t="s">
        <v>207</v>
      </c>
      <c r="B65" s="7">
        <v>1119999</v>
      </c>
      <c r="C65" s="7" t="s">
        <v>206</v>
      </c>
      <c r="D65" s="7" t="s">
        <v>153</v>
      </c>
      <c r="E65" s="7" t="s">
        <v>182</v>
      </c>
      <c r="F65" s="7" t="s">
        <v>157</v>
      </c>
      <c r="G65" s="26">
        <v>0</v>
      </c>
      <c r="H65" s="7">
        <v>3.49</v>
      </c>
      <c r="I65" s="7" t="s">
        <v>37</v>
      </c>
      <c r="J65" s="17">
        <v>4.4999999999999998E-2</v>
      </c>
      <c r="K65" s="17">
        <v>1.18E-2</v>
      </c>
      <c r="L65" s="33">
        <v>30310</v>
      </c>
      <c r="M65" s="33">
        <v>120.27</v>
      </c>
      <c r="N65" s="33">
        <v>36.450000000000003</v>
      </c>
      <c r="O65" s="17">
        <v>0</v>
      </c>
      <c r="P65" s="17">
        <f>N65/סיכום!$B$42</f>
        <v>7.988332344781772E-4</v>
      </c>
    </row>
    <row r="66" spans="1:16">
      <c r="A66" s="7" t="s">
        <v>208</v>
      </c>
      <c r="B66" s="7">
        <v>1110733</v>
      </c>
      <c r="C66" s="7" t="s">
        <v>209</v>
      </c>
      <c r="D66" s="7" t="s">
        <v>153</v>
      </c>
      <c r="E66" s="7" t="s">
        <v>182</v>
      </c>
      <c r="F66" s="7" t="s">
        <v>133</v>
      </c>
      <c r="G66" s="26">
        <v>0</v>
      </c>
      <c r="H66" s="7">
        <v>0.05</v>
      </c>
      <c r="I66" s="7" t="s">
        <v>37</v>
      </c>
      <c r="J66" s="17">
        <v>5.1999999999999998E-2</v>
      </c>
      <c r="K66" s="17">
        <v>3.2000000000000002E-3</v>
      </c>
      <c r="L66" s="33">
        <v>0.33</v>
      </c>
      <c r="M66" s="33">
        <v>122.25</v>
      </c>
      <c r="N66" s="33">
        <v>0</v>
      </c>
      <c r="O66" s="17">
        <v>0</v>
      </c>
      <c r="P66" s="17">
        <f>N66/סיכום!$B$42</f>
        <v>0</v>
      </c>
    </row>
    <row r="67" spans="1:16">
      <c r="A67" s="7" t="s">
        <v>210</v>
      </c>
      <c r="B67" s="7">
        <v>1115278</v>
      </c>
      <c r="C67" s="7" t="s">
        <v>155</v>
      </c>
      <c r="D67" s="7" t="s">
        <v>126</v>
      </c>
      <c r="E67" s="7" t="s">
        <v>211</v>
      </c>
      <c r="F67" s="7" t="s">
        <v>157</v>
      </c>
      <c r="G67" s="26">
        <v>0</v>
      </c>
      <c r="H67" s="7">
        <v>19.77</v>
      </c>
      <c r="I67" s="7" t="s">
        <v>37</v>
      </c>
      <c r="J67" s="17">
        <v>5.2999999999999999E-2</v>
      </c>
      <c r="K67" s="17">
        <v>4.1099999999999998E-2</v>
      </c>
      <c r="L67" s="33">
        <v>20000</v>
      </c>
      <c r="M67" s="33">
        <v>135.21</v>
      </c>
      <c r="N67" s="33">
        <v>27.04</v>
      </c>
      <c r="O67" s="17">
        <v>1E-4</v>
      </c>
      <c r="P67" s="17">
        <f>N67/סיכום!$B$42</f>
        <v>5.9260495638655442E-4</v>
      </c>
    </row>
    <row r="68" spans="1:16">
      <c r="A68" s="7" t="s">
        <v>212</v>
      </c>
      <c r="B68" s="7">
        <v>5050240</v>
      </c>
      <c r="C68" s="7" t="s">
        <v>213</v>
      </c>
      <c r="D68" s="7" t="s">
        <v>153</v>
      </c>
      <c r="E68" s="7" t="s">
        <v>211</v>
      </c>
      <c r="F68" s="7" t="s">
        <v>127</v>
      </c>
      <c r="G68" s="26">
        <v>0</v>
      </c>
      <c r="H68" s="7">
        <v>5.99</v>
      </c>
      <c r="I68" s="7" t="s">
        <v>37</v>
      </c>
      <c r="J68" s="17">
        <v>4.0500000000000001E-2</v>
      </c>
      <c r="K68" s="17">
        <v>2.0799999999999999E-2</v>
      </c>
      <c r="L68" s="33">
        <v>2</v>
      </c>
      <c r="M68" s="33">
        <v>111.41</v>
      </c>
      <c r="N68" s="33">
        <v>0</v>
      </c>
      <c r="O68" s="17">
        <v>0</v>
      </c>
      <c r="P68" s="17">
        <f>N68/סיכום!$B$42</f>
        <v>0</v>
      </c>
    </row>
    <row r="69" spans="1:16">
      <c r="A69" s="7" t="s">
        <v>214</v>
      </c>
      <c r="B69" s="7">
        <v>3870102</v>
      </c>
      <c r="C69" s="7" t="s">
        <v>215</v>
      </c>
      <c r="D69" s="7" t="s">
        <v>153</v>
      </c>
      <c r="E69" s="7" t="s">
        <v>211</v>
      </c>
      <c r="F69" s="7" t="s">
        <v>157</v>
      </c>
      <c r="G69" s="26">
        <v>0</v>
      </c>
      <c r="H69" s="7">
        <v>4.71</v>
      </c>
      <c r="I69" s="7" t="s">
        <v>37</v>
      </c>
      <c r="J69" s="17">
        <v>1.8499999999999999E-2</v>
      </c>
      <c r="K69" s="17">
        <v>2.1600000000000001E-2</v>
      </c>
      <c r="L69" s="33">
        <v>101000</v>
      </c>
      <c r="M69" s="33">
        <v>97.8</v>
      </c>
      <c r="N69" s="33">
        <v>98.78</v>
      </c>
      <c r="O69" s="17">
        <v>5.0000000000000001E-4</v>
      </c>
      <c r="P69" s="17">
        <f>N69/סיכום!$B$42</f>
        <v>2.1648490233677456E-3</v>
      </c>
    </row>
    <row r="70" spans="1:16">
      <c r="A70" s="7" t="s">
        <v>216</v>
      </c>
      <c r="B70" s="7">
        <v>1106699</v>
      </c>
      <c r="C70" s="7" t="s">
        <v>217</v>
      </c>
      <c r="D70" s="7" t="s">
        <v>153</v>
      </c>
      <c r="E70" s="7" t="s">
        <v>211</v>
      </c>
      <c r="F70" s="7" t="s">
        <v>127</v>
      </c>
      <c r="G70" s="26">
        <v>0</v>
      </c>
      <c r="H70" s="7">
        <v>0.13</v>
      </c>
      <c r="I70" s="7" t="s">
        <v>37</v>
      </c>
      <c r="J70" s="17">
        <v>4.3999999999999997E-2</v>
      </c>
      <c r="K70" s="17">
        <v>-4.1999999999999997E-3</v>
      </c>
      <c r="L70" s="33">
        <v>33333.379999999997</v>
      </c>
      <c r="M70" s="33">
        <v>121.86</v>
      </c>
      <c r="N70" s="33">
        <v>40.619999999999997</v>
      </c>
      <c r="O70" s="17">
        <v>1.5E-3</v>
      </c>
      <c r="P70" s="17">
        <f>N70/סיכום!$B$42</f>
        <v>8.9022238640613309E-4</v>
      </c>
    </row>
    <row r="71" spans="1:16">
      <c r="A71" s="7" t="s">
        <v>218</v>
      </c>
      <c r="B71" s="7">
        <v>7480098</v>
      </c>
      <c r="C71" s="7" t="s">
        <v>169</v>
      </c>
      <c r="D71" s="7" t="s">
        <v>126</v>
      </c>
      <c r="E71" s="7" t="s">
        <v>211</v>
      </c>
      <c r="F71" s="7" t="s">
        <v>127</v>
      </c>
      <c r="G71" s="26">
        <v>0</v>
      </c>
      <c r="H71" s="7">
        <v>17.39</v>
      </c>
      <c r="I71" s="7" t="s">
        <v>37</v>
      </c>
      <c r="J71" s="17">
        <v>6.4000000000000001E-2</v>
      </c>
      <c r="K71" s="17">
        <v>4.8899999999999999E-2</v>
      </c>
      <c r="L71" s="33">
        <v>51334</v>
      </c>
      <c r="M71" s="33">
        <v>145.22</v>
      </c>
      <c r="N71" s="33">
        <v>74.55</v>
      </c>
      <c r="O71" s="17">
        <v>0</v>
      </c>
      <c r="P71" s="17">
        <f>N71/סיכום!$B$42</f>
        <v>1.6338276441796461E-3</v>
      </c>
    </row>
    <row r="72" spans="1:16">
      <c r="A72" s="7" t="s">
        <v>219</v>
      </c>
      <c r="B72" s="7">
        <v>1130632</v>
      </c>
      <c r="C72" s="7" t="s">
        <v>220</v>
      </c>
      <c r="D72" s="7" t="s">
        <v>153</v>
      </c>
      <c r="E72" s="7" t="s">
        <v>211</v>
      </c>
      <c r="F72" s="7" t="s">
        <v>127</v>
      </c>
      <c r="G72" s="26">
        <v>0</v>
      </c>
      <c r="H72" s="7">
        <v>5.16</v>
      </c>
      <c r="I72" s="7" t="s">
        <v>37</v>
      </c>
      <c r="J72" s="17">
        <v>3.3500000000000002E-2</v>
      </c>
      <c r="K72" s="17">
        <v>1.3299999999999999E-2</v>
      </c>
      <c r="L72" s="33">
        <v>32000</v>
      </c>
      <c r="M72" s="33">
        <v>108.86</v>
      </c>
      <c r="N72" s="33">
        <v>34.840000000000003</v>
      </c>
      <c r="O72" s="17">
        <v>1E-4</v>
      </c>
      <c r="P72" s="17">
        <f>N72/סיכום!$B$42</f>
        <v>7.6354869380575294E-4</v>
      </c>
    </row>
    <row r="73" spans="1:16">
      <c r="A73" s="7" t="s">
        <v>221</v>
      </c>
      <c r="B73" s="7">
        <v>6990139</v>
      </c>
      <c r="C73" s="7" t="s">
        <v>222</v>
      </c>
      <c r="D73" s="7" t="s">
        <v>153</v>
      </c>
      <c r="E73" s="7" t="s">
        <v>211</v>
      </c>
      <c r="F73" s="7" t="s">
        <v>127</v>
      </c>
      <c r="G73" s="26">
        <v>0</v>
      </c>
      <c r="H73" s="7">
        <v>1.62</v>
      </c>
      <c r="I73" s="7" t="s">
        <v>37</v>
      </c>
      <c r="J73" s="17">
        <v>0.05</v>
      </c>
      <c r="K73" s="17">
        <v>2.0999999999999999E-3</v>
      </c>
      <c r="L73" s="33">
        <v>183178.33</v>
      </c>
      <c r="M73" s="33">
        <v>129.83000000000001</v>
      </c>
      <c r="N73" s="33">
        <v>237.82</v>
      </c>
      <c r="O73" s="17">
        <v>2.0000000000000001E-4</v>
      </c>
      <c r="P73" s="17">
        <f>N73/סיכום!$B$42</f>
        <v>5.2120307221838157E-3</v>
      </c>
    </row>
    <row r="74" spans="1:16">
      <c r="A74" s="7" t="s">
        <v>223</v>
      </c>
      <c r="B74" s="7">
        <v>1105543</v>
      </c>
      <c r="C74" s="7" t="s">
        <v>224</v>
      </c>
      <c r="D74" s="7" t="s">
        <v>193</v>
      </c>
      <c r="E74" s="7" t="s">
        <v>211</v>
      </c>
      <c r="F74" s="7" t="s">
        <v>127</v>
      </c>
      <c r="G74" s="26">
        <v>0</v>
      </c>
      <c r="H74" s="7">
        <v>4.7699999999999996</v>
      </c>
      <c r="I74" s="7" t="s">
        <v>37</v>
      </c>
      <c r="J74" s="17">
        <v>4.5999999999999999E-2</v>
      </c>
      <c r="K74" s="17">
        <v>1.29E-2</v>
      </c>
      <c r="L74" s="33">
        <v>63166.5</v>
      </c>
      <c r="M74" s="33">
        <v>139.44999999999999</v>
      </c>
      <c r="N74" s="33">
        <v>88.09</v>
      </c>
      <c r="O74" s="17">
        <v>1E-4</v>
      </c>
      <c r="P74" s="17">
        <f>N74/סיכום!$B$42</f>
        <v>1.9305684396483573E-3</v>
      </c>
    </row>
    <row r="75" spans="1:16">
      <c r="A75" s="7" t="s">
        <v>225</v>
      </c>
      <c r="B75" s="7">
        <v>1820174</v>
      </c>
      <c r="C75" s="7" t="s">
        <v>226</v>
      </c>
      <c r="D75" s="7" t="s">
        <v>153</v>
      </c>
      <c r="E75" s="7" t="s">
        <v>227</v>
      </c>
      <c r="F75" s="7" t="s">
        <v>157</v>
      </c>
      <c r="G75" s="26">
        <v>0</v>
      </c>
      <c r="H75" s="7">
        <v>5.23</v>
      </c>
      <c r="I75" s="7" t="s">
        <v>37</v>
      </c>
      <c r="J75" s="17">
        <v>3.5000000000000003E-2</v>
      </c>
      <c r="K75" s="17">
        <v>2.3699999999999999E-2</v>
      </c>
      <c r="L75" s="33">
        <v>16000</v>
      </c>
      <c r="M75" s="33">
        <v>104.72</v>
      </c>
      <c r="N75" s="33">
        <v>16.760000000000002</v>
      </c>
      <c r="O75" s="17">
        <v>0</v>
      </c>
      <c r="P75" s="17">
        <f>N75/סיכום!$B$42</f>
        <v>3.6730987681355965E-4</v>
      </c>
    </row>
    <row r="76" spans="1:16">
      <c r="A76" s="7" t="s">
        <v>228</v>
      </c>
      <c r="B76" s="7">
        <v>1123413</v>
      </c>
      <c r="C76" s="7" t="s">
        <v>229</v>
      </c>
      <c r="D76" s="7" t="s">
        <v>230</v>
      </c>
      <c r="E76" s="7" t="s">
        <v>227</v>
      </c>
      <c r="F76" s="7" t="s">
        <v>157</v>
      </c>
      <c r="G76" s="26">
        <v>0</v>
      </c>
      <c r="H76" s="7">
        <v>0.75</v>
      </c>
      <c r="I76" s="7" t="s">
        <v>37</v>
      </c>
      <c r="J76" s="17">
        <v>2.8000000000000001E-2</v>
      </c>
      <c r="K76" s="17">
        <v>4.7999999999999996E-3</v>
      </c>
      <c r="L76" s="33">
        <v>21478.16</v>
      </c>
      <c r="M76" s="33">
        <v>105.12</v>
      </c>
      <c r="N76" s="33">
        <v>22.58</v>
      </c>
      <c r="O76" s="17">
        <v>2.0000000000000001E-4</v>
      </c>
      <c r="P76" s="17">
        <f>N76/סיכום!$B$42</f>
        <v>4.9486020396480757E-4</v>
      </c>
    </row>
    <row r="77" spans="1:16">
      <c r="A77" s="7" t="s">
        <v>231</v>
      </c>
      <c r="B77" s="7">
        <v>1127588</v>
      </c>
      <c r="C77" s="7" t="s">
        <v>229</v>
      </c>
      <c r="D77" s="7" t="s">
        <v>230</v>
      </c>
      <c r="E77" s="7" t="s">
        <v>227</v>
      </c>
      <c r="F77" s="7" t="s">
        <v>157</v>
      </c>
      <c r="G77" s="26">
        <v>0</v>
      </c>
      <c r="H77" s="7">
        <v>1.96</v>
      </c>
      <c r="I77" s="7" t="s">
        <v>37</v>
      </c>
      <c r="J77" s="17">
        <v>4.2000000000000003E-2</v>
      </c>
      <c r="K77" s="17">
        <v>1.2200000000000001E-2</v>
      </c>
      <c r="L77" s="33">
        <v>59497.91</v>
      </c>
      <c r="M77" s="33">
        <v>106.86</v>
      </c>
      <c r="N77" s="33">
        <v>63.58</v>
      </c>
      <c r="O77" s="17">
        <v>1E-4</v>
      </c>
      <c r="P77" s="17">
        <f>N77/סיכום!$B$42</f>
        <v>1.3934106186041838E-3</v>
      </c>
    </row>
    <row r="78" spans="1:16">
      <c r="A78" s="7" t="s">
        <v>232</v>
      </c>
      <c r="B78" s="7">
        <v>6110365</v>
      </c>
      <c r="C78" s="7" t="s">
        <v>233</v>
      </c>
      <c r="D78" s="7" t="s">
        <v>153</v>
      </c>
      <c r="E78" s="7" t="s">
        <v>234</v>
      </c>
      <c r="F78" s="7" t="s">
        <v>157</v>
      </c>
      <c r="G78" s="26">
        <v>0</v>
      </c>
      <c r="H78" s="7">
        <v>3.81</v>
      </c>
      <c r="I78" s="7" t="s">
        <v>37</v>
      </c>
      <c r="J78" s="17">
        <v>0.06</v>
      </c>
      <c r="K78" s="17">
        <v>0.17119999999999999</v>
      </c>
      <c r="L78" s="33">
        <v>75513.87</v>
      </c>
      <c r="M78" s="33">
        <v>79.510000000000005</v>
      </c>
      <c r="N78" s="33">
        <v>60.04</v>
      </c>
      <c r="O78" s="17">
        <v>0</v>
      </c>
      <c r="P78" s="17">
        <f>N78/סיכום!$B$42</f>
        <v>1.3158284608523938E-3</v>
      </c>
    </row>
    <row r="79" spans="1:16">
      <c r="A79" s="7" t="s">
        <v>235</v>
      </c>
      <c r="B79" s="7">
        <v>1123371</v>
      </c>
      <c r="C79" s="7" t="s">
        <v>236</v>
      </c>
      <c r="D79" s="7" t="s">
        <v>153</v>
      </c>
      <c r="E79" s="7" t="s">
        <v>237</v>
      </c>
      <c r="F79" s="7" t="s">
        <v>127</v>
      </c>
      <c r="G79" s="26">
        <v>0</v>
      </c>
      <c r="H79" s="7">
        <v>2</v>
      </c>
      <c r="I79" s="7" t="s">
        <v>37</v>
      </c>
      <c r="J79" s="17">
        <v>5.1860000000000003E-2</v>
      </c>
      <c r="K79" s="17">
        <v>5.0900000000000001E-2</v>
      </c>
      <c r="L79" s="33">
        <v>18000</v>
      </c>
      <c r="M79" s="33">
        <v>104.83</v>
      </c>
      <c r="N79" s="33">
        <v>18.87</v>
      </c>
      <c r="O79" s="17">
        <v>1E-4</v>
      </c>
      <c r="P79" s="17">
        <f>N79/סיכום!$B$42</f>
        <v>4.1355234937183E-4</v>
      </c>
    </row>
    <row r="80" spans="1:16">
      <c r="A80" s="7" t="s">
        <v>238</v>
      </c>
      <c r="B80" s="7">
        <v>5650098</v>
      </c>
      <c r="C80" s="7" t="s">
        <v>239</v>
      </c>
      <c r="D80" s="7" t="s">
        <v>240</v>
      </c>
      <c r="E80" s="26" t="s">
        <v>1114</v>
      </c>
      <c r="F80" s="26">
        <v>0</v>
      </c>
      <c r="G80" s="26">
        <v>0</v>
      </c>
      <c r="H80" s="7">
        <v>0.25</v>
      </c>
      <c r="I80" s="7" t="s">
        <v>37</v>
      </c>
      <c r="J80" s="17">
        <v>5.5E-2</v>
      </c>
      <c r="K80" s="17">
        <v>-3.5000000000000001E-3</v>
      </c>
      <c r="L80" s="33">
        <v>19019.96</v>
      </c>
      <c r="M80" s="33">
        <v>109.81</v>
      </c>
      <c r="N80" s="33">
        <v>20.89</v>
      </c>
      <c r="O80" s="17">
        <v>4.0000000000000002E-4</v>
      </c>
      <c r="P80" s="17">
        <f>N80/סיכום!$B$42</f>
        <v>4.5782239419064804E-4</v>
      </c>
    </row>
    <row r="81" spans="1:16">
      <c r="A81" s="7" t="s">
        <v>241</v>
      </c>
      <c r="B81" s="7">
        <v>5650114</v>
      </c>
      <c r="C81" s="7" t="s">
        <v>239</v>
      </c>
      <c r="D81" s="7" t="s">
        <v>240</v>
      </c>
      <c r="E81" s="26" t="s">
        <v>1114</v>
      </c>
      <c r="F81" s="26">
        <v>0</v>
      </c>
      <c r="G81" s="26">
        <v>0</v>
      </c>
      <c r="H81" s="7">
        <v>2.68</v>
      </c>
      <c r="I81" s="7" t="s">
        <v>37</v>
      </c>
      <c r="J81" s="17">
        <v>5.1499999999999997E-2</v>
      </c>
      <c r="K81" s="17">
        <v>1.04E-2</v>
      </c>
      <c r="L81" s="33">
        <v>63073.35</v>
      </c>
      <c r="M81" s="33">
        <v>119.84</v>
      </c>
      <c r="N81" s="33">
        <v>75.59</v>
      </c>
      <c r="O81" s="17">
        <v>1E-4</v>
      </c>
      <c r="P81" s="17">
        <f>N81/סיכום!$B$42</f>
        <v>1.6566201425022061E-3</v>
      </c>
    </row>
    <row r="82" spans="1:16" ht="13.5" thickBot="1">
      <c r="A82" s="6" t="s">
        <v>242</v>
      </c>
      <c r="B82" s="6"/>
      <c r="C82" s="6"/>
      <c r="D82" s="6"/>
      <c r="E82" s="6"/>
      <c r="F82" s="6"/>
      <c r="G82" s="6"/>
      <c r="H82" s="6">
        <v>4.0199999999999996</v>
      </c>
      <c r="I82" s="6"/>
      <c r="J82" s="18"/>
      <c r="K82" s="18">
        <v>8.8999999999999999E-3</v>
      </c>
      <c r="L82" s="24">
        <f>SUM(L20:L81)</f>
        <v>3461702.4400000004</v>
      </c>
      <c r="M82" s="32"/>
      <c r="N82" s="24">
        <f>SUM(N20:N81)</f>
        <v>4147.3100000000013</v>
      </c>
      <c r="O82" s="18"/>
      <c r="P82" s="19">
        <f>SUM(P20:P81)</f>
        <v>9.0891880978976367E-2</v>
      </c>
    </row>
    <row r="83" spans="1:16" ht="13.5" thickTop="1"/>
    <row r="84" spans="1:16">
      <c r="A84" s="6" t="s">
        <v>243</v>
      </c>
      <c r="B84" s="6"/>
      <c r="C84" s="6"/>
      <c r="D84" s="6"/>
      <c r="E84" s="6"/>
      <c r="F84" s="6"/>
      <c r="G84" s="6"/>
      <c r="H84" s="6"/>
      <c r="I84" s="6"/>
      <c r="J84" s="18"/>
      <c r="K84" s="18"/>
      <c r="L84" s="32"/>
      <c r="M84" s="32"/>
      <c r="N84" s="32"/>
      <c r="O84" s="18"/>
      <c r="P84" s="18"/>
    </row>
    <row r="85" spans="1:16">
      <c r="A85" s="7" t="s">
        <v>244</v>
      </c>
      <c r="B85" s="7">
        <v>1119635</v>
      </c>
      <c r="C85" s="7" t="s">
        <v>245</v>
      </c>
      <c r="D85" s="7" t="s">
        <v>246</v>
      </c>
      <c r="E85" s="7" t="s">
        <v>138</v>
      </c>
      <c r="F85" s="7" t="s">
        <v>157</v>
      </c>
      <c r="G85" s="26">
        <v>0</v>
      </c>
      <c r="H85" s="7">
        <v>2.63</v>
      </c>
      <c r="I85" s="7" t="s">
        <v>37</v>
      </c>
      <c r="J85" s="17">
        <v>4.8399999999999999E-2</v>
      </c>
      <c r="K85" s="17">
        <v>8.2000000000000007E-3</v>
      </c>
      <c r="L85" s="33">
        <v>0.13</v>
      </c>
      <c r="M85" s="33">
        <v>112.08</v>
      </c>
      <c r="N85" s="33">
        <v>0</v>
      </c>
      <c r="O85" s="17">
        <v>0</v>
      </c>
      <c r="P85" s="17">
        <f>N85/סיכום!$B$42</f>
        <v>0</v>
      </c>
    </row>
    <row r="86" spans="1:16">
      <c r="A86" s="7" t="s">
        <v>247</v>
      </c>
      <c r="B86" s="7">
        <v>1940550</v>
      </c>
      <c r="C86" s="7" t="s">
        <v>132</v>
      </c>
      <c r="D86" s="7" t="s">
        <v>126</v>
      </c>
      <c r="E86" s="7" t="s">
        <v>138</v>
      </c>
      <c r="F86" s="7" t="s">
        <v>127</v>
      </c>
      <c r="G86" s="26">
        <v>0</v>
      </c>
      <c r="H86" s="7">
        <v>5.91</v>
      </c>
      <c r="I86" s="7" t="s">
        <v>37</v>
      </c>
      <c r="J86" s="17">
        <v>6.5000000000000002E-2</v>
      </c>
      <c r="K86" s="17">
        <v>1.41E-2</v>
      </c>
      <c r="L86" s="33">
        <v>150000</v>
      </c>
      <c r="M86" s="33">
        <v>139.88</v>
      </c>
      <c r="N86" s="33">
        <v>209.82</v>
      </c>
      <c r="O86" s="17">
        <v>6.9999999999999999E-4</v>
      </c>
      <c r="P86" s="17">
        <f>N86/סיכום!$B$42</f>
        <v>4.5983865365764364E-3</v>
      </c>
    </row>
    <row r="87" spans="1:16">
      <c r="A87" s="7" t="s">
        <v>248</v>
      </c>
      <c r="B87" s="7">
        <v>7590144</v>
      </c>
      <c r="C87" s="7" t="s">
        <v>162</v>
      </c>
      <c r="D87" s="7" t="s">
        <v>153</v>
      </c>
      <c r="E87" s="7" t="s">
        <v>156</v>
      </c>
      <c r="F87" s="7" t="s">
        <v>133</v>
      </c>
      <c r="G87" s="26">
        <v>0</v>
      </c>
      <c r="H87" s="7">
        <v>1.51</v>
      </c>
      <c r="I87" s="7" t="s">
        <v>37</v>
      </c>
      <c r="J87" s="17">
        <v>6.4100000000000004E-2</v>
      </c>
      <c r="K87" s="17">
        <v>7.9000000000000008E-3</v>
      </c>
      <c r="L87" s="33">
        <v>30000</v>
      </c>
      <c r="M87" s="33">
        <v>111.48</v>
      </c>
      <c r="N87" s="33">
        <v>33.44</v>
      </c>
      <c r="O87" s="17">
        <v>1E-4</v>
      </c>
      <c r="P87" s="17">
        <f>N87/סיכום!$B$42</f>
        <v>7.3286648452538378E-4</v>
      </c>
    </row>
    <row r="88" spans="1:16">
      <c r="A88" s="7" t="s">
        <v>249</v>
      </c>
      <c r="B88" s="7">
        <v>1120138</v>
      </c>
      <c r="C88" s="7" t="s">
        <v>174</v>
      </c>
      <c r="D88" s="7" t="s">
        <v>150</v>
      </c>
      <c r="E88" s="7" t="s">
        <v>156</v>
      </c>
      <c r="F88" s="7" t="s">
        <v>133</v>
      </c>
      <c r="G88" s="26">
        <v>0</v>
      </c>
      <c r="H88" s="7">
        <v>4.6900000000000004</v>
      </c>
      <c r="I88" s="7" t="s">
        <v>37</v>
      </c>
      <c r="J88" s="17">
        <v>5.7000000000000002E-2</v>
      </c>
      <c r="K88" s="17">
        <v>3.44E-2</v>
      </c>
      <c r="L88" s="33">
        <v>26000</v>
      </c>
      <c r="M88" s="33">
        <v>112</v>
      </c>
      <c r="N88" s="33">
        <v>29.12</v>
      </c>
      <c r="O88" s="17">
        <v>0</v>
      </c>
      <c r="P88" s="17">
        <f>N88/סיכום!$B$42</f>
        <v>6.3818995303167403E-4</v>
      </c>
    </row>
    <row r="89" spans="1:16">
      <c r="A89" s="7" t="s">
        <v>250</v>
      </c>
      <c r="B89" s="7">
        <v>1120807</v>
      </c>
      <c r="C89" s="7" t="s">
        <v>251</v>
      </c>
      <c r="D89" s="7" t="s">
        <v>150</v>
      </c>
      <c r="E89" s="7" t="s">
        <v>156</v>
      </c>
      <c r="F89" s="7" t="s">
        <v>133</v>
      </c>
      <c r="G89" s="26">
        <v>0</v>
      </c>
      <c r="H89" s="7">
        <v>4.82</v>
      </c>
      <c r="I89" s="7" t="s">
        <v>37</v>
      </c>
      <c r="J89" s="17">
        <v>0.06</v>
      </c>
      <c r="K89" s="17">
        <v>3.5200000000000002E-2</v>
      </c>
      <c r="L89" s="33">
        <v>215</v>
      </c>
      <c r="M89" s="33">
        <v>112.47</v>
      </c>
      <c r="N89" s="33">
        <v>0.24</v>
      </c>
      <c r="O89" s="17">
        <v>0</v>
      </c>
      <c r="P89" s="17">
        <f>N89/סיכום!$B$42</f>
        <v>5.259807305206104E-6</v>
      </c>
    </row>
    <row r="90" spans="1:16">
      <c r="A90" s="7" t="s">
        <v>252</v>
      </c>
      <c r="B90" s="7">
        <v>1118843</v>
      </c>
      <c r="C90" s="7" t="s">
        <v>176</v>
      </c>
      <c r="D90" s="7" t="s">
        <v>146</v>
      </c>
      <c r="E90" s="7" t="s">
        <v>156</v>
      </c>
      <c r="F90" s="7" t="s">
        <v>127</v>
      </c>
      <c r="G90" s="26">
        <v>0</v>
      </c>
      <c r="H90" s="7">
        <v>1.68</v>
      </c>
      <c r="I90" s="7" t="s">
        <v>37</v>
      </c>
      <c r="J90" s="17">
        <v>5.5E-2</v>
      </c>
      <c r="K90" s="17">
        <v>1.4E-2</v>
      </c>
      <c r="L90" s="33">
        <v>75015.75</v>
      </c>
      <c r="M90" s="33">
        <v>108.43</v>
      </c>
      <c r="N90" s="33">
        <v>81.34</v>
      </c>
      <c r="O90" s="17">
        <v>1E-4</v>
      </c>
      <c r="P90" s="17">
        <f>N90/סיכום!$B$42</f>
        <v>1.7826363591894356E-3</v>
      </c>
    </row>
    <row r="91" spans="1:16">
      <c r="A91" s="7" t="s">
        <v>253</v>
      </c>
      <c r="B91" s="7">
        <v>1121854</v>
      </c>
      <c r="C91" s="7" t="s">
        <v>155</v>
      </c>
      <c r="D91" s="7" t="s">
        <v>126</v>
      </c>
      <c r="E91" s="7" t="s">
        <v>182</v>
      </c>
      <c r="F91" s="7" t="s">
        <v>157</v>
      </c>
      <c r="G91" s="26">
        <v>0</v>
      </c>
      <c r="H91" s="7">
        <v>4.5199999999999996</v>
      </c>
      <c r="I91" s="7" t="s">
        <v>37</v>
      </c>
      <c r="J91" s="17">
        <v>1.55E-2</v>
      </c>
      <c r="K91" s="17">
        <v>8.3999999999999995E-3</v>
      </c>
      <c r="L91" s="33">
        <v>48000</v>
      </c>
      <c r="M91" s="33">
        <v>103.4</v>
      </c>
      <c r="N91" s="33">
        <v>49.63</v>
      </c>
      <c r="O91" s="17">
        <v>1E-4</v>
      </c>
      <c r="P91" s="17">
        <f>N91/סיכום!$B$42</f>
        <v>1.0876843189890791E-3</v>
      </c>
    </row>
    <row r="92" spans="1:16">
      <c r="A92" s="7" t="s">
        <v>254</v>
      </c>
      <c r="B92" s="7">
        <v>5760202</v>
      </c>
      <c r="C92" s="7" t="s">
        <v>192</v>
      </c>
      <c r="D92" s="7" t="s">
        <v>193</v>
      </c>
      <c r="E92" s="7" t="s">
        <v>182</v>
      </c>
      <c r="F92" s="7" t="s">
        <v>127</v>
      </c>
      <c r="G92" s="26">
        <v>0</v>
      </c>
      <c r="H92" s="7">
        <v>1.68</v>
      </c>
      <c r="I92" s="7" t="s">
        <v>37</v>
      </c>
      <c r="J92" s="17">
        <v>0.06</v>
      </c>
      <c r="K92" s="17">
        <v>1.18E-2</v>
      </c>
      <c r="L92" s="33">
        <v>54147</v>
      </c>
      <c r="M92" s="33">
        <v>109.81</v>
      </c>
      <c r="N92" s="33">
        <v>59.46</v>
      </c>
      <c r="O92" s="17">
        <v>1E-4</v>
      </c>
      <c r="P92" s="17">
        <f>N92/סיכום!$B$42</f>
        <v>1.3031172598648123E-3</v>
      </c>
    </row>
    <row r="93" spans="1:16">
      <c r="A93" s="7" t="s">
        <v>255</v>
      </c>
      <c r="B93" s="7">
        <v>1113661</v>
      </c>
      <c r="C93" s="7" t="s">
        <v>199</v>
      </c>
      <c r="D93" s="7" t="s">
        <v>146</v>
      </c>
      <c r="E93" s="7" t="s">
        <v>182</v>
      </c>
      <c r="F93" s="7" t="s">
        <v>127</v>
      </c>
      <c r="G93" s="26">
        <v>0</v>
      </c>
      <c r="H93" s="7">
        <v>1.25</v>
      </c>
      <c r="I93" s="7" t="s">
        <v>37</v>
      </c>
      <c r="J93" s="17">
        <v>6.25E-2</v>
      </c>
      <c r="K93" s="17">
        <v>1.23E-2</v>
      </c>
      <c r="L93" s="33">
        <v>13388.02</v>
      </c>
      <c r="M93" s="33">
        <v>107.71</v>
      </c>
      <c r="N93" s="33">
        <v>14.42</v>
      </c>
      <c r="O93" s="17">
        <v>0</v>
      </c>
      <c r="P93" s="17">
        <f>N93/סיכום!$B$42</f>
        <v>3.1602675558780008E-4</v>
      </c>
    </row>
    <row r="94" spans="1:16">
      <c r="A94" s="7" t="s">
        <v>256</v>
      </c>
      <c r="B94" s="7">
        <v>1132836</v>
      </c>
      <c r="C94" s="7" t="s">
        <v>199</v>
      </c>
      <c r="D94" s="7" t="s">
        <v>202</v>
      </c>
      <c r="E94" s="7" t="s">
        <v>182</v>
      </c>
      <c r="F94" s="7" t="s">
        <v>127</v>
      </c>
      <c r="G94" s="26">
        <v>0</v>
      </c>
      <c r="H94" s="7">
        <v>6.04</v>
      </c>
      <c r="I94" s="7" t="s">
        <v>37</v>
      </c>
      <c r="J94" s="17">
        <v>4.1399999999999999E-2</v>
      </c>
      <c r="K94" s="17">
        <v>4.4900000000000002E-2</v>
      </c>
      <c r="L94" s="33">
        <v>30000</v>
      </c>
      <c r="M94" s="33">
        <v>99.17</v>
      </c>
      <c r="N94" s="33">
        <v>29.75</v>
      </c>
      <c r="O94" s="17">
        <v>1E-4</v>
      </c>
      <c r="P94" s="17">
        <f>N94/סיכום!$B$42</f>
        <v>6.5199694720784001E-4</v>
      </c>
    </row>
    <row r="95" spans="1:16">
      <c r="A95" s="7" t="s">
        <v>257</v>
      </c>
      <c r="B95" s="7">
        <v>1114073</v>
      </c>
      <c r="C95" s="7" t="s">
        <v>258</v>
      </c>
      <c r="D95" s="7" t="s">
        <v>193</v>
      </c>
      <c r="E95" s="7" t="s">
        <v>182</v>
      </c>
      <c r="F95" s="7" t="s">
        <v>127</v>
      </c>
      <c r="G95" s="26">
        <v>0</v>
      </c>
      <c r="H95" s="7">
        <v>3.96</v>
      </c>
      <c r="I95" s="7" t="s">
        <v>37</v>
      </c>
      <c r="J95" s="17">
        <v>2.3987999999999999E-2</v>
      </c>
      <c r="K95" s="17">
        <v>1.6500000000000001E-2</v>
      </c>
      <c r="L95" s="33">
        <v>60036</v>
      </c>
      <c r="M95" s="33">
        <v>103.26</v>
      </c>
      <c r="N95" s="33">
        <v>61.99</v>
      </c>
      <c r="O95" s="17">
        <v>0</v>
      </c>
      <c r="P95" s="17">
        <f>N95/סיכום!$B$42</f>
        <v>1.3585643952071934E-3</v>
      </c>
    </row>
    <row r="96" spans="1:16" ht="13.5" thickBot="1">
      <c r="A96" s="6" t="s">
        <v>259</v>
      </c>
      <c r="B96" s="6"/>
      <c r="C96" s="6"/>
      <c r="D96" s="6"/>
      <c r="E96" s="6"/>
      <c r="F96" s="6"/>
      <c r="G96" s="6"/>
      <c r="H96" s="6">
        <v>4.0999999999999996</v>
      </c>
      <c r="I96" s="6"/>
      <c r="J96" s="18"/>
      <c r="K96" s="18">
        <v>1.5800000000000002E-2</v>
      </c>
      <c r="L96" s="24">
        <f>SUM(L85:L95)</f>
        <v>486801.9</v>
      </c>
      <c r="M96" s="32"/>
      <c r="N96" s="24">
        <f>SUM(N85:N95)</f>
        <v>569.21</v>
      </c>
      <c r="O96" s="18"/>
      <c r="P96" s="19">
        <f>SUM(P85:P95)</f>
        <v>1.2474728817484858E-2</v>
      </c>
    </row>
    <row r="97" spans="1:16" ht="13.5" thickTop="1"/>
    <row r="98" spans="1:16">
      <c r="A98" s="6" t="s">
        <v>260</v>
      </c>
      <c r="B98" s="6"/>
      <c r="C98" s="6"/>
      <c r="D98" s="6"/>
      <c r="E98" s="6"/>
      <c r="F98" s="6"/>
      <c r="G98" s="6"/>
      <c r="H98" s="6"/>
      <c r="I98" s="6"/>
      <c r="J98" s="18"/>
      <c r="K98" s="18"/>
      <c r="L98" s="32"/>
      <c r="M98" s="32"/>
      <c r="N98" s="32"/>
      <c r="O98" s="18"/>
      <c r="P98" s="18"/>
    </row>
    <row r="99" spans="1:16" ht="13.5" thickBot="1">
      <c r="A99" s="6" t="s">
        <v>261</v>
      </c>
      <c r="B99" s="6"/>
      <c r="C99" s="6"/>
      <c r="D99" s="6"/>
      <c r="E99" s="6"/>
      <c r="F99" s="6"/>
      <c r="G99" s="6"/>
      <c r="H99" s="6"/>
      <c r="I99" s="6"/>
      <c r="J99" s="18"/>
      <c r="K99" s="18"/>
      <c r="L99" s="24">
        <v>0</v>
      </c>
      <c r="M99" s="32"/>
      <c r="N99" s="24">
        <v>0</v>
      </c>
      <c r="O99" s="18"/>
      <c r="P99" s="19">
        <f>N99/סיכום!$B$42</f>
        <v>0</v>
      </c>
    </row>
    <row r="100" spans="1:16" ht="13.5" thickTop="1"/>
    <row r="101" spans="1:16">
      <c r="A101" s="6" t="s">
        <v>262</v>
      </c>
      <c r="B101" s="6"/>
      <c r="C101" s="6"/>
      <c r="D101" s="6"/>
      <c r="E101" s="6"/>
      <c r="F101" s="6"/>
      <c r="G101" s="6"/>
      <c r="H101" s="6"/>
      <c r="I101" s="6"/>
      <c r="J101" s="18"/>
      <c r="K101" s="18"/>
      <c r="L101" s="32"/>
      <c r="M101" s="32"/>
      <c r="N101" s="32"/>
      <c r="O101" s="18"/>
      <c r="P101" s="18"/>
    </row>
    <row r="102" spans="1:16" ht="13.5" thickBot="1">
      <c r="A102" s="6" t="s">
        <v>263</v>
      </c>
      <c r="B102" s="6"/>
      <c r="C102" s="6"/>
      <c r="D102" s="6"/>
      <c r="E102" s="6"/>
      <c r="F102" s="6"/>
      <c r="G102" s="6"/>
      <c r="H102" s="6"/>
      <c r="I102" s="6"/>
      <c r="J102" s="18"/>
      <c r="K102" s="18"/>
      <c r="L102" s="24">
        <v>0</v>
      </c>
      <c r="M102" s="32"/>
      <c r="N102" s="24">
        <v>0</v>
      </c>
      <c r="O102" s="18"/>
      <c r="P102" s="19">
        <f>N102/סיכום!$B$42</f>
        <v>0</v>
      </c>
    </row>
    <row r="103" spans="1:16" ht="13.5" thickTop="1"/>
    <row r="104" spans="1:16" ht="13.5" thickBot="1">
      <c r="A104" s="4" t="s">
        <v>264</v>
      </c>
      <c r="B104" s="4"/>
      <c r="C104" s="4"/>
      <c r="D104" s="4"/>
      <c r="E104" s="4"/>
      <c r="F104" s="4"/>
      <c r="G104" s="4"/>
      <c r="H104" s="4">
        <v>4.03</v>
      </c>
      <c r="I104" s="4"/>
      <c r="J104" s="20"/>
      <c r="K104" s="20">
        <v>9.7000000000000003E-3</v>
      </c>
      <c r="L104" s="25">
        <f>SUM(L82+L96)</f>
        <v>3948504.3400000003</v>
      </c>
      <c r="M104" s="30"/>
      <c r="N104" s="25">
        <f>SUM(N82+N96)</f>
        <v>4716.5200000000013</v>
      </c>
      <c r="O104" s="20"/>
      <c r="P104" s="21">
        <f>SUM(P82+P96)</f>
        <v>0.10336660979646123</v>
      </c>
    </row>
    <row r="105" spans="1:16" ht="13.5" thickTop="1"/>
    <row r="107" spans="1:16">
      <c r="A107" s="4" t="s">
        <v>265</v>
      </c>
      <c r="B107" s="4"/>
      <c r="C107" s="4"/>
      <c r="D107" s="4"/>
      <c r="E107" s="4"/>
      <c r="F107" s="4"/>
      <c r="G107" s="4"/>
      <c r="H107" s="4"/>
      <c r="I107" s="4"/>
      <c r="J107" s="20"/>
      <c r="K107" s="20"/>
      <c r="L107" s="30"/>
      <c r="M107" s="30"/>
      <c r="N107" s="30"/>
      <c r="O107" s="20"/>
      <c r="P107" s="20"/>
    </row>
    <row r="108" spans="1:16">
      <c r="A108" s="6" t="s">
        <v>266</v>
      </c>
      <c r="B108" s="6"/>
      <c r="C108" s="6"/>
      <c r="D108" s="6"/>
      <c r="E108" s="6"/>
      <c r="F108" s="6"/>
      <c r="G108" s="6"/>
      <c r="H108" s="6"/>
      <c r="I108" s="6"/>
      <c r="J108" s="18"/>
      <c r="K108" s="18"/>
      <c r="L108" s="32"/>
      <c r="M108" s="32"/>
      <c r="N108" s="32"/>
      <c r="O108" s="18"/>
      <c r="P108" s="18"/>
    </row>
    <row r="109" spans="1:16" ht="13.5" thickBot="1">
      <c r="A109" s="6" t="s">
        <v>267</v>
      </c>
      <c r="B109" s="6"/>
      <c r="C109" s="6"/>
      <c r="D109" s="6"/>
      <c r="E109" s="6"/>
      <c r="F109" s="6"/>
      <c r="G109" s="6"/>
      <c r="H109" s="6"/>
      <c r="I109" s="6"/>
      <c r="J109" s="18"/>
      <c r="K109" s="18"/>
      <c r="L109" s="24">
        <v>0</v>
      </c>
      <c r="M109" s="32"/>
      <c r="N109" s="24">
        <v>0</v>
      </c>
      <c r="O109" s="18"/>
      <c r="P109" s="19">
        <f>N109/סיכום!$B$42</f>
        <v>0</v>
      </c>
    </row>
    <row r="110" spans="1:16" ht="13.5" thickTop="1"/>
    <row r="111" spans="1:16">
      <c r="A111" s="6" t="s">
        <v>268</v>
      </c>
      <c r="B111" s="6"/>
      <c r="C111" s="6"/>
      <c r="D111" s="6"/>
      <c r="E111" s="6"/>
      <c r="F111" s="6"/>
      <c r="G111" s="6"/>
      <c r="H111" s="6"/>
      <c r="I111" s="6"/>
      <c r="J111" s="18"/>
      <c r="K111" s="18"/>
      <c r="L111" s="32"/>
      <c r="M111" s="32"/>
      <c r="N111" s="32"/>
      <c r="O111" s="18"/>
      <c r="P111" s="18"/>
    </row>
    <row r="112" spans="1:16">
      <c r="A112" s="7" t="s">
        <v>269</v>
      </c>
      <c r="B112" s="7" t="s">
        <v>270</v>
      </c>
      <c r="C112" s="7" t="s">
        <v>271</v>
      </c>
      <c r="D112" s="7" t="s">
        <v>126</v>
      </c>
      <c r="E112" s="7" t="s">
        <v>211</v>
      </c>
      <c r="F112" s="7" t="s">
        <v>272</v>
      </c>
      <c r="G112" s="26">
        <v>0</v>
      </c>
      <c r="H112" s="37">
        <v>0</v>
      </c>
      <c r="I112" s="7" t="s">
        <v>273</v>
      </c>
      <c r="J112" s="36">
        <v>0</v>
      </c>
      <c r="K112" s="36">
        <v>0</v>
      </c>
      <c r="L112" s="33">
        <v>78631.8</v>
      </c>
      <c r="M112" s="33">
        <v>106.42</v>
      </c>
      <c r="N112" s="33">
        <v>83.68</v>
      </c>
      <c r="O112" s="17">
        <v>1E-4</v>
      </c>
      <c r="P112" s="17">
        <f>N112/סיכום!$B$42</f>
        <v>1.8339194804151953E-3</v>
      </c>
    </row>
    <row r="113" spans="1:16">
      <c r="A113" s="7" t="s">
        <v>274</v>
      </c>
      <c r="B113" s="7" t="s">
        <v>275</v>
      </c>
      <c r="C113" s="7" t="s">
        <v>276</v>
      </c>
      <c r="D113" s="7" t="s">
        <v>126</v>
      </c>
      <c r="E113" s="7" t="s">
        <v>227</v>
      </c>
      <c r="F113" s="7" t="s">
        <v>272</v>
      </c>
      <c r="G113" s="26">
        <v>0</v>
      </c>
      <c r="H113" s="37">
        <v>0</v>
      </c>
      <c r="I113" s="7" t="s">
        <v>273</v>
      </c>
      <c r="J113" s="36">
        <v>0</v>
      </c>
      <c r="K113" s="36">
        <v>0</v>
      </c>
      <c r="L113" s="33">
        <v>78631.8</v>
      </c>
      <c r="M113" s="33">
        <v>103.17</v>
      </c>
      <c r="N113" s="33">
        <v>81.12</v>
      </c>
      <c r="O113" s="17">
        <v>0</v>
      </c>
      <c r="P113" s="17">
        <f>N113/סיכום!$B$42</f>
        <v>1.7778148691596635E-3</v>
      </c>
    </row>
    <row r="114" spans="1:16">
      <c r="A114" s="7" t="s">
        <v>277</v>
      </c>
      <c r="B114" s="7" t="s">
        <v>1115</v>
      </c>
      <c r="C114" s="7" t="s">
        <v>278</v>
      </c>
      <c r="D114" s="7" t="s">
        <v>370</v>
      </c>
      <c r="E114" s="7" t="s">
        <v>227</v>
      </c>
      <c r="F114" s="7" t="s">
        <v>272</v>
      </c>
      <c r="G114" s="26">
        <v>0</v>
      </c>
      <c r="H114" s="7">
        <v>7.67</v>
      </c>
      <c r="I114" s="7" t="s">
        <v>25</v>
      </c>
      <c r="J114" s="17">
        <v>3.5000000000000003E-2</v>
      </c>
      <c r="K114" s="17">
        <v>3.1099999999999999E-2</v>
      </c>
      <c r="L114" s="33">
        <v>59700</v>
      </c>
      <c r="M114" s="33">
        <v>103.11</v>
      </c>
      <c r="N114" s="33">
        <v>61.56</v>
      </c>
      <c r="O114" s="17">
        <v>1E-4</v>
      </c>
      <c r="P114" s="17">
        <f>N114/סיכום!$B$42</f>
        <v>1.3491405737853658E-3</v>
      </c>
    </row>
    <row r="115" spans="1:16">
      <c r="A115" s="7" t="s">
        <v>279</v>
      </c>
      <c r="B115" s="7" t="s">
        <v>280</v>
      </c>
      <c r="C115" s="7" t="s">
        <v>281</v>
      </c>
      <c r="D115" s="7" t="s">
        <v>126</v>
      </c>
      <c r="E115" s="7" t="s">
        <v>227</v>
      </c>
      <c r="F115" s="7" t="s">
        <v>272</v>
      </c>
      <c r="G115" s="26">
        <v>0</v>
      </c>
      <c r="H115" s="7">
        <v>3.59</v>
      </c>
      <c r="I115" s="7" t="s">
        <v>282</v>
      </c>
      <c r="J115" s="17">
        <v>4.2500000000000003E-2</v>
      </c>
      <c r="K115" s="17">
        <v>4.48E-2</v>
      </c>
      <c r="L115" s="33">
        <v>101683.8</v>
      </c>
      <c r="M115" s="33">
        <v>102.46</v>
      </c>
      <c r="N115" s="33">
        <v>104.19</v>
      </c>
      <c r="O115" s="17">
        <v>1E-4</v>
      </c>
      <c r="P115" s="17">
        <f>N115/סיכום!$B$42</f>
        <v>2.2834138463725998E-3</v>
      </c>
    </row>
    <row r="116" spans="1:16">
      <c r="A116" s="7" t="s">
        <v>283</v>
      </c>
      <c r="B116" s="7" t="s">
        <v>284</v>
      </c>
      <c r="C116" s="7" t="s">
        <v>285</v>
      </c>
      <c r="D116" s="7" t="s">
        <v>286</v>
      </c>
      <c r="E116" s="7" t="s">
        <v>227</v>
      </c>
      <c r="F116" s="7" t="s">
        <v>272</v>
      </c>
      <c r="G116" s="26">
        <v>0</v>
      </c>
      <c r="H116" s="7">
        <v>8.3800000000000008</v>
      </c>
      <c r="I116" s="7" t="s">
        <v>25</v>
      </c>
      <c r="J116" s="17">
        <v>4.1250000000000002E-2</v>
      </c>
      <c r="K116" s="17">
        <v>3.2599999999999997E-2</v>
      </c>
      <c r="L116" s="33">
        <v>35820</v>
      </c>
      <c r="M116" s="33">
        <v>107.49</v>
      </c>
      <c r="N116" s="33">
        <v>38.5</v>
      </c>
      <c r="O116" s="17">
        <v>0</v>
      </c>
      <c r="P116" s="17">
        <f>N116/סיכום!$B$42</f>
        <v>8.4376075521014587E-4</v>
      </c>
    </row>
    <row r="117" spans="1:16">
      <c r="A117" s="7" t="s">
        <v>287</v>
      </c>
      <c r="B117" s="7" t="s">
        <v>288</v>
      </c>
      <c r="C117" s="7" t="s">
        <v>289</v>
      </c>
      <c r="D117" s="7" t="s">
        <v>290</v>
      </c>
      <c r="E117" s="7" t="s">
        <v>234</v>
      </c>
      <c r="F117" s="7" t="s">
        <v>272</v>
      </c>
      <c r="G117" s="26">
        <v>0</v>
      </c>
      <c r="H117" s="7">
        <v>16.39</v>
      </c>
      <c r="I117" s="7" t="s">
        <v>25</v>
      </c>
      <c r="J117" s="17">
        <v>5.2499999999999998E-2</v>
      </c>
      <c r="K117" s="17">
        <v>5.0299999999999997E-2</v>
      </c>
      <c r="L117" s="33">
        <v>39800</v>
      </c>
      <c r="M117" s="33">
        <v>105.47</v>
      </c>
      <c r="N117" s="33">
        <v>41.98</v>
      </c>
      <c r="O117" s="17">
        <v>0</v>
      </c>
      <c r="P117" s="17">
        <f>N117/סיכום!$B$42</f>
        <v>9.2002796113563432E-4</v>
      </c>
    </row>
    <row r="118" spans="1:16">
      <c r="A118" s="7" t="s">
        <v>291</v>
      </c>
      <c r="B118" s="7" t="s">
        <v>292</v>
      </c>
      <c r="C118" s="7" t="s">
        <v>293</v>
      </c>
      <c r="D118" s="7" t="s">
        <v>294</v>
      </c>
      <c r="E118" s="7" t="s">
        <v>234</v>
      </c>
      <c r="F118" s="7" t="s">
        <v>272</v>
      </c>
      <c r="G118" s="26">
        <v>0</v>
      </c>
      <c r="H118" s="7">
        <v>4.3899999999999997</v>
      </c>
      <c r="I118" s="7" t="s">
        <v>273</v>
      </c>
      <c r="J118" s="17">
        <v>0.05</v>
      </c>
      <c r="K118" s="17">
        <v>4.2799999999999998E-2</v>
      </c>
      <c r="L118" s="33">
        <v>60486</v>
      </c>
      <c r="M118" s="33">
        <v>107.01</v>
      </c>
      <c r="N118" s="33">
        <v>64.73</v>
      </c>
      <c r="O118" s="17">
        <v>0</v>
      </c>
      <c r="P118" s="17">
        <f>N118/סיכום!$B$42</f>
        <v>1.4186138619416298E-3</v>
      </c>
    </row>
    <row r="119" spans="1:16">
      <c r="A119" s="7" t="s">
        <v>295</v>
      </c>
      <c r="B119" s="7" t="s">
        <v>1119</v>
      </c>
      <c r="C119" s="7" t="str">
        <f>+A119</f>
        <v>JPM 3 3/8 05/01</v>
      </c>
      <c r="D119" s="7" t="s">
        <v>286</v>
      </c>
      <c r="E119" s="7" t="s">
        <v>234</v>
      </c>
      <c r="F119" s="7" t="s">
        <v>272</v>
      </c>
      <c r="G119" s="26">
        <v>0</v>
      </c>
      <c r="H119" s="7">
        <v>7.05</v>
      </c>
      <c r="I119" s="7" t="s">
        <v>25</v>
      </c>
      <c r="J119" s="17">
        <v>3.3750000000000002E-2</v>
      </c>
      <c r="K119" s="17">
        <v>3.3099999999999997E-2</v>
      </c>
      <c r="L119" s="33">
        <v>67660</v>
      </c>
      <c r="M119" s="33">
        <v>102.07</v>
      </c>
      <c r="N119" s="33">
        <v>69.06</v>
      </c>
      <c r="O119" s="36">
        <v>0</v>
      </c>
      <c r="P119" s="17">
        <f>N119/סיכום!$B$42</f>
        <v>1.5135095520730567E-3</v>
      </c>
    </row>
    <row r="120" spans="1:16">
      <c r="A120" s="7" t="s">
        <v>296</v>
      </c>
      <c r="B120" s="7" t="s">
        <v>297</v>
      </c>
      <c r="C120" s="7" t="s">
        <v>298</v>
      </c>
      <c r="D120" s="7" t="s">
        <v>126</v>
      </c>
      <c r="E120" s="7" t="s">
        <v>234</v>
      </c>
      <c r="F120" s="7" t="s">
        <v>272</v>
      </c>
      <c r="G120" s="26">
        <v>0</v>
      </c>
      <c r="H120" s="7">
        <v>7.48</v>
      </c>
      <c r="I120" s="7" t="s">
        <v>25</v>
      </c>
      <c r="J120" s="17">
        <v>4.2500000000000003E-2</v>
      </c>
      <c r="K120" s="17">
        <v>3.8899999999999997E-2</v>
      </c>
      <c r="L120" s="33">
        <v>35820</v>
      </c>
      <c r="M120" s="33">
        <v>105.93</v>
      </c>
      <c r="N120" s="33">
        <v>37.94</v>
      </c>
      <c r="O120" s="17">
        <v>0</v>
      </c>
      <c r="P120" s="17">
        <f>N120/סיכום!$B$42</f>
        <v>8.3148787149799834E-4</v>
      </c>
    </row>
    <row r="121" spans="1:16">
      <c r="A121" s="7" t="s">
        <v>299</v>
      </c>
      <c r="B121" s="7" t="s">
        <v>300</v>
      </c>
      <c r="C121" s="7" t="s">
        <v>301</v>
      </c>
      <c r="D121" s="7" t="s">
        <v>121</v>
      </c>
      <c r="E121" s="7" t="s">
        <v>234</v>
      </c>
      <c r="F121" s="7" t="s">
        <v>272</v>
      </c>
      <c r="G121" s="26">
        <v>0</v>
      </c>
      <c r="H121" s="7">
        <v>7.32</v>
      </c>
      <c r="I121" s="7" t="s">
        <v>25</v>
      </c>
      <c r="J121" s="17">
        <v>6.3750000000000001E-2</v>
      </c>
      <c r="K121" s="17">
        <v>5.0299999999999997E-2</v>
      </c>
      <c r="L121" s="33">
        <v>83580</v>
      </c>
      <c r="M121" s="33">
        <v>110.97</v>
      </c>
      <c r="N121" s="33">
        <v>92.75</v>
      </c>
      <c r="O121" s="17">
        <v>0</v>
      </c>
      <c r="P121" s="17">
        <f>N121/סיכום!$B$42</f>
        <v>2.0326963648244424E-3</v>
      </c>
    </row>
    <row r="122" spans="1:16">
      <c r="A122" s="7" t="s">
        <v>302</v>
      </c>
      <c r="B122" s="7" t="s">
        <v>303</v>
      </c>
      <c r="C122" s="7" t="s">
        <v>304</v>
      </c>
      <c r="D122" s="7" t="s">
        <v>121</v>
      </c>
      <c r="E122" s="7" t="s">
        <v>305</v>
      </c>
      <c r="F122" s="7" t="s">
        <v>272</v>
      </c>
      <c r="G122" s="26">
        <v>0</v>
      </c>
      <c r="H122" s="7">
        <v>6.26</v>
      </c>
      <c r="I122" s="7" t="s">
        <v>25</v>
      </c>
      <c r="J122" s="17">
        <v>5.5E-2</v>
      </c>
      <c r="K122" s="17">
        <v>3.9199999999999999E-2</v>
      </c>
      <c r="L122" s="33">
        <v>59700</v>
      </c>
      <c r="M122" s="33">
        <v>112.78</v>
      </c>
      <c r="N122" s="33">
        <v>67.33</v>
      </c>
      <c r="O122" s="17">
        <v>0</v>
      </c>
      <c r="P122" s="17">
        <f>N122/סיכום!$B$42</f>
        <v>1.4755951077480292E-3</v>
      </c>
    </row>
    <row r="123" spans="1:16">
      <c r="A123" s="7" t="s">
        <v>306</v>
      </c>
      <c r="B123" s="7" t="s">
        <v>307</v>
      </c>
      <c r="C123" s="7" t="s">
        <v>308</v>
      </c>
      <c r="D123" s="7" t="s">
        <v>309</v>
      </c>
      <c r="E123" s="7" t="s">
        <v>305</v>
      </c>
      <c r="F123" s="7" t="s">
        <v>272</v>
      </c>
      <c r="G123" s="26">
        <v>0</v>
      </c>
      <c r="H123" s="7">
        <v>8.6300000000000008</v>
      </c>
      <c r="I123" s="7" t="s">
        <v>25</v>
      </c>
      <c r="J123" s="36">
        <v>0</v>
      </c>
      <c r="K123" s="17">
        <v>-4.1999999999999997E-3</v>
      </c>
      <c r="L123" s="33">
        <v>39800</v>
      </c>
      <c r="M123" s="33">
        <v>103.85</v>
      </c>
      <c r="N123" s="33">
        <v>41.33</v>
      </c>
      <c r="O123" s="17">
        <v>0</v>
      </c>
      <c r="P123" s="17">
        <f>N123/סיכום!$B$42</f>
        <v>9.0578264968403448E-4</v>
      </c>
    </row>
    <row r="124" spans="1:16">
      <c r="A124" s="7" t="s">
        <v>310</v>
      </c>
      <c r="B124" s="7" t="s">
        <v>1116</v>
      </c>
      <c r="C124" s="7" t="s">
        <v>311</v>
      </c>
      <c r="D124" s="7" t="s">
        <v>312</v>
      </c>
      <c r="E124" s="7" t="s">
        <v>305</v>
      </c>
      <c r="F124" s="7" t="s">
        <v>272</v>
      </c>
      <c r="G124" s="26">
        <v>0</v>
      </c>
      <c r="H124" s="7">
        <v>7.77</v>
      </c>
      <c r="I124" s="7" t="s">
        <v>25</v>
      </c>
      <c r="J124" s="17">
        <v>4.65E-2</v>
      </c>
      <c r="K124" s="17">
        <v>4.0099999999999997E-2</v>
      </c>
      <c r="L124" s="33">
        <v>43780</v>
      </c>
      <c r="M124" s="33">
        <v>107.22</v>
      </c>
      <c r="N124" s="33">
        <v>46.94</v>
      </c>
      <c r="O124" s="17">
        <v>0</v>
      </c>
      <c r="P124" s="17">
        <f>N124/סיכום!$B$42</f>
        <v>1.0287306454432271E-3</v>
      </c>
    </row>
    <row r="125" spans="1:16">
      <c r="A125" s="7" t="s">
        <v>313</v>
      </c>
      <c r="B125" s="7" t="s">
        <v>314</v>
      </c>
      <c r="C125" s="7" t="s">
        <v>315</v>
      </c>
      <c r="D125" s="7" t="s">
        <v>309</v>
      </c>
      <c r="E125" s="7" t="s">
        <v>305</v>
      </c>
      <c r="F125" s="7" t="s">
        <v>272</v>
      </c>
      <c r="G125" s="26">
        <v>0</v>
      </c>
      <c r="H125" s="7">
        <v>6.98</v>
      </c>
      <c r="I125" s="7" t="s">
        <v>25</v>
      </c>
      <c r="J125" s="17">
        <v>3.5000000000000003E-2</v>
      </c>
      <c r="K125" s="17">
        <v>3.39E-2</v>
      </c>
      <c r="L125" s="33">
        <v>47760</v>
      </c>
      <c r="M125" s="33">
        <v>101.24</v>
      </c>
      <c r="N125" s="33">
        <v>48.35</v>
      </c>
      <c r="O125" s="17">
        <v>0</v>
      </c>
      <c r="P125" s="17">
        <f>N125/סיכום!$B$42</f>
        <v>1.0596320133613132E-3</v>
      </c>
    </row>
    <row r="126" spans="1:16">
      <c r="A126" s="7" t="s">
        <v>316</v>
      </c>
      <c r="B126" s="7" t="s">
        <v>317</v>
      </c>
      <c r="C126" s="7" t="s">
        <v>318</v>
      </c>
      <c r="D126" s="7" t="s">
        <v>126</v>
      </c>
      <c r="E126" s="7" t="s">
        <v>305</v>
      </c>
      <c r="F126" s="7" t="s">
        <v>272</v>
      </c>
      <c r="G126" s="26">
        <v>0</v>
      </c>
      <c r="H126" s="7">
        <v>7.29</v>
      </c>
      <c r="I126" s="7" t="s">
        <v>25</v>
      </c>
      <c r="J126" s="17">
        <v>0.04</v>
      </c>
      <c r="K126" s="17">
        <v>3.9100000000000003E-2</v>
      </c>
      <c r="L126" s="33">
        <v>19900</v>
      </c>
      <c r="M126" s="33">
        <v>103.69</v>
      </c>
      <c r="N126" s="33">
        <v>20.63</v>
      </c>
      <c r="O126" s="17">
        <v>0</v>
      </c>
      <c r="P126" s="17">
        <f>N126/סיכום!$B$42</f>
        <v>4.5212426961000802E-4</v>
      </c>
    </row>
    <row r="127" spans="1:16">
      <c r="A127" s="7" t="s">
        <v>319</v>
      </c>
      <c r="B127" s="7" t="s">
        <v>320</v>
      </c>
      <c r="C127" s="7" t="s">
        <v>321</v>
      </c>
      <c r="D127" s="7" t="s">
        <v>322</v>
      </c>
      <c r="E127" s="7" t="s">
        <v>323</v>
      </c>
      <c r="F127" s="7" t="s">
        <v>272</v>
      </c>
      <c r="G127" s="26">
        <v>0</v>
      </c>
      <c r="H127" s="7">
        <v>7.65</v>
      </c>
      <c r="I127" s="7" t="s">
        <v>25</v>
      </c>
      <c r="J127" s="17">
        <v>4.4999999999999998E-2</v>
      </c>
      <c r="K127" s="17">
        <v>4.3900000000000002E-2</v>
      </c>
      <c r="L127" s="33">
        <v>55720</v>
      </c>
      <c r="M127" s="33">
        <v>104.25</v>
      </c>
      <c r="N127" s="33">
        <v>58.09</v>
      </c>
      <c r="O127" s="17">
        <v>0</v>
      </c>
      <c r="P127" s="17">
        <f>N127/סיכום!$B$42</f>
        <v>1.2730925264975942E-3</v>
      </c>
    </row>
    <row r="128" spans="1:16">
      <c r="A128" s="7" t="s">
        <v>324</v>
      </c>
      <c r="B128" s="7" t="s">
        <v>325</v>
      </c>
      <c r="C128" s="7" t="s">
        <v>326</v>
      </c>
      <c r="D128" s="7" t="s">
        <v>286</v>
      </c>
      <c r="E128" s="7" t="s">
        <v>323</v>
      </c>
      <c r="F128" s="7" t="s">
        <v>272</v>
      </c>
      <c r="G128" s="26">
        <v>0</v>
      </c>
      <c r="H128" s="7">
        <v>10.8</v>
      </c>
      <c r="I128" s="7" t="s">
        <v>25</v>
      </c>
      <c r="J128" s="17">
        <v>1.0005999999999999E-2</v>
      </c>
      <c r="K128" s="17">
        <v>2.06E-2</v>
      </c>
      <c r="L128" s="33">
        <v>51740</v>
      </c>
      <c r="M128" s="33">
        <v>89.42</v>
      </c>
      <c r="N128" s="33">
        <v>46.26</v>
      </c>
      <c r="O128" s="17">
        <v>0</v>
      </c>
      <c r="P128" s="17">
        <f>N128/סיכום!$B$42</f>
        <v>1.0138278580784767E-3</v>
      </c>
    </row>
    <row r="129" spans="1:16">
      <c r="A129" s="7" t="s">
        <v>327</v>
      </c>
      <c r="B129" s="7" t="s">
        <v>328</v>
      </c>
      <c r="C129" s="7" t="s">
        <v>329</v>
      </c>
      <c r="D129" s="7" t="s">
        <v>126</v>
      </c>
      <c r="E129" s="7" t="s">
        <v>323</v>
      </c>
      <c r="F129" s="7" t="s">
        <v>272</v>
      </c>
      <c r="G129" s="26">
        <v>0</v>
      </c>
      <c r="H129" s="7">
        <v>7.84</v>
      </c>
      <c r="I129" s="7" t="s">
        <v>25</v>
      </c>
      <c r="J129" s="17">
        <v>4.2999999999999997E-2</v>
      </c>
      <c r="K129" s="17">
        <v>3.8899999999999997E-2</v>
      </c>
      <c r="L129" s="33">
        <v>67660</v>
      </c>
      <c r="M129" s="33">
        <v>103.84</v>
      </c>
      <c r="N129" s="33">
        <v>70.260000000000005</v>
      </c>
      <c r="O129" s="17">
        <v>0</v>
      </c>
      <c r="P129" s="17">
        <f>N129/סיכום!$B$42</f>
        <v>1.5398085885990872E-3</v>
      </c>
    </row>
    <row r="130" spans="1:16">
      <c r="A130" s="7" t="s">
        <v>330</v>
      </c>
      <c r="B130" s="7" t="s">
        <v>331</v>
      </c>
      <c r="C130" s="7" t="s">
        <v>332</v>
      </c>
      <c r="D130" s="7" t="s">
        <v>333</v>
      </c>
      <c r="E130" s="7" t="s">
        <v>323</v>
      </c>
      <c r="F130" s="7" t="s">
        <v>272</v>
      </c>
      <c r="G130" s="26">
        <v>0</v>
      </c>
      <c r="H130" s="7">
        <v>8.15</v>
      </c>
      <c r="I130" s="7" t="s">
        <v>25</v>
      </c>
      <c r="J130" s="17">
        <v>3.95E-2</v>
      </c>
      <c r="K130" s="17">
        <v>4.7E-2</v>
      </c>
      <c r="L130" s="33">
        <v>59700</v>
      </c>
      <c r="M130" s="33">
        <v>94.49</v>
      </c>
      <c r="N130" s="33">
        <v>56.41</v>
      </c>
      <c r="O130" s="17">
        <v>0</v>
      </c>
      <c r="P130" s="17">
        <f>N130/סיכום!$B$42</f>
        <v>1.2362738753611514E-3</v>
      </c>
    </row>
    <row r="131" spans="1:16">
      <c r="A131" s="7" t="s">
        <v>334</v>
      </c>
      <c r="B131" s="7" t="s">
        <v>335</v>
      </c>
      <c r="C131" s="7" t="s">
        <v>336</v>
      </c>
      <c r="D131" s="7" t="s">
        <v>286</v>
      </c>
      <c r="E131" s="7" t="s">
        <v>323</v>
      </c>
      <c r="F131" s="7" t="s">
        <v>272</v>
      </c>
      <c r="G131" s="26">
        <v>0</v>
      </c>
      <c r="H131" s="7">
        <v>2.25</v>
      </c>
      <c r="I131" s="7" t="s">
        <v>25</v>
      </c>
      <c r="J131" s="17">
        <v>7.8289999999999992E-3</v>
      </c>
      <c r="K131" s="17">
        <v>-0.11409999999999999</v>
      </c>
      <c r="L131" s="33">
        <v>79600</v>
      </c>
      <c r="M131" s="33">
        <v>78.650000000000006</v>
      </c>
      <c r="N131" s="33">
        <v>62.61</v>
      </c>
      <c r="O131" s="17">
        <v>0</v>
      </c>
      <c r="P131" s="17">
        <f>N131/סיכום!$B$42</f>
        <v>1.3721522307456424E-3</v>
      </c>
    </row>
    <row r="132" spans="1:16">
      <c r="A132" s="7" t="s">
        <v>337</v>
      </c>
      <c r="B132" s="7" t="s">
        <v>338</v>
      </c>
      <c r="C132" s="7" t="s">
        <v>339</v>
      </c>
      <c r="D132" s="7" t="s">
        <v>286</v>
      </c>
      <c r="E132" s="7" t="s">
        <v>323</v>
      </c>
      <c r="F132" s="7" t="s">
        <v>272</v>
      </c>
      <c r="G132" s="26">
        <v>0</v>
      </c>
      <c r="H132" s="7">
        <v>7.87</v>
      </c>
      <c r="I132" s="7" t="s">
        <v>25</v>
      </c>
      <c r="J132" s="17">
        <v>0.04</v>
      </c>
      <c r="K132" s="17">
        <v>3.6799999999999999E-2</v>
      </c>
      <c r="L132" s="33">
        <v>67660</v>
      </c>
      <c r="M132" s="33">
        <v>103.39</v>
      </c>
      <c r="N132" s="33">
        <v>69.959999999999994</v>
      </c>
      <c r="O132" s="17">
        <v>0</v>
      </c>
      <c r="P132" s="17">
        <f>N132/סיכום!$B$42</f>
        <v>1.5332338294675792E-3</v>
      </c>
    </row>
    <row r="133" spans="1:16">
      <c r="A133" s="7" t="s">
        <v>340</v>
      </c>
      <c r="B133" s="7" t="s">
        <v>341</v>
      </c>
      <c r="C133" s="7" t="s">
        <v>342</v>
      </c>
      <c r="D133" s="7" t="s">
        <v>343</v>
      </c>
      <c r="E133" s="7" t="s">
        <v>323</v>
      </c>
      <c r="F133" s="7" t="s">
        <v>272</v>
      </c>
      <c r="G133" s="26">
        <v>0</v>
      </c>
      <c r="H133" s="7">
        <v>8.25</v>
      </c>
      <c r="I133" s="7" t="s">
        <v>25</v>
      </c>
      <c r="J133" s="17">
        <v>4.2500000000000003E-2</v>
      </c>
      <c r="K133" s="17">
        <v>4.0899999999999999E-2</v>
      </c>
      <c r="L133" s="33">
        <v>59700</v>
      </c>
      <c r="M133" s="33">
        <v>101.97</v>
      </c>
      <c r="N133" s="33">
        <v>60.88</v>
      </c>
      <c r="O133" s="17">
        <v>0</v>
      </c>
      <c r="P133" s="17">
        <f>N133/סיכום!$B$42</f>
        <v>1.3342377864206151E-3</v>
      </c>
    </row>
    <row r="134" spans="1:16">
      <c r="A134" s="7" t="s">
        <v>344</v>
      </c>
      <c r="B134" s="7" t="s">
        <v>345</v>
      </c>
      <c r="C134" s="7" t="s">
        <v>346</v>
      </c>
      <c r="D134" s="7" t="s">
        <v>347</v>
      </c>
      <c r="E134" s="7" t="s">
        <v>323</v>
      </c>
      <c r="F134" s="7" t="s">
        <v>272</v>
      </c>
      <c r="G134" s="26">
        <v>0</v>
      </c>
      <c r="H134" s="7">
        <v>30.49</v>
      </c>
      <c r="I134" s="7" t="s">
        <v>30</v>
      </c>
      <c r="J134" s="36">
        <v>0</v>
      </c>
      <c r="K134" s="17">
        <v>-3.3999999999999998E-3</v>
      </c>
      <c r="L134" s="33">
        <v>38461.5</v>
      </c>
      <c r="M134" s="33">
        <v>112.54</v>
      </c>
      <c r="N134" s="33">
        <v>43.28</v>
      </c>
      <c r="O134" s="17">
        <v>0</v>
      </c>
      <c r="P134" s="17">
        <f>N134/סיכום!$B$42</f>
        <v>9.485185840388342E-4</v>
      </c>
    </row>
    <row r="135" spans="1:16">
      <c r="A135" s="7" t="s">
        <v>348</v>
      </c>
      <c r="B135" s="7" t="s">
        <v>1117</v>
      </c>
      <c r="C135" s="7" t="s">
        <v>349</v>
      </c>
      <c r="D135" s="7" t="s">
        <v>350</v>
      </c>
      <c r="E135" s="7" t="s">
        <v>323</v>
      </c>
      <c r="F135" s="7" t="s">
        <v>272</v>
      </c>
      <c r="G135" s="26">
        <v>0</v>
      </c>
      <c r="H135" s="7">
        <v>7.21</v>
      </c>
      <c r="I135" s="7" t="s">
        <v>25</v>
      </c>
      <c r="J135" s="17">
        <v>0.04</v>
      </c>
      <c r="K135" s="17">
        <v>3.1399999999999997E-2</v>
      </c>
      <c r="L135" s="33">
        <v>27860</v>
      </c>
      <c r="M135" s="33">
        <v>107.43</v>
      </c>
      <c r="N135" s="33">
        <v>29.93</v>
      </c>
      <c r="O135" s="17">
        <v>0</v>
      </c>
      <c r="P135" s="17">
        <f>N135/סיכום!$B$42</f>
        <v>6.559418026867446E-4</v>
      </c>
    </row>
    <row r="136" spans="1:16">
      <c r="A136" s="7" t="s">
        <v>351</v>
      </c>
      <c r="B136" s="7" t="s">
        <v>352</v>
      </c>
      <c r="C136" s="7" t="s">
        <v>353</v>
      </c>
      <c r="D136" s="7" t="s">
        <v>354</v>
      </c>
      <c r="E136" s="7" t="s">
        <v>323</v>
      </c>
      <c r="F136" s="7" t="s">
        <v>272</v>
      </c>
      <c r="G136" s="26">
        <v>0</v>
      </c>
      <c r="H136" s="7">
        <v>34.770000000000003</v>
      </c>
      <c r="I136" s="7" t="s">
        <v>25</v>
      </c>
      <c r="J136" s="17">
        <v>1.9094E-2</v>
      </c>
      <c r="K136" s="17">
        <v>1.89E-2</v>
      </c>
      <c r="L136" s="33">
        <v>59700</v>
      </c>
      <c r="M136" s="33">
        <v>102.07</v>
      </c>
      <c r="N136" s="33">
        <v>60.94</v>
      </c>
      <c r="O136" s="17">
        <v>0</v>
      </c>
      <c r="P136" s="17">
        <f>N136/סיכום!$B$42</f>
        <v>1.3355527382469166E-3</v>
      </c>
    </row>
    <row r="137" spans="1:16">
      <c r="A137" s="7" t="s">
        <v>355</v>
      </c>
      <c r="B137" s="7" t="s">
        <v>356</v>
      </c>
      <c r="C137" s="7" t="s">
        <v>357</v>
      </c>
      <c r="D137" s="7" t="s">
        <v>290</v>
      </c>
      <c r="E137" s="7" t="s">
        <v>323</v>
      </c>
      <c r="F137" s="7" t="s">
        <v>272</v>
      </c>
      <c r="G137" s="26">
        <v>0</v>
      </c>
      <c r="H137" s="7">
        <v>15.04</v>
      </c>
      <c r="I137" s="7" t="s">
        <v>25</v>
      </c>
      <c r="J137" s="17">
        <v>7.0000000000000007E-2</v>
      </c>
      <c r="K137" s="17">
        <v>6.5600000000000006E-2</v>
      </c>
      <c r="L137" s="33">
        <v>43780</v>
      </c>
      <c r="M137" s="33">
        <v>111.46</v>
      </c>
      <c r="N137" s="33">
        <v>48.8</v>
      </c>
      <c r="O137" s="17">
        <v>0</v>
      </c>
      <c r="P137" s="17">
        <f>N137/סיכום!$B$42</f>
        <v>1.0694941520585745E-3</v>
      </c>
    </row>
    <row r="138" spans="1:16">
      <c r="A138" s="7" t="s">
        <v>358</v>
      </c>
      <c r="B138" s="7" t="s">
        <v>359</v>
      </c>
      <c r="C138" s="7" t="s">
        <v>360</v>
      </c>
      <c r="D138" s="7" t="s">
        <v>121</v>
      </c>
      <c r="E138" s="7" t="s">
        <v>323</v>
      </c>
      <c r="F138" s="7" t="s">
        <v>272</v>
      </c>
      <c r="G138" s="26">
        <v>0</v>
      </c>
      <c r="H138" s="7">
        <v>6.42</v>
      </c>
      <c r="I138" s="7" t="s">
        <v>25</v>
      </c>
      <c r="J138" s="17">
        <v>4.1250000000000002E-2</v>
      </c>
      <c r="K138" s="17">
        <v>5.7299999999999997E-2</v>
      </c>
      <c r="L138" s="33">
        <v>47760</v>
      </c>
      <c r="M138" s="33">
        <v>92.39</v>
      </c>
      <c r="N138" s="33">
        <v>44.13</v>
      </c>
      <c r="O138" s="17">
        <v>0</v>
      </c>
      <c r="P138" s="17">
        <f>N138/סיכום!$B$42</f>
        <v>9.6714706824477248E-4</v>
      </c>
    </row>
    <row r="139" spans="1:16">
      <c r="A139" s="7" t="s">
        <v>361</v>
      </c>
      <c r="B139" s="7" t="s">
        <v>1118</v>
      </c>
      <c r="C139" s="7" t="s">
        <v>362</v>
      </c>
      <c r="D139" s="7" t="s">
        <v>363</v>
      </c>
      <c r="E139" s="7" t="s">
        <v>323</v>
      </c>
      <c r="F139" s="7" t="s">
        <v>272</v>
      </c>
      <c r="G139" s="26">
        <v>0</v>
      </c>
      <c r="H139" s="7">
        <v>34.770000000000003</v>
      </c>
      <c r="I139" s="7" t="s">
        <v>25</v>
      </c>
      <c r="J139" s="17">
        <v>5.2499999999999998E-2</v>
      </c>
      <c r="K139" s="17">
        <v>5.2499999999999998E-2</v>
      </c>
      <c r="L139" s="33">
        <v>59700</v>
      </c>
      <c r="M139" s="33">
        <v>100.47</v>
      </c>
      <c r="N139" s="33">
        <v>59.98</v>
      </c>
      <c r="O139" s="17">
        <v>1E-4</v>
      </c>
      <c r="P139" s="17">
        <f>N139/סיכום!$B$42</f>
        <v>1.3145135090260921E-3</v>
      </c>
    </row>
    <row r="140" spans="1:16">
      <c r="A140" s="7" t="s">
        <v>364</v>
      </c>
      <c r="B140" s="7" t="s">
        <v>365</v>
      </c>
      <c r="C140" s="7" t="s">
        <v>366</v>
      </c>
      <c r="D140" s="7" t="s">
        <v>121</v>
      </c>
      <c r="E140" s="7" t="s">
        <v>323</v>
      </c>
      <c r="F140" s="7" t="s">
        <v>272</v>
      </c>
      <c r="G140" s="26">
        <v>0</v>
      </c>
      <c r="H140" s="7">
        <v>8.18</v>
      </c>
      <c r="I140" s="7" t="s">
        <v>25</v>
      </c>
      <c r="J140" s="17">
        <v>4.7500000000000001E-2</v>
      </c>
      <c r="K140" s="17">
        <v>4.36E-2</v>
      </c>
      <c r="L140" s="33">
        <v>115420</v>
      </c>
      <c r="M140" s="33">
        <v>106.87</v>
      </c>
      <c r="N140" s="33">
        <v>123.35</v>
      </c>
      <c r="O140" s="17">
        <v>0</v>
      </c>
      <c r="P140" s="17">
        <f>N140/סיכום!$B$42</f>
        <v>2.7033217962382206E-3</v>
      </c>
    </row>
    <row r="141" spans="1:16">
      <c r="A141" s="7" t="s">
        <v>367</v>
      </c>
      <c r="B141" s="7" t="s">
        <v>368</v>
      </c>
      <c r="C141" s="7" t="s">
        <v>369</v>
      </c>
      <c r="D141" s="7" t="s">
        <v>370</v>
      </c>
      <c r="E141" s="7" t="s">
        <v>323</v>
      </c>
      <c r="F141" s="7" t="s">
        <v>272</v>
      </c>
      <c r="G141" s="26">
        <v>0</v>
      </c>
      <c r="H141" s="7">
        <v>8.18</v>
      </c>
      <c r="I141" s="7" t="s">
        <v>25</v>
      </c>
      <c r="J141" s="17">
        <v>3.7499999999999999E-2</v>
      </c>
      <c r="K141" s="17">
        <v>3.8899999999999997E-2</v>
      </c>
      <c r="L141" s="33">
        <v>35820</v>
      </c>
      <c r="M141" s="33">
        <v>101.55</v>
      </c>
      <c r="N141" s="33">
        <v>36.369999999999997</v>
      </c>
      <c r="O141" s="17">
        <v>0</v>
      </c>
      <c r="P141" s="17">
        <f>N141/סיכום!$B$42</f>
        <v>7.9707996537644167E-4</v>
      </c>
    </row>
    <row r="142" spans="1:16">
      <c r="A142" s="7" t="s">
        <v>371</v>
      </c>
      <c r="B142" s="7" t="s">
        <v>372</v>
      </c>
      <c r="C142" s="7" t="s">
        <v>373</v>
      </c>
      <c r="D142" s="7" t="s">
        <v>294</v>
      </c>
      <c r="E142" s="7" t="s">
        <v>374</v>
      </c>
      <c r="F142" s="7" t="s">
        <v>272</v>
      </c>
      <c r="G142" s="26">
        <v>0</v>
      </c>
      <c r="H142" s="7">
        <v>13.16</v>
      </c>
      <c r="I142" s="7" t="s">
        <v>25</v>
      </c>
      <c r="J142" s="17">
        <v>4.2959999999999998E-2</v>
      </c>
      <c r="K142" s="17">
        <v>4.5100000000000001E-2</v>
      </c>
      <c r="L142" s="33">
        <v>111440</v>
      </c>
      <c r="M142" s="33">
        <v>100.54</v>
      </c>
      <c r="N142" s="33">
        <v>112.04</v>
      </c>
      <c r="O142" s="17">
        <v>0</v>
      </c>
      <c r="P142" s="17">
        <f>N142/סיכום!$B$42</f>
        <v>2.4554533769803833E-3</v>
      </c>
    </row>
    <row r="143" spans="1:16">
      <c r="A143" s="7" t="s">
        <v>375</v>
      </c>
      <c r="B143" s="7" t="s">
        <v>376</v>
      </c>
      <c r="C143" s="7" t="s">
        <v>377</v>
      </c>
      <c r="D143" s="7" t="s">
        <v>378</v>
      </c>
      <c r="E143" s="7" t="s">
        <v>374</v>
      </c>
      <c r="F143" s="7" t="s">
        <v>272</v>
      </c>
      <c r="G143" s="26">
        <v>0</v>
      </c>
      <c r="H143" s="37">
        <v>0</v>
      </c>
      <c r="I143" s="7" t="s">
        <v>25</v>
      </c>
      <c r="J143" s="36">
        <v>0</v>
      </c>
      <c r="K143" s="36">
        <v>0</v>
      </c>
      <c r="L143" s="33">
        <v>23880</v>
      </c>
      <c r="M143" s="33">
        <v>106.92</v>
      </c>
      <c r="N143" s="33">
        <v>25.53</v>
      </c>
      <c r="O143" s="17">
        <v>0</v>
      </c>
      <c r="P143" s="17">
        <f>N143/סיכום!$B$42</f>
        <v>5.5951200209129943E-4</v>
      </c>
    </row>
    <row r="144" spans="1:16">
      <c r="A144" s="7" t="s">
        <v>379</v>
      </c>
      <c r="B144" s="7" t="s">
        <v>380</v>
      </c>
      <c r="C144" s="7" t="s">
        <v>381</v>
      </c>
      <c r="D144" s="7" t="s">
        <v>382</v>
      </c>
      <c r="E144" s="7" t="s">
        <v>374</v>
      </c>
      <c r="F144" s="7" t="s">
        <v>272</v>
      </c>
      <c r="G144" s="26">
        <v>0</v>
      </c>
      <c r="H144" s="7">
        <v>7.31</v>
      </c>
      <c r="I144" s="7" t="s">
        <v>25</v>
      </c>
      <c r="J144" s="17">
        <v>5.3030000000000001E-2</v>
      </c>
      <c r="K144" s="17">
        <v>4.6399999999999997E-2</v>
      </c>
      <c r="L144" s="33">
        <v>43780</v>
      </c>
      <c r="M144" s="33">
        <v>107.02</v>
      </c>
      <c r="N144" s="33">
        <v>46.85</v>
      </c>
      <c r="O144" s="17">
        <v>0</v>
      </c>
      <c r="P144" s="17">
        <f>N144/סיכום!$B$42</f>
        <v>1.0267582177037749E-3</v>
      </c>
    </row>
    <row r="145" spans="1:16">
      <c r="A145" s="7" t="s">
        <v>383</v>
      </c>
      <c r="B145" s="7" t="s">
        <v>384</v>
      </c>
      <c r="C145" s="7" t="s">
        <v>385</v>
      </c>
      <c r="D145" s="7" t="s">
        <v>290</v>
      </c>
      <c r="E145" s="7" t="s">
        <v>374</v>
      </c>
      <c r="F145" s="7" t="s">
        <v>272</v>
      </c>
      <c r="G145" s="26">
        <v>0</v>
      </c>
      <c r="H145" s="7">
        <v>33.86</v>
      </c>
      <c r="I145" s="7" t="s">
        <v>386</v>
      </c>
      <c r="J145" s="17">
        <v>4.8500000000000001E-2</v>
      </c>
      <c r="K145" s="17">
        <v>4.7600000000000003E-2</v>
      </c>
      <c r="L145" s="33">
        <v>52931.7</v>
      </c>
      <c r="M145" s="33">
        <v>106.75</v>
      </c>
      <c r="N145" s="33">
        <v>56.51</v>
      </c>
      <c r="O145" s="17">
        <v>0</v>
      </c>
      <c r="P145" s="17">
        <f>N145/סיכום!$B$42</f>
        <v>1.2384654617383205E-3</v>
      </c>
    </row>
    <row r="146" spans="1:16">
      <c r="A146" s="7" t="s">
        <v>387</v>
      </c>
      <c r="B146" s="7" t="s">
        <v>1120</v>
      </c>
      <c r="C146" s="7" t="s">
        <v>388</v>
      </c>
      <c r="D146" s="7" t="s">
        <v>389</v>
      </c>
      <c r="E146" s="26" t="s">
        <v>1114</v>
      </c>
      <c r="F146" s="26">
        <v>0</v>
      </c>
      <c r="G146" s="26">
        <v>0</v>
      </c>
      <c r="H146" s="7">
        <v>4.79</v>
      </c>
      <c r="I146" s="7" t="s">
        <v>386</v>
      </c>
      <c r="J146" s="17">
        <v>0.02</v>
      </c>
      <c r="K146" s="17">
        <v>1.9199999999999998E-2</v>
      </c>
      <c r="L146" s="33">
        <v>29406.5</v>
      </c>
      <c r="M146" s="33">
        <v>100.43</v>
      </c>
      <c r="N146" s="33">
        <v>29.53</v>
      </c>
      <c r="O146" s="17">
        <v>0</v>
      </c>
      <c r="P146" s="17">
        <f>N146/סיכום!$B$42</f>
        <v>6.4717545717806781E-4</v>
      </c>
    </row>
    <row r="147" spans="1:16" ht="13.5" thickBot="1">
      <c r="A147" s="6" t="s">
        <v>390</v>
      </c>
      <c r="B147" s="6"/>
      <c r="C147" s="6"/>
      <c r="D147" s="6"/>
      <c r="E147" s="6"/>
      <c r="F147" s="6"/>
      <c r="G147" s="6"/>
      <c r="H147" s="6">
        <v>10.97</v>
      </c>
      <c r="I147" s="6"/>
      <c r="J147" s="18"/>
      <c r="K147" s="18">
        <v>3.39E-2</v>
      </c>
      <c r="L147" s="24">
        <f>SUM(L112:L146)</f>
        <v>1984473.0999999999</v>
      </c>
      <c r="M147" s="32"/>
      <c r="N147" s="24">
        <f>SUM(N112:N146)</f>
        <v>2041.8000000000002</v>
      </c>
      <c r="O147" s="18"/>
      <c r="P147" s="19">
        <f>SUM(P112:P146)</f>
        <v>4.4747810649040938E-2</v>
      </c>
    </row>
    <row r="148" spans="1:16" ht="13.5" thickTop="1"/>
    <row r="149" spans="1:16" ht="13.5" thickBot="1">
      <c r="A149" s="4" t="s">
        <v>391</v>
      </c>
      <c r="B149" s="4"/>
      <c r="C149" s="4"/>
      <c r="D149" s="4"/>
      <c r="E149" s="4"/>
      <c r="F149" s="4"/>
      <c r="G149" s="4"/>
      <c r="H149" s="4">
        <v>10.97</v>
      </c>
      <c r="I149" s="4"/>
      <c r="J149" s="20"/>
      <c r="K149" s="20">
        <v>3.39E-2</v>
      </c>
      <c r="L149" s="25">
        <f>SUM(L147)</f>
        <v>1984473.0999999999</v>
      </c>
      <c r="M149" s="30"/>
      <c r="N149" s="25">
        <f>SUM(N147)</f>
        <v>2041.8000000000002</v>
      </c>
      <c r="O149" s="20"/>
      <c r="P149" s="21">
        <f>SUM(P147)</f>
        <v>4.4747810649040938E-2</v>
      </c>
    </row>
    <row r="150" spans="1:16" ht="13.5" thickTop="1"/>
    <row r="152" spans="1:16" ht="13.5" thickBot="1">
      <c r="A152" s="4" t="s">
        <v>392</v>
      </c>
      <c r="B152" s="4"/>
      <c r="C152" s="4"/>
      <c r="D152" s="4"/>
      <c r="E152" s="4"/>
      <c r="F152" s="4"/>
      <c r="G152" s="4"/>
      <c r="H152" s="4">
        <v>5.98</v>
      </c>
      <c r="I152" s="4"/>
      <c r="J152" s="20"/>
      <c r="K152" s="20">
        <v>1.66E-2</v>
      </c>
      <c r="L152" s="25">
        <f>SUM(L104+L149)</f>
        <v>5932977.4400000004</v>
      </c>
      <c r="M152" s="30"/>
      <c r="N152" s="25">
        <f>SUM(N104+N149)</f>
        <v>6758.3200000000015</v>
      </c>
      <c r="O152" s="20"/>
      <c r="P152" s="21">
        <f>SUM(P104+P149)</f>
        <v>0.14811442044550216</v>
      </c>
    </row>
    <row r="153" spans="1:16" ht="13.5" thickTop="1"/>
    <row r="155" spans="1:16">
      <c r="A155" s="7" t="s">
        <v>51</v>
      </c>
      <c r="B155" s="7"/>
      <c r="C155" s="7"/>
      <c r="D155" s="7"/>
      <c r="E155" s="7"/>
      <c r="F155" s="7"/>
      <c r="G155" s="7"/>
      <c r="H155" s="7"/>
      <c r="I155" s="7"/>
      <c r="J155" s="17"/>
      <c r="K155" s="17"/>
      <c r="L155" s="33"/>
      <c r="M155" s="33"/>
      <c r="N155" s="33"/>
      <c r="O155" s="17"/>
      <c r="P155" s="17"/>
    </row>
    <row r="159" spans="1:16">
      <c r="A159" s="2" t="s">
        <v>52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rightToLeft="1" topLeftCell="A22" workbookViewId="0">
      <selection activeCell="A81" sqref="A81"/>
    </sheetView>
  </sheetViews>
  <sheetFormatPr defaultColWidth="9.140625" defaultRowHeight="12.75"/>
  <cols>
    <col min="1" max="1" width="36.7109375" customWidth="1"/>
    <col min="2" max="2" width="16.7109375" customWidth="1"/>
    <col min="3" max="3" width="35.7109375" customWidth="1"/>
    <col min="4" max="4" width="46.7109375" customWidth="1"/>
    <col min="5" max="5" width="13.7109375" customWidth="1"/>
    <col min="6" max="7" width="12.7109375" style="29" customWidth="1"/>
    <col min="8" max="8" width="11.7109375" style="29" customWidth="1"/>
    <col min="9" max="9" width="24.7109375" style="27" customWidth="1"/>
    <col min="10" max="10" width="20.7109375" style="27" customWidth="1"/>
  </cols>
  <sheetData>
    <row r="2" spans="1:10" ht="18">
      <c r="A2" s="1" t="s">
        <v>0</v>
      </c>
    </row>
    <row r="4" spans="1:10" ht="18">
      <c r="A4" s="1" t="s">
        <v>393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30" t="s">
        <v>56</v>
      </c>
      <c r="G11" s="30" t="s">
        <v>57</v>
      </c>
      <c r="H11" s="30" t="s">
        <v>12</v>
      </c>
      <c r="I11" s="20" t="s">
        <v>58</v>
      </c>
      <c r="J11" s="20" t="s">
        <v>13</v>
      </c>
    </row>
    <row r="12" spans="1:10">
      <c r="A12" s="5"/>
      <c r="B12" s="5"/>
      <c r="C12" s="5"/>
      <c r="D12" s="5"/>
      <c r="E12" s="5"/>
      <c r="F12" s="31" t="s">
        <v>61</v>
      </c>
      <c r="G12" s="31" t="s">
        <v>62</v>
      </c>
      <c r="H12" s="31" t="s">
        <v>15</v>
      </c>
      <c r="I12" s="28" t="s">
        <v>14</v>
      </c>
      <c r="J12" s="28" t="s">
        <v>14</v>
      </c>
    </row>
    <row r="15" spans="1:10">
      <c r="A15" s="4" t="s">
        <v>394</v>
      </c>
      <c r="B15" s="4"/>
      <c r="C15" s="4"/>
      <c r="D15" s="4"/>
      <c r="E15" s="4"/>
      <c r="F15" s="30"/>
      <c r="G15" s="30"/>
      <c r="H15" s="30"/>
      <c r="I15" s="20"/>
      <c r="J15" s="20"/>
    </row>
    <row r="18" spans="1:10">
      <c r="A18" s="4" t="s">
        <v>395</v>
      </c>
      <c r="B18" s="4"/>
      <c r="C18" s="4"/>
      <c r="D18" s="4"/>
      <c r="E18" s="4"/>
      <c r="F18" s="30"/>
      <c r="G18" s="30"/>
      <c r="H18" s="30"/>
      <c r="I18" s="20"/>
      <c r="J18" s="20"/>
    </row>
    <row r="19" spans="1:10">
      <c r="A19" s="6" t="s">
        <v>396</v>
      </c>
      <c r="B19" s="6"/>
      <c r="C19" s="6"/>
      <c r="D19" s="6"/>
      <c r="E19" s="6"/>
      <c r="F19" s="32"/>
      <c r="G19" s="32"/>
      <c r="H19" s="32"/>
      <c r="I19" s="18"/>
      <c r="J19" s="18"/>
    </row>
    <row r="20" spans="1:10">
      <c r="A20" s="7" t="s">
        <v>397</v>
      </c>
      <c r="B20" s="7">
        <v>593038</v>
      </c>
      <c r="C20" s="7" t="s">
        <v>398</v>
      </c>
      <c r="D20" s="7" t="s">
        <v>126</v>
      </c>
      <c r="E20" s="7" t="s">
        <v>37</v>
      </c>
      <c r="F20" s="33">
        <v>501</v>
      </c>
      <c r="G20" s="33">
        <v>5470</v>
      </c>
      <c r="H20" s="33">
        <v>27.4</v>
      </c>
      <c r="I20" s="17">
        <v>0</v>
      </c>
      <c r="J20" s="17">
        <f>H20/סיכום!$B$42</f>
        <v>6.004946673443635E-4</v>
      </c>
    </row>
    <row r="21" spans="1:10">
      <c r="A21" s="7" t="s">
        <v>399</v>
      </c>
      <c r="B21" s="7">
        <v>1119478</v>
      </c>
      <c r="C21" s="7" t="s">
        <v>400</v>
      </c>
      <c r="D21" s="7" t="s">
        <v>153</v>
      </c>
      <c r="E21" s="7" t="s">
        <v>37</v>
      </c>
      <c r="F21" s="33">
        <v>328</v>
      </c>
      <c r="G21" s="33">
        <v>16370</v>
      </c>
      <c r="H21" s="33">
        <v>53.69</v>
      </c>
      <c r="I21" s="17">
        <v>0</v>
      </c>
      <c r="J21" s="17">
        <f>H21/סיכום!$B$42</f>
        <v>1.1766627259021489E-3</v>
      </c>
    </row>
    <row r="22" spans="1:10">
      <c r="A22" s="7" t="s">
        <v>401</v>
      </c>
      <c r="B22" s="7">
        <v>746016</v>
      </c>
      <c r="C22" s="7" t="s">
        <v>402</v>
      </c>
      <c r="D22" s="7" t="s">
        <v>403</v>
      </c>
      <c r="E22" s="7" t="s">
        <v>37</v>
      </c>
      <c r="F22" s="33">
        <v>629</v>
      </c>
      <c r="G22" s="33">
        <v>6218</v>
      </c>
      <c r="H22" s="33">
        <v>39.11</v>
      </c>
      <c r="I22" s="17">
        <v>0</v>
      </c>
      <c r="J22" s="17">
        <f>H22/סיכום!$B$42</f>
        <v>8.571294321108781E-4</v>
      </c>
    </row>
    <row r="23" spans="1:10">
      <c r="A23" s="7" t="s">
        <v>404</v>
      </c>
      <c r="B23" s="7">
        <v>1100007</v>
      </c>
      <c r="C23" s="7" t="s">
        <v>258</v>
      </c>
      <c r="D23" s="7" t="s">
        <v>193</v>
      </c>
      <c r="E23" s="7" t="s">
        <v>37</v>
      </c>
      <c r="F23" s="33">
        <v>82</v>
      </c>
      <c r="G23" s="33">
        <v>58150</v>
      </c>
      <c r="H23" s="33">
        <v>47.68</v>
      </c>
      <c r="I23" s="17">
        <v>0</v>
      </c>
      <c r="J23" s="17">
        <f>H23/סיכום!$B$42</f>
        <v>1.0449483846342795E-3</v>
      </c>
    </row>
    <row r="24" spans="1:10">
      <c r="A24" s="7" t="s">
        <v>405</v>
      </c>
      <c r="B24" s="7">
        <v>273011</v>
      </c>
      <c r="C24" s="7" t="s">
        <v>406</v>
      </c>
      <c r="D24" s="7" t="s">
        <v>407</v>
      </c>
      <c r="E24" s="7" t="s">
        <v>37</v>
      </c>
      <c r="F24" s="33">
        <v>257</v>
      </c>
      <c r="G24" s="33">
        <v>24390</v>
      </c>
      <c r="H24" s="33">
        <v>62.68</v>
      </c>
      <c r="I24" s="17">
        <v>0</v>
      </c>
      <c r="J24" s="17">
        <f>H24/סיכום!$B$42</f>
        <v>1.3736863412096608E-3</v>
      </c>
    </row>
    <row r="25" spans="1:10">
      <c r="A25" s="7" t="s">
        <v>408</v>
      </c>
      <c r="B25" s="7">
        <v>1134402</v>
      </c>
      <c r="C25" s="7" t="s">
        <v>409</v>
      </c>
      <c r="D25" s="7" t="s">
        <v>410</v>
      </c>
      <c r="E25" s="7" t="s">
        <v>37</v>
      </c>
      <c r="F25" s="33">
        <v>207.36</v>
      </c>
      <c r="G25" s="33">
        <v>15050</v>
      </c>
      <c r="H25" s="33">
        <v>31.21</v>
      </c>
      <c r="I25" s="17">
        <v>0</v>
      </c>
      <c r="J25" s="17">
        <f>H25/סיכום!$B$42</f>
        <v>6.8399410831451052E-4</v>
      </c>
    </row>
    <row r="26" spans="1:10" ht="13.5" thickBot="1">
      <c r="A26" s="6" t="s">
        <v>411</v>
      </c>
      <c r="B26" s="6"/>
      <c r="C26" s="6"/>
      <c r="D26" s="6"/>
      <c r="E26" s="6"/>
      <c r="F26" s="24">
        <f>SUM(F20:F25)</f>
        <v>2004.3600000000001</v>
      </c>
      <c r="G26" s="32"/>
      <c r="H26" s="24">
        <f>SUM(H20:H25)</f>
        <v>261.77</v>
      </c>
      <c r="I26" s="18"/>
      <c r="J26" s="19">
        <f>SUM(J20:J25)</f>
        <v>5.7369156595158417E-3</v>
      </c>
    </row>
    <row r="27" spans="1:10" ht="13.5" thickTop="1"/>
    <row r="28" spans="1:10">
      <c r="A28" s="6" t="s">
        <v>412</v>
      </c>
      <c r="B28" s="6"/>
      <c r="C28" s="6"/>
      <c r="D28" s="6"/>
      <c r="E28" s="6"/>
      <c r="F28" s="32"/>
      <c r="G28" s="32"/>
      <c r="H28" s="32"/>
      <c r="I28" s="18"/>
      <c r="J28" s="18"/>
    </row>
    <row r="29" spans="1:10">
      <c r="A29" s="7" t="s">
        <v>413</v>
      </c>
      <c r="B29" s="7">
        <v>763011</v>
      </c>
      <c r="C29" s="7" t="s">
        <v>414</v>
      </c>
      <c r="D29" s="7" t="s">
        <v>126</v>
      </c>
      <c r="E29" s="7" t="s">
        <v>37</v>
      </c>
      <c r="F29" s="33">
        <v>237.47</v>
      </c>
      <c r="G29" s="33">
        <v>6218</v>
      </c>
      <c r="H29" s="33">
        <v>14.77</v>
      </c>
      <c r="I29" s="17">
        <v>0</v>
      </c>
      <c r="J29" s="17">
        <f>H29/סיכום!$B$42</f>
        <v>3.2369730790789234E-4</v>
      </c>
    </row>
    <row r="30" spans="1:10">
      <c r="A30" s="7" t="s">
        <v>415</v>
      </c>
      <c r="B30" s="7">
        <v>251017</v>
      </c>
      <c r="C30" s="7" t="s">
        <v>416</v>
      </c>
      <c r="D30" s="7" t="s">
        <v>153</v>
      </c>
      <c r="E30" s="7" t="s">
        <v>37</v>
      </c>
      <c r="F30" s="33">
        <v>4025</v>
      </c>
      <c r="G30" s="33">
        <v>994.2</v>
      </c>
      <c r="H30" s="33">
        <v>40.020000000000003</v>
      </c>
      <c r="I30" s="17">
        <v>1E-4</v>
      </c>
      <c r="J30" s="17">
        <f>H30/סיכום!$B$42</f>
        <v>8.7707286814311795E-4</v>
      </c>
    </row>
    <row r="31" spans="1:10">
      <c r="A31" s="7" t="s">
        <v>417</v>
      </c>
      <c r="B31" s="7">
        <v>759019</v>
      </c>
      <c r="C31" s="7" t="s">
        <v>162</v>
      </c>
      <c r="D31" s="7" t="s">
        <v>153</v>
      </c>
      <c r="E31" s="7" t="s">
        <v>37</v>
      </c>
      <c r="F31" s="33">
        <v>43</v>
      </c>
      <c r="G31" s="33">
        <v>122600</v>
      </c>
      <c r="H31" s="33">
        <v>52.72</v>
      </c>
      <c r="I31" s="17">
        <v>0</v>
      </c>
      <c r="J31" s="17">
        <f>H31/סיכום!$B$42</f>
        <v>1.1554043380436075E-3</v>
      </c>
    </row>
    <row r="32" spans="1:10">
      <c r="A32" s="7" t="s">
        <v>418</v>
      </c>
      <c r="B32" s="7">
        <v>759014</v>
      </c>
      <c r="C32" s="7" t="s">
        <v>162</v>
      </c>
      <c r="D32" s="7" t="s">
        <v>153</v>
      </c>
      <c r="E32" s="7" t="s">
        <v>37</v>
      </c>
      <c r="F32" s="33">
        <v>2571.98</v>
      </c>
      <c r="G32" s="33">
        <v>100</v>
      </c>
      <c r="H32" s="33">
        <v>2.57</v>
      </c>
      <c r="I32" s="17"/>
      <c r="J32" s="17">
        <f>H32/סיכום!$B$42</f>
        <v>5.6323769893248697E-5</v>
      </c>
    </row>
    <row r="33" spans="1:10">
      <c r="A33" s="7" t="s">
        <v>419</v>
      </c>
      <c r="B33" s="7">
        <v>1081603</v>
      </c>
      <c r="C33" s="7" t="s">
        <v>420</v>
      </c>
      <c r="D33" s="7" t="s">
        <v>421</v>
      </c>
      <c r="E33" s="7" t="s">
        <v>37</v>
      </c>
      <c r="F33" s="33">
        <v>281</v>
      </c>
      <c r="G33" s="33">
        <v>13430</v>
      </c>
      <c r="H33" s="33">
        <v>37.74</v>
      </c>
      <c r="I33" s="17">
        <v>0</v>
      </c>
      <c r="J33" s="17">
        <f>H33/סיכום!$B$42</f>
        <v>8.2710469874365999E-4</v>
      </c>
    </row>
    <row r="34" spans="1:10" ht="13.5" thickBot="1">
      <c r="A34" s="6" t="s">
        <v>422</v>
      </c>
      <c r="B34" s="6"/>
      <c r="C34" s="6"/>
      <c r="D34" s="6"/>
      <c r="E34" s="6"/>
      <c r="F34" s="24">
        <f>SUM(F29:F33)</f>
        <v>7158.4500000000007</v>
      </c>
      <c r="G34" s="32"/>
      <c r="H34" s="24">
        <f>SUM(H29:H33)</f>
        <v>147.82</v>
      </c>
      <c r="I34" s="18"/>
      <c r="J34" s="19">
        <f>SUM(J29:J33)</f>
        <v>3.2396029827315262E-3</v>
      </c>
    </row>
    <row r="35" spans="1:10" ht="13.5" thickTop="1"/>
    <row r="36" spans="1:10">
      <c r="A36" s="6" t="s">
        <v>423</v>
      </c>
      <c r="B36" s="6"/>
      <c r="C36" s="6"/>
      <c r="D36" s="6"/>
      <c r="E36" s="6"/>
      <c r="F36" s="32"/>
      <c r="G36" s="32"/>
      <c r="H36" s="32"/>
      <c r="I36" s="18"/>
      <c r="J36" s="18"/>
    </row>
    <row r="37" spans="1:10" ht="13.5" thickBot="1">
      <c r="A37" s="6" t="s">
        <v>424</v>
      </c>
      <c r="B37" s="6"/>
      <c r="C37" s="6"/>
      <c r="D37" s="6"/>
      <c r="E37" s="6"/>
      <c r="F37" s="24">
        <v>0</v>
      </c>
      <c r="G37" s="32"/>
      <c r="H37" s="24">
        <v>0</v>
      </c>
      <c r="I37" s="18"/>
      <c r="J37" s="19">
        <f>H37/סיכום!$B$42</f>
        <v>0</v>
      </c>
    </row>
    <row r="38" spans="1:10" ht="13.5" thickTop="1"/>
    <row r="39" spans="1:10">
      <c r="A39" s="6" t="s">
        <v>425</v>
      </c>
      <c r="B39" s="6"/>
      <c r="C39" s="6"/>
      <c r="D39" s="6"/>
      <c r="E39" s="6"/>
      <c r="F39" s="32"/>
      <c r="G39" s="32"/>
      <c r="H39" s="32"/>
      <c r="I39" s="18"/>
      <c r="J39" s="18"/>
    </row>
    <row r="40" spans="1:10" ht="13.5" thickBot="1">
      <c r="A40" s="6" t="s">
        <v>426</v>
      </c>
      <c r="B40" s="6"/>
      <c r="C40" s="6"/>
      <c r="D40" s="6"/>
      <c r="E40" s="6"/>
      <c r="F40" s="24">
        <v>0</v>
      </c>
      <c r="G40" s="32"/>
      <c r="H40" s="24">
        <v>0</v>
      </c>
      <c r="I40" s="18"/>
      <c r="J40" s="19">
        <f>H40/סיכום!$B$42</f>
        <v>0</v>
      </c>
    </row>
    <row r="41" spans="1:10" ht="13.5" thickTop="1"/>
    <row r="42" spans="1:10">
      <c r="A42" s="6" t="s">
        <v>427</v>
      </c>
      <c r="B42" s="6"/>
      <c r="C42" s="6"/>
      <c r="D42" s="6"/>
      <c r="E42" s="6"/>
      <c r="F42" s="32"/>
      <c r="G42" s="32"/>
      <c r="H42" s="32"/>
      <c r="I42" s="18"/>
      <c r="J42" s="18"/>
    </row>
    <row r="43" spans="1:10" ht="13.5" thickBot="1">
      <c r="A43" s="6" t="s">
        <v>428</v>
      </c>
      <c r="B43" s="6"/>
      <c r="C43" s="6"/>
      <c r="D43" s="6"/>
      <c r="E43" s="6"/>
      <c r="F43" s="24">
        <v>0</v>
      </c>
      <c r="G43" s="32"/>
      <c r="H43" s="24">
        <v>0</v>
      </c>
      <c r="I43" s="18"/>
      <c r="J43" s="19">
        <f>H43/סיכום!$B$42</f>
        <v>0</v>
      </c>
    </row>
    <row r="44" spans="1:10" ht="13.5" thickTop="1"/>
    <row r="45" spans="1:10" ht="13.5" thickBot="1">
      <c r="A45" s="4" t="s">
        <v>429</v>
      </c>
      <c r="B45" s="4"/>
      <c r="C45" s="4"/>
      <c r="D45" s="4"/>
      <c r="E45" s="4"/>
      <c r="F45" s="25">
        <f>SUM(F26+F34)</f>
        <v>9162.8100000000013</v>
      </c>
      <c r="G45" s="30"/>
      <c r="H45" s="25">
        <f>SUM(H26+H34)</f>
        <v>409.59</v>
      </c>
      <c r="I45" s="20"/>
      <c r="J45" s="21">
        <f>SUM(J26+J34)</f>
        <v>8.9765186422473674E-3</v>
      </c>
    </row>
    <row r="46" spans="1:10" ht="13.5" thickTop="1"/>
    <row r="48" spans="1:10">
      <c r="A48" s="4" t="s">
        <v>430</v>
      </c>
      <c r="B48" s="4"/>
      <c r="C48" s="4"/>
      <c r="D48" s="4"/>
      <c r="E48" s="4"/>
      <c r="F48" s="30"/>
      <c r="G48" s="30"/>
      <c r="H48" s="30"/>
      <c r="I48" s="20"/>
      <c r="J48" s="20"/>
    </row>
    <row r="49" spans="1:10">
      <c r="A49" s="6" t="s">
        <v>431</v>
      </c>
      <c r="B49" s="6"/>
      <c r="C49" s="6"/>
      <c r="D49" s="6"/>
      <c r="E49" s="6"/>
      <c r="F49" s="32"/>
      <c r="G49" s="32"/>
      <c r="H49" s="32"/>
      <c r="I49" s="18"/>
      <c r="J49" s="18"/>
    </row>
    <row r="50" spans="1:10">
      <c r="A50" s="7" t="s">
        <v>432</v>
      </c>
      <c r="B50" s="7" t="s">
        <v>433</v>
      </c>
      <c r="C50" s="7"/>
      <c r="D50" s="7" t="s">
        <v>434</v>
      </c>
      <c r="E50" s="7" t="s">
        <v>25</v>
      </c>
      <c r="F50" s="33">
        <v>286.56</v>
      </c>
      <c r="G50" s="33">
        <v>2091</v>
      </c>
      <c r="H50" s="33">
        <v>5.99</v>
      </c>
      <c r="I50" s="17">
        <v>0</v>
      </c>
      <c r="J50" s="17">
        <f>H50/סיכום!$B$42</f>
        <v>1.3127602399243569E-4</v>
      </c>
    </row>
    <row r="51" spans="1:10">
      <c r="A51" s="7" t="s">
        <v>435</v>
      </c>
      <c r="B51" s="7" t="s">
        <v>436</v>
      </c>
      <c r="C51" s="7" t="s">
        <v>435</v>
      </c>
      <c r="D51" s="7" t="s">
        <v>153</v>
      </c>
      <c r="E51" s="7" t="s">
        <v>386</v>
      </c>
      <c r="F51" s="33">
        <v>2728.92</v>
      </c>
      <c r="G51" s="33">
        <v>246</v>
      </c>
      <c r="H51" s="33">
        <v>6.71</v>
      </c>
      <c r="I51" s="17">
        <v>2.7000000000000001E-3</v>
      </c>
      <c r="J51" s="17">
        <f>H51/סיכום!$B$42</f>
        <v>1.4705544590805399E-4</v>
      </c>
    </row>
    <row r="52" spans="1:10">
      <c r="A52" s="7" t="s">
        <v>437</v>
      </c>
      <c r="B52" s="7" t="s">
        <v>438</v>
      </c>
      <c r="C52" s="7" t="s">
        <v>439</v>
      </c>
      <c r="D52" s="7" t="s">
        <v>440</v>
      </c>
      <c r="E52" s="7" t="s">
        <v>25</v>
      </c>
      <c r="F52" s="33">
        <v>111.44</v>
      </c>
      <c r="G52" s="33">
        <v>4388</v>
      </c>
      <c r="H52" s="33">
        <v>4.8899999999999997</v>
      </c>
      <c r="I52" s="17">
        <v>0</v>
      </c>
      <c r="J52" s="17">
        <f>H52/סיכום!$B$42</f>
        <v>1.0716857384357437E-4</v>
      </c>
    </row>
    <row r="53" spans="1:10">
      <c r="A53" s="7" t="s">
        <v>441</v>
      </c>
      <c r="B53" s="7" t="s">
        <v>442</v>
      </c>
      <c r="C53" s="7" t="s">
        <v>443</v>
      </c>
      <c r="D53" s="7" t="s">
        <v>440</v>
      </c>
      <c r="E53" s="7" t="s">
        <v>25</v>
      </c>
      <c r="F53" s="33">
        <v>95.52</v>
      </c>
      <c r="G53" s="33">
        <v>8344</v>
      </c>
      <c r="H53" s="33">
        <v>7.97</v>
      </c>
      <c r="I53" s="17">
        <v>0</v>
      </c>
      <c r="J53" s="17">
        <f>H53/סיכום!$B$42</f>
        <v>1.7466943426038605E-4</v>
      </c>
    </row>
    <row r="54" spans="1:10">
      <c r="A54" s="7" t="s">
        <v>444</v>
      </c>
      <c r="B54" s="7" t="s">
        <v>442</v>
      </c>
      <c r="C54" s="7" t="s">
        <v>443</v>
      </c>
      <c r="D54" s="7" t="s">
        <v>440</v>
      </c>
      <c r="E54" s="7" t="s">
        <v>25</v>
      </c>
      <c r="F54" s="33">
        <v>47.76</v>
      </c>
      <c r="G54" s="33">
        <v>1</v>
      </c>
      <c r="H54" s="33">
        <v>0.05</v>
      </c>
      <c r="I54" s="17">
        <v>0</v>
      </c>
      <c r="J54" s="17">
        <f>H54/סיכום!$B$42</f>
        <v>1.0957931885846052E-6</v>
      </c>
    </row>
    <row r="55" spans="1:10">
      <c r="A55" s="7" t="s">
        <v>445</v>
      </c>
      <c r="B55" s="7" t="s">
        <v>446</v>
      </c>
      <c r="C55" s="7" t="s">
        <v>447</v>
      </c>
      <c r="D55" s="7" t="s">
        <v>448</v>
      </c>
      <c r="E55" s="7" t="s">
        <v>25</v>
      </c>
      <c r="F55" s="33">
        <v>47.76</v>
      </c>
      <c r="G55" s="33">
        <v>9116</v>
      </c>
      <c r="H55" s="33">
        <v>4.3499999999999996</v>
      </c>
      <c r="I55" s="17">
        <v>0</v>
      </c>
      <c r="J55" s="17">
        <f>H55/סיכום!$B$42</f>
        <v>9.5334007406860639E-5</v>
      </c>
    </row>
    <row r="56" spans="1:10">
      <c r="A56" s="7" t="s">
        <v>449</v>
      </c>
      <c r="B56" s="7" t="s">
        <v>450</v>
      </c>
      <c r="C56" s="7" t="s">
        <v>451</v>
      </c>
      <c r="D56" s="7" t="s">
        <v>452</v>
      </c>
      <c r="E56" s="7" t="s">
        <v>30</v>
      </c>
      <c r="F56" s="33">
        <v>239.32</v>
      </c>
      <c r="G56" s="33">
        <v>2900.8</v>
      </c>
      <c r="H56" s="33">
        <v>6.94</v>
      </c>
      <c r="I56" s="17">
        <v>0</v>
      </c>
      <c r="J56" s="17">
        <f>H56/סיכום!$B$42</f>
        <v>1.520960945755432E-4</v>
      </c>
    </row>
    <row r="57" spans="1:10">
      <c r="A57" s="7" t="s">
        <v>453</v>
      </c>
      <c r="B57" s="7" t="s">
        <v>454</v>
      </c>
      <c r="C57" s="7" t="s">
        <v>455</v>
      </c>
      <c r="D57" s="7" t="s">
        <v>456</v>
      </c>
      <c r="E57" s="7" t="s">
        <v>25</v>
      </c>
      <c r="F57" s="33">
        <v>119.4</v>
      </c>
      <c r="G57" s="33">
        <v>6048</v>
      </c>
      <c r="H57" s="33">
        <v>7.22</v>
      </c>
      <c r="I57" s="17">
        <v>0</v>
      </c>
      <c r="J57" s="17">
        <f>H57/סיכום!$B$42</f>
        <v>1.5823253643161697E-4</v>
      </c>
    </row>
    <row r="58" spans="1:10">
      <c r="A58" s="7" t="s">
        <v>457</v>
      </c>
      <c r="B58" s="7" t="s">
        <v>458</v>
      </c>
      <c r="C58" s="7" t="s">
        <v>457</v>
      </c>
      <c r="D58" s="7" t="s">
        <v>456</v>
      </c>
      <c r="E58" s="7" t="s">
        <v>25</v>
      </c>
      <c r="F58" s="33">
        <v>175.12</v>
      </c>
      <c r="G58" s="33">
        <v>3750</v>
      </c>
      <c r="H58" s="33">
        <v>6.57</v>
      </c>
      <c r="I58" s="17">
        <v>0</v>
      </c>
      <c r="J58" s="17">
        <f>H58/סיכום!$B$42</f>
        <v>1.4398722498001711E-4</v>
      </c>
    </row>
    <row r="59" spans="1:10">
      <c r="A59" s="7" t="s">
        <v>459</v>
      </c>
      <c r="B59" s="7" t="s">
        <v>460</v>
      </c>
      <c r="C59" s="7" t="s">
        <v>461</v>
      </c>
      <c r="D59" s="7" t="s">
        <v>350</v>
      </c>
      <c r="E59" s="7" t="s">
        <v>386</v>
      </c>
      <c r="F59" s="33">
        <v>7057.56</v>
      </c>
      <c r="G59" s="33">
        <v>152</v>
      </c>
      <c r="H59" s="33">
        <v>10.73</v>
      </c>
      <c r="I59" s="17">
        <v>0</v>
      </c>
      <c r="J59" s="17">
        <f>H59/סיכום!$B$42</f>
        <v>2.3515721827025625E-4</v>
      </c>
    </row>
    <row r="60" spans="1:10">
      <c r="A60" s="7" t="s">
        <v>462</v>
      </c>
      <c r="B60" s="7" t="s">
        <v>463</v>
      </c>
      <c r="C60" s="7" t="s">
        <v>462</v>
      </c>
      <c r="D60" s="7" t="s">
        <v>350</v>
      </c>
      <c r="E60" s="7" t="s">
        <v>25</v>
      </c>
      <c r="F60" s="33">
        <v>91.54</v>
      </c>
      <c r="G60" s="33">
        <v>5504</v>
      </c>
      <c r="H60" s="33">
        <v>5.04</v>
      </c>
      <c r="I60" s="17">
        <v>0</v>
      </c>
      <c r="J60" s="17">
        <f>H60/סיכום!$B$42</f>
        <v>1.104559534093282E-4</v>
      </c>
    </row>
    <row r="61" spans="1:10">
      <c r="A61" s="7" t="s">
        <v>464</v>
      </c>
      <c r="B61" s="7" t="s">
        <v>465</v>
      </c>
      <c r="C61" s="7" t="s">
        <v>464</v>
      </c>
      <c r="D61" s="7" t="s">
        <v>378</v>
      </c>
      <c r="E61" s="7" t="s">
        <v>25</v>
      </c>
      <c r="F61" s="33">
        <v>11.94</v>
      </c>
      <c r="G61" s="33">
        <v>116415</v>
      </c>
      <c r="H61" s="33">
        <v>13.9</v>
      </c>
      <c r="I61" s="17">
        <v>0</v>
      </c>
      <c r="J61" s="17">
        <f>H61/סיכום!$B$42</f>
        <v>3.046305064265202E-4</v>
      </c>
    </row>
    <row r="62" spans="1:10">
      <c r="A62" s="7" t="s">
        <v>466</v>
      </c>
      <c r="B62" s="7" t="s">
        <v>467</v>
      </c>
      <c r="C62" s="7" t="s">
        <v>468</v>
      </c>
      <c r="D62" s="7" t="s">
        <v>378</v>
      </c>
      <c r="E62" s="7" t="s">
        <v>25</v>
      </c>
      <c r="F62" s="33">
        <v>107.46</v>
      </c>
      <c r="G62" s="33">
        <v>7005</v>
      </c>
      <c r="H62" s="33">
        <v>7.53</v>
      </c>
      <c r="I62" s="17">
        <v>0</v>
      </c>
      <c r="J62" s="17">
        <f>H62/סיכום!$B$42</f>
        <v>1.6502645420084152E-4</v>
      </c>
    </row>
    <row r="63" spans="1:10">
      <c r="A63" s="7" t="s">
        <v>469</v>
      </c>
      <c r="B63" s="7" t="s">
        <v>470</v>
      </c>
      <c r="C63" s="7" t="s">
        <v>471</v>
      </c>
      <c r="D63" s="7" t="s">
        <v>472</v>
      </c>
      <c r="E63" s="7" t="s">
        <v>25</v>
      </c>
      <c r="F63" s="33">
        <v>27.86</v>
      </c>
      <c r="G63" s="33">
        <v>29762</v>
      </c>
      <c r="H63" s="33">
        <v>8.2899999999999991</v>
      </c>
      <c r="I63" s="17">
        <v>0</v>
      </c>
      <c r="J63" s="17">
        <f>H63/סיכום!$B$42</f>
        <v>1.816825106673275E-4</v>
      </c>
    </row>
    <row r="64" spans="1:10">
      <c r="A64" s="7" t="s">
        <v>473</v>
      </c>
      <c r="B64" s="7" t="s">
        <v>474</v>
      </c>
      <c r="C64" s="7" t="s">
        <v>473</v>
      </c>
      <c r="D64" s="7" t="s">
        <v>472</v>
      </c>
      <c r="E64" s="7" t="s">
        <v>25</v>
      </c>
      <c r="F64" s="33">
        <v>123.38</v>
      </c>
      <c r="G64" s="33">
        <v>9813</v>
      </c>
      <c r="H64" s="33">
        <v>12.11</v>
      </c>
      <c r="I64" s="17">
        <v>0</v>
      </c>
      <c r="J64" s="17">
        <f>H64/סיכום!$B$42</f>
        <v>2.6540111027519134E-4</v>
      </c>
    </row>
    <row r="65" spans="1:10">
      <c r="A65" s="7" t="s">
        <v>475</v>
      </c>
      <c r="B65" s="7" t="s">
        <v>476</v>
      </c>
      <c r="C65" s="7" t="s">
        <v>477</v>
      </c>
      <c r="D65" s="7" t="s">
        <v>472</v>
      </c>
      <c r="E65" s="7" t="s">
        <v>25</v>
      </c>
      <c r="F65" s="33">
        <v>250.74</v>
      </c>
      <c r="G65" s="33">
        <v>3479</v>
      </c>
      <c r="H65" s="33">
        <v>8.7200000000000006</v>
      </c>
      <c r="I65" s="17">
        <v>0</v>
      </c>
      <c r="J65" s="17">
        <f>H65/סיכום!$B$42</f>
        <v>1.9110633208915513E-4</v>
      </c>
    </row>
    <row r="66" spans="1:10">
      <c r="A66" s="7" t="s">
        <v>478</v>
      </c>
      <c r="B66" s="7" t="s">
        <v>479</v>
      </c>
      <c r="C66" s="7" t="s">
        <v>480</v>
      </c>
      <c r="D66" s="7" t="s">
        <v>472</v>
      </c>
      <c r="E66" s="7" t="s">
        <v>25</v>
      </c>
      <c r="F66" s="33">
        <v>206.96</v>
      </c>
      <c r="G66" s="33">
        <v>4944</v>
      </c>
      <c r="H66" s="33">
        <v>10.23</v>
      </c>
      <c r="I66" s="17">
        <v>0</v>
      </c>
      <c r="J66" s="17">
        <f>H66/סיכום!$B$42</f>
        <v>2.241992863844102E-4</v>
      </c>
    </row>
    <row r="67" spans="1:10">
      <c r="A67" s="7" t="s">
        <v>339</v>
      </c>
      <c r="B67" s="7" t="s">
        <v>481</v>
      </c>
      <c r="C67" s="7" t="s">
        <v>339</v>
      </c>
      <c r="D67" s="7" t="s">
        <v>286</v>
      </c>
      <c r="E67" s="7" t="s">
        <v>25</v>
      </c>
      <c r="F67" s="33">
        <v>549.24</v>
      </c>
      <c r="G67" s="33">
        <v>5152</v>
      </c>
      <c r="H67" s="33">
        <v>28.3</v>
      </c>
      <c r="I67" s="17">
        <v>0</v>
      </c>
      <c r="J67" s="17">
        <f>H67/סיכום!$B$42</f>
        <v>6.2021894473888648E-4</v>
      </c>
    </row>
    <row r="68" spans="1:10">
      <c r="A68" s="7" t="s">
        <v>329</v>
      </c>
      <c r="B68" s="7" t="s">
        <v>482</v>
      </c>
      <c r="C68" s="7" t="s">
        <v>329</v>
      </c>
      <c r="D68" s="7" t="s">
        <v>294</v>
      </c>
      <c r="E68" s="7" t="s">
        <v>25</v>
      </c>
      <c r="F68" s="33">
        <v>2710.38</v>
      </c>
      <c r="G68" s="33">
        <v>1539</v>
      </c>
      <c r="H68" s="33">
        <v>41.71</v>
      </c>
      <c r="I68" s="17">
        <v>0</v>
      </c>
      <c r="J68" s="17">
        <f>H68/סיכום!$B$42</f>
        <v>9.1411067791727753E-4</v>
      </c>
    </row>
    <row r="69" spans="1:10">
      <c r="A69" s="7" t="s">
        <v>483</v>
      </c>
      <c r="B69" s="7" t="s">
        <v>484</v>
      </c>
      <c r="C69" s="7" t="s">
        <v>485</v>
      </c>
      <c r="D69" s="7" t="s">
        <v>389</v>
      </c>
      <c r="E69" s="7" t="s">
        <v>30</v>
      </c>
      <c r="F69" s="33">
        <v>4380.34</v>
      </c>
      <c r="G69" s="33">
        <v>1728</v>
      </c>
      <c r="H69" s="33">
        <v>75.69</v>
      </c>
      <c r="I69" s="17">
        <v>0</v>
      </c>
      <c r="J69" s="17">
        <f>H69/סיכום!$B$42</f>
        <v>1.6588117288793751E-3</v>
      </c>
    </row>
    <row r="70" spans="1:10">
      <c r="A70" s="7" t="s">
        <v>486</v>
      </c>
      <c r="B70" s="7" t="s">
        <v>487</v>
      </c>
      <c r="C70" s="7" t="s">
        <v>488</v>
      </c>
      <c r="D70" s="7" t="s">
        <v>370</v>
      </c>
      <c r="E70" s="7" t="s">
        <v>25</v>
      </c>
      <c r="F70" s="33">
        <v>75.62</v>
      </c>
      <c r="G70" s="33">
        <v>20840</v>
      </c>
      <c r="H70" s="33">
        <v>15.76</v>
      </c>
      <c r="I70" s="17">
        <v>0</v>
      </c>
      <c r="J70" s="17">
        <f>H70/סיכום!$B$42</f>
        <v>3.4539401304186751E-4</v>
      </c>
    </row>
    <row r="71" spans="1:10">
      <c r="A71" s="7" t="s">
        <v>489</v>
      </c>
      <c r="B71" s="7" t="s">
        <v>490</v>
      </c>
      <c r="C71" s="7" t="s">
        <v>489</v>
      </c>
      <c r="D71" s="7" t="s">
        <v>370</v>
      </c>
      <c r="E71" s="7" t="s">
        <v>25</v>
      </c>
      <c r="F71" s="33">
        <v>266.66000000000003</v>
      </c>
      <c r="G71" s="33">
        <v>5768</v>
      </c>
      <c r="H71" s="33">
        <v>15.38</v>
      </c>
      <c r="I71" s="17">
        <v>0</v>
      </c>
      <c r="J71" s="17">
        <f>H71/סיכום!$B$42</f>
        <v>3.3706598480862451E-4</v>
      </c>
    </row>
    <row r="72" spans="1:10">
      <c r="A72" s="7" t="s">
        <v>491</v>
      </c>
      <c r="B72" s="7" t="s">
        <v>492</v>
      </c>
      <c r="C72" s="7" t="s">
        <v>493</v>
      </c>
      <c r="D72" s="7" t="s">
        <v>370</v>
      </c>
      <c r="E72" s="7" t="s">
        <v>25</v>
      </c>
      <c r="F72" s="33">
        <v>163.18</v>
      </c>
      <c r="G72" s="33">
        <v>8221.5</v>
      </c>
      <c r="H72" s="33">
        <v>13.42</v>
      </c>
      <c r="I72" s="17">
        <v>0</v>
      </c>
      <c r="J72" s="17">
        <f>H72/סיכום!$B$42</f>
        <v>2.9411089181610798E-4</v>
      </c>
    </row>
    <row r="73" spans="1:10">
      <c r="A73" s="7" t="s">
        <v>494</v>
      </c>
      <c r="B73" s="7" t="s">
        <v>495</v>
      </c>
      <c r="C73" s="7" t="s">
        <v>496</v>
      </c>
      <c r="D73" s="7" t="s">
        <v>370</v>
      </c>
      <c r="E73" s="7" t="s">
        <v>25</v>
      </c>
      <c r="F73" s="33">
        <v>31.84</v>
      </c>
      <c r="G73" s="33">
        <v>54800</v>
      </c>
      <c r="H73" s="33">
        <v>17.45</v>
      </c>
      <c r="I73" s="17">
        <v>0</v>
      </c>
      <c r="J73" s="17">
        <f>H73/סיכום!$B$42</f>
        <v>3.8243182281602714E-4</v>
      </c>
    </row>
    <row r="74" spans="1:10">
      <c r="A74" s="7" t="s">
        <v>497</v>
      </c>
      <c r="B74" s="7" t="s">
        <v>498</v>
      </c>
      <c r="C74" s="7" t="s">
        <v>499</v>
      </c>
      <c r="D74" s="7" t="s">
        <v>370</v>
      </c>
      <c r="E74" s="7" t="s">
        <v>25</v>
      </c>
      <c r="F74" s="33">
        <v>39.799999999999997</v>
      </c>
      <c r="G74" s="33">
        <v>16050</v>
      </c>
      <c r="H74" s="33">
        <v>6.39</v>
      </c>
      <c r="I74" s="17">
        <v>0</v>
      </c>
      <c r="J74" s="17">
        <f>H74/סיכום!$B$42</f>
        <v>1.4004236950111251E-4</v>
      </c>
    </row>
    <row r="75" spans="1:10">
      <c r="A75" s="7" t="s">
        <v>500</v>
      </c>
      <c r="B75" s="7" t="s">
        <v>501</v>
      </c>
      <c r="C75" s="7" t="s">
        <v>502</v>
      </c>
      <c r="D75" s="7" t="s">
        <v>312</v>
      </c>
      <c r="E75" s="7" t="s">
        <v>25</v>
      </c>
      <c r="F75" s="33">
        <v>19.899999999999999</v>
      </c>
      <c r="G75" s="33">
        <v>64400</v>
      </c>
      <c r="H75" s="33">
        <v>12.82</v>
      </c>
      <c r="I75" s="17">
        <v>0</v>
      </c>
      <c r="J75" s="17">
        <f>H75/סיכום!$B$42</f>
        <v>2.8096137355309274E-4</v>
      </c>
    </row>
    <row r="76" spans="1:10">
      <c r="A76" s="7" t="s">
        <v>503</v>
      </c>
      <c r="B76" s="7" t="s">
        <v>504</v>
      </c>
      <c r="C76" s="7" t="s">
        <v>505</v>
      </c>
      <c r="D76" s="7" t="s">
        <v>506</v>
      </c>
      <c r="E76" s="7" t="s">
        <v>25</v>
      </c>
      <c r="F76" s="33">
        <v>346.26</v>
      </c>
      <c r="G76" s="33">
        <v>5854</v>
      </c>
      <c r="H76" s="33">
        <v>20.27</v>
      </c>
      <c r="I76" s="17">
        <v>0</v>
      </c>
      <c r="J76" s="17">
        <f>H76/סיכום!$B$42</f>
        <v>4.4423455865219889E-4</v>
      </c>
    </row>
    <row r="77" spans="1:10" ht="13.5" thickBot="1">
      <c r="A77" s="6" t="s">
        <v>507</v>
      </c>
      <c r="B77" s="6"/>
      <c r="C77" s="6"/>
      <c r="D77" s="6"/>
      <c r="E77" s="6"/>
      <c r="F77" s="24">
        <f>SUM(F50:F76)</f>
        <v>20312.46</v>
      </c>
      <c r="G77" s="32"/>
      <c r="H77" s="24">
        <f>SUM(H50:H76)</f>
        <v>374.43</v>
      </c>
      <c r="I77" s="18"/>
      <c r="J77" s="19">
        <f>SUM(J50:J76)</f>
        <v>8.205956872034674E-3</v>
      </c>
    </row>
    <row r="78" spans="1:10" ht="13.5" thickTop="1"/>
    <row r="79" spans="1:10">
      <c r="A79" s="6" t="s">
        <v>508</v>
      </c>
      <c r="B79" s="6"/>
      <c r="C79" s="6"/>
      <c r="D79" s="6"/>
      <c r="E79" s="6"/>
      <c r="F79" s="32"/>
      <c r="G79" s="32"/>
      <c r="H79" s="32"/>
      <c r="I79" s="18"/>
      <c r="J79" s="18"/>
    </row>
    <row r="80" spans="1:10">
      <c r="A80" s="7" t="s">
        <v>509</v>
      </c>
      <c r="B80" s="7" t="s">
        <v>510</v>
      </c>
      <c r="C80" s="7" t="s">
        <v>511</v>
      </c>
      <c r="D80" s="7" t="s">
        <v>230</v>
      </c>
      <c r="E80" s="7" t="s">
        <v>25</v>
      </c>
      <c r="F80" s="33">
        <v>224.23</v>
      </c>
      <c r="G80" s="33">
        <v>0</v>
      </c>
      <c r="H80" s="33">
        <v>0</v>
      </c>
      <c r="I80" s="17"/>
      <c r="J80" s="17">
        <f>H80/סיכום!$B$42</f>
        <v>0</v>
      </c>
    </row>
    <row r="81" spans="1:10">
      <c r="A81" s="7" t="s">
        <v>512</v>
      </c>
      <c r="B81" s="7" t="s">
        <v>513</v>
      </c>
      <c r="C81" s="7" t="s">
        <v>514</v>
      </c>
      <c r="D81" s="7" t="s">
        <v>343</v>
      </c>
      <c r="E81" s="7" t="s">
        <v>25</v>
      </c>
      <c r="F81" s="33">
        <v>107.46</v>
      </c>
      <c r="G81" s="33">
        <v>6575</v>
      </c>
      <c r="H81" s="33">
        <v>7.07</v>
      </c>
      <c r="I81" s="17">
        <v>0</v>
      </c>
      <c r="J81" s="17">
        <f>H81/סיכום!$B$42</f>
        <v>1.5494515686586316E-4</v>
      </c>
    </row>
    <row r="82" spans="1:10" ht="13.5" thickBot="1">
      <c r="A82" s="6" t="s">
        <v>515</v>
      </c>
      <c r="B82" s="6"/>
      <c r="C82" s="6"/>
      <c r="D82" s="6"/>
      <c r="E82" s="6"/>
      <c r="F82" s="24">
        <f>SUM(F80:F81)</f>
        <v>331.69</v>
      </c>
      <c r="G82" s="32"/>
      <c r="H82" s="24">
        <f>SUM(H80:H81)</f>
        <v>7.07</v>
      </c>
      <c r="I82" s="18"/>
      <c r="J82" s="19">
        <f>SUM(J80:J81)</f>
        <v>1.5494515686586316E-4</v>
      </c>
    </row>
    <row r="83" spans="1:10" ht="13.5" thickTop="1"/>
    <row r="84" spans="1:10" ht="13.5" thickBot="1">
      <c r="A84" s="4" t="s">
        <v>516</v>
      </c>
      <c r="B84" s="4"/>
      <c r="C84" s="4"/>
      <c r="D84" s="4"/>
      <c r="E84" s="4"/>
      <c r="F84" s="25">
        <f>SUM(F77+F82)</f>
        <v>20644.149999999998</v>
      </c>
      <c r="G84" s="30"/>
      <c r="H84" s="25">
        <f>SUM(H77+H82)</f>
        <v>381.5</v>
      </c>
      <c r="I84" s="20"/>
      <c r="J84" s="21">
        <f>SUM(J77+J82)</f>
        <v>8.3609020289005364E-3</v>
      </c>
    </row>
    <row r="85" spans="1:10" ht="13.5" thickTop="1"/>
    <row r="87" spans="1:10" ht="13.5" thickBot="1">
      <c r="A87" s="4" t="s">
        <v>517</v>
      </c>
      <c r="B87" s="4"/>
      <c r="C87" s="4"/>
      <c r="D87" s="4"/>
      <c r="E87" s="4"/>
      <c r="F87" s="25">
        <f>SUM(F45+F84)</f>
        <v>29806.959999999999</v>
      </c>
      <c r="G87" s="30"/>
      <c r="H87" s="25">
        <f>SUM(H45+H84)</f>
        <v>791.08999999999992</v>
      </c>
      <c r="I87" s="20"/>
      <c r="J87" s="21">
        <f>SUM(J45+J84)</f>
        <v>1.7337420671147904E-2</v>
      </c>
    </row>
    <row r="88" spans="1:10" ht="13.5" thickTop="1"/>
    <row r="90" spans="1:10">
      <c r="A90" s="7" t="s">
        <v>51</v>
      </c>
      <c r="B90" s="7"/>
      <c r="C90" s="7"/>
      <c r="D90" s="7"/>
      <c r="E90" s="7"/>
      <c r="F90" s="33"/>
      <c r="G90" s="33"/>
      <c r="H90" s="33"/>
      <c r="I90" s="17"/>
      <c r="J90" s="17"/>
    </row>
    <row r="94" spans="1:10">
      <c r="A94" s="2" t="s">
        <v>52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2"/>
  <sheetViews>
    <sheetView rightToLeft="1" topLeftCell="A40" workbookViewId="0">
      <selection activeCell="A115" sqref="A115"/>
    </sheetView>
  </sheetViews>
  <sheetFormatPr defaultColWidth="9.140625" defaultRowHeight="12.75"/>
  <cols>
    <col min="1" max="1" width="46.7109375" customWidth="1"/>
    <col min="2" max="2" width="15.7109375" customWidth="1"/>
    <col min="3" max="3" width="35.7109375" customWidth="1"/>
    <col min="4" max="4" width="13.7109375" customWidth="1"/>
    <col min="5" max="5" width="13.7109375" style="29" customWidth="1"/>
    <col min="6" max="7" width="11.7109375" style="29" customWidth="1"/>
    <col min="8" max="8" width="24.7109375" style="27" customWidth="1"/>
    <col min="9" max="9" width="20.7109375" style="27" customWidth="1"/>
  </cols>
  <sheetData>
    <row r="2" spans="1:9" ht="18">
      <c r="A2" s="1" t="s">
        <v>0</v>
      </c>
    </row>
    <row r="4" spans="1:9" ht="18">
      <c r="A4" s="1" t="s">
        <v>518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30" t="s">
        <v>56</v>
      </c>
      <c r="F11" s="30" t="s">
        <v>57</v>
      </c>
      <c r="G11" s="30" t="s">
        <v>12</v>
      </c>
      <c r="H11" s="20" t="s">
        <v>58</v>
      </c>
      <c r="I11" s="20" t="s">
        <v>13</v>
      </c>
    </row>
    <row r="12" spans="1:9">
      <c r="A12" s="5"/>
      <c r="B12" s="5"/>
      <c r="C12" s="5"/>
      <c r="D12" s="5"/>
      <c r="E12" s="31" t="s">
        <v>61</v>
      </c>
      <c r="F12" s="31" t="s">
        <v>62</v>
      </c>
      <c r="G12" s="31" t="s">
        <v>15</v>
      </c>
      <c r="H12" s="28" t="s">
        <v>14</v>
      </c>
      <c r="I12" s="28" t="s">
        <v>14</v>
      </c>
    </row>
    <row r="15" spans="1:9">
      <c r="A15" s="4" t="s">
        <v>519</v>
      </c>
      <c r="B15" s="4"/>
      <c r="C15" s="4"/>
      <c r="D15" s="4"/>
      <c r="E15" s="30"/>
      <c r="F15" s="30"/>
      <c r="G15" s="30"/>
      <c r="H15" s="20"/>
      <c r="I15" s="20"/>
    </row>
    <row r="18" spans="1:9">
      <c r="A18" s="4" t="s">
        <v>520</v>
      </c>
      <c r="B18" s="4"/>
      <c r="C18" s="4"/>
      <c r="D18" s="4"/>
      <c r="E18" s="30"/>
      <c r="F18" s="30"/>
      <c r="G18" s="30"/>
      <c r="H18" s="20"/>
      <c r="I18" s="20"/>
    </row>
    <row r="19" spans="1:9">
      <c r="A19" s="6" t="s">
        <v>521</v>
      </c>
      <c r="B19" s="6"/>
      <c r="C19" s="6"/>
      <c r="D19" s="6"/>
      <c r="E19" s="32"/>
      <c r="F19" s="32"/>
      <c r="G19" s="32"/>
      <c r="H19" s="18"/>
      <c r="I19" s="18"/>
    </row>
    <row r="20" spans="1:9">
      <c r="A20" s="7" t="s">
        <v>522</v>
      </c>
      <c r="B20" s="7">
        <v>1113232</v>
      </c>
      <c r="C20" s="7" t="s">
        <v>523</v>
      </c>
      <c r="D20" s="7" t="s">
        <v>37</v>
      </c>
      <c r="E20" s="33">
        <v>25981</v>
      </c>
      <c r="F20" s="33">
        <v>1414</v>
      </c>
      <c r="G20" s="33">
        <v>367.37</v>
      </c>
      <c r="H20" s="17">
        <v>1E-4</v>
      </c>
      <c r="I20" s="17">
        <f>G20/סיכום!$B$42</f>
        <v>8.0512308738065266E-3</v>
      </c>
    </row>
    <row r="21" spans="1:9">
      <c r="A21" s="7" t="s">
        <v>524</v>
      </c>
      <c r="B21" s="7">
        <v>1125327</v>
      </c>
      <c r="C21" s="7" t="s">
        <v>525</v>
      </c>
      <c r="D21" s="7" t="s">
        <v>37</v>
      </c>
      <c r="E21" s="33">
        <v>18087</v>
      </c>
      <c r="F21" s="33">
        <v>1412</v>
      </c>
      <c r="G21" s="33">
        <v>255.39</v>
      </c>
      <c r="H21" s="17">
        <v>1E-4</v>
      </c>
      <c r="I21" s="17">
        <f>G21/סיכום!$B$42</f>
        <v>5.5970924486524456E-3</v>
      </c>
    </row>
    <row r="22" spans="1:9">
      <c r="A22" s="7" t="s">
        <v>526</v>
      </c>
      <c r="B22" s="7">
        <v>1091818</v>
      </c>
      <c r="C22" s="7" t="s">
        <v>527</v>
      </c>
      <c r="D22" s="7" t="s">
        <v>37</v>
      </c>
      <c r="E22" s="33">
        <v>6144</v>
      </c>
      <c r="F22" s="33">
        <v>14160</v>
      </c>
      <c r="G22" s="33">
        <v>869.99</v>
      </c>
      <c r="H22" s="17">
        <v>1E-4</v>
      </c>
      <c r="I22" s="17">
        <f>G22/סיכום!$B$42</f>
        <v>1.9066582322734411E-2</v>
      </c>
    </row>
    <row r="23" spans="1:9" ht="13.5" thickBot="1">
      <c r="A23" s="6" t="s">
        <v>528</v>
      </c>
      <c r="B23" s="6"/>
      <c r="C23" s="6"/>
      <c r="D23" s="6"/>
      <c r="E23" s="24">
        <f>SUM(E20:E22)</f>
        <v>50212</v>
      </c>
      <c r="F23" s="32"/>
      <c r="G23" s="24">
        <f>SUM(G20:G22)</f>
        <v>1492.75</v>
      </c>
      <c r="H23" s="18"/>
      <c r="I23" s="19">
        <f>SUM(I20:I22)</f>
        <v>3.2714905645193387E-2</v>
      </c>
    </row>
    <row r="24" spans="1:9" ht="13.5" thickTop="1"/>
    <row r="25" spans="1:9">
      <c r="A25" s="6" t="s">
        <v>529</v>
      </c>
      <c r="B25" s="6"/>
      <c r="C25" s="6"/>
      <c r="D25" s="6"/>
      <c r="E25" s="32"/>
      <c r="F25" s="32"/>
      <c r="G25" s="32"/>
      <c r="H25" s="18"/>
      <c r="I25" s="18"/>
    </row>
    <row r="26" spans="1:9">
      <c r="A26" s="7" t="s">
        <v>530</v>
      </c>
      <c r="B26" s="7">
        <v>1116441</v>
      </c>
      <c r="C26" s="7" t="s">
        <v>523</v>
      </c>
      <c r="D26" s="7" t="s">
        <v>37</v>
      </c>
      <c r="E26" s="33">
        <v>479</v>
      </c>
      <c r="F26" s="33">
        <v>867.8</v>
      </c>
      <c r="G26" s="33">
        <v>4.16</v>
      </c>
      <c r="H26" s="17">
        <v>0</v>
      </c>
      <c r="I26" s="17">
        <f>G26/סיכום!$B$42</f>
        <v>9.1169993290239143E-5</v>
      </c>
    </row>
    <row r="27" spans="1:9">
      <c r="A27" s="7" t="s">
        <v>531</v>
      </c>
      <c r="B27" s="7">
        <v>1133255</v>
      </c>
      <c r="C27" s="7" t="s">
        <v>532</v>
      </c>
      <c r="D27" s="7" t="s">
        <v>37</v>
      </c>
      <c r="E27" s="33">
        <v>237</v>
      </c>
      <c r="F27" s="33">
        <v>5092</v>
      </c>
      <c r="G27" s="33">
        <v>12.07</v>
      </c>
      <c r="H27" s="17">
        <v>0</v>
      </c>
      <c r="I27" s="17">
        <f>G27/סיכום!$B$42</f>
        <v>2.6452447572432368E-4</v>
      </c>
    </row>
    <row r="28" spans="1:9">
      <c r="A28" s="7" t="s">
        <v>533</v>
      </c>
      <c r="B28" s="7">
        <v>1117399</v>
      </c>
      <c r="C28" s="7" t="s">
        <v>532</v>
      </c>
      <c r="D28" s="7" t="s">
        <v>37</v>
      </c>
      <c r="E28" s="33">
        <v>3750</v>
      </c>
      <c r="F28" s="33">
        <v>8842</v>
      </c>
      <c r="G28" s="33">
        <v>331.57</v>
      </c>
      <c r="H28" s="17">
        <v>1E-4</v>
      </c>
      <c r="I28" s="17">
        <f>G28/סיכום!$B$42</f>
        <v>7.2666429507799498E-3</v>
      </c>
    </row>
    <row r="29" spans="1:9">
      <c r="A29" s="7" t="s">
        <v>534</v>
      </c>
      <c r="B29" s="7">
        <v>1130004</v>
      </c>
      <c r="C29" s="7" t="s">
        <v>535</v>
      </c>
      <c r="D29" s="7" t="s">
        <v>37</v>
      </c>
      <c r="E29" s="33">
        <v>26</v>
      </c>
      <c r="F29" s="33">
        <v>20790</v>
      </c>
      <c r="G29" s="33">
        <v>5.41</v>
      </c>
      <c r="H29" s="17">
        <v>0</v>
      </c>
      <c r="I29" s="17">
        <f>G29/סיכום!$B$42</f>
        <v>1.1856482300485427E-4</v>
      </c>
    </row>
    <row r="30" spans="1:9">
      <c r="A30" s="7" t="s">
        <v>536</v>
      </c>
      <c r="B30" s="7">
        <v>1129972</v>
      </c>
      <c r="C30" s="7" t="s">
        <v>532</v>
      </c>
      <c r="D30" s="7" t="s">
        <v>37</v>
      </c>
      <c r="E30" s="33">
        <v>523</v>
      </c>
      <c r="F30" s="33">
        <v>9332</v>
      </c>
      <c r="G30" s="33">
        <v>48.81</v>
      </c>
      <c r="H30" s="17">
        <v>1E-4</v>
      </c>
      <c r="I30" s="17">
        <f>G30/סיכום!$B$42</f>
        <v>1.0697133106962915E-3</v>
      </c>
    </row>
    <row r="31" spans="1:9">
      <c r="A31" s="7" t="s">
        <v>537</v>
      </c>
      <c r="B31" s="7">
        <v>1118785</v>
      </c>
      <c r="C31" s="7" t="s">
        <v>538</v>
      </c>
      <c r="D31" s="7" t="s">
        <v>37</v>
      </c>
      <c r="E31" s="33">
        <v>1204</v>
      </c>
      <c r="F31" s="33">
        <v>2280</v>
      </c>
      <c r="G31" s="33">
        <v>27.45</v>
      </c>
      <c r="H31" s="17">
        <v>0</v>
      </c>
      <c r="I31" s="17">
        <f>G31/סיכום!$B$42</f>
        <v>6.0159046053294819E-4</v>
      </c>
    </row>
    <row r="32" spans="1:9" ht="13.5" thickBot="1">
      <c r="A32" s="6" t="s">
        <v>539</v>
      </c>
      <c r="B32" s="6"/>
      <c r="C32" s="6"/>
      <c r="D32" s="6"/>
      <c r="E32" s="24">
        <f>SUM(E26:E31)</f>
        <v>6219</v>
      </c>
      <c r="F32" s="32"/>
      <c r="G32" s="24">
        <f>SUM(G26:G31)</f>
        <v>429.47</v>
      </c>
      <c r="H32" s="18"/>
      <c r="I32" s="19">
        <f>SUM(I26:I31)</f>
        <v>9.4122060140286058E-3</v>
      </c>
    </row>
    <row r="33" spans="1:9" ht="13.5" thickTop="1"/>
    <row r="34" spans="1:9">
      <c r="A34" s="6" t="s">
        <v>540</v>
      </c>
      <c r="B34" s="6"/>
      <c r="C34" s="6"/>
      <c r="D34" s="6"/>
      <c r="E34" s="32"/>
      <c r="F34" s="32"/>
      <c r="G34" s="32"/>
      <c r="H34" s="18"/>
      <c r="I34" s="18"/>
    </row>
    <row r="35" spans="1:9">
      <c r="A35" s="7" t="s">
        <v>541</v>
      </c>
      <c r="B35" s="7">
        <v>1113760</v>
      </c>
      <c r="C35" s="7" t="s">
        <v>523</v>
      </c>
      <c r="D35" s="7" t="s">
        <v>37</v>
      </c>
      <c r="E35" s="33">
        <v>265474</v>
      </c>
      <c r="F35" s="33">
        <v>299.89999999999998</v>
      </c>
      <c r="G35" s="33">
        <v>796.16</v>
      </c>
      <c r="H35" s="17">
        <v>1.8E-3</v>
      </c>
      <c r="I35" s="17">
        <f>G35/סיכום!$B$42</f>
        <v>1.7448534100470384E-2</v>
      </c>
    </row>
    <row r="36" spans="1:9">
      <c r="A36" s="7" t="s">
        <v>542</v>
      </c>
      <c r="B36" s="7">
        <v>1116292</v>
      </c>
      <c r="C36" s="7" t="s">
        <v>523</v>
      </c>
      <c r="D36" s="7" t="s">
        <v>37</v>
      </c>
      <c r="E36" s="33">
        <v>5537</v>
      </c>
      <c r="F36" s="33">
        <v>331.6</v>
      </c>
      <c r="G36" s="33">
        <v>18.36</v>
      </c>
      <c r="H36" s="17">
        <v>0</v>
      </c>
      <c r="I36" s="17">
        <f>G36/סיכום!$B$42</f>
        <v>4.0237525884826699E-4</v>
      </c>
    </row>
    <row r="37" spans="1:9">
      <c r="A37" s="7" t="s">
        <v>543</v>
      </c>
      <c r="B37" s="7">
        <v>1101443</v>
      </c>
      <c r="C37" s="7" t="s">
        <v>525</v>
      </c>
      <c r="D37" s="7" t="s">
        <v>37</v>
      </c>
      <c r="E37" s="33">
        <v>11338</v>
      </c>
      <c r="F37" s="33">
        <v>315.14</v>
      </c>
      <c r="G37" s="33">
        <v>35.729999999999997</v>
      </c>
      <c r="H37" s="17">
        <v>0</v>
      </c>
      <c r="I37" s="17">
        <f>G37/סיכום!$B$42</f>
        <v>7.8305381256255871E-4</v>
      </c>
    </row>
    <row r="38" spans="1:9">
      <c r="A38" s="7" t="s">
        <v>544</v>
      </c>
      <c r="B38" s="7">
        <v>1116581</v>
      </c>
      <c r="C38" s="7" t="s">
        <v>525</v>
      </c>
      <c r="D38" s="7" t="s">
        <v>37</v>
      </c>
      <c r="E38" s="33">
        <v>5545</v>
      </c>
      <c r="F38" s="33">
        <v>330.81</v>
      </c>
      <c r="G38" s="33">
        <v>18.34</v>
      </c>
      <c r="H38" s="17">
        <v>0</v>
      </c>
      <c r="I38" s="17">
        <f>G38/סיכום!$B$42</f>
        <v>4.0193694157283314E-4</v>
      </c>
    </row>
    <row r="39" spans="1:9">
      <c r="A39" s="7" t="s">
        <v>545</v>
      </c>
      <c r="B39" s="7">
        <v>1109420</v>
      </c>
      <c r="C39" s="7" t="s">
        <v>532</v>
      </c>
      <c r="D39" s="7" t="s">
        <v>37</v>
      </c>
      <c r="E39" s="33">
        <v>16895</v>
      </c>
      <c r="F39" s="33">
        <v>3071</v>
      </c>
      <c r="G39" s="33">
        <v>518.85</v>
      </c>
      <c r="H39" s="17">
        <v>2.9999999999999997E-4</v>
      </c>
      <c r="I39" s="17">
        <f>G39/סיכום!$B$42</f>
        <v>1.1371045917942448E-2</v>
      </c>
    </row>
    <row r="40" spans="1:9">
      <c r="A40" s="7" t="s">
        <v>546</v>
      </c>
      <c r="B40" s="7">
        <v>1128529</v>
      </c>
      <c r="C40" s="7" t="s">
        <v>532</v>
      </c>
      <c r="D40" s="7" t="s">
        <v>37</v>
      </c>
      <c r="E40" s="33">
        <v>7470</v>
      </c>
      <c r="F40" s="33">
        <v>3162.31</v>
      </c>
      <c r="G40" s="33">
        <v>236.22</v>
      </c>
      <c r="H40" s="17">
        <v>2.0000000000000001E-4</v>
      </c>
      <c r="I40" s="17">
        <f>G40/סיכום!$B$42</f>
        <v>5.1769653401491081E-3</v>
      </c>
    </row>
    <row r="41" spans="1:9">
      <c r="A41" s="7" t="s">
        <v>547</v>
      </c>
      <c r="B41" s="7">
        <v>1101633</v>
      </c>
      <c r="C41" s="7" t="s">
        <v>548</v>
      </c>
      <c r="D41" s="7" t="s">
        <v>37</v>
      </c>
      <c r="E41" s="33">
        <v>256</v>
      </c>
      <c r="F41" s="33">
        <v>3132.97</v>
      </c>
      <c r="G41" s="33">
        <v>8.02</v>
      </c>
      <c r="H41" s="17">
        <v>0</v>
      </c>
      <c r="I41" s="17">
        <f>G41/סיכום!$B$42</f>
        <v>1.7576522744897064E-4</v>
      </c>
    </row>
    <row r="42" spans="1:9">
      <c r="A42" s="7" t="s">
        <v>549</v>
      </c>
      <c r="B42" s="7">
        <v>1109412</v>
      </c>
      <c r="C42" s="7" t="s">
        <v>532</v>
      </c>
      <c r="D42" s="7" t="s">
        <v>37</v>
      </c>
      <c r="E42" s="33">
        <v>11408</v>
      </c>
      <c r="F42" s="33">
        <v>2997.73</v>
      </c>
      <c r="G42" s="33">
        <v>341.98</v>
      </c>
      <c r="H42" s="17">
        <v>2.9999999999999997E-4</v>
      </c>
      <c r="I42" s="17">
        <f>G42/סיכום!$B$42</f>
        <v>7.4947870926432656E-3</v>
      </c>
    </row>
    <row r="43" spans="1:9">
      <c r="A43" s="7" t="s">
        <v>550</v>
      </c>
      <c r="B43" s="7">
        <v>1109370</v>
      </c>
      <c r="C43" s="7" t="s">
        <v>538</v>
      </c>
      <c r="D43" s="7" t="s">
        <v>37</v>
      </c>
      <c r="E43" s="33">
        <v>26762</v>
      </c>
      <c r="F43" s="33">
        <v>3168.58</v>
      </c>
      <c r="G43" s="33">
        <v>847.98</v>
      </c>
      <c r="H43" s="17">
        <v>2.0000000000000001E-4</v>
      </c>
      <c r="I43" s="17">
        <f>G43/סיכום!$B$42</f>
        <v>1.858421416111947E-2</v>
      </c>
    </row>
    <row r="44" spans="1:9">
      <c r="A44" s="7" t="s">
        <v>551</v>
      </c>
      <c r="B44" s="7">
        <v>1116250</v>
      </c>
      <c r="C44" s="7" t="s">
        <v>552</v>
      </c>
      <c r="D44" s="7" t="s">
        <v>37</v>
      </c>
      <c r="E44" s="33">
        <v>1479</v>
      </c>
      <c r="F44" s="33">
        <v>3315.4</v>
      </c>
      <c r="G44" s="33">
        <v>49.03</v>
      </c>
      <c r="H44" s="17">
        <v>0</v>
      </c>
      <c r="I44" s="17">
        <f>G44/סיכום!$B$42</f>
        <v>1.0745348007260638E-3</v>
      </c>
    </row>
    <row r="45" spans="1:9">
      <c r="A45" s="7" t="s">
        <v>553</v>
      </c>
      <c r="B45" s="7">
        <v>1128453</v>
      </c>
      <c r="C45" s="7" t="s">
        <v>554</v>
      </c>
      <c r="D45" s="7" t="s">
        <v>37</v>
      </c>
      <c r="E45" s="33">
        <v>1146</v>
      </c>
      <c r="F45" s="33">
        <v>3164.13</v>
      </c>
      <c r="G45" s="33">
        <v>36.26</v>
      </c>
      <c r="H45" s="17">
        <v>0</v>
      </c>
      <c r="I45" s="17">
        <f>G45/סיכום!$B$42</f>
        <v>7.9466922036155552E-4</v>
      </c>
    </row>
    <row r="46" spans="1:9" ht="13.5" thickBot="1">
      <c r="A46" s="6" t="s">
        <v>555</v>
      </c>
      <c r="B46" s="6"/>
      <c r="C46" s="6"/>
      <c r="D46" s="6"/>
      <c r="E46" s="24">
        <f>SUM(E35:E45)</f>
        <v>353310</v>
      </c>
      <c r="F46" s="32"/>
      <c r="G46" s="24">
        <f>SUM(G35:G45)</f>
        <v>2906.9300000000007</v>
      </c>
      <c r="H46" s="18"/>
      <c r="I46" s="19">
        <f>SUM(I35:I45)</f>
        <v>6.3707881873844935E-2</v>
      </c>
    </row>
    <row r="47" spans="1:9" ht="13.5" thickTop="1"/>
    <row r="48" spans="1:9">
      <c r="A48" s="6" t="s">
        <v>556</v>
      </c>
      <c r="B48" s="6"/>
      <c r="C48" s="6"/>
      <c r="D48" s="6"/>
      <c r="E48" s="32"/>
      <c r="F48" s="32"/>
      <c r="G48" s="32"/>
      <c r="H48" s="18"/>
      <c r="I48" s="18"/>
    </row>
    <row r="49" spans="1:9" ht="13.5" thickBot="1">
      <c r="A49" s="6" t="s">
        <v>557</v>
      </c>
      <c r="B49" s="6"/>
      <c r="C49" s="6"/>
      <c r="D49" s="6"/>
      <c r="E49" s="24">
        <v>0</v>
      </c>
      <c r="F49" s="32"/>
      <c r="G49" s="24">
        <v>0</v>
      </c>
      <c r="H49" s="18"/>
      <c r="I49" s="19">
        <f>G49/סיכום!$B$42</f>
        <v>0</v>
      </c>
    </row>
    <row r="50" spans="1:9" ht="13.5" thickTop="1"/>
    <row r="51" spans="1:9">
      <c r="A51" s="6" t="s">
        <v>558</v>
      </c>
      <c r="B51" s="6"/>
      <c r="C51" s="6"/>
      <c r="D51" s="6"/>
      <c r="E51" s="32"/>
      <c r="F51" s="32"/>
      <c r="G51" s="32"/>
      <c r="H51" s="18"/>
      <c r="I51" s="18"/>
    </row>
    <row r="52" spans="1:9" ht="13.5" thickBot="1">
      <c r="A52" s="6" t="s">
        <v>559</v>
      </c>
      <c r="B52" s="6"/>
      <c r="C52" s="6"/>
      <c r="D52" s="6"/>
      <c r="E52" s="24">
        <v>0</v>
      </c>
      <c r="F52" s="32"/>
      <c r="G52" s="24">
        <v>0</v>
      </c>
      <c r="H52" s="18"/>
      <c r="I52" s="19">
        <f>G52/סיכום!$B$42</f>
        <v>0</v>
      </c>
    </row>
    <row r="53" spans="1:9" ht="13.5" thickTop="1"/>
    <row r="54" spans="1:9">
      <c r="A54" s="6" t="s">
        <v>560</v>
      </c>
      <c r="B54" s="6"/>
      <c r="C54" s="6"/>
      <c r="D54" s="6"/>
      <c r="E54" s="32"/>
      <c r="F54" s="32"/>
      <c r="G54" s="32"/>
      <c r="H54" s="18"/>
      <c r="I54" s="18"/>
    </row>
    <row r="55" spans="1:9" ht="13.5" thickBot="1">
      <c r="A55" s="6" t="s">
        <v>561</v>
      </c>
      <c r="B55" s="6"/>
      <c r="C55" s="6"/>
      <c r="D55" s="6"/>
      <c r="E55" s="24">
        <v>0</v>
      </c>
      <c r="F55" s="32"/>
      <c r="G55" s="24">
        <v>0</v>
      </c>
      <c r="H55" s="18"/>
      <c r="I55" s="19">
        <f>G55/סיכום!$B$42</f>
        <v>0</v>
      </c>
    </row>
    <row r="56" spans="1:9" ht="13.5" thickTop="1"/>
    <row r="57" spans="1:9" ht="13.5" thickBot="1">
      <c r="A57" s="4" t="s">
        <v>562</v>
      </c>
      <c r="B57" s="4"/>
      <c r="C57" s="4"/>
      <c r="D57" s="4"/>
      <c r="E57" s="25">
        <f>SUM(E23+E32+E46)</f>
        <v>409741</v>
      </c>
      <c r="F57" s="30"/>
      <c r="G57" s="25">
        <f>SUM(G23+G32+G46)</f>
        <v>4829.1500000000005</v>
      </c>
      <c r="H57" s="20"/>
      <c r="I57" s="21">
        <f>SUM(I23+I32+I46)</f>
        <v>0.10583499353306693</v>
      </c>
    </row>
    <row r="58" spans="1:9" ht="13.5" thickTop="1"/>
    <row r="60" spans="1:9">
      <c r="A60" s="4" t="s">
        <v>563</v>
      </c>
      <c r="B60" s="4"/>
      <c r="C60" s="4"/>
      <c r="D60" s="4"/>
      <c r="E60" s="30"/>
      <c r="F60" s="30"/>
      <c r="G60" s="30"/>
      <c r="H60" s="20"/>
      <c r="I60" s="20"/>
    </row>
    <row r="61" spans="1:9">
      <c r="A61" s="6" t="s">
        <v>564</v>
      </c>
      <c r="B61" s="6"/>
      <c r="C61" s="6"/>
      <c r="D61" s="6"/>
      <c r="E61" s="32"/>
      <c r="F61" s="32"/>
      <c r="G61" s="32"/>
      <c r="H61" s="18"/>
      <c r="I61" s="18"/>
    </row>
    <row r="62" spans="1:9">
      <c r="A62" s="7" t="s">
        <v>565</v>
      </c>
      <c r="B62" s="7" t="s">
        <v>566</v>
      </c>
      <c r="C62" s="7" t="s">
        <v>567</v>
      </c>
      <c r="D62" s="7" t="s">
        <v>25</v>
      </c>
      <c r="E62" s="33">
        <v>1854.68</v>
      </c>
      <c r="F62" s="33">
        <v>7535</v>
      </c>
      <c r="G62" s="33">
        <v>139.75</v>
      </c>
      <c r="H62" s="17">
        <v>0</v>
      </c>
      <c r="I62" s="17">
        <f>G62/סיכום!$B$42</f>
        <v>3.0627419620939712E-3</v>
      </c>
    </row>
    <row r="63" spans="1:9">
      <c r="A63" s="7" t="s">
        <v>568</v>
      </c>
      <c r="B63" s="7" t="s">
        <v>569</v>
      </c>
      <c r="C63" s="7" t="s">
        <v>570</v>
      </c>
      <c r="D63" s="7" t="s">
        <v>30</v>
      </c>
      <c r="E63" s="33">
        <v>341.88</v>
      </c>
      <c r="F63" s="33">
        <v>10646</v>
      </c>
      <c r="G63" s="33">
        <v>36.4</v>
      </c>
      <c r="H63" s="17">
        <v>0</v>
      </c>
      <c r="I63" s="17">
        <f>G63/סיכום!$B$42</f>
        <v>7.9773744128959251E-4</v>
      </c>
    </row>
    <row r="64" spans="1:9">
      <c r="A64" s="7" t="s">
        <v>571</v>
      </c>
      <c r="B64" s="7" t="s">
        <v>572</v>
      </c>
      <c r="C64" s="7" t="s">
        <v>573</v>
      </c>
      <c r="D64" s="7" t="s">
        <v>25</v>
      </c>
      <c r="E64" s="33">
        <v>589.04</v>
      </c>
      <c r="F64" s="33">
        <v>4164</v>
      </c>
      <c r="G64" s="33">
        <v>24.53</v>
      </c>
      <c r="H64" s="17">
        <v>0</v>
      </c>
      <c r="I64" s="17">
        <f>G64/סיכום!$B$42</f>
        <v>5.3759613831960728E-4</v>
      </c>
    </row>
    <row r="65" spans="1:9">
      <c r="A65" s="7" t="s">
        <v>574</v>
      </c>
      <c r="B65" s="7" t="s">
        <v>575</v>
      </c>
      <c r="C65" s="7" t="s">
        <v>576</v>
      </c>
      <c r="D65" s="7" t="s">
        <v>25</v>
      </c>
      <c r="E65" s="33">
        <v>1484.54</v>
      </c>
      <c r="F65" s="33">
        <v>2643</v>
      </c>
      <c r="G65" s="33">
        <v>39.24</v>
      </c>
      <c r="H65" s="17">
        <v>0</v>
      </c>
      <c r="I65" s="17">
        <f>G65/סיכום!$B$42</f>
        <v>8.5997849440119811E-4</v>
      </c>
    </row>
    <row r="66" spans="1:9">
      <c r="A66" s="7" t="s">
        <v>577</v>
      </c>
      <c r="B66" s="7" t="s">
        <v>578</v>
      </c>
      <c r="C66" s="7" t="s">
        <v>579</v>
      </c>
      <c r="D66" s="7" t="s">
        <v>25</v>
      </c>
      <c r="E66" s="33">
        <v>298.5</v>
      </c>
      <c r="F66" s="33">
        <v>7758</v>
      </c>
      <c r="G66" s="33">
        <v>23.16</v>
      </c>
      <c r="H66" s="17">
        <v>0</v>
      </c>
      <c r="I66" s="17">
        <f>G66/סיכום!$B$42</f>
        <v>5.0757140495238907E-4</v>
      </c>
    </row>
    <row r="67" spans="1:9">
      <c r="A67" s="7" t="s">
        <v>580</v>
      </c>
      <c r="B67" s="7" t="s">
        <v>581</v>
      </c>
      <c r="C67" s="7" t="s">
        <v>582</v>
      </c>
      <c r="D67" s="7" t="s">
        <v>25</v>
      </c>
      <c r="E67" s="33">
        <v>326.36</v>
      </c>
      <c r="F67" s="33">
        <v>3134</v>
      </c>
      <c r="G67" s="33">
        <v>10.23</v>
      </c>
      <c r="H67" s="17">
        <v>0</v>
      </c>
      <c r="I67" s="17">
        <f>G67/סיכום!$B$42</f>
        <v>2.241992863844102E-4</v>
      </c>
    </row>
    <row r="68" spans="1:9">
      <c r="A68" s="7" t="s">
        <v>583</v>
      </c>
      <c r="B68" s="7" t="s">
        <v>584</v>
      </c>
      <c r="C68" s="7" t="s">
        <v>585</v>
      </c>
      <c r="D68" s="7" t="s">
        <v>25</v>
      </c>
      <c r="E68" s="33">
        <v>11354.94</v>
      </c>
      <c r="F68" s="33">
        <v>1253</v>
      </c>
      <c r="G68" s="33">
        <v>142.28</v>
      </c>
      <c r="H68" s="17">
        <v>0</v>
      </c>
      <c r="I68" s="17">
        <f>G68/סיכום!$B$42</f>
        <v>3.1181890974363523E-3</v>
      </c>
    </row>
    <row r="69" spans="1:9">
      <c r="A69" s="7" t="s">
        <v>586</v>
      </c>
      <c r="B69" s="7" t="s">
        <v>587</v>
      </c>
      <c r="C69" s="7" t="s">
        <v>588</v>
      </c>
      <c r="D69" s="7" t="s">
        <v>25</v>
      </c>
      <c r="E69" s="33">
        <v>398</v>
      </c>
      <c r="F69" s="33">
        <v>6400</v>
      </c>
      <c r="G69" s="33">
        <v>25.47</v>
      </c>
      <c r="H69" s="17">
        <v>0</v>
      </c>
      <c r="I69" s="17">
        <f>G69/סיכום!$B$42</f>
        <v>5.5819705026499775E-4</v>
      </c>
    </row>
    <row r="70" spans="1:9">
      <c r="A70" s="7" t="s">
        <v>589</v>
      </c>
      <c r="B70" s="7" t="s">
        <v>590</v>
      </c>
      <c r="C70" s="7" t="s">
        <v>588</v>
      </c>
      <c r="D70" s="7" t="s">
        <v>25</v>
      </c>
      <c r="E70" s="33">
        <v>326.36</v>
      </c>
      <c r="F70" s="33">
        <v>3198.5</v>
      </c>
      <c r="G70" s="33">
        <v>10.44</v>
      </c>
      <c r="H70" s="17">
        <v>0</v>
      </c>
      <c r="I70" s="17">
        <f>G70/סיכום!$B$42</f>
        <v>2.2880161777646553E-4</v>
      </c>
    </row>
    <row r="71" spans="1:9">
      <c r="A71" s="7" t="s">
        <v>591</v>
      </c>
      <c r="B71" s="7" t="s">
        <v>592</v>
      </c>
      <c r="C71" s="7" t="s">
        <v>593</v>
      </c>
      <c r="D71" s="7" t="s">
        <v>25</v>
      </c>
      <c r="E71" s="33">
        <v>509.44</v>
      </c>
      <c r="F71" s="33">
        <v>3321</v>
      </c>
      <c r="G71" s="33">
        <v>16.920000000000002</v>
      </c>
      <c r="H71" s="17">
        <v>0</v>
      </c>
      <c r="I71" s="17">
        <f>G71/סיכום!$B$42</f>
        <v>3.7081641501703039E-4</v>
      </c>
    </row>
    <row r="72" spans="1:9">
      <c r="A72" s="7" t="s">
        <v>594</v>
      </c>
      <c r="B72" s="7" t="s">
        <v>595</v>
      </c>
      <c r="C72" s="7" t="s">
        <v>596</v>
      </c>
      <c r="D72" s="7" t="s">
        <v>25</v>
      </c>
      <c r="E72" s="33">
        <v>409.94</v>
      </c>
      <c r="F72" s="33">
        <v>3137</v>
      </c>
      <c r="G72" s="33">
        <v>12.86</v>
      </c>
      <c r="H72" s="17">
        <v>0</v>
      </c>
      <c r="I72" s="17">
        <f>G72/סיכום!$B$42</f>
        <v>2.818380081039604E-4</v>
      </c>
    </row>
    <row r="73" spans="1:9">
      <c r="A73" s="7" t="s">
        <v>597</v>
      </c>
      <c r="B73" s="7" t="s">
        <v>598</v>
      </c>
      <c r="C73" s="7" t="s">
        <v>599</v>
      </c>
      <c r="D73" s="7" t="s">
        <v>25</v>
      </c>
      <c r="E73" s="33">
        <v>3442.7</v>
      </c>
      <c r="F73" s="33">
        <v>2598</v>
      </c>
      <c r="G73" s="33">
        <v>89.44</v>
      </c>
      <c r="H73" s="17">
        <v>1E-4</v>
      </c>
      <c r="I73" s="17">
        <f>G73/סיכום!$B$42</f>
        <v>1.9601548557401415E-3</v>
      </c>
    </row>
    <row r="74" spans="1:9">
      <c r="A74" s="7" t="s">
        <v>600</v>
      </c>
      <c r="B74" s="7" t="s">
        <v>601</v>
      </c>
      <c r="C74" s="7" t="s">
        <v>602</v>
      </c>
      <c r="D74" s="7" t="s">
        <v>25</v>
      </c>
      <c r="E74" s="33">
        <v>4190.9399999999996</v>
      </c>
      <c r="F74" s="33">
        <v>2984</v>
      </c>
      <c r="G74" s="33">
        <v>125.06</v>
      </c>
      <c r="H74" s="17">
        <v>0</v>
      </c>
      <c r="I74" s="17">
        <f>G74/סיכום!$B$42</f>
        <v>2.7407979232878144E-3</v>
      </c>
    </row>
    <row r="75" spans="1:9">
      <c r="A75" s="7" t="s">
        <v>603</v>
      </c>
      <c r="B75" s="7" t="s">
        <v>604</v>
      </c>
      <c r="C75" s="7" t="s">
        <v>605</v>
      </c>
      <c r="D75" s="7" t="s">
        <v>25</v>
      </c>
      <c r="E75" s="33">
        <v>318.39999999999998</v>
      </c>
      <c r="F75" s="33">
        <v>1801</v>
      </c>
      <c r="G75" s="33">
        <v>5.73</v>
      </c>
      <c r="H75" s="17">
        <v>0</v>
      </c>
      <c r="I75" s="17">
        <f>G75/סיכום!$B$42</f>
        <v>1.2557789941179575E-4</v>
      </c>
    </row>
    <row r="76" spans="1:9">
      <c r="A76" s="7" t="s">
        <v>606</v>
      </c>
      <c r="B76" s="7" t="s">
        <v>607</v>
      </c>
      <c r="C76" s="7" t="s">
        <v>608</v>
      </c>
      <c r="D76" s="7" t="s">
        <v>25</v>
      </c>
      <c r="E76" s="33">
        <v>334.32</v>
      </c>
      <c r="F76" s="33">
        <v>1824</v>
      </c>
      <c r="G76" s="33">
        <v>6.1</v>
      </c>
      <c r="H76" s="17">
        <v>0</v>
      </c>
      <c r="I76" s="17">
        <f>G76/סיכום!$B$42</f>
        <v>1.3368676900732182E-4</v>
      </c>
    </row>
    <row r="77" spans="1:9">
      <c r="A77" s="7" t="s">
        <v>609</v>
      </c>
      <c r="B77" s="7" t="s">
        <v>610</v>
      </c>
      <c r="C77" s="7" t="s">
        <v>611</v>
      </c>
      <c r="D77" s="7" t="s">
        <v>25</v>
      </c>
      <c r="E77" s="33">
        <v>342.28</v>
      </c>
      <c r="F77" s="33">
        <v>10560</v>
      </c>
      <c r="G77" s="33">
        <v>36.14</v>
      </c>
      <c r="H77" s="17">
        <v>0</v>
      </c>
      <c r="I77" s="17">
        <f>G77/סיכום!$B$42</f>
        <v>7.920393167089526E-4</v>
      </c>
    </row>
    <row r="78" spans="1:9">
      <c r="A78" s="7" t="s">
        <v>612</v>
      </c>
      <c r="B78" s="7" t="s">
        <v>610</v>
      </c>
      <c r="C78" s="7" t="s">
        <v>611</v>
      </c>
      <c r="D78" s="7" t="s">
        <v>25</v>
      </c>
      <c r="E78" s="33">
        <v>63.68</v>
      </c>
      <c r="F78" s="33">
        <v>398</v>
      </c>
      <c r="G78" s="33">
        <v>0.06</v>
      </c>
      <c r="H78" s="17">
        <v>0</v>
      </c>
      <c r="I78" s="17">
        <f>G78/סיכום!$B$42</f>
        <v>1.314951826301526E-6</v>
      </c>
    </row>
    <row r="79" spans="1:9">
      <c r="A79" s="7" t="s">
        <v>613</v>
      </c>
      <c r="B79" s="7" t="s">
        <v>614</v>
      </c>
      <c r="C79" s="7" t="s">
        <v>615</v>
      </c>
      <c r="D79" s="7" t="s">
        <v>25</v>
      </c>
      <c r="E79" s="33">
        <v>1910.4</v>
      </c>
      <c r="F79" s="33">
        <v>3244</v>
      </c>
      <c r="G79" s="33">
        <v>61.97</v>
      </c>
      <c r="H79" s="17">
        <v>1E-4</v>
      </c>
      <c r="I79" s="17">
        <f>G79/סיכום!$B$42</f>
        <v>1.3581260779317594E-3</v>
      </c>
    </row>
    <row r="80" spans="1:9">
      <c r="A80" s="7" t="s">
        <v>616</v>
      </c>
      <c r="B80" s="7" t="s">
        <v>617</v>
      </c>
      <c r="C80" s="7" t="s">
        <v>618</v>
      </c>
      <c r="D80" s="7" t="s">
        <v>30</v>
      </c>
      <c r="E80" s="33">
        <v>209.4</v>
      </c>
      <c r="F80" s="33">
        <v>7429</v>
      </c>
      <c r="G80" s="33">
        <v>15.56</v>
      </c>
      <c r="H80" s="17">
        <v>0</v>
      </c>
      <c r="I80" s="17">
        <f>G80/סיכום!$B$42</f>
        <v>3.4101084028752911E-4</v>
      </c>
    </row>
    <row r="81" spans="1:9">
      <c r="A81" s="7" t="s">
        <v>616</v>
      </c>
      <c r="B81" s="7" t="s">
        <v>619</v>
      </c>
      <c r="C81" s="7" t="s">
        <v>618</v>
      </c>
      <c r="D81" s="7" t="s">
        <v>30</v>
      </c>
      <c r="E81" s="33">
        <v>256.41000000000003</v>
      </c>
      <c r="F81" s="33">
        <v>9401</v>
      </c>
      <c r="G81" s="33">
        <v>24.11</v>
      </c>
      <c r="H81" s="17">
        <v>0</v>
      </c>
      <c r="I81" s="17">
        <f>G81/סיכום!$B$42</f>
        <v>5.2839147553549652E-4</v>
      </c>
    </row>
    <row r="82" spans="1:9">
      <c r="A82" s="7" t="s">
        <v>620</v>
      </c>
      <c r="B82" s="7" t="s">
        <v>621</v>
      </c>
      <c r="C82" s="7" t="s">
        <v>620</v>
      </c>
      <c r="D82" s="7" t="s">
        <v>25</v>
      </c>
      <c r="E82" s="33">
        <v>346.26</v>
      </c>
      <c r="F82" s="33">
        <v>8464</v>
      </c>
      <c r="G82" s="33">
        <v>29.31</v>
      </c>
      <c r="H82" s="17">
        <v>0</v>
      </c>
      <c r="I82" s="17">
        <f>G82/סיכום!$B$42</f>
        <v>6.423539671482955E-4</v>
      </c>
    </row>
    <row r="83" spans="1:9">
      <c r="A83" s="7" t="s">
        <v>622</v>
      </c>
      <c r="B83" s="7" t="s">
        <v>623</v>
      </c>
      <c r="C83" s="7" t="s">
        <v>624</v>
      </c>
      <c r="D83" s="7" t="s">
        <v>25</v>
      </c>
      <c r="E83" s="33">
        <v>206.96</v>
      </c>
      <c r="F83" s="33">
        <v>10104</v>
      </c>
      <c r="G83" s="33">
        <v>20.91</v>
      </c>
      <c r="H83" s="17">
        <v>0</v>
      </c>
      <c r="I83" s="17">
        <f>G83/סיכום!$B$42</f>
        <v>4.5826071146608184E-4</v>
      </c>
    </row>
    <row r="84" spans="1:9">
      <c r="A84" s="7" t="s">
        <v>625</v>
      </c>
      <c r="B84" s="7" t="s">
        <v>626</v>
      </c>
      <c r="C84" s="7" t="s">
        <v>627</v>
      </c>
      <c r="D84" s="7" t="s">
        <v>25</v>
      </c>
      <c r="E84" s="33">
        <v>1755.18</v>
      </c>
      <c r="F84" s="33">
        <v>20643</v>
      </c>
      <c r="G84" s="33">
        <v>362.32</v>
      </c>
      <c r="H84" s="17">
        <v>0</v>
      </c>
      <c r="I84" s="17">
        <f>G84/סיכום!$B$42</f>
        <v>7.9405557617594821E-3</v>
      </c>
    </row>
    <row r="85" spans="1:9">
      <c r="A85" s="7" t="s">
        <v>628</v>
      </c>
      <c r="B85" s="7" t="s">
        <v>626</v>
      </c>
      <c r="C85" s="7" t="s">
        <v>627</v>
      </c>
      <c r="D85" s="7" t="s">
        <v>25</v>
      </c>
      <c r="E85" s="33">
        <v>1225.32</v>
      </c>
      <c r="F85" s="33">
        <v>398</v>
      </c>
      <c r="G85" s="33">
        <v>1.23</v>
      </c>
      <c r="H85" s="17">
        <v>0</v>
      </c>
      <c r="I85" s="17">
        <f>G85/סיכום!$B$42</f>
        <v>2.6956512439181285E-5</v>
      </c>
    </row>
    <row r="86" spans="1:9">
      <c r="A86" s="7" t="s">
        <v>629</v>
      </c>
      <c r="B86" s="7" t="s">
        <v>630</v>
      </c>
      <c r="C86" s="7" t="s">
        <v>631</v>
      </c>
      <c r="D86" s="7" t="s">
        <v>25</v>
      </c>
      <c r="E86" s="33">
        <v>5138.18</v>
      </c>
      <c r="F86" s="33">
        <v>4874</v>
      </c>
      <c r="G86" s="33">
        <v>250.43</v>
      </c>
      <c r="H86" s="17">
        <v>0</v>
      </c>
      <c r="I86" s="17">
        <f>G86/סיכום!$B$42</f>
        <v>5.4883897643448528E-3</v>
      </c>
    </row>
    <row r="87" spans="1:9">
      <c r="A87" s="7" t="s">
        <v>632</v>
      </c>
      <c r="B87" s="7" t="s">
        <v>633</v>
      </c>
      <c r="C87" s="7" t="s">
        <v>634</v>
      </c>
      <c r="D87" s="7" t="s">
        <v>25</v>
      </c>
      <c r="E87" s="33">
        <v>302.48</v>
      </c>
      <c r="F87" s="33">
        <v>4144</v>
      </c>
      <c r="G87" s="33">
        <v>12.53</v>
      </c>
      <c r="H87" s="17">
        <v>0</v>
      </c>
      <c r="I87" s="17">
        <f>G87/סיכום!$B$42</f>
        <v>2.7460577305930204E-4</v>
      </c>
    </row>
    <row r="88" spans="1:9">
      <c r="A88" s="7" t="s">
        <v>635</v>
      </c>
      <c r="B88" s="7" t="s">
        <v>636</v>
      </c>
      <c r="C88" s="7" t="s">
        <v>637</v>
      </c>
      <c r="D88" s="7" t="s">
        <v>25</v>
      </c>
      <c r="E88" s="33">
        <v>1424.84</v>
      </c>
      <c r="F88" s="33">
        <v>5422</v>
      </c>
      <c r="G88" s="33">
        <v>77.25</v>
      </c>
      <c r="H88" s="17">
        <v>0</v>
      </c>
      <c r="I88" s="17">
        <f>G88/סיכום!$B$42</f>
        <v>1.6930004763632148E-3</v>
      </c>
    </row>
    <row r="89" spans="1:9">
      <c r="A89" s="7" t="s">
        <v>638</v>
      </c>
      <c r="B89" s="7" t="s">
        <v>639</v>
      </c>
      <c r="C89" s="7" t="s">
        <v>640</v>
      </c>
      <c r="D89" s="7" t="s">
        <v>25</v>
      </c>
      <c r="E89" s="33">
        <v>1377.08</v>
      </c>
      <c r="F89" s="33">
        <v>5512</v>
      </c>
      <c r="G89" s="33">
        <v>75.900000000000006</v>
      </c>
      <c r="H89" s="17">
        <v>0</v>
      </c>
      <c r="I89" s="17">
        <f>G89/סיכום!$B$42</f>
        <v>1.6634140602714306E-3</v>
      </c>
    </row>
    <row r="90" spans="1:9" ht="13.5" thickBot="1">
      <c r="A90" s="6" t="s">
        <v>641</v>
      </c>
      <c r="B90" s="6"/>
      <c r="C90" s="6"/>
      <c r="D90" s="6"/>
      <c r="E90" s="24">
        <f>SUM(E62:E89)</f>
        <v>40738.51</v>
      </c>
      <c r="F90" s="32"/>
      <c r="G90" s="24">
        <f>SUM(G62:G89)</f>
        <v>1675.33</v>
      </c>
      <c r="H90" s="18"/>
      <c r="I90" s="19">
        <f>SUM(I62:I89)</f>
        <v>3.6716304052628927E-2</v>
      </c>
    </row>
    <row r="91" spans="1:9" ht="13.5" thickTop="1"/>
    <row r="92" spans="1:9">
      <c r="A92" s="6" t="s">
        <v>642</v>
      </c>
      <c r="B92" s="6"/>
      <c r="C92" s="6"/>
      <c r="D92" s="6"/>
      <c r="E92" s="32"/>
      <c r="F92" s="32"/>
      <c r="G92" s="32"/>
      <c r="H92" s="18"/>
      <c r="I92" s="18"/>
    </row>
    <row r="93" spans="1:9" ht="13.5" thickBot="1">
      <c r="A93" s="6" t="s">
        <v>643</v>
      </c>
      <c r="B93" s="6"/>
      <c r="C93" s="6"/>
      <c r="D93" s="6"/>
      <c r="E93" s="24">
        <v>0</v>
      </c>
      <c r="F93" s="32"/>
      <c r="G93" s="24">
        <v>0</v>
      </c>
      <c r="H93" s="18"/>
      <c r="I93" s="19">
        <f>G93/סיכום!$B$42</f>
        <v>0</v>
      </c>
    </row>
    <row r="94" spans="1:9" ht="13.5" thickTop="1"/>
    <row r="95" spans="1:9">
      <c r="A95" s="6" t="s">
        <v>558</v>
      </c>
      <c r="B95" s="6"/>
      <c r="C95" s="6"/>
      <c r="D95" s="6"/>
      <c r="E95" s="32"/>
      <c r="F95" s="32"/>
      <c r="G95" s="32"/>
      <c r="H95" s="18"/>
      <c r="I95" s="18"/>
    </row>
    <row r="96" spans="1:9">
      <c r="A96" s="7" t="s">
        <v>644</v>
      </c>
      <c r="B96" s="7" t="s">
        <v>645</v>
      </c>
      <c r="C96" s="7" t="s">
        <v>646</v>
      </c>
      <c r="D96" s="7" t="s">
        <v>25</v>
      </c>
      <c r="E96" s="33">
        <v>1098.48</v>
      </c>
      <c r="F96" s="33">
        <v>6614</v>
      </c>
      <c r="G96" s="33">
        <v>72.650000000000006</v>
      </c>
      <c r="H96" s="17">
        <v>0</v>
      </c>
      <c r="I96" s="17">
        <f>G96/סיכום!$B$42</f>
        <v>1.5921875030134314E-3</v>
      </c>
    </row>
    <row r="97" spans="1:9" ht="13.5" thickBot="1">
      <c r="A97" s="6" t="s">
        <v>559</v>
      </c>
      <c r="B97" s="6"/>
      <c r="C97" s="6"/>
      <c r="D97" s="6"/>
      <c r="E97" s="24">
        <f>SUM(E96)</f>
        <v>1098.48</v>
      </c>
      <c r="F97" s="32"/>
      <c r="G97" s="24">
        <f>SUM(G96)</f>
        <v>72.650000000000006</v>
      </c>
      <c r="H97" s="18"/>
      <c r="I97" s="19">
        <f>SUM(I96)</f>
        <v>1.5921875030134314E-3</v>
      </c>
    </row>
    <row r="98" spans="1:9" ht="13.5" thickTop="1"/>
    <row r="99" spans="1:9">
      <c r="A99" s="6" t="s">
        <v>560</v>
      </c>
      <c r="B99" s="6"/>
      <c r="C99" s="6"/>
      <c r="D99" s="6"/>
      <c r="E99" s="32"/>
      <c r="F99" s="32"/>
      <c r="G99" s="32"/>
      <c r="H99" s="18"/>
      <c r="I99" s="18"/>
    </row>
    <row r="100" spans="1:9" ht="13.5" thickBot="1">
      <c r="A100" s="6" t="s">
        <v>561</v>
      </c>
      <c r="B100" s="6"/>
      <c r="C100" s="6"/>
      <c r="D100" s="6"/>
      <c r="E100" s="24">
        <v>0</v>
      </c>
      <c r="F100" s="32"/>
      <c r="G100" s="24">
        <v>0</v>
      </c>
      <c r="H100" s="18"/>
      <c r="I100" s="19">
        <f>G100/סיכום!$B$42</f>
        <v>0</v>
      </c>
    </row>
    <row r="101" spans="1:9" ht="13.5" thickTop="1"/>
    <row r="102" spans="1:9" ht="13.5" thickBot="1">
      <c r="A102" s="4" t="s">
        <v>647</v>
      </c>
      <c r="B102" s="4"/>
      <c r="C102" s="4"/>
      <c r="D102" s="4"/>
      <c r="E102" s="25">
        <f>SUM(E90+E97)</f>
        <v>41836.990000000005</v>
      </c>
      <c r="F102" s="30"/>
      <c r="G102" s="25">
        <f>SUM(G90+G97)</f>
        <v>1747.98</v>
      </c>
      <c r="H102" s="20"/>
      <c r="I102" s="21">
        <f>SUM(I90+I97)</f>
        <v>3.8308491555642359E-2</v>
      </c>
    </row>
    <row r="103" spans="1:9" ht="13.5" thickTop="1"/>
    <row r="105" spans="1:9" ht="13.5" thickBot="1">
      <c r="A105" s="4" t="s">
        <v>648</v>
      </c>
      <c r="B105" s="4"/>
      <c r="C105" s="4"/>
      <c r="D105" s="4"/>
      <c r="E105" s="25">
        <f>SUM(E57+E102)</f>
        <v>451577.99</v>
      </c>
      <c r="F105" s="30"/>
      <c r="G105" s="25">
        <f>SUM(G57+G102)</f>
        <v>6577.130000000001</v>
      </c>
      <c r="H105" s="20"/>
      <c r="I105" s="21">
        <f>SUM(I57+I102)</f>
        <v>0.14414348508870928</v>
      </c>
    </row>
    <row r="106" spans="1:9" ht="13.5" thickTop="1"/>
    <row r="108" spans="1:9">
      <c r="A108" s="7" t="s">
        <v>51</v>
      </c>
      <c r="B108" s="7"/>
      <c r="C108" s="7"/>
      <c r="D108" s="7"/>
      <c r="E108" s="33"/>
      <c r="F108" s="33"/>
      <c r="G108" s="33"/>
      <c r="H108" s="17"/>
      <c r="I108" s="17"/>
    </row>
    <row r="112" spans="1:9">
      <c r="A112" s="2" t="s">
        <v>52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rightToLeft="1" topLeftCell="B7" workbookViewId="0">
      <selection activeCell="L34" sqref="L34"/>
    </sheetView>
  </sheetViews>
  <sheetFormatPr defaultColWidth="9.140625" defaultRowHeight="12.75"/>
  <cols>
    <col min="1" max="1" width="46.7109375" customWidth="1"/>
    <col min="2" max="2" width="15.7109375" customWidth="1"/>
    <col min="3" max="3" width="20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9" width="12.7109375" style="29" customWidth="1"/>
    <col min="10" max="10" width="11.7109375" style="29" customWidth="1"/>
    <col min="11" max="11" width="24.7109375" style="27" customWidth="1"/>
    <col min="12" max="12" width="20.7109375" style="27" customWidth="1"/>
  </cols>
  <sheetData>
    <row r="2" spans="1:12" ht="18">
      <c r="A2" s="1" t="s">
        <v>0</v>
      </c>
    </row>
    <row r="4" spans="1:12" ht="18">
      <c r="A4" s="1" t="s">
        <v>649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101</v>
      </c>
      <c r="E11" s="4" t="s">
        <v>7</v>
      </c>
      <c r="F11" s="4" t="s">
        <v>8</v>
      </c>
      <c r="G11" s="4" t="s">
        <v>9</v>
      </c>
      <c r="H11" s="30" t="s">
        <v>56</v>
      </c>
      <c r="I11" s="30" t="s">
        <v>57</v>
      </c>
      <c r="J11" s="30" t="s">
        <v>12</v>
      </c>
      <c r="K11" s="20" t="s">
        <v>58</v>
      </c>
      <c r="L11" s="20" t="s">
        <v>13</v>
      </c>
    </row>
    <row r="12" spans="1:12">
      <c r="A12" s="5"/>
      <c r="B12" s="5"/>
      <c r="C12" s="5"/>
      <c r="D12" s="5"/>
      <c r="E12" s="5"/>
      <c r="F12" s="5"/>
      <c r="G12" s="5"/>
      <c r="H12" s="31" t="s">
        <v>61</v>
      </c>
      <c r="I12" s="31" t="s">
        <v>62</v>
      </c>
      <c r="J12" s="31" t="s">
        <v>15</v>
      </c>
      <c r="K12" s="28" t="s">
        <v>14</v>
      </c>
      <c r="L12" s="28" t="s">
        <v>14</v>
      </c>
    </row>
    <row r="15" spans="1:12">
      <c r="A15" s="4" t="s">
        <v>650</v>
      </c>
      <c r="B15" s="4"/>
      <c r="C15" s="4"/>
      <c r="D15" s="4"/>
      <c r="E15" s="4"/>
      <c r="F15" s="4"/>
      <c r="G15" s="4"/>
      <c r="H15" s="30"/>
      <c r="I15" s="30"/>
      <c r="J15" s="30"/>
      <c r="K15" s="20"/>
      <c r="L15" s="20"/>
    </row>
    <row r="18" spans="1:12">
      <c r="A18" s="4" t="s">
        <v>651</v>
      </c>
      <c r="B18" s="4"/>
      <c r="C18" s="4"/>
      <c r="D18" s="4"/>
      <c r="E18" s="4"/>
      <c r="F18" s="4"/>
      <c r="G18" s="4"/>
      <c r="H18" s="30"/>
      <c r="I18" s="30"/>
      <c r="J18" s="30"/>
      <c r="K18" s="20"/>
      <c r="L18" s="20"/>
    </row>
    <row r="19" spans="1:12">
      <c r="A19" s="6" t="s">
        <v>652</v>
      </c>
      <c r="B19" s="6"/>
      <c r="C19" s="6"/>
      <c r="D19" s="6"/>
      <c r="E19" s="6"/>
      <c r="F19" s="6"/>
      <c r="G19" s="6"/>
      <c r="H19" s="32"/>
      <c r="I19" s="32"/>
      <c r="J19" s="32"/>
      <c r="K19" s="18"/>
      <c r="L19" s="18"/>
    </row>
    <row r="20" spans="1:12" ht="13.5" thickBot="1">
      <c r="A20" s="6" t="s">
        <v>653</v>
      </c>
      <c r="B20" s="6"/>
      <c r="C20" s="6"/>
      <c r="D20" s="6"/>
      <c r="E20" s="6"/>
      <c r="F20" s="6"/>
      <c r="G20" s="6"/>
      <c r="H20" s="24">
        <v>0</v>
      </c>
      <c r="I20" s="32"/>
      <c r="J20" s="24">
        <v>0</v>
      </c>
      <c r="K20" s="18"/>
      <c r="L20" s="19">
        <f>J20/סיכום!$B$42</f>
        <v>0</v>
      </c>
    </row>
    <row r="21" spans="1:12" ht="13.5" thickTop="1"/>
    <row r="22" spans="1:12" ht="13.5" thickBot="1">
      <c r="A22" s="4" t="s">
        <v>654</v>
      </c>
      <c r="B22" s="4"/>
      <c r="C22" s="4"/>
      <c r="D22" s="4"/>
      <c r="E22" s="4"/>
      <c r="F22" s="4"/>
      <c r="G22" s="4"/>
      <c r="H22" s="25">
        <v>0</v>
      </c>
      <c r="I22" s="30"/>
      <c r="J22" s="25">
        <v>0</v>
      </c>
      <c r="K22" s="20"/>
      <c r="L22" s="21">
        <v>0</v>
      </c>
    </row>
    <row r="23" spans="1:12" ht="13.5" thickTop="1"/>
    <row r="25" spans="1:12">
      <c r="A25" s="4" t="s">
        <v>655</v>
      </c>
      <c r="B25" s="4"/>
      <c r="C25" s="4"/>
      <c r="D25" s="4"/>
      <c r="E25" s="4"/>
      <c r="F25" s="4"/>
      <c r="G25" s="4"/>
      <c r="H25" s="30"/>
      <c r="I25" s="30"/>
      <c r="J25" s="30"/>
      <c r="K25" s="20"/>
      <c r="L25" s="20"/>
    </row>
    <row r="26" spans="1:12">
      <c r="A26" s="6" t="s">
        <v>656</v>
      </c>
      <c r="B26" s="6"/>
      <c r="C26" s="6"/>
      <c r="D26" s="6"/>
      <c r="E26" s="6"/>
      <c r="F26" s="6"/>
      <c r="G26" s="6"/>
      <c r="H26" s="32"/>
      <c r="I26" s="32"/>
      <c r="J26" s="32"/>
      <c r="K26" s="18"/>
      <c r="L26" s="18"/>
    </row>
    <row r="27" spans="1:12">
      <c r="A27" s="7" t="s">
        <v>657</v>
      </c>
      <c r="B27" s="7" t="s">
        <v>658</v>
      </c>
      <c r="C27" s="7" t="s">
        <v>659</v>
      </c>
      <c r="D27" s="7" t="s">
        <v>660</v>
      </c>
      <c r="E27" s="26">
        <v>0</v>
      </c>
      <c r="F27" s="26">
        <v>0</v>
      </c>
      <c r="G27" s="7" t="s">
        <v>30</v>
      </c>
      <c r="H27" s="33">
        <v>17.850000000000001</v>
      </c>
      <c r="I27" s="33">
        <v>103479</v>
      </c>
      <c r="J27" s="33">
        <v>78.94</v>
      </c>
      <c r="K27" s="17">
        <v>0</v>
      </c>
      <c r="L27" s="17">
        <f>J27/סיכום!$B$42</f>
        <v>1.7300382861373744E-3</v>
      </c>
    </row>
    <row r="28" spans="1:12">
      <c r="A28" s="7" t="s">
        <v>661</v>
      </c>
      <c r="B28" s="7" t="s">
        <v>662</v>
      </c>
      <c r="C28" s="7" t="s">
        <v>663</v>
      </c>
      <c r="D28" s="7" t="s">
        <v>664</v>
      </c>
      <c r="E28" s="26">
        <v>0</v>
      </c>
      <c r="F28" s="26">
        <v>0</v>
      </c>
      <c r="G28" s="7" t="s">
        <v>25</v>
      </c>
      <c r="H28" s="33">
        <v>30</v>
      </c>
      <c r="I28" s="33">
        <v>100544</v>
      </c>
      <c r="J28" s="33">
        <v>120.05</v>
      </c>
      <c r="K28" s="17">
        <v>0</v>
      </c>
      <c r="L28" s="17">
        <f>J28/סיכום!$B$42</f>
        <v>2.6309994457916369E-3</v>
      </c>
    </row>
    <row r="29" spans="1:12">
      <c r="A29" s="7" t="s">
        <v>665</v>
      </c>
      <c r="B29" s="7" t="s">
        <v>666</v>
      </c>
      <c r="C29" s="7" t="s">
        <v>667</v>
      </c>
      <c r="D29" s="7" t="s">
        <v>664</v>
      </c>
      <c r="E29" s="26">
        <v>0</v>
      </c>
      <c r="F29" s="26">
        <v>0</v>
      </c>
      <c r="G29" s="7" t="s">
        <v>25</v>
      </c>
      <c r="H29" s="33">
        <v>51.91</v>
      </c>
      <c r="I29" s="33">
        <v>109850</v>
      </c>
      <c r="J29" s="33">
        <v>226.95</v>
      </c>
      <c r="K29" s="17">
        <v>1E-4</v>
      </c>
      <c r="L29" s="17">
        <f>J29/סיכום!$B$42</f>
        <v>4.9738052829855226E-3</v>
      </c>
    </row>
    <row r="30" spans="1:12">
      <c r="A30" s="7" t="s">
        <v>668</v>
      </c>
      <c r="B30" s="7" t="s">
        <v>669</v>
      </c>
      <c r="C30" s="7" t="s">
        <v>670</v>
      </c>
      <c r="D30" s="7" t="s">
        <v>664</v>
      </c>
      <c r="E30" s="26">
        <v>0</v>
      </c>
      <c r="F30" s="26">
        <v>0</v>
      </c>
      <c r="G30" s="7" t="s">
        <v>25</v>
      </c>
      <c r="H30" s="33">
        <v>1822.78</v>
      </c>
      <c r="I30" s="33">
        <v>2766</v>
      </c>
      <c r="J30" s="33">
        <v>200.66</v>
      </c>
      <c r="K30" s="17">
        <v>0</v>
      </c>
      <c r="L30" s="17">
        <f>J30/סיכום!$B$42</f>
        <v>4.3976372244277371E-3</v>
      </c>
    </row>
    <row r="31" spans="1:12">
      <c r="A31" s="7" t="s">
        <v>671</v>
      </c>
      <c r="B31" s="7" t="s">
        <v>672</v>
      </c>
      <c r="C31" s="7" t="s">
        <v>673</v>
      </c>
      <c r="D31" s="7" t="s">
        <v>664</v>
      </c>
      <c r="E31" s="26">
        <v>0</v>
      </c>
      <c r="F31" s="26">
        <v>0</v>
      </c>
      <c r="G31" s="7" t="s">
        <v>25</v>
      </c>
      <c r="H31" s="33">
        <v>43.38</v>
      </c>
      <c r="I31" s="33">
        <v>11772.84</v>
      </c>
      <c r="J31" s="33">
        <v>20.329999999999998</v>
      </c>
      <c r="K31" s="17">
        <v>0</v>
      </c>
      <c r="L31" s="17">
        <f>J31/סיכום!$B$42</f>
        <v>4.455495104785004E-4</v>
      </c>
    </row>
    <row r="32" spans="1:12">
      <c r="A32" s="7" t="s">
        <v>674</v>
      </c>
      <c r="B32" s="7" t="s">
        <v>675</v>
      </c>
      <c r="C32" s="7" t="s">
        <v>676</v>
      </c>
      <c r="D32" s="7" t="s">
        <v>660</v>
      </c>
      <c r="E32" s="26">
        <v>0</v>
      </c>
      <c r="F32" s="26">
        <v>0</v>
      </c>
      <c r="G32" s="7" t="s">
        <v>25</v>
      </c>
      <c r="H32" s="33">
        <v>570</v>
      </c>
      <c r="I32" s="33">
        <v>12098</v>
      </c>
      <c r="J32" s="33">
        <v>274.45999999999998</v>
      </c>
      <c r="K32" s="17">
        <v>0</v>
      </c>
      <c r="L32" s="17">
        <f>J32/סיכום!$B$42</f>
        <v>6.0150279707786138E-3</v>
      </c>
    </row>
    <row r="33" spans="1:12">
      <c r="A33" s="7" t="s">
        <v>677</v>
      </c>
      <c r="B33" s="7" t="s">
        <v>678</v>
      </c>
      <c r="C33" s="7" t="s">
        <v>679</v>
      </c>
      <c r="D33" s="7" t="s">
        <v>664</v>
      </c>
      <c r="E33" s="26">
        <v>0</v>
      </c>
      <c r="F33" s="26">
        <v>0</v>
      </c>
      <c r="G33" s="7" t="s">
        <v>25</v>
      </c>
      <c r="H33" s="33">
        <v>20874.169999999998</v>
      </c>
      <c r="I33" s="33">
        <v>1414</v>
      </c>
      <c r="J33" s="33">
        <v>295.16000000000003</v>
      </c>
      <c r="K33" s="17">
        <v>0</v>
      </c>
      <c r="L33" s="17">
        <f>J33/סיכום!$B$42</f>
        <v>6.4686863508526416E-3</v>
      </c>
    </row>
    <row r="34" spans="1:12">
      <c r="A34" s="7" t="s">
        <v>680</v>
      </c>
      <c r="B34" s="7" t="s">
        <v>681</v>
      </c>
      <c r="C34" s="7" t="s">
        <v>682</v>
      </c>
      <c r="D34" s="7" t="s">
        <v>519</v>
      </c>
      <c r="E34" s="26">
        <v>0</v>
      </c>
      <c r="F34" s="26">
        <v>0</v>
      </c>
      <c r="G34" s="7" t="s">
        <v>25</v>
      </c>
      <c r="H34" s="33">
        <v>56.38</v>
      </c>
      <c r="I34" s="33">
        <v>22433</v>
      </c>
      <c r="J34" s="33">
        <v>50.34</v>
      </c>
      <c r="K34" s="17">
        <v>0</v>
      </c>
      <c r="L34" s="17">
        <f>J34/סיכום!$B$42</f>
        <v>1.1032445822669805E-3</v>
      </c>
    </row>
    <row r="35" spans="1:12">
      <c r="A35" s="7" t="s">
        <v>683</v>
      </c>
      <c r="B35" s="7" t="s">
        <v>684</v>
      </c>
      <c r="C35" s="7" t="s">
        <v>685</v>
      </c>
      <c r="D35" s="7" t="s">
        <v>664</v>
      </c>
      <c r="E35" s="26">
        <v>0</v>
      </c>
      <c r="F35" s="26">
        <v>0</v>
      </c>
      <c r="G35" s="7" t="s">
        <v>25</v>
      </c>
      <c r="H35" s="33">
        <v>536</v>
      </c>
      <c r="I35" s="33">
        <v>1458</v>
      </c>
      <c r="J35" s="33">
        <v>31.1</v>
      </c>
      <c r="K35" s="17">
        <v>0</v>
      </c>
      <c r="L35" s="17">
        <f>J35/סיכום!$B$42</f>
        <v>6.8158336329962436E-4</v>
      </c>
    </row>
    <row r="36" spans="1:12">
      <c r="A36" s="7" t="s">
        <v>686</v>
      </c>
      <c r="B36" s="7" t="s">
        <v>687</v>
      </c>
      <c r="C36" s="7" t="s">
        <v>688</v>
      </c>
      <c r="D36" s="7" t="s">
        <v>230</v>
      </c>
      <c r="E36" s="26">
        <v>0</v>
      </c>
      <c r="F36" s="26">
        <v>0</v>
      </c>
      <c r="G36" s="7" t="s">
        <v>25</v>
      </c>
      <c r="H36" s="33">
        <v>3012.84</v>
      </c>
      <c r="I36" s="33">
        <v>2706</v>
      </c>
      <c r="J36" s="33">
        <v>324.48</v>
      </c>
      <c r="K36" s="17">
        <v>1E-4</v>
      </c>
      <c r="L36" s="17">
        <f>J36/סיכום!$B$42</f>
        <v>7.1112594766386539E-3</v>
      </c>
    </row>
    <row r="37" spans="1:12">
      <c r="A37" s="7" t="s">
        <v>689</v>
      </c>
      <c r="B37" s="7" t="s">
        <v>690</v>
      </c>
      <c r="C37" s="7" t="s">
        <v>691</v>
      </c>
      <c r="D37" s="7" t="s">
        <v>664</v>
      </c>
      <c r="E37" s="26">
        <v>0</v>
      </c>
      <c r="F37" s="26">
        <v>0</v>
      </c>
      <c r="G37" s="7" t="s">
        <v>25</v>
      </c>
      <c r="H37" s="33">
        <v>39</v>
      </c>
      <c r="I37" s="33">
        <v>116178.8</v>
      </c>
      <c r="J37" s="33">
        <v>180.33</v>
      </c>
      <c r="K37" s="17">
        <v>0</v>
      </c>
      <c r="L37" s="17">
        <f>J37/סיכום!$B$42</f>
        <v>3.9520877139492374E-3</v>
      </c>
    </row>
    <row r="38" spans="1:12">
      <c r="A38" s="7" t="s">
        <v>692</v>
      </c>
      <c r="B38" s="7" t="s">
        <v>693</v>
      </c>
      <c r="C38" s="7" t="s">
        <v>694</v>
      </c>
      <c r="D38" s="7" t="s">
        <v>664</v>
      </c>
      <c r="E38" s="26">
        <v>0</v>
      </c>
      <c r="F38" s="26">
        <v>0</v>
      </c>
      <c r="G38" s="7" t="s">
        <v>25</v>
      </c>
      <c r="H38" s="33">
        <v>78</v>
      </c>
      <c r="I38" s="33">
        <v>14655</v>
      </c>
      <c r="J38" s="33">
        <v>45.49</v>
      </c>
      <c r="K38" s="17">
        <v>0</v>
      </c>
      <c r="L38" s="17">
        <f>J38/סיכום!$B$42</f>
        <v>9.9695264297427382E-4</v>
      </c>
    </row>
    <row r="39" spans="1:12" ht="13.5" thickBot="1">
      <c r="A39" s="6" t="s">
        <v>695</v>
      </c>
      <c r="B39" s="6"/>
      <c r="C39" s="6"/>
      <c r="D39" s="6"/>
      <c r="E39" s="6"/>
      <c r="F39" s="6"/>
      <c r="G39" s="6"/>
      <c r="H39" s="24">
        <f>SUM(H27:H38)</f>
        <v>27132.309999999998</v>
      </c>
      <c r="I39" s="32"/>
      <c r="J39" s="24">
        <f>SUM(J27:J38)</f>
        <v>1848.29</v>
      </c>
      <c r="K39" s="18"/>
      <c r="L39" s="19">
        <f>SUM(L27:L38)</f>
        <v>4.05068718505808E-2</v>
      </c>
    </row>
    <row r="40" spans="1:12" ht="13.5" thickTop="1"/>
    <row r="41" spans="1:12" ht="13.5" thickBot="1">
      <c r="A41" s="4" t="s">
        <v>696</v>
      </c>
      <c r="B41" s="4"/>
      <c r="C41" s="4"/>
      <c r="D41" s="4"/>
      <c r="E41" s="4"/>
      <c r="F41" s="4"/>
      <c r="G41" s="4"/>
      <c r="H41" s="25">
        <f>SUM(H39)</f>
        <v>27132.309999999998</v>
      </c>
      <c r="I41" s="30"/>
      <c r="J41" s="25">
        <f>SUM(J39)</f>
        <v>1848.29</v>
      </c>
      <c r="K41" s="20"/>
      <c r="L41" s="21">
        <f>SUM(L39)</f>
        <v>4.05068718505808E-2</v>
      </c>
    </row>
    <row r="42" spans="1:12" ht="13.5" thickTop="1"/>
    <row r="44" spans="1:12" ht="13.5" thickBot="1">
      <c r="A44" s="4" t="s">
        <v>697</v>
      </c>
      <c r="B44" s="4"/>
      <c r="C44" s="4"/>
      <c r="D44" s="4"/>
      <c r="E44" s="4"/>
      <c r="F44" s="4"/>
      <c r="G44" s="4"/>
      <c r="H44" s="25">
        <f>SUM(H41)</f>
        <v>27132.309999999998</v>
      </c>
      <c r="I44" s="30"/>
      <c r="J44" s="25">
        <f>SUM(J41)</f>
        <v>1848.29</v>
      </c>
      <c r="K44" s="20"/>
      <c r="L44" s="21">
        <f>SUM(L41)</f>
        <v>4.05068718505808E-2</v>
      </c>
    </row>
    <row r="45" spans="1:12" ht="13.5" thickTop="1"/>
    <row r="47" spans="1:12">
      <c r="A47" s="7" t="s">
        <v>51</v>
      </c>
      <c r="B47" s="7"/>
      <c r="C47" s="7"/>
      <c r="D47" s="7"/>
      <c r="E47" s="7"/>
      <c r="F47" s="7"/>
      <c r="G47" s="7"/>
      <c r="H47" s="33"/>
      <c r="I47" s="33"/>
      <c r="J47" s="33"/>
      <c r="K47" s="17"/>
      <c r="L47" s="17"/>
    </row>
    <row r="51" spans="1:1">
      <c r="A51" s="2" t="s">
        <v>52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rightToLeft="1" workbookViewId="0">
      <selection activeCell="A24" sqref="A24"/>
    </sheetView>
  </sheetViews>
  <sheetFormatPr defaultColWidth="9.140625" defaultRowHeight="12.75"/>
  <cols>
    <col min="1" max="1" width="2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698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56</v>
      </c>
      <c r="G11" s="4" t="s">
        <v>57</v>
      </c>
      <c r="H11" s="4" t="s">
        <v>12</v>
      </c>
      <c r="I11" s="4" t="s">
        <v>58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61</v>
      </c>
      <c r="G12" s="5" t="s">
        <v>62</v>
      </c>
      <c r="H12" s="5" t="s">
        <v>15</v>
      </c>
      <c r="I12" s="5" t="s">
        <v>14</v>
      </c>
      <c r="J12" s="5" t="s">
        <v>14</v>
      </c>
    </row>
    <row r="15" spans="1:10">
      <c r="A15" s="4" t="s">
        <v>699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700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700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701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 ht="13.5" thickBot="1">
      <c r="A22" s="4" t="s">
        <v>701</v>
      </c>
      <c r="B22" s="4"/>
      <c r="C22" s="4"/>
      <c r="D22" s="4"/>
      <c r="E22" s="4"/>
      <c r="F22" s="23">
        <v>0</v>
      </c>
      <c r="G22" s="4"/>
      <c r="H22" s="23">
        <v>0</v>
      </c>
      <c r="I22" s="4"/>
      <c r="J22" s="21">
        <v>0</v>
      </c>
    </row>
    <row r="23" spans="1:10" ht="13.5" thickTop="1"/>
    <row r="25" spans="1:10">
      <c r="A25" s="4" t="s">
        <v>702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702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3.5" thickBot="1">
      <c r="A27" s="6" t="s">
        <v>703</v>
      </c>
      <c r="B27" s="6"/>
      <c r="C27" s="6"/>
      <c r="D27" s="6"/>
      <c r="E27" s="6"/>
      <c r="F27" s="22">
        <v>0</v>
      </c>
      <c r="G27" s="6"/>
      <c r="H27" s="22">
        <v>0</v>
      </c>
      <c r="I27" s="6"/>
      <c r="J27" s="19">
        <f>H27/סיכום!$B$42</f>
        <v>0</v>
      </c>
    </row>
    <row r="28" spans="1:10" ht="13.5" thickTop="1"/>
    <row r="29" spans="1:10" ht="13.5" thickBot="1">
      <c r="A29" s="4" t="s">
        <v>703</v>
      </c>
      <c r="B29" s="4"/>
      <c r="C29" s="4"/>
      <c r="D29" s="4"/>
      <c r="E29" s="4"/>
      <c r="F29" s="23">
        <v>0</v>
      </c>
      <c r="G29" s="4"/>
      <c r="H29" s="23">
        <v>0</v>
      </c>
      <c r="I29" s="4"/>
      <c r="J29" s="21">
        <v>0</v>
      </c>
    </row>
    <row r="30" spans="1:10" ht="13.5" thickTop="1"/>
    <row r="32" spans="1:10" ht="13.5" thickBot="1">
      <c r="A32" s="4" t="s">
        <v>704</v>
      </c>
      <c r="B32" s="4"/>
      <c r="C32" s="4"/>
      <c r="D32" s="4"/>
      <c r="E32" s="4"/>
      <c r="F32" s="23">
        <v>0</v>
      </c>
      <c r="G32" s="4"/>
      <c r="H32" s="23">
        <v>0</v>
      </c>
      <c r="I32" s="4"/>
      <c r="J32" s="21">
        <v>0</v>
      </c>
    </row>
    <row r="33" spans="1:10" ht="13.5" thickTop="1"/>
    <row r="35" spans="1:10">
      <c r="A35" s="7" t="s">
        <v>51</v>
      </c>
      <c r="B35" s="7"/>
      <c r="C35" s="7"/>
      <c r="D35" s="7"/>
      <c r="E35" s="7"/>
      <c r="F35" s="7"/>
      <c r="G35" s="7"/>
      <c r="H35" s="7"/>
      <c r="I35" s="7"/>
      <c r="J35" s="7"/>
    </row>
    <row r="39" spans="1:10">
      <c r="A39" s="2" t="s">
        <v>52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3" workbookViewId="0">
      <selection activeCell="E28" sqref="E28"/>
    </sheetView>
  </sheetViews>
  <sheetFormatPr defaultColWidth="9.140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705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101</v>
      </c>
      <c r="E11" s="4" t="s">
        <v>9</v>
      </c>
      <c r="F11" s="4" t="s">
        <v>56</v>
      </c>
      <c r="G11" s="4" t="s">
        <v>57</v>
      </c>
      <c r="H11" s="4" t="s">
        <v>12</v>
      </c>
      <c r="I11" s="4" t="s">
        <v>58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61</v>
      </c>
      <c r="G12" s="5" t="s">
        <v>62</v>
      </c>
      <c r="H12" s="5" t="s">
        <v>15</v>
      </c>
      <c r="I12" s="5" t="s">
        <v>14</v>
      </c>
      <c r="J12" s="5" t="s">
        <v>14</v>
      </c>
    </row>
    <row r="15" spans="1:10">
      <c r="A15" s="4" t="s">
        <v>706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707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708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3.5" thickBot="1">
      <c r="A20" s="6" t="s">
        <v>709</v>
      </c>
      <c r="B20" s="6"/>
      <c r="C20" s="6"/>
      <c r="D20" s="6"/>
      <c r="E20" s="6"/>
      <c r="F20" s="22">
        <v>0</v>
      </c>
      <c r="G20" s="6"/>
      <c r="H20" s="22">
        <v>0</v>
      </c>
      <c r="I20" s="6"/>
      <c r="J20" s="19">
        <f>H20/סיכום!$B$42</f>
        <v>0</v>
      </c>
    </row>
    <row r="21" spans="1:10" ht="13.5" thickTop="1"/>
    <row r="22" spans="1:10">
      <c r="A22" s="6" t="s">
        <v>710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13.5" thickBot="1">
      <c r="A23" s="6" t="s">
        <v>711</v>
      </c>
      <c r="B23" s="6"/>
      <c r="C23" s="6"/>
      <c r="D23" s="6"/>
      <c r="E23" s="6"/>
      <c r="F23" s="22">
        <v>0</v>
      </c>
      <c r="G23" s="6"/>
      <c r="H23" s="22">
        <v>0</v>
      </c>
      <c r="I23" s="6"/>
      <c r="J23" s="19">
        <f>H23/סיכום!$B$42</f>
        <v>0</v>
      </c>
    </row>
    <row r="24" spans="1:10" ht="13.5" thickTop="1"/>
    <row r="25" spans="1:10">
      <c r="A25" s="6" t="s">
        <v>712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ht="13.5" thickBot="1">
      <c r="A26" s="6" t="s">
        <v>713</v>
      </c>
      <c r="B26" s="6"/>
      <c r="C26" s="6"/>
      <c r="D26" s="6"/>
      <c r="E26" s="6"/>
      <c r="F26" s="22">
        <v>0</v>
      </c>
      <c r="G26" s="6"/>
      <c r="H26" s="22">
        <v>0</v>
      </c>
      <c r="I26" s="6"/>
      <c r="J26" s="19">
        <f>H26/סיכום!$B$42</f>
        <v>0</v>
      </c>
    </row>
    <row r="27" spans="1:10" ht="13.5" thickTop="1"/>
    <row r="28" spans="1:10">
      <c r="A28" s="6" t="s">
        <v>714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3.5" thickBot="1">
      <c r="A29" s="6" t="s">
        <v>715</v>
      </c>
      <c r="B29" s="6"/>
      <c r="C29" s="6"/>
      <c r="D29" s="6"/>
      <c r="E29" s="6"/>
      <c r="F29" s="22">
        <v>0</v>
      </c>
      <c r="G29" s="6"/>
      <c r="H29" s="22">
        <v>0</v>
      </c>
      <c r="I29" s="6"/>
      <c r="J29" s="19">
        <f>H29/סיכום!$B$42</f>
        <v>0</v>
      </c>
    </row>
    <row r="30" spans="1:10" ht="13.5" thickTop="1"/>
    <row r="31" spans="1:10" ht="13.5" thickBot="1">
      <c r="A31" s="4" t="s">
        <v>716</v>
      </c>
      <c r="B31" s="4"/>
      <c r="C31" s="4"/>
      <c r="D31" s="4"/>
      <c r="E31" s="4"/>
      <c r="F31" s="23">
        <v>0</v>
      </c>
      <c r="G31" s="4"/>
      <c r="H31" s="23">
        <v>0</v>
      </c>
      <c r="I31" s="4"/>
      <c r="J31" s="21">
        <v>0</v>
      </c>
    </row>
    <row r="32" spans="1:10" ht="13.5" thickTop="1"/>
    <row r="34" spans="1:10">
      <c r="A34" s="4" t="s">
        <v>717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708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 ht="13.5" thickBot="1">
      <c r="A36" s="6" t="s">
        <v>709</v>
      </c>
      <c r="B36" s="6"/>
      <c r="C36" s="6"/>
      <c r="D36" s="6"/>
      <c r="E36" s="6"/>
      <c r="F36" s="22">
        <v>0</v>
      </c>
      <c r="G36" s="6"/>
      <c r="H36" s="22">
        <v>0</v>
      </c>
      <c r="I36" s="6"/>
      <c r="J36" s="19">
        <f>H36/סיכום!$B$42</f>
        <v>0</v>
      </c>
    </row>
    <row r="37" spans="1:10" ht="13.5" thickTop="1"/>
    <row r="38" spans="1:10">
      <c r="A38" s="6" t="s">
        <v>718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 ht="13.5" thickBot="1">
      <c r="A39" s="6" t="s">
        <v>719</v>
      </c>
      <c r="B39" s="6"/>
      <c r="C39" s="6"/>
      <c r="D39" s="6"/>
      <c r="E39" s="6"/>
      <c r="F39" s="22">
        <v>0</v>
      </c>
      <c r="G39" s="6"/>
      <c r="H39" s="22">
        <v>0</v>
      </c>
      <c r="I39" s="6"/>
      <c r="J39" s="19">
        <f>H39/סיכום!$B$42</f>
        <v>0</v>
      </c>
    </row>
    <row r="40" spans="1:10" ht="13.5" thickTop="1"/>
    <row r="41" spans="1:10">
      <c r="A41" s="6" t="s">
        <v>712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 ht="13.5" thickBot="1">
      <c r="A42" s="6" t="s">
        <v>713</v>
      </c>
      <c r="B42" s="6"/>
      <c r="C42" s="6"/>
      <c r="D42" s="6"/>
      <c r="E42" s="6"/>
      <c r="F42" s="22">
        <v>0</v>
      </c>
      <c r="G42" s="6"/>
      <c r="H42" s="22">
        <v>0</v>
      </c>
      <c r="I42" s="6"/>
      <c r="J42" s="19">
        <f>H42/סיכום!$B$42</f>
        <v>0</v>
      </c>
    </row>
    <row r="43" spans="1:10" ht="13.5" thickTop="1"/>
    <row r="44" spans="1:10">
      <c r="A44" s="6" t="s">
        <v>720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 ht="13.5" thickBot="1">
      <c r="A45" s="6" t="s">
        <v>721</v>
      </c>
      <c r="B45" s="6"/>
      <c r="C45" s="6"/>
      <c r="D45" s="6"/>
      <c r="E45" s="6"/>
      <c r="F45" s="22">
        <v>0</v>
      </c>
      <c r="G45" s="6"/>
      <c r="H45" s="22">
        <v>0</v>
      </c>
      <c r="I45" s="6"/>
      <c r="J45" s="19">
        <f>H45/סיכום!$B$42</f>
        <v>0</v>
      </c>
    </row>
    <row r="46" spans="1:10" ht="13.5" thickTop="1"/>
    <row r="47" spans="1:10">
      <c r="A47" s="6" t="s">
        <v>714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ht="13.5" thickBot="1">
      <c r="A48" s="6" t="s">
        <v>715</v>
      </c>
      <c r="B48" s="6"/>
      <c r="C48" s="6"/>
      <c r="D48" s="6"/>
      <c r="E48" s="6"/>
      <c r="F48" s="22">
        <v>0</v>
      </c>
      <c r="G48" s="6"/>
      <c r="H48" s="22">
        <v>0</v>
      </c>
      <c r="I48" s="6"/>
      <c r="J48" s="19">
        <f>H48/סיכום!$B$42</f>
        <v>0</v>
      </c>
    </row>
    <row r="49" spans="1:10" ht="13.5" thickTop="1"/>
    <row r="50" spans="1:10" ht="13.5" thickBot="1">
      <c r="A50" s="4" t="s">
        <v>722</v>
      </c>
      <c r="B50" s="4"/>
      <c r="C50" s="4"/>
      <c r="D50" s="4"/>
      <c r="E50" s="4"/>
      <c r="F50" s="23">
        <v>0</v>
      </c>
      <c r="G50" s="4"/>
      <c r="H50" s="23">
        <v>0</v>
      </c>
      <c r="I50" s="4"/>
      <c r="J50" s="21">
        <v>0</v>
      </c>
    </row>
    <row r="51" spans="1:10" ht="13.5" thickTop="1"/>
    <row r="53" spans="1:10" ht="13.5" thickBot="1">
      <c r="A53" s="4" t="s">
        <v>723</v>
      </c>
      <c r="B53" s="4"/>
      <c r="C53" s="4"/>
      <c r="D53" s="4"/>
      <c r="E53" s="4"/>
      <c r="F53" s="23">
        <v>0</v>
      </c>
      <c r="G53" s="4"/>
      <c r="H53" s="23">
        <v>0</v>
      </c>
      <c r="I53" s="4"/>
      <c r="J53" s="21">
        <v>0</v>
      </c>
    </row>
    <row r="54" spans="1:10" ht="13.5" thickTop="1"/>
    <row r="56" spans="1:10">
      <c r="A56" s="7" t="s">
        <v>51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52</v>
      </c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e81affd07f5b1db3d73c7890df3d01b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4331F-054B-43C4-8714-EA3C18013C1D}"/>
</file>

<file path=customXml/itemProps2.xml><?xml version="1.0" encoding="utf-8"?>
<ds:datastoreItem xmlns:ds="http://schemas.openxmlformats.org/officeDocument/2006/customXml" ds:itemID="{86B32C2C-F6A0-49D6-9B47-6A3E08928441}"/>
</file>

<file path=customXml/itemProps3.xml><?xml version="1.0" encoding="utf-8"?>
<ds:datastoreItem xmlns:ds="http://schemas.openxmlformats.org/officeDocument/2006/customXml" ds:itemID="{8EC935BC-70B8-4FBB-80D6-774771E57D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  <vt:lpstr>סיכום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Yaniv Lavi</cp:lastModifiedBy>
  <dcterms:created xsi:type="dcterms:W3CDTF">2015-04-20T10:44:01Z</dcterms:created>
  <dcterms:modified xsi:type="dcterms:W3CDTF">2015-05-20T09:03:49Z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