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1.xml" ContentType="application/vnd.openxmlformats-officedocument.spreadsheetml.worksheet+xml"/>
  <Override PartName="/xl/worksheets/sheet13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 tabRatio="945" firstSheet="17" activeTab="25"/>
  </bookViews>
  <sheets>
    <sheet name="מזומנים ושווי מזומנים" sheetId="1" r:id="rId1"/>
    <sheet name="סחיר - תעודות התחייבות ממשלתיות" sheetId="2" r:id="rId2"/>
    <sheet name="סחיר - תעודות חוב מסחריות" sheetId="3" r:id="rId3"/>
    <sheet name="סחיר - אגח קונצרני" sheetId="4" r:id="rId4"/>
    <sheet name="סחיר - מניות" sheetId="5" r:id="rId5"/>
    <sheet name="סחיר - תעודות סל" sheetId="6" r:id="rId6"/>
    <sheet name="סחיר - קרנות נאמנות" sheetId="7" r:id="rId7"/>
    <sheet name="סחיר - כתבי אופציה" sheetId="8" r:id="rId8"/>
    <sheet name="סחיר - אופציות" sheetId="9" r:id="rId9"/>
    <sheet name="סחיר - חוזים עתידיים" sheetId="10" r:id="rId10"/>
    <sheet name="סחיר - מוצרים מובנים" sheetId="11" r:id="rId11"/>
    <sheet name="לא סחיר - תעודות התחייבות ממשלה" sheetId="12" r:id="rId12"/>
    <sheet name="לא סחיר - תעודות חוב מסחריות" sheetId="13" r:id="rId13"/>
    <sheet name="לא סחיר - אגח קונצרני" sheetId="14" r:id="rId14"/>
    <sheet name="לא סחיר - מניות" sheetId="15" r:id="rId15"/>
    <sheet name="לא סחיר - קרנות השקעה" sheetId="16" r:id="rId16"/>
    <sheet name="לא סחיר - כתבי אופציה" sheetId="17" r:id="rId17"/>
    <sheet name="לא סחיר - אופציות" sheetId="18" r:id="rId18"/>
    <sheet name="לא סחיר - חוזים עתידיים" sheetId="19" r:id="rId19"/>
    <sheet name="לא סחיר - מוצרים מובנים" sheetId="20" r:id="rId20"/>
    <sheet name="הלוואות" sheetId="21" r:id="rId21"/>
    <sheet name="פקדונות" sheetId="22" r:id="rId22"/>
    <sheet name="זכויות מקרקעין" sheetId="23" r:id="rId23"/>
    <sheet name="השקעות אחרות" sheetId="24" r:id="rId24"/>
    <sheet name="התחייבויות להשקעה" sheetId="25" r:id="rId25"/>
    <sheet name="סיכום" sheetId="28" r:id="rId26"/>
  </sheets>
  <calcPr calcId="145621"/>
</workbook>
</file>

<file path=xl/calcChain.xml><?xml version="1.0" encoding="utf-8"?>
<calcChain xmlns="http://schemas.openxmlformats.org/spreadsheetml/2006/main">
  <c r="C16" i="28" l="1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15" i="28"/>
  <c r="C42" i="28" s="1"/>
  <c r="B42" i="28"/>
  <c r="B40" i="28"/>
  <c r="B39" i="28"/>
  <c r="B38" i="28"/>
  <c r="B37" i="28"/>
  <c r="B30" i="28"/>
  <c r="B29" i="28"/>
  <c r="B28" i="28"/>
  <c r="B22" i="28"/>
  <c r="B21" i="28"/>
  <c r="B19" i="28"/>
  <c r="B16" i="28" s="1"/>
  <c r="B17" i="28"/>
  <c r="B15" i="28"/>
  <c r="H33" i="24"/>
  <c r="I20" i="24"/>
  <c r="H23" i="24"/>
  <c r="H21" i="24"/>
  <c r="B27" i="28" l="1"/>
  <c r="I30" i="1"/>
  <c r="I26" i="1"/>
  <c r="I44" i="1" s="1"/>
  <c r="I57" i="1" s="1"/>
  <c r="J42" i="2"/>
  <c r="J47" i="2" s="1"/>
  <c r="J60" i="2" s="1"/>
  <c r="L42" i="2"/>
  <c r="J22" i="2"/>
  <c r="L22" i="2"/>
  <c r="L47" i="2" s="1"/>
  <c r="L60" i="2" s="1"/>
  <c r="L131" i="4"/>
  <c r="L133" i="4" s="1"/>
  <c r="N131" i="4"/>
  <c r="N133" i="4" s="1"/>
  <c r="N101" i="4"/>
  <c r="L93" i="4"/>
  <c r="N93" i="4"/>
  <c r="L84" i="4"/>
  <c r="L101" i="4" s="1"/>
  <c r="L136" i="4" s="1"/>
  <c r="N84" i="4"/>
  <c r="G43" i="6"/>
  <c r="G62" i="6" s="1"/>
  <c r="E32" i="6"/>
  <c r="E43" i="6" s="1"/>
  <c r="E62" i="6" s="1"/>
  <c r="G32" i="6"/>
  <c r="H32" i="7"/>
  <c r="H35" i="7" s="1"/>
  <c r="H30" i="7"/>
  <c r="J30" i="7"/>
  <c r="J32" i="7" s="1"/>
  <c r="J35" i="7" s="1"/>
  <c r="J41" i="12"/>
  <c r="J52" i="12" s="1"/>
  <c r="J65" i="12" s="1"/>
  <c r="L41" i="12"/>
  <c r="L52" i="12" s="1"/>
  <c r="L65" i="12" s="1"/>
  <c r="L24" i="13"/>
  <c r="L32" i="13" s="1"/>
  <c r="L45" i="13" s="1"/>
  <c r="N24" i="13"/>
  <c r="N32" i="13" s="1"/>
  <c r="N45" i="13" s="1"/>
  <c r="N32" i="14"/>
  <c r="N45" i="14" s="1"/>
  <c r="L24" i="14"/>
  <c r="L32" i="14" s="1"/>
  <c r="L45" i="14" s="1"/>
  <c r="N24" i="14"/>
  <c r="N136" i="4" l="1"/>
  <c r="I28" i="24"/>
  <c r="I21" i="24"/>
  <c r="I23" i="24" s="1"/>
  <c r="I33" i="24" s="1"/>
  <c r="H33" i="23"/>
  <c r="H30" i="23"/>
  <c r="H23" i="23"/>
  <c r="M39" i="22"/>
  <c r="M32" i="22"/>
  <c r="M29" i="22"/>
  <c r="M26" i="22"/>
  <c r="M23" i="22"/>
  <c r="M60" i="21"/>
  <c r="M57" i="21"/>
  <c r="M54" i="21"/>
  <c r="M51" i="21"/>
  <c r="M44" i="21"/>
  <c r="M41" i="21"/>
  <c r="M38" i="21"/>
  <c r="M35" i="21"/>
  <c r="M32" i="21"/>
  <c r="M29" i="21"/>
  <c r="M26" i="21"/>
  <c r="M23" i="21"/>
  <c r="P57" i="20"/>
  <c r="P54" i="20"/>
  <c r="P51" i="20"/>
  <c r="P48" i="20"/>
  <c r="P45" i="20"/>
  <c r="P42" i="20"/>
  <c r="P35" i="20"/>
  <c r="P32" i="20"/>
  <c r="P29" i="20"/>
  <c r="P26" i="20"/>
  <c r="P23" i="20"/>
  <c r="J48" i="19"/>
  <c r="J45" i="19"/>
  <c r="J42" i="19"/>
  <c r="J39" i="19"/>
  <c r="J32" i="19"/>
  <c r="J29" i="19"/>
  <c r="J26" i="19"/>
  <c r="J23" i="19"/>
  <c r="K51" i="18"/>
  <c r="K48" i="18"/>
  <c r="K45" i="18"/>
  <c r="K42" i="18"/>
  <c r="K39" i="18"/>
  <c r="K32" i="18"/>
  <c r="K29" i="18"/>
  <c r="K26" i="18"/>
  <c r="K23" i="18"/>
  <c r="K27" i="17"/>
  <c r="K45" i="16"/>
  <c r="K42" i="16"/>
  <c r="K39" i="16"/>
  <c r="K36" i="16"/>
  <c r="K29" i="16"/>
  <c r="K26" i="16"/>
  <c r="K23" i="16"/>
  <c r="J27" i="8"/>
  <c r="J20" i="8"/>
  <c r="J30" i="15"/>
  <c r="J27" i="15"/>
  <c r="J20" i="15"/>
  <c r="P37" i="14"/>
  <c r="P36" i="14"/>
  <c r="P35" i="14"/>
  <c r="P27" i="14"/>
  <c r="P23" i="14"/>
  <c r="P24" i="14" s="1"/>
  <c r="P32" i="14" s="1"/>
  <c r="P45" i="14" s="1"/>
  <c r="P20" i="14"/>
  <c r="P19" i="14"/>
  <c r="P40" i="13"/>
  <c r="P37" i="13"/>
  <c r="P30" i="13"/>
  <c r="P27" i="13"/>
  <c r="P23" i="13"/>
  <c r="P24" i="13" s="1"/>
  <c r="P32" i="13" s="1"/>
  <c r="P45" i="13" s="1"/>
  <c r="P20" i="13"/>
  <c r="N60" i="12"/>
  <c r="N57" i="12"/>
  <c r="N50" i="12"/>
  <c r="N47" i="12"/>
  <c r="N44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0" i="12"/>
  <c r="P57" i="11"/>
  <c r="P54" i="11"/>
  <c r="P51" i="11"/>
  <c r="P48" i="11"/>
  <c r="P45" i="11"/>
  <c r="P42" i="11"/>
  <c r="P35" i="11"/>
  <c r="P32" i="11"/>
  <c r="P29" i="11"/>
  <c r="P26" i="11"/>
  <c r="P23" i="11"/>
  <c r="P20" i="11"/>
  <c r="J48" i="9"/>
  <c r="J45" i="9"/>
  <c r="J42" i="9"/>
  <c r="J39" i="9"/>
  <c r="J36" i="9"/>
  <c r="J29" i="9"/>
  <c r="J26" i="9"/>
  <c r="J23" i="9"/>
  <c r="J20" i="9"/>
  <c r="L29" i="7"/>
  <c r="L28" i="7"/>
  <c r="L27" i="7"/>
  <c r="L20" i="7"/>
  <c r="I57" i="6"/>
  <c r="I54" i="6"/>
  <c r="I51" i="6"/>
  <c r="I48" i="6"/>
  <c r="I41" i="6"/>
  <c r="I38" i="6"/>
  <c r="I35" i="6"/>
  <c r="I31" i="6"/>
  <c r="I30" i="6"/>
  <c r="I29" i="6"/>
  <c r="I28" i="6"/>
  <c r="I27" i="6"/>
  <c r="I26" i="6"/>
  <c r="I23" i="6"/>
  <c r="I20" i="6"/>
  <c r="J42" i="5"/>
  <c r="J39" i="5"/>
  <c r="J32" i="5"/>
  <c r="J29" i="5"/>
  <c r="J26" i="5"/>
  <c r="J23" i="5"/>
  <c r="J20" i="5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6" i="4"/>
  <c r="P99" i="4"/>
  <c r="P96" i="4"/>
  <c r="P92" i="4"/>
  <c r="P91" i="4"/>
  <c r="P90" i="4"/>
  <c r="P89" i="4"/>
  <c r="P88" i="4"/>
  <c r="P87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84" i="4" s="1"/>
  <c r="P39" i="3"/>
  <c r="P36" i="3"/>
  <c r="P29" i="3"/>
  <c r="P26" i="3"/>
  <c r="P23" i="3"/>
  <c r="P20" i="3"/>
  <c r="N55" i="2"/>
  <c r="N52" i="2"/>
  <c r="N45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1" i="2"/>
  <c r="N20" i="2"/>
  <c r="N22" i="2" s="1"/>
  <c r="J52" i="1"/>
  <c r="J49" i="1"/>
  <c r="J42" i="1"/>
  <c r="J39" i="1"/>
  <c r="J36" i="1"/>
  <c r="J33" i="1"/>
  <c r="J29" i="1"/>
  <c r="J30" i="1" s="1"/>
  <c r="J25" i="1"/>
  <c r="J24" i="1"/>
  <c r="J23" i="1"/>
  <c r="J20" i="1"/>
  <c r="P93" i="4" l="1"/>
  <c r="P101" i="4" s="1"/>
  <c r="P136" i="4" s="1"/>
  <c r="I32" i="6"/>
  <c r="I43" i="6" s="1"/>
  <c r="I62" i="6" s="1"/>
  <c r="J26" i="1"/>
  <c r="J44" i="1" s="1"/>
  <c r="J57" i="1" s="1"/>
  <c r="N42" i="2"/>
  <c r="N47" i="2" s="1"/>
  <c r="N41" i="12"/>
  <c r="N52" i="12" s="1"/>
  <c r="N65" i="12" s="1"/>
  <c r="P131" i="4"/>
  <c r="P133" i="4" s="1"/>
  <c r="L30" i="7"/>
  <c r="L32" i="7" s="1"/>
  <c r="L35" i="7" s="1"/>
</calcChain>
</file>

<file path=xl/sharedStrings.xml><?xml version="1.0" encoding="utf-8"?>
<sst xmlns="http://schemas.openxmlformats.org/spreadsheetml/2006/main" count="1896" uniqueCount="789">
  <si>
    <t>רשימת נכסים ליום ל-31/03/2015 בקבוצה מקיפה - אג"ח</t>
  </si>
  <si>
    <t>מזומנים ושווי מזומנים</t>
  </si>
  <si>
    <t>הופק ב 13:40 20/04/2015</t>
  </si>
  <si>
    <t>תאריך פעולה אחרון: 20/04/2015, תאריך עידכון שערים: 19/04/2015</t>
  </si>
  <si>
    <t>שם נ"ע</t>
  </si>
  <si>
    <t>מספר ני"ע</t>
  </si>
  <si>
    <t>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</si>
  <si>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</si>
  <si>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</si>
  <si>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</si>
  <si>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</si>
  <si>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</si>
  <si>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</si>
  <si>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השקעה</t>
  </si>
  <si>
    <t>אחוזים</t>
  </si>
  <si>
    <t>אלפי ₪</t>
  </si>
  <si>
    <t>מזומנים</t>
  </si>
  <si>
    <t>מזומנים בישראל</t>
  </si>
  <si>
    <t>יתרות מזומנים ועו"ש בש"ח</t>
  </si>
  <si>
    <t>סה"כ יתרות מזומנים ועו"ש בש"ח</t>
  </si>
  <si>
    <t>יתרות מזומנים ועו"ש נקובים במט"ח</t>
  </si>
  <si>
    <t>דולר פת"ז</t>
  </si>
  <si>
    <t>12-01000280</t>
  </si>
  <si>
    <t>גמול</t>
  </si>
  <si>
    <t>AAA</t>
  </si>
  <si>
    <t>דולר ארה"ב</t>
  </si>
  <si>
    <t>מזומן אירו</t>
  </si>
  <si>
    <t>12-00001010</t>
  </si>
  <si>
    <t>פועלים</t>
  </si>
  <si>
    <t>אירו</t>
  </si>
  <si>
    <t>מזומן דולר ארה"ב</t>
  </si>
  <si>
    <t>12-00000014</t>
  </si>
  <si>
    <t>סה"כ יתרות מזומנים ועו"ש נקובים במט"ח</t>
  </si>
  <si>
    <t>פח"ק/פר"י</t>
  </si>
  <si>
    <t>פר"י - 21878</t>
  </si>
  <si>
    <t>12-00010170</t>
  </si>
  <si>
    <t>שקל חדש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</si>
  <si>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</si>
  <si>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</si>
  <si>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</si>
  <si>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</si>
  <si>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</si>
  <si>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</si>
  <si>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</si>
  <si>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שלושה חודשים</t>
  </si>
  <si>
    <t>סה"כ פקדונות במט"ח עד שלושה חודשים</t>
  </si>
  <si>
    <t>סה"כ מזומנים בישראל</t>
  </si>
  <si>
    <t>מזומנים בחו"ל</t>
  </si>
  <si>
    <t>סה"כ מזומנים בחו"ל</t>
  </si>
  <si>
    <t>סה"כ מזומנים</t>
  </si>
  <si>
    <t>* בעל ענין/צד קשור</t>
  </si>
  <si>
    <t>הופק בתוכנת פריים זהב, מהדורה 5.20, פריים מערכות, טלפון 03-7760600, www.primesys.co.il</t>
  </si>
  <si>
    <t>סחיר - תעודות התחייבות ממשלתיות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</si>
  <si>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</si>
  <si>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</si>
  <si>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</si>
  <si>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</si>
  <si>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</si>
  <si>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</si>
  <si>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</si>
  <si>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ש"ח</t>
  </si>
  <si>
    <t>אגורות</t>
  </si>
  <si>
    <t>תעודות התחייבות ממשלתיות</t>
  </si>
  <si>
    <t>אג"ח ממשלתי בישראל</t>
  </si>
  <si>
    <t>ממשלתי צמוד מדד</t>
  </si>
  <si>
    <t>ממשלתי צמוד 0517</t>
  </si>
  <si>
    <t>RF</t>
  </si>
  <si>
    <t>ממשלתי צמוד 0841</t>
  </si>
  <si>
    <t>סה"כ ממשלתי צמוד מדד</t>
  </si>
  <si>
    <t>ממשלתי לא צמוד</t>
  </si>
  <si>
    <t>מ.ק.מ  515</t>
  </si>
  <si>
    <t>מ.ק.מ 1215</t>
  </si>
  <si>
    <t>מ.ק.מ 216</t>
  </si>
  <si>
    <t>מ.ק.מ 615</t>
  </si>
  <si>
    <t>מ.ק.מ 725</t>
  </si>
  <si>
    <t>מ.ק.מ 815</t>
  </si>
  <si>
    <t>מ.ק.מ 915</t>
  </si>
  <si>
    <t>ממשלתי שקלי 0118</t>
  </si>
  <si>
    <t>ממשלתי שקלי 0120</t>
  </si>
  <si>
    <t>ממשלתי שקלי 0122</t>
  </si>
  <si>
    <t>ממשלתי שקלי 0142</t>
  </si>
  <si>
    <t>ממשלתי שקלי 0217</t>
  </si>
  <si>
    <t>ממשלתי שקלי 0219</t>
  </si>
  <si>
    <t>ממשלתי שקלי 0323</t>
  </si>
  <si>
    <t>ממשלתי שקלי 0324</t>
  </si>
  <si>
    <t>ממשלתי שקלי 1026</t>
  </si>
  <si>
    <t>ממשק0816</t>
  </si>
  <si>
    <t>סה"כ ממשלתי לא צמוד</t>
  </si>
  <si>
    <t>ממשלתי צמוד מט"ח</t>
  </si>
  <si>
    <t>סה"כ ממשלתי צמוד מט"ח</t>
  </si>
  <si>
    <t>סה"כ אג"ח ממשלתי בישראל</t>
  </si>
  <si>
    <t>ממשלתי חו"ל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</si>
  <si>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</si>
  <si>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</si>
  <si>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</si>
  <si>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</si>
  <si>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סה"כ ממשלתי חו"ל</t>
  </si>
  <si>
    <t>סה"כ תעודות התחייבות ממשלתיות</t>
  </si>
  <si>
    <t>סחיר - תעודות חוב מסחריות</t>
  </si>
  <si>
    <t>ענף מסחר</t>
  </si>
  <si>
    <t>תעודות חוב מסחריות</t>
  </si>
  <si>
    <t>תעודות חוב מסחריות בישראל</t>
  </si>
  <si>
    <t>תעודות חוב מסחריות צמודות</t>
  </si>
  <si>
    <t>סה"כ תעודות חוב מסחריות צמודות</t>
  </si>
  <si>
    <t>תעודות חוב מסחריות לא צמודות</t>
  </si>
  <si>
    <t>סה"כ תעודות חוב מסחריות לא צמודות</t>
  </si>
  <si>
    <t>תעודות חוב מסחריות צמודות למט"ח</t>
  </si>
  <si>
    <t>סה"כ תעודות חוב מסחריות צמודות למט"ח</t>
  </si>
  <si>
    <t>תעודות חוב מסחריות אחרות</t>
  </si>
  <si>
    <t>סה"כ תעודות חוב מסחריות אחרות</t>
  </si>
  <si>
    <t>סה"כ תעודות חוב מסחריות בישראל</t>
  </si>
  <si>
    <t>תעודות חוב מסחריות בחו"ל</t>
  </si>
  <si>
    <t>תעודות חוב מסחריות חברות ישראליות בחו"ל</t>
  </si>
  <si>
    <t>סה"כ תעודות חוב מסחריות חברות ישראליות בחו"ל</t>
  </si>
  <si>
    <t>תעודות חוב מסחריות חברות זרות בחו"ל</t>
  </si>
  <si>
    <t>סה"כ תעודות חוב מסחריות חברות זרות בחו"ל</t>
  </si>
  <si>
    <t>סה"כ תעודות חוב מסחריות בחו"ל</t>
  </si>
  <si>
    <t>סה"כ תעודות חוב מסחריות</t>
  </si>
  <si>
    <t>סחיר - אג"ח קונצרני</t>
  </si>
  <si>
    <t>אג"ח קונצרני</t>
  </si>
  <si>
    <t>אג"ח קונצרני בישראל</t>
  </si>
  <si>
    <t>אגרות חוב קונצרניות צמודות</t>
  </si>
  <si>
    <t>מזרחי הנפקות אג33</t>
  </si>
  <si>
    <t>מזרחי טפחות חברה להנפקות בעמ</t>
  </si>
  <si>
    <t>בנקים</t>
  </si>
  <si>
    <t>מעלות</t>
  </si>
  <si>
    <t>מזרחי טפחות הפ 35</t>
  </si>
  <si>
    <t>מזרחי טפחות סד'</t>
  </si>
  <si>
    <t>מזרחי טפחות סדר</t>
  </si>
  <si>
    <t>פועלים הנפקות 3</t>
  </si>
  <si>
    <t>הפועלים הנפקות בעמ</t>
  </si>
  <si>
    <t>מעלות/מידרוג</t>
  </si>
  <si>
    <t>פועלים סדרה 334</t>
  </si>
  <si>
    <t>בינלאומי הנפקות</t>
  </si>
  <si>
    <t>הבינלאומי הראשון הנפקות בעמ</t>
  </si>
  <si>
    <t>AA+</t>
  </si>
  <si>
    <t>לאומי התח נד יד</t>
  </si>
  <si>
    <t>בנק לאומי לישראל בעמ</t>
  </si>
  <si>
    <t>לאומי מימון ח'</t>
  </si>
  <si>
    <t>מזהנ.ק30</t>
  </si>
  <si>
    <t>מזרחי הנפקות הת31</t>
  </si>
  <si>
    <t>פועלים הנפ הת14</t>
  </si>
  <si>
    <t>פועלים הנפ הת15</t>
  </si>
  <si>
    <t>בזק אג5</t>
  </si>
  <si>
    <t>בזק החברה הישראלית לתקשורת בעמ</t>
  </si>
  <si>
    <t>תקשורת ומדיה</t>
  </si>
  <si>
    <t>AA</t>
  </si>
  <si>
    <t>הראל הנפקות אג1</t>
  </si>
  <si>
    <t>הראל ביטוח מימון והנפקות בעמ</t>
  </si>
  <si>
    <t>ביטוח</t>
  </si>
  <si>
    <t>אמות אג3</t>
  </si>
  <si>
    <t>אמות השקעות בעמ</t>
  </si>
  <si>
    <t>נדל"ן ובינוי</t>
  </si>
  <si>
    <t>AA-</t>
  </si>
  <si>
    <t>מידרוג</t>
  </si>
  <si>
    <t>בינל הנפ אג6</t>
  </si>
  <si>
    <t>בינל הנפ אג6 לקבל</t>
  </si>
  <si>
    <t>גב ים אג5</t>
  </si>
  <si>
    <t>גב ים‎</t>
  </si>
  <si>
    <t>גב ים אג6</t>
  </si>
  <si>
    <t>גזית גלוב אג4</t>
  </si>
  <si>
    <t>גזית-גלוב בעמ</t>
  </si>
  <si>
    <t>גזית גלוב אג9</t>
  </si>
  <si>
    <t>דיסקונט מנפיקים הת8</t>
  </si>
  <si>
    <t>דיסקונט מנפיקים בעמ</t>
  </si>
  <si>
    <t>דסקמנ.ק4</t>
  </si>
  <si>
    <t>הראל הנפקות אג7</t>
  </si>
  <si>
    <t>כללביט אג3</t>
  </si>
  <si>
    <t>כללביט מימון בעמ</t>
  </si>
  <si>
    <t>כללביט מימון ז'</t>
  </si>
  <si>
    <t>פרטנר אג2</t>
  </si>
  <si>
    <t>חברת פרטנר תקשורת בעמ</t>
  </si>
  <si>
    <t>ריט1 אג3</t>
  </si>
  <si>
    <t>ריט 1 בעמ</t>
  </si>
  <si>
    <t>6אלחץ.ק</t>
  </si>
  <si>
    <t>אלוני-חץ נכסים והשקעות בעמ</t>
  </si>
  <si>
    <t>A+</t>
  </si>
  <si>
    <t>ביג אג3</t>
  </si>
  <si>
    <t>ביג מרכזי קניות (2004) בעמ</t>
  </si>
  <si>
    <t>ביג אג4</t>
  </si>
  <si>
    <t>בריטיש ישראל אג3</t>
  </si>
  <si>
    <t>בריטיש-ישראל השקעות בעמ</t>
  </si>
  <si>
    <t>חברה לישראל אג6</t>
  </si>
  <si>
    <t>החברה לישראל בעמ</t>
  </si>
  <si>
    <t>השקעה ואחזקות</t>
  </si>
  <si>
    <t>מליסרון אג8</t>
  </si>
  <si>
    <t>מליסרון בעמ</t>
  </si>
  <si>
    <t>מליסרון ט' 2020</t>
  </si>
  <si>
    <t>מליסרון ט' 2020 לקבל</t>
  </si>
  <si>
    <t>מליסרון סד' ד</t>
  </si>
  <si>
    <t>סלקום אג4</t>
  </si>
  <si>
    <t>סלקום ישראל בעמ</t>
  </si>
  <si>
    <t>רבוע נדלן אג2</t>
  </si>
  <si>
    <t>רבוע כחול נדלן בעמ</t>
  </si>
  <si>
    <t>רבוע נדלן אג4</t>
  </si>
  <si>
    <t>שיכון ובינוי אחזקות</t>
  </si>
  <si>
    <t>שיכון ובינוי בעמ</t>
  </si>
  <si>
    <t>דיסקונט מנפיקים שה1</t>
  </si>
  <si>
    <t>A</t>
  </si>
  <si>
    <t>ישפרו אג2</t>
  </si>
  <si>
    <t>ישפרו‎</t>
  </si>
  <si>
    <t>מגה אור אג4</t>
  </si>
  <si>
    <t>מגה אור</t>
  </si>
  <si>
    <t>נכסבנ.ק4</t>
  </si>
  <si>
    <t>נכסים ובנין‎</t>
  </si>
  <si>
    <t>נכסים ובנין אג3</t>
  </si>
  <si>
    <t>קבוצת דלק אג13</t>
  </si>
  <si>
    <t>קבוצת דלק‎</t>
  </si>
  <si>
    <t>אדגר אג6</t>
  </si>
  <si>
    <t>אדגר השקעות ופיתוח בעמ</t>
  </si>
  <si>
    <t>A-</t>
  </si>
  <si>
    <t>אדגר אג8</t>
  </si>
  <si>
    <t>אזורים אג8</t>
  </si>
  <si>
    <t>אזורים‎</t>
  </si>
  <si>
    <t>אלבר אג10</t>
  </si>
  <si>
    <t>אלבר שירותי מימונית בעמ</t>
  </si>
  <si>
    <t>שרותים</t>
  </si>
  <si>
    <t>אלבר אג11</t>
  </si>
  <si>
    <t>אלבר אג13</t>
  </si>
  <si>
    <t>אפריקה נכסים אג5</t>
  </si>
  <si>
    <t>אפריקה ישראל נכסים בעמ</t>
  </si>
  <si>
    <t>אפריקה נכסים אג7</t>
  </si>
  <si>
    <t>אפריקה השקעות אג26</t>
  </si>
  <si>
    <t>אפריקה-ישראל להשקעות בעמ</t>
  </si>
  <si>
    <t>BBB+</t>
  </si>
  <si>
    <t>כלכלית אג5</t>
  </si>
  <si>
    <t>כלכלית ירושלים בעמ</t>
  </si>
  <si>
    <t>כלכלית אג7</t>
  </si>
  <si>
    <t>אדרי-אל אג2</t>
  </si>
  <si>
    <t>אדרי-אל החזקות בעמ</t>
  </si>
  <si>
    <t>B+</t>
  </si>
  <si>
    <t>5חלל.ק</t>
  </si>
  <si>
    <t>חלל-תקשורת בעמ</t>
  </si>
  <si>
    <t>דלק אנרגיה אג3</t>
  </si>
  <si>
    <t>דלק מערכות אנרגיה בעמ</t>
  </si>
  <si>
    <t>חיפושי נפט וגז</t>
  </si>
  <si>
    <t>דלק אנרגיה אג5</t>
  </si>
  <si>
    <t>נפטא אג1</t>
  </si>
  <si>
    <t>נפטא</t>
  </si>
  <si>
    <t>סה"כ אגרות חוב קונצרניות צמודות</t>
  </si>
  <si>
    <t>אגרות חוב קונצרניות לא צמודות</t>
  </si>
  <si>
    <t>אלביט מערכות אג1</t>
  </si>
  <si>
    <t>אלביט מערכות‎</t>
  </si>
  <si>
    <t>טכנולוגיה</t>
  </si>
  <si>
    <t>לאומי למימון סד</t>
  </si>
  <si>
    <t>גזית גלוב אג6</t>
  </si>
  <si>
    <t>כללביט אג6</t>
  </si>
  <si>
    <t>פרטנר אג5</t>
  </si>
  <si>
    <t>אגוד הנפקות הת18</t>
  </si>
  <si>
    <t>אגוד הנפקות בעמ</t>
  </si>
  <si>
    <t>סה"כ אגרות חוב קונצרניות לא צמודות</t>
  </si>
  <si>
    <t>אגרות חוב קונצרניות צמודות למט"ח</t>
  </si>
  <si>
    <t>סה"כ אגרות חוב קונצרניות צמודות למט"ח</t>
  </si>
  <si>
    <t>אגרות חוב קונצרניות צמודות למדד אחר</t>
  </si>
  <si>
    <t>סה"כ אגרות חוב קונצרניות צמודות למדד אחר</t>
  </si>
  <si>
    <t>סה"כ אג"ח קונצרני בישראל</t>
  </si>
  <si>
    <t>אג"ח קונצרני בחו"ל</t>
  </si>
  <si>
    <t>אגרות חוב קונצרניות חברות ישראליות בחו"ל</t>
  </si>
  <si>
    <t>סה"כ אגרות חוב קונצרניות חברות ישראליות בחו"ל</t>
  </si>
  <si>
    <t>אגרות חוב קונצרניות חברות זרות בחו"ל</t>
  </si>
  <si>
    <t>BIDU 3.5 11/22</t>
  </si>
  <si>
    <t>BIDU</t>
  </si>
  <si>
    <t>S&amp;P</t>
  </si>
  <si>
    <t>WFC 4.125 08/23</t>
  </si>
  <si>
    <t>US94974BFN55</t>
  </si>
  <si>
    <t>WFC</t>
  </si>
  <si>
    <t>Banks (4010)</t>
  </si>
  <si>
    <t>EDF 5 1/4 01/29</t>
  </si>
  <si>
    <t>USF2893TAF33</t>
  </si>
  <si>
    <t>ELEC DE FRANCE</t>
  </si>
  <si>
    <t>Utilities (5510)</t>
  </si>
  <si>
    <t>JPM 3 3/8 05/01</t>
  </si>
  <si>
    <t>US46625HJJ05 US</t>
  </si>
  <si>
    <t>NDASS 4.25 22</t>
  </si>
  <si>
    <t>US65557HAD44</t>
  </si>
  <si>
    <t>NORDEA BANK AB</t>
  </si>
  <si>
    <t>SRENVX 6 3/8 09</t>
  </si>
  <si>
    <t>XS0901578681</t>
  </si>
  <si>
    <t>AQUARIUS + INV S</t>
  </si>
  <si>
    <t>HRB 5 1/2 11/01</t>
  </si>
  <si>
    <t>US093662AE40</t>
  </si>
  <si>
    <t>BLOCK FINANCIAL</t>
  </si>
  <si>
    <t>BBB</t>
  </si>
  <si>
    <t>KLAC 4.65 11/24</t>
  </si>
  <si>
    <t>KLA TENCOR</t>
  </si>
  <si>
    <t>Semiconductors (4530)</t>
  </si>
  <si>
    <t>MSI 3 1/2 03/01</t>
  </si>
  <si>
    <t>US620076BC25</t>
  </si>
  <si>
    <t>MOTOROLA</t>
  </si>
  <si>
    <t>Information Technology (0045)</t>
  </si>
  <si>
    <t>BAC 0 09/15/26</t>
  </si>
  <si>
    <t>US59022CAA18</t>
  </si>
  <si>
    <t>BANK OF AMERICA CORP</t>
  </si>
  <si>
    <t>BBB-</t>
  </si>
  <si>
    <t>BAC 4.2 08/24</t>
  </si>
  <si>
    <t>US06051GFH74</t>
  </si>
  <si>
    <t>BANK OF AMERICA</t>
  </si>
  <si>
    <t>BRFSBZ 3.95 23</t>
  </si>
  <si>
    <t>USP1905CAD22</t>
  </si>
  <si>
    <t>BRF SA</t>
  </si>
  <si>
    <t>Food, Beverage &amp; Tobacco (3020)</t>
  </si>
  <si>
    <t>C 4 08/05/24</t>
  </si>
  <si>
    <t>US172967HV61</t>
  </si>
  <si>
    <t>CITIGROUP INC</t>
  </si>
  <si>
    <t>COH 4 1/4 04/01</t>
  </si>
  <si>
    <t>US189754AA23</t>
  </si>
  <si>
    <t>COACH INC</t>
  </si>
  <si>
    <t>Consumer Durables &amp; Apparel (2520)</t>
  </si>
  <si>
    <t>HSBC 5.625 LD</t>
  </si>
  <si>
    <t>US404280AR04</t>
  </si>
  <si>
    <t>HSBC HOLDINGS</t>
  </si>
  <si>
    <t>LLOYDS 5.75  25</t>
  </si>
  <si>
    <t>XS0195762991</t>
  </si>
  <si>
    <t>LLOYDS</t>
  </si>
  <si>
    <t>אג"ח חו"ל</t>
  </si>
  <si>
    <t>שטרלינג</t>
  </si>
  <si>
    <t>PTTEPT 4.875 49</t>
  </si>
  <si>
    <t>USY7145PCN60</t>
  </si>
  <si>
    <t>PTT EXPLOR</t>
  </si>
  <si>
    <t>אנרגיה</t>
  </si>
  <si>
    <t>RWE 7 10/12/72</t>
  </si>
  <si>
    <t>XS0767140022</t>
  </si>
  <si>
    <t>RWE AG 8612</t>
  </si>
  <si>
    <t>SAMMIN 4 1/8 11</t>
  </si>
  <si>
    <t>USP84050AA46</t>
  </si>
  <si>
    <t>SAMARCO MINERACA</t>
  </si>
  <si>
    <t>SHBASS 12/49</t>
  </si>
  <si>
    <t>SHBASS</t>
  </si>
  <si>
    <t>LB 5.625 02/22</t>
  </si>
  <si>
    <t>US532716AU19</t>
  </si>
  <si>
    <t>L BARNDS</t>
  </si>
  <si>
    <t>Retailing (2550)</t>
  </si>
  <si>
    <t>BB+</t>
  </si>
  <si>
    <t>VIEFP4.85 04/49</t>
  </si>
  <si>
    <t>FR0011391838</t>
  </si>
  <si>
    <t>VEOLIA ENVRNMT</t>
  </si>
  <si>
    <t>סה"כ אגרות חוב קונצרניות חברות זרות בחו"ל</t>
  </si>
  <si>
    <t>סה"כ אג"ח קונצרני בחו"ל</t>
  </si>
  <si>
    <t>סה"כ אג"ח קונצרני</t>
  </si>
  <si>
    <t>סחיר - מניות</t>
  </si>
  <si>
    <t>מניות</t>
  </si>
  <si>
    <t>מניות בישראל</t>
  </si>
  <si>
    <t>מניות תל אביב 25</t>
  </si>
  <si>
    <t>סה"כ מניות תל אביב 25</t>
  </si>
  <si>
    <t>מניות תל אביב 75</t>
  </si>
  <si>
    <t>סה"כ מניות תל אביב 75</t>
  </si>
  <si>
    <t>מניות מניות היתר</t>
  </si>
  <si>
    <t>סה"כ מניות מניות היתר</t>
  </si>
  <si>
    <t>אופציות Call 001 long</t>
  </si>
  <si>
    <t>סה"כ אופציות Call 001 long</t>
  </si>
  <si>
    <t>אופציות Call 001 short</t>
  </si>
  <si>
    <t>סה"כ אופציות Call 001 short</t>
  </si>
  <si>
    <t>סה"כ מניות בישראל</t>
  </si>
  <si>
    <t>מניות בחו"ל</t>
  </si>
  <si>
    <t>מניות חברות ישראליות בחו"ל</t>
  </si>
  <si>
    <t>סה"כ מניות חברות ישראליות בחו"ל</t>
  </si>
  <si>
    <t>מניות חברות זרות בחו"ל</t>
  </si>
  <si>
    <t>סה"כ מניות חברות זרות בחו"ל</t>
  </si>
  <si>
    <t>סה"כ מניות בחו"ל</t>
  </si>
  <si>
    <t>סה"כ מניות</t>
  </si>
  <si>
    <t>סחיר - תעודות סל</t>
  </si>
  <si>
    <t>תעודות סל</t>
  </si>
  <si>
    <t>תעודות סל בישראל</t>
  </si>
  <si>
    <t>תעודות סל שמחקות מדדי מניות בישראל</t>
  </si>
  <si>
    <t>סה"כ תעודות סל שמחקות מדדי מניות בישראל</t>
  </si>
  <si>
    <t>תעודות סל שמחקות מדדי מניות בחו"ל</t>
  </si>
  <si>
    <t>סה"כ תעודות סל שמחקות מדדי מניות בחו"ל</t>
  </si>
  <si>
    <t>תעודות סל שמחקות מדדים אחרים בישראל</t>
  </si>
  <si>
    <t>מבט תל בונד</t>
  </si>
  <si>
    <t>פסגות מוצרי מדדים בעמ</t>
  </si>
  <si>
    <t>פסגות סל בונד 60 סד1</t>
  </si>
  <si>
    <t>פסגות תעודות סל מדדים בעמ</t>
  </si>
  <si>
    <t>פסגות סל תל בונד תשו</t>
  </si>
  <si>
    <t>תאמ4.ס12</t>
  </si>
  <si>
    <t>תכלית תל בונד 40 REI</t>
  </si>
  <si>
    <t>תכלית מורכבות בעמ</t>
  </si>
  <si>
    <t>תכלית תל בונד תשואות</t>
  </si>
  <si>
    <t>אינדקס סל בעמ</t>
  </si>
  <si>
    <t>סה"כ תעודות סל שמחקות מדדים אחרים בישראל</t>
  </si>
  <si>
    <t>תעודות סל שמחקות מדדים אחרים בחו"ל</t>
  </si>
  <si>
    <t>סה"כ תעודות סל שמחקות מדדים אחרים בחו"ל</t>
  </si>
  <si>
    <t>תעודות סל אחר</t>
  </si>
  <si>
    <t>סה"כ תעודות סל אחר</t>
  </si>
  <si>
    <t>תעודות סל short</t>
  </si>
  <si>
    <t>סה"כ תעודות סל short</t>
  </si>
  <si>
    <t>סה"כ תעודות סל בישראל</t>
  </si>
  <si>
    <t>תעודות סל בחו"ל</t>
  </si>
  <si>
    <t>תעודות סל שמחקות מדדי מניות</t>
  </si>
  <si>
    <t>סה"כ תעודות סל שמחקות מדדי מניות</t>
  </si>
  <si>
    <t>תעודות סל שמחקות מדדים אחרים</t>
  </si>
  <si>
    <t>סה"כ תעודות סל שמחקות מדדים אחרים</t>
  </si>
  <si>
    <t>סה"כ תעודות סל בחו"ל</t>
  </si>
  <si>
    <t>סה"כ תעודות סל</t>
  </si>
  <si>
    <t>סחיר - קרנות נאמנות</t>
  </si>
  <si>
    <t>תעודות השתתפות בקרנות נאמנות</t>
  </si>
  <si>
    <t>קרנות נאמנות בישראל</t>
  </si>
  <si>
    <t>תעודות השתתפות בקרנות נאמנות בישראל</t>
  </si>
  <si>
    <t>סה"כ תעודות השתתפות בקרנות נאמנות בישראל</t>
  </si>
  <si>
    <t>סה"כ קרנות נאמנות בישראל</t>
  </si>
  <si>
    <t>קרנות נאמנות בחו"ל</t>
  </si>
  <si>
    <t>תעודות השתתפות בקרנות נאמנות בחו"ל</t>
  </si>
  <si>
    <t>AMUNDI FDS BOND</t>
  </si>
  <si>
    <t>LU1103162241</t>
  </si>
  <si>
    <t>AMUNDI FDS</t>
  </si>
  <si>
    <t>קרן נאמנות</t>
  </si>
  <si>
    <t>CREDIT SUISSE N</t>
  </si>
  <si>
    <t>LU0635707705</t>
  </si>
  <si>
    <t>CS-NOVA G SL-MB$</t>
  </si>
  <si>
    <t>INVESCO ZODIAC</t>
  </si>
  <si>
    <t>LU0564079282</t>
  </si>
  <si>
    <t>LNVESCO ZOBIAC</t>
  </si>
  <si>
    <t>קרן חו"ל</t>
  </si>
  <si>
    <t>סה"כ תעודות השתתפות בקרנות נאמנות בחו"ל</t>
  </si>
  <si>
    <t>סה"כ קרנות נאמנות בחו"ל</t>
  </si>
  <si>
    <t>סה"כ תעודות השתתפות בקרנות נאמנות</t>
  </si>
  <si>
    <t>סחיר - כתבי אופציה</t>
  </si>
  <si>
    <t>כתבי אופציה</t>
  </si>
  <si>
    <t>כתבי אופציה בישראל</t>
  </si>
  <si>
    <t>סה"כ כתבי אופציה בישראל</t>
  </si>
  <si>
    <t>כתבי אופציה בחו"ל</t>
  </si>
  <si>
    <t>סה"כ כתבי אופציה בחו"ל</t>
  </si>
  <si>
    <t>סה"כ כתבי אופציה</t>
  </si>
  <si>
    <t>סחיר - אופציות</t>
  </si>
  <si>
    <t>אופציות</t>
  </si>
  <si>
    <t>אופציות בישראל</t>
  </si>
  <si>
    <t>אופציות על מדדים כולל מניות</t>
  </si>
  <si>
    <t>סה"כ אופציות על מדדים כולל מניות</t>
  </si>
  <si>
    <t>אופציות ₪/מט"ח</t>
  </si>
  <si>
    <t>סה"כ אופציות ₪/מט"ח</t>
  </si>
  <si>
    <t>אופציות על ריבית</t>
  </si>
  <si>
    <t>סה"כ אופציות על ריבית</t>
  </si>
  <si>
    <t>אופציות אחרות</t>
  </si>
  <si>
    <t>סה"כ אופציות אחרות</t>
  </si>
  <si>
    <t>סה"כ אופציות בישראל</t>
  </si>
  <si>
    <t>אופציות בחו"ל</t>
  </si>
  <si>
    <t>אופציות על מטבעות</t>
  </si>
  <si>
    <t>סה"כ אופציות על מטבעות</t>
  </si>
  <si>
    <t>אופציות על סחורות</t>
  </si>
  <si>
    <t>סה"כ אופציות על סחורות</t>
  </si>
  <si>
    <t>סה"כ אופציות בחו"ל</t>
  </si>
  <si>
    <t>סה"כ אופציות</t>
  </si>
  <si>
    <t>סחיר - חוזים עתידיים</t>
  </si>
  <si>
    <t>חוזים עתידיים</t>
  </si>
  <si>
    <t>חוזים עתידיים בישראל</t>
  </si>
  <si>
    <t>חוזים עתידיים ישראל</t>
  </si>
  <si>
    <t>סה"כ חוזים עתידיים ישראל</t>
  </si>
  <si>
    <t>סה"כ חוזים עתידיים בישראל</t>
  </si>
  <si>
    <t>חוזים עתידיים בחו"ל</t>
  </si>
  <si>
    <t>חוזים עתידיים חו"ל</t>
  </si>
  <si>
    <t>סה"כ חוזים עתידיים חו"ל</t>
  </si>
  <si>
    <t>סה"כ חוזים עתידיים בחו"ל</t>
  </si>
  <si>
    <t>סה"כ חוזים עתידיים</t>
  </si>
  <si>
    <t>סחיר - מוצרים מובנים</t>
  </si>
  <si>
    <t>נכס בסיס</t>
  </si>
  <si>
    <t>מוצרים מובנים</t>
  </si>
  <si>
    <t>מוצרים מובנים בישראל</t>
  </si>
  <si>
    <t>מוצרים מובנים קרן מובטחת</t>
  </si>
  <si>
    <t>סה"כ מוצרים מובנים קרן מובטחת</t>
  </si>
  <si>
    <t>מוצרים מובנים קרן לא מובטחת</t>
  </si>
  <si>
    <t>סה"כ מוצרים מובנים קרן לא מובטחת</t>
  </si>
  <si>
    <t>מוצרים מאוגחים: שכבת חוב (Tranch) בדרוג AA- ומעלה</t>
  </si>
  <si>
    <t>סה"כ מוצרים מאוגחים: שכבת חוב (Tranch) בדרוג AA- ומעלה</t>
  </si>
  <si>
    <t>מוצרים מאוגחים: שכבת חוב (Tranch) בדרוג BBB- עד A+</t>
  </si>
  <si>
    <t>סה"כ מוצרים מאוגחים: שכבת חוב (Tranch) בדרוג BBB- עד A+</t>
  </si>
  <si>
    <t>מוצרים מאוגחים: שכבת חוב (Tranch) בדרוג BB+ ומטה</t>
  </si>
  <si>
    <t>סה"כ מוצרים מאוגחים: שכבת חוב (Tranch) בדרוג BB+ ומטה</t>
  </si>
  <si>
    <t>מוצרים מאוגחים: שכבת הון (Equity Tranch)</t>
  </si>
  <si>
    <t>סה"כ מוצרים מאוגחים: שכבת הון (Equity Tranch)</t>
  </si>
  <si>
    <t>סה"כ מוצרים מובנים בישראל</t>
  </si>
  <si>
    <t>מוצרים מובנים בחו"ל</t>
  </si>
  <si>
    <t>סה"כ מוצרים מובנים בחו"ל</t>
  </si>
  <si>
    <t>סה"כ מוצרים מובנים</t>
  </si>
  <si>
    <t>לא סחיר - תעודות התחייבות ממשלה</t>
  </si>
  <si>
    <t>שווי הוגן</t>
  </si>
  <si>
    <t>תעודות התחייבות ממשלתיות בישראל</t>
  </si>
  <si>
    <t>חץ</t>
  </si>
  <si>
    <t>סה"כ חץ</t>
  </si>
  <si>
    <t>ערד</t>
  </si>
  <si>
    <t>ערד  8791</t>
  </si>
  <si>
    <t>31/05/2012</t>
  </si>
  <si>
    <t>ערד 4.8% 8794</t>
  </si>
  <si>
    <t>2/09/2012</t>
  </si>
  <si>
    <t>ערד 4.8% 8796</t>
  </si>
  <si>
    <t>1/11/2012</t>
  </si>
  <si>
    <t>ערד 4.8% 8797</t>
  </si>
  <si>
    <t>1/12/2012</t>
  </si>
  <si>
    <t>ערד 4.8% 8799</t>
  </si>
  <si>
    <t>1/02/2013</t>
  </si>
  <si>
    <t>ערד 4.8% 8805</t>
  </si>
  <si>
    <t>1/08/2013</t>
  </si>
  <si>
    <t>ערד 8793</t>
  </si>
  <si>
    <t>1/08/2012</t>
  </si>
  <si>
    <t>ערד סדרה 8 8806</t>
  </si>
  <si>
    <t>1/09/2013</t>
  </si>
  <si>
    <t>ערד סדרה 8798</t>
  </si>
  <si>
    <t>1/01/2013</t>
  </si>
  <si>
    <t>ערד סדרה 8800</t>
  </si>
  <si>
    <t>1/03/2013</t>
  </si>
  <si>
    <t>ערד סדרה 8801</t>
  </si>
  <si>
    <t>2/04/2013</t>
  </si>
  <si>
    <t>ערד סדרה 8802</t>
  </si>
  <si>
    <t>1/05/2013</t>
  </si>
  <si>
    <t>ערד סדרה 8803</t>
  </si>
  <si>
    <t>2/06/2013</t>
  </si>
  <si>
    <t>ערד סדרה 8804</t>
  </si>
  <si>
    <t>1/07/2013</t>
  </si>
  <si>
    <t>ערד סדרה 8807</t>
  </si>
  <si>
    <t>1/10/2013</t>
  </si>
  <si>
    <t>ערד סדרה 8808</t>
  </si>
  <si>
    <t>1/11/2013</t>
  </si>
  <si>
    <t>ערד סדרה 8809</t>
  </si>
  <si>
    <t>1/12/2013</t>
  </si>
  <si>
    <t>ערד סדרה 8810</t>
  </si>
  <si>
    <t>1/01/2014</t>
  </si>
  <si>
    <t>סה"כ ערד</t>
  </si>
  <si>
    <t>מירון</t>
  </si>
  <si>
    <t>סה"כ מירון</t>
  </si>
  <si>
    <t>פקדונות חשכ"ל</t>
  </si>
  <si>
    <t>סה"כ פקדונות חשכ"ל</t>
  </si>
  <si>
    <t>תעודות התחייבות ממשלתיות אחרות</t>
  </si>
  <si>
    <t>סה"כ תעודות התחייבות ממשלתיות אחרות</t>
  </si>
  <si>
    <t>סה"כ תעודות התחייבות ממשלתיות בישראל</t>
  </si>
  <si>
    <t>תעודות התחייבות ממשלתיות בחו"ל</t>
  </si>
  <si>
    <t>אג"ח לא סחיר שהנפיקו ממשלות זרות בחו"ל</t>
  </si>
  <si>
    <t>סה"כ אג"ח לא סחיר שהנפיקו ממשלות זרות בחו"ל</t>
  </si>
  <si>
    <t>סה"כ תעודות התחייבות ממשלתיות בחו"ל</t>
  </si>
  <si>
    <t>לא סחיר - תעודות חוב מסחריות</t>
  </si>
  <si>
    <t>תעודות חוב מסחריות ל"ס</t>
  </si>
  <si>
    <t>תעודות חוב מסחריות ל"ס בישראל</t>
  </si>
  <si>
    <t>תעודות חוב מסחריות צמוד מדד</t>
  </si>
  <si>
    <t>סה"כ תעודות חוב מסחריות צמוד מדד</t>
  </si>
  <si>
    <t>תעודות חוב מסחריות לא צמוד</t>
  </si>
  <si>
    <t>ריט 1</t>
  </si>
  <si>
    <t>ריט 1 נדלן</t>
  </si>
  <si>
    <t>28/08/2014</t>
  </si>
  <si>
    <t>סה"כ תעודות חוב מסחריות לא צמוד</t>
  </si>
  <si>
    <t>תעודות חוב מסחריות אחר</t>
  </si>
  <si>
    <t>סה"כ תעודות חוב מסחריות אחר</t>
  </si>
  <si>
    <t>סה"כ תעודות חוב מסחריות ל"ס בישראל</t>
  </si>
  <si>
    <t>תעודות חוב מסחריות ל"ס בחו"ל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</si>
  <si>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</si>
  <si>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</si>
  <si>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</si>
  <si>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</si>
  <si>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סה"כ תעודות חוב מסחריות ל"ס בחו"ל</t>
  </si>
  <si>
    <t>סה"כ תעודות חוב מסחריות ל"ס</t>
  </si>
  <si>
    <t>לא סחיר - אג"ח קונצרני</t>
  </si>
  <si>
    <t>אג"ח קונצרני ל"ס</t>
  </si>
  <si>
    <t>אג"ח קונצרני ל"ס בישראל</t>
  </si>
  <si>
    <t>אג"ח קונצרני צמוד מדד</t>
  </si>
  <si>
    <t>סה"כ אג"ח קונצרני צמוד מדד</t>
  </si>
  <si>
    <t>אג"ח קונצרני לא צמוד</t>
  </si>
  <si>
    <t>אמקור סד' א 022</t>
  </si>
  <si>
    <t>21/09/2014</t>
  </si>
  <si>
    <t>סה"כ אג"ח קונצרני לא צמוד</t>
  </si>
  <si>
    <t>אג"ח קונצרני צמודות למט"ח</t>
  </si>
  <si>
    <t>סה"כ אג"ח קונצרני צמודות למט"ח</t>
  </si>
  <si>
    <t>אג"ח קונצרני אחר</t>
  </si>
  <si>
    <t>סה"כ אג"ח קונצרני אחר</t>
  </si>
  <si>
    <t>סה"כ אג"ח קונצרני ל"ס בישראל</t>
  </si>
  <si>
    <t>אג"ח קונצרני ל"ס בחו"ל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</si>
  <si>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</si>
  <si>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</si>
  <si>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</si>
  <si>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</si>
  <si>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סה"כ אג"ח קונצרני ל"ס בחו"ל</t>
  </si>
  <si>
    <t>סה"כ אג"ח קונצרני ל"ס</t>
  </si>
  <si>
    <t>לא סחיר - מניות</t>
  </si>
  <si>
    <t>מניות ל"ס</t>
  </si>
  <si>
    <t>מניות ל"ס בישראל</t>
  </si>
  <si>
    <t>סה"כ מניות ל"ס בישראל</t>
  </si>
  <si>
    <t>מניות ל"ס בחו"ל</t>
  </si>
  <si>
    <t>סה"כ מניות ל"ס בחו"ל</t>
  </si>
  <si>
    <t>סה"כ מניות ל"ס</t>
  </si>
  <si>
    <t>לא סחיר - קרנות השקעה</t>
  </si>
  <si>
    <t>קרנות השקעה ל"ס</t>
  </si>
  <si>
    <t>קרנות השקעה ל"ס בישראל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</si>
  <si>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</si>
  <si>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</si>
  <si>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</si>
  <si>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</si>
  <si>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</si>
  <si>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</si>
  <si>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</si>
  <si>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</si>
  <si>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סה"כ קרנות השקעה ל"ס בישראל</t>
  </si>
  <si>
    <t>קרנות השקעה ל"ס בחו"ל</t>
  </si>
  <si>
    <t>סה"כ קרנות השקעה ל"ס בחו"ל</t>
  </si>
  <si>
    <t>סה"כ קרנות השקעה ל"ס</t>
  </si>
  <si>
    <t>לא סחיר - כתבי אופציה</t>
  </si>
  <si>
    <t>כתבי אופציה ל"ס</t>
  </si>
  <si>
    <t>כתבי אופציה ל"ס בישראל</t>
  </si>
  <si>
    <t>סה"כ כתבי אופציה ל"ס בישראל</t>
  </si>
  <si>
    <t>כתבי אופציה ל"ס בחו"ל</t>
  </si>
  <si>
    <t>סה"כ כתבי אופציה ל"ס בחו"ל</t>
  </si>
  <si>
    <t>סה"כ כתבי אופציה ל"ס</t>
  </si>
  <si>
    <t>לא סחיר - אופציות</t>
  </si>
  <si>
    <t>אופציות ל"ס</t>
  </si>
  <si>
    <t>אופציות ל"ס בישראל</t>
  </si>
  <si>
    <t>אופציות מדדים כולל מניות</t>
  </si>
  <si>
    <t>סה"כ אופציות מדדים כולל מניות</t>
  </si>
  <si>
    <t>אופציות ₪ / מט"ח</t>
  </si>
  <si>
    <t>סה"כ אופציות ₪ / מט"ח</t>
  </si>
  <si>
    <t>אופציות מט"ח/ מט"ח</t>
  </si>
  <si>
    <t>סה"כ אופציות מט"ח/ מט"ח</t>
  </si>
  <si>
    <t>אופציות ריבית</t>
  </si>
  <si>
    <t>סה"כ אופציות ריבית</t>
  </si>
  <si>
    <t>אופציות אחר</t>
  </si>
  <si>
    <t>סה"כ אופציות אחר</t>
  </si>
  <si>
    <t>סה"כ אופציות ל"ס בישראל</t>
  </si>
  <si>
    <t>אופציות ל"ס בחו"ל</t>
  </si>
  <si>
    <t>אופציות מטבע</t>
  </si>
  <si>
    <t>סה"כ אופציות מטבע</t>
  </si>
  <si>
    <t>אופציות סחורות</t>
  </si>
  <si>
    <t>סה"כ אופציות סחורות</t>
  </si>
  <si>
    <t>סה"כ אופציות ל"ס בחו"ל</t>
  </si>
  <si>
    <t>סה"כ אופציות ל"ס</t>
  </si>
  <si>
    <t>לא סחיר - חוזים עתידיים</t>
  </si>
  <si>
    <t>חוזים עתידיים ל"ס</t>
  </si>
  <si>
    <t>חוזים עתידיים ל"ס בישראל</t>
  </si>
  <si>
    <t>חוזים מדדים כולל מניות</t>
  </si>
  <si>
    <t>סה"כ חוזים מדדים כולל מניות</t>
  </si>
  <si>
    <t>חוזים ₪ / מט"ח</t>
  </si>
  <si>
    <t>סה"כ חוזים ₪ / מט"ח</t>
  </si>
  <si>
    <t>חוזים מט"ח/ מט"ח</t>
  </si>
  <si>
    <t>סה"כ חוזים מט"ח/ מט"ח</t>
  </si>
  <si>
    <t>חוזים ריבית</t>
  </si>
  <si>
    <t>סה"כ חוזים ריבית</t>
  </si>
  <si>
    <t>חוזים אחר</t>
  </si>
  <si>
    <t>סה"כ חוזים אחר</t>
  </si>
  <si>
    <t>סה"כ חוזים עתידיים ל"ס בישראל</t>
  </si>
  <si>
    <t>חוזים עתידיים ל"ס בחו"ל</t>
  </si>
  <si>
    <t>חוזים מטבע</t>
  </si>
  <si>
    <t>סה"כ חוזים מטבע</t>
  </si>
  <si>
    <t>סה"כ חוזים עתידיים ל"ס בחו"ל</t>
  </si>
  <si>
    <t>סה"כ חוזים עתידיים ל"ס</t>
  </si>
  <si>
    <t>לא סחיר - מוצרים מובנים</t>
  </si>
  <si>
    <t>מוצרים מובנים ל"ס</t>
  </si>
  <si>
    <t>מוצרים מובנים ל"ס בישראל</t>
  </si>
  <si>
    <t>סה"כ מוצרים מובנים ל"ס בישראל</t>
  </si>
  <si>
    <t>מוצרים מובנים ל"ס בחו"ל</t>
  </si>
  <si>
    <t>סה"כ מוצרים מובנים ל"ס בחו"ל</t>
  </si>
  <si>
    <t>סה"כ מוצרים מובנים ל"ס</t>
  </si>
  <si>
    <t>הלוואות</t>
  </si>
  <si>
    <t>הלוואות בישראל</t>
  </si>
  <si>
    <t>הלוואות כנגד חסכון עמיתים/מבוטחים</t>
  </si>
  <si>
    <t>סה"כ הלוואות כנגד חסכון עמיתים/מבוטחים</t>
  </si>
  <si>
    <t>הלוואות מובטחות במשכנתא או תיקי משכנתאות</t>
  </si>
  <si>
    <t>סה"כ הלוואות מובטחות במשכנתא או תיקי משכנתאות</t>
  </si>
  <si>
    <t>הלוואות מובטחות בערבות בנקאית</t>
  </si>
  <si>
    <t>סה"כ הלוואות מובטחות בערבות בנקאית</t>
  </si>
  <si>
    <t>הלוואות מובטחות בבטחונות אחרים</t>
  </si>
  <si>
    <t>סה"כ הלוואות מובטחות בבטחונות אחרים</t>
  </si>
  <si>
    <t>הלוואות מובטחות בשעבוד כלי רכב</t>
  </si>
  <si>
    <t>סה"כ הלוואות מובטחות בשעבוד כלי רכב</t>
  </si>
  <si>
    <t>הלוואות לסוכנים מובטחות בתזרים עמלות</t>
  </si>
  <si>
    <t>סה"כ הלוואות לסוכנים מובטחות בתזרים עמלות</t>
  </si>
  <si>
    <t>הלוואות לסוכנים בטחונות אחרים</t>
  </si>
  <si>
    <t>סה"כ הלוואות לסוכנים בטחונות אחרים</t>
  </si>
  <si>
    <t>הלוואות הלוואות לעובדים ונושאי משרה</t>
  </si>
  <si>
    <t>סה"כ הלוואות הלוואות לעובדים ונושאי משרה</t>
  </si>
  <si>
    <t>הלוואות לא מובטחות</t>
  </si>
  <si>
    <t>סה"כ הלוואות לא מובטחות</t>
  </si>
  <si>
    <t>סה"כ הלוואות בישראל</t>
  </si>
  <si>
    <t>הלוואות בחו"ל</t>
  </si>
  <si>
    <t>הלוואות מובטחות במשכנתא או תיקי משכנתאות בחול</t>
  </si>
  <si>
    <t>סה"כ הלוואות מובטחות במשכנתא או תיקי משכנתאות בחול</t>
  </si>
  <si>
    <t>הלוואות מובטחות בערבות בנקאית בחול</t>
  </si>
  <si>
    <t>סה"כ הלוואות מובטחות בערבות בנקאית בחול</t>
  </si>
  <si>
    <t>הלוואות מובטחות בבטחונות אחרים בחול</t>
  </si>
  <si>
    <t>סה"כ הלוואות מובטחות בבטחונות אחרים בחול</t>
  </si>
  <si>
    <t>הלוואות לא מובטחות בחול</t>
  </si>
  <si>
    <t>סה"כ הלוואות לא מובטחות בחול</t>
  </si>
  <si>
    <t>סה"כ הלוואות בחו"ל</t>
  </si>
  <si>
    <t>סה"כ הלוואות</t>
  </si>
  <si>
    <t>פקדונות</t>
  </si>
  <si>
    <t>פקדונות בישראל</t>
  </si>
  <si>
    <t>פקדונות צמוד למדד</t>
  </si>
  <si>
    <t>סה"כ פקדונות צמוד למדד</t>
  </si>
  <si>
    <t>פקדונות לא צמוד</t>
  </si>
  <si>
    <t>סה"כ פקדונות לא צמוד</t>
  </si>
  <si>
    <t>פקדונות נקוב במט"ח</t>
  </si>
  <si>
    <t>סה"כ פקדונות נקוב במט"ח</t>
  </si>
  <si>
    <t>פקדונות צמוד למט"ח</t>
  </si>
  <si>
    <t>סה"כ פקדונות צמוד למט"ח</t>
  </si>
  <si>
    <t>פקדונות אחר</t>
  </si>
  <si>
    <t>סה"כ פקדונות אחר</t>
  </si>
  <si>
    <t>סה"כ פקדונות בישראל</t>
  </si>
  <si>
    <t>פקדונות בחו"ל</t>
  </si>
  <si>
    <t>סה"כ פקדונות בחו"ל</t>
  </si>
  <si>
    <t>סה"כ פקדונות</t>
  </si>
  <si>
    <t>זכויות מקרקעין</t>
  </si>
  <si>
    <t>תאריך שערוך אחרון</t>
  </si>
  <si>
    <t>אופי הנכס</t>
  </si>
  <si>
    <t>שיעור התשואה במהלך התקופה</t>
  </si>
  <si>
    <t>זכויות מקרקעין בישראל</t>
  </si>
  <si>
    <t>מקרקעין מניב</t>
  </si>
  <si>
    <t>סה"כ מקרקעין מניב</t>
  </si>
  <si>
    <t>מקרקעין לא מניב</t>
  </si>
  <si>
    <t>סה"כ מקרקעין לא מניב</t>
  </si>
  <si>
    <t>סה"כ זכויות מקרקעין בישראל</t>
  </si>
  <si>
    <t>זכויות מקרקעין בחו"ל</t>
  </si>
  <si>
    <t>מקרקעין מניב בחול</t>
  </si>
  <si>
    <t>סה"כ מקרקעין מניב בחול</t>
  </si>
  <si>
    <t>מקרקעין לא מניב בחול</t>
  </si>
  <si>
    <t>סה"כ מקרקעין לא מניב בחול</t>
  </si>
  <si>
    <t>סה"כ זכויות מקרקעין בחו"ל</t>
  </si>
  <si>
    <t>סה"כ זכויות מקרקעין</t>
  </si>
  <si>
    <t>השקעות אחרות</t>
  </si>
  <si>
    <t>השקעות אחרות בישראל</t>
  </si>
  <si>
    <t>סה"כ השקעות אחרות בישראל</t>
  </si>
  <si>
    <t>השקעות אחרות בחו"ל</t>
  </si>
  <si>
    <t>סה"כ השקעות אחרות בחו"ל</t>
  </si>
  <si>
    <t>סה"כ השקעות אחרות</t>
  </si>
  <si>
    <t>התחייבויות להשקעה</t>
  </si>
  <si>
    <t>תאריך סיום ההתחייבות</t>
  </si>
  <si>
    <t>התחייבות</t>
  </si>
  <si>
    <t>התחייבות בישראל</t>
  </si>
  <si>
    <t>יתרות התחייבות להשקעה בישראל</t>
  </si>
  <si>
    <t>סה"כ יתרות התחייבות להשקעה בישראל</t>
  </si>
  <si>
    <t>סה"כ התחייבות בישראל</t>
  </si>
  <si>
    <t>התחייבות בחו"ל</t>
  </si>
  <si>
    <t>יתרות התחייבות להשקעה בחו"ל</t>
  </si>
  <si>
    <t>סה"כ יתרות התחייבות להשקעה בחו"ל</t>
  </si>
  <si>
    <t>סה"כ התחייבות בחו"ל</t>
  </si>
  <si>
    <t>סה"כ התחייבות</t>
  </si>
  <si>
    <t>שם קופה: מקיפה - אג"ח, מספר אישור: 1531, קידוד: 513765347-00000000001531-0004, תאריך הפקת דוח: 20/04/2015</t>
  </si>
  <si>
    <t>סוג נכס</t>
  </si>
  <si>
    <t>שווי הוגן באלפי ש"ח</t>
  </si>
  <si>
    <t>שיעור מהנכסים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</si>
  <si>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</si>
  <si>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</si>
  <si>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</si>
  <si>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</si>
  <si>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</si>
  <si>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</si>
  <si>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</si>
  <si>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</si>
  <si>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</si>
  <si>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</si>
  <si>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</si>
  <si>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</si>
  <si>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</si>
  <si>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</si>
  <si>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</si>
  <si>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</si>
  <si>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</si>
  <si>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</si>
  <si>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</si>
  <si>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</si>
  <si>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</si>
  <si>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</si>
  <si>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</si>
  <si>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</si>
  <si>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השקעות אחרות</t>
  </si>
  <si>
    <t>סה"כ סכום נכסי הקופה</t>
  </si>
  <si>
    <t>מטבע</t>
  </si>
  <si>
    <t>יין</t>
  </si>
  <si>
    <t>פרנק שוצרי</t>
  </si>
  <si>
    <t>דולר קנדי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</si>
  <si>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</si>
  <si>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</si>
  <si>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</si>
  <si>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</si>
  <si>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</si>
  <si>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</si>
  <si>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</si>
  <si>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</si>
  <si>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</si>
  <si>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פזו מקסיקני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</si>
  <si>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</si>
  <si>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</si>
  <si>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</si>
  <si>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</si>
  <si>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</si>
  <si>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</si>
  <si>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</si>
  <si>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</si>
  <si>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</si>
  <si>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</si>
  <si>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</si>
  <si>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</si>
  <si>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</si>
  <si>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</si>
  <si>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סיכום נכסי ההשקעה</t>
  </si>
  <si>
    <t>אחרים</t>
  </si>
  <si>
    <t xml:space="preserve">  שונות  </t>
  </si>
  <si>
    <t xml:space="preserve">  לא מדורג  </t>
  </si>
  <si>
    <t xml:space="preserve">לא מדורג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</si>
</sst>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#0.00%"/>
    <numFmt numFmtId="165" formatCode="##0.0000"/>
    <numFmt numFmtId="166" formatCode="#,##0.00_ ;\-#,##0.00\ "/>
  </numFmts>
  <fonts count="11">
    <font>
      <sz val="10"/>
      <name val="Arial"/>
    </font>
    <font>
      <b/>
      <sz val="14"/>
      <color rgb="FF800080"/>
      <name val="Ariel"/>
    </font>
    <font>
      <b/>
      <sz val="10"/>
      <color rgb="FF000000"/>
      <name val="Ariel"/>
    </font>
    <font>
      <sz val="12"/>
      <color rgb="FF000000"/>
      <name val="Ariel"/>
    </font>
    <font>
      <b/>
      <sz val="10"/>
      <color rgb="FF0000FF"/>
      <name val="Ariel"/>
    </font>
    <font>
      <sz val="10"/>
      <color rgb="FF0000FF"/>
      <name val="Ariel"/>
    </font>
    <font>
      <sz val="10"/>
      <color rgb="FF000000"/>
      <name val="Ariel"/>
    </font>
    <font>
      <b/>
      <sz val="12"/>
      <color rgb="FF000080"/>
      <name val="Ariel"/>
    </font>
    <font>
      <sz val="10"/>
      <name val="Arial"/>
    </font>
    <font>
      <sz val="10"/>
      <color indexed="8"/>
      <name val="Arie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FF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/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right" readingOrder="2"/>
    </xf>
    <xf numFmtId="10" fontId="6" fillId="0" borderId="0" xfId="0" applyNumberFormat="1" applyFont="1" applyAlignment="1">
      <alignment horizontal="right" readingOrder="2"/>
    </xf>
    <xf numFmtId="10" fontId="5" fillId="0" borderId="0" xfId="0" applyNumberFormat="1" applyFont="1" applyAlignment="1">
      <alignment horizontal="right" readingOrder="2"/>
    </xf>
    <xf numFmtId="10" fontId="5" fillId="0" borderId="4" xfId="0" applyNumberFormat="1" applyFont="1" applyBorder="1" applyAlignment="1">
      <alignment horizontal="right" readingOrder="2"/>
    </xf>
    <xf numFmtId="10" fontId="4" fillId="0" borderId="0" xfId="0" applyNumberFormat="1" applyFont="1" applyAlignment="1">
      <alignment horizontal="right" readingOrder="2"/>
    </xf>
    <xf numFmtId="10" fontId="4" fillId="0" borderId="4" xfId="0" applyNumberFormat="1" applyFont="1" applyBorder="1" applyAlignment="1">
      <alignment horizontal="right" readingOrder="2"/>
    </xf>
    <xf numFmtId="0" fontId="5" fillId="0" borderId="4" xfId="0" applyNumberFormat="1" applyFont="1" applyBorder="1" applyAlignment="1">
      <alignment horizontal="right" readingOrder="2"/>
    </xf>
    <xf numFmtId="0" fontId="4" fillId="0" borderId="4" xfId="0" applyNumberFormat="1" applyFont="1" applyBorder="1" applyAlignment="1">
      <alignment horizontal="right" readingOrder="2"/>
    </xf>
    <xf numFmtId="4" fontId="5" fillId="0" borderId="4" xfId="0" applyNumberFormat="1" applyFont="1" applyBorder="1" applyAlignment="1">
      <alignment horizontal="right" readingOrder="2"/>
    </xf>
    <xf numFmtId="4" fontId="4" fillId="0" borderId="4" xfId="0" applyNumberFormat="1" applyFont="1" applyBorder="1" applyAlignment="1">
      <alignment horizontal="right" readingOrder="2"/>
    </xf>
    <xf numFmtId="4" fontId="4" fillId="0" borderId="0" xfId="0" applyNumberFormat="1" applyFont="1" applyAlignment="1">
      <alignment horizontal="right" readingOrder="2"/>
    </xf>
    <xf numFmtId="43" fontId="6" fillId="0" borderId="0" xfId="1" applyFont="1" applyAlignment="1">
      <alignment horizontal="right" readingOrder="2"/>
    </xf>
    <xf numFmtId="10" fontId="0" fillId="0" borderId="0" xfId="0" applyNumberFormat="1"/>
    <xf numFmtId="10" fontId="4" fillId="0" borderId="1" xfId="0" applyNumberFormat="1" applyFont="1" applyBorder="1" applyAlignment="1">
      <alignment horizontal="right" readingOrder="2"/>
    </xf>
    <xf numFmtId="10" fontId="0" fillId="0" borderId="4" xfId="0" applyNumberFormat="1" applyBorder="1"/>
    <xf numFmtId="4" fontId="0" fillId="0" borderId="0" xfId="0" applyNumberFormat="1"/>
    <xf numFmtId="4" fontId="4" fillId="0" borderId="1" xfId="0" applyNumberFormat="1" applyFont="1" applyBorder="1" applyAlignment="1">
      <alignment horizontal="right" readingOrder="2"/>
    </xf>
    <xf numFmtId="4" fontId="0" fillId="0" borderId="4" xfId="0" applyNumberFormat="1" applyBorder="1"/>
    <xf numFmtId="4" fontId="5" fillId="0" borderId="0" xfId="0" applyNumberFormat="1" applyFont="1" applyAlignment="1">
      <alignment horizontal="right" readingOrder="2"/>
    </xf>
    <xf numFmtId="4" fontId="6" fillId="0" borderId="0" xfId="0" applyNumberFormat="1" applyFont="1" applyAlignment="1">
      <alignment horizontal="right" readingOrder="2"/>
    </xf>
    <xf numFmtId="10" fontId="6" fillId="0" borderId="0" xfId="1" applyNumberFormat="1" applyFont="1" applyAlignment="1">
      <alignment horizontal="right" readingOrder="2"/>
    </xf>
    <xf numFmtId="0" fontId="9" fillId="0" borderId="0" xfId="0" applyFont="1" applyAlignment="1">
      <alignment horizontal="right" readingOrder="2"/>
    </xf>
    <xf numFmtId="43" fontId="9" fillId="0" borderId="0" xfId="1" applyFont="1" applyAlignment="1">
      <alignment horizontal="right" readingOrder="2"/>
    </xf>
    <xf numFmtId="43" fontId="10" fillId="0" borderId="0" xfId="3" applyFont="1"/>
    <xf numFmtId="10" fontId="9" fillId="0" borderId="0" xfId="1" applyNumberFormat="1" applyFont="1" applyAlignment="1">
      <alignment horizontal="right" readingOrder="2"/>
    </xf>
    <xf numFmtId="10" fontId="5" fillId="0" borderId="0" xfId="2" applyNumberFormat="1" applyFont="1" applyAlignment="1">
      <alignment horizontal="right" readingOrder="2"/>
    </xf>
    <xf numFmtId="166" fontId="6" fillId="0" borderId="0" xfId="1" applyNumberFormat="1" applyFont="1" applyAlignment="1">
      <alignment horizontal="right" readingOrder="2"/>
    </xf>
  </cellXfs>
  <cellStyles count="4">
    <cellStyle name="Comma" xfId="1" builtinId="3"/>
    <cellStyle name="Comma 2" xf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4"/>
  <sheetViews>
    <sheetView rightToLeft="1" topLeftCell="A23" workbookViewId="0">
      <selection activeCell="G37" sqref="G37"/>
    </sheetView>
  </sheetViews>
  <sheetFormatPr defaultColWidth="9.140625" defaultRowHeight="12.75"/>
  <cols>
    <col min="1" max="1" width="49.7109375" customWidth="1"/>
    <col min="2" max="2" width="14.7109375" customWidth="1"/>
    <col min="3" max="3" width="9.7109375" customWidth="1"/>
    <col min="4" max="4" width="8.7109375" customWidth="1"/>
    <col min="5" max="5" width="10.7109375" customWidth="1"/>
    <col min="6" max="6" width="13.7109375" customWidth="1"/>
    <col min="7" max="7" width="14.7109375" style="28" customWidth="1"/>
    <col min="8" max="8" width="16.7109375" style="28" customWidth="1"/>
    <col min="9" max="9" width="11.7109375" style="31" customWidth="1"/>
    <col min="10" max="10" width="20.7109375" style="28" customWidth="1"/>
  </cols>
  <sheetData>
    <row r="2" spans="1:10" ht="18">
      <c r="A2" s="1" t="s">
        <v>0</v>
      </c>
    </row>
    <row r="4" spans="1:10" ht="18">
      <c r="A4" s="1" t="s">
        <v>1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9</v>
      </c>
      <c r="G11" s="20" t="s">
        <v>10</v>
      </c>
      <c r="H11" s="20" t="s">
        <v>11</v>
      </c>
      <c r="I11" s="26" t="s">
        <v>12</v>
      </c>
      <c r="J11" s="20" t="s">
        <v>13</v>
      </c>
    </row>
    <row r="12" spans="1:10">
      <c r="A12" s="5"/>
      <c r="B12" s="5"/>
      <c r="C12" s="5"/>
      <c r="D12" s="5"/>
      <c r="E12" s="5"/>
      <c r="F12" s="5"/>
      <c r="G12" s="29" t="s">
        <v>14</v>
      </c>
      <c r="H12" s="29" t="s">
        <v>14</v>
      </c>
      <c r="I12" s="32" t="s">
        <v>15</v>
      </c>
      <c r="J12" s="29" t="s">
        <v>14</v>
      </c>
    </row>
    <row r="15" spans="1:10">
      <c r="A15" s="4" t="s">
        <v>16</v>
      </c>
      <c r="B15" s="4"/>
      <c r="C15" s="4"/>
      <c r="D15" s="4"/>
      <c r="E15" s="4"/>
      <c r="F15" s="4"/>
      <c r="G15" s="20"/>
      <c r="H15" s="20"/>
      <c r="I15" s="26"/>
      <c r="J15" s="20"/>
    </row>
    <row r="18" spans="1:10">
      <c r="A18" s="4" t="s">
        <v>17</v>
      </c>
      <c r="B18" s="4"/>
      <c r="C18" s="4"/>
      <c r="D18" s="4"/>
      <c r="E18" s="4"/>
      <c r="F18" s="4"/>
      <c r="G18" s="20"/>
      <c r="H18" s="20"/>
      <c r="I18" s="26"/>
      <c r="J18" s="20"/>
    </row>
    <row r="19" spans="1:10">
      <c r="A19" s="6" t="s">
        <v>18</v>
      </c>
      <c r="B19" s="6"/>
      <c r="C19" s="6"/>
      <c r="D19" s="6"/>
      <c r="E19" s="6"/>
      <c r="F19" s="6"/>
      <c r="G19" s="18"/>
      <c r="H19" s="18"/>
      <c r="I19" s="34"/>
      <c r="J19" s="18"/>
    </row>
    <row r="20" spans="1:10" ht="13.5" thickBot="1">
      <c r="A20" s="6" t="s">
        <v>19</v>
      </c>
      <c r="B20" s="6"/>
      <c r="C20" s="6"/>
      <c r="D20" s="6"/>
      <c r="E20" s="6"/>
      <c r="F20" s="6"/>
      <c r="G20" s="18"/>
      <c r="H20" s="18"/>
      <c r="I20" s="24">
        <v>0</v>
      </c>
      <c r="J20" s="19">
        <f>I20/סיכום!$B$42</f>
        <v>0</v>
      </c>
    </row>
    <row r="21" spans="1:10" ht="13.5" thickTop="1"/>
    <row r="22" spans="1:10">
      <c r="A22" s="6" t="s">
        <v>20</v>
      </c>
      <c r="B22" s="6"/>
      <c r="C22" s="6"/>
      <c r="D22" s="6"/>
      <c r="E22" s="6"/>
      <c r="F22" s="6"/>
      <c r="G22" s="18"/>
      <c r="H22" s="18"/>
      <c r="I22" s="34"/>
      <c r="J22" s="18"/>
    </row>
    <row r="23" spans="1:10">
      <c r="A23" s="7" t="s">
        <v>21</v>
      </c>
      <c r="B23" s="7" t="s">
        <v>22</v>
      </c>
      <c r="C23" s="7" t="s">
        <v>23</v>
      </c>
      <c r="D23" s="7" t="s">
        <v>24</v>
      </c>
      <c r="E23" s="27">
        <v>0</v>
      </c>
      <c r="F23" s="7" t="s">
        <v>25</v>
      </c>
      <c r="G23" s="17">
        <v>0</v>
      </c>
      <c r="H23" s="17">
        <v>0</v>
      </c>
      <c r="I23" s="35">
        <v>0.19</v>
      </c>
      <c r="J23" s="17">
        <f>I23/סיכום!$B$42</f>
        <v>2.2765009270151409E-5</v>
      </c>
    </row>
    <row r="24" spans="1:10">
      <c r="A24" s="7" t="s">
        <v>26</v>
      </c>
      <c r="B24" s="7" t="s">
        <v>27</v>
      </c>
      <c r="C24" s="7" t="s">
        <v>28</v>
      </c>
      <c r="D24" s="7" t="s">
        <v>24</v>
      </c>
      <c r="E24" s="27">
        <v>0</v>
      </c>
      <c r="F24" s="7" t="s">
        <v>29</v>
      </c>
      <c r="G24" s="17">
        <v>0</v>
      </c>
      <c r="H24" s="17">
        <v>0</v>
      </c>
      <c r="I24" s="35">
        <v>14.25</v>
      </c>
      <c r="J24" s="17">
        <f>I24/סיכום!$B$42</f>
        <v>1.7073756952613556E-3</v>
      </c>
    </row>
    <row r="25" spans="1:10">
      <c r="A25" s="7" t="s">
        <v>30</v>
      </c>
      <c r="B25" s="7" t="s">
        <v>31</v>
      </c>
      <c r="C25" s="7" t="s">
        <v>28</v>
      </c>
      <c r="D25" s="7" t="s">
        <v>24</v>
      </c>
      <c r="E25" s="27">
        <v>0</v>
      </c>
      <c r="F25" s="7" t="s">
        <v>25</v>
      </c>
      <c r="G25" s="17">
        <v>0</v>
      </c>
      <c r="H25" s="17">
        <v>0</v>
      </c>
      <c r="I25" s="35">
        <v>7.38</v>
      </c>
      <c r="J25" s="17">
        <f>I25/סיכום!$B$42</f>
        <v>8.8424088638798623E-4</v>
      </c>
    </row>
    <row r="26" spans="1:10" ht="13.5" thickBot="1">
      <c r="A26" s="6" t="s">
        <v>32</v>
      </c>
      <c r="B26" s="6"/>
      <c r="C26" s="6"/>
      <c r="D26" s="6"/>
      <c r="E26" s="6"/>
      <c r="F26" s="6"/>
      <c r="G26" s="18"/>
      <c r="H26" s="18"/>
      <c r="I26" s="24">
        <f>SUM(I23:I25)</f>
        <v>21.82</v>
      </c>
      <c r="J26" s="19">
        <f>SUM(J23:J25)</f>
        <v>2.6143815909194933E-3</v>
      </c>
    </row>
    <row r="27" spans="1:10" ht="13.5" thickTop="1"/>
    <row r="28" spans="1:10">
      <c r="A28" s="6" t="s">
        <v>33</v>
      </c>
      <c r="B28" s="6"/>
      <c r="C28" s="6"/>
      <c r="D28" s="6"/>
      <c r="E28" s="6"/>
      <c r="F28" s="6"/>
      <c r="G28" s="18"/>
      <c r="H28" s="18"/>
      <c r="I28" s="34"/>
      <c r="J28" s="18"/>
    </row>
    <row r="29" spans="1:10">
      <c r="A29" s="7" t="s">
        <v>34</v>
      </c>
      <c r="B29" s="7" t="s">
        <v>35</v>
      </c>
      <c r="C29" s="7" t="s">
        <v>23</v>
      </c>
      <c r="D29" s="7" t="s">
        <v>24</v>
      </c>
      <c r="E29" s="27">
        <v>0</v>
      </c>
      <c r="F29" s="7" t="s">
        <v>36</v>
      </c>
      <c r="G29" s="17">
        <v>0</v>
      </c>
      <c r="H29" s="17">
        <v>0</v>
      </c>
      <c r="I29" s="35">
        <v>361.64</v>
      </c>
      <c r="J29" s="17">
        <f>I29/סיכום!$B$42</f>
        <v>4.3330199749776602E-2</v>
      </c>
    </row>
    <row r="30" spans="1:10" ht="13.5" thickBot="1">
      <c r="A30" s="6" t="s">
        <v>37</v>
      </c>
      <c r="B30" s="6"/>
      <c r="C30" s="6"/>
      <c r="D30" s="6"/>
      <c r="E30" s="6"/>
      <c r="F30" s="6"/>
      <c r="G30" s="18"/>
      <c r="H30" s="18"/>
      <c r="I30" s="24">
        <f>SUM(I29)</f>
        <v>361.64</v>
      </c>
      <c r="J30" s="19">
        <f>SUM(J29)</f>
        <v>4.3330199749776602E-2</v>
      </c>
    </row>
    <row r="31" spans="1:10" ht="13.5" thickTop="1"/>
    <row r="32" spans="1:10">
      <c r="A32" s="6" t="s">
        <v>38</v>
      </c>
      <c r="B32" s="6"/>
      <c r="C32" s="6"/>
      <c r="D32" s="6"/>
      <c r="E32" s="6"/>
      <c r="F32" s="6"/>
      <c r="G32" s="18"/>
      <c r="H32" s="18"/>
      <c r="I32" s="34"/>
      <c r="J32" s="18"/>
    </row>
    <row r="33" spans="1:10" ht="13.5" thickBot="1">
      <c r="A33" s="6" t="s">
        <v>39</v>
      </c>
      <c r="B33" s="6"/>
      <c r="C33" s="6"/>
      <c r="D33" s="6"/>
      <c r="E33" s="6"/>
      <c r="F33" s="6"/>
      <c r="G33" s="18"/>
      <c r="H33" s="18"/>
      <c r="I33" s="24">
        <v>0</v>
      </c>
      <c r="J33" s="19">
        <f>I33/סיכום!$B$42</f>
        <v>0</v>
      </c>
    </row>
    <row r="34" spans="1:10" ht="13.5" thickTop="1"/>
    <row r="35" spans="1:10">
      <c r="A35" s="6" t="s">
        <v>40</v>
      </c>
      <c r="B35" s="6"/>
      <c r="C35" s="6"/>
      <c r="D35" s="6"/>
      <c r="E35" s="6"/>
      <c r="F35" s="6"/>
      <c r="G35" s="18"/>
      <c r="H35" s="18"/>
      <c r="I35" s="34"/>
      <c r="J35" s="18"/>
    </row>
    <row r="36" spans="1:10" ht="13.5" thickBot="1">
      <c r="A36" s="6" t="s">
        <v>41</v>
      </c>
      <c r="B36" s="6"/>
      <c r="C36" s="6"/>
      <c r="D36" s="6"/>
      <c r="E36" s="6"/>
      <c r="F36" s="6"/>
      <c r="G36" s="18"/>
      <c r="H36" s="18"/>
      <c r="I36" s="24">
        <v>0</v>
      </c>
      <c r="J36" s="19">
        <f>I36/סיכום!$B$42</f>
        <v>0</v>
      </c>
    </row>
    <row r="37" spans="1:10" ht="13.5" thickTop="1"/>
    <row r="38" spans="1:10">
      <c r="A38" s="6" t="s">
        <v>42</v>
      </c>
      <c r="B38" s="6"/>
      <c r="C38" s="6"/>
      <c r="D38" s="6"/>
      <c r="E38" s="6"/>
      <c r="F38" s="6"/>
      <c r="G38" s="18"/>
      <c r="H38" s="18"/>
      <c r="I38" s="34"/>
      <c r="J38" s="18"/>
    </row>
    <row r="39" spans="1:10" ht="13.5" thickBot="1">
      <c r="A39" s="6" t="s">
        <v>43</v>
      </c>
      <c r="B39" s="6"/>
      <c r="C39" s="6"/>
      <c r="D39" s="6"/>
      <c r="E39" s="6"/>
      <c r="F39" s="6"/>
      <c r="G39" s="18"/>
      <c r="H39" s="18"/>
      <c r="I39" s="24">
        <v>0</v>
      </c>
      <c r="J39" s="19">
        <f>I39/סיכום!$B$42</f>
        <v>0</v>
      </c>
    </row>
    <row r="40" spans="1:10" ht="13.5" thickTop="1"/>
    <row r="41" spans="1:10">
      <c r="A41" s="6" t="s">
        <v>44</v>
      </c>
      <c r="B41" s="6"/>
      <c r="C41" s="6"/>
      <c r="D41" s="6"/>
      <c r="E41" s="6"/>
      <c r="F41" s="6"/>
      <c r="G41" s="18"/>
      <c r="H41" s="18"/>
      <c r="I41" s="34"/>
      <c r="J41" s="18"/>
    </row>
    <row r="42" spans="1:10" ht="13.5" thickBot="1">
      <c r="A42" s="6" t="s">
        <v>45</v>
      </c>
      <c r="B42" s="6"/>
      <c r="C42" s="6"/>
      <c r="D42" s="6"/>
      <c r="E42" s="6"/>
      <c r="F42" s="6"/>
      <c r="G42" s="18"/>
      <c r="H42" s="18"/>
      <c r="I42" s="24">
        <v>0</v>
      </c>
      <c r="J42" s="19">
        <f>I42/סיכום!$B$42</f>
        <v>0</v>
      </c>
    </row>
    <row r="43" spans="1:10" ht="13.5" thickTop="1"/>
    <row r="44" spans="1:10" ht="13.5" thickBot="1">
      <c r="A44" s="4" t="s">
        <v>46</v>
      </c>
      <c r="B44" s="4"/>
      <c r="C44" s="4"/>
      <c r="D44" s="4"/>
      <c r="E44" s="4"/>
      <c r="F44" s="4"/>
      <c r="G44" s="20"/>
      <c r="H44" s="20"/>
      <c r="I44" s="25">
        <f>SUM(I26+I30)</f>
        <v>383.46</v>
      </c>
      <c r="J44" s="21">
        <f>SUM(J26+J30)</f>
        <v>4.5944581340696095E-2</v>
      </c>
    </row>
    <row r="45" spans="1:10" ht="13.5" thickTop="1"/>
    <row r="47" spans="1:10">
      <c r="A47" s="4" t="s">
        <v>47</v>
      </c>
      <c r="B47" s="4"/>
      <c r="C47" s="4"/>
      <c r="D47" s="4"/>
      <c r="E47" s="4"/>
      <c r="F47" s="4"/>
      <c r="G47" s="20"/>
      <c r="H47" s="20"/>
      <c r="I47" s="26"/>
      <c r="J47" s="20"/>
    </row>
    <row r="48" spans="1:10">
      <c r="A48" s="6" t="s">
        <v>20</v>
      </c>
      <c r="B48" s="6"/>
      <c r="C48" s="6"/>
      <c r="D48" s="6"/>
      <c r="E48" s="6"/>
      <c r="F48" s="6"/>
      <c r="G48" s="18"/>
      <c r="H48" s="18"/>
      <c r="I48" s="34"/>
      <c r="J48" s="18"/>
    </row>
    <row r="49" spans="1:10" ht="13.5" thickBot="1">
      <c r="A49" s="6" t="s">
        <v>32</v>
      </c>
      <c r="B49" s="6"/>
      <c r="C49" s="6"/>
      <c r="D49" s="6"/>
      <c r="E49" s="6"/>
      <c r="F49" s="6"/>
      <c r="G49" s="18"/>
      <c r="H49" s="18"/>
      <c r="I49" s="24">
        <v>0</v>
      </c>
      <c r="J49" s="19">
        <f>I49/סיכום!$B$42</f>
        <v>0</v>
      </c>
    </row>
    <row r="50" spans="1:10" ht="13.5" thickTop="1"/>
    <row r="51" spans="1:10">
      <c r="A51" s="6" t="s">
        <v>44</v>
      </c>
      <c r="B51" s="6"/>
      <c r="C51" s="6"/>
      <c r="D51" s="6"/>
      <c r="E51" s="6"/>
      <c r="F51" s="6"/>
      <c r="G51" s="18"/>
      <c r="H51" s="18"/>
      <c r="I51" s="34"/>
      <c r="J51" s="18"/>
    </row>
    <row r="52" spans="1:10" ht="13.5" thickBot="1">
      <c r="A52" s="6" t="s">
        <v>45</v>
      </c>
      <c r="B52" s="6"/>
      <c r="C52" s="6"/>
      <c r="D52" s="6"/>
      <c r="E52" s="6"/>
      <c r="F52" s="6"/>
      <c r="G52" s="18"/>
      <c r="H52" s="18"/>
      <c r="I52" s="24">
        <v>0</v>
      </c>
      <c r="J52" s="19">
        <f>I52/סיכום!$B$42</f>
        <v>0</v>
      </c>
    </row>
    <row r="53" spans="1:10" ht="13.5" thickTop="1"/>
    <row r="54" spans="1:10" ht="13.5" thickBot="1">
      <c r="A54" s="4" t="s">
        <v>48</v>
      </c>
      <c r="B54" s="4"/>
      <c r="C54" s="4"/>
      <c r="D54" s="4"/>
      <c r="E54" s="4"/>
      <c r="F54" s="4"/>
      <c r="G54" s="20"/>
      <c r="H54" s="20"/>
      <c r="I54" s="25">
        <v>0</v>
      </c>
      <c r="J54" s="21">
        <v>0</v>
      </c>
    </row>
    <row r="55" spans="1:10" ht="13.5" thickTop="1"/>
    <row r="57" spans="1:10" ht="13.5" thickBot="1">
      <c r="A57" s="4" t="s">
        <v>49</v>
      </c>
      <c r="B57" s="4"/>
      <c r="C57" s="4"/>
      <c r="D57" s="4"/>
      <c r="E57" s="4"/>
      <c r="F57" s="4"/>
      <c r="G57" s="20"/>
      <c r="H57" s="20"/>
      <c r="I57" s="25">
        <f>SUM(I44)</f>
        <v>383.46</v>
      </c>
      <c r="J57" s="21">
        <f>SUM(J44)</f>
        <v>4.5944581340696095E-2</v>
      </c>
    </row>
    <row r="58" spans="1:10" ht="13.5" thickTop="1"/>
    <row r="60" spans="1:10">
      <c r="A60" s="7" t="s">
        <v>50</v>
      </c>
      <c r="B60" s="7"/>
      <c r="C60" s="7"/>
      <c r="D60" s="7"/>
      <c r="E60" s="7"/>
      <c r="F60" s="7"/>
      <c r="G60" s="17"/>
      <c r="H60" s="17"/>
      <c r="I60" s="35"/>
      <c r="J60" s="17"/>
    </row>
    <row r="64" spans="1:10">
      <c r="A64" s="2" t="s">
        <v>51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9"/>
  <sheetViews>
    <sheetView rightToLeft="1" workbookViewId="0">
      <selection activeCell="E22" sqref="E22"/>
    </sheetView>
  </sheetViews>
  <sheetFormatPr defaultColWidth="9.140625" defaultRowHeight="12.75"/>
  <cols>
    <col min="1" max="1" width="30.7109375" customWidth="1"/>
    <col min="2" max="2" width="12.7109375" customWidth="1"/>
    <col min="3" max="3" width="8.7109375" customWidth="1"/>
    <col min="4" max="6" width="11.7109375" customWidth="1"/>
    <col min="7" max="7" width="9.7109375" customWidth="1"/>
  </cols>
  <sheetData>
    <row r="2" spans="1:7" ht="18">
      <c r="A2" s="1" t="s">
        <v>0</v>
      </c>
    </row>
    <row r="4" spans="1:7" ht="18">
      <c r="A4" s="1" t="s">
        <v>441</v>
      </c>
    </row>
    <row r="6" spans="1:7">
      <c r="A6" s="2" t="s">
        <v>2</v>
      </c>
    </row>
    <row r="8" spans="1:7" ht="15">
      <c r="A8" s="3" t="s">
        <v>3</v>
      </c>
    </row>
    <row r="11" spans="1:7">
      <c r="A11" s="4" t="s">
        <v>4</v>
      </c>
      <c r="B11" s="4" t="s">
        <v>5</v>
      </c>
      <c r="C11" s="4" t="s">
        <v>6</v>
      </c>
      <c r="D11" s="4" t="s">
        <v>99</v>
      </c>
      <c r="E11" s="4" t="s">
        <v>9</v>
      </c>
      <c r="F11" s="4" t="s">
        <v>55</v>
      </c>
      <c r="G11" s="4" t="s">
        <v>56</v>
      </c>
    </row>
    <row r="12" spans="1:7">
      <c r="A12" s="5"/>
      <c r="B12" s="5"/>
      <c r="C12" s="5"/>
      <c r="D12" s="5"/>
      <c r="E12" s="5"/>
      <c r="F12" s="5" t="s">
        <v>60</v>
      </c>
      <c r="G12" s="5" t="s">
        <v>61</v>
      </c>
    </row>
    <row r="15" spans="1:7">
      <c r="A15" s="4" t="s">
        <v>442</v>
      </c>
      <c r="B15" s="4"/>
      <c r="C15" s="4"/>
      <c r="D15" s="4"/>
      <c r="E15" s="4"/>
      <c r="F15" s="4"/>
      <c r="G15" s="4"/>
    </row>
    <row r="18" spans="1:7">
      <c r="A18" s="4" t="s">
        <v>443</v>
      </c>
      <c r="B18" s="4"/>
      <c r="C18" s="4"/>
      <c r="D18" s="4"/>
      <c r="E18" s="4"/>
      <c r="F18" s="4"/>
      <c r="G18" s="4"/>
    </row>
    <row r="19" spans="1:7">
      <c r="A19" s="6" t="s">
        <v>444</v>
      </c>
      <c r="B19" s="6"/>
      <c r="C19" s="6"/>
      <c r="D19" s="6"/>
      <c r="E19" s="6"/>
      <c r="F19" s="6"/>
      <c r="G19" s="6"/>
    </row>
    <row r="20" spans="1:7" ht="13.5" thickBot="1">
      <c r="A20" s="6" t="s">
        <v>445</v>
      </c>
      <c r="B20" s="6"/>
      <c r="C20" s="6"/>
      <c r="D20" s="6"/>
      <c r="E20" s="6"/>
      <c r="F20" s="22">
        <v>0</v>
      </c>
      <c r="G20" s="6"/>
    </row>
    <row r="21" spans="1:7" ht="13.5" thickTop="1"/>
    <row r="22" spans="1:7" ht="13.5" thickBot="1">
      <c r="A22" s="4" t="s">
        <v>446</v>
      </c>
      <c r="B22" s="4"/>
      <c r="C22" s="4"/>
      <c r="D22" s="4"/>
      <c r="E22" s="4"/>
      <c r="F22" s="23">
        <v>0</v>
      </c>
      <c r="G22" s="4"/>
    </row>
    <row r="23" spans="1:7" ht="13.5" thickTop="1"/>
    <row r="25" spans="1:7">
      <c r="A25" s="4" t="s">
        <v>447</v>
      </c>
      <c r="B25" s="4"/>
      <c r="C25" s="4"/>
      <c r="D25" s="4"/>
      <c r="E25" s="4"/>
      <c r="F25" s="4"/>
      <c r="G25" s="4"/>
    </row>
    <row r="26" spans="1:7">
      <c r="A26" s="6" t="s">
        <v>448</v>
      </c>
      <c r="B26" s="6"/>
      <c r="C26" s="6"/>
      <c r="D26" s="6"/>
      <c r="E26" s="6"/>
      <c r="F26" s="6"/>
      <c r="G26" s="6"/>
    </row>
    <row r="27" spans="1:7" ht="13.5" thickBot="1">
      <c r="A27" s="6" t="s">
        <v>449</v>
      </c>
      <c r="B27" s="6"/>
      <c r="C27" s="6"/>
      <c r="D27" s="6"/>
      <c r="E27" s="6"/>
      <c r="F27" s="22">
        <v>0</v>
      </c>
      <c r="G27" s="6"/>
    </row>
    <row r="28" spans="1:7" ht="13.5" thickTop="1"/>
    <row r="29" spans="1:7" ht="13.5" thickBot="1">
      <c r="A29" s="4" t="s">
        <v>450</v>
      </c>
      <c r="B29" s="4"/>
      <c r="C29" s="4"/>
      <c r="D29" s="4"/>
      <c r="E29" s="4"/>
      <c r="F29" s="23">
        <v>0</v>
      </c>
      <c r="G29" s="4"/>
    </row>
    <row r="30" spans="1:7" ht="13.5" thickTop="1"/>
    <row r="32" spans="1:7" ht="13.5" thickBot="1">
      <c r="A32" s="4" t="s">
        <v>451</v>
      </c>
      <c r="B32" s="4"/>
      <c r="C32" s="4"/>
      <c r="D32" s="4"/>
      <c r="E32" s="4"/>
      <c r="F32" s="23">
        <v>0</v>
      </c>
      <c r="G32" s="4"/>
    </row>
    <row r="33" spans="1:7" ht="13.5" thickTop="1"/>
    <row r="35" spans="1:7">
      <c r="A35" s="7" t="s">
        <v>50</v>
      </c>
      <c r="B35" s="7"/>
      <c r="C35" s="7"/>
      <c r="D35" s="7"/>
      <c r="E35" s="7"/>
      <c r="F35" s="7"/>
      <c r="G35" s="7"/>
    </row>
    <row r="39" spans="1:7">
      <c r="A39" s="2" t="s">
        <v>51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9"/>
  <sheetViews>
    <sheetView rightToLeft="1" topLeftCell="K37" workbookViewId="0">
      <selection activeCell="K23" sqref="K23"/>
    </sheetView>
  </sheetViews>
  <sheetFormatPr defaultColWidth="9.140625" defaultRowHeight="12.75"/>
  <cols>
    <col min="1" max="1" width="62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452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453</v>
      </c>
      <c r="E11" s="4" t="s">
        <v>7</v>
      </c>
      <c r="F11" s="4" t="s">
        <v>8</v>
      </c>
      <c r="G11" s="4" t="s">
        <v>53</v>
      </c>
      <c r="H11" s="4" t="s">
        <v>54</v>
      </c>
      <c r="I11" s="4" t="s">
        <v>9</v>
      </c>
      <c r="J11" s="4" t="s">
        <v>10</v>
      </c>
      <c r="K11" s="4" t="s">
        <v>11</v>
      </c>
      <c r="L11" s="4" t="s">
        <v>55</v>
      </c>
      <c r="M11" s="4" t="s">
        <v>56</v>
      </c>
      <c r="N11" s="4" t="s">
        <v>12</v>
      </c>
      <c r="O11" s="4" t="s">
        <v>57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58</v>
      </c>
      <c r="H12" s="5" t="s">
        <v>59</v>
      </c>
      <c r="I12" s="5"/>
      <c r="J12" s="5" t="s">
        <v>14</v>
      </c>
      <c r="K12" s="5" t="s">
        <v>14</v>
      </c>
      <c r="L12" s="5" t="s">
        <v>60</v>
      </c>
      <c r="M12" s="5" t="s">
        <v>61</v>
      </c>
      <c r="N12" s="5" t="s">
        <v>15</v>
      </c>
      <c r="O12" s="5" t="s">
        <v>14</v>
      </c>
      <c r="P12" s="5" t="s">
        <v>14</v>
      </c>
    </row>
    <row r="15" spans="1:16">
      <c r="A15" s="4" t="s">
        <v>454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455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456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13.5" thickBot="1">
      <c r="A20" s="6" t="s">
        <v>457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22">
        <v>0</v>
      </c>
      <c r="M20" s="6"/>
      <c r="N20" s="22">
        <v>0</v>
      </c>
      <c r="O20" s="6"/>
      <c r="P20" s="19">
        <f>N20/סיכום!$B$42</f>
        <v>0</v>
      </c>
    </row>
    <row r="21" spans="1:16" ht="13.5" thickTop="1"/>
    <row r="22" spans="1:16">
      <c r="A22" s="6" t="s">
        <v>458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3.5" thickBot="1">
      <c r="A23" s="6" t="s">
        <v>459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22">
        <v>0</v>
      </c>
      <c r="M23" s="6"/>
      <c r="N23" s="22">
        <v>0</v>
      </c>
      <c r="O23" s="6"/>
      <c r="P23" s="19">
        <f>N23/סיכום!$B$42</f>
        <v>0</v>
      </c>
    </row>
    <row r="24" spans="1:16" ht="13.5" thickTop="1"/>
    <row r="25" spans="1:16">
      <c r="A25" s="6" t="s">
        <v>460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3.5" thickBot="1">
      <c r="A26" s="6" t="s">
        <v>461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22">
        <v>0</v>
      </c>
      <c r="M26" s="6"/>
      <c r="N26" s="22">
        <v>0</v>
      </c>
      <c r="O26" s="6"/>
      <c r="P26" s="19">
        <f>N26/סיכום!$B$42</f>
        <v>0</v>
      </c>
    </row>
    <row r="27" spans="1:16" ht="13.5" thickTop="1"/>
    <row r="28" spans="1:16">
      <c r="A28" s="6" t="s">
        <v>462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3.5" thickBot="1">
      <c r="A29" s="6" t="s">
        <v>463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22">
        <v>0</v>
      </c>
      <c r="M29" s="6"/>
      <c r="N29" s="22">
        <v>0</v>
      </c>
      <c r="O29" s="6"/>
      <c r="P29" s="19">
        <f>N29/סיכום!$B$42</f>
        <v>0</v>
      </c>
    </row>
    <row r="30" spans="1:16" ht="13.5" thickTop="1"/>
    <row r="31" spans="1:16">
      <c r="A31" s="6" t="s">
        <v>464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ht="13.5" thickBot="1">
      <c r="A32" s="6" t="s">
        <v>465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22">
        <v>0</v>
      </c>
      <c r="M32" s="6"/>
      <c r="N32" s="22">
        <v>0</v>
      </c>
      <c r="O32" s="6"/>
      <c r="P32" s="19">
        <f>N32/סיכום!$B$42</f>
        <v>0</v>
      </c>
    </row>
    <row r="33" spans="1:16" ht="13.5" thickTop="1"/>
    <row r="34" spans="1:16">
      <c r="A34" s="6" t="s">
        <v>466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ht="13.5" thickBot="1">
      <c r="A35" s="6" t="s">
        <v>467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22">
        <v>0</v>
      </c>
      <c r="M35" s="6"/>
      <c r="N35" s="22">
        <v>0</v>
      </c>
      <c r="O35" s="6"/>
      <c r="P35" s="19">
        <f>N35/סיכום!$B$42</f>
        <v>0</v>
      </c>
    </row>
    <row r="36" spans="1:16" ht="13.5" thickTop="1"/>
    <row r="37" spans="1:16" ht="13.5" thickBot="1">
      <c r="A37" s="4" t="s">
        <v>468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23">
        <v>0</v>
      </c>
      <c r="M37" s="4"/>
      <c r="N37" s="23">
        <v>0</v>
      </c>
      <c r="O37" s="4"/>
      <c r="P37" s="21">
        <v>0</v>
      </c>
    </row>
    <row r="38" spans="1:16" ht="13.5" thickTop="1"/>
    <row r="40" spans="1:16">
      <c r="A40" s="4" t="s">
        <v>469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>
      <c r="A41" s="6" t="s">
        <v>456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ht="13.5" thickBot="1">
      <c r="A42" s="6" t="s">
        <v>457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22">
        <v>0</v>
      </c>
      <c r="M42" s="6"/>
      <c r="N42" s="22">
        <v>0</v>
      </c>
      <c r="O42" s="6"/>
      <c r="P42" s="19">
        <f>N42/סיכום!$B$42</f>
        <v>0</v>
      </c>
    </row>
    <row r="43" spans="1:16" ht="13.5" thickTop="1"/>
    <row r="44" spans="1:16">
      <c r="A44" s="6" t="s">
        <v>458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ht="13.5" thickBot="1">
      <c r="A45" s="6" t="s">
        <v>459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22">
        <v>0</v>
      </c>
      <c r="M45" s="6"/>
      <c r="N45" s="22">
        <v>0</v>
      </c>
      <c r="O45" s="6"/>
      <c r="P45" s="19">
        <f>N45/סיכום!$B$42</f>
        <v>0</v>
      </c>
    </row>
    <row r="46" spans="1:16" ht="13.5" thickTop="1"/>
    <row r="47" spans="1:16">
      <c r="A47" s="6" t="s">
        <v>460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ht="13.5" thickBot="1">
      <c r="A48" s="6" t="s">
        <v>461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22">
        <v>0</v>
      </c>
      <c r="M48" s="6"/>
      <c r="N48" s="22">
        <v>0</v>
      </c>
      <c r="O48" s="6"/>
      <c r="P48" s="19">
        <f>N48/סיכום!$B$42</f>
        <v>0</v>
      </c>
    </row>
    <row r="49" spans="1:16" ht="13.5" thickTop="1"/>
    <row r="50" spans="1:16">
      <c r="A50" s="6" t="s">
        <v>462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 ht="13.5" thickBot="1">
      <c r="A51" s="6" t="s">
        <v>463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22">
        <v>0</v>
      </c>
      <c r="M51" s="6"/>
      <c r="N51" s="22">
        <v>0</v>
      </c>
      <c r="O51" s="6"/>
      <c r="P51" s="19">
        <f>N51/סיכום!$B$42</f>
        <v>0</v>
      </c>
    </row>
    <row r="52" spans="1:16" ht="13.5" thickTop="1"/>
    <row r="53" spans="1:16">
      <c r="A53" s="6" t="s">
        <v>464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3.5" thickBot="1">
      <c r="A54" s="6" t="s">
        <v>465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22">
        <v>0</v>
      </c>
      <c r="M54" s="6"/>
      <c r="N54" s="22">
        <v>0</v>
      </c>
      <c r="O54" s="6"/>
      <c r="P54" s="19">
        <f>N54/סיכום!$B$42</f>
        <v>0</v>
      </c>
    </row>
    <row r="55" spans="1:16" ht="13.5" thickTop="1"/>
    <row r="56" spans="1:16">
      <c r="A56" s="6" t="s">
        <v>466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ht="13.5" thickBot="1">
      <c r="A57" s="6" t="s">
        <v>467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22">
        <v>0</v>
      </c>
      <c r="M57" s="6"/>
      <c r="N57" s="22">
        <v>0</v>
      </c>
      <c r="O57" s="6"/>
      <c r="P57" s="19">
        <f>N57/סיכום!$B$42</f>
        <v>0</v>
      </c>
    </row>
    <row r="58" spans="1:16" ht="13.5" thickTop="1"/>
    <row r="59" spans="1:16" ht="13.5" thickBot="1">
      <c r="A59" s="4" t="s">
        <v>470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23">
        <v>0</v>
      </c>
      <c r="M59" s="4"/>
      <c r="N59" s="23">
        <v>0</v>
      </c>
      <c r="O59" s="4"/>
      <c r="P59" s="21">
        <v>0</v>
      </c>
    </row>
    <row r="60" spans="1:16" ht="13.5" thickTop="1"/>
    <row r="62" spans="1:16" ht="13.5" thickBot="1">
      <c r="A62" s="4" t="s">
        <v>471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23">
        <v>0</v>
      </c>
      <c r="M62" s="4"/>
      <c r="N62" s="23">
        <v>0</v>
      </c>
      <c r="O62" s="4"/>
      <c r="P62" s="21">
        <v>0</v>
      </c>
    </row>
    <row r="63" spans="1:16" ht="13.5" thickTop="1"/>
    <row r="65" spans="1:16">
      <c r="A65" s="7" t="s">
        <v>50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9" spans="1:16">
      <c r="A69" s="2" t="s">
        <v>51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2"/>
  <sheetViews>
    <sheetView rightToLeft="1" topLeftCell="C10" workbookViewId="0">
      <selection activeCell="A29" sqref="A29"/>
    </sheetView>
  </sheetViews>
  <sheetFormatPr defaultColWidth="9.140625" defaultRowHeight="12.75"/>
  <cols>
    <col min="1" max="1" width="49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8.7109375" customWidth="1"/>
    <col min="7" max="7" width="11.7109375" customWidth="1"/>
    <col min="8" max="8" width="14.7109375" style="28" customWidth="1"/>
    <col min="9" max="9" width="16.7109375" style="28" customWidth="1"/>
    <col min="10" max="10" width="15.7109375" style="31" customWidth="1"/>
    <col min="11" max="11" width="9.7109375" style="31" customWidth="1"/>
    <col min="12" max="12" width="12.7109375" style="31" customWidth="1"/>
    <col min="13" max="13" width="24.7109375" style="28" customWidth="1"/>
    <col min="14" max="14" width="20.7109375" style="28" customWidth="1"/>
  </cols>
  <sheetData>
    <row r="2" spans="1:14" ht="18">
      <c r="A2" s="1" t="s">
        <v>0</v>
      </c>
    </row>
    <row r="4" spans="1:14" ht="18">
      <c r="A4" s="1" t="s">
        <v>472</v>
      </c>
    </row>
    <row r="6" spans="1:14">
      <c r="A6" s="2" t="s">
        <v>2</v>
      </c>
    </row>
    <row r="8" spans="1:14" ht="15">
      <c r="A8" s="3" t="s">
        <v>3</v>
      </c>
    </row>
    <row r="11" spans="1:14">
      <c r="A11" s="4" t="s">
        <v>4</v>
      </c>
      <c r="B11" s="4" t="s">
        <v>5</v>
      </c>
      <c r="C11" s="4" t="s">
        <v>7</v>
      </c>
      <c r="D11" s="4" t="s">
        <v>8</v>
      </c>
      <c r="E11" s="4" t="s">
        <v>53</v>
      </c>
      <c r="F11" s="4" t="s">
        <v>54</v>
      </c>
      <c r="G11" s="4" t="s">
        <v>9</v>
      </c>
      <c r="H11" s="20" t="s">
        <v>10</v>
      </c>
      <c r="I11" s="20" t="s">
        <v>11</v>
      </c>
      <c r="J11" s="26" t="s">
        <v>55</v>
      </c>
      <c r="K11" s="26" t="s">
        <v>56</v>
      </c>
      <c r="L11" s="26" t="s">
        <v>473</v>
      </c>
      <c r="M11" s="20" t="s">
        <v>57</v>
      </c>
      <c r="N11" s="20" t="s">
        <v>13</v>
      </c>
    </row>
    <row r="12" spans="1:14">
      <c r="A12" s="5"/>
      <c r="B12" s="5"/>
      <c r="C12" s="5"/>
      <c r="D12" s="5"/>
      <c r="E12" s="5" t="s">
        <v>58</v>
      </c>
      <c r="F12" s="5" t="s">
        <v>59</v>
      </c>
      <c r="G12" s="5"/>
      <c r="H12" s="29" t="s">
        <v>14</v>
      </c>
      <c r="I12" s="29" t="s">
        <v>14</v>
      </c>
      <c r="J12" s="32" t="s">
        <v>60</v>
      </c>
      <c r="K12" s="32" t="s">
        <v>61</v>
      </c>
      <c r="L12" s="32" t="s">
        <v>15</v>
      </c>
      <c r="M12" s="29" t="s">
        <v>14</v>
      </c>
      <c r="N12" s="29" t="s">
        <v>14</v>
      </c>
    </row>
    <row r="15" spans="1:14">
      <c r="A15" s="4" t="s">
        <v>62</v>
      </c>
      <c r="B15" s="4"/>
      <c r="C15" s="4"/>
      <c r="D15" s="4"/>
      <c r="E15" s="4"/>
      <c r="F15" s="4"/>
      <c r="G15" s="4"/>
      <c r="H15" s="20"/>
      <c r="I15" s="20"/>
      <c r="J15" s="26"/>
      <c r="K15" s="26"/>
      <c r="L15" s="26"/>
      <c r="M15" s="20"/>
      <c r="N15" s="20"/>
    </row>
    <row r="18" spans="1:14">
      <c r="A18" s="4" t="s">
        <v>474</v>
      </c>
      <c r="B18" s="4"/>
      <c r="C18" s="4"/>
      <c r="D18" s="4"/>
      <c r="E18" s="4"/>
      <c r="F18" s="4"/>
      <c r="G18" s="4"/>
      <c r="H18" s="20"/>
      <c r="I18" s="20"/>
      <c r="J18" s="26"/>
      <c r="K18" s="26"/>
      <c r="L18" s="26"/>
      <c r="M18" s="20"/>
      <c r="N18" s="20"/>
    </row>
    <row r="19" spans="1:14">
      <c r="A19" s="6" t="s">
        <v>475</v>
      </c>
      <c r="B19" s="6"/>
      <c r="C19" s="6"/>
      <c r="D19" s="6"/>
      <c r="E19" s="6"/>
      <c r="F19" s="6"/>
      <c r="G19" s="6"/>
      <c r="H19" s="18"/>
      <c r="I19" s="18"/>
      <c r="J19" s="34"/>
      <c r="K19" s="34"/>
      <c r="L19" s="34"/>
      <c r="M19" s="18"/>
      <c r="N19" s="18"/>
    </row>
    <row r="20" spans="1:14" ht="13.5" thickBot="1">
      <c r="A20" s="6" t="s">
        <v>476</v>
      </c>
      <c r="B20" s="6"/>
      <c r="C20" s="6"/>
      <c r="D20" s="6"/>
      <c r="E20" s="6"/>
      <c r="F20" s="6"/>
      <c r="G20" s="6"/>
      <c r="H20" s="18"/>
      <c r="I20" s="18"/>
      <c r="J20" s="24">
        <v>0</v>
      </c>
      <c r="K20" s="34"/>
      <c r="L20" s="24">
        <v>0</v>
      </c>
      <c r="M20" s="18"/>
      <c r="N20" s="19">
        <f>L20/סיכום!$B$42</f>
        <v>0</v>
      </c>
    </row>
    <row r="21" spans="1:14" ht="13.5" thickTop="1"/>
    <row r="22" spans="1:14">
      <c r="A22" s="6" t="s">
        <v>477</v>
      </c>
      <c r="B22" s="6"/>
      <c r="C22" s="6"/>
      <c r="D22" s="6"/>
      <c r="E22" s="6"/>
      <c r="F22" s="6"/>
      <c r="G22" s="6"/>
      <c r="H22" s="18"/>
      <c r="I22" s="18"/>
      <c r="J22" s="34"/>
      <c r="K22" s="34"/>
      <c r="L22" s="34"/>
      <c r="M22" s="18"/>
      <c r="N22" s="18"/>
    </row>
    <row r="23" spans="1:14">
      <c r="A23" s="7" t="s">
        <v>478</v>
      </c>
      <c r="B23" s="7">
        <v>8287914</v>
      </c>
      <c r="C23" s="7" t="s">
        <v>66</v>
      </c>
      <c r="D23" s="27">
        <v>0</v>
      </c>
      <c r="E23" s="7" t="s">
        <v>479</v>
      </c>
      <c r="F23" s="7">
        <v>9.2200000000000006</v>
      </c>
      <c r="G23" s="7" t="s">
        <v>36</v>
      </c>
      <c r="H23" s="17">
        <v>4.8000000000000001E-2</v>
      </c>
      <c r="I23" s="17">
        <v>4.8599999999999997E-2</v>
      </c>
      <c r="J23" s="35">
        <v>212000</v>
      </c>
      <c r="K23" s="35">
        <v>101.96</v>
      </c>
      <c r="L23" s="35">
        <v>216.15</v>
      </c>
      <c r="M23" s="17">
        <v>8.2000000000000007E-3</v>
      </c>
      <c r="N23" s="17">
        <f>L23/סיכום!$B$42</f>
        <v>2.5898193440753826E-2</v>
      </c>
    </row>
    <row r="24" spans="1:14">
      <c r="A24" s="7" t="s">
        <v>480</v>
      </c>
      <c r="B24" s="7">
        <v>8287948</v>
      </c>
      <c r="C24" s="7" t="s">
        <v>66</v>
      </c>
      <c r="D24" s="27">
        <v>0</v>
      </c>
      <c r="E24" s="7" t="s">
        <v>481</v>
      </c>
      <c r="F24" s="7">
        <v>9.4700000000000006</v>
      </c>
      <c r="G24" s="7" t="s">
        <v>36</v>
      </c>
      <c r="H24" s="17">
        <v>4.8000000000000001E-2</v>
      </c>
      <c r="I24" s="17">
        <v>4.8500000000000001E-2</v>
      </c>
      <c r="J24" s="35">
        <v>144000</v>
      </c>
      <c r="K24" s="35">
        <v>100.95</v>
      </c>
      <c r="L24" s="35">
        <v>145.37</v>
      </c>
      <c r="M24" s="17">
        <v>1E-4</v>
      </c>
      <c r="N24" s="17">
        <f>L24/סיכום!$B$42</f>
        <v>1.7417628408431106E-2</v>
      </c>
    </row>
    <row r="25" spans="1:14">
      <c r="A25" s="7" t="s">
        <v>482</v>
      </c>
      <c r="B25" s="7">
        <v>8287963</v>
      </c>
      <c r="C25" s="7" t="s">
        <v>66</v>
      </c>
      <c r="D25" s="27">
        <v>0</v>
      </c>
      <c r="E25" s="7" t="s">
        <v>483</v>
      </c>
      <c r="F25" s="7">
        <v>9.41</v>
      </c>
      <c r="G25" s="7" t="s">
        <v>36</v>
      </c>
      <c r="H25" s="17">
        <v>4.8000000000000001E-2</v>
      </c>
      <c r="I25" s="17">
        <v>4.8599999999999997E-2</v>
      </c>
      <c r="J25" s="35">
        <v>630000</v>
      </c>
      <c r="K25" s="35">
        <v>101.96</v>
      </c>
      <c r="L25" s="35">
        <v>642.34</v>
      </c>
      <c r="M25" s="17">
        <v>4.0000000000000002E-4</v>
      </c>
      <c r="N25" s="17">
        <f>L25/סיכום!$B$42</f>
        <v>7.6962505550468713E-2</v>
      </c>
    </row>
    <row r="26" spans="1:14">
      <c r="A26" s="7" t="s">
        <v>484</v>
      </c>
      <c r="B26" s="7">
        <v>8287971</v>
      </c>
      <c r="C26" s="7" t="s">
        <v>66</v>
      </c>
      <c r="D26" s="27">
        <v>0</v>
      </c>
      <c r="E26" s="7" t="s">
        <v>485</v>
      </c>
      <c r="F26" s="7">
        <v>9.5</v>
      </c>
      <c r="G26" s="7" t="s">
        <v>36</v>
      </c>
      <c r="H26" s="17">
        <v>4.8000000000000001E-2</v>
      </c>
      <c r="I26" s="17">
        <v>4.8500000000000001E-2</v>
      </c>
      <c r="J26" s="35">
        <v>93000</v>
      </c>
      <c r="K26" s="35">
        <v>101.56</v>
      </c>
      <c r="L26" s="35">
        <v>94.46</v>
      </c>
      <c r="M26" s="17">
        <v>0</v>
      </c>
      <c r="N26" s="17">
        <f>L26/סיכום!$B$42</f>
        <v>1.1317804082413167E-2</v>
      </c>
    </row>
    <row r="27" spans="1:14">
      <c r="A27" s="7" t="s">
        <v>486</v>
      </c>
      <c r="B27" s="7">
        <v>8287997</v>
      </c>
      <c r="C27" s="7" t="s">
        <v>66</v>
      </c>
      <c r="D27" s="27">
        <v>0</v>
      </c>
      <c r="E27" s="7" t="s">
        <v>487</v>
      </c>
      <c r="F27" s="7">
        <v>9.66</v>
      </c>
      <c r="G27" s="7" t="s">
        <v>36</v>
      </c>
      <c r="H27" s="17">
        <v>4.8000000000000001E-2</v>
      </c>
      <c r="I27" s="17">
        <v>4.8500000000000001E-2</v>
      </c>
      <c r="J27" s="35">
        <v>33000</v>
      </c>
      <c r="K27" s="35">
        <v>100.76</v>
      </c>
      <c r="L27" s="35">
        <v>33.25</v>
      </c>
      <c r="M27" s="17">
        <v>0</v>
      </c>
      <c r="N27" s="17">
        <f>L27/סיכום!$B$42</f>
        <v>3.9838766222764959E-3</v>
      </c>
    </row>
    <row r="28" spans="1:14">
      <c r="A28" s="7" t="s">
        <v>488</v>
      </c>
      <c r="B28" s="7">
        <v>8288052</v>
      </c>
      <c r="C28" s="7" t="s">
        <v>66</v>
      </c>
      <c r="D28" s="27">
        <v>0</v>
      </c>
      <c r="E28" s="7" t="s">
        <v>489</v>
      </c>
      <c r="F28" s="7">
        <v>9.93</v>
      </c>
      <c r="G28" s="7" t="s">
        <v>36</v>
      </c>
      <c r="H28" s="17">
        <v>4.8000000000000001E-2</v>
      </c>
      <c r="I28" s="17">
        <v>4.8500000000000001E-2</v>
      </c>
      <c r="J28" s="35">
        <v>62000</v>
      </c>
      <c r="K28" s="35">
        <v>100.76</v>
      </c>
      <c r="L28" s="35">
        <v>62.47</v>
      </c>
      <c r="M28" s="17">
        <v>1E-4</v>
      </c>
      <c r="N28" s="17">
        <f>L28/סיכום!$B$42</f>
        <v>7.4848954163492546E-3</v>
      </c>
    </row>
    <row r="29" spans="1:14">
      <c r="A29" s="7" t="s">
        <v>490</v>
      </c>
      <c r="B29" s="7">
        <v>8287930</v>
      </c>
      <c r="C29" s="7" t="s">
        <v>66</v>
      </c>
      <c r="D29" s="27">
        <v>0</v>
      </c>
      <c r="E29" s="7" t="s">
        <v>491</v>
      </c>
      <c r="F29" s="7">
        <v>9.3800000000000008</v>
      </c>
      <c r="G29" s="7" t="s">
        <v>36</v>
      </c>
      <c r="H29" s="17">
        <v>4.8000000000000001E-2</v>
      </c>
      <c r="I29" s="17">
        <v>4.8599999999999997E-2</v>
      </c>
      <c r="J29" s="35">
        <v>338000</v>
      </c>
      <c r="K29" s="35">
        <v>101.43</v>
      </c>
      <c r="L29" s="35">
        <v>342.83</v>
      </c>
      <c r="M29" s="17">
        <v>2.9999999999999997E-4</v>
      </c>
      <c r="N29" s="17">
        <f>L29/סיכום!$B$42</f>
        <v>4.1076463832031611E-2</v>
      </c>
    </row>
    <row r="30" spans="1:14">
      <c r="A30" s="7" t="s">
        <v>492</v>
      </c>
      <c r="B30" s="7">
        <v>8288060</v>
      </c>
      <c r="C30" s="7" t="s">
        <v>66</v>
      </c>
      <c r="D30" s="27">
        <v>0</v>
      </c>
      <c r="E30" s="7" t="s">
        <v>493</v>
      </c>
      <c r="F30" s="7">
        <v>10.02</v>
      </c>
      <c r="G30" s="7" t="s">
        <v>36</v>
      </c>
      <c r="H30" s="17">
        <v>4.8000000000000001E-2</v>
      </c>
      <c r="I30" s="17">
        <v>4.8500000000000001E-2</v>
      </c>
      <c r="J30" s="35">
        <v>76000</v>
      </c>
      <c r="K30" s="35">
        <v>100.39</v>
      </c>
      <c r="L30" s="35">
        <v>76.3</v>
      </c>
      <c r="M30" s="17">
        <v>1E-4</v>
      </c>
      <c r="N30" s="17">
        <f>L30/סיכום!$B$42</f>
        <v>9.1419484595397487E-3</v>
      </c>
    </row>
    <row r="31" spans="1:14">
      <c r="A31" s="7" t="s">
        <v>494</v>
      </c>
      <c r="B31" s="7">
        <v>8287989</v>
      </c>
      <c r="C31" s="7" t="s">
        <v>66</v>
      </c>
      <c r="D31" s="27">
        <v>0</v>
      </c>
      <c r="E31" s="7" t="s">
        <v>495</v>
      </c>
      <c r="F31" s="7">
        <v>9.58</v>
      </c>
      <c r="G31" s="7" t="s">
        <v>36</v>
      </c>
      <c r="H31" s="17">
        <v>4.8000000000000001E-2</v>
      </c>
      <c r="I31" s="17">
        <v>4.8500000000000001E-2</v>
      </c>
      <c r="J31" s="35">
        <v>97000</v>
      </c>
      <c r="K31" s="35">
        <v>101.36</v>
      </c>
      <c r="L31" s="35">
        <v>98.32</v>
      </c>
      <c r="M31" s="17">
        <v>1E-4</v>
      </c>
      <c r="N31" s="17">
        <f>L31/סיכום!$B$42</f>
        <v>1.1780293218112033E-2</v>
      </c>
    </row>
    <row r="32" spans="1:14">
      <c r="A32" s="7" t="s">
        <v>496</v>
      </c>
      <c r="B32" s="7">
        <v>8288003</v>
      </c>
      <c r="C32" s="7" t="s">
        <v>66</v>
      </c>
      <c r="D32" s="27">
        <v>0</v>
      </c>
      <c r="E32" s="7" t="s">
        <v>497</v>
      </c>
      <c r="F32" s="7">
        <v>9.74</v>
      </c>
      <c r="G32" s="7" t="s">
        <v>36</v>
      </c>
      <c r="H32" s="17">
        <v>4.8000000000000001E-2</v>
      </c>
      <c r="I32" s="17">
        <v>4.8500000000000001E-2</v>
      </c>
      <c r="J32" s="35">
        <v>178000</v>
      </c>
      <c r="K32" s="35">
        <v>100.56</v>
      </c>
      <c r="L32" s="35">
        <v>179.01</v>
      </c>
      <c r="M32" s="17">
        <v>1E-4</v>
      </c>
      <c r="N32" s="17">
        <f>L32/סיכום!$B$42</f>
        <v>2.1448233207630542E-2</v>
      </c>
    </row>
    <row r="33" spans="1:14">
      <c r="A33" s="7" t="s">
        <v>498</v>
      </c>
      <c r="B33" s="7">
        <v>8288011</v>
      </c>
      <c r="C33" s="7" t="s">
        <v>66</v>
      </c>
      <c r="D33" s="27">
        <v>0</v>
      </c>
      <c r="E33" s="7" t="s">
        <v>499</v>
      </c>
      <c r="F33" s="7">
        <v>9.6</v>
      </c>
      <c r="G33" s="7" t="s">
        <v>36</v>
      </c>
      <c r="H33" s="17">
        <v>4.8000000000000001E-2</v>
      </c>
      <c r="I33" s="17">
        <v>4.8599999999999997E-2</v>
      </c>
      <c r="J33" s="35">
        <v>31000</v>
      </c>
      <c r="K33" s="35">
        <v>102.54</v>
      </c>
      <c r="L33" s="35">
        <v>31.79</v>
      </c>
      <c r="M33" s="17">
        <v>0</v>
      </c>
      <c r="N33" s="17">
        <f>L33/סיכום!$B$42</f>
        <v>3.808945498411122E-3</v>
      </c>
    </row>
    <row r="34" spans="1:14">
      <c r="A34" s="7" t="s">
        <v>500</v>
      </c>
      <c r="B34" s="7">
        <v>8288029</v>
      </c>
      <c r="C34" s="7" t="s">
        <v>66</v>
      </c>
      <c r="D34" s="27">
        <v>0</v>
      </c>
      <c r="E34" s="7" t="s">
        <v>501</v>
      </c>
      <c r="F34" s="7">
        <v>9.68</v>
      </c>
      <c r="G34" s="7" t="s">
        <v>36</v>
      </c>
      <c r="H34" s="17">
        <v>4.8000000000000001E-2</v>
      </c>
      <c r="I34" s="17">
        <v>4.8599999999999997E-2</v>
      </c>
      <c r="J34" s="35">
        <v>109000</v>
      </c>
      <c r="K34" s="35">
        <v>101.96</v>
      </c>
      <c r="L34" s="35">
        <v>111.14</v>
      </c>
      <c r="M34" s="17">
        <v>1E-4</v>
      </c>
      <c r="N34" s="17">
        <f>L34/סיכום!$B$42</f>
        <v>1.3316332264655933E-2</v>
      </c>
    </row>
    <row r="35" spans="1:14">
      <c r="A35" s="7" t="s">
        <v>502</v>
      </c>
      <c r="B35" s="7">
        <v>8288037</v>
      </c>
      <c r="C35" s="7" t="s">
        <v>66</v>
      </c>
      <c r="D35" s="27">
        <v>0</v>
      </c>
      <c r="E35" s="7" t="s">
        <v>503</v>
      </c>
      <c r="F35" s="7">
        <v>9.77</v>
      </c>
      <c r="G35" s="7" t="s">
        <v>36</v>
      </c>
      <c r="H35" s="17">
        <v>4.8000000000000001E-2</v>
      </c>
      <c r="I35" s="17">
        <v>4.8500000000000001E-2</v>
      </c>
      <c r="J35" s="35">
        <v>119000</v>
      </c>
      <c r="K35" s="35">
        <v>101.56</v>
      </c>
      <c r="L35" s="35">
        <v>120.86</v>
      </c>
      <c r="M35" s="17">
        <v>1E-4</v>
      </c>
      <c r="N35" s="17">
        <f>L35/סיכום!$B$42</f>
        <v>1.4480942212581574E-2</v>
      </c>
    </row>
    <row r="36" spans="1:14">
      <c r="A36" s="7" t="s">
        <v>504</v>
      </c>
      <c r="B36" s="7">
        <v>8288045</v>
      </c>
      <c r="C36" s="7" t="s">
        <v>66</v>
      </c>
      <c r="D36" s="27">
        <v>0</v>
      </c>
      <c r="E36" s="7" t="s">
        <v>505</v>
      </c>
      <c r="F36" s="7">
        <v>9.85</v>
      </c>
      <c r="G36" s="7" t="s">
        <v>36</v>
      </c>
      <c r="H36" s="17">
        <v>4.8000000000000001E-2</v>
      </c>
      <c r="I36" s="17">
        <v>4.8599999999999997E-2</v>
      </c>
      <c r="J36" s="35">
        <v>253000</v>
      </c>
      <c r="K36" s="35">
        <v>101.17</v>
      </c>
      <c r="L36" s="35">
        <v>255.96</v>
      </c>
      <c r="M36" s="17">
        <v>2.9999999999999997E-4</v>
      </c>
      <c r="N36" s="17">
        <f>L36/סיכום!$B$42</f>
        <v>3.0668061962041866E-2</v>
      </c>
    </row>
    <row r="37" spans="1:14">
      <c r="A37" s="7" t="s">
        <v>506</v>
      </c>
      <c r="B37" s="7">
        <v>8288078</v>
      </c>
      <c r="C37" s="7" t="s">
        <v>66</v>
      </c>
      <c r="D37" s="27">
        <v>0</v>
      </c>
      <c r="E37" s="7" t="s">
        <v>507</v>
      </c>
      <c r="F37" s="7">
        <v>9.86</v>
      </c>
      <c r="G37" s="7" t="s">
        <v>36</v>
      </c>
      <c r="H37" s="17">
        <v>4.8000000000000001E-2</v>
      </c>
      <c r="I37" s="17">
        <v>4.8599999999999997E-2</v>
      </c>
      <c r="J37" s="35">
        <v>77000</v>
      </c>
      <c r="K37" s="35">
        <v>102.38</v>
      </c>
      <c r="L37" s="35">
        <v>78.83</v>
      </c>
      <c r="M37" s="17">
        <v>0</v>
      </c>
      <c r="N37" s="17">
        <f>L37/סיכום!$B$42</f>
        <v>9.4450825303475545E-3</v>
      </c>
    </row>
    <row r="38" spans="1:14">
      <c r="A38" s="7" t="s">
        <v>508</v>
      </c>
      <c r="B38" s="7">
        <v>8288086</v>
      </c>
      <c r="C38" s="7" t="s">
        <v>66</v>
      </c>
      <c r="D38" s="27">
        <v>0</v>
      </c>
      <c r="E38" s="7" t="s">
        <v>509</v>
      </c>
      <c r="F38" s="7">
        <v>9.94</v>
      </c>
      <c r="G38" s="7" t="s">
        <v>36</v>
      </c>
      <c r="H38" s="17">
        <v>4.8000000000000001E-2</v>
      </c>
      <c r="I38" s="17">
        <v>4.8599999999999997E-2</v>
      </c>
      <c r="J38" s="35">
        <v>133000</v>
      </c>
      <c r="K38" s="35">
        <v>101.96</v>
      </c>
      <c r="L38" s="35">
        <v>135.61000000000001</v>
      </c>
      <c r="M38" s="17">
        <v>0</v>
      </c>
      <c r="N38" s="17">
        <f>L38/סיכום!$B$42</f>
        <v>1.6248225826974907E-2</v>
      </c>
    </row>
    <row r="39" spans="1:14">
      <c r="A39" s="7" t="s">
        <v>510</v>
      </c>
      <c r="B39" s="7">
        <v>8288094</v>
      </c>
      <c r="C39" s="7" t="s">
        <v>66</v>
      </c>
      <c r="D39" s="27">
        <v>0</v>
      </c>
      <c r="E39" s="7" t="s">
        <v>511</v>
      </c>
      <c r="F39" s="7">
        <v>10.029999999999999</v>
      </c>
      <c r="G39" s="7" t="s">
        <v>36</v>
      </c>
      <c r="H39" s="17">
        <v>4.8000000000000001E-2</v>
      </c>
      <c r="I39" s="17">
        <v>4.8500000000000001E-2</v>
      </c>
      <c r="J39" s="35">
        <v>210000</v>
      </c>
      <c r="K39" s="35">
        <v>101.58</v>
      </c>
      <c r="L39" s="35">
        <v>213.31</v>
      </c>
      <c r="M39" s="17">
        <v>1E-4</v>
      </c>
      <c r="N39" s="17">
        <f>L39/סיכום!$B$42</f>
        <v>2.5557916460084193E-2</v>
      </c>
    </row>
    <row r="40" spans="1:14">
      <c r="A40" s="7" t="s">
        <v>512</v>
      </c>
      <c r="B40" s="7">
        <v>8288102</v>
      </c>
      <c r="C40" s="7" t="s">
        <v>66</v>
      </c>
      <c r="D40" s="27">
        <v>0</v>
      </c>
      <c r="E40" s="7" t="s">
        <v>513</v>
      </c>
      <c r="F40" s="7">
        <v>10.11</v>
      </c>
      <c r="G40" s="7" t="s">
        <v>36</v>
      </c>
      <c r="H40" s="17">
        <v>4.8000000000000001E-2</v>
      </c>
      <c r="I40" s="17">
        <v>4.8599999999999997E-2</v>
      </c>
      <c r="J40" s="35">
        <v>62000</v>
      </c>
      <c r="K40" s="35">
        <v>101.17</v>
      </c>
      <c r="L40" s="35">
        <v>62.73</v>
      </c>
      <c r="M40" s="17">
        <v>0</v>
      </c>
      <c r="N40" s="17">
        <f>L40/סיכום!$B$42</f>
        <v>7.5160475342978825E-3</v>
      </c>
    </row>
    <row r="41" spans="1:14" ht="13.5" thickBot="1">
      <c r="A41" s="6" t="s">
        <v>514</v>
      </c>
      <c r="B41" s="6"/>
      <c r="C41" s="6"/>
      <c r="D41" s="6"/>
      <c r="E41" s="6"/>
      <c r="F41" s="6">
        <v>9.6199999999999992</v>
      </c>
      <c r="G41" s="6"/>
      <c r="H41" s="18"/>
      <c r="I41" s="18">
        <v>4.8599999999999997E-2</v>
      </c>
      <c r="J41" s="24">
        <f>SUM(J23:J40)</f>
        <v>2857000</v>
      </c>
      <c r="K41" s="34"/>
      <c r="L41" s="24">
        <f>SUM(L23:L40)</f>
        <v>2900.73</v>
      </c>
      <c r="M41" s="18"/>
      <c r="N41" s="19">
        <f>SUM(N23:N40)</f>
        <v>0.34755339652740153</v>
      </c>
    </row>
    <row r="42" spans="1:14" ht="13.5" thickTop="1"/>
    <row r="43" spans="1:14">
      <c r="A43" s="6" t="s">
        <v>515</v>
      </c>
      <c r="B43" s="6"/>
      <c r="C43" s="6"/>
      <c r="D43" s="6"/>
      <c r="E43" s="6"/>
      <c r="F43" s="6"/>
      <c r="G43" s="6"/>
      <c r="H43" s="18"/>
      <c r="I43" s="18"/>
      <c r="J43" s="34"/>
      <c r="K43" s="34"/>
      <c r="L43" s="34"/>
      <c r="M43" s="18"/>
      <c r="N43" s="18"/>
    </row>
    <row r="44" spans="1:14" ht="13.5" thickBot="1">
      <c r="A44" s="6" t="s">
        <v>516</v>
      </c>
      <c r="B44" s="6"/>
      <c r="C44" s="6"/>
      <c r="D44" s="6"/>
      <c r="E44" s="6"/>
      <c r="F44" s="6"/>
      <c r="G44" s="6"/>
      <c r="H44" s="18"/>
      <c r="I44" s="18"/>
      <c r="J44" s="24">
        <v>0</v>
      </c>
      <c r="K44" s="34"/>
      <c r="L44" s="24">
        <v>0</v>
      </c>
      <c r="M44" s="18"/>
      <c r="N44" s="19">
        <f>L44/סיכום!$B$42</f>
        <v>0</v>
      </c>
    </row>
    <row r="45" spans="1:14" ht="13.5" thickTop="1"/>
    <row r="46" spans="1:14">
      <c r="A46" s="6" t="s">
        <v>517</v>
      </c>
      <c r="B46" s="6"/>
      <c r="C46" s="6"/>
      <c r="D46" s="6"/>
      <c r="E46" s="6"/>
      <c r="F46" s="6"/>
      <c r="G46" s="6"/>
      <c r="H46" s="18"/>
      <c r="I46" s="18"/>
      <c r="J46" s="34"/>
      <c r="K46" s="34"/>
      <c r="L46" s="34"/>
      <c r="M46" s="18"/>
      <c r="N46" s="18"/>
    </row>
    <row r="47" spans="1:14" ht="13.5" thickBot="1">
      <c r="A47" s="6" t="s">
        <v>518</v>
      </c>
      <c r="B47" s="6"/>
      <c r="C47" s="6"/>
      <c r="D47" s="6"/>
      <c r="E47" s="6"/>
      <c r="F47" s="6"/>
      <c r="G47" s="6"/>
      <c r="H47" s="18"/>
      <c r="I47" s="18"/>
      <c r="J47" s="24">
        <v>0</v>
      </c>
      <c r="K47" s="34"/>
      <c r="L47" s="24">
        <v>0</v>
      </c>
      <c r="M47" s="18"/>
      <c r="N47" s="19">
        <f>L47/סיכום!$B$42</f>
        <v>0</v>
      </c>
    </row>
    <row r="48" spans="1:14" ht="13.5" thickTop="1"/>
    <row r="49" spans="1:14">
      <c r="A49" s="6" t="s">
        <v>519</v>
      </c>
      <c r="B49" s="6"/>
      <c r="C49" s="6"/>
      <c r="D49" s="6"/>
      <c r="E49" s="6"/>
      <c r="F49" s="6"/>
      <c r="G49" s="6"/>
      <c r="H49" s="18"/>
      <c r="I49" s="18"/>
      <c r="J49" s="34"/>
      <c r="K49" s="34"/>
      <c r="L49" s="34"/>
      <c r="M49" s="18"/>
      <c r="N49" s="18"/>
    </row>
    <row r="50" spans="1:14" ht="13.5" thickBot="1">
      <c r="A50" s="6" t="s">
        <v>520</v>
      </c>
      <c r="B50" s="6"/>
      <c r="C50" s="6"/>
      <c r="D50" s="6"/>
      <c r="E50" s="6"/>
      <c r="F50" s="6"/>
      <c r="G50" s="6"/>
      <c r="H50" s="18"/>
      <c r="I50" s="18"/>
      <c r="J50" s="24">
        <v>0</v>
      </c>
      <c r="K50" s="34"/>
      <c r="L50" s="24">
        <v>0</v>
      </c>
      <c r="M50" s="18"/>
      <c r="N50" s="19">
        <f>L50/סיכום!$B$42</f>
        <v>0</v>
      </c>
    </row>
    <row r="51" spans="1:14" ht="13.5" thickTop="1"/>
    <row r="52" spans="1:14" ht="13.5" thickBot="1">
      <c r="A52" s="4" t="s">
        <v>521</v>
      </c>
      <c r="B52" s="4"/>
      <c r="C52" s="4"/>
      <c r="D52" s="4"/>
      <c r="E52" s="4"/>
      <c r="F52" s="4">
        <v>9.6199999999999992</v>
      </c>
      <c r="G52" s="4"/>
      <c r="H52" s="20"/>
      <c r="I52" s="20">
        <v>4.8599999999999997E-2</v>
      </c>
      <c r="J52" s="25">
        <f>SUM(J41)</f>
        <v>2857000</v>
      </c>
      <c r="K52" s="26"/>
      <c r="L52" s="25">
        <f>SUM(L41)</f>
        <v>2900.73</v>
      </c>
      <c r="M52" s="20"/>
      <c r="N52" s="21">
        <f>SUM(N41)</f>
        <v>0.34755339652740153</v>
      </c>
    </row>
    <row r="53" spans="1:14" ht="13.5" thickTop="1"/>
    <row r="55" spans="1:14">
      <c r="A55" s="4" t="s">
        <v>522</v>
      </c>
      <c r="B55" s="4"/>
      <c r="C55" s="4"/>
      <c r="D55" s="4"/>
      <c r="E55" s="4"/>
      <c r="F55" s="4"/>
      <c r="G55" s="4"/>
      <c r="H55" s="20"/>
      <c r="I55" s="20"/>
      <c r="J55" s="26"/>
      <c r="K55" s="26"/>
      <c r="L55" s="26"/>
      <c r="M55" s="20"/>
      <c r="N55" s="20"/>
    </row>
    <row r="56" spans="1:14">
      <c r="A56" s="6" t="s">
        <v>92</v>
      </c>
      <c r="B56" s="6"/>
      <c r="C56" s="6"/>
      <c r="D56" s="6"/>
      <c r="E56" s="6"/>
      <c r="F56" s="6"/>
      <c r="G56" s="6"/>
      <c r="H56" s="18"/>
      <c r="I56" s="18"/>
      <c r="J56" s="34"/>
      <c r="K56" s="34"/>
      <c r="L56" s="34"/>
      <c r="M56" s="18"/>
      <c r="N56" s="18"/>
    </row>
    <row r="57" spans="1:14" ht="13.5" thickBot="1">
      <c r="A57" s="6" t="s">
        <v>93</v>
      </c>
      <c r="B57" s="6"/>
      <c r="C57" s="6"/>
      <c r="D57" s="6"/>
      <c r="E57" s="6"/>
      <c r="F57" s="6"/>
      <c r="G57" s="6"/>
      <c r="H57" s="18"/>
      <c r="I57" s="18"/>
      <c r="J57" s="24">
        <v>0</v>
      </c>
      <c r="K57" s="34"/>
      <c r="L57" s="24">
        <v>0</v>
      </c>
      <c r="M57" s="18"/>
      <c r="N57" s="19">
        <f>L57/סיכום!$B$42</f>
        <v>0</v>
      </c>
    </row>
    <row r="58" spans="1:14" ht="13.5" thickTop="1"/>
    <row r="59" spans="1:14">
      <c r="A59" s="6" t="s">
        <v>523</v>
      </c>
      <c r="B59" s="6"/>
      <c r="C59" s="6"/>
      <c r="D59" s="6"/>
      <c r="E59" s="6"/>
      <c r="F59" s="6"/>
      <c r="G59" s="6"/>
      <c r="H59" s="18"/>
      <c r="I59" s="18"/>
      <c r="J59" s="34"/>
      <c r="K59" s="34"/>
      <c r="L59" s="34"/>
      <c r="M59" s="18"/>
      <c r="N59" s="18"/>
    </row>
    <row r="60" spans="1:14" ht="13.5" thickBot="1">
      <c r="A60" s="6" t="s">
        <v>524</v>
      </c>
      <c r="B60" s="6"/>
      <c r="C60" s="6"/>
      <c r="D60" s="6"/>
      <c r="E60" s="6"/>
      <c r="F60" s="6"/>
      <c r="G60" s="6"/>
      <c r="H60" s="18"/>
      <c r="I60" s="18"/>
      <c r="J60" s="24">
        <v>0</v>
      </c>
      <c r="K60" s="34"/>
      <c r="L60" s="24">
        <v>0</v>
      </c>
      <c r="M60" s="18"/>
      <c r="N60" s="19">
        <f>L60/סיכום!$B$42</f>
        <v>0</v>
      </c>
    </row>
    <row r="61" spans="1:14" ht="13.5" thickTop="1"/>
    <row r="62" spans="1:14" ht="13.5" thickBot="1">
      <c r="A62" s="4" t="s">
        <v>525</v>
      </c>
      <c r="B62" s="4"/>
      <c r="C62" s="4"/>
      <c r="D62" s="4"/>
      <c r="E62" s="4"/>
      <c r="F62" s="4"/>
      <c r="G62" s="4"/>
      <c r="H62" s="20"/>
      <c r="I62" s="20"/>
      <c r="J62" s="25">
        <v>0</v>
      </c>
      <c r="K62" s="26"/>
      <c r="L62" s="25">
        <v>0</v>
      </c>
      <c r="M62" s="20"/>
      <c r="N62" s="21">
        <v>0</v>
      </c>
    </row>
    <row r="63" spans="1:14" ht="13.5" thickTop="1"/>
    <row r="65" spans="1:14" ht="13.5" thickBot="1">
      <c r="A65" s="4" t="s">
        <v>97</v>
      </c>
      <c r="B65" s="4"/>
      <c r="C65" s="4"/>
      <c r="D65" s="4"/>
      <c r="E65" s="4"/>
      <c r="F65" s="4">
        <v>9.6199999999999992</v>
      </c>
      <c r="G65" s="4"/>
      <c r="H65" s="20"/>
      <c r="I65" s="20">
        <v>4.8599999999999997E-2</v>
      </c>
      <c r="J65" s="25">
        <f>SUM(J52)</f>
        <v>2857000</v>
      </c>
      <c r="K65" s="26"/>
      <c r="L65" s="25">
        <f>SUM(L52)</f>
        <v>2900.73</v>
      </c>
      <c r="M65" s="20"/>
      <c r="N65" s="21">
        <f>SUM(N52)</f>
        <v>0.34755339652740153</v>
      </c>
    </row>
    <row r="66" spans="1:14" ht="13.5" thickTop="1"/>
    <row r="68" spans="1:14">
      <c r="A68" s="7" t="s">
        <v>50</v>
      </c>
      <c r="B68" s="7"/>
      <c r="C68" s="7"/>
      <c r="D68" s="7"/>
      <c r="E68" s="7"/>
      <c r="F68" s="7"/>
      <c r="G68" s="7"/>
      <c r="H68" s="17"/>
      <c r="I68" s="17"/>
      <c r="J68" s="35"/>
      <c r="K68" s="35"/>
      <c r="L68" s="35"/>
      <c r="M68" s="17"/>
      <c r="N68" s="17"/>
    </row>
    <row r="72" spans="1:14">
      <c r="A72" s="2" t="s">
        <v>51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2"/>
  <sheetViews>
    <sheetView rightToLeft="1" topLeftCell="A5" workbookViewId="0">
      <selection activeCell="D35" sqref="D35"/>
    </sheetView>
  </sheetViews>
  <sheetFormatPr defaultColWidth="9.140625" defaultRowHeight="12.75"/>
  <cols>
    <col min="1" max="1" width="47.7109375" customWidth="1"/>
    <col min="2" max="2" width="12.7109375" customWidth="1"/>
    <col min="3" max="3" width="13.7109375" customWidth="1"/>
    <col min="4" max="4" width="15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style="28" customWidth="1"/>
    <col min="11" max="11" width="16.7109375" style="28" customWidth="1"/>
    <col min="12" max="12" width="12.7109375" style="31" customWidth="1"/>
    <col min="13" max="13" width="9.7109375" style="31" customWidth="1"/>
    <col min="14" max="14" width="12.7109375" style="31" customWidth="1"/>
    <col min="15" max="15" width="24.7109375" style="28" customWidth="1"/>
    <col min="16" max="16" width="20.7109375" style="28" customWidth="1"/>
  </cols>
  <sheetData>
    <row r="2" spans="1:16" ht="18">
      <c r="A2" s="1" t="s">
        <v>0</v>
      </c>
    </row>
    <row r="4" spans="1:16" ht="18">
      <c r="A4" s="1" t="s">
        <v>526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99</v>
      </c>
      <c r="E11" s="4" t="s">
        <v>7</v>
      </c>
      <c r="F11" s="4" t="s">
        <v>8</v>
      </c>
      <c r="G11" s="4" t="s">
        <v>53</v>
      </c>
      <c r="H11" s="4" t="s">
        <v>54</v>
      </c>
      <c r="I11" s="4" t="s">
        <v>9</v>
      </c>
      <c r="J11" s="20" t="s">
        <v>10</v>
      </c>
      <c r="K11" s="20" t="s">
        <v>11</v>
      </c>
      <c r="L11" s="26" t="s">
        <v>55</v>
      </c>
      <c r="M11" s="26" t="s">
        <v>56</v>
      </c>
      <c r="N11" s="26" t="s">
        <v>473</v>
      </c>
      <c r="O11" s="20" t="s">
        <v>57</v>
      </c>
      <c r="P11" s="20" t="s">
        <v>13</v>
      </c>
    </row>
    <row r="12" spans="1:16">
      <c r="A12" s="5"/>
      <c r="B12" s="5"/>
      <c r="C12" s="5"/>
      <c r="D12" s="5"/>
      <c r="E12" s="5"/>
      <c r="F12" s="5"/>
      <c r="G12" s="5" t="s">
        <v>58</v>
      </c>
      <c r="H12" s="5" t="s">
        <v>59</v>
      </c>
      <c r="I12" s="5"/>
      <c r="J12" s="29" t="s">
        <v>14</v>
      </c>
      <c r="K12" s="29" t="s">
        <v>14</v>
      </c>
      <c r="L12" s="32" t="s">
        <v>60</v>
      </c>
      <c r="M12" s="32" t="s">
        <v>61</v>
      </c>
      <c r="N12" s="32" t="s">
        <v>15</v>
      </c>
      <c r="O12" s="29" t="s">
        <v>14</v>
      </c>
      <c r="P12" s="29" t="s">
        <v>14</v>
      </c>
    </row>
    <row r="15" spans="1:16">
      <c r="A15" s="4" t="s">
        <v>527</v>
      </c>
      <c r="B15" s="4"/>
      <c r="C15" s="4"/>
      <c r="D15" s="4"/>
      <c r="E15" s="4"/>
      <c r="F15" s="4"/>
      <c r="G15" s="4"/>
      <c r="H15" s="4"/>
      <c r="I15" s="4"/>
      <c r="J15" s="20"/>
      <c r="K15" s="20"/>
      <c r="L15" s="26"/>
      <c r="M15" s="26"/>
      <c r="N15" s="26"/>
      <c r="O15" s="20"/>
      <c r="P15" s="20"/>
    </row>
    <row r="18" spans="1:16">
      <c r="A18" s="4" t="s">
        <v>528</v>
      </c>
      <c r="B18" s="4"/>
      <c r="C18" s="4"/>
      <c r="D18" s="4"/>
      <c r="E18" s="4"/>
      <c r="F18" s="4"/>
      <c r="G18" s="4"/>
      <c r="H18" s="4"/>
      <c r="I18" s="4"/>
      <c r="J18" s="20"/>
      <c r="K18" s="20"/>
      <c r="L18" s="26"/>
      <c r="M18" s="26"/>
      <c r="N18" s="26"/>
      <c r="O18" s="20"/>
      <c r="P18" s="20"/>
    </row>
    <row r="19" spans="1:16">
      <c r="A19" s="6" t="s">
        <v>529</v>
      </c>
      <c r="B19" s="6"/>
      <c r="C19" s="6"/>
      <c r="D19" s="6"/>
      <c r="E19" s="6"/>
      <c r="F19" s="6"/>
      <c r="G19" s="6"/>
      <c r="H19" s="6"/>
      <c r="I19" s="6"/>
      <c r="J19" s="18"/>
      <c r="K19" s="18"/>
      <c r="L19" s="34"/>
      <c r="M19" s="34"/>
      <c r="N19" s="34"/>
      <c r="O19" s="18"/>
      <c r="P19" s="18"/>
    </row>
    <row r="20" spans="1:16" ht="13.5" thickBot="1">
      <c r="A20" s="6" t="s">
        <v>530</v>
      </c>
      <c r="B20" s="6"/>
      <c r="C20" s="6"/>
      <c r="D20" s="6"/>
      <c r="E20" s="6"/>
      <c r="F20" s="6"/>
      <c r="G20" s="6"/>
      <c r="H20" s="6"/>
      <c r="I20" s="6"/>
      <c r="J20" s="18"/>
      <c r="K20" s="18"/>
      <c r="L20" s="24">
        <v>0</v>
      </c>
      <c r="M20" s="34"/>
      <c r="N20" s="24">
        <v>0</v>
      </c>
      <c r="O20" s="18"/>
      <c r="P20" s="19">
        <f>N20/סיכום!$B$42</f>
        <v>0</v>
      </c>
    </row>
    <row r="21" spans="1:16" ht="13.5" thickTop="1"/>
    <row r="22" spans="1:16">
      <c r="A22" s="6" t="s">
        <v>531</v>
      </c>
      <c r="B22" s="6"/>
      <c r="C22" s="6"/>
      <c r="D22" s="6"/>
      <c r="E22" s="6"/>
      <c r="F22" s="6"/>
      <c r="G22" s="6"/>
      <c r="H22" s="6"/>
      <c r="I22" s="6"/>
      <c r="J22" s="18"/>
      <c r="K22" s="18"/>
      <c r="L22" s="34"/>
      <c r="M22" s="34"/>
      <c r="N22" s="34"/>
      <c r="O22" s="18"/>
      <c r="P22" s="18"/>
    </row>
    <row r="23" spans="1:16">
      <c r="A23" s="7" t="s">
        <v>532</v>
      </c>
      <c r="B23" s="7">
        <v>200212611</v>
      </c>
      <c r="C23" s="7" t="s">
        <v>533</v>
      </c>
      <c r="D23" s="7" t="s">
        <v>152</v>
      </c>
      <c r="E23" s="27" t="s">
        <v>788</v>
      </c>
      <c r="F23" s="27">
        <v>0</v>
      </c>
      <c r="G23" s="7" t="s">
        <v>534</v>
      </c>
      <c r="H23" s="7">
        <v>2.2799999999999998</v>
      </c>
      <c r="I23" s="7" t="s">
        <v>36</v>
      </c>
      <c r="J23" s="17">
        <v>0</v>
      </c>
      <c r="K23" s="17">
        <v>-5.0000000000000001E-4</v>
      </c>
      <c r="L23" s="35">
        <v>29000</v>
      </c>
      <c r="M23" s="35">
        <v>100.12</v>
      </c>
      <c r="N23" s="35">
        <v>29.03</v>
      </c>
      <c r="O23" s="17">
        <v>2.0000000000000001E-4</v>
      </c>
      <c r="P23" s="17">
        <f>N23/סיכום!$B$42</f>
        <v>3.4782537848026072E-3</v>
      </c>
    </row>
    <row r="24" spans="1:16" ht="13.5" thickBot="1">
      <c r="A24" s="6" t="s">
        <v>535</v>
      </c>
      <c r="B24" s="6"/>
      <c r="C24" s="6"/>
      <c r="D24" s="6"/>
      <c r="E24" s="6"/>
      <c r="F24" s="6"/>
      <c r="G24" s="6"/>
      <c r="H24" s="6">
        <v>2.2799999999999998</v>
      </c>
      <c r="I24" s="6"/>
      <c r="J24" s="18"/>
      <c r="K24" s="18">
        <v>-5.0000000000000001E-4</v>
      </c>
      <c r="L24" s="24">
        <f>SUM(L23)</f>
        <v>29000</v>
      </c>
      <c r="M24" s="34"/>
      <c r="N24" s="24">
        <f>SUM(N23)</f>
        <v>29.03</v>
      </c>
      <c r="O24" s="18"/>
      <c r="P24" s="19">
        <f>SUM(P23)</f>
        <v>3.4782537848026072E-3</v>
      </c>
    </row>
    <row r="25" spans="1:16" ht="13.5" thickTop="1"/>
    <row r="26" spans="1:16">
      <c r="A26" s="6" t="s">
        <v>106</v>
      </c>
      <c r="B26" s="6"/>
      <c r="C26" s="6"/>
      <c r="D26" s="6"/>
      <c r="E26" s="6"/>
      <c r="F26" s="6"/>
      <c r="G26" s="6"/>
      <c r="H26" s="6"/>
      <c r="I26" s="6"/>
      <c r="J26" s="18"/>
      <c r="K26" s="18"/>
      <c r="L26" s="34"/>
      <c r="M26" s="34"/>
      <c r="N26" s="34"/>
      <c r="O26" s="18"/>
      <c r="P26" s="18"/>
    </row>
    <row r="27" spans="1:16" ht="13.5" thickBot="1">
      <c r="A27" s="6" t="s">
        <v>107</v>
      </c>
      <c r="B27" s="6"/>
      <c r="C27" s="6"/>
      <c r="D27" s="6"/>
      <c r="E27" s="6"/>
      <c r="F27" s="6"/>
      <c r="G27" s="6"/>
      <c r="H27" s="6"/>
      <c r="I27" s="6"/>
      <c r="J27" s="18"/>
      <c r="K27" s="18"/>
      <c r="L27" s="24">
        <v>0</v>
      </c>
      <c r="M27" s="34"/>
      <c r="N27" s="24">
        <v>0</v>
      </c>
      <c r="O27" s="18"/>
      <c r="P27" s="19">
        <f>N27/סיכום!$B$42</f>
        <v>0</v>
      </c>
    </row>
    <row r="28" spans="1:16" ht="13.5" thickTop="1"/>
    <row r="29" spans="1:16">
      <c r="A29" s="6" t="s">
        <v>536</v>
      </c>
      <c r="B29" s="6"/>
      <c r="C29" s="6"/>
      <c r="D29" s="6"/>
      <c r="E29" s="6"/>
      <c r="F29" s="6"/>
      <c r="G29" s="6"/>
      <c r="H29" s="6"/>
      <c r="I29" s="6"/>
      <c r="J29" s="18"/>
      <c r="K29" s="18"/>
      <c r="L29" s="34"/>
      <c r="M29" s="34"/>
      <c r="N29" s="34"/>
      <c r="O29" s="18"/>
      <c r="P29" s="18"/>
    </row>
    <row r="30" spans="1:16" ht="13.5" thickBot="1">
      <c r="A30" s="6" t="s">
        <v>537</v>
      </c>
      <c r="B30" s="6"/>
      <c r="C30" s="6"/>
      <c r="D30" s="6"/>
      <c r="E30" s="6"/>
      <c r="F30" s="6"/>
      <c r="G30" s="6"/>
      <c r="H30" s="6"/>
      <c r="I30" s="6"/>
      <c r="J30" s="18"/>
      <c r="K30" s="18"/>
      <c r="L30" s="24">
        <v>0</v>
      </c>
      <c r="M30" s="34"/>
      <c r="N30" s="24">
        <v>0</v>
      </c>
      <c r="O30" s="18"/>
      <c r="P30" s="19">
        <f>N30/סיכום!$B$42</f>
        <v>0</v>
      </c>
    </row>
    <row r="31" spans="1:16" ht="13.5" thickTop="1"/>
    <row r="32" spans="1:16" ht="13.5" thickBot="1">
      <c r="A32" s="4" t="s">
        <v>538</v>
      </c>
      <c r="B32" s="4"/>
      <c r="C32" s="4"/>
      <c r="D32" s="4"/>
      <c r="E32" s="4"/>
      <c r="F32" s="4"/>
      <c r="G32" s="4"/>
      <c r="H32" s="4">
        <v>2.2799999999999998</v>
      </c>
      <c r="I32" s="4"/>
      <c r="J32" s="20"/>
      <c r="K32" s="20">
        <v>-5.0000000000000001E-4</v>
      </c>
      <c r="L32" s="25">
        <f>SUM(L24)</f>
        <v>29000</v>
      </c>
      <c r="M32" s="26"/>
      <c r="N32" s="25">
        <f>SUM(N24)</f>
        <v>29.03</v>
      </c>
      <c r="O32" s="20"/>
      <c r="P32" s="21">
        <f>SUM(P24)</f>
        <v>3.4782537848026072E-3</v>
      </c>
    </row>
    <row r="33" spans="1:16" ht="13.5" thickTop="1"/>
    <row r="35" spans="1:16">
      <c r="A35" s="4" t="s">
        <v>539</v>
      </c>
      <c r="B35" s="4"/>
      <c r="C35" s="4"/>
      <c r="D35" s="4"/>
      <c r="E35" s="4"/>
      <c r="F35" s="4"/>
      <c r="G35" s="4"/>
      <c r="H35" s="4"/>
      <c r="I35" s="4"/>
      <c r="J35" s="20"/>
      <c r="K35" s="20"/>
      <c r="L35" s="26"/>
      <c r="M35" s="26"/>
      <c r="N35" s="26"/>
      <c r="O35" s="20"/>
      <c r="P35" s="20"/>
    </row>
    <row r="36" spans="1:16">
      <c r="A36" s="6" t="s">
        <v>540</v>
      </c>
      <c r="B36" s="6"/>
      <c r="C36" s="6"/>
      <c r="D36" s="6"/>
      <c r="E36" s="6"/>
      <c r="F36" s="6"/>
      <c r="G36" s="6"/>
      <c r="H36" s="6"/>
      <c r="I36" s="6"/>
      <c r="J36" s="18"/>
      <c r="K36" s="18"/>
      <c r="L36" s="34"/>
      <c r="M36" s="34"/>
      <c r="N36" s="34"/>
      <c r="O36" s="18"/>
      <c r="P36" s="18"/>
    </row>
    <row r="37" spans="1:16" ht="13.5" thickBot="1">
      <c r="A37" s="6" t="s">
        <v>541</v>
      </c>
      <c r="B37" s="6"/>
      <c r="C37" s="6"/>
      <c r="D37" s="6"/>
      <c r="E37" s="6"/>
      <c r="F37" s="6"/>
      <c r="G37" s="6"/>
      <c r="H37" s="6"/>
      <c r="I37" s="6"/>
      <c r="J37" s="18"/>
      <c r="K37" s="18"/>
      <c r="L37" s="24">
        <v>0</v>
      </c>
      <c r="M37" s="34"/>
      <c r="N37" s="24">
        <v>0</v>
      </c>
      <c r="O37" s="18"/>
      <c r="P37" s="19">
        <f>N37/סיכום!$B$42</f>
        <v>0</v>
      </c>
    </row>
    <row r="38" spans="1:16" ht="13.5" thickTop="1"/>
    <row r="39" spans="1:16">
      <c r="A39" s="6" t="s">
        <v>542</v>
      </c>
      <c r="B39" s="6"/>
      <c r="C39" s="6"/>
      <c r="D39" s="6"/>
      <c r="E39" s="6"/>
      <c r="F39" s="6"/>
      <c r="G39" s="6"/>
      <c r="H39" s="6"/>
      <c r="I39" s="6"/>
      <c r="J39" s="18"/>
      <c r="K39" s="18"/>
      <c r="L39" s="34"/>
      <c r="M39" s="34"/>
      <c r="N39" s="34"/>
      <c r="O39" s="18"/>
      <c r="P39" s="18"/>
    </row>
    <row r="40" spans="1:16" ht="13.5" thickBot="1">
      <c r="A40" s="6" t="s">
        <v>543</v>
      </c>
      <c r="B40" s="6"/>
      <c r="C40" s="6"/>
      <c r="D40" s="6"/>
      <c r="E40" s="6"/>
      <c r="F40" s="6"/>
      <c r="G40" s="6"/>
      <c r="H40" s="6"/>
      <c r="I40" s="6"/>
      <c r="J40" s="18"/>
      <c r="K40" s="18"/>
      <c r="L40" s="24">
        <v>0</v>
      </c>
      <c r="M40" s="34"/>
      <c r="N40" s="24">
        <v>0</v>
      </c>
      <c r="O40" s="18"/>
      <c r="P40" s="19">
        <f>N40/סיכום!$B$42</f>
        <v>0</v>
      </c>
    </row>
    <row r="41" spans="1:16" ht="13.5" thickTop="1"/>
    <row r="42" spans="1:16" ht="13.5" thickBot="1">
      <c r="A42" s="4" t="s">
        <v>544</v>
      </c>
      <c r="B42" s="4"/>
      <c r="C42" s="4"/>
      <c r="D42" s="4"/>
      <c r="E42" s="4"/>
      <c r="F42" s="4"/>
      <c r="G42" s="4"/>
      <c r="H42" s="4"/>
      <c r="I42" s="4"/>
      <c r="J42" s="20"/>
      <c r="K42" s="20"/>
      <c r="L42" s="25">
        <v>0</v>
      </c>
      <c r="M42" s="26"/>
      <c r="N42" s="25">
        <v>0</v>
      </c>
      <c r="O42" s="20"/>
      <c r="P42" s="21">
        <v>0</v>
      </c>
    </row>
    <row r="43" spans="1:16" ht="13.5" thickTop="1"/>
    <row r="45" spans="1:16" ht="13.5" thickBot="1">
      <c r="A45" s="4" t="s">
        <v>545</v>
      </c>
      <c r="B45" s="4"/>
      <c r="C45" s="4"/>
      <c r="D45" s="4"/>
      <c r="E45" s="4"/>
      <c r="F45" s="4"/>
      <c r="G45" s="4"/>
      <c r="H45" s="4">
        <v>2.2799999999999998</v>
      </c>
      <c r="I45" s="4"/>
      <c r="J45" s="20"/>
      <c r="K45" s="20">
        <v>-5.0000000000000001E-4</v>
      </c>
      <c r="L45" s="25">
        <f>SUM(L32)</f>
        <v>29000</v>
      </c>
      <c r="M45" s="26"/>
      <c r="N45" s="25">
        <f>SUM(N32)</f>
        <v>29.03</v>
      </c>
      <c r="O45" s="20"/>
      <c r="P45" s="21">
        <f>SUM(P32)</f>
        <v>3.4782537848026072E-3</v>
      </c>
    </row>
    <row r="46" spans="1:16" ht="13.5" thickTop="1"/>
    <row r="48" spans="1:16">
      <c r="A48" s="7" t="s">
        <v>50</v>
      </c>
      <c r="B48" s="7"/>
      <c r="C48" s="7"/>
      <c r="D48" s="7"/>
      <c r="E48" s="7"/>
      <c r="F48" s="7"/>
      <c r="G48" s="7"/>
      <c r="H48" s="7"/>
      <c r="I48" s="7"/>
      <c r="J48" s="17"/>
      <c r="K48" s="17"/>
      <c r="L48" s="35"/>
      <c r="M48" s="35"/>
      <c r="N48" s="35"/>
      <c r="O48" s="17"/>
      <c r="P48" s="17"/>
    </row>
    <row r="52" spans="1:1">
      <c r="A52" s="2" t="s">
        <v>51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2"/>
  <sheetViews>
    <sheetView rightToLeft="1" workbookViewId="0">
      <selection activeCell="C23" sqref="C23"/>
    </sheetView>
  </sheetViews>
  <sheetFormatPr defaultColWidth="9.140625" defaultRowHeight="12.75"/>
  <cols>
    <col min="1" max="1" width="40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style="28" customWidth="1"/>
    <col min="11" max="11" width="16.7109375" style="28" customWidth="1"/>
    <col min="12" max="12" width="12.7109375" style="31" customWidth="1"/>
    <col min="13" max="13" width="9.7109375" style="31" customWidth="1"/>
    <col min="14" max="14" width="12.7109375" style="31" customWidth="1"/>
    <col min="15" max="15" width="24.7109375" style="28" customWidth="1"/>
    <col min="16" max="16" width="20.7109375" style="28" customWidth="1"/>
  </cols>
  <sheetData>
    <row r="2" spans="1:16" ht="18">
      <c r="A2" s="1" t="s">
        <v>0</v>
      </c>
    </row>
    <row r="4" spans="1:16" ht="18">
      <c r="A4" s="1" t="s">
        <v>546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99</v>
      </c>
      <c r="E11" s="4" t="s">
        <v>7</v>
      </c>
      <c r="F11" s="4" t="s">
        <v>8</v>
      </c>
      <c r="G11" s="4" t="s">
        <v>53</v>
      </c>
      <c r="H11" s="4" t="s">
        <v>54</v>
      </c>
      <c r="I11" s="4" t="s">
        <v>9</v>
      </c>
      <c r="J11" s="20" t="s">
        <v>10</v>
      </c>
      <c r="K11" s="20" t="s">
        <v>11</v>
      </c>
      <c r="L11" s="26" t="s">
        <v>55</v>
      </c>
      <c r="M11" s="26" t="s">
        <v>56</v>
      </c>
      <c r="N11" s="26" t="s">
        <v>473</v>
      </c>
      <c r="O11" s="20" t="s">
        <v>57</v>
      </c>
      <c r="P11" s="20" t="s">
        <v>13</v>
      </c>
    </row>
    <row r="12" spans="1:16">
      <c r="A12" s="5"/>
      <c r="B12" s="5"/>
      <c r="C12" s="5"/>
      <c r="D12" s="5"/>
      <c r="E12" s="5"/>
      <c r="F12" s="5"/>
      <c r="G12" s="5" t="s">
        <v>58</v>
      </c>
      <c r="H12" s="5" t="s">
        <v>59</v>
      </c>
      <c r="I12" s="5"/>
      <c r="J12" s="29" t="s">
        <v>14</v>
      </c>
      <c r="K12" s="29" t="s">
        <v>14</v>
      </c>
      <c r="L12" s="32" t="s">
        <v>60</v>
      </c>
      <c r="M12" s="32" t="s">
        <v>61</v>
      </c>
      <c r="N12" s="32" t="s">
        <v>15</v>
      </c>
      <c r="O12" s="29" t="s">
        <v>14</v>
      </c>
      <c r="P12" s="29" t="s">
        <v>14</v>
      </c>
    </row>
    <row r="15" spans="1:16">
      <c r="A15" s="4" t="s">
        <v>547</v>
      </c>
      <c r="B15" s="4"/>
      <c r="C15" s="4"/>
      <c r="D15" s="4"/>
      <c r="E15" s="4"/>
      <c r="F15" s="4"/>
      <c r="G15" s="4"/>
      <c r="H15" s="4"/>
      <c r="I15" s="4"/>
      <c r="J15" s="20"/>
      <c r="K15" s="20"/>
      <c r="L15" s="26"/>
      <c r="M15" s="26"/>
      <c r="N15" s="26"/>
      <c r="O15" s="20"/>
      <c r="P15" s="20"/>
    </row>
    <row r="16" spans="1:16" ht="13.5" thickBot="1">
      <c r="L16" s="33"/>
      <c r="N16" s="33"/>
      <c r="P16" s="30"/>
    </row>
    <row r="17" spans="1:16" ht="13.5" thickTop="1"/>
    <row r="18" spans="1:16">
      <c r="A18" s="4" t="s">
        <v>548</v>
      </c>
      <c r="B18" s="4"/>
      <c r="C18" s="4"/>
      <c r="D18" s="4"/>
      <c r="E18" s="4"/>
      <c r="F18" s="4"/>
      <c r="G18" s="4"/>
      <c r="H18" s="4"/>
      <c r="I18" s="4"/>
      <c r="J18" s="20"/>
      <c r="K18" s="20"/>
      <c r="L18" s="26"/>
      <c r="M18" s="26"/>
      <c r="N18" s="26"/>
      <c r="O18" s="20"/>
      <c r="P18" s="20"/>
    </row>
    <row r="19" spans="1:16">
      <c r="A19" s="6" t="s">
        <v>549</v>
      </c>
      <c r="B19" s="6"/>
      <c r="C19" s="6"/>
      <c r="D19" s="6"/>
      <c r="E19" s="6"/>
      <c r="F19" s="6"/>
      <c r="G19" s="6"/>
      <c r="H19" s="6"/>
      <c r="I19" s="6"/>
      <c r="J19" s="18"/>
      <c r="K19" s="18"/>
      <c r="L19" s="34"/>
      <c r="M19" s="34"/>
      <c r="N19" s="34"/>
      <c r="O19" s="18"/>
      <c r="P19" s="18">
        <f>N19/סיכום!$B$42</f>
        <v>0</v>
      </c>
    </row>
    <row r="20" spans="1:16" ht="13.5" thickBot="1">
      <c r="A20" s="6" t="s">
        <v>550</v>
      </c>
      <c r="B20" s="6"/>
      <c r="C20" s="6"/>
      <c r="D20" s="6"/>
      <c r="E20" s="6"/>
      <c r="F20" s="6"/>
      <c r="G20" s="6"/>
      <c r="H20" s="6"/>
      <c r="I20" s="6"/>
      <c r="J20" s="18"/>
      <c r="K20" s="18"/>
      <c r="L20" s="24">
        <v>0</v>
      </c>
      <c r="M20" s="34"/>
      <c r="N20" s="24">
        <v>0</v>
      </c>
      <c r="O20" s="18"/>
      <c r="P20" s="19">
        <f>N20/סיכום!$B$42</f>
        <v>0</v>
      </c>
    </row>
    <row r="21" spans="1:16" ht="13.5" thickTop="1"/>
    <row r="22" spans="1:16">
      <c r="A22" s="6" t="s">
        <v>551</v>
      </c>
      <c r="B22" s="6"/>
      <c r="C22" s="6"/>
      <c r="D22" s="6"/>
      <c r="E22" s="6"/>
      <c r="F22" s="6"/>
      <c r="G22" s="6"/>
      <c r="H22" s="6"/>
      <c r="I22" s="6"/>
      <c r="J22" s="18"/>
      <c r="K22" s="18"/>
      <c r="L22" s="34"/>
      <c r="M22" s="34"/>
      <c r="N22" s="34"/>
      <c r="O22" s="18"/>
      <c r="P22" s="18"/>
    </row>
    <row r="23" spans="1:16">
      <c r="A23" s="7" t="s">
        <v>552</v>
      </c>
      <c r="B23" s="7">
        <v>1133545</v>
      </c>
      <c r="C23" s="27">
        <v>0</v>
      </c>
      <c r="D23" s="27">
        <v>0</v>
      </c>
      <c r="E23" s="7" t="s">
        <v>198</v>
      </c>
      <c r="F23" s="7" t="s">
        <v>125</v>
      </c>
      <c r="G23" s="7" t="s">
        <v>553</v>
      </c>
      <c r="H23" s="7">
        <v>3.34</v>
      </c>
      <c r="I23" s="7" t="s">
        <v>36</v>
      </c>
      <c r="J23" s="17">
        <v>4.7500000000000001E-2</v>
      </c>
      <c r="K23" s="17">
        <v>4.19E-2</v>
      </c>
      <c r="L23" s="35">
        <v>25000</v>
      </c>
      <c r="M23" s="35">
        <v>102.36</v>
      </c>
      <c r="N23" s="35">
        <v>25.59</v>
      </c>
      <c r="O23" s="17">
        <v>0</v>
      </c>
      <c r="P23" s="17">
        <f>N23/סיכום!$B$42</f>
        <v>3.0660873011746025E-3</v>
      </c>
    </row>
    <row r="24" spans="1:16" ht="13.5" thickBot="1">
      <c r="A24" s="6" t="s">
        <v>554</v>
      </c>
      <c r="B24" s="6"/>
      <c r="C24" s="6"/>
      <c r="D24" s="6"/>
      <c r="E24" s="6"/>
      <c r="F24" s="6"/>
      <c r="G24" s="6"/>
      <c r="H24" s="6">
        <v>3.34</v>
      </c>
      <c r="I24" s="6"/>
      <c r="J24" s="18"/>
      <c r="K24" s="18">
        <v>4.19E-2</v>
      </c>
      <c r="L24" s="24">
        <f>SUM(L23)</f>
        <v>25000</v>
      </c>
      <c r="M24" s="34"/>
      <c r="N24" s="24">
        <f>SUM(N23)</f>
        <v>25.59</v>
      </c>
      <c r="O24" s="18"/>
      <c r="P24" s="19">
        <f>SUM(P23)</f>
        <v>3.0660873011746025E-3</v>
      </c>
    </row>
    <row r="25" spans="1:16" ht="13.5" thickTop="1"/>
    <row r="26" spans="1:16">
      <c r="A26" s="6" t="s">
        <v>555</v>
      </c>
      <c r="B26" s="6"/>
      <c r="C26" s="6"/>
      <c r="D26" s="6"/>
      <c r="E26" s="6"/>
      <c r="F26" s="6"/>
      <c r="G26" s="6"/>
      <c r="H26" s="6"/>
      <c r="I26" s="6"/>
      <c r="J26" s="18"/>
      <c r="K26" s="18"/>
      <c r="L26" s="34"/>
      <c r="M26" s="34"/>
      <c r="N26" s="34"/>
      <c r="O26" s="18"/>
      <c r="P26" s="18"/>
    </row>
    <row r="27" spans="1:16" ht="13.5" thickBot="1">
      <c r="A27" s="6" t="s">
        <v>556</v>
      </c>
      <c r="B27" s="6"/>
      <c r="C27" s="6"/>
      <c r="D27" s="6"/>
      <c r="E27" s="6"/>
      <c r="F27" s="6"/>
      <c r="G27" s="6"/>
      <c r="H27" s="6"/>
      <c r="I27" s="6"/>
      <c r="J27" s="18"/>
      <c r="K27" s="18"/>
      <c r="L27" s="24">
        <v>0</v>
      </c>
      <c r="M27" s="34"/>
      <c r="N27" s="24">
        <v>0</v>
      </c>
      <c r="O27" s="18"/>
      <c r="P27" s="19">
        <f>N27/סיכום!$B$42</f>
        <v>0</v>
      </c>
    </row>
    <row r="28" spans="1:16" ht="13.5" thickTop="1"/>
    <row r="29" spans="1:16" ht="13.5" thickBot="1">
      <c r="A29" s="6" t="s">
        <v>557</v>
      </c>
      <c r="B29" s="6"/>
      <c r="C29" s="6"/>
      <c r="D29" s="6"/>
      <c r="E29" s="6"/>
      <c r="F29" s="6"/>
      <c r="G29" s="6"/>
      <c r="H29" s="6"/>
      <c r="I29" s="6"/>
      <c r="J29" s="18"/>
      <c r="K29" s="18"/>
      <c r="L29" s="24"/>
      <c r="M29" s="34"/>
      <c r="N29" s="24"/>
      <c r="O29" s="18"/>
      <c r="P29" s="19"/>
    </row>
    <row r="30" spans="1:16" ht="13.5" thickTop="1">
      <c r="A30" s="6" t="s">
        <v>558</v>
      </c>
      <c r="B30" s="6"/>
      <c r="C30" s="6"/>
      <c r="D30" s="6"/>
      <c r="E30" s="6"/>
      <c r="F30" s="6"/>
      <c r="G30" s="6"/>
      <c r="H30" s="6"/>
      <c r="I30" s="6"/>
      <c r="J30" s="18"/>
      <c r="K30" s="18"/>
      <c r="L30" s="34">
        <v>0</v>
      </c>
      <c r="M30" s="34"/>
      <c r="N30" s="34">
        <v>0</v>
      </c>
      <c r="O30" s="18"/>
      <c r="P30" s="18">
        <v>0</v>
      </c>
    </row>
    <row r="32" spans="1:16" ht="13.5" thickBot="1">
      <c r="A32" s="4" t="s">
        <v>559</v>
      </c>
      <c r="B32" s="4"/>
      <c r="C32" s="4"/>
      <c r="D32" s="4"/>
      <c r="E32" s="4"/>
      <c r="F32" s="4"/>
      <c r="G32" s="4"/>
      <c r="H32" s="4">
        <v>3.34</v>
      </c>
      <c r="I32" s="4"/>
      <c r="J32" s="20"/>
      <c r="K32" s="20">
        <v>4.19E-2</v>
      </c>
      <c r="L32" s="25">
        <f>SUM(L24)</f>
        <v>25000</v>
      </c>
      <c r="M32" s="26"/>
      <c r="N32" s="25">
        <f>SUM(N24)</f>
        <v>25.59</v>
      </c>
      <c r="O32" s="20"/>
      <c r="P32" s="21">
        <f>SUM(P24)</f>
        <v>3.0660873011746025E-3</v>
      </c>
    </row>
    <row r="33" spans="1:16" ht="13.5" thickTop="1"/>
    <row r="35" spans="1:16">
      <c r="A35" s="4" t="s">
        <v>560</v>
      </c>
      <c r="B35" s="4"/>
      <c r="C35" s="4"/>
      <c r="D35" s="4"/>
      <c r="E35" s="4"/>
      <c r="F35" s="4"/>
      <c r="G35" s="4"/>
      <c r="H35" s="4"/>
      <c r="I35" s="4"/>
      <c r="J35" s="20"/>
      <c r="K35" s="20"/>
      <c r="L35" s="26"/>
      <c r="M35" s="26"/>
      <c r="N35" s="26"/>
      <c r="O35" s="20"/>
      <c r="P35" s="20">
        <f>N35/סיכום!$B$42</f>
        <v>0</v>
      </c>
    </row>
    <row r="36" spans="1:16">
      <c r="A36" s="6" t="s">
        <v>561</v>
      </c>
      <c r="B36" s="6"/>
      <c r="C36" s="6"/>
      <c r="D36" s="6"/>
      <c r="E36" s="6"/>
      <c r="F36" s="6"/>
      <c r="G36" s="6"/>
      <c r="H36" s="6"/>
      <c r="I36" s="6"/>
      <c r="J36" s="18"/>
      <c r="K36" s="18"/>
      <c r="L36" s="34"/>
      <c r="M36" s="34"/>
      <c r="N36" s="34"/>
      <c r="O36" s="18"/>
      <c r="P36" s="18">
        <f>N36/סיכום!$B$42</f>
        <v>0</v>
      </c>
    </row>
    <row r="37" spans="1:16" ht="13.5" thickBot="1">
      <c r="A37" s="6" t="s">
        <v>562</v>
      </c>
      <c r="B37" s="6"/>
      <c r="C37" s="6"/>
      <c r="D37" s="6"/>
      <c r="E37" s="6"/>
      <c r="F37" s="6"/>
      <c r="G37" s="6"/>
      <c r="H37" s="6"/>
      <c r="I37" s="6"/>
      <c r="J37" s="18"/>
      <c r="K37" s="18"/>
      <c r="L37" s="24">
        <v>0</v>
      </c>
      <c r="M37" s="34"/>
      <c r="N37" s="24">
        <v>0</v>
      </c>
      <c r="O37" s="18"/>
      <c r="P37" s="19">
        <f>N37/סיכום!$B$42</f>
        <v>0</v>
      </c>
    </row>
    <row r="38" spans="1:16" ht="13.5" thickTop="1"/>
    <row r="39" spans="1:16" ht="13.5" thickBot="1">
      <c r="A39" s="6" t="s">
        <v>563</v>
      </c>
      <c r="B39" s="6"/>
      <c r="C39" s="6"/>
      <c r="D39" s="6"/>
      <c r="E39" s="6"/>
      <c r="F39" s="6"/>
      <c r="G39" s="6"/>
      <c r="H39" s="6"/>
      <c r="I39" s="6"/>
      <c r="J39" s="18"/>
      <c r="K39" s="18"/>
      <c r="L39" s="24"/>
      <c r="M39" s="34"/>
      <c r="N39" s="24"/>
      <c r="O39" s="18"/>
      <c r="P39" s="19"/>
    </row>
    <row r="40" spans="1:16" ht="13.5" thickTop="1">
      <c r="A40" s="6" t="s">
        <v>564</v>
      </c>
      <c r="B40" s="6"/>
      <c r="C40" s="6"/>
      <c r="D40" s="6"/>
      <c r="E40" s="6"/>
      <c r="F40" s="6"/>
      <c r="G40" s="6"/>
      <c r="H40" s="6"/>
      <c r="I40" s="6"/>
      <c r="J40" s="18"/>
      <c r="K40" s="18"/>
      <c r="L40" s="34">
        <v>0</v>
      </c>
      <c r="M40" s="34"/>
      <c r="N40" s="34">
        <v>0</v>
      </c>
      <c r="O40" s="18"/>
      <c r="P40" s="18">
        <v>0</v>
      </c>
    </row>
    <row r="42" spans="1:16" ht="13.5" thickBot="1">
      <c r="A42" s="4" t="s">
        <v>565</v>
      </c>
      <c r="B42" s="4"/>
      <c r="C42" s="4"/>
      <c r="D42" s="4"/>
      <c r="E42" s="4"/>
      <c r="F42" s="4"/>
      <c r="G42" s="4"/>
      <c r="H42" s="4"/>
      <c r="I42" s="4"/>
      <c r="J42" s="20"/>
      <c r="K42" s="20"/>
      <c r="L42" s="25">
        <v>0</v>
      </c>
      <c r="M42" s="26"/>
      <c r="N42" s="25">
        <v>0</v>
      </c>
      <c r="O42" s="20"/>
      <c r="P42" s="21">
        <v>0</v>
      </c>
    </row>
    <row r="43" spans="1:16" ht="13.5" thickTop="1"/>
    <row r="45" spans="1:16" ht="13.5" thickBot="1">
      <c r="A45" s="4" t="s">
        <v>566</v>
      </c>
      <c r="B45" s="4"/>
      <c r="C45" s="4"/>
      <c r="D45" s="4"/>
      <c r="E45" s="4"/>
      <c r="F45" s="4"/>
      <c r="G45" s="4"/>
      <c r="H45" s="4">
        <v>3.34</v>
      </c>
      <c r="I45" s="4"/>
      <c r="J45" s="20"/>
      <c r="K45" s="20">
        <v>4.19E-2</v>
      </c>
      <c r="L45" s="25">
        <f>SUM(L32)</f>
        <v>25000</v>
      </c>
      <c r="M45" s="26"/>
      <c r="N45" s="25">
        <f>SUM(N32)</f>
        <v>25.59</v>
      </c>
      <c r="O45" s="20"/>
      <c r="P45" s="21">
        <f>SUM(P32)</f>
        <v>3.0660873011746025E-3</v>
      </c>
    </row>
    <row r="46" spans="1:16" ht="13.5" thickTop="1"/>
    <row r="48" spans="1:16">
      <c r="A48" s="7" t="s">
        <v>50</v>
      </c>
      <c r="B48" s="7"/>
      <c r="C48" s="7"/>
      <c r="D48" s="7"/>
      <c r="E48" s="7"/>
      <c r="F48" s="7"/>
      <c r="G48" s="7"/>
      <c r="H48" s="7"/>
      <c r="I48" s="7"/>
      <c r="J48" s="17"/>
      <c r="K48" s="17"/>
      <c r="L48" s="35"/>
      <c r="M48" s="35"/>
      <c r="N48" s="35"/>
      <c r="O48" s="17"/>
      <c r="P48" s="17"/>
    </row>
    <row r="52" spans="1:1">
      <c r="A52" s="2" t="s">
        <v>51</v>
      </c>
    </row>
  </sheetData>
  <pageMargins left="0.75" right="0.75" top="1" bottom="1" header="0.5" footer="0.5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2"/>
  <sheetViews>
    <sheetView rightToLeft="1" workbookViewId="0">
      <selection activeCell="E24" sqref="E24"/>
    </sheetView>
  </sheetViews>
  <sheetFormatPr defaultColWidth="9.140625" defaultRowHeight="12.75"/>
  <cols>
    <col min="1" max="1" width="36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2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567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99</v>
      </c>
      <c r="E11" s="4" t="s">
        <v>9</v>
      </c>
      <c r="F11" s="4" t="s">
        <v>55</v>
      </c>
      <c r="G11" s="4" t="s">
        <v>56</v>
      </c>
      <c r="H11" s="4" t="s">
        <v>473</v>
      </c>
      <c r="I11" s="4" t="s">
        <v>57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60</v>
      </c>
      <c r="G12" s="5" t="s">
        <v>61</v>
      </c>
      <c r="H12" s="5" t="s">
        <v>15</v>
      </c>
      <c r="I12" s="5" t="s">
        <v>14</v>
      </c>
      <c r="J12" s="5" t="s">
        <v>14</v>
      </c>
    </row>
    <row r="15" spans="1:10">
      <c r="A15" s="4" t="s">
        <v>568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569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341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13.5" thickBot="1">
      <c r="A20" s="6" t="s">
        <v>352</v>
      </c>
      <c r="B20" s="6"/>
      <c r="C20" s="6"/>
      <c r="D20" s="6"/>
      <c r="E20" s="6"/>
      <c r="F20" s="22">
        <v>0</v>
      </c>
      <c r="G20" s="6"/>
      <c r="H20" s="22">
        <v>0</v>
      </c>
      <c r="I20" s="6"/>
      <c r="J20" s="19">
        <f>H20/סיכום!$B$42</f>
        <v>0</v>
      </c>
    </row>
    <row r="21" spans="1:10" ht="13.5" thickTop="1"/>
    <row r="22" spans="1:10" ht="13.5" thickBot="1">
      <c r="A22" s="4" t="s">
        <v>570</v>
      </c>
      <c r="B22" s="4"/>
      <c r="C22" s="4"/>
      <c r="D22" s="4"/>
      <c r="E22" s="4"/>
      <c r="F22" s="23">
        <v>0</v>
      </c>
      <c r="G22" s="4"/>
      <c r="H22" s="23">
        <v>0</v>
      </c>
      <c r="I22" s="4"/>
      <c r="J22" s="21">
        <v>0</v>
      </c>
    </row>
    <row r="23" spans="1:10" ht="13.5" thickTop="1"/>
    <row r="25" spans="1:10">
      <c r="A25" s="4" t="s">
        <v>571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6" t="s">
        <v>354</v>
      </c>
      <c r="B26" s="6"/>
      <c r="C26" s="6"/>
      <c r="D26" s="6"/>
      <c r="E26" s="6"/>
      <c r="F26" s="6"/>
      <c r="G26" s="6"/>
      <c r="H26" s="6"/>
      <c r="I26" s="6"/>
      <c r="J26" s="6"/>
    </row>
    <row r="27" spans="1:10" ht="13.5" thickBot="1">
      <c r="A27" s="6" t="s">
        <v>355</v>
      </c>
      <c r="B27" s="6"/>
      <c r="C27" s="6"/>
      <c r="D27" s="6"/>
      <c r="E27" s="6"/>
      <c r="F27" s="22">
        <v>0</v>
      </c>
      <c r="G27" s="6"/>
      <c r="H27" s="22">
        <v>0</v>
      </c>
      <c r="I27" s="6"/>
      <c r="J27" s="19">
        <f>H27/סיכום!$B$42</f>
        <v>0</v>
      </c>
    </row>
    <row r="28" spans="1:10" ht="13.5" thickTop="1"/>
    <row r="29" spans="1:10">
      <c r="A29" s="6" t="s">
        <v>356</v>
      </c>
      <c r="B29" s="6"/>
      <c r="C29" s="6"/>
      <c r="D29" s="6"/>
      <c r="E29" s="6"/>
      <c r="F29" s="6"/>
      <c r="G29" s="6"/>
      <c r="H29" s="6"/>
      <c r="I29" s="6"/>
      <c r="J29" s="6"/>
    </row>
    <row r="30" spans="1:10" ht="13.5" thickBot="1">
      <c r="A30" s="6" t="s">
        <v>357</v>
      </c>
      <c r="B30" s="6"/>
      <c r="C30" s="6"/>
      <c r="D30" s="6"/>
      <c r="E30" s="6"/>
      <c r="F30" s="22">
        <v>0</v>
      </c>
      <c r="G30" s="6"/>
      <c r="H30" s="22">
        <v>0</v>
      </c>
      <c r="I30" s="6"/>
      <c r="J30" s="19">
        <f>H30/סיכום!$B$42</f>
        <v>0</v>
      </c>
    </row>
    <row r="31" spans="1:10" ht="13.5" thickTop="1"/>
    <row r="32" spans="1:10" ht="13.5" thickBot="1">
      <c r="A32" s="4" t="s">
        <v>572</v>
      </c>
      <c r="B32" s="4"/>
      <c r="C32" s="4"/>
      <c r="D32" s="4"/>
      <c r="E32" s="4"/>
      <c r="F32" s="23">
        <v>0</v>
      </c>
      <c r="G32" s="4"/>
      <c r="H32" s="23">
        <v>0</v>
      </c>
      <c r="I32" s="4"/>
      <c r="J32" s="21">
        <v>0</v>
      </c>
    </row>
    <row r="33" spans="1:10" ht="13.5" thickTop="1"/>
    <row r="35" spans="1:10" ht="13.5" thickBot="1">
      <c r="A35" s="4" t="s">
        <v>573</v>
      </c>
      <c r="B35" s="4"/>
      <c r="C35" s="4"/>
      <c r="D35" s="4"/>
      <c r="E35" s="4"/>
      <c r="F35" s="23">
        <v>0</v>
      </c>
      <c r="G35" s="4"/>
      <c r="H35" s="23">
        <v>0</v>
      </c>
      <c r="I35" s="4"/>
      <c r="J35" s="21">
        <v>0</v>
      </c>
    </row>
    <row r="36" spans="1:10" ht="13.5" thickTop="1"/>
    <row r="38" spans="1:10">
      <c r="A38" s="7" t="s">
        <v>50</v>
      </c>
      <c r="B38" s="7"/>
      <c r="C38" s="7"/>
      <c r="D38" s="7"/>
      <c r="E38" s="7"/>
      <c r="F38" s="7"/>
      <c r="G38" s="7"/>
      <c r="H38" s="7"/>
      <c r="I38" s="7"/>
      <c r="J38" s="7"/>
    </row>
    <row r="42" spans="1:10">
      <c r="A42" s="2" t="s">
        <v>51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rightToLeft="1" topLeftCell="A6" workbookViewId="0">
      <selection activeCell="F27" sqref="F27"/>
    </sheetView>
  </sheetViews>
  <sheetFormatPr defaultColWidth="9.140625" defaultRowHeight="12.75"/>
  <cols>
    <col min="1" max="1" width="32.7109375" customWidth="1"/>
    <col min="2" max="2" width="12.7109375" customWidth="1"/>
    <col min="3" max="3" width="8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574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99</v>
      </c>
      <c r="E11" s="4" t="s">
        <v>9</v>
      </c>
      <c r="F11" s="4" t="s">
        <v>53</v>
      </c>
      <c r="G11" s="4" t="s">
        <v>55</v>
      </c>
      <c r="H11" s="4" t="s">
        <v>56</v>
      </c>
      <c r="I11" s="4" t="s">
        <v>473</v>
      </c>
      <c r="J11" s="4" t="s">
        <v>57</v>
      </c>
      <c r="K11" s="4" t="s">
        <v>13</v>
      </c>
    </row>
    <row r="12" spans="1:11">
      <c r="A12" s="5"/>
      <c r="B12" s="5"/>
      <c r="C12" s="5"/>
      <c r="D12" s="5"/>
      <c r="E12" s="5"/>
      <c r="F12" s="5" t="s">
        <v>58</v>
      </c>
      <c r="G12" s="5" t="s">
        <v>60</v>
      </c>
      <c r="H12" s="5" t="s">
        <v>61</v>
      </c>
      <c r="I12" s="5" t="s">
        <v>15</v>
      </c>
      <c r="J12" s="5" t="s">
        <v>14</v>
      </c>
      <c r="K12" s="5" t="s">
        <v>14</v>
      </c>
    </row>
    <row r="15" spans="1:11">
      <c r="A15" s="4" t="s">
        <v>575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576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577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ht="13.5" thickBot="1">
      <c r="A20" s="6" t="s">
        <v>578</v>
      </c>
      <c r="B20" s="6"/>
      <c r="C20" s="6"/>
      <c r="D20" s="6"/>
      <c r="E20" s="6"/>
      <c r="F20" s="6"/>
      <c r="G20" s="22">
        <v>0</v>
      </c>
      <c r="H20" s="6"/>
      <c r="I20" s="22">
        <v>0</v>
      </c>
      <c r="J20" s="6"/>
      <c r="K20" s="19">
        <v>0</v>
      </c>
    </row>
    <row r="21" spans="1:11" ht="13.5" thickTop="1"/>
    <row r="22" spans="1:11">
      <c r="A22" s="6" t="s">
        <v>579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ht="13.5" thickBot="1">
      <c r="A23" s="6" t="s">
        <v>580</v>
      </c>
      <c r="B23" s="6"/>
      <c r="C23" s="6"/>
      <c r="D23" s="6"/>
      <c r="E23" s="6"/>
      <c r="F23" s="6"/>
      <c r="G23" s="22">
        <v>0</v>
      </c>
      <c r="H23" s="6"/>
      <c r="I23" s="22">
        <v>0</v>
      </c>
      <c r="J23" s="6"/>
      <c r="K23" s="19">
        <f>I23/סיכום!$B$42</f>
        <v>0</v>
      </c>
    </row>
    <row r="24" spans="1:11" ht="13.5" thickTop="1"/>
    <row r="25" spans="1:11">
      <c r="A25" s="6" t="s">
        <v>581</v>
      </c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 ht="13.5" thickBot="1">
      <c r="A26" s="6" t="s">
        <v>582</v>
      </c>
      <c r="B26" s="6"/>
      <c r="C26" s="6"/>
      <c r="D26" s="6"/>
      <c r="E26" s="6"/>
      <c r="F26" s="6"/>
      <c r="G26" s="22">
        <v>0</v>
      </c>
      <c r="H26" s="6"/>
      <c r="I26" s="22">
        <v>0</v>
      </c>
      <c r="J26" s="6"/>
      <c r="K26" s="19">
        <f>I26/סיכום!$B$42</f>
        <v>0</v>
      </c>
    </row>
    <row r="27" spans="1:11" ht="13.5" thickTop="1"/>
    <row r="28" spans="1:11">
      <c r="A28" s="6" t="s">
        <v>583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 ht="13.5" thickBot="1">
      <c r="A29" s="6" t="s">
        <v>584</v>
      </c>
      <c r="B29" s="6"/>
      <c r="C29" s="6"/>
      <c r="D29" s="6"/>
      <c r="E29" s="6"/>
      <c r="F29" s="6"/>
      <c r="G29" s="22">
        <v>0</v>
      </c>
      <c r="H29" s="6"/>
      <c r="I29" s="22">
        <v>0</v>
      </c>
      <c r="J29" s="6"/>
      <c r="K29" s="19">
        <f>I29/סיכום!$B$42</f>
        <v>0</v>
      </c>
    </row>
    <row r="30" spans="1:11" ht="13.5" thickTop="1"/>
    <row r="31" spans="1:11" ht="13.5" thickBot="1">
      <c r="A31" s="4" t="s">
        <v>585</v>
      </c>
      <c r="B31" s="4"/>
      <c r="C31" s="4"/>
      <c r="D31" s="4"/>
      <c r="E31" s="4"/>
      <c r="F31" s="4"/>
      <c r="G31" s="23">
        <v>0</v>
      </c>
      <c r="H31" s="4"/>
      <c r="I31" s="23">
        <v>0</v>
      </c>
      <c r="J31" s="4"/>
      <c r="K31" s="21">
        <v>0</v>
      </c>
    </row>
    <row r="32" spans="1:11" ht="13.5" thickTop="1"/>
    <row r="34" spans="1:11">
      <c r="A34" s="4" t="s">
        <v>586</v>
      </c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6" t="s">
        <v>577</v>
      </c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1:11" ht="13.5" thickBot="1">
      <c r="A36" s="6" t="s">
        <v>578</v>
      </c>
      <c r="B36" s="6"/>
      <c r="C36" s="6"/>
      <c r="D36" s="6"/>
      <c r="E36" s="6"/>
      <c r="F36" s="6"/>
      <c r="G36" s="22">
        <v>0</v>
      </c>
      <c r="H36" s="6"/>
      <c r="I36" s="22">
        <v>0</v>
      </c>
      <c r="J36" s="6"/>
      <c r="K36" s="19">
        <f>I36/סיכום!$B$42</f>
        <v>0</v>
      </c>
    </row>
    <row r="37" spans="1:11" ht="13.5" thickTop="1"/>
    <row r="38" spans="1:11">
      <c r="A38" s="6" t="s">
        <v>579</v>
      </c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 ht="13.5" thickBot="1">
      <c r="A39" s="6" t="s">
        <v>580</v>
      </c>
      <c r="B39" s="6"/>
      <c r="C39" s="6"/>
      <c r="D39" s="6"/>
      <c r="E39" s="6"/>
      <c r="F39" s="6"/>
      <c r="G39" s="22">
        <v>0</v>
      </c>
      <c r="H39" s="6"/>
      <c r="I39" s="22">
        <v>0</v>
      </c>
      <c r="J39" s="6"/>
      <c r="K39" s="19">
        <f>I39/סיכום!$B$42</f>
        <v>0</v>
      </c>
    </row>
    <row r="40" spans="1:11" ht="13.5" thickTop="1"/>
    <row r="41" spans="1:11">
      <c r="A41" s="6" t="s">
        <v>581</v>
      </c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 ht="13.5" thickBot="1">
      <c r="A42" s="6" t="s">
        <v>582</v>
      </c>
      <c r="B42" s="6"/>
      <c r="C42" s="6"/>
      <c r="D42" s="6"/>
      <c r="E42" s="6"/>
      <c r="F42" s="6"/>
      <c r="G42" s="22">
        <v>0</v>
      </c>
      <c r="H42" s="6"/>
      <c r="I42" s="22">
        <v>0</v>
      </c>
      <c r="J42" s="6"/>
      <c r="K42" s="19">
        <f>I42/סיכום!$B$42</f>
        <v>0</v>
      </c>
    </row>
    <row r="43" spans="1:11" ht="13.5" thickTop="1"/>
    <row r="44" spans="1:11">
      <c r="A44" s="6" t="s">
        <v>583</v>
      </c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1" ht="13.5" thickBot="1">
      <c r="A45" s="6" t="s">
        <v>584</v>
      </c>
      <c r="B45" s="6"/>
      <c r="C45" s="6"/>
      <c r="D45" s="6"/>
      <c r="E45" s="6"/>
      <c r="F45" s="6"/>
      <c r="G45" s="22">
        <v>0</v>
      </c>
      <c r="H45" s="6"/>
      <c r="I45" s="22">
        <v>0</v>
      </c>
      <c r="J45" s="6"/>
      <c r="K45" s="19">
        <f>I45/סיכום!$B$42</f>
        <v>0</v>
      </c>
    </row>
    <row r="46" spans="1:11" ht="13.5" thickTop="1"/>
    <row r="47" spans="1:11" ht="13.5" thickBot="1">
      <c r="A47" s="4" t="s">
        <v>587</v>
      </c>
      <c r="B47" s="4"/>
      <c r="C47" s="4"/>
      <c r="D47" s="4"/>
      <c r="E47" s="4"/>
      <c r="F47" s="4"/>
      <c r="G47" s="23">
        <v>0</v>
      </c>
      <c r="H47" s="4"/>
      <c r="I47" s="23">
        <v>0</v>
      </c>
      <c r="J47" s="4"/>
      <c r="K47" s="21">
        <v>0</v>
      </c>
    </row>
    <row r="48" spans="1:11" ht="13.5" thickTop="1"/>
    <row r="50" spans="1:11" ht="13.5" thickBot="1">
      <c r="A50" s="4" t="s">
        <v>588</v>
      </c>
      <c r="B50" s="4"/>
      <c r="C50" s="4"/>
      <c r="D50" s="4"/>
      <c r="E50" s="4"/>
      <c r="F50" s="4"/>
      <c r="G50" s="23">
        <v>0</v>
      </c>
      <c r="H50" s="4"/>
      <c r="I50" s="23">
        <v>0</v>
      </c>
      <c r="J50" s="4"/>
      <c r="K50" s="21">
        <v>0</v>
      </c>
    </row>
    <row r="51" spans="1:11" ht="13.5" thickTop="1"/>
    <row r="53" spans="1:11">
      <c r="A53" s="7" t="s">
        <v>50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7" spans="1:11">
      <c r="A57" s="2" t="s">
        <v>51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rightToLeft="1" workbookViewId="0">
      <selection activeCell="F33" sqref="F33"/>
    </sheetView>
  </sheetViews>
  <sheetFormatPr defaultColWidth="9.140625" defaultRowHeight="12.75"/>
  <cols>
    <col min="1" max="1" width="32.7109375" customWidth="1"/>
    <col min="2" max="2" width="12.7109375" customWidth="1"/>
    <col min="3" max="3" width="8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589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99</v>
      </c>
      <c r="E11" s="4" t="s">
        <v>9</v>
      </c>
      <c r="F11" s="4" t="s">
        <v>53</v>
      </c>
      <c r="G11" s="4" t="s">
        <v>55</v>
      </c>
      <c r="H11" s="4" t="s">
        <v>56</v>
      </c>
      <c r="I11" s="4" t="s">
        <v>473</v>
      </c>
      <c r="J11" s="4" t="s">
        <v>57</v>
      </c>
      <c r="K11" s="4" t="s">
        <v>13</v>
      </c>
    </row>
    <row r="12" spans="1:11">
      <c r="A12" s="5"/>
      <c r="B12" s="5"/>
      <c r="C12" s="5"/>
      <c r="D12" s="5"/>
      <c r="E12" s="5"/>
      <c r="F12" s="5" t="s">
        <v>58</v>
      </c>
      <c r="G12" s="5" t="s">
        <v>60</v>
      </c>
      <c r="H12" s="5" t="s">
        <v>61</v>
      </c>
      <c r="I12" s="5" t="s">
        <v>15</v>
      </c>
      <c r="J12" s="5" t="s">
        <v>14</v>
      </c>
      <c r="K12" s="5" t="s">
        <v>14</v>
      </c>
    </row>
    <row r="15" spans="1:11">
      <c r="A15" s="4" t="s">
        <v>590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591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417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ht="13.5" thickBot="1">
      <c r="A20" s="6" t="s">
        <v>418</v>
      </c>
      <c r="B20" s="6"/>
      <c r="C20" s="6"/>
      <c r="D20" s="6"/>
      <c r="E20" s="6"/>
      <c r="F20" s="6"/>
      <c r="G20" s="22">
        <v>0</v>
      </c>
      <c r="H20" s="6"/>
      <c r="I20" s="22">
        <v>0</v>
      </c>
      <c r="J20" s="6"/>
      <c r="K20" s="19">
        <v>0</v>
      </c>
    </row>
    <row r="21" spans="1:11" ht="13.5" thickTop="1"/>
    <row r="22" spans="1:11" ht="13.5" thickBot="1">
      <c r="A22" s="4" t="s">
        <v>592</v>
      </c>
      <c r="B22" s="4"/>
      <c r="C22" s="4"/>
      <c r="D22" s="4"/>
      <c r="E22" s="4"/>
      <c r="F22" s="4"/>
      <c r="G22" s="23">
        <v>0</v>
      </c>
      <c r="H22" s="4"/>
      <c r="I22" s="23">
        <v>0</v>
      </c>
      <c r="J22" s="4"/>
      <c r="K22" s="21">
        <v>0</v>
      </c>
    </row>
    <row r="23" spans="1:11" ht="13.5" thickTop="1"/>
    <row r="25" spans="1:11">
      <c r="A25" s="4" t="s">
        <v>593</v>
      </c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6" t="s">
        <v>419</v>
      </c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 ht="13.5" thickBot="1">
      <c r="A27" s="6" t="s">
        <v>420</v>
      </c>
      <c r="B27" s="6"/>
      <c r="C27" s="6"/>
      <c r="D27" s="6"/>
      <c r="E27" s="6"/>
      <c r="F27" s="6"/>
      <c r="G27" s="22">
        <v>0</v>
      </c>
      <c r="H27" s="6"/>
      <c r="I27" s="22">
        <v>0</v>
      </c>
      <c r="J27" s="6"/>
      <c r="K27" s="19">
        <f>I27/סיכום!$B$42</f>
        <v>0</v>
      </c>
    </row>
    <row r="28" spans="1:11" ht="13.5" thickTop="1"/>
    <row r="29" spans="1:11" ht="13.5" thickBot="1">
      <c r="A29" s="4" t="s">
        <v>594</v>
      </c>
      <c r="B29" s="4"/>
      <c r="C29" s="4"/>
      <c r="D29" s="4"/>
      <c r="E29" s="4"/>
      <c r="F29" s="4"/>
      <c r="G29" s="23">
        <v>0</v>
      </c>
      <c r="H29" s="4"/>
      <c r="I29" s="23">
        <v>0</v>
      </c>
      <c r="J29" s="4"/>
      <c r="K29" s="21">
        <v>0</v>
      </c>
    </row>
    <row r="30" spans="1:11" ht="13.5" thickTop="1"/>
    <row r="32" spans="1:11" ht="13.5" thickBot="1">
      <c r="A32" s="4" t="s">
        <v>595</v>
      </c>
      <c r="B32" s="4"/>
      <c r="C32" s="4"/>
      <c r="D32" s="4"/>
      <c r="E32" s="4"/>
      <c r="F32" s="4"/>
      <c r="G32" s="23">
        <v>0</v>
      </c>
      <c r="H32" s="4"/>
      <c r="I32" s="23">
        <v>0</v>
      </c>
      <c r="J32" s="4"/>
      <c r="K32" s="21">
        <v>0</v>
      </c>
    </row>
    <row r="33" spans="1:11" ht="13.5" thickTop="1"/>
    <row r="35" spans="1:11">
      <c r="A35" s="7" t="s">
        <v>50</v>
      </c>
      <c r="B35" s="7"/>
      <c r="C35" s="7"/>
      <c r="D35" s="7"/>
      <c r="E35" s="7"/>
      <c r="F35" s="7"/>
      <c r="G35" s="7"/>
      <c r="H35" s="7"/>
      <c r="I35" s="7"/>
      <c r="J35" s="7"/>
      <c r="K35" s="7"/>
    </row>
    <row r="39" spans="1:11">
      <c r="A39" s="2" t="s">
        <v>51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3"/>
  <sheetViews>
    <sheetView rightToLeft="1" topLeftCell="A11" workbookViewId="0">
      <selection activeCell="F27" sqref="F27"/>
    </sheetView>
  </sheetViews>
  <sheetFormatPr defaultColWidth="9.140625" defaultRowHeight="12.75"/>
  <cols>
    <col min="1" max="1" width="34.7109375" customWidth="1"/>
    <col min="2" max="2" width="12.7109375" customWidth="1"/>
    <col min="3" max="3" width="8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596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99</v>
      </c>
      <c r="E11" s="4" t="s">
        <v>53</v>
      </c>
      <c r="F11" s="4" t="s">
        <v>9</v>
      </c>
      <c r="G11" s="4" t="s">
        <v>55</v>
      </c>
      <c r="H11" s="4" t="s">
        <v>56</v>
      </c>
      <c r="I11" s="4" t="s">
        <v>473</v>
      </c>
      <c r="J11" s="4" t="s">
        <v>57</v>
      </c>
      <c r="K11" s="4" t="s">
        <v>13</v>
      </c>
    </row>
    <row r="12" spans="1:11">
      <c r="A12" s="5"/>
      <c r="B12" s="5"/>
      <c r="C12" s="5"/>
      <c r="D12" s="5"/>
      <c r="E12" s="5" t="s">
        <v>58</v>
      </c>
      <c r="F12" s="5"/>
      <c r="G12" s="5" t="s">
        <v>60</v>
      </c>
      <c r="H12" s="5" t="s">
        <v>61</v>
      </c>
      <c r="I12" s="5" t="s">
        <v>15</v>
      </c>
      <c r="J12" s="5" t="s">
        <v>14</v>
      </c>
      <c r="K12" s="5" t="s">
        <v>14</v>
      </c>
    </row>
    <row r="15" spans="1:11">
      <c r="A15" s="4" t="s">
        <v>597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598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599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ht="13.5" thickBot="1">
      <c r="A20" s="6" t="s">
        <v>600</v>
      </c>
      <c r="B20" s="6"/>
      <c r="C20" s="6"/>
      <c r="D20" s="6"/>
      <c r="E20" s="6"/>
      <c r="F20" s="6"/>
      <c r="G20" s="22">
        <v>0</v>
      </c>
      <c r="H20" s="6"/>
      <c r="I20" s="22">
        <v>0</v>
      </c>
      <c r="J20" s="6"/>
      <c r="K20" s="19">
        <v>0</v>
      </c>
    </row>
    <row r="21" spans="1:11" ht="13.5" thickTop="1"/>
    <row r="22" spans="1:11">
      <c r="A22" s="6" t="s">
        <v>601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ht="13.5" thickBot="1">
      <c r="A23" s="6" t="s">
        <v>602</v>
      </c>
      <c r="B23" s="6"/>
      <c r="C23" s="6"/>
      <c r="D23" s="6"/>
      <c r="E23" s="6"/>
      <c r="F23" s="6"/>
      <c r="G23" s="22">
        <v>0</v>
      </c>
      <c r="H23" s="6"/>
      <c r="I23" s="22">
        <v>0</v>
      </c>
      <c r="J23" s="6"/>
      <c r="K23" s="19">
        <f>I23/סיכום!$B$42</f>
        <v>0</v>
      </c>
    </row>
    <row r="24" spans="1:11" ht="13.5" thickTop="1"/>
    <row r="25" spans="1:11">
      <c r="A25" s="6" t="s">
        <v>603</v>
      </c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 ht="13.5" thickBot="1">
      <c r="A26" s="6" t="s">
        <v>604</v>
      </c>
      <c r="B26" s="6"/>
      <c r="C26" s="6"/>
      <c r="D26" s="6"/>
      <c r="E26" s="6"/>
      <c r="F26" s="6"/>
      <c r="G26" s="22">
        <v>0</v>
      </c>
      <c r="H26" s="6"/>
      <c r="I26" s="22">
        <v>0</v>
      </c>
      <c r="J26" s="6"/>
      <c r="K26" s="19">
        <f>I26/סיכום!$B$42</f>
        <v>0</v>
      </c>
    </row>
    <row r="27" spans="1:11" ht="13.5" thickTop="1"/>
    <row r="28" spans="1:11">
      <c r="A28" s="6" t="s">
        <v>605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 ht="13.5" thickBot="1">
      <c r="A29" s="6" t="s">
        <v>606</v>
      </c>
      <c r="B29" s="6"/>
      <c r="C29" s="6"/>
      <c r="D29" s="6"/>
      <c r="E29" s="6"/>
      <c r="F29" s="6"/>
      <c r="G29" s="22">
        <v>0</v>
      </c>
      <c r="H29" s="6"/>
      <c r="I29" s="22">
        <v>0</v>
      </c>
      <c r="J29" s="6"/>
      <c r="K29" s="19">
        <f>I29/סיכום!$B$42</f>
        <v>0</v>
      </c>
    </row>
    <row r="30" spans="1:11" ht="13.5" thickTop="1"/>
    <row r="31" spans="1:11">
      <c r="A31" s="6" t="s">
        <v>607</v>
      </c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 ht="13.5" thickBot="1">
      <c r="A32" s="6" t="s">
        <v>608</v>
      </c>
      <c r="B32" s="6"/>
      <c r="C32" s="6"/>
      <c r="D32" s="6"/>
      <c r="E32" s="6"/>
      <c r="F32" s="6"/>
      <c r="G32" s="22">
        <v>0</v>
      </c>
      <c r="H32" s="6"/>
      <c r="I32" s="22">
        <v>0</v>
      </c>
      <c r="J32" s="6"/>
      <c r="K32" s="19">
        <f>I32/סיכום!$B$42</f>
        <v>0</v>
      </c>
    </row>
    <row r="33" spans="1:11" ht="13.5" thickTop="1"/>
    <row r="34" spans="1:11" ht="13.5" thickBot="1">
      <c r="A34" s="4" t="s">
        <v>609</v>
      </c>
      <c r="B34" s="4"/>
      <c r="C34" s="4"/>
      <c r="D34" s="4"/>
      <c r="E34" s="4"/>
      <c r="F34" s="4"/>
      <c r="G34" s="23">
        <v>0</v>
      </c>
      <c r="H34" s="4"/>
      <c r="I34" s="23">
        <v>0</v>
      </c>
      <c r="J34" s="4"/>
      <c r="K34" s="21">
        <v>0</v>
      </c>
    </row>
    <row r="35" spans="1:11" ht="13.5" thickTop="1"/>
    <row r="37" spans="1:11">
      <c r="A37" s="4" t="s">
        <v>610</v>
      </c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6" t="s">
        <v>599</v>
      </c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 ht="13.5" thickBot="1">
      <c r="A39" s="6" t="s">
        <v>600</v>
      </c>
      <c r="B39" s="6"/>
      <c r="C39" s="6"/>
      <c r="D39" s="6"/>
      <c r="E39" s="6"/>
      <c r="F39" s="6"/>
      <c r="G39" s="22">
        <v>0</v>
      </c>
      <c r="H39" s="6"/>
      <c r="I39" s="22">
        <v>0</v>
      </c>
      <c r="J39" s="6"/>
      <c r="K39" s="19">
        <f>I39/סיכום!$B$42</f>
        <v>0</v>
      </c>
    </row>
    <row r="40" spans="1:11" ht="13.5" thickTop="1"/>
    <row r="41" spans="1:11">
      <c r="A41" s="6" t="s">
        <v>611</v>
      </c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 ht="13.5" thickBot="1">
      <c r="A42" s="6" t="s">
        <v>612</v>
      </c>
      <c r="B42" s="6"/>
      <c r="C42" s="6"/>
      <c r="D42" s="6"/>
      <c r="E42" s="6"/>
      <c r="F42" s="6"/>
      <c r="G42" s="22">
        <v>0</v>
      </c>
      <c r="H42" s="6"/>
      <c r="I42" s="22">
        <v>0</v>
      </c>
      <c r="J42" s="6"/>
      <c r="K42" s="19">
        <f>I42/סיכום!$B$42</f>
        <v>0</v>
      </c>
    </row>
    <row r="43" spans="1:11" ht="13.5" thickTop="1"/>
    <row r="44" spans="1:11">
      <c r="A44" s="6" t="s">
        <v>605</v>
      </c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1" ht="13.5" thickBot="1">
      <c r="A45" s="6" t="s">
        <v>606</v>
      </c>
      <c r="B45" s="6"/>
      <c r="C45" s="6"/>
      <c r="D45" s="6"/>
      <c r="E45" s="6"/>
      <c r="F45" s="6"/>
      <c r="G45" s="22">
        <v>0</v>
      </c>
      <c r="H45" s="6"/>
      <c r="I45" s="22">
        <v>0</v>
      </c>
      <c r="J45" s="6"/>
      <c r="K45" s="19">
        <f>I45/סיכום!$B$42</f>
        <v>0</v>
      </c>
    </row>
    <row r="46" spans="1:11" ht="13.5" thickTop="1"/>
    <row r="47" spans="1:11">
      <c r="A47" s="6" t="s">
        <v>613</v>
      </c>
      <c r="B47" s="6"/>
      <c r="C47" s="6"/>
      <c r="D47" s="6"/>
      <c r="E47" s="6"/>
      <c r="F47" s="6"/>
      <c r="G47" s="6"/>
      <c r="H47" s="6"/>
      <c r="I47" s="6"/>
      <c r="J47" s="6"/>
      <c r="K47" s="6"/>
    </row>
    <row r="48" spans="1:11" ht="13.5" thickBot="1">
      <c r="A48" s="6" t="s">
        <v>614</v>
      </c>
      <c r="B48" s="6"/>
      <c r="C48" s="6"/>
      <c r="D48" s="6"/>
      <c r="E48" s="6"/>
      <c r="F48" s="6"/>
      <c r="G48" s="22">
        <v>0</v>
      </c>
      <c r="H48" s="6"/>
      <c r="I48" s="22">
        <v>0</v>
      </c>
      <c r="J48" s="6"/>
      <c r="K48" s="19">
        <f>I48/סיכום!$B$42</f>
        <v>0</v>
      </c>
    </row>
    <row r="49" spans="1:11" ht="13.5" thickTop="1"/>
    <row r="50" spans="1:11">
      <c r="A50" s="6" t="s">
        <v>607</v>
      </c>
      <c r="B50" s="6"/>
      <c r="C50" s="6"/>
      <c r="D50" s="6"/>
      <c r="E50" s="6"/>
      <c r="F50" s="6"/>
      <c r="G50" s="6"/>
      <c r="H50" s="6"/>
      <c r="I50" s="6"/>
      <c r="J50" s="6"/>
      <c r="K50" s="6"/>
    </row>
    <row r="51" spans="1:11" ht="13.5" thickBot="1">
      <c r="A51" s="6" t="s">
        <v>608</v>
      </c>
      <c r="B51" s="6"/>
      <c r="C51" s="6"/>
      <c r="D51" s="6"/>
      <c r="E51" s="6"/>
      <c r="F51" s="6"/>
      <c r="G51" s="22">
        <v>0</v>
      </c>
      <c r="H51" s="6"/>
      <c r="I51" s="22">
        <v>0</v>
      </c>
      <c r="J51" s="6"/>
      <c r="K51" s="19">
        <f>I51/סיכום!$B$42</f>
        <v>0</v>
      </c>
    </row>
    <row r="52" spans="1:11" ht="13.5" thickTop="1"/>
    <row r="53" spans="1:11" ht="13.5" thickBot="1">
      <c r="A53" s="4" t="s">
        <v>615</v>
      </c>
      <c r="B53" s="4"/>
      <c r="C53" s="4"/>
      <c r="D53" s="4"/>
      <c r="E53" s="4"/>
      <c r="F53" s="4"/>
      <c r="G53" s="23">
        <v>0</v>
      </c>
      <c r="H53" s="4"/>
      <c r="I53" s="23">
        <v>0</v>
      </c>
      <c r="J53" s="4"/>
      <c r="K53" s="21">
        <v>0</v>
      </c>
    </row>
    <row r="54" spans="1:11" ht="13.5" thickTop="1"/>
    <row r="56" spans="1:11" ht="13.5" thickBot="1">
      <c r="A56" s="4" t="s">
        <v>616</v>
      </c>
      <c r="B56" s="4"/>
      <c r="C56" s="4"/>
      <c r="D56" s="4"/>
      <c r="E56" s="4"/>
      <c r="F56" s="4"/>
      <c r="G56" s="23">
        <v>0</v>
      </c>
      <c r="H56" s="4"/>
      <c r="I56" s="23">
        <v>0</v>
      </c>
      <c r="J56" s="4"/>
      <c r="K56" s="21">
        <v>0</v>
      </c>
    </row>
    <row r="57" spans="1:11" ht="13.5" thickTop="1"/>
    <row r="59" spans="1:11">
      <c r="A59" s="7" t="s">
        <v>50</v>
      </c>
      <c r="B59" s="7"/>
      <c r="C59" s="7"/>
      <c r="D59" s="7"/>
      <c r="E59" s="7"/>
      <c r="F59" s="7"/>
      <c r="G59" s="7"/>
      <c r="H59" s="7"/>
      <c r="I59" s="7"/>
      <c r="J59" s="7"/>
      <c r="K59" s="7"/>
    </row>
    <row r="63" spans="1:11">
      <c r="A63" s="2" t="s">
        <v>51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0"/>
  <sheetViews>
    <sheetView rightToLeft="1" topLeftCell="A5" workbookViewId="0">
      <selection activeCell="F26" sqref="F26:F27"/>
    </sheetView>
  </sheetViews>
  <sheetFormatPr defaultColWidth="9.140625" defaultRowHeight="12.75"/>
  <cols>
    <col min="1" max="1" width="34.7109375" customWidth="1"/>
    <col min="2" max="2" width="12.7109375" customWidth="1"/>
    <col min="3" max="3" width="8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617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99</v>
      </c>
      <c r="E11" s="4" t="s">
        <v>53</v>
      </c>
      <c r="F11" s="4" t="s">
        <v>9</v>
      </c>
      <c r="G11" s="4" t="s">
        <v>55</v>
      </c>
      <c r="H11" s="4" t="s">
        <v>56</v>
      </c>
      <c r="I11" s="4" t="s">
        <v>473</v>
      </c>
      <c r="J11" s="4" t="s">
        <v>13</v>
      </c>
    </row>
    <row r="12" spans="1:10">
      <c r="A12" s="5"/>
      <c r="B12" s="5"/>
      <c r="C12" s="5"/>
      <c r="D12" s="5"/>
      <c r="E12" s="5" t="s">
        <v>58</v>
      </c>
      <c r="F12" s="5"/>
      <c r="G12" s="5" t="s">
        <v>60</v>
      </c>
      <c r="H12" s="5" t="s">
        <v>61</v>
      </c>
      <c r="I12" s="5" t="s">
        <v>15</v>
      </c>
      <c r="J12" s="5" t="s">
        <v>14</v>
      </c>
    </row>
    <row r="15" spans="1:10">
      <c r="A15" s="4" t="s">
        <v>618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619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620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13.5" thickBot="1">
      <c r="A20" s="6" t="s">
        <v>621</v>
      </c>
      <c r="B20" s="6"/>
      <c r="C20" s="6"/>
      <c r="D20" s="6"/>
      <c r="E20" s="6"/>
      <c r="F20" s="6"/>
      <c r="G20" s="22">
        <v>0</v>
      </c>
      <c r="H20" s="6"/>
      <c r="I20" s="22">
        <v>0</v>
      </c>
      <c r="J20" s="19">
        <v>0</v>
      </c>
    </row>
    <row r="21" spans="1:10" ht="13.5" thickTop="1"/>
    <row r="22" spans="1:10">
      <c r="A22" s="6" t="s">
        <v>622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13.5" thickBot="1">
      <c r="A23" s="6" t="s">
        <v>623</v>
      </c>
      <c r="B23" s="6"/>
      <c r="C23" s="6"/>
      <c r="D23" s="6"/>
      <c r="E23" s="6"/>
      <c r="F23" s="6"/>
      <c r="G23" s="22">
        <v>0</v>
      </c>
      <c r="H23" s="6"/>
      <c r="I23" s="22">
        <v>0</v>
      </c>
      <c r="J23" s="19">
        <f>H23/סיכום!$B$42</f>
        <v>0</v>
      </c>
    </row>
    <row r="24" spans="1:10" ht="13.5" thickTop="1"/>
    <row r="25" spans="1:10">
      <c r="A25" s="6" t="s">
        <v>624</v>
      </c>
      <c r="B25" s="6"/>
      <c r="C25" s="6"/>
      <c r="D25" s="6"/>
      <c r="E25" s="6"/>
      <c r="F25" s="6"/>
      <c r="G25" s="6"/>
      <c r="H25" s="6"/>
      <c r="I25" s="6"/>
      <c r="J25" s="6"/>
    </row>
    <row r="26" spans="1:10" ht="13.5" thickBot="1">
      <c r="A26" s="6" t="s">
        <v>625</v>
      </c>
      <c r="B26" s="6"/>
      <c r="C26" s="6"/>
      <c r="D26" s="6"/>
      <c r="E26" s="6"/>
      <c r="F26" s="6"/>
      <c r="G26" s="22">
        <v>0</v>
      </c>
      <c r="H26" s="6"/>
      <c r="I26" s="22">
        <v>0</v>
      </c>
      <c r="J26" s="19">
        <f>H26/סיכום!$B$42</f>
        <v>0</v>
      </c>
    </row>
    <row r="27" spans="1:10" ht="13.5" thickTop="1"/>
    <row r="28" spans="1:10">
      <c r="A28" s="6" t="s">
        <v>626</v>
      </c>
      <c r="B28" s="6"/>
      <c r="C28" s="6"/>
      <c r="D28" s="6"/>
      <c r="E28" s="6"/>
      <c r="F28" s="6"/>
      <c r="G28" s="6"/>
      <c r="H28" s="6"/>
      <c r="I28" s="6"/>
      <c r="J28" s="6"/>
    </row>
    <row r="29" spans="1:10" ht="13.5" thickBot="1">
      <c r="A29" s="6" t="s">
        <v>627</v>
      </c>
      <c r="B29" s="6"/>
      <c r="C29" s="6"/>
      <c r="D29" s="6"/>
      <c r="E29" s="6"/>
      <c r="F29" s="6"/>
      <c r="G29" s="22">
        <v>0</v>
      </c>
      <c r="H29" s="6"/>
      <c r="I29" s="22">
        <v>0</v>
      </c>
      <c r="J29" s="19">
        <f>H29/סיכום!$B$42</f>
        <v>0</v>
      </c>
    </row>
    <row r="30" spans="1:10" ht="13.5" thickTop="1"/>
    <row r="31" spans="1:10">
      <c r="A31" s="6" t="s">
        <v>628</v>
      </c>
      <c r="B31" s="6"/>
      <c r="C31" s="6"/>
      <c r="D31" s="6"/>
      <c r="E31" s="6"/>
      <c r="F31" s="6"/>
      <c r="G31" s="6"/>
      <c r="H31" s="6"/>
      <c r="I31" s="6"/>
      <c r="J31" s="6"/>
    </row>
    <row r="32" spans="1:10" ht="13.5" thickBot="1">
      <c r="A32" s="6" t="s">
        <v>629</v>
      </c>
      <c r="B32" s="6"/>
      <c r="C32" s="6"/>
      <c r="D32" s="6"/>
      <c r="E32" s="6"/>
      <c r="F32" s="6"/>
      <c r="G32" s="22">
        <v>0</v>
      </c>
      <c r="H32" s="6"/>
      <c r="I32" s="22">
        <v>0</v>
      </c>
      <c r="J32" s="19">
        <f>H32/סיכום!$B$42</f>
        <v>0</v>
      </c>
    </row>
    <row r="33" spans="1:10" ht="13.5" thickTop="1"/>
    <row r="34" spans="1:10" ht="13.5" thickBot="1">
      <c r="A34" s="4" t="s">
        <v>630</v>
      </c>
      <c r="B34" s="4"/>
      <c r="C34" s="4"/>
      <c r="D34" s="4"/>
      <c r="E34" s="4"/>
      <c r="F34" s="4"/>
      <c r="G34" s="23">
        <v>0</v>
      </c>
      <c r="H34" s="4"/>
      <c r="I34" s="23">
        <v>0</v>
      </c>
      <c r="J34" s="21">
        <v>0</v>
      </c>
    </row>
    <row r="35" spans="1:10" ht="13.5" thickTop="1"/>
    <row r="37" spans="1:10">
      <c r="A37" s="4" t="s">
        <v>631</v>
      </c>
      <c r="B37" s="4"/>
      <c r="C37" s="4"/>
      <c r="D37" s="4"/>
      <c r="E37" s="4"/>
      <c r="F37" s="4"/>
      <c r="G37" s="4"/>
      <c r="H37" s="4"/>
      <c r="I37" s="4"/>
      <c r="J37" s="4"/>
    </row>
    <row r="38" spans="1:10">
      <c r="A38" s="6" t="s">
        <v>620</v>
      </c>
      <c r="B38" s="6"/>
      <c r="C38" s="6"/>
      <c r="D38" s="6"/>
      <c r="E38" s="6"/>
      <c r="F38" s="6"/>
      <c r="G38" s="6"/>
      <c r="H38" s="6"/>
      <c r="I38" s="6"/>
      <c r="J38" s="6"/>
    </row>
    <row r="39" spans="1:10" ht="13.5" thickBot="1">
      <c r="A39" s="6" t="s">
        <v>621</v>
      </c>
      <c r="B39" s="6"/>
      <c r="C39" s="6"/>
      <c r="D39" s="6"/>
      <c r="E39" s="6"/>
      <c r="F39" s="6"/>
      <c r="G39" s="22">
        <v>0</v>
      </c>
      <c r="H39" s="6"/>
      <c r="I39" s="22">
        <v>0</v>
      </c>
      <c r="J39" s="19">
        <f>H39/סיכום!$B$42</f>
        <v>0</v>
      </c>
    </row>
    <row r="40" spans="1:10" ht="13.5" thickTop="1"/>
    <row r="41" spans="1:10">
      <c r="A41" s="6" t="s">
        <v>632</v>
      </c>
      <c r="B41" s="6"/>
      <c r="C41" s="6"/>
      <c r="D41" s="6"/>
      <c r="E41" s="6"/>
      <c r="F41" s="6"/>
      <c r="G41" s="6"/>
      <c r="H41" s="6"/>
      <c r="I41" s="6"/>
      <c r="J41" s="6"/>
    </row>
    <row r="42" spans="1:10" ht="13.5" thickBot="1">
      <c r="A42" s="6" t="s">
        <v>633</v>
      </c>
      <c r="B42" s="6"/>
      <c r="C42" s="6"/>
      <c r="D42" s="6"/>
      <c r="E42" s="6"/>
      <c r="F42" s="6"/>
      <c r="G42" s="22">
        <v>0</v>
      </c>
      <c r="H42" s="6"/>
      <c r="I42" s="22">
        <v>0</v>
      </c>
      <c r="J42" s="19">
        <f>H42/סיכום!$B$42</f>
        <v>0</v>
      </c>
    </row>
    <row r="43" spans="1:10" ht="13.5" thickTop="1"/>
    <row r="44" spans="1:10">
      <c r="A44" s="6" t="s">
        <v>626</v>
      </c>
      <c r="B44" s="6"/>
      <c r="C44" s="6"/>
      <c r="D44" s="6"/>
      <c r="E44" s="6"/>
      <c r="F44" s="6"/>
      <c r="G44" s="6"/>
      <c r="H44" s="6"/>
      <c r="I44" s="6"/>
      <c r="J44" s="6"/>
    </row>
    <row r="45" spans="1:10" ht="13.5" thickBot="1">
      <c r="A45" s="6" t="s">
        <v>627</v>
      </c>
      <c r="B45" s="6"/>
      <c r="C45" s="6"/>
      <c r="D45" s="6"/>
      <c r="E45" s="6"/>
      <c r="F45" s="6"/>
      <c r="G45" s="22">
        <v>0</v>
      </c>
      <c r="H45" s="6"/>
      <c r="I45" s="22">
        <v>0</v>
      </c>
      <c r="J45" s="19">
        <f>H45/סיכום!$B$42</f>
        <v>0</v>
      </c>
    </row>
    <row r="46" spans="1:10" ht="13.5" thickTop="1"/>
    <row r="47" spans="1:10">
      <c r="A47" s="6" t="s">
        <v>628</v>
      </c>
      <c r="B47" s="6"/>
      <c r="C47" s="6"/>
      <c r="D47" s="6"/>
      <c r="E47" s="6"/>
      <c r="F47" s="6"/>
      <c r="G47" s="6"/>
      <c r="H47" s="6"/>
      <c r="I47" s="6"/>
      <c r="J47" s="6"/>
    </row>
    <row r="48" spans="1:10" ht="13.5" thickBot="1">
      <c r="A48" s="6" t="s">
        <v>629</v>
      </c>
      <c r="B48" s="6"/>
      <c r="C48" s="6"/>
      <c r="D48" s="6"/>
      <c r="E48" s="6"/>
      <c r="F48" s="6"/>
      <c r="G48" s="22">
        <v>0</v>
      </c>
      <c r="H48" s="6"/>
      <c r="I48" s="22">
        <v>0</v>
      </c>
      <c r="J48" s="19">
        <f>H48/סיכום!$B$42</f>
        <v>0</v>
      </c>
    </row>
    <row r="49" spans="1:10" ht="13.5" thickTop="1"/>
    <row r="50" spans="1:10" ht="13.5" thickBot="1">
      <c r="A50" s="4" t="s">
        <v>634</v>
      </c>
      <c r="B50" s="4"/>
      <c r="C50" s="4"/>
      <c r="D50" s="4"/>
      <c r="E50" s="4"/>
      <c r="F50" s="4"/>
      <c r="G50" s="23">
        <v>0</v>
      </c>
      <c r="H50" s="4"/>
      <c r="I50" s="23">
        <v>0</v>
      </c>
      <c r="J50" s="21">
        <v>0</v>
      </c>
    </row>
    <row r="51" spans="1:10" ht="13.5" thickTop="1"/>
    <row r="53" spans="1:10" ht="13.5" thickBot="1">
      <c r="A53" s="4" t="s">
        <v>635</v>
      </c>
      <c r="B53" s="4"/>
      <c r="C53" s="4"/>
      <c r="D53" s="4"/>
      <c r="E53" s="4"/>
      <c r="F53" s="4"/>
      <c r="G53" s="23">
        <v>0</v>
      </c>
      <c r="H53" s="4"/>
      <c r="I53" s="23">
        <v>0</v>
      </c>
      <c r="J53" s="21">
        <v>0</v>
      </c>
    </row>
    <row r="54" spans="1:10" ht="13.5" thickTop="1"/>
    <row r="56" spans="1:10">
      <c r="A56" s="7" t="s">
        <v>50</v>
      </c>
      <c r="B56" s="7"/>
      <c r="C56" s="7"/>
      <c r="D56" s="7"/>
      <c r="E56" s="7"/>
      <c r="F56" s="7"/>
      <c r="G56" s="7"/>
      <c r="H56" s="7"/>
      <c r="I56" s="7"/>
      <c r="J56" s="7"/>
    </row>
    <row r="60" spans="1:10">
      <c r="A60" s="2" t="s">
        <v>51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7"/>
  <sheetViews>
    <sheetView rightToLeft="1" topLeftCell="D19" workbookViewId="0">
      <selection activeCell="N25" sqref="N25:N41"/>
    </sheetView>
  </sheetViews>
  <sheetFormatPr defaultColWidth="9.140625" defaultRowHeight="12.75"/>
  <cols>
    <col min="1" max="1" width="44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8.7109375" customWidth="1"/>
    <col min="7" max="7" width="11.7109375" customWidth="1"/>
    <col min="8" max="8" width="14.7109375" style="28" customWidth="1"/>
    <col min="9" max="9" width="16.7109375" style="28" customWidth="1"/>
    <col min="10" max="10" width="15.7109375" style="31" customWidth="1"/>
    <col min="11" max="11" width="9.7109375" style="31" customWidth="1"/>
    <col min="12" max="12" width="11.7109375" style="31" customWidth="1"/>
    <col min="13" max="13" width="24.7109375" style="28" customWidth="1"/>
    <col min="14" max="14" width="20.7109375" style="28" customWidth="1"/>
  </cols>
  <sheetData>
    <row r="2" spans="1:14" ht="18">
      <c r="A2" s="1" t="s">
        <v>0</v>
      </c>
    </row>
    <row r="4" spans="1:14" ht="18">
      <c r="A4" s="1" t="s">
        <v>52</v>
      </c>
    </row>
    <row r="6" spans="1:14">
      <c r="A6" s="2" t="s">
        <v>2</v>
      </c>
    </row>
    <row r="8" spans="1:14" ht="15">
      <c r="A8" s="3" t="s">
        <v>3</v>
      </c>
    </row>
    <row r="11" spans="1:14">
      <c r="A11" s="4" t="s">
        <v>4</v>
      </c>
      <c r="B11" s="4" t="s">
        <v>5</v>
      </c>
      <c r="C11" s="4" t="s">
        <v>7</v>
      </c>
      <c r="D11" s="4" t="s">
        <v>8</v>
      </c>
      <c r="E11" s="4" t="s">
        <v>53</v>
      </c>
      <c r="F11" s="4" t="s">
        <v>54</v>
      </c>
      <c r="G11" s="4" t="s">
        <v>9</v>
      </c>
      <c r="H11" s="20" t="s">
        <v>10</v>
      </c>
      <c r="I11" s="20" t="s">
        <v>11</v>
      </c>
      <c r="J11" s="26" t="s">
        <v>55</v>
      </c>
      <c r="K11" s="26" t="s">
        <v>56</v>
      </c>
      <c r="L11" s="26" t="s">
        <v>12</v>
      </c>
      <c r="M11" s="20" t="s">
        <v>57</v>
      </c>
      <c r="N11" s="20" t="s">
        <v>13</v>
      </c>
    </row>
    <row r="12" spans="1:14">
      <c r="A12" s="5"/>
      <c r="B12" s="5"/>
      <c r="C12" s="5"/>
      <c r="D12" s="5"/>
      <c r="E12" s="5" t="s">
        <v>58</v>
      </c>
      <c r="F12" s="5" t="s">
        <v>59</v>
      </c>
      <c r="G12" s="5"/>
      <c r="H12" s="29" t="s">
        <v>14</v>
      </c>
      <c r="I12" s="29" t="s">
        <v>14</v>
      </c>
      <c r="J12" s="32" t="s">
        <v>60</v>
      </c>
      <c r="K12" s="32" t="s">
        <v>61</v>
      </c>
      <c r="L12" s="32" t="s">
        <v>15</v>
      </c>
      <c r="M12" s="29" t="s">
        <v>14</v>
      </c>
      <c r="N12" s="29" t="s">
        <v>14</v>
      </c>
    </row>
    <row r="15" spans="1:14">
      <c r="A15" s="4" t="s">
        <v>62</v>
      </c>
      <c r="B15" s="4"/>
      <c r="C15" s="4"/>
      <c r="D15" s="4"/>
      <c r="E15" s="4"/>
      <c r="F15" s="4"/>
      <c r="G15" s="4"/>
      <c r="H15" s="20"/>
      <c r="I15" s="20"/>
      <c r="J15" s="26"/>
      <c r="K15" s="26"/>
      <c r="L15" s="26"/>
      <c r="M15" s="20"/>
      <c r="N15" s="20"/>
    </row>
    <row r="18" spans="1:14">
      <c r="A18" s="4" t="s">
        <v>63</v>
      </c>
      <c r="B18" s="4"/>
      <c r="C18" s="4"/>
      <c r="D18" s="4"/>
      <c r="E18" s="4"/>
      <c r="F18" s="4"/>
      <c r="G18" s="4"/>
      <c r="H18" s="20"/>
      <c r="I18" s="20"/>
      <c r="J18" s="26"/>
      <c r="K18" s="26"/>
      <c r="L18" s="26"/>
      <c r="M18" s="20"/>
      <c r="N18" s="20"/>
    </row>
    <row r="19" spans="1:14">
      <c r="A19" s="6" t="s">
        <v>64</v>
      </c>
      <c r="B19" s="6"/>
      <c r="C19" s="6"/>
      <c r="D19" s="6"/>
      <c r="E19" s="6"/>
      <c r="F19" s="6"/>
      <c r="G19" s="6"/>
      <c r="H19" s="18"/>
      <c r="I19" s="18"/>
      <c r="J19" s="34"/>
      <c r="K19" s="34"/>
      <c r="L19" s="34"/>
      <c r="M19" s="18"/>
      <c r="N19" s="18"/>
    </row>
    <row r="20" spans="1:14">
      <c r="A20" s="7" t="s">
        <v>65</v>
      </c>
      <c r="B20" s="7">
        <v>1125905</v>
      </c>
      <c r="C20" s="7" t="s">
        <v>66</v>
      </c>
      <c r="D20" s="27">
        <v>0</v>
      </c>
      <c r="E20" s="27">
        <v>0</v>
      </c>
      <c r="F20" s="7">
        <v>2.1</v>
      </c>
      <c r="G20" s="7" t="s">
        <v>36</v>
      </c>
      <c r="H20" s="17">
        <v>0.01</v>
      </c>
      <c r="I20" s="17">
        <v>-8.8000000000000005E-3</v>
      </c>
      <c r="J20" s="35">
        <v>45896</v>
      </c>
      <c r="K20" s="35">
        <v>106.68</v>
      </c>
      <c r="L20" s="35">
        <v>48.96</v>
      </c>
      <c r="M20" s="17">
        <v>0</v>
      </c>
      <c r="N20" s="17">
        <f>L20/סיכום!$B$42</f>
        <v>5.8661834414032261E-3</v>
      </c>
    </row>
    <row r="21" spans="1:14">
      <c r="A21" s="7" t="s">
        <v>67</v>
      </c>
      <c r="B21" s="7">
        <v>1120583</v>
      </c>
      <c r="C21" s="7" t="s">
        <v>66</v>
      </c>
      <c r="D21" s="27">
        <v>0</v>
      </c>
      <c r="E21" s="27">
        <v>0</v>
      </c>
      <c r="F21" s="7">
        <v>20.440000000000001</v>
      </c>
      <c r="G21" s="7" t="s">
        <v>36</v>
      </c>
      <c r="H21" s="17">
        <v>2.75E-2</v>
      </c>
      <c r="I21" s="17">
        <v>6.4999999999999997E-3</v>
      </c>
      <c r="J21" s="35">
        <v>38710</v>
      </c>
      <c r="K21" s="35">
        <v>160.6</v>
      </c>
      <c r="L21" s="35">
        <v>62.17</v>
      </c>
      <c r="M21" s="17">
        <v>0</v>
      </c>
      <c r="N21" s="17">
        <f>L21/סיכום!$B$42</f>
        <v>7.448950664870068E-3</v>
      </c>
    </row>
    <row r="22" spans="1:14" ht="13.5" thickBot="1">
      <c r="A22" s="6" t="s">
        <v>68</v>
      </c>
      <c r="B22" s="6"/>
      <c r="C22" s="6"/>
      <c r="D22" s="6"/>
      <c r="E22" s="6"/>
      <c r="F22" s="6">
        <v>12.36</v>
      </c>
      <c r="G22" s="6"/>
      <c r="H22" s="18"/>
      <c r="I22" s="18">
        <v>-2.0000000000000001E-4</v>
      </c>
      <c r="J22" s="24">
        <f>SUM(J20:J21)</f>
        <v>84606</v>
      </c>
      <c r="K22" s="34"/>
      <c r="L22" s="24">
        <f>SUM(L20:L21)</f>
        <v>111.13</v>
      </c>
      <c r="M22" s="18"/>
      <c r="N22" s="19">
        <f>SUM(N20:N21)</f>
        <v>1.3315134106273295E-2</v>
      </c>
    </row>
    <row r="23" spans="1:14" ht="13.5" thickTop="1"/>
    <row r="24" spans="1:14">
      <c r="A24" s="6" t="s">
        <v>69</v>
      </c>
      <c r="B24" s="6"/>
      <c r="C24" s="6"/>
      <c r="D24" s="6"/>
      <c r="E24" s="6"/>
      <c r="F24" s="6"/>
      <c r="G24" s="6"/>
      <c r="H24" s="18"/>
      <c r="I24" s="18"/>
      <c r="J24" s="34"/>
      <c r="K24" s="34"/>
      <c r="L24" s="34"/>
      <c r="M24" s="18"/>
      <c r="N24" s="18"/>
    </row>
    <row r="25" spans="1:14">
      <c r="A25" s="7" t="s">
        <v>70</v>
      </c>
      <c r="B25" s="7">
        <v>8150518</v>
      </c>
      <c r="C25" s="7" t="s">
        <v>66</v>
      </c>
      <c r="D25" s="27">
        <v>0</v>
      </c>
      <c r="E25" s="27">
        <v>0</v>
      </c>
      <c r="F25" s="7">
        <v>0.1</v>
      </c>
      <c r="G25" s="7" t="s">
        <v>36</v>
      </c>
      <c r="H25" s="17">
        <v>0</v>
      </c>
      <c r="I25" s="17">
        <v>2E-3</v>
      </c>
      <c r="J25" s="35">
        <v>39210</v>
      </c>
      <c r="K25" s="35">
        <v>99.98</v>
      </c>
      <c r="L25" s="35">
        <v>39.200000000000003</v>
      </c>
      <c r="M25" s="17">
        <v>0</v>
      </c>
      <c r="N25" s="17">
        <f>L25/סיכום!$B$42</f>
        <v>4.6967808599470279E-3</v>
      </c>
    </row>
    <row r="26" spans="1:14">
      <c r="A26" s="7" t="s">
        <v>71</v>
      </c>
      <c r="B26" s="7">
        <v>8151219</v>
      </c>
      <c r="C26" s="7" t="s">
        <v>66</v>
      </c>
      <c r="D26" s="27">
        <v>0</v>
      </c>
      <c r="E26" s="27">
        <v>0</v>
      </c>
      <c r="F26" s="7">
        <v>0.67</v>
      </c>
      <c r="G26" s="7" t="s">
        <v>36</v>
      </c>
      <c r="H26" s="17">
        <v>0</v>
      </c>
      <c r="I26" s="17">
        <v>1E-3</v>
      </c>
      <c r="J26" s="35">
        <v>13183</v>
      </c>
      <c r="K26" s="35">
        <v>99.93</v>
      </c>
      <c r="L26" s="35">
        <v>13.17</v>
      </c>
      <c r="M26" s="17">
        <v>0</v>
      </c>
      <c r="N26" s="17">
        <f>L26/סיכום!$B$42</f>
        <v>1.5779745899362843E-3</v>
      </c>
    </row>
    <row r="27" spans="1:14">
      <c r="A27" s="7" t="s">
        <v>72</v>
      </c>
      <c r="B27" s="7">
        <v>8160210</v>
      </c>
      <c r="C27" s="7" t="s">
        <v>66</v>
      </c>
      <c r="D27" s="27">
        <v>0</v>
      </c>
      <c r="E27" s="27">
        <v>0</v>
      </c>
      <c r="F27" s="7">
        <v>0.85</v>
      </c>
      <c r="G27" s="7" t="s">
        <v>36</v>
      </c>
      <c r="H27" s="17">
        <v>0</v>
      </c>
      <c r="I27" s="17">
        <v>8.9999999999999998E-4</v>
      </c>
      <c r="J27" s="35">
        <v>64817</v>
      </c>
      <c r="K27" s="35">
        <v>99.92</v>
      </c>
      <c r="L27" s="35">
        <v>64.77</v>
      </c>
      <c r="M27" s="17">
        <v>0</v>
      </c>
      <c r="N27" s="17">
        <f>L27/סיכום!$B$42</f>
        <v>7.7604718443563502E-3</v>
      </c>
    </row>
    <row r="28" spans="1:14">
      <c r="A28" s="7" t="s">
        <v>73</v>
      </c>
      <c r="B28" s="7">
        <v>8150617</v>
      </c>
      <c r="C28" s="7" t="s">
        <v>66</v>
      </c>
      <c r="D28" s="27">
        <v>0</v>
      </c>
      <c r="E28" s="27">
        <v>0</v>
      </c>
      <c r="F28" s="7">
        <v>0.18</v>
      </c>
      <c r="G28" s="7" t="s">
        <v>36</v>
      </c>
      <c r="H28" s="17">
        <v>0</v>
      </c>
      <c r="I28" s="17">
        <v>1.1000000000000001E-3</v>
      </c>
      <c r="J28" s="35">
        <v>239257</v>
      </c>
      <c r="K28" s="35">
        <v>99.98</v>
      </c>
      <c r="L28" s="35">
        <v>239.21</v>
      </c>
      <c r="M28" s="17">
        <v>0</v>
      </c>
      <c r="N28" s="17">
        <f>L28/סיכום!$B$42</f>
        <v>2.8661146671120623E-2</v>
      </c>
    </row>
    <row r="29" spans="1:14">
      <c r="A29" s="7" t="s">
        <v>74</v>
      </c>
      <c r="B29" s="7">
        <v>8150724</v>
      </c>
      <c r="C29" s="7" t="s">
        <v>66</v>
      </c>
      <c r="D29" s="27">
        <v>0</v>
      </c>
      <c r="E29" s="27">
        <v>0</v>
      </c>
      <c r="F29" s="7">
        <v>0.27</v>
      </c>
      <c r="G29" s="7" t="s">
        <v>36</v>
      </c>
      <c r="H29" s="17">
        <v>0</v>
      </c>
      <c r="I29" s="17">
        <v>6.9999999999999999E-4</v>
      </c>
      <c r="J29" s="35">
        <v>230000</v>
      </c>
      <c r="K29" s="35">
        <v>99.98</v>
      </c>
      <c r="L29" s="35">
        <v>229.95</v>
      </c>
      <c r="M29" s="17">
        <v>0</v>
      </c>
      <c r="N29" s="17">
        <f>L29/סיכום!$B$42</f>
        <v>2.7551652008796401E-2</v>
      </c>
    </row>
    <row r="30" spans="1:14">
      <c r="A30" s="7" t="s">
        <v>75</v>
      </c>
      <c r="B30" s="7">
        <v>8150815</v>
      </c>
      <c r="C30" s="7" t="s">
        <v>66</v>
      </c>
      <c r="D30" s="27">
        <v>0</v>
      </c>
      <c r="E30" s="27">
        <v>0</v>
      </c>
      <c r="F30" s="7">
        <v>0.35</v>
      </c>
      <c r="G30" s="7" t="s">
        <v>36</v>
      </c>
      <c r="H30" s="17">
        <v>0</v>
      </c>
      <c r="I30" s="17">
        <v>5.9999999999999995E-4</v>
      </c>
      <c r="J30" s="35">
        <v>43000</v>
      </c>
      <c r="K30" s="35">
        <v>99.98</v>
      </c>
      <c r="L30" s="35">
        <v>42.99</v>
      </c>
      <c r="M30" s="17">
        <v>0</v>
      </c>
      <c r="N30" s="17">
        <f>L30/סיכום!$B$42</f>
        <v>5.150882886967416E-3</v>
      </c>
    </row>
    <row r="31" spans="1:14">
      <c r="A31" s="7" t="s">
        <v>76</v>
      </c>
      <c r="B31" s="7">
        <v>8150914</v>
      </c>
      <c r="C31" s="7" t="s">
        <v>66</v>
      </c>
      <c r="D31" s="27">
        <v>0</v>
      </c>
      <c r="E31" s="27">
        <v>0</v>
      </c>
      <c r="F31" s="7">
        <v>0.42</v>
      </c>
      <c r="G31" s="7" t="s">
        <v>36</v>
      </c>
      <c r="H31" s="17">
        <v>0</v>
      </c>
      <c r="I31" s="17">
        <v>8.9999999999999998E-4</v>
      </c>
      <c r="J31" s="35">
        <v>138590</v>
      </c>
      <c r="K31" s="35">
        <v>99.96</v>
      </c>
      <c r="L31" s="35">
        <v>138.53</v>
      </c>
      <c r="M31" s="17">
        <v>0</v>
      </c>
      <c r="N31" s="17">
        <f>L31/סיכום!$B$42</f>
        <v>1.6598088074705655E-2</v>
      </c>
    </row>
    <row r="32" spans="1:14">
      <c r="A32" s="7" t="s">
        <v>77</v>
      </c>
      <c r="B32" s="7">
        <v>1126218</v>
      </c>
      <c r="C32" s="7" t="s">
        <v>66</v>
      </c>
      <c r="D32" s="27">
        <v>0</v>
      </c>
      <c r="E32" s="27">
        <v>0</v>
      </c>
      <c r="F32" s="7">
        <v>2.73</v>
      </c>
      <c r="G32" s="7" t="s">
        <v>36</v>
      </c>
      <c r="H32" s="17">
        <v>0.04</v>
      </c>
      <c r="I32" s="17">
        <v>3.3999999999999998E-3</v>
      </c>
      <c r="J32" s="35">
        <v>397607</v>
      </c>
      <c r="K32" s="35">
        <v>110.99</v>
      </c>
      <c r="L32" s="35">
        <v>441.3</v>
      </c>
      <c r="M32" s="17">
        <v>0</v>
      </c>
      <c r="N32" s="17">
        <f>L32/סיכום!$B$42</f>
        <v>5.2874729425883241E-2</v>
      </c>
    </row>
    <row r="33" spans="1:14">
      <c r="A33" s="7" t="s">
        <v>78</v>
      </c>
      <c r="B33" s="7">
        <v>1115773</v>
      </c>
      <c r="C33" s="7" t="s">
        <v>66</v>
      </c>
      <c r="D33" s="27">
        <v>0</v>
      </c>
      <c r="E33" s="27">
        <v>0</v>
      </c>
      <c r="F33" s="7">
        <v>4.43</v>
      </c>
      <c r="G33" s="7" t="s">
        <v>36</v>
      </c>
      <c r="H33" s="17">
        <v>0.05</v>
      </c>
      <c r="I33" s="17">
        <v>7.6E-3</v>
      </c>
      <c r="J33" s="35">
        <v>106430</v>
      </c>
      <c r="K33" s="35">
        <v>120.85</v>
      </c>
      <c r="L33" s="35">
        <v>128.62</v>
      </c>
      <c r="M33" s="17">
        <v>0</v>
      </c>
      <c r="N33" s="17">
        <f>L33/סיכום!$B$42</f>
        <v>1.5410713117509864E-2</v>
      </c>
    </row>
    <row r="34" spans="1:14">
      <c r="A34" s="7" t="s">
        <v>79</v>
      </c>
      <c r="B34" s="7">
        <v>1123272</v>
      </c>
      <c r="C34" s="7" t="s">
        <v>66</v>
      </c>
      <c r="D34" s="27">
        <v>0</v>
      </c>
      <c r="E34" s="27">
        <v>0</v>
      </c>
      <c r="F34" s="7">
        <v>5.97</v>
      </c>
      <c r="G34" s="7" t="s">
        <v>36</v>
      </c>
      <c r="H34" s="17">
        <v>5.5E-2</v>
      </c>
      <c r="I34" s="17">
        <v>1.1299999999999999E-2</v>
      </c>
      <c r="J34" s="35">
        <v>56959</v>
      </c>
      <c r="K34" s="35">
        <v>129.56</v>
      </c>
      <c r="L34" s="35">
        <v>73.8</v>
      </c>
      <c r="M34" s="17">
        <v>0</v>
      </c>
      <c r="N34" s="17">
        <f>L34/סיכום!$B$42</f>
        <v>8.8424088638798613E-3</v>
      </c>
    </row>
    <row r="35" spans="1:14">
      <c r="A35" s="7" t="s">
        <v>80</v>
      </c>
      <c r="B35" s="7">
        <v>1125400</v>
      </c>
      <c r="C35" s="7" t="s">
        <v>66</v>
      </c>
      <c r="D35" s="27">
        <v>0</v>
      </c>
      <c r="E35" s="27">
        <v>0</v>
      </c>
      <c r="F35" s="7">
        <v>17.02</v>
      </c>
      <c r="G35" s="7" t="s">
        <v>36</v>
      </c>
      <c r="H35" s="17">
        <v>5.5E-2</v>
      </c>
      <c r="I35" s="17">
        <v>2.53E-2</v>
      </c>
      <c r="J35" s="35">
        <v>20455</v>
      </c>
      <c r="K35" s="35">
        <v>158.22</v>
      </c>
      <c r="L35" s="35">
        <v>32.36</v>
      </c>
      <c r="M35" s="17">
        <v>0</v>
      </c>
      <c r="N35" s="17">
        <f>L35/סיכום!$B$42</f>
        <v>3.8772405262215764E-3</v>
      </c>
    </row>
    <row r="36" spans="1:14">
      <c r="A36" s="7" t="s">
        <v>81</v>
      </c>
      <c r="B36" s="7">
        <v>1101575</v>
      </c>
      <c r="C36" s="7" t="s">
        <v>66</v>
      </c>
      <c r="D36" s="27">
        <v>0</v>
      </c>
      <c r="E36" s="27">
        <v>0</v>
      </c>
      <c r="F36" s="7">
        <v>1.87</v>
      </c>
      <c r="G36" s="7" t="s">
        <v>36</v>
      </c>
      <c r="H36" s="17">
        <v>5.5E-2</v>
      </c>
      <c r="I36" s="17">
        <v>1.6999999999999999E-3</v>
      </c>
      <c r="J36" s="35">
        <v>96644</v>
      </c>
      <c r="K36" s="35">
        <v>110.68</v>
      </c>
      <c r="L36" s="35">
        <v>106.97</v>
      </c>
      <c r="M36" s="17">
        <v>0</v>
      </c>
      <c r="N36" s="17">
        <f>L36/סיכום!$B$42</f>
        <v>1.2816700219095242E-2</v>
      </c>
    </row>
    <row r="37" spans="1:14">
      <c r="A37" s="7" t="s">
        <v>82</v>
      </c>
      <c r="B37" s="7">
        <v>1110907</v>
      </c>
      <c r="C37" s="7" t="s">
        <v>66</v>
      </c>
      <c r="D37" s="27">
        <v>0</v>
      </c>
      <c r="E37" s="27">
        <v>0</v>
      </c>
      <c r="F37" s="7">
        <v>3.62</v>
      </c>
      <c r="G37" s="7" t="s">
        <v>36</v>
      </c>
      <c r="H37" s="17">
        <v>0.06</v>
      </c>
      <c r="I37" s="17">
        <v>5.5999999999999999E-3</v>
      </c>
      <c r="J37" s="35">
        <v>646870</v>
      </c>
      <c r="K37" s="35">
        <v>121.54</v>
      </c>
      <c r="L37" s="35">
        <v>786.21</v>
      </c>
      <c r="M37" s="17">
        <v>0</v>
      </c>
      <c r="N37" s="17">
        <f>L37/סיכום!$B$42</f>
        <v>9.4200410201503881E-2</v>
      </c>
    </row>
    <row r="38" spans="1:14">
      <c r="A38" s="7" t="s">
        <v>83</v>
      </c>
      <c r="B38" s="7">
        <v>1126747</v>
      </c>
      <c r="C38" s="7" t="s">
        <v>66</v>
      </c>
      <c r="D38" s="27">
        <v>0</v>
      </c>
      <c r="E38" s="27">
        <v>0</v>
      </c>
      <c r="F38" s="7">
        <v>7.07</v>
      </c>
      <c r="G38" s="7" t="s">
        <v>36</v>
      </c>
      <c r="H38" s="17">
        <v>4.2500000000000003E-2</v>
      </c>
      <c r="I38" s="17">
        <v>1.35E-2</v>
      </c>
      <c r="J38" s="35">
        <v>146543</v>
      </c>
      <c r="K38" s="35">
        <v>121.85</v>
      </c>
      <c r="L38" s="35">
        <v>178.56</v>
      </c>
      <c r="M38" s="17">
        <v>0</v>
      </c>
      <c r="N38" s="17">
        <f>L38/סיכום!$B$42</f>
        <v>2.1394316080411764E-2</v>
      </c>
    </row>
    <row r="39" spans="1:14">
      <c r="A39" s="7" t="s">
        <v>84</v>
      </c>
      <c r="B39" s="7">
        <v>1130848</v>
      </c>
      <c r="C39" s="7" t="s">
        <v>66</v>
      </c>
      <c r="D39" s="27">
        <v>0</v>
      </c>
      <c r="E39" s="27">
        <v>0</v>
      </c>
      <c r="F39" s="7">
        <v>7.92</v>
      </c>
      <c r="G39" s="7" t="s">
        <v>36</v>
      </c>
      <c r="H39" s="17">
        <v>3.7499999999999999E-2</v>
      </c>
      <c r="I39" s="17">
        <v>1.5100000000000001E-2</v>
      </c>
      <c r="J39" s="35">
        <v>61526</v>
      </c>
      <c r="K39" s="35">
        <v>118.72</v>
      </c>
      <c r="L39" s="35">
        <v>73.040000000000006</v>
      </c>
      <c r="M39" s="17">
        <v>0</v>
      </c>
      <c r="N39" s="17">
        <f>L39/סיכום!$B$42</f>
        <v>8.7513488267992566E-3</v>
      </c>
    </row>
    <row r="40" spans="1:14">
      <c r="A40" s="7" t="s">
        <v>85</v>
      </c>
      <c r="B40" s="7">
        <v>1099456</v>
      </c>
      <c r="C40" s="7" t="s">
        <v>66</v>
      </c>
      <c r="D40" s="27">
        <v>0</v>
      </c>
      <c r="E40" s="27">
        <v>0</v>
      </c>
      <c r="F40" s="7">
        <v>9.01</v>
      </c>
      <c r="G40" s="7" t="s">
        <v>36</v>
      </c>
      <c r="H40" s="17">
        <v>6.25E-2</v>
      </c>
      <c r="I40" s="17">
        <v>1.7399999999999999E-2</v>
      </c>
      <c r="J40" s="35">
        <v>120192</v>
      </c>
      <c r="K40" s="35">
        <v>149.61000000000001</v>
      </c>
      <c r="L40" s="35">
        <v>179.82</v>
      </c>
      <c r="M40" s="17">
        <v>0</v>
      </c>
      <c r="N40" s="17">
        <f>L40/סיכום!$B$42</f>
        <v>2.1545284036624347E-2</v>
      </c>
    </row>
    <row r="41" spans="1:14">
      <c r="A41" s="7" t="s">
        <v>86</v>
      </c>
      <c r="B41" s="7">
        <v>1122019</v>
      </c>
      <c r="C41" s="7" t="s">
        <v>66</v>
      </c>
      <c r="D41" s="27">
        <v>0</v>
      </c>
      <c r="E41" s="27">
        <v>0</v>
      </c>
      <c r="F41" s="7">
        <v>1.38</v>
      </c>
      <c r="G41" s="7" t="s">
        <v>36</v>
      </c>
      <c r="H41" s="17">
        <v>4.2500000000000003E-2</v>
      </c>
      <c r="I41" s="17">
        <v>1E-3</v>
      </c>
      <c r="J41" s="35">
        <v>99736</v>
      </c>
      <c r="K41" s="35">
        <v>108.36</v>
      </c>
      <c r="L41" s="35">
        <v>108.07</v>
      </c>
      <c r="M41" s="17">
        <v>0</v>
      </c>
      <c r="N41" s="17">
        <f>L41/סיכום!$B$42</f>
        <v>1.2948497641185592E-2</v>
      </c>
    </row>
    <row r="42" spans="1:14" ht="13.5" thickBot="1">
      <c r="A42" s="6" t="s">
        <v>87</v>
      </c>
      <c r="B42" s="6"/>
      <c r="C42" s="6"/>
      <c r="D42" s="6"/>
      <c r="E42" s="6"/>
      <c r="F42" s="6">
        <v>3.36</v>
      </c>
      <c r="G42" s="6"/>
      <c r="H42" s="18"/>
      <c r="I42" s="18">
        <v>5.5999999999999999E-3</v>
      </c>
      <c r="J42" s="24">
        <f>SUM(J25:J41)</f>
        <v>2521019</v>
      </c>
      <c r="K42" s="34"/>
      <c r="L42" s="24">
        <f>SUM(L25:L41)</f>
        <v>2876.57</v>
      </c>
      <c r="M42" s="18"/>
      <c r="N42" s="19">
        <f>SUM(N25:N41)</f>
        <v>0.34465864587494438</v>
      </c>
    </row>
    <row r="43" spans="1:14" ht="13.5" thickTop="1"/>
    <row r="44" spans="1:14">
      <c r="A44" s="6" t="s">
        <v>88</v>
      </c>
      <c r="B44" s="6"/>
      <c r="C44" s="6"/>
      <c r="D44" s="6"/>
      <c r="E44" s="6"/>
      <c r="F44" s="6"/>
      <c r="G44" s="6"/>
      <c r="H44" s="18"/>
      <c r="I44" s="18"/>
      <c r="J44" s="34"/>
      <c r="K44" s="34"/>
      <c r="L44" s="34"/>
      <c r="M44" s="18"/>
      <c r="N44" s="18"/>
    </row>
    <row r="45" spans="1:14" ht="13.5" thickBot="1">
      <c r="A45" s="6" t="s">
        <v>89</v>
      </c>
      <c r="B45" s="6"/>
      <c r="C45" s="6"/>
      <c r="D45" s="6"/>
      <c r="E45" s="6"/>
      <c r="F45" s="6"/>
      <c r="G45" s="6"/>
      <c r="H45" s="18"/>
      <c r="I45" s="18"/>
      <c r="J45" s="24">
        <v>0</v>
      </c>
      <c r="K45" s="34"/>
      <c r="L45" s="24">
        <v>0</v>
      </c>
      <c r="M45" s="18"/>
      <c r="N45" s="19">
        <f>L45/סיכום!$B$42</f>
        <v>0</v>
      </c>
    </row>
    <row r="46" spans="1:14" ht="13.5" thickTop="1"/>
    <row r="47" spans="1:14" ht="13.5" thickBot="1">
      <c r="A47" s="4" t="s">
        <v>90</v>
      </c>
      <c r="B47" s="4"/>
      <c r="C47" s="4"/>
      <c r="D47" s="4"/>
      <c r="E47" s="4"/>
      <c r="F47" s="4">
        <v>3.7</v>
      </c>
      <c r="G47" s="4"/>
      <c r="H47" s="20"/>
      <c r="I47" s="20">
        <v>5.4000000000000003E-3</v>
      </c>
      <c r="J47" s="25">
        <f>SUM(J22+J42)</f>
        <v>2605625</v>
      </c>
      <c r="K47" s="26"/>
      <c r="L47" s="25">
        <f>SUM(L22+L42)</f>
        <v>2987.7000000000003</v>
      </c>
      <c r="M47" s="20"/>
      <c r="N47" s="21">
        <f>SUM(N22+N42)</f>
        <v>0.35797377998121765</v>
      </c>
    </row>
    <row r="48" spans="1:14" ht="13.5" thickTop="1"/>
    <row r="50" spans="1:14">
      <c r="A50" s="4" t="s">
        <v>91</v>
      </c>
      <c r="B50" s="4"/>
      <c r="C50" s="4"/>
      <c r="D50" s="4"/>
      <c r="E50" s="4"/>
      <c r="F50" s="4"/>
      <c r="G50" s="4"/>
      <c r="H50" s="20"/>
      <c r="I50" s="20"/>
      <c r="J50" s="26"/>
      <c r="K50" s="26"/>
      <c r="L50" s="26"/>
      <c r="M50" s="20"/>
      <c r="N50" s="20"/>
    </row>
    <row r="51" spans="1:14">
      <c r="A51" s="6" t="s">
        <v>92</v>
      </c>
      <c r="B51" s="6"/>
      <c r="C51" s="6"/>
      <c r="D51" s="6"/>
      <c r="E51" s="6"/>
      <c r="F51" s="6"/>
      <c r="G51" s="6"/>
      <c r="H51" s="18"/>
      <c r="I51" s="18"/>
      <c r="J51" s="34"/>
      <c r="K51" s="34"/>
      <c r="L51" s="34"/>
      <c r="M51" s="18"/>
      <c r="N51" s="18"/>
    </row>
    <row r="52" spans="1:14" ht="13.5" thickBot="1">
      <c r="A52" s="6" t="s">
        <v>93</v>
      </c>
      <c r="B52" s="6"/>
      <c r="C52" s="6"/>
      <c r="D52" s="6"/>
      <c r="E52" s="6"/>
      <c r="F52" s="6"/>
      <c r="G52" s="6"/>
      <c r="H52" s="18"/>
      <c r="I52" s="18"/>
      <c r="J52" s="24">
        <v>0</v>
      </c>
      <c r="K52" s="34"/>
      <c r="L52" s="24">
        <v>0</v>
      </c>
      <c r="M52" s="18"/>
      <c r="N52" s="19">
        <f>L52/סיכום!$B$42</f>
        <v>0</v>
      </c>
    </row>
    <row r="53" spans="1:14" ht="13.5" thickTop="1"/>
    <row r="54" spans="1:14">
      <c r="A54" s="6" t="s">
        <v>94</v>
      </c>
      <c r="B54" s="6"/>
      <c r="C54" s="6"/>
      <c r="D54" s="6"/>
      <c r="E54" s="6"/>
      <c r="F54" s="6"/>
      <c r="G54" s="6"/>
      <c r="H54" s="18"/>
      <c r="I54" s="18"/>
      <c r="J54" s="34"/>
      <c r="K54" s="34"/>
      <c r="L54" s="34"/>
      <c r="M54" s="18"/>
      <c r="N54" s="18"/>
    </row>
    <row r="55" spans="1:14" ht="13.5" thickBot="1">
      <c r="A55" s="6" t="s">
        <v>95</v>
      </c>
      <c r="B55" s="6"/>
      <c r="C55" s="6"/>
      <c r="D55" s="6"/>
      <c r="E55" s="6"/>
      <c r="F55" s="6"/>
      <c r="G55" s="6"/>
      <c r="H55" s="18"/>
      <c r="I55" s="18"/>
      <c r="J55" s="24">
        <v>0</v>
      </c>
      <c r="K55" s="34"/>
      <c r="L55" s="24">
        <v>0</v>
      </c>
      <c r="M55" s="18"/>
      <c r="N55" s="19">
        <f>L55/סיכום!$B$42</f>
        <v>0</v>
      </c>
    </row>
    <row r="56" spans="1:14" ht="13.5" thickTop="1"/>
    <row r="57" spans="1:14" ht="13.5" thickBot="1">
      <c r="A57" s="4" t="s">
        <v>96</v>
      </c>
      <c r="B57" s="4"/>
      <c r="C57" s="4"/>
      <c r="D57" s="4"/>
      <c r="E57" s="4"/>
      <c r="F57" s="4"/>
      <c r="G57" s="4"/>
      <c r="H57" s="20"/>
      <c r="I57" s="20"/>
      <c r="J57" s="25">
        <v>0</v>
      </c>
      <c r="K57" s="26"/>
      <c r="L57" s="25">
        <v>0</v>
      </c>
      <c r="M57" s="20"/>
      <c r="N57" s="21">
        <v>0</v>
      </c>
    </row>
    <row r="58" spans="1:14" ht="13.5" thickTop="1"/>
    <row r="60" spans="1:14" ht="13.5" thickBot="1">
      <c r="A60" s="4" t="s">
        <v>97</v>
      </c>
      <c r="B60" s="4"/>
      <c r="C60" s="4"/>
      <c r="D60" s="4"/>
      <c r="E60" s="4"/>
      <c r="F60" s="4">
        <v>3.7</v>
      </c>
      <c r="G60" s="4"/>
      <c r="H60" s="20"/>
      <c r="I60" s="20">
        <v>5.4000000000000003E-3</v>
      </c>
      <c r="J60" s="25">
        <f>SUM(J47)</f>
        <v>2605625</v>
      </c>
      <c r="K60" s="26"/>
      <c r="L60" s="25">
        <f>SUM(L47)</f>
        <v>2987.7000000000003</v>
      </c>
      <c r="M60" s="20"/>
      <c r="N60" s="21">
        <v>0.35759999999999997</v>
      </c>
    </row>
    <row r="61" spans="1:14" ht="13.5" thickTop="1"/>
    <row r="63" spans="1:14">
      <c r="A63" s="7" t="s">
        <v>50</v>
      </c>
      <c r="B63" s="7"/>
      <c r="C63" s="7"/>
      <c r="D63" s="7"/>
      <c r="E63" s="7"/>
      <c r="F63" s="7"/>
      <c r="G63" s="7"/>
      <c r="H63" s="17"/>
      <c r="I63" s="17"/>
      <c r="J63" s="35"/>
      <c r="K63" s="35"/>
      <c r="L63" s="35"/>
      <c r="M63" s="17"/>
      <c r="N63" s="17"/>
    </row>
    <row r="67" spans="1:1">
      <c r="A67" s="2" t="s">
        <v>51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9"/>
  <sheetViews>
    <sheetView rightToLeft="1" topLeftCell="K36" workbookViewId="0">
      <selection activeCell="K23" sqref="K23"/>
    </sheetView>
  </sheetViews>
  <sheetFormatPr defaultColWidth="9.140625" defaultRowHeight="12.75"/>
  <cols>
    <col min="1" max="1" width="62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636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453</v>
      </c>
      <c r="E11" s="4" t="s">
        <v>7</v>
      </c>
      <c r="F11" s="4" t="s">
        <v>8</v>
      </c>
      <c r="G11" s="4" t="s">
        <v>53</v>
      </c>
      <c r="H11" s="4" t="s">
        <v>54</v>
      </c>
      <c r="I11" s="4" t="s">
        <v>9</v>
      </c>
      <c r="J11" s="4" t="s">
        <v>10</v>
      </c>
      <c r="K11" s="4" t="s">
        <v>11</v>
      </c>
      <c r="L11" s="4" t="s">
        <v>55</v>
      </c>
      <c r="M11" s="4" t="s">
        <v>56</v>
      </c>
      <c r="N11" s="4" t="s">
        <v>473</v>
      </c>
      <c r="O11" s="4" t="s">
        <v>57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58</v>
      </c>
      <c r="H12" s="5" t="s">
        <v>59</v>
      </c>
      <c r="I12" s="5"/>
      <c r="J12" s="5" t="s">
        <v>14</v>
      </c>
      <c r="K12" s="5" t="s">
        <v>14</v>
      </c>
      <c r="L12" s="5" t="s">
        <v>60</v>
      </c>
      <c r="M12" s="5" t="s">
        <v>61</v>
      </c>
      <c r="N12" s="5" t="s">
        <v>15</v>
      </c>
      <c r="O12" s="5" t="s">
        <v>14</v>
      </c>
      <c r="P12" s="5" t="s">
        <v>14</v>
      </c>
    </row>
    <row r="15" spans="1:16">
      <c r="A15" s="4" t="s">
        <v>637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638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456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13.5" thickBot="1">
      <c r="A20" s="6" t="s">
        <v>457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22">
        <v>0</v>
      </c>
      <c r="M20" s="6"/>
      <c r="N20" s="22">
        <v>0</v>
      </c>
      <c r="O20" s="6"/>
      <c r="P20" s="19">
        <v>0</v>
      </c>
    </row>
    <row r="21" spans="1:16" ht="13.5" thickTop="1"/>
    <row r="22" spans="1:16">
      <c r="A22" s="6" t="s">
        <v>458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3.5" thickBot="1">
      <c r="A23" s="6" t="s">
        <v>459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22">
        <v>0</v>
      </c>
      <c r="M23" s="6"/>
      <c r="N23" s="22">
        <v>0</v>
      </c>
      <c r="O23" s="6"/>
      <c r="P23" s="19">
        <f>N23/סיכום!$B$42</f>
        <v>0</v>
      </c>
    </row>
    <row r="24" spans="1:16" ht="13.5" thickTop="1"/>
    <row r="25" spans="1:16">
      <c r="A25" s="6" t="s">
        <v>460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3.5" thickBot="1">
      <c r="A26" s="6" t="s">
        <v>461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22">
        <v>0</v>
      </c>
      <c r="M26" s="6"/>
      <c r="N26" s="22">
        <v>0</v>
      </c>
      <c r="O26" s="6"/>
      <c r="P26" s="19">
        <f>N26/סיכום!$B$42</f>
        <v>0</v>
      </c>
    </row>
    <row r="27" spans="1:16" ht="13.5" thickTop="1"/>
    <row r="28" spans="1:16">
      <c r="A28" s="6" t="s">
        <v>462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3.5" thickBot="1">
      <c r="A29" s="6" t="s">
        <v>463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22">
        <v>0</v>
      </c>
      <c r="M29" s="6"/>
      <c r="N29" s="22">
        <v>0</v>
      </c>
      <c r="O29" s="6"/>
      <c r="P29" s="19">
        <f>N29/סיכום!$B$42</f>
        <v>0</v>
      </c>
    </row>
    <row r="30" spans="1:16" ht="13.5" thickTop="1"/>
    <row r="31" spans="1:16">
      <c r="A31" s="6" t="s">
        <v>464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ht="13.5" thickBot="1">
      <c r="A32" s="6" t="s">
        <v>465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22">
        <v>0</v>
      </c>
      <c r="M32" s="6"/>
      <c r="N32" s="22">
        <v>0</v>
      </c>
      <c r="O32" s="6"/>
      <c r="P32" s="19">
        <f>N32/סיכום!$B$42</f>
        <v>0</v>
      </c>
    </row>
    <row r="33" spans="1:16" ht="13.5" thickTop="1"/>
    <row r="34" spans="1:16">
      <c r="A34" s="6" t="s">
        <v>466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ht="13.5" thickBot="1">
      <c r="A35" s="6" t="s">
        <v>467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22">
        <v>0</v>
      </c>
      <c r="M35" s="6"/>
      <c r="N35" s="22">
        <v>0</v>
      </c>
      <c r="O35" s="6"/>
      <c r="P35" s="19">
        <f>N35/סיכום!$B$42</f>
        <v>0</v>
      </c>
    </row>
    <row r="36" spans="1:16" ht="13.5" thickTop="1"/>
    <row r="37" spans="1:16" ht="13.5" thickBot="1">
      <c r="A37" s="4" t="s">
        <v>639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23">
        <v>0</v>
      </c>
      <c r="M37" s="4"/>
      <c r="N37" s="23">
        <v>0</v>
      </c>
      <c r="O37" s="4"/>
      <c r="P37" s="21">
        <v>0</v>
      </c>
    </row>
    <row r="38" spans="1:16" ht="13.5" thickTop="1"/>
    <row r="40" spans="1:16">
      <c r="A40" s="4" t="s">
        <v>640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>
      <c r="A41" s="6" t="s">
        <v>456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ht="13.5" thickBot="1">
      <c r="A42" s="6" t="s">
        <v>457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22">
        <v>0</v>
      </c>
      <c r="M42" s="6"/>
      <c r="N42" s="22">
        <v>0</v>
      </c>
      <c r="O42" s="6"/>
      <c r="P42" s="19">
        <f>N42/סיכום!$B$42</f>
        <v>0</v>
      </c>
    </row>
    <row r="43" spans="1:16" ht="13.5" thickTop="1"/>
    <row r="44" spans="1:16">
      <c r="A44" s="6" t="s">
        <v>458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ht="13.5" thickBot="1">
      <c r="A45" s="6" t="s">
        <v>459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22">
        <v>0</v>
      </c>
      <c r="M45" s="6"/>
      <c r="N45" s="22">
        <v>0</v>
      </c>
      <c r="O45" s="6"/>
      <c r="P45" s="19">
        <f>N45/סיכום!$B$42</f>
        <v>0</v>
      </c>
    </row>
    <row r="46" spans="1:16" ht="13.5" thickTop="1"/>
    <row r="47" spans="1:16">
      <c r="A47" s="6" t="s">
        <v>460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ht="13.5" thickBot="1">
      <c r="A48" s="6" t="s">
        <v>461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22">
        <v>0</v>
      </c>
      <c r="M48" s="6"/>
      <c r="N48" s="22">
        <v>0</v>
      </c>
      <c r="O48" s="6"/>
      <c r="P48" s="19">
        <f>N48/סיכום!$B$42</f>
        <v>0</v>
      </c>
    </row>
    <row r="49" spans="1:16" ht="13.5" thickTop="1"/>
    <row r="50" spans="1:16">
      <c r="A50" s="6" t="s">
        <v>462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 ht="13.5" thickBot="1">
      <c r="A51" s="6" t="s">
        <v>463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22">
        <v>0</v>
      </c>
      <c r="M51" s="6"/>
      <c r="N51" s="22">
        <v>0</v>
      </c>
      <c r="O51" s="6"/>
      <c r="P51" s="19">
        <f>N51/סיכום!$B$42</f>
        <v>0</v>
      </c>
    </row>
    <row r="52" spans="1:16" ht="13.5" thickTop="1"/>
    <row r="53" spans="1:16">
      <c r="A53" s="6" t="s">
        <v>464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3.5" thickBot="1">
      <c r="A54" s="6" t="s">
        <v>465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22">
        <v>0</v>
      </c>
      <c r="M54" s="6"/>
      <c r="N54" s="22">
        <v>0</v>
      </c>
      <c r="O54" s="6"/>
      <c r="P54" s="19">
        <f>N54/סיכום!$B$42</f>
        <v>0</v>
      </c>
    </row>
    <row r="55" spans="1:16" ht="13.5" thickTop="1"/>
    <row r="56" spans="1:16">
      <c r="A56" s="6" t="s">
        <v>466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ht="13.5" thickBot="1">
      <c r="A57" s="6" t="s">
        <v>467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22">
        <v>0</v>
      </c>
      <c r="M57" s="6"/>
      <c r="N57" s="22">
        <v>0</v>
      </c>
      <c r="O57" s="6"/>
      <c r="P57" s="19">
        <f>N57/סיכום!$B$42</f>
        <v>0</v>
      </c>
    </row>
    <row r="58" spans="1:16" ht="13.5" thickTop="1"/>
    <row r="59" spans="1:16" ht="13.5" thickBot="1">
      <c r="A59" s="4" t="s">
        <v>641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23">
        <v>0</v>
      </c>
      <c r="M59" s="4"/>
      <c r="N59" s="23">
        <v>0</v>
      </c>
      <c r="O59" s="4"/>
      <c r="P59" s="21">
        <v>0</v>
      </c>
    </row>
    <row r="60" spans="1:16" ht="13.5" thickTop="1"/>
    <row r="62" spans="1:16" ht="13.5" thickBot="1">
      <c r="A62" s="4" t="s">
        <v>642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23">
        <v>0</v>
      </c>
      <c r="M62" s="4"/>
      <c r="N62" s="23">
        <v>0</v>
      </c>
      <c r="O62" s="4"/>
      <c r="P62" s="21">
        <v>0</v>
      </c>
    </row>
    <row r="63" spans="1:16" ht="13.5" thickTop="1"/>
    <row r="65" spans="1:16">
      <c r="A65" s="7" t="s">
        <v>50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9" spans="1:16">
      <c r="A69" s="2" t="s">
        <v>51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2"/>
  <sheetViews>
    <sheetView rightToLeft="1" topLeftCell="F17" workbookViewId="0">
      <selection activeCell="I23" sqref="I23"/>
    </sheetView>
  </sheetViews>
  <sheetFormatPr defaultColWidth="9.140625" defaultRowHeight="12.75"/>
  <cols>
    <col min="1" max="1" width="57.7109375" customWidth="1"/>
    <col min="2" max="2" width="12.7109375" customWidth="1"/>
    <col min="3" max="4" width="8.7109375" customWidth="1"/>
    <col min="5" max="5" width="10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0.7109375" customWidth="1"/>
  </cols>
  <sheetData>
    <row r="2" spans="1:13" ht="18">
      <c r="A2" s="1" t="s">
        <v>0</v>
      </c>
    </row>
    <row r="4" spans="1:13" ht="18">
      <c r="A4" s="1" t="s">
        <v>643</v>
      </c>
    </row>
    <row r="6" spans="1:13">
      <c r="A6" s="2" t="s">
        <v>2</v>
      </c>
    </row>
    <row r="8" spans="1:13" ht="15">
      <c r="A8" s="3" t="s">
        <v>3</v>
      </c>
    </row>
    <row r="11" spans="1:13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54</v>
      </c>
      <c r="G11" s="4" t="s">
        <v>9</v>
      </c>
      <c r="H11" s="4" t="s">
        <v>10</v>
      </c>
      <c r="I11" s="4" t="s">
        <v>11</v>
      </c>
      <c r="J11" s="4" t="s">
        <v>55</v>
      </c>
      <c r="K11" s="4" t="s">
        <v>56</v>
      </c>
      <c r="L11" s="4" t="s">
        <v>473</v>
      </c>
      <c r="M11" s="4" t="s">
        <v>13</v>
      </c>
    </row>
    <row r="12" spans="1:13">
      <c r="A12" s="5"/>
      <c r="B12" s="5"/>
      <c r="C12" s="5"/>
      <c r="D12" s="5"/>
      <c r="E12" s="5"/>
      <c r="F12" s="5" t="s">
        <v>59</v>
      </c>
      <c r="G12" s="5"/>
      <c r="H12" s="5" t="s">
        <v>14</v>
      </c>
      <c r="I12" s="5" t="s">
        <v>14</v>
      </c>
      <c r="J12" s="5" t="s">
        <v>60</v>
      </c>
      <c r="K12" s="5" t="s">
        <v>61</v>
      </c>
      <c r="L12" s="5" t="s">
        <v>15</v>
      </c>
      <c r="M12" s="5" t="s">
        <v>14</v>
      </c>
    </row>
    <row r="15" spans="1:13">
      <c r="A15" s="4" t="s">
        <v>643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8" spans="1:13">
      <c r="A18" s="4" t="s">
        <v>644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6" t="s">
        <v>645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 ht="13.5" thickBot="1">
      <c r="A20" s="6" t="s">
        <v>646</v>
      </c>
      <c r="B20" s="6"/>
      <c r="C20" s="6"/>
      <c r="D20" s="6"/>
      <c r="E20" s="6"/>
      <c r="F20" s="6"/>
      <c r="G20" s="6"/>
      <c r="H20" s="6"/>
      <c r="I20" s="6"/>
      <c r="J20" s="22">
        <v>0</v>
      </c>
      <c r="K20" s="6"/>
      <c r="L20" s="22">
        <v>0</v>
      </c>
      <c r="M20" s="19">
        <v>0</v>
      </c>
    </row>
    <row r="21" spans="1:13" ht="13.5" thickTop="1"/>
    <row r="22" spans="1:13">
      <c r="A22" s="6" t="s">
        <v>647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ht="13.5" thickBot="1">
      <c r="A23" s="6" t="s">
        <v>648</v>
      </c>
      <c r="B23" s="6"/>
      <c r="C23" s="6"/>
      <c r="D23" s="6"/>
      <c r="E23" s="6"/>
      <c r="F23" s="6"/>
      <c r="G23" s="6"/>
      <c r="H23" s="6"/>
      <c r="I23" s="6"/>
      <c r="J23" s="22">
        <v>0</v>
      </c>
      <c r="K23" s="6"/>
      <c r="L23" s="22">
        <v>0</v>
      </c>
      <c r="M23" s="19">
        <f>L23/סיכום!$B$42</f>
        <v>0</v>
      </c>
    </row>
    <row r="24" spans="1:13" ht="13.5" thickTop="1"/>
    <row r="25" spans="1:13">
      <c r="A25" s="6" t="s">
        <v>649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ht="13.5" thickBot="1">
      <c r="A26" s="6" t="s">
        <v>650</v>
      </c>
      <c r="B26" s="6"/>
      <c r="C26" s="6"/>
      <c r="D26" s="6"/>
      <c r="E26" s="6"/>
      <c r="F26" s="6"/>
      <c r="G26" s="6"/>
      <c r="H26" s="6"/>
      <c r="I26" s="6"/>
      <c r="J26" s="22">
        <v>0</v>
      </c>
      <c r="K26" s="6"/>
      <c r="L26" s="22">
        <v>0</v>
      </c>
      <c r="M26" s="19">
        <f>L26/סיכום!$B$42</f>
        <v>0</v>
      </c>
    </row>
    <row r="27" spans="1:13" ht="13.5" thickTop="1"/>
    <row r="28" spans="1:13">
      <c r="A28" s="6" t="s">
        <v>651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 ht="13.5" thickBot="1">
      <c r="A29" s="6" t="s">
        <v>652</v>
      </c>
      <c r="B29" s="6"/>
      <c r="C29" s="6"/>
      <c r="D29" s="6"/>
      <c r="E29" s="6"/>
      <c r="F29" s="6"/>
      <c r="G29" s="6"/>
      <c r="H29" s="6"/>
      <c r="I29" s="6"/>
      <c r="J29" s="22">
        <v>0</v>
      </c>
      <c r="K29" s="6"/>
      <c r="L29" s="22">
        <v>0</v>
      </c>
      <c r="M29" s="19">
        <f>L29/סיכום!$B$42</f>
        <v>0</v>
      </c>
    </row>
    <row r="30" spans="1:13" ht="13.5" thickTop="1"/>
    <row r="31" spans="1:13">
      <c r="A31" s="6" t="s">
        <v>653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 ht="13.5" thickBot="1">
      <c r="A32" s="6" t="s">
        <v>654</v>
      </c>
      <c r="B32" s="6"/>
      <c r="C32" s="6"/>
      <c r="D32" s="6"/>
      <c r="E32" s="6"/>
      <c r="F32" s="6"/>
      <c r="G32" s="6"/>
      <c r="H32" s="6"/>
      <c r="I32" s="6"/>
      <c r="J32" s="22">
        <v>0</v>
      </c>
      <c r="K32" s="6"/>
      <c r="L32" s="22">
        <v>0</v>
      </c>
      <c r="M32" s="19">
        <f>L32/סיכום!$B$42</f>
        <v>0</v>
      </c>
    </row>
    <row r="33" spans="1:13" ht="13.5" thickTop="1"/>
    <row r="34" spans="1:13">
      <c r="A34" s="6" t="s">
        <v>655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1:13" ht="13.5" thickBot="1">
      <c r="A35" s="6" t="s">
        <v>656</v>
      </c>
      <c r="B35" s="6"/>
      <c r="C35" s="6"/>
      <c r="D35" s="6"/>
      <c r="E35" s="6"/>
      <c r="F35" s="6"/>
      <c r="G35" s="6"/>
      <c r="H35" s="6"/>
      <c r="I35" s="6"/>
      <c r="J35" s="22">
        <v>0</v>
      </c>
      <c r="K35" s="6"/>
      <c r="L35" s="22">
        <v>0</v>
      </c>
      <c r="M35" s="19">
        <f>L35/סיכום!$B$42</f>
        <v>0</v>
      </c>
    </row>
    <row r="36" spans="1:13" ht="13.5" thickTop="1"/>
    <row r="37" spans="1:13">
      <c r="A37" s="6" t="s">
        <v>657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3" ht="13.5" thickBot="1">
      <c r="A38" s="6" t="s">
        <v>658</v>
      </c>
      <c r="B38" s="6"/>
      <c r="C38" s="6"/>
      <c r="D38" s="6"/>
      <c r="E38" s="6"/>
      <c r="F38" s="6"/>
      <c r="G38" s="6"/>
      <c r="H38" s="6"/>
      <c r="I38" s="6"/>
      <c r="J38" s="22">
        <v>0</v>
      </c>
      <c r="K38" s="6"/>
      <c r="L38" s="22">
        <v>0</v>
      </c>
      <c r="M38" s="19">
        <f>L38/סיכום!$B$42</f>
        <v>0</v>
      </c>
    </row>
    <row r="39" spans="1:13" ht="13.5" thickTop="1"/>
    <row r="40" spans="1:13">
      <c r="A40" s="6" t="s">
        <v>659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 ht="13.5" thickBot="1">
      <c r="A41" s="6" t="s">
        <v>660</v>
      </c>
      <c r="B41" s="6"/>
      <c r="C41" s="6"/>
      <c r="D41" s="6"/>
      <c r="E41" s="6"/>
      <c r="F41" s="6"/>
      <c r="G41" s="6"/>
      <c r="H41" s="6"/>
      <c r="I41" s="6"/>
      <c r="J41" s="22">
        <v>0</v>
      </c>
      <c r="K41" s="6"/>
      <c r="L41" s="22">
        <v>0</v>
      </c>
      <c r="M41" s="19">
        <f>L41/סיכום!$B$42</f>
        <v>0</v>
      </c>
    </row>
    <row r="42" spans="1:13" ht="13.5" thickTop="1"/>
    <row r="43" spans="1:13">
      <c r="A43" s="6" t="s">
        <v>661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3" ht="13.5" thickBot="1">
      <c r="A44" s="6" t="s">
        <v>662</v>
      </c>
      <c r="B44" s="6"/>
      <c r="C44" s="6"/>
      <c r="D44" s="6"/>
      <c r="E44" s="6"/>
      <c r="F44" s="6"/>
      <c r="G44" s="6"/>
      <c r="H44" s="6"/>
      <c r="I44" s="6"/>
      <c r="J44" s="22">
        <v>0</v>
      </c>
      <c r="K44" s="6"/>
      <c r="L44" s="22">
        <v>0</v>
      </c>
      <c r="M44" s="19">
        <f>L44/סיכום!$B$42</f>
        <v>0</v>
      </c>
    </row>
    <row r="45" spans="1:13" ht="13.5" thickTop="1"/>
    <row r="46" spans="1:13" ht="13.5" thickBot="1">
      <c r="A46" s="4" t="s">
        <v>663</v>
      </c>
      <c r="B46" s="4"/>
      <c r="C46" s="4"/>
      <c r="D46" s="4"/>
      <c r="E46" s="4"/>
      <c r="F46" s="4"/>
      <c r="G46" s="4"/>
      <c r="H46" s="4"/>
      <c r="I46" s="4"/>
      <c r="J46" s="23">
        <v>0</v>
      </c>
      <c r="K46" s="4"/>
      <c r="L46" s="23">
        <v>0</v>
      </c>
      <c r="M46" s="21">
        <v>0</v>
      </c>
    </row>
    <row r="47" spans="1:13" ht="13.5" thickTop="1"/>
    <row r="49" spans="1:13">
      <c r="A49" s="4" t="s">
        <v>664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>
      <c r="A50" s="6" t="s">
        <v>665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 ht="13.5" thickBot="1">
      <c r="A51" s="6" t="s">
        <v>666</v>
      </c>
      <c r="B51" s="6"/>
      <c r="C51" s="6"/>
      <c r="D51" s="6"/>
      <c r="E51" s="6"/>
      <c r="F51" s="6"/>
      <c r="G51" s="6"/>
      <c r="H51" s="6"/>
      <c r="I51" s="6"/>
      <c r="J51" s="22">
        <v>0</v>
      </c>
      <c r="K51" s="6"/>
      <c r="L51" s="22">
        <v>0</v>
      </c>
      <c r="M51" s="19">
        <f>L51/סיכום!$B$42</f>
        <v>0</v>
      </c>
    </row>
    <row r="52" spans="1:13" ht="13.5" thickTop="1"/>
    <row r="53" spans="1:13">
      <c r="A53" s="6" t="s">
        <v>667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 ht="13.5" thickBot="1">
      <c r="A54" s="6" t="s">
        <v>668</v>
      </c>
      <c r="B54" s="6"/>
      <c r="C54" s="6"/>
      <c r="D54" s="6"/>
      <c r="E54" s="6"/>
      <c r="F54" s="6"/>
      <c r="G54" s="6"/>
      <c r="H54" s="6"/>
      <c r="I54" s="6"/>
      <c r="J54" s="22">
        <v>0</v>
      </c>
      <c r="K54" s="6"/>
      <c r="L54" s="22">
        <v>0</v>
      </c>
      <c r="M54" s="19">
        <f>L54/סיכום!$B$42</f>
        <v>0</v>
      </c>
    </row>
    <row r="55" spans="1:13" ht="13.5" thickTop="1"/>
    <row r="56" spans="1:13">
      <c r="A56" s="6" t="s">
        <v>669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1:13" ht="13.5" thickBot="1">
      <c r="A57" s="6" t="s">
        <v>670</v>
      </c>
      <c r="B57" s="6"/>
      <c r="C57" s="6"/>
      <c r="D57" s="6"/>
      <c r="E57" s="6"/>
      <c r="F57" s="6"/>
      <c r="G57" s="6"/>
      <c r="H57" s="6"/>
      <c r="I57" s="6"/>
      <c r="J57" s="22">
        <v>0</v>
      </c>
      <c r="K57" s="6"/>
      <c r="L57" s="22">
        <v>0</v>
      </c>
      <c r="M57" s="19">
        <f>L57/סיכום!$B$42</f>
        <v>0</v>
      </c>
    </row>
    <row r="58" spans="1:13" ht="13.5" thickTop="1"/>
    <row r="59" spans="1:13">
      <c r="A59" s="6" t="s">
        <v>671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1:13" ht="13.5" thickBot="1">
      <c r="A60" s="6" t="s">
        <v>672</v>
      </c>
      <c r="B60" s="6"/>
      <c r="C60" s="6"/>
      <c r="D60" s="6"/>
      <c r="E60" s="6"/>
      <c r="F60" s="6"/>
      <c r="G60" s="6"/>
      <c r="H60" s="6"/>
      <c r="I60" s="6"/>
      <c r="J60" s="22">
        <v>0</v>
      </c>
      <c r="K60" s="6"/>
      <c r="L60" s="22">
        <v>0</v>
      </c>
      <c r="M60" s="19">
        <f>L60/סיכום!$B$42</f>
        <v>0</v>
      </c>
    </row>
    <row r="61" spans="1:13" ht="13.5" thickTop="1"/>
    <row r="62" spans="1:13" ht="13.5" thickBot="1">
      <c r="A62" s="4" t="s">
        <v>673</v>
      </c>
      <c r="B62" s="4"/>
      <c r="C62" s="4"/>
      <c r="D62" s="4"/>
      <c r="E62" s="4"/>
      <c r="F62" s="4"/>
      <c r="G62" s="4"/>
      <c r="H62" s="4"/>
      <c r="I62" s="4"/>
      <c r="J62" s="23">
        <v>0</v>
      </c>
      <c r="K62" s="4"/>
      <c r="L62" s="23">
        <v>0</v>
      </c>
      <c r="M62" s="21">
        <v>0</v>
      </c>
    </row>
    <row r="63" spans="1:13" ht="13.5" thickTop="1"/>
    <row r="65" spans="1:13" ht="13.5" thickBot="1">
      <c r="A65" s="4" t="s">
        <v>674</v>
      </c>
      <c r="B65" s="4"/>
      <c r="C65" s="4"/>
      <c r="D65" s="4"/>
      <c r="E65" s="4"/>
      <c r="F65" s="4"/>
      <c r="G65" s="4"/>
      <c r="H65" s="4"/>
      <c r="I65" s="4"/>
      <c r="J65" s="23">
        <v>0</v>
      </c>
      <c r="K65" s="4"/>
      <c r="L65" s="23">
        <v>0</v>
      </c>
      <c r="M65" s="21">
        <v>0</v>
      </c>
    </row>
    <row r="66" spans="1:13" ht="13.5" thickTop="1"/>
    <row r="68" spans="1:13">
      <c r="A68" s="7" t="s">
        <v>50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</row>
    <row r="72" spans="1:13">
      <c r="A72" s="2" t="s">
        <v>51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1"/>
  <sheetViews>
    <sheetView rightToLeft="1" workbookViewId="0">
      <selection activeCell="I26" sqref="I26"/>
    </sheetView>
  </sheetViews>
  <sheetFormatPr defaultColWidth="9.140625" defaultRowHeight="12.75"/>
  <cols>
    <col min="1" max="1" width="27.7109375" customWidth="1"/>
    <col min="2" max="2" width="12.7109375" customWidth="1"/>
    <col min="3" max="4" width="8.7109375" customWidth="1"/>
    <col min="5" max="5" width="10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0.7109375" customWidth="1"/>
  </cols>
  <sheetData>
    <row r="2" spans="1:13" ht="18">
      <c r="A2" s="1" t="s">
        <v>0</v>
      </c>
    </row>
    <row r="4" spans="1:13" ht="18">
      <c r="A4" s="1" t="s">
        <v>675</v>
      </c>
    </row>
    <row r="6" spans="1:13">
      <c r="A6" s="2" t="s">
        <v>2</v>
      </c>
    </row>
    <row r="8" spans="1:13" ht="15">
      <c r="A8" s="3" t="s">
        <v>3</v>
      </c>
    </row>
    <row r="11" spans="1:13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54</v>
      </c>
      <c r="G11" s="4" t="s">
        <v>9</v>
      </c>
      <c r="H11" s="4" t="s">
        <v>10</v>
      </c>
      <c r="I11" s="4" t="s">
        <v>11</v>
      </c>
      <c r="J11" s="4" t="s">
        <v>55</v>
      </c>
      <c r="K11" s="4" t="s">
        <v>56</v>
      </c>
      <c r="L11" s="4" t="s">
        <v>473</v>
      </c>
      <c r="M11" s="4" t="s">
        <v>13</v>
      </c>
    </row>
    <row r="12" spans="1:13">
      <c r="A12" s="5"/>
      <c r="B12" s="5"/>
      <c r="C12" s="5"/>
      <c r="D12" s="5"/>
      <c r="E12" s="5"/>
      <c r="F12" s="5" t="s">
        <v>59</v>
      </c>
      <c r="G12" s="5"/>
      <c r="H12" s="5" t="s">
        <v>14</v>
      </c>
      <c r="I12" s="5" t="s">
        <v>14</v>
      </c>
      <c r="J12" s="5" t="s">
        <v>60</v>
      </c>
      <c r="K12" s="5" t="s">
        <v>61</v>
      </c>
      <c r="L12" s="5" t="s">
        <v>15</v>
      </c>
      <c r="M12" s="5" t="s">
        <v>14</v>
      </c>
    </row>
    <row r="15" spans="1:13">
      <c r="A15" s="4" t="s">
        <v>675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8" spans="1:13">
      <c r="A18" s="4" t="s">
        <v>676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6" t="s">
        <v>677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 ht="13.5" thickBot="1">
      <c r="A20" s="6" t="s">
        <v>678</v>
      </c>
      <c r="B20" s="6"/>
      <c r="C20" s="6"/>
      <c r="D20" s="6"/>
      <c r="E20" s="6"/>
      <c r="F20" s="6"/>
      <c r="G20" s="6"/>
      <c r="H20" s="6"/>
      <c r="I20" s="6"/>
      <c r="J20" s="22">
        <v>0</v>
      </c>
      <c r="K20" s="6"/>
      <c r="L20" s="22">
        <v>0</v>
      </c>
      <c r="M20" s="19">
        <v>0</v>
      </c>
    </row>
    <row r="21" spans="1:13" ht="13.5" thickTop="1"/>
    <row r="22" spans="1:13">
      <c r="A22" s="6" t="s">
        <v>679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ht="13.5" thickBot="1">
      <c r="A23" s="6" t="s">
        <v>680</v>
      </c>
      <c r="B23" s="6"/>
      <c r="C23" s="6"/>
      <c r="D23" s="6"/>
      <c r="E23" s="6"/>
      <c r="F23" s="6"/>
      <c r="G23" s="6"/>
      <c r="H23" s="6"/>
      <c r="I23" s="6"/>
      <c r="J23" s="22">
        <v>0</v>
      </c>
      <c r="K23" s="6"/>
      <c r="L23" s="22">
        <v>0</v>
      </c>
      <c r="M23" s="19">
        <f>L23/סיכום!$B$42</f>
        <v>0</v>
      </c>
    </row>
    <row r="24" spans="1:13" ht="13.5" thickTop="1"/>
    <row r="25" spans="1:13">
      <c r="A25" s="6" t="s">
        <v>681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ht="13.5" thickBot="1">
      <c r="A26" s="6" t="s">
        <v>682</v>
      </c>
      <c r="B26" s="6"/>
      <c r="C26" s="6"/>
      <c r="D26" s="6"/>
      <c r="E26" s="6"/>
      <c r="F26" s="6"/>
      <c r="G26" s="6"/>
      <c r="H26" s="6"/>
      <c r="I26" s="6"/>
      <c r="J26" s="22">
        <v>0</v>
      </c>
      <c r="K26" s="6"/>
      <c r="L26" s="22">
        <v>0</v>
      </c>
      <c r="M26" s="19">
        <f>L26/סיכום!$B$42</f>
        <v>0</v>
      </c>
    </row>
    <row r="27" spans="1:13" ht="13.5" thickTop="1"/>
    <row r="28" spans="1:13">
      <c r="A28" s="6" t="s">
        <v>683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 ht="13.5" thickBot="1">
      <c r="A29" s="6" t="s">
        <v>684</v>
      </c>
      <c r="B29" s="6"/>
      <c r="C29" s="6"/>
      <c r="D29" s="6"/>
      <c r="E29" s="6"/>
      <c r="F29" s="6"/>
      <c r="G29" s="6"/>
      <c r="H29" s="6"/>
      <c r="I29" s="6"/>
      <c r="J29" s="22">
        <v>0</v>
      </c>
      <c r="K29" s="6"/>
      <c r="L29" s="22">
        <v>0</v>
      </c>
      <c r="M29" s="19">
        <f>L29/סיכום!$B$42</f>
        <v>0</v>
      </c>
    </row>
    <row r="30" spans="1:13" ht="13.5" thickTop="1"/>
    <row r="31" spans="1:13">
      <c r="A31" s="6" t="s">
        <v>685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 ht="13.5" thickBot="1">
      <c r="A32" s="6" t="s">
        <v>686</v>
      </c>
      <c r="B32" s="6"/>
      <c r="C32" s="6"/>
      <c r="D32" s="6"/>
      <c r="E32" s="6"/>
      <c r="F32" s="6"/>
      <c r="G32" s="6"/>
      <c r="H32" s="6"/>
      <c r="I32" s="6"/>
      <c r="J32" s="22">
        <v>0</v>
      </c>
      <c r="K32" s="6"/>
      <c r="L32" s="22">
        <v>0</v>
      </c>
      <c r="M32" s="19">
        <f>L32/סיכום!$B$42</f>
        <v>0</v>
      </c>
    </row>
    <row r="33" spans="1:13" ht="13.5" thickTop="1"/>
    <row r="34" spans="1:13" ht="13.5" thickBot="1">
      <c r="A34" s="4" t="s">
        <v>687</v>
      </c>
      <c r="B34" s="4"/>
      <c r="C34" s="4"/>
      <c r="D34" s="4"/>
      <c r="E34" s="4"/>
      <c r="F34" s="4"/>
      <c r="G34" s="4"/>
      <c r="H34" s="4"/>
      <c r="I34" s="4"/>
      <c r="J34" s="23">
        <v>0</v>
      </c>
      <c r="K34" s="4"/>
      <c r="L34" s="23">
        <v>0</v>
      </c>
      <c r="M34" s="21">
        <v>0</v>
      </c>
    </row>
    <row r="35" spans="1:13" ht="13.5" thickTop="1"/>
    <row r="37" spans="1:13">
      <c r="A37" s="4" t="s">
        <v>688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 s="6" t="s">
        <v>688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 ht="13.5" thickBot="1">
      <c r="A39" s="6" t="s">
        <v>689</v>
      </c>
      <c r="B39" s="6"/>
      <c r="C39" s="6"/>
      <c r="D39" s="6"/>
      <c r="E39" s="6"/>
      <c r="F39" s="6"/>
      <c r="G39" s="6"/>
      <c r="H39" s="6"/>
      <c r="I39" s="6"/>
      <c r="J39" s="22">
        <v>0</v>
      </c>
      <c r="K39" s="6"/>
      <c r="L39" s="22">
        <v>0</v>
      </c>
      <c r="M39" s="19">
        <f>L39/סיכום!$B$42</f>
        <v>0</v>
      </c>
    </row>
    <row r="40" spans="1:13" ht="13.5" thickTop="1"/>
    <row r="41" spans="1:13" ht="13.5" thickBot="1">
      <c r="A41" s="4" t="s">
        <v>689</v>
      </c>
      <c r="B41" s="4"/>
      <c r="C41" s="4"/>
      <c r="D41" s="4"/>
      <c r="E41" s="4"/>
      <c r="F41" s="4"/>
      <c r="G41" s="4"/>
      <c r="H41" s="4"/>
      <c r="I41" s="4"/>
      <c r="J41" s="23">
        <v>0</v>
      </c>
      <c r="K41" s="4"/>
      <c r="L41" s="23">
        <v>0</v>
      </c>
      <c r="M41" s="21">
        <v>0</v>
      </c>
    </row>
    <row r="42" spans="1:13" ht="13.5" thickTop="1"/>
    <row r="44" spans="1:13" ht="13.5" thickBot="1">
      <c r="A44" s="4" t="s">
        <v>690</v>
      </c>
      <c r="B44" s="4"/>
      <c r="C44" s="4"/>
      <c r="D44" s="4"/>
      <c r="E44" s="4"/>
      <c r="F44" s="4"/>
      <c r="G44" s="4"/>
      <c r="H44" s="4"/>
      <c r="I44" s="4"/>
      <c r="J44" s="23">
        <v>0</v>
      </c>
      <c r="K44" s="4"/>
      <c r="L44" s="23">
        <v>0</v>
      </c>
      <c r="M44" s="21">
        <v>0</v>
      </c>
    </row>
    <row r="45" spans="1:13" ht="13.5" thickTop="1"/>
    <row r="47" spans="1:13">
      <c r="A47" s="7" t="s">
        <v>50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  <row r="51" spans="1:1">
      <c r="A51" s="2" t="s">
        <v>51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5"/>
  <sheetViews>
    <sheetView rightToLeft="1" workbookViewId="0">
      <selection activeCell="F24" sqref="F24"/>
    </sheetView>
  </sheetViews>
  <sheetFormatPr defaultColWidth="9.140625" defaultRowHeight="12.75"/>
  <cols>
    <col min="1" max="1" width="31.7109375" customWidth="1"/>
    <col min="2" max="2" width="12.7109375" customWidth="1"/>
    <col min="3" max="3" width="8.7109375" customWidth="1"/>
    <col min="4" max="4" width="21.7109375" customWidth="1"/>
    <col min="5" max="5" width="12.7109375" customWidth="1"/>
    <col min="6" max="6" width="30.7109375" customWidth="1"/>
    <col min="7" max="7" width="12.7109375" customWidth="1"/>
    <col min="8" max="8" width="20.7109375" customWidth="1"/>
  </cols>
  <sheetData>
    <row r="2" spans="1:8" ht="18">
      <c r="A2" s="1" t="s">
        <v>0</v>
      </c>
    </row>
    <row r="4" spans="1:8" ht="18">
      <c r="A4" s="1" t="s">
        <v>691</v>
      </c>
    </row>
    <row r="6" spans="1:8">
      <c r="A6" s="2" t="s">
        <v>2</v>
      </c>
    </row>
    <row r="8" spans="1:8" ht="15">
      <c r="A8" s="3" t="s">
        <v>3</v>
      </c>
    </row>
    <row r="11" spans="1:8">
      <c r="A11" s="4" t="s">
        <v>4</v>
      </c>
      <c r="B11" s="4" t="s">
        <v>5</v>
      </c>
      <c r="C11" s="4" t="s">
        <v>6</v>
      </c>
      <c r="D11" s="4" t="s">
        <v>692</v>
      </c>
      <c r="E11" s="4" t="s">
        <v>693</v>
      </c>
      <c r="F11" s="4" t="s">
        <v>694</v>
      </c>
      <c r="G11" s="4" t="s">
        <v>473</v>
      </c>
      <c r="H11" s="4" t="s">
        <v>13</v>
      </c>
    </row>
    <row r="12" spans="1:8">
      <c r="A12" s="5"/>
      <c r="B12" s="5"/>
      <c r="C12" s="5"/>
      <c r="D12" s="5" t="s">
        <v>58</v>
      </c>
      <c r="E12" s="5"/>
      <c r="F12" s="5" t="s">
        <v>14</v>
      </c>
      <c r="G12" s="5" t="s">
        <v>15</v>
      </c>
      <c r="H12" s="5" t="s">
        <v>14</v>
      </c>
    </row>
    <row r="15" spans="1:8">
      <c r="A15" s="4" t="s">
        <v>691</v>
      </c>
      <c r="B15" s="4"/>
      <c r="C15" s="4"/>
      <c r="D15" s="4"/>
      <c r="E15" s="4"/>
      <c r="F15" s="4"/>
      <c r="G15" s="4"/>
      <c r="H15" s="4"/>
    </row>
    <row r="18" spans="1:8">
      <c r="A18" s="4" t="s">
        <v>695</v>
      </c>
      <c r="B18" s="4"/>
      <c r="C18" s="4"/>
      <c r="D18" s="4"/>
      <c r="E18" s="4"/>
      <c r="F18" s="4"/>
      <c r="G18" s="4"/>
      <c r="H18" s="4"/>
    </row>
    <row r="19" spans="1:8">
      <c r="A19" s="6" t="s">
        <v>696</v>
      </c>
      <c r="B19" s="6"/>
      <c r="C19" s="6"/>
      <c r="D19" s="6"/>
      <c r="E19" s="6"/>
      <c r="F19" s="6"/>
      <c r="G19" s="6"/>
      <c r="H19" s="6"/>
    </row>
    <row r="20" spans="1:8" ht="13.5" thickBot="1">
      <c r="A20" s="6" t="s">
        <v>697</v>
      </c>
      <c r="B20" s="6"/>
      <c r="C20" s="6"/>
      <c r="D20" s="6"/>
      <c r="E20" s="6"/>
      <c r="F20" s="6"/>
      <c r="G20" s="22">
        <v>0</v>
      </c>
      <c r="H20" s="19">
        <v>0</v>
      </c>
    </row>
    <row r="21" spans="1:8" ht="13.5" thickTop="1"/>
    <row r="22" spans="1:8">
      <c r="A22" s="6" t="s">
        <v>698</v>
      </c>
      <c r="B22" s="6"/>
      <c r="C22" s="6"/>
      <c r="D22" s="6"/>
      <c r="E22" s="6"/>
      <c r="F22" s="6"/>
      <c r="G22" s="6"/>
      <c r="H22" s="6"/>
    </row>
    <row r="23" spans="1:8" ht="13.5" thickBot="1">
      <c r="A23" s="6" t="s">
        <v>699</v>
      </c>
      <c r="B23" s="6"/>
      <c r="C23" s="6"/>
      <c r="D23" s="6"/>
      <c r="E23" s="6"/>
      <c r="F23" s="6"/>
      <c r="G23" s="22">
        <v>0</v>
      </c>
      <c r="H23" s="19">
        <f>G23/סיכום!$B$42</f>
        <v>0</v>
      </c>
    </row>
    <row r="24" spans="1:8" ht="13.5" thickTop="1"/>
    <row r="25" spans="1:8" ht="13.5" thickBot="1">
      <c r="A25" s="4" t="s">
        <v>700</v>
      </c>
      <c r="B25" s="4"/>
      <c r="C25" s="4"/>
      <c r="D25" s="4"/>
      <c r="E25" s="4"/>
      <c r="F25" s="4"/>
      <c r="G25" s="23">
        <v>0</v>
      </c>
      <c r="H25" s="21">
        <v>0</v>
      </c>
    </row>
    <row r="26" spans="1:8" ht="13.5" thickTop="1"/>
    <row r="28" spans="1:8">
      <c r="A28" s="4" t="s">
        <v>701</v>
      </c>
      <c r="B28" s="4"/>
      <c r="C28" s="4"/>
      <c r="D28" s="4"/>
      <c r="E28" s="4"/>
      <c r="F28" s="4"/>
      <c r="G28" s="4"/>
      <c r="H28" s="4"/>
    </row>
    <row r="29" spans="1:8">
      <c r="A29" s="6" t="s">
        <v>702</v>
      </c>
      <c r="B29" s="6"/>
      <c r="C29" s="6"/>
      <c r="D29" s="6"/>
      <c r="E29" s="6"/>
      <c r="F29" s="6"/>
      <c r="G29" s="6"/>
      <c r="H29" s="6"/>
    </row>
    <row r="30" spans="1:8" ht="13.5" thickBot="1">
      <c r="A30" s="6" t="s">
        <v>703</v>
      </c>
      <c r="B30" s="6"/>
      <c r="C30" s="6"/>
      <c r="D30" s="6"/>
      <c r="E30" s="6"/>
      <c r="F30" s="6"/>
      <c r="G30" s="22">
        <v>0</v>
      </c>
      <c r="H30" s="19">
        <f>G30/סיכום!$B$42</f>
        <v>0</v>
      </c>
    </row>
    <row r="31" spans="1:8" ht="13.5" thickTop="1"/>
    <row r="32" spans="1:8">
      <c r="A32" s="6" t="s">
        <v>704</v>
      </c>
      <c r="B32" s="6"/>
      <c r="C32" s="6"/>
      <c r="D32" s="6"/>
      <c r="E32" s="6"/>
      <c r="F32" s="6"/>
      <c r="G32" s="6"/>
      <c r="H32" s="6"/>
    </row>
    <row r="33" spans="1:8" ht="13.5" thickBot="1">
      <c r="A33" s="6" t="s">
        <v>705</v>
      </c>
      <c r="B33" s="6"/>
      <c r="C33" s="6"/>
      <c r="D33" s="6"/>
      <c r="E33" s="6"/>
      <c r="F33" s="6"/>
      <c r="G33" s="22">
        <v>0</v>
      </c>
      <c r="H33" s="19">
        <f>G33/סיכום!$B$42</f>
        <v>0</v>
      </c>
    </row>
    <row r="34" spans="1:8" ht="13.5" thickTop="1"/>
    <row r="35" spans="1:8" ht="13.5" thickBot="1">
      <c r="A35" s="4" t="s">
        <v>706</v>
      </c>
      <c r="B35" s="4"/>
      <c r="C35" s="4"/>
      <c r="D35" s="4"/>
      <c r="E35" s="4"/>
      <c r="F35" s="4"/>
      <c r="G35" s="23">
        <v>0</v>
      </c>
      <c r="H35" s="21">
        <v>0</v>
      </c>
    </row>
    <row r="36" spans="1:8" ht="13.5" thickTop="1"/>
    <row r="38" spans="1:8" ht="13.5" thickBot="1">
      <c r="A38" s="4" t="s">
        <v>707</v>
      </c>
      <c r="B38" s="4"/>
      <c r="C38" s="4"/>
      <c r="D38" s="4"/>
      <c r="E38" s="4"/>
      <c r="F38" s="4"/>
      <c r="G38" s="23">
        <v>0</v>
      </c>
      <c r="H38" s="21">
        <v>0</v>
      </c>
    </row>
    <row r="39" spans="1:8" ht="13.5" thickTop="1"/>
    <row r="41" spans="1:8">
      <c r="A41" s="7" t="s">
        <v>50</v>
      </c>
      <c r="B41" s="7"/>
      <c r="C41" s="7"/>
      <c r="D41" s="7"/>
      <c r="E41" s="7"/>
      <c r="F41" s="7"/>
      <c r="G41" s="7"/>
      <c r="H41" s="7"/>
    </row>
    <row r="45" spans="1:8">
      <c r="A45" s="2" t="s">
        <v>51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0"/>
  <sheetViews>
    <sheetView rightToLeft="1" workbookViewId="0">
      <selection activeCell="G34" sqref="G34"/>
    </sheetView>
  </sheetViews>
  <sheetFormatPr defaultColWidth="9.140625" defaultRowHeight="12.75"/>
  <cols>
    <col min="1" max="1" width="28.7109375" customWidth="1"/>
    <col min="2" max="2" width="12.7109375" customWidth="1"/>
    <col min="3" max="4" width="8.7109375" customWidth="1"/>
    <col min="5" max="5" width="10.7109375" customWidth="1"/>
    <col min="6" max="6" width="14.7109375" customWidth="1"/>
    <col min="7" max="7" width="16.7109375" customWidth="1"/>
    <col min="8" max="8" width="12.7109375" customWidth="1"/>
    <col min="9" max="9" width="20.7109375" customWidth="1"/>
  </cols>
  <sheetData>
    <row r="2" spans="1:9" ht="18">
      <c r="A2" s="1" t="s">
        <v>0</v>
      </c>
    </row>
    <row r="4" spans="1:9" ht="18">
      <c r="A4" s="1" t="s">
        <v>708</v>
      </c>
    </row>
    <row r="6" spans="1:9">
      <c r="A6" s="2" t="s">
        <v>2</v>
      </c>
    </row>
    <row r="8" spans="1:9" ht="15">
      <c r="A8" s="3" t="s">
        <v>3</v>
      </c>
    </row>
    <row r="11" spans="1:9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10</v>
      </c>
      <c r="G11" s="4" t="s">
        <v>11</v>
      </c>
      <c r="H11" s="4" t="s">
        <v>473</v>
      </c>
      <c r="I11" s="4" t="s">
        <v>13</v>
      </c>
    </row>
    <row r="12" spans="1:9">
      <c r="A12" s="5"/>
      <c r="B12" s="5"/>
      <c r="C12" s="5"/>
      <c r="D12" s="5"/>
      <c r="E12" s="5"/>
      <c r="F12" s="5" t="s">
        <v>14</v>
      </c>
      <c r="G12" s="5" t="s">
        <v>14</v>
      </c>
      <c r="H12" s="5" t="s">
        <v>15</v>
      </c>
      <c r="I12" s="5" t="s">
        <v>14</v>
      </c>
    </row>
    <row r="15" spans="1:9">
      <c r="A15" s="4" t="s">
        <v>708</v>
      </c>
      <c r="B15" s="4"/>
      <c r="C15" s="4"/>
      <c r="D15" s="4"/>
      <c r="E15" s="4"/>
      <c r="F15" s="4"/>
      <c r="G15" s="4"/>
      <c r="H15" s="4"/>
      <c r="I15" s="4"/>
    </row>
    <row r="18" spans="1:9">
      <c r="A18" s="4" t="s">
        <v>709</v>
      </c>
      <c r="B18" s="4"/>
      <c r="C18" s="4"/>
      <c r="D18" s="4"/>
      <c r="E18" s="4"/>
      <c r="F18" s="4"/>
      <c r="G18" s="4"/>
      <c r="H18" s="4"/>
      <c r="I18" s="4"/>
    </row>
    <row r="19" spans="1:9">
      <c r="A19" s="6" t="s">
        <v>709</v>
      </c>
      <c r="B19" s="6"/>
      <c r="C19" s="6"/>
      <c r="D19" s="6"/>
      <c r="E19" s="6"/>
      <c r="F19" s="6"/>
      <c r="G19" s="6"/>
      <c r="H19" s="6"/>
      <c r="I19" s="6"/>
    </row>
    <row r="20" spans="1:9">
      <c r="A20" s="7" t="s">
        <v>785</v>
      </c>
      <c r="B20" s="37">
        <v>99999999</v>
      </c>
      <c r="C20" s="38">
        <v>0</v>
      </c>
      <c r="D20" s="39" t="s">
        <v>786</v>
      </c>
      <c r="E20" s="39" t="s">
        <v>787</v>
      </c>
      <c r="F20" s="40">
        <v>0</v>
      </c>
      <c r="G20" s="40">
        <v>0</v>
      </c>
      <c r="H20" s="6">
        <v>-9.9380000000000006</v>
      </c>
      <c r="I20" s="41">
        <f>H20/סיכום!B42</f>
        <v>-1.1907298006671827E-3</v>
      </c>
    </row>
    <row r="21" spans="1:9" ht="13.5" thickBot="1">
      <c r="A21" s="6" t="s">
        <v>710</v>
      </c>
      <c r="B21" s="6"/>
      <c r="C21" s="6"/>
      <c r="D21" s="6"/>
      <c r="E21" s="6"/>
      <c r="F21" s="6"/>
      <c r="G21" s="6"/>
      <c r="H21" s="22">
        <f>+H20</f>
        <v>-9.9380000000000006</v>
      </c>
      <c r="I21" s="19">
        <f>H21/סיכום!$B$42</f>
        <v>-1.1907298006671827E-3</v>
      </c>
    </row>
    <row r="22" spans="1:9" ht="13.5" thickTop="1"/>
    <row r="23" spans="1:9" ht="13.5" thickBot="1">
      <c r="A23" s="4" t="s">
        <v>710</v>
      </c>
      <c r="B23" s="4"/>
      <c r="C23" s="4"/>
      <c r="D23" s="4"/>
      <c r="E23" s="4"/>
      <c r="F23" s="4"/>
      <c r="G23" s="4"/>
      <c r="H23" s="23">
        <f>+H21</f>
        <v>-9.9380000000000006</v>
      </c>
      <c r="I23" s="21">
        <f>+I21</f>
        <v>-1.1907298006671827E-3</v>
      </c>
    </row>
    <row r="24" spans="1:9" ht="13.5" thickTop="1"/>
    <row r="26" spans="1:9">
      <c r="A26" s="4" t="s">
        <v>711</v>
      </c>
      <c r="B26" s="4"/>
      <c r="C26" s="4"/>
      <c r="D26" s="4"/>
      <c r="E26" s="4"/>
      <c r="F26" s="4"/>
      <c r="G26" s="4"/>
      <c r="H26" s="4"/>
      <c r="I26" s="4"/>
    </row>
    <row r="27" spans="1:9">
      <c r="A27" s="6" t="s">
        <v>711</v>
      </c>
      <c r="B27" s="6"/>
      <c r="C27" s="6"/>
      <c r="D27" s="6"/>
      <c r="E27" s="6"/>
      <c r="F27" s="6"/>
      <c r="G27" s="6"/>
      <c r="H27" s="6"/>
      <c r="I27" s="6"/>
    </row>
    <row r="28" spans="1:9" ht="13.5" thickBot="1">
      <c r="A28" s="6" t="s">
        <v>712</v>
      </c>
      <c r="B28" s="6"/>
      <c r="C28" s="6"/>
      <c r="D28" s="6"/>
      <c r="E28" s="6"/>
      <c r="F28" s="6"/>
      <c r="G28" s="6"/>
      <c r="H28" s="22">
        <v>0</v>
      </c>
      <c r="I28" s="19">
        <f>H28/סיכום!$B$42</f>
        <v>0</v>
      </c>
    </row>
    <row r="29" spans="1:9" ht="13.5" thickTop="1"/>
    <row r="30" spans="1:9" ht="13.5" thickBot="1">
      <c r="A30" s="4" t="s">
        <v>712</v>
      </c>
      <c r="B30" s="4"/>
      <c r="C30" s="4"/>
      <c r="D30" s="4"/>
      <c r="E30" s="4"/>
      <c r="F30" s="4"/>
      <c r="G30" s="4"/>
      <c r="H30" s="23">
        <v>0</v>
      </c>
      <c r="I30" s="21">
        <v>0</v>
      </c>
    </row>
    <row r="31" spans="1:9" ht="13.5" thickTop="1"/>
    <row r="33" spans="1:9" ht="13.5" thickBot="1">
      <c r="A33" s="4" t="s">
        <v>713</v>
      </c>
      <c r="B33" s="4"/>
      <c r="C33" s="4"/>
      <c r="D33" s="4"/>
      <c r="E33" s="4"/>
      <c r="F33" s="4"/>
      <c r="G33" s="4"/>
      <c r="H33" s="23">
        <f>+H23</f>
        <v>-9.9380000000000006</v>
      </c>
      <c r="I33" s="21">
        <f>+I23</f>
        <v>-1.1907298006671827E-3</v>
      </c>
    </row>
    <row r="34" spans="1:9" ht="13.5" thickTop="1"/>
    <row r="36" spans="1:9">
      <c r="A36" s="7" t="s">
        <v>50</v>
      </c>
      <c r="B36" s="7"/>
      <c r="C36" s="7"/>
      <c r="D36" s="7"/>
      <c r="E36" s="7"/>
      <c r="F36" s="7"/>
      <c r="G36" s="7"/>
      <c r="H36" s="7"/>
      <c r="I36" s="7"/>
    </row>
    <row r="40" spans="1:9">
      <c r="A40" s="2"/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rightToLeft="1" workbookViewId="0">
      <selection activeCell="D25" sqref="D25"/>
    </sheetView>
  </sheetViews>
  <sheetFormatPr defaultColWidth="9.140625" defaultRowHeight="12.75"/>
  <cols>
    <col min="1" max="1" width="38.7109375" customWidth="1"/>
    <col min="2" max="2" width="12.7109375" customWidth="1"/>
    <col min="3" max="3" width="8.7109375" customWidth="1"/>
    <col min="4" max="4" width="24.7109375" customWidth="1"/>
    <col min="5" max="5" width="12.7109375" customWidth="1"/>
  </cols>
  <sheetData>
    <row r="2" spans="1:5" ht="18">
      <c r="A2" s="1" t="s">
        <v>0</v>
      </c>
    </row>
    <row r="4" spans="1:5" ht="18">
      <c r="A4" s="1" t="s">
        <v>714</v>
      </c>
    </row>
    <row r="6" spans="1:5">
      <c r="A6" s="2" t="s">
        <v>2</v>
      </c>
    </row>
    <row r="8" spans="1:5" ht="15">
      <c r="A8" s="3" t="s">
        <v>3</v>
      </c>
    </row>
    <row r="11" spans="1:5">
      <c r="A11" s="4" t="s">
        <v>4</v>
      </c>
      <c r="B11" s="4" t="s">
        <v>5</v>
      </c>
      <c r="C11" s="4" t="s">
        <v>6</v>
      </c>
      <c r="D11" s="4" t="s">
        <v>715</v>
      </c>
      <c r="E11" s="4" t="s">
        <v>473</v>
      </c>
    </row>
    <row r="12" spans="1:5">
      <c r="A12" s="5"/>
      <c r="B12" s="5"/>
      <c r="C12" s="5"/>
      <c r="D12" s="5" t="s">
        <v>58</v>
      </c>
      <c r="E12" s="5" t="s">
        <v>15</v>
      </c>
    </row>
    <row r="15" spans="1:5">
      <c r="A15" s="4" t="s">
        <v>716</v>
      </c>
      <c r="B15" s="4"/>
      <c r="C15" s="4"/>
      <c r="D15" s="4"/>
      <c r="E15" s="4"/>
    </row>
    <row r="18" spans="1:5">
      <c r="A18" s="4" t="s">
        <v>717</v>
      </c>
      <c r="B18" s="4"/>
      <c r="C18" s="4"/>
      <c r="D18" s="4"/>
      <c r="E18" s="4"/>
    </row>
    <row r="19" spans="1:5">
      <c r="A19" s="6" t="s">
        <v>718</v>
      </c>
      <c r="B19" s="6"/>
      <c r="C19" s="6"/>
      <c r="D19" s="6"/>
      <c r="E19" s="6"/>
    </row>
    <row r="20" spans="1:5" ht="13.5" thickBot="1">
      <c r="A20" s="6" t="s">
        <v>719</v>
      </c>
      <c r="B20" s="6"/>
      <c r="C20" s="6"/>
      <c r="D20" s="6"/>
      <c r="E20" s="22">
        <v>0</v>
      </c>
    </row>
    <row r="21" spans="1:5" ht="13.5" thickTop="1"/>
    <row r="22" spans="1:5" ht="13.5" thickBot="1">
      <c r="A22" s="4" t="s">
        <v>720</v>
      </c>
      <c r="B22" s="4"/>
      <c r="C22" s="4"/>
      <c r="D22" s="4"/>
      <c r="E22" s="23">
        <v>0</v>
      </c>
    </row>
    <row r="23" spans="1:5" ht="13.5" thickTop="1"/>
    <row r="25" spans="1:5">
      <c r="A25" s="4" t="s">
        <v>721</v>
      </c>
      <c r="B25" s="4"/>
      <c r="C25" s="4"/>
      <c r="D25" s="4"/>
      <c r="E25" s="4"/>
    </row>
    <row r="26" spans="1:5">
      <c r="A26" s="6" t="s">
        <v>722</v>
      </c>
      <c r="B26" s="6"/>
      <c r="C26" s="6"/>
      <c r="D26" s="6"/>
      <c r="E26" s="6"/>
    </row>
    <row r="27" spans="1:5" ht="13.5" thickBot="1">
      <c r="A27" s="6" t="s">
        <v>723</v>
      </c>
      <c r="B27" s="6"/>
      <c r="C27" s="6"/>
      <c r="D27" s="6"/>
      <c r="E27" s="22">
        <v>0</v>
      </c>
    </row>
    <row r="28" spans="1:5" ht="13.5" thickTop="1"/>
    <row r="29" spans="1:5" ht="13.5" thickBot="1">
      <c r="A29" s="4" t="s">
        <v>724</v>
      </c>
      <c r="B29" s="4"/>
      <c r="C29" s="4"/>
      <c r="D29" s="4"/>
      <c r="E29" s="23">
        <v>0</v>
      </c>
    </row>
    <row r="30" spans="1:5" ht="13.5" thickTop="1"/>
    <row r="32" spans="1:5" ht="13.5" thickBot="1">
      <c r="A32" s="4" t="s">
        <v>725</v>
      </c>
      <c r="B32" s="4"/>
      <c r="C32" s="4"/>
      <c r="D32" s="4"/>
      <c r="E32" s="23">
        <v>0</v>
      </c>
    </row>
    <row r="33" spans="1:5" ht="13.5" thickTop="1"/>
    <row r="35" spans="1:5">
      <c r="A35" s="7" t="s">
        <v>50</v>
      </c>
      <c r="B35" s="7"/>
      <c r="C35" s="7"/>
      <c r="D35" s="7"/>
      <c r="E35" s="7"/>
    </row>
    <row r="39" spans="1:5">
      <c r="A39" s="2" t="s">
        <v>51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0"/>
  <sheetViews>
    <sheetView rightToLeft="1" tabSelected="1" topLeftCell="A7" workbookViewId="0">
      <selection activeCell="B44" sqref="B44"/>
    </sheetView>
  </sheetViews>
  <sheetFormatPr defaultColWidth="9.140625" defaultRowHeight="12.75"/>
  <cols>
    <col min="1" max="1" width="37.7109375" customWidth="1"/>
    <col min="2" max="2" width="23.7109375" customWidth="1"/>
    <col min="3" max="3" width="16.7109375" customWidth="1"/>
  </cols>
  <sheetData>
    <row r="2" spans="1:3" ht="18">
      <c r="A2" s="1" t="s">
        <v>0</v>
      </c>
    </row>
    <row r="4" spans="1:3" ht="18">
      <c r="A4" s="1" t="s">
        <v>784</v>
      </c>
    </row>
    <row r="6" spans="1:3">
      <c r="A6" s="2" t="s">
        <v>2</v>
      </c>
    </row>
    <row r="8" spans="1:3" ht="15">
      <c r="A8" s="3" t="s">
        <v>3</v>
      </c>
    </row>
    <row r="10" spans="1:3" ht="15.75">
      <c r="A10" s="8" t="s">
        <v>726</v>
      </c>
    </row>
    <row r="11" spans="1:3">
      <c r="A11" s="5"/>
      <c r="B11" s="5"/>
      <c r="C11" s="5"/>
    </row>
    <row r="13" spans="1:3">
      <c r="A13" s="4" t="s">
        <v>727</v>
      </c>
      <c r="B13" s="4" t="s">
        <v>728</v>
      </c>
      <c r="C13" s="4" t="s">
        <v>729</v>
      </c>
    </row>
    <row r="14" spans="1:3">
      <c r="A14" s="14"/>
      <c r="B14" s="14"/>
      <c r="C14" s="14"/>
    </row>
    <row r="15" spans="1:3">
      <c r="A15" s="7" t="s">
        <v>730</v>
      </c>
      <c r="B15" s="9">
        <f>+'מזומנים ושווי מזומנים'!I57</f>
        <v>383.46</v>
      </c>
      <c r="C15" s="10">
        <f>B15/$B$42</f>
        <v>4.5944581340696095E-2</v>
      </c>
    </row>
    <row r="16" spans="1:3">
      <c r="A16" s="7" t="s">
        <v>731</v>
      </c>
      <c r="B16" s="9">
        <f>+B17+B18+B19+B20+B21+B22+B23+B24+B25+B26</f>
        <v>5017.2699999999995</v>
      </c>
      <c r="C16" s="10">
        <f t="shared" ref="C16:C40" si="0">B16/$B$42</f>
        <v>0.60114841084659232</v>
      </c>
    </row>
    <row r="17" spans="1:3">
      <c r="A17" s="7" t="s">
        <v>732</v>
      </c>
      <c r="B17" s="9">
        <f>+'סחיר - תעודות התחייבות ממשלתיות'!L60</f>
        <v>2987.7000000000003</v>
      </c>
      <c r="C17" s="10">
        <f t="shared" si="0"/>
        <v>0.35797377998121771</v>
      </c>
    </row>
    <row r="18" spans="1:3">
      <c r="A18" s="7" t="s">
        <v>733</v>
      </c>
      <c r="B18" s="9">
        <v>0</v>
      </c>
      <c r="C18" s="10">
        <f t="shared" si="0"/>
        <v>0</v>
      </c>
    </row>
    <row r="19" spans="1:3">
      <c r="A19" s="7" t="s">
        <v>734</v>
      </c>
      <c r="B19" s="9">
        <f>+'סחיר - אגח קונצרני'!N136</f>
        <v>1481.4800000000005</v>
      </c>
      <c r="C19" s="10">
        <f t="shared" si="0"/>
        <v>0.17750476807128376</v>
      </c>
    </row>
    <row r="20" spans="1:3">
      <c r="A20" s="7" t="s">
        <v>735</v>
      </c>
      <c r="B20" s="9">
        <v>0</v>
      </c>
      <c r="C20" s="10">
        <f t="shared" si="0"/>
        <v>0</v>
      </c>
    </row>
    <row r="21" spans="1:3">
      <c r="A21" s="7" t="s">
        <v>736</v>
      </c>
      <c r="B21" s="9">
        <f>+'סחיר - תעודות סל'!G62</f>
        <v>472.43999999999994</v>
      </c>
      <c r="C21" s="10">
        <f t="shared" si="0"/>
        <v>5.6605794629422786E-2</v>
      </c>
    </row>
    <row r="22" spans="1:3">
      <c r="A22" s="7" t="s">
        <v>737</v>
      </c>
      <c r="B22" s="9">
        <f>+'סחיר - קרנות נאמנות'!J35</f>
        <v>75.650000000000006</v>
      </c>
      <c r="C22" s="10">
        <f t="shared" si="0"/>
        <v>9.0640681646681799E-3</v>
      </c>
    </row>
    <row r="23" spans="1:3">
      <c r="A23" s="7" t="s">
        <v>738</v>
      </c>
      <c r="B23" s="9">
        <v>0</v>
      </c>
      <c r="C23" s="10">
        <f t="shared" si="0"/>
        <v>0</v>
      </c>
    </row>
    <row r="24" spans="1:3">
      <c r="A24" s="7" t="s">
        <v>739</v>
      </c>
      <c r="B24" s="9">
        <v>0</v>
      </c>
      <c r="C24" s="10">
        <f t="shared" si="0"/>
        <v>0</v>
      </c>
    </row>
    <row r="25" spans="1:3">
      <c r="A25" s="7" t="s">
        <v>740</v>
      </c>
      <c r="B25" s="9">
        <v>0</v>
      </c>
      <c r="C25" s="10">
        <f t="shared" si="0"/>
        <v>0</v>
      </c>
    </row>
    <row r="26" spans="1:3">
      <c r="A26" s="7" t="s">
        <v>741</v>
      </c>
      <c r="B26" s="9">
        <v>0</v>
      </c>
      <c r="C26" s="10">
        <f t="shared" si="0"/>
        <v>0</v>
      </c>
    </row>
    <row r="27" spans="1:3">
      <c r="A27" s="7" t="s">
        <v>742</v>
      </c>
      <c r="B27" s="9">
        <f>+B28+B29+B30</f>
        <v>2955.3500000000004</v>
      </c>
      <c r="C27" s="10">
        <f t="shared" si="0"/>
        <v>0.35409773761337876</v>
      </c>
    </row>
    <row r="28" spans="1:3">
      <c r="A28" s="7" t="s">
        <v>732</v>
      </c>
      <c r="B28" s="9">
        <f>+'לא סחיר - תעודות התחייבות ממשלה'!L65</f>
        <v>2900.73</v>
      </c>
      <c r="C28" s="10">
        <f t="shared" si="0"/>
        <v>0.34755339652740153</v>
      </c>
    </row>
    <row r="29" spans="1:3">
      <c r="A29" s="7" t="s">
        <v>743</v>
      </c>
      <c r="B29" s="9">
        <f>+'לא סחיר - תעודות חוב מסחריות'!N45</f>
        <v>29.03</v>
      </c>
      <c r="C29" s="10">
        <f t="shared" si="0"/>
        <v>3.4782537848026072E-3</v>
      </c>
    </row>
    <row r="30" spans="1:3">
      <c r="A30" s="7" t="s">
        <v>744</v>
      </c>
      <c r="B30" s="9">
        <f>+'לא סחיר - אגח קונצרני'!N45</f>
        <v>25.59</v>
      </c>
      <c r="C30" s="10">
        <f t="shared" si="0"/>
        <v>3.0660873011746025E-3</v>
      </c>
    </row>
    <row r="31" spans="1:3">
      <c r="A31" s="7" t="s">
        <v>745</v>
      </c>
      <c r="B31" s="9">
        <v>0</v>
      </c>
      <c r="C31" s="10">
        <f t="shared" si="0"/>
        <v>0</v>
      </c>
    </row>
    <row r="32" spans="1:3">
      <c r="A32" s="7" t="s">
        <v>746</v>
      </c>
      <c r="B32" s="9">
        <v>0</v>
      </c>
      <c r="C32" s="10">
        <f t="shared" si="0"/>
        <v>0</v>
      </c>
    </row>
    <row r="33" spans="1:3">
      <c r="A33" s="7" t="s">
        <v>747</v>
      </c>
      <c r="B33" s="9">
        <v>0</v>
      </c>
      <c r="C33" s="10">
        <f t="shared" si="0"/>
        <v>0</v>
      </c>
    </row>
    <row r="34" spans="1:3">
      <c r="A34" s="7" t="s">
        <v>748</v>
      </c>
      <c r="B34" s="9">
        <v>0</v>
      </c>
      <c r="C34" s="10">
        <f t="shared" si="0"/>
        <v>0</v>
      </c>
    </row>
    <row r="35" spans="1:3">
      <c r="A35" s="7" t="s">
        <v>749</v>
      </c>
      <c r="B35" s="9">
        <v>0</v>
      </c>
      <c r="C35" s="10">
        <f t="shared" si="0"/>
        <v>0</v>
      </c>
    </row>
    <row r="36" spans="1:3">
      <c r="A36" s="7" t="s">
        <v>750</v>
      </c>
      <c r="B36" s="9">
        <v>0</v>
      </c>
      <c r="C36" s="10">
        <f t="shared" si="0"/>
        <v>0</v>
      </c>
    </row>
    <row r="37" spans="1:3">
      <c r="A37" s="7" t="s">
        <v>751</v>
      </c>
      <c r="B37" s="9">
        <f>+הלוואות!L65</f>
        <v>0</v>
      </c>
      <c r="C37" s="10">
        <f t="shared" si="0"/>
        <v>0</v>
      </c>
    </row>
    <row r="38" spans="1:3">
      <c r="A38" s="7" t="s">
        <v>752</v>
      </c>
      <c r="B38" s="9">
        <f>+פקדונות!L44</f>
        <v>0</v>
      </c>
      <c r="C38" s="10">
        <f t="shared" si="0"/>
        <v>0</v>
      </c>
    </row>
    <row r="39" spans="1:3">
      <c r="A39" s="7" t="s">
        <v>753</v>
      </c>
      <c r="B39" s="9">
        <f>+'זכויות מקרקעין'!G38</f>
        <v>0</v>
      </c>
      <c r="C39" s="10">
        <f t="shared" si="0"/>
        <v>0</v>
      </c>
    </row>
    <row r="40" spans="1:3">
      <c r="A40" s="7" t="s">
        <v>754</v>
      </c>
      <c r="B40" s="9">
        <f>+'השקעות אחרות'!H33</f>
        <v>-9.9380000000000006</v>
      </c>
      <c r="C40" s="10">
        <f t="shared" si="0"/>
        <v>-1.1907298006671827E-3</v>
      </c>
    </row>
    <row r="41" spans="1:3">
      <c r="A41" s="15"/>
      <c r="B41" s="15"/>
      <c r="C41" s="15"/>
    </row>
    <row r="42" spans="1:3">
      <c r="A42" s="4" t="s">
        <v>755</v>
      </c>
      <c r="B42" s="11">
        <f>+B15+B16+B27+B37+B38+B39+B40</f>
        <v>8346.1419999999998</v>
      </c>
      <c r="C42" s="12">
        <f>+C15+C16+C27+C37+C38+C39+C40</f>
        <v>1</v>
      </c>
    </row>
    <row r="46" spans="1:3">
      <c r="A46" s="16" t="s">
        <v>756</v>
      </c>
      <c r="B46" s="16" t="s">
        <v>56</v>
      </c>
      <c r="C46" s="16"/>
    </row>
    <row r="48" spans="1:3">
      <c r="A48" s="7" t="s">
        <v>25</v>
      </c>
      <c r="B48" s="13">
        <v>3.98</v>
      </c>
    </row>
    <row r="49" spans="1:2">
      <c r="A49" s="7" t="s">
        <v>757</v>
      </c>
      <c r="B49" s="13">
        <v>3.3176000000000001</v>
      </c>
    </row>
    <row r="50" spans="1:2">
      <c r="A50" s="7" t="s">
        <v>315</v>
      </c>
      <c r="B50" s="13">
        <v>5.8813000000000004</v>
      </c>
    </row>
    <row r="51" spans="1:2">
      <c r="A51" s="7" t="s">
        <v>758</v>
      </c>
      <c r="B51" s="13">
        <v>4.0888</v>
      </c>
    </row>
    <row r="52" spans="1:2">
      <c r="A52" s="7" t="s">
        <v>759</v>
      </c>
      <c r="B52" s="13">
        <v>3.1158000000000001</v>
      </c>
    </row>
    <row r="53" spans="1:2">
      <c r="A53" s="7" t="s">
        <v>29</v>
      </c>
      <c r="B53" s="13">
        <v>4.2735000000000003</v>
      </c>
    </row>
    <row r="54" spans="1:2">
      <c r="A54" s="7" t="s">
        <v>760</v>
      </c>
      <c r="B54" s="13">
        <v>0.46</v>
      </c>
    </row>
    <row r="55" spans="1:2">
      <c r="A55" s="7" t="s">
        <v>761</v>
      </c>
      <c r="B55" s="13">
        <v>5.6177000000000001</v>
      </c>
    </row>
    <row r="56" spans="1:2">
      <c r="A56" s="7" t="s">
        <v>762</v>
      </c>
      <c r="B56" s="13">
        <v>0.57220000000000004</v>
      </c>
    </row>
    <row r="57" spans="1:2">
      <c r="A57" s="7" t="s">
        <v>763</v>
      </c>
      <c r="B57" s="13">
        <v>0.3256</v>
      </c>
    </row>
    <row r="58" spans="1:2">
      <c r="A58" s="7" t="s">
        <v>764</v>
      </c>
      <c r="B58" s="13">
        <v>3.0243000000000002</v>
      </c>
    </row>
    <row r="59" spans="1:2">
      <c r="A59" s="7" t="s">
        <v>765</v>
      </c>
      <c r="B59" s="13">
        <v>0.18459999999999999</v>
      </c>
    </row>
    <row r="60" spans="1:2">
      <c r="A60" s="7" t="s">
        <v>766</v>
      </c>
      <c r="B60" s="13">
        <v>10.012</v>
      </c>
    </row>
    <row r="61" spans="1:2">
      <c r="A61" s="7" t="s">
        <v>767</v>
      </c>
      <c r="B61" s="13">
        <v>0.4909</v>
      </c>
    </row>
    <row r="62" spans="1:2">
      <c r="A62" s="7" t="s">
        <v>768</v>
      </c>
      <c r="B62" s="13">
        <v>0.55889999999999995</v>
      </c>
    </row>
    <row r="63" spans="1:2">
      <c r="A63" s="7" t="s">
        <v>769</v>
      </c>
      <c r="B63" s="13">
        <v>0.26</v>
      </c>
    </row>
    <row r="64" spans="1:2">
      <c r="A64" s="7" t="s">
        <v>770</v>
      </c>
      <c r="B64" s="13">
        <v>6.8400000000000002E-2</v>
      </c>
    </row>
    <row r="65" spans="1:2">
      <c r="A65" s="7" t="s">
        <v>771</v>
      </c>
      <c r="B65" s="13">
        <v>1.2355</v>
      </c>
    </row>
    <row r="66" spans="1:2">
      <c r="A66" s="7" t="s">
        <v>772</v>
      </c>
      <c r="B66" s="13">
        <v>2.1520000000000001E-2</v>
      </c>
    </row>
    <row r="67" spans="1:2">
      <c r="A67" s="7" t="s">
        <v>773</v>
      </c>
      <c r="B67" s="13">
        <v>6.3731999999999998</v>
      </c>
    </row>
    <row r="68" spans="1:2">
      <c r="A68" s="7" t="s">
        <v>774</v>
      </c>
      <c r="B68" s="13">
        <v>1.2238</v>
      </c>
    </row>
    <row r="69" spans="1:2">
      <c r="A69" s="7" t="s">
        <v>775</v>
      </c>
      <c r="B69" s="13">
        <v>0.63290000000000002</v>
      </c>
    </row>
    <row r="70" spans="1:2">
      <c r="A70" s="7" t="s">
        <v>776</v>
      </c>
      <c r="B70" s="13">
        <v>2.9906999999999999</v>
      </c>
    </row>
    <row r="71" spans="1:2">
      <c r="A71" s="7" t="s">
        <v>777</v>
      </c>
      <c r="B71" s="13">
        <v>1.5241</v>
      </c>
    </row>
    <row r="72" spans="1:2">
      <c r="A72" s="7" t="s">
        <v>778</v>
      </c>
      <c r="B72" s="13">
        <v>0.51370000000000005</v>
      </c>
    </row>
    <row r="73" spans="1:2">
      <c r="A73" s="7" t="s">
        <v>779</v>
      </c>
      <c r="B73" s="13">
        <v>2.8978000000000002</v>
      </c>
    </row>
    <row r="74" spans="1:2">
      <c r="A74" s="7" t="s">
        <v>780</v>
      </c>
      <c r="B74" s="13">
        <v>0.64170000000000005</v>
      </c>
    </row>
    <row r="75" spans="1:2">
      <c r="A75" s="7" t="s">
        <v>781</v>
      </c>
      <c r="B75" s="13">
        <v>1.0468999999999999</v>
      </c>
    </row>
    <row r="76" spans="1:2">
      <c r="A76" s="7" t="s">
        <v>782</v>
      </c>
      <c r="B76" s="13">
        <v>1.425</v>
      </c>
    </row>
    <row r="77" spans="1:2">
      <c r="A77" s="7" t="s">
        <v>783</v>
      </c>
      <c r="B77" s="13">
        <v>1.5533999999999999</v>
      </c>
    </row>
    <row r="80" spans="1:2">
      <c r="A80" s="2" t="s">
        <v>51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rightToLeft="1" topLeftCell="K1" workbookViewId="0">
      <selection activeCell="K27" sqref="K27"/>
    </sheetView>
  </sheetViews>
  <sheetFormatPr defaultColWidth="9.140625" defaultRowHeight="12.75"/>
  <cols>
    <col min="1" max="1" width="50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98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99</v>
      </c>
      <c r="E11" s="4" t="s">
        <v>7</v>
      </c>
      <c r="F11" s="4" t="s">
        <v>8</v>
      </c>
      <c r="G11" s="4" t="s">
        <v>53</v>
      </c>
      <c r="H11" s="4" t="s">
        <v>54</v>
      </c>
      <c r="I11" s="4" t="s">
        <v>9</v>
      </c>
      <c r="J11" s="4" t="s">
        <v>10</v>
      </c>
      <c r="K11" s="4" t="s">
        <v>11</v>
      </c>
      <c r="L11" s="4" t="s">
        <v>55</v>
      </c>
      <c r="M11" s="4" t="s">
        <v>56</v>
      </c>
      <c r="N11" s="4" t="s">
        <v>12</v>
      </c>
      <c r="O11" s="4" t="s">
        <v>57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58</v>
      </c>
      <c r="H12" s="5" t="s">
        <v>59</v>
      </c>
      <c r="I12" s="5"/>
      <c r="J12" s="5" t="s">
        <v>14</v>
      </c>
      <c r="K12" s="5" t="s">
        <v>14</v>
      </c>
      <c r="L12" s="5" t="s">
        <v>60</v>
      </c>
      <c r="M12" s="5" t="s">
        <v>61</v>
      </c>
      <c r="N12" s="5" t="s">
        <v>15</v>
      </c>
      <c r="O12" s="5" t="s">
        <v>14</v>
      </c>
      <c r="P12" s="5" t="s">
        <v>14</v>
      </c>
    </row>
    <row r="15" spans="1:16">
      <c r="A15" s="4" t="s">
        <v>100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101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102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13.5" thickBot="1">
      <c r="A20" s="6" t="s">
        <v>103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22">
        <v>0</v>
      </c>
      <c r="M20" s="6"/>
      <c r="N20" s="22">
        <v>0</v>
      </c>
      <c r="O20" s="6"/>
      <c r="P20" s="19">
        <f>N20/סיכום!$B$42</f>
        <v>0</v>
      </c>
    </row>
    <row r="21" spans="1:16" ht="13.5" thickTop="1"/>
    <row r="22" spans="1:16">
      <c r="A22" s="6" t="s">
        <v>104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3.5" thickBot="1">
      <c r="A23" s="6" t="s">
        <v>105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22">
        <v>0</v>
      </c>
      <c r="M23" s="6"/>
      <c r="N23" s="22">
        <v>0</v>
      </c>
      <c r="O23" s="6"/>
      <c r="P23" s="19">
        <f>N23/סיכום!$B$42</f>
        <v>0</v>
      </c>
    </row>
    <row r="24" spans="1:16" ht="13.5" thickTop="1"/>
    <row r="25" spans="1:16">
      <c r="A25" s="6" t="s">
        <v>106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3.5" thickBot="1">
      <c r="A26" s="6" t="s">
        <v>107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22">
        <v>0</v>
      </c>
      <c r="M26" s="6"/>
      <c r="N26" s="22">
        <v>0</v>
      </c>
      <c r="O26" s="6"/>
      <c r="P26" s="19">
        <f>N26/סיכום!$B$42</f>
        <v>0</v>
      </c>
    </row>
    <row r="27" spans="1:16" ht="13.5" thickTop="1"/>
    <row r="28" spans="1:16">
      <c r="A28" s="6" t="s">
        <v>108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3.5" thickBot="1">
      <c r="A29" s="6" t="s">
        <v>109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22">
        <v>0</v>
      </c>
      <c r="M29" s="6"/>
      <c r="N29" s="22">
        <v>0</v>
      </c>
      <c r="O29" s="6"/>
      <c r="P29" s="19">
        <f>N29/סיכום!$B$42</f>
        <v>0</v>
      </c>
    </row>
    <row r="30" spans="1:16" ht="13.5" thickTop="1"/>
    <row r="31" spans="1:16" ht="13.5" thickBot="1">
      <c r="A31" s="4" t="s">
        <v>110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23">
        <v>0</v>
      </c>
      <c r="M31" s="4"/>
      <c r="N31" s="23">
        <v>0</v>
      </c>
      <c r="O31" s="4"/>
      <c r="P31" s="21">
        <v>0</v>
      </c>
    </row>
    <row r="32" spans="1:16" ht="13.5" thickTop="1"/>
    <row r="34" spans="1:16">
      <c r="A34" s="4" t="s">
        <v>111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6" t="s">
        <v>112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ht="13.5" thickBot="1">
      <c r="A36" s="6" t="s">
        <v>113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22">
        <v>0</v>
      </c>
      <c r="M36" s="6"/>
      <c r="N36" s="22">
        <v>0</v>
      </c>
      <c r="O36" s="6"/>
      <c r="P36" s="19">
        <f>N36/סיכום!$B$42</f>
        <v>0</v>
      </c>
    </row>
    <row r="37" spans="1:16" ht="13.5" thickTop="1"/>
    <row r="38" spans="1:16">
      <c r="A38" s="6" t="s">
        <v>114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ht="13.5" thickBot="1">
      <c r="A39" s="6" t="s">
        <v>115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22">
        <v>0</v>
      </c>
      <c r="M39" s="6"/>
      <c r="N39" s="22">
        <v>0</v>
      </c>
      <c r="O39" s="6"/>
      <c r="P39" s="19">
        <f>N39/סיכום!$B$42</f>
        <v>0</v>
      </c>
    </row>
    <row r="40" spans="1:16" ht="13.5" thickTop="1"/>
    <row r="41" spans="1:16" ht="13.5" thickBot="1">
      <c r="A41" s="4" t="s">
        <v>116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23">
        <v>0</v>
      </c>
      <c r="M41" s="4"/>
      <c r="N41" s="23">
        <v>0</v>
      </c>
      <c r="O41" s="4"/>
      <c r="P41" s="21">
        <v>0</v>
      </c>
    </row>
    <row r="42" spans="1:16" ht="13.5" thickTop="1"/>
    <row r="44" spans="1:16" ht="13.5" thickBot="1">
      <c r="A44" s="4" t="s">
        <v>117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23">
        <v>0</v>
      </c>
      <c r="M44" s="4"/>
      <c r="N44" s="23">
        <v>0</v>
      </c>
      <c r="O44" s="4"/>
      <c r="P44" s="21">
        <v>0</v>
      </c>
    </row>
    <row r="45" spans="1:16" ht="13.5" thickTop="1"/>
    <row r="47" spans="1:16">
      <c r="A47" s="7" t="s">
        <v>50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51" spans="1:1">
      <c r="A51" s="2" t="s">
        <v>51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43"/>
  <sheetViews>
    <sheetView rightToLeft="1" workbookViewId="0">
      <selection activeCell="A130" sqref="A130"/>
    </sheetView>
  </sheetViews>
  <sheetFormatPr defaultColWidth="9.140625" defaultRowHeight="12.75"/>
  <cols>
    <col min="1" max="1" width="52.7109375" customWidth="1"/>
    <col min="2" max="2" width="18.7109375" customWidth="1"/>
    <col min="3" max="3" width="35.7109375" customWidth="1"/>
    <col min="4" max="4" width="39.7109375" customWidth="1"/>
    <col min="5" max="5" width="8.7109375" customWidth="1"/>
    <col min="6" max="6" width="15.7109375" customWidth="1"/>
    <col min="7" max="7" width="14.7109375" customWidth="1"/>
    <col min="8" max="8" width="8.7109375" customWidth="1"/>
    <col min="9" max="9" width="13.7109375" customWidth="1"/>
    <col min="10" max="10" width="14.7109375" style="28" customWidth="1"/>
    <col min="11" max="11" width="16.7109375" style="28" customWidth="1"/>
    <col min="12" max="12" width="15.7109375" style="31" customWidth="1"/>
    <col min="13" max="13" width="9.7109375" style="31" customWidth="1"/>
    <col min="14" max="14" width="11.7109375" style="31" customWidth="1"/>
    <col min="15" max="15" width="24.7109375" style="28" customWidth="1"/>
    <col min="16" max="16" width="20.7109375" style="28" customWidth="1"/>
  </cols>
  <sheetData>
    <row r="2" spans="1:16" ht="18">
      <c r="A2" s="1" t="s">
        <v>0</v>
      </c>
    </row>
    <row r="4" spans="1:16" ht="18">
      <c r="A4" s="1" t="s">
        <v>118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99</v>
      </c>
      <c r="E11" s="4" t="s">
        <v>7</v>
      </c>
      <c r="F11" s="4" t="s">
        <v>8</v>
      </c>
      <c r="G11" s="4" t="s">
        <v>53</v>
      </c>
      <c r="H11" s="4" t="s">
        <v>54</v>
      </c>
      <c r="I11" s="4" t="s">
        <v>9</v>
      </c>
      <c r="J11" s="20" t="s">
        <v>10</v>
      </c>
      <c r="K11" s="20" t="s">
        <v>11</v>
      </c>
      <c r="L11" s="26" t="s">
        <v>55</v>
      </c>
      <c r="M11" s="26" t="s">
        <v>56</v>
      </c>
      <c r="N11" s="26" t="s">
        <v>12</v>
      </c>
      <c r="O11" s="20" t="s">
        <v>57</v>
      </c>
      <c r="P11" s="20" t="s">
        <v>13</v>
      </c>
    </row>
    <row r="12" spans="1:16">
      <c r="A12" s="5"/>
      <c r="B12" s="5"/>
      <c r="C12" s="5"/>
      <c r="D12" s="5"/>
      <c r="E12" s="5"/>
      <c r="F12" s="5"/>
      <c r="G12" s="5" t="s">
        <v>58</v>
      </c>
      <c r="H12" s="5" t="s">
        <v>59</v>
      </c>
      <c r="I12" s="5"/>
      <c r="J12" s="29" t="s">
        <v>14</v>
      </c>
      <c r="K12" s="29" t="s">
        <v>14</v>
      </c>
      <c r="L12" s="32" t="s">
        <v>60</v>
      </c>
      <c r="M12" s="32" t="s">
        <v>61</v>
      </c>
      <c r="N12" s="32" t="s">
        <v>15</v>
      </c>
      <c r="O12" s="29" t="s">
        <v>14</v>
      </c>
      <c r="P12" s="29" t="s">
        <v>14</v>
      </c>
    </row>
    <row r="15" spans="1:16">
      <c r="A15" s="4" t="s">
        <v>119</v>
      </c>
      <c r="B15" s="4"/>
      <c r="C15" s="4"/>
      <c r="D15" s="4"/>
      <c r="E15" s="4"/>
      <c r="F15" s="4"/>
      <c r="G15" s="4"/>
      <c r="H15" s="4"/>
      <c r="I15" s="4"/>
      <c r="J15" s="20"/>
      <c r="K15" s="20"/>
      <c r="L15" s="26"/>
      <c r="M15" s="26"/>
      <c r="N15" s="26"/>
      <c r="O15" s="20"/>
      <c r="P15" s="20"/>
    </row>
    <row r="18" spans="1:16">
      <c r="A18" s="4" t="s">
        <v>120</v>
      </c>
      <c r="B18" s="4"/>
      <c r="C18" s="4"/>
      <c r="D18" s="4"/>
      <c r="E18" s="4"/>
      <c r="F18" s="4"/>
      <c r="G18" s="4"/>
      <c r="H18" s="4"/>
      <c r="I18" s="4"/>
      <c r="J18" s="20"/>
      <c r="K18" s="20"/>
      <c r="L18" s="26"/>
      <c r="M18" s="26"/>
      <c r="N18" s="26"/>
      <c r="O18" s="20"/>
      <c r="P18" s="20"/>
    </row>
    <row r="19" spans="1:16">
      <c r="A19" s="6" t="s">
        <v>121</v>
      </c>
      <c r="B19" s="6"/>
      <c r="C19" s="6"/>
      <c r="D19" s="6"/>
      <c r="E19" s="6"/>
      <c r="F19" s="6"/>
      <c r="G19" s="6"/>
      <c r="H19" s="6"/>
      <c r="I19" s="6"/>
      <c r="J19" s="18"/>
      <c r="K19" s="18"/>
      <c r="L19" s="34"/>
      <c r="M19" s="34"/>
      <c r="N19" s="34"/>
      <c r="O19" s="18"/>
      <c r="P19" s="18"/>
    </row>
    <row r="20" spans="1:16">
      <c r="A20" s="7" t="s">
        <v>122</v>
      </c>
      <c r="B20" s="7">
        <v>2310092</v>
      </c>
      <c r="C20" s="7" t="s">
        <v>123</v>
      </c>
      <c r="D20" s="7" t="s">
        <v>124</v>
      </c>
      <c r="E20" s="7" t="s">
        <v>24</v>
      </c>
      <c r="F20" s="7" t="s">
        <v>125</v>
      </c>
      <c r="G20" s="27">
        <v>0</v>
      </c>
      <c r="H20" s="7">
        <v>1.01</v>
      </c>
      <c r="I20" s="7" t="s">
        <v>36</v>
      </c>
      <c r="J20" s="17">
        <v>2.5999999999999999E-2</v>
      </c>
      <c r="K20" s="17">
        <v>-1.9E-3</v>
      </c>
      <c r="L20" s="35">
        <v>1000</v>
      </c>
      <c r="M20" s="35">
        <v>108.9</v>
      </c>
      <c r="N20" s="35">
        <v>1.0900000000000001</v>
      </c>
      <c r="O20" s="17">
        <v>0</v>
      </c>
      <c r="P20" s="17">
        <f>N20/סיכום!$B$42</f>
        <v>1.3059926370771071E-4</v>
      </c>
    </row>
    <row r="21" spans="1:16">
      <c r="A21" s="7" t="s">
        <v>126</v>
      </c>
      <c r="B21" s="7">
        <v>2310118</v>
      </c>
      <c r="C21" s="7" t="s">
        <v>123</v>
      </c>
      <c r="D21" s="7" t="s">
        <v>124</v>
      </c>
      <c r="E21" s="7" t="s">
        <v>24</v>
      </c>
      <c r="F21" s="7" t="s">
        <v>125</v>
      </c>
      <c r="G21" s="27">
        <v>0</v>
      </c>
      <c r="H21" s="7">
        <v>3.67</v>
      </c>
      <c r="I21" s="7" t="s">
        <v>36</v>
      </c>
      <c r="J21" s="17">
        <v>2.58E-2</v>
      </c>
      <c r="K21" s="17">
        <v>-2.9999999999999997E-4</v>
      </c>
      <c r="L21" s="35">
        <v>7797</v>
      </c>
      <c r="M21" s="35">
        <v>112.25</v>
      </c>
      <c r="N21" s="35">
        <v>8.75</v>
      </c>
      <c r="O21" s="17">
        <v>0</v>
      </c>
      <c r="P21" s="17">
        <f>N21/סיכום!$B$42</f>
        <v>1.0483885848096043E-3</v>
      </c>
    </row>
    <row r="22" spans="1:16">
      <c r="A22" s="7" t="s">
        <v>127</v>
      </c>
      <c r="B22" s="7">
        <v>2310159</v>
      </c>
      <c r="C22" s="7" t="s">
        <v>123</v>
      </c>
      <c r="D22" s="7" t="s">
        <v>124</v>
      </c>
      <c r="E22" s="7" t="s">
        <v>24</v>
      </c>
      <c r="F22" s="7" t="s">
        <v>125</v>
      </c>
      <c r="G22" s="27">
        <v>0</v>
      </c>
      <c r="H22" s="7">
        <v>4.78</v>
      </c>
      <c r="I22" s="7" t="s">
        <v>36</v>
      </c>
      <c r="J22" s="17">
        <v>6.4000000000000003E-3</v>
      </c>
      <c r="K22" s="17">
        <v>1.9E-3</v>
      </c>
      <c r="L22" s="35">
        <v>13000</v>
      </c>
      <c r="M22" s="35">
        <v>100.62</v>
      </c>
      <c r="N22" s="35">
        <v>13.08</v>
      </c>
      <c r="O22" s="17">
        <v>0</v>
      </c>
      <c r="P22" s="17">
        <f>N22/סיכום!$B$42</f>
        <v>1.5671911644925284E-3</v>
      </c>
    </row>
    <row r="23" spans="1:16">
      <c r="A23" s="7" t="s">
        <v>128</v>
      </c>
      <c r="B23" s="7">
        <v>2310142</v>
      </c>
      <c r="C23" s="7" t="s">
        <v>123</v>
      </c>
      <c r="D23" s="7" t="s">
        <v>124</v>
      </c>
      <c r="E23" s="7" t="s">
        <v>24</v>
      </c>
      <c r="F23" s="7" t="s">
        <v>125</v>
      </c>
      <c r="G23" s="27">
        <v>0</v>
      </c>
      <c r="H23" s="7">
        <v>3.42</v>
      </c>
      <c r="I23" s="7" t="s">
        <v>36</v>
      </c>
      <c r="J23" s="17">
        <v>4.1000000000000003E-3</v>
      </c>
      <c r="K23" s="17">
        <v>-1.5E-3</v>
      </c>
      <c r="L23" s="35">
        <v>14546</v>
      </c>
      <c r="M23" s="35">
        <v>100.23</v>
      </c>
      <c r="N23" s="35">
        <v>14.58</v>
      </c>
      <c r="O23" s="17">
        <v>0</v>
      </c>
      <c r="P23" s="17">
        <f>N23/סיכום!$B$42</f>
        <v>1.7469149218884606E-3</v>
      </c>
    </row>
    <row r="24" spans="1:16">
      <c r="A24" s="7" t="s">
        <v>129</v>
      </c>
      <c r="B24" s="7">
        <v>1940568</v>
      </c>
      <c r="C24" s="7" t="s">
        <v>130</v>
      </c>
      <c r="D24" s="7" t="s">
        <v>124</v>
      </c>
      <c r="E24" s="7" t="s">
        <v>24</v>
      </c>
      <c r="F24" s="7" t="s">
        <v>131</v>
      </c>
      <c r="G24" s="27">
        <v>0</v>
      </c>
      <c r="H24" s="7">
        <v>4.32</v>
      </c>
      <c r="I24" s="7" t="s">
        <v>36</v>
      </c>
      <c r="J24" s="17">
        <v>1.6E-2</v>
      </c>
      <c r="K24" s="17">
        <v>2.9999999999999997E-4</v>
      </c>
      <c r="L24" s="35">
        <v>23000</v>
      </c>
      <c r="M24" s="35">
        <v>105.81</v>
      </c>
      <c r="N24" s="35">
        <v>24.34</v>
      </c>
      <c r="O24" s="17">
        <v>0</v>
      </c>
      <c r="P24" s="17">
        <f>N24/סיכום!$B$42</f>
        <v>2.9163175033446592E-3</v>
      </c>
    </row>
    <row r="25" spans="1:16">
      <c r="A25" s="7" t="s">
        <v>132</v>
      </c>
      <c r="B25" s="7">
        <v>1940576</v>
      </c>
      <c r="C25" s="7" t="s">
        <v>130</v>
      </c>
      <c r="D25" s="7" t="s">
        <v>124</v>
      </c>
      <c r="E25" s="7" t="s">
        <v>24</v>
      </c>
      <c r="F25" s="7" t="s">
        <v>131</v>
      </c>
      <c r="G25" s="27">
        <v>0</v>
      </c>
      <c r="H25" s="7">
        <v>4.92</v>
      </c>
      <c r="I25" s="7" t="s">
        <v>36</v>
      </c>
      <c r="J25" s="17">
        <v>7.0000000000000001E-3</v>
      </c>
      <c r="K25" s="17">
        <v>2.7000000000000001E-3</v>
      </c>
      <c r="L25" s="35">
        <v>24000</v>
      </c>
      <c r="M25" s="35">
        <v>102.12</v>
      </c>
      <c r="N25" s="35">
        <v>24.51</v>
      </c>
      <c r="O25" s="17">
        <v>0</v>
      </c>
      <c r="P25" s="17">
        <f>N25/סיכום!$B$42</f>
        <v>2.9366861958495319E-3</v>
      </c>
    </row>
    <row r="26" spans="1:16">
      <c r="A26" s="7" t="s">
        <v>133</v>
      </c>
      <c r="B26" s="7">
        <v>1135177</v>
      </c>
      <c r="C26" s="7" t="s">
        <v>134</v>
      </c>
      <c r="D26" s="7" t="s">
        <v>124</v>
      </c>
      <c r="E26" s="7" t="s">
        <v>135</v>
      </c>
      <c r="F26" s="7" t="s">
        <v>131</v>
      </c>
      <c r="G26" s="27">
        <v>0</v>
      </c>
      <c r="H26" s="7">
        <v>4.93</v>
      </c>
      <c r="I26" s="7" t="s">
        <v>36</v>
      </c>
      <c r="J26" s="17">
        <v>8.0000000000000002E-3</v>
      </c>
      <c r="K26" s="17">
        <v>1.6999999999999999E-3</v>
      </c>
      <c r="L26" s="35">
        <v>4000</v>
      </c>
      <c r="M26" s="35">
        <v>103.14</v>
      </c>
      <c r="N26" s="35">
        <v>4.13</v>
      </c>
      <c r="O26" s="17">
        <v>0</v>
      </c>
      <c r="P26" s="17">
        <f>N26/סיכום!$B$42</f>
        <v>4.9483941203013317E-4</v>
      </c>
    </row>
    <row r="27" spans="1:16">
      <c r="A27" s="7" t="s">
        <v>136</v>
      </c>
      <c r="B27" s="7">
        <v>6040299</v>
      </c>
      <c r="C27" s="7" t="s">
        <v>137</v>
      </c>
      <c r="D27" s="7" t="s">
        <v>124</v>
      </c>
      <c r="E27" s="7" t="s">
        <v>135</v>
      </c>
      <c r="F27" s="7" t="s">
        <v>131</v>
      </c>
      <c r="G27" s="27">
        <v>0</v>
      </c>
      <c r="H27" s="7">
        <v>5.19</v>
      </c>
      <c r="I27" s="7" t="s">
        <v>36</v>
      </c>
      <c r="J27" s="17">
        <v>3.4000000000000002E-2</v>
      </c>
      <c r="K27" s="17">
        <v>3.5999999999999999E-3</v>
      </c>
      <c r="L27" s="35">
        <v>67362</v>
      </c>
      <c r="M27" s="35">
        <v>120.08</v>
      </c>
      <c r="N27" s="35">
        <v>80.89</v>
      </c>
      <c r="O27" s="17">
        <v>0</v>
      </c>
      <c r="P27" s="17">
        <f>N27/סיכום!$B$42</f>
        <v>9.691903157171302E-3</v>
      </c>
    </row>
    <row r="28" spans="1:16">
      <c r="A28" s="7" t="s">
        <v>138</v>
      </c>
      <c r="B28" s="7">
        <v>6040232</v>
      </c>
      <c r="C28" s="7" t="s">
        <v>137</v>
      </c>
      <c r="D28" s="7" t="s">
        <v>124</v>
      </c>
      <c r="E28" s="7" t="s">
        <v>135</v>
      </c>
      <c r="F28" s="7" t="s">
        <v>131</v>
      </c>
      <c r="G28" s="27">
        <v>0</v>
      </c>
      <c r="H28" s="7">
        <v>1.56</v>
      </c>
      <c r="I28" s="7" t="s">
        <v>36</v>
      </c>
      <c r="J28" s="17">
        <v>4.3999999999999997E-2</v>
      </c>
      <c r="K28" s="17">
        <v>-4.5999999999999999E-3</v>
      </c>
      <c r="L28" s="35">
        <v>36445</v>
      </c>
      <c r="M28" s="35">
        <v>127.39</v>
      </c>
      <c r="N28" s="35">
        <v>46.43</v>
      </c>
      <c r="O28" s="17">
        <v>0</v>
      </c>
      <c r="P28" s="17">
        <f>N28/סיכום!$B$42</f>
        <v>5.5630493705954203E-3</v>
      </c>
    </row>
    <row r="29" spans="1:16">
      <c r="A29" s="7" t="s">
        <v>139</v>
      </c>
      <c r="B29" s="7">
        <v>2310068</v>
      </c>
      <c r="C29" s="7" t="s">
        <v>123</v>
      </c>
      <c r="D29" s="7" t="s">
        <v>124</v>
      </c>
      <c r="E29" s="7" t="s">
        <v>135</v>
      </c>
      <c r="F29" s="7" t="s">
        <v>125</v>
      </c>
      <c r="G29" s="27">
        <v>0</v>
      </c>
      <c r="H29" s="7">
        <v>2.0499999999999998</v>
      </c>
      <c r="I29" s="7" t="s">
        <v>36</v>
      </c>
      <c r="J29" s="17">
        <v>3.9E-2</v>
      </c>
      <c r="K29" s="17">
        <v>-2.3999999999999998E-3</v>
      </c>
      <c r="L29" s="35">
        <v>7700</v>
      </c>
      <c r="M29" s="35">
        <v>133.1</v>
      </c>
      <c r="N29" s="35">
        <v>10.25</v>
      </c>
      <c r="O29" s="17">
        <v>0</v>
      </c>
      <c r="P29" s="17">
        <f>N29/סיכום!$B$42</f>
        <v>1.2281123422055364E-3</v>
      </c>
    </row>
    <row r="30" spans="1:16">
      <c r="A30" s="7" t="s">
        <v>140</v>
      </c>
      <c r="B30" s="7">
        <v>2310076</v>
      </c>
      <c r="C30" s="7" t="s">
        <v>123</v>
      </c>
      <c r="D30" s="7" t="s">
        <v>124</v>
      </c>
      <c r="E30" s="7" t="s">
        <v>135</v>
      </c>
      <c r="F30" s="7" t="s">
        <v>125</v>
      </c>
      <c r="G30" s="27">
        <v>0</v>
      </c>
      <c r="H30" s="7">
        <v>4.21</v>
      </c>
      <c r="I30" s="7" t="s">
        <v>36</v>
      </c>
      <c r="J30" s="17">
        <v>0.03</v>
      </c>
      <c r="K30" s="17">
        <v>1.9E-3</v>
      </c>
      <c r="L30" s="35">
        <v>23855</v>
      </c>
      <c r="M30" s="35">
        <v>119.69</v>
      </c>
      <c r="N30" s="35">
        <v>28.55</v>
      </c>
      <c r="O30" s="17">
        <v>0</v>
      </c>
      <c r="P30" s="17">
        <f>N30/סיכום!$B$42</f>
        <v>3.4207421824359089E-3</v>
      </c>
    </row>
    <row r="31" spans="1:16">
      <c r="A31" s="7" t="s">
        <v>141</v>
      </c>
      <c r="B31" s="7">
        <v>1940501</v>
      </c>
      <c r="C31" s="7" t="s">
        <v>130</v>
      </c>
      <c r="D31" s="7" t="s">
        <v>124</v>
      </c>
      <c r="E31" s="7" t="s">
        <v>135</v>
      </c>
      <c r="F31" s="7" t="s">
        <v>131</v>
      </c>
      <c r="G31" s="27">
        <v>0</v>
      </c>
      <c r="H31" s="7">
        <v>5.57</v>
      </c>
      <c r="I31" s="7" t="s">
        <v>36</v>
      </c>
      <c r="J31" s="17">
        <v>0.04</v>
      </c>
      <c r="K31" s="17">
        <v>4.3E-3</v>
      </c>
      <c r="L31" s="35">
        <v>79102</v>
      </c>
      <c r="M31" s="35">
        <v>128.35</v>
      </c>
      <c r="N31" s="35">
        <v>101.53</v>
      </c>
      <c r="O31" s="17">
        <v>0</v>
      </c>
      <c r="P31" s="17">
        <f>N31/סיכום!$B$42</f>
        <v>1.2164902058939329E-2</v>
      </c>
    </row>
    <row r="32" spans="1:16">
      <c r="A32" s="7" t="s">
        <v>142</v>
      </c>
      <c r="B32" s="7">
        <v>1940543</v>
      </c>
      <c r="C32" s="7" t="s">
        <v>130</v>
      </c>
      <c r="D32" s="7" t="s">
        <v>124</v>
      </c>
      <c r="E32" s="7" t="s">
        <v>135</v>
      </c>
      <c r="F32" s="7" t="s">
        <v>125</v>
      </c>
      <c r="G32" s="27">
        <v>0</v>
      </c>
      <c r="H32" s="7">
        <v>6.28</v>
      </c>
      <c r="I32" s="7" t="s">
        <v>36</v>
      </c>
      <c r="J32" s="17">
        <v>4.2000000000000003E-2</v>
      </c>
      <c r="K32" s="17">
        <v>5.4000000000000003E-3</v>
      </c>
      <c r="L32" s="35">
        <v>31502</v>
      </c>
      <c r="M32" s="35">
        <v>129.6</v>
      </c>
      <c r="N32" s="35">
        <v>40.83</v>
      </c>
      <c r="O32" s="17">
        <v>0</v>
      </c>
      <c r="P32" s="17">
        <f>N32/סיכום!$B$42</f>
        <v>4.8920806763172731E-3</v>
      </c>
    </row>
    <row r="33" spans="1:16">
      <c r="A33" s="7" t="s">
        <v>143</v>
      </c>
      <c r="B33" s="7">
        <v>2300069</v>
      </c>
      <c r="C33" s="7" t="s">
        <v>144</v>
      </c>
      <c r="D33" s="7" t="s">
        <v>145</v>
      </c>
      <c r="E33" s="7" t="s">
        <v>146</v>
      </c>
      <c r="F33" s="7" t="s">
        <v>131</v>
      </c>
      <c r="G33" s="27">
        <v>0</v>
      </c>
      <c r="H33" s="7">
        <v>0.66</v>
      </c>
      <c r="I33" s="7" t="s">
        <v>36</v>
      </c>
      <c r="J33" s="17">
        <v>5.2999999999999999E-2</v>
      </c>
      <c r="K33" s="17">
        <v>-2.7000000000000001E-3</v>
      </c>
      <c r="L33" s="35">
        <v>0.34</v>
      </c>
      <c r="M33" s="35">
        <v>131.77000000000001</v>
      </c>
      <c r="N33" s="35">
        <v>0</v>
      </c>
      <c r="O33" s="17">
        <v>0</v>
      </c>
      <c r="P33" s="17">
        <f>N33/סיכום!$B$42</f>
        <v>0</v>
      </c>
    </row>
    <row r="34" spans="1:16">
      <c r="A34" s="7" t="s">
        <v>147</v>
      </c>
      <c r="B34" s="7">
        <v>1099738</v>
      </c>
      <c r="C34" s="7" t="s">
        <v>148</v>
      </c>
      <c r="D34" s="7" t="s">
        <v>149</v>
      </c>
      <c r="E34" s="7" t="s">
        <v>146</v>
      </c>
      <c r="F34" s="7" t="s">
        <v>125</v>
      </c>
      <c r="G34" s="27">
        <v>0</v>
      </c>
      <c r="H34" s="7">
        <v>3.59</v>
      </c>
      <c r="I34" s="7" t="s">
        <v>36</v>
      </c>
      <c r="J34" s="17">
        <v>4.65E-2</v>
      </c>
      <c r="K34" s="17">
        <v>5.0000000000000001E-4</v>
      </c>
      <c r="L34" s="35">
        <v>13663</v>
      </c>
      <c r="M34" s="35">
        <v>140.46</v>
      </c>
      <c r="N34" s="35">
        <v>19.190000000000001</v>
      </c>
      <c r="O34" s="17">
        <v>1E-4</v>
      </c>
      <c r="P34" s="17">
        <f>N34/סיכום!$B$42</f>
        <v>2.2992659362852923E-3</v>
      </c>
    </row>
    <row r="35" spans="1:16">
      <c r="A35" s="7" t="s">
        <v>150</v>
      </c>
      <c r="B35" s="7">
        <v>1117357</v>
      </c>
      <c r="C35" s="7" t="s">
        <v>151</v>
      </c>
      <c r="D35" s="7" t="s">
        <v>152</v>
      </c>
      <c r="E35" s="7" t="s">
        <v>153</v>
      </c>
      <c r="F35" s="7" t="s">
        <v>154</v>
      </c>
      <c r="G35" s="27">
        <v>0</v>
      </c>
      <c r="H35" s="7">
        <v>3.11</v>
      </c>
      <c r="I35" s="7" t="s">
        <v>36</v>
      </c>
      <c r="J35" s="17">
        <v>4.9000000000000002E-2</v>
      </c>
      <c r="K35" s="17">
        <v>6.8999999999999999E-3</v>
      </c>
      <c r="L35" s="35">
        <v>10813.5</v>
      </c>
      <c r="M35" s="35">
        <v>122.24</v>
      </c>
      <c r="N35" s="35">
        <v>13.22</v>
      </c>
      <c r="O35" s="17">
        <v>0</v>
      </c>
      <c r="P35" s="17">
        <f>N35/סיכום!$B$42</f>
        <v>1.5839653818494823E-3</v>
      </c>
    </row>
    <row r="36" spans="1:16">
      <c r="A36" s="7" t="s">
        <v>155</v>
      </c>
      <c r="B36" s="7">
        <v>1110279</v>
      </c>
      <c r="C36" s="7" t="s">
        <v>134</v>
      </c>
      <c r="D36" s="7" t="s">
        <v>124</v>
      </c>
      <c r="E36" s="7" t="s">
        <v>153</v>
      </c>
      <c r="F36" s="7" t="s">
        <v>154</v>
      </c>
      <c r="G36" s="27">
        <v>0</v>
      </c>
      <c r="H36" s="7">
        <v>1.5</v>
      </c>
      <c r="I36" s="7" t="s">
        <v>36</v>
      </c>
      <c r="J36" s="17">
        <v>4.2999999999999997E-2</v>
      </c>
      <c r="K36" s="17">
        <v>1.2999999999999999E-3</v>
      </c>
      <c r="L36" s="35">
        <v>5490</v>
      </c>
      <c r="M36" s="35">
        <v>122.41</v>
      </c>
      <c r="N36" s="35">
        <v>6.72</v>
      </c>
      <c r="O36" s="17">
        <v>0</v>
      </c>
      <c r="P36" s="17">
        <f>N36/סיכום!$B$42</f>
        <v>8.0516243313377602E-4</v>
      </c>
    </row>
    <row r="37" spans="1:16">
      <c r="A37" s="7" t="s">
        <v>156</v>
      </c>
      <c r="B37" s="7">
        <v>1110274</v>
      </c>
      <c r="C37" s="7" t="s">
        <v>134</v>
      </c>
      <c r="D37" s="7" t="s">
        <v>124</v>
      </c>
      <c r="E37" s="7" t="s">
        <v>153</v>
      </c>
      <c r="F37" s="7" t="s">
        <v>154</v>
      </c>
      <c r="G37" s="27">
        <v>0</v>
      </c>
      <c r="H37" s="27">
        <v>0</v>
      </c>
      <c r="I37" s="7" t="s">
        <v>36</v>
      </c>
      <c r="J37" s="36">
        <v>0</v>
      </c>
      <c r="K37" s="36">
        <v>0</v>
      </c>
      <c r="L37" s="35">
        <v>135.97999999999999</v>
      </c>
      <c r="M37" s="35">
        <v>100</v>
      </c>
      <c r="N37" s="35">
        <v>0.14000000000000001</v>
      </c>
      <c r="O37" s="36">
        <v>0</v>
      </c>
      <c r="P37" s="17">
        <f>N37/סיכום!$B$42</f>
        <v>1.6774217356953669E-5</v>
      </c>
    </row>
    <row r="38" spans="1:16">
      <c r="A38" s="7" t="s">
        <v>157</v>
      </c>
      <c r="B38" s="7">
        <v>7590110</v>
      </c>
      <c r="C38" s="7" t="s">
        <v>158</v>
      </c>
      <c r="D38" s="7" t="s">
        <v>152</v>
      </c>
      <c r="E38" s="7" t="s">
        <v>153</v>
      </c>
      <c r="F38" s="7" t="s">
        <v>131</v>
      </c>
      <c r="G38" s="27">
        <v>0</v>
      </c>
      <c r="H38" s="7">
        <v>1.95</v>
      </c>
      <c r="I38" s="7" t="s">
        <v>36</v>
      </c>
      <c r="J38" s="17">
        <v>4.5499999999999999E-2</v>
      </c>
      <c r="K38" s="17">
        <v>-1E-4</v>
      </c>
      <c r="L38" s="35">
        <v>15745.2</v>
      </c>
      <c r="M38" s="35">
        <v>130.30000000000001</v>
      </c>
      <c r="N38" s="35">
        <v>20.52</v>
      </c>
      <c r="O38" s="17">
        <v>0</v>
      </c>
      <c r="P38" s="17">
        <f>N38/סיכום!$B$42</f>
        <v>2.4586210011763518E-3</v>
      </c>
    </row>
    <row r="39" spans="1:16">
      <c r="A39" s="7" t="s">
        <v>159</v>
      </c>
      <c r="B39" s="7">
        <v>7590128</v>
      </c>
      <c r="C39" s="7" t="s">
        <v>158</v>
      </c>
      <c r="D39" s="7" t="s">
        <v>152</v>
      </c>
      <c r="E39" s="7" t="s">
        <v>153</v>
      </c>
      <c r="F39" s="7" t="s">
        <v>131</v>
      </c>
      <c r="G39" s="27">
        <v>0</v>
      </c>
      <c r="H39" s="7">
        <v>7.27</v>
      </c>
      <c r="I39" s="7" t="s">
        <v>36</v>
      </c>
      <c r="J39" s="17">
        <v>4.7500000000000001E-2</v>
      </c>
      <c r="K39" s="17">
        <v>1.7899999999999999E-2</v>
      </c>
      <c r="L39" s="35">
        <v>36009</v>
      </c>
      <c r="M39" s="35">
        <v>147.19999999999999</v>
      </c>
      <c r="N39" s="35">
        <v>53.01</v>
      </c>
      <c r="O39" s="17">
        <v>0</v>
      </c>
      <c r="P39" s="17">
        <f>N39/סיכום!$B$42</f>
        <v>6.3514375863722421E-3</v>
      </c>
    </row>
    <row r="40" spans="1:16">
      <c r="A40" s="7" t="s">
        <v>160</v>
      </c>
      <c r="B40" s="7">
        <v>1260397</v>
      </c>
      <c r="C40" s="7" t="s">
        <v>161</v>
      </c>
      <c r="D40" s="7" t="s">
        <v>152</v>
      </c>
      <c r="E40" s="7" t="s">
        <v>153</v>
      </c>
      <c r="F40" s="7" t="s">
        <v>131</v>
      </c>
      <c r="G40" s="27">
        <v>0</v>
      </c>
      <c r="H40" s="7">
        <v>4.67</v>
      </c>
      <c r="I40" s="7" t="s">
        <v>36</v>
      </c>
      <c r="J40" s="17">
        <v>5.0999999999999997E-2</v>
      </c>
      <c r="K40" s="17">
        <v>1.17E-2</v>
      </c>
      <c r="L40" s="35">
        <v>8130</v>
      </c>
      <c r="M40" s="35">
        <v>139.41</v>
      </c>
      <c r="N40" s="35">
        <v>11.33</v>
      </c>
      <c r="O40" s="17">
        <v>0</v>
      </c>
      <c r="P40" s="17">
        <f>N40/סיכום!$B$42</f>
        <v>1.3575134475306075E-3</v>
      </c>
    </row>
    <row r="41" spans="1:16">
      <c r="A41" s="7" t="s">
        <v>162</v>
      </c>
      <c r="B41" s="7">
        <v>1260462</v>
      </c>
      <c r="C41" s="7" t="s">
        <v>161</v>
      </c>
      <c r="D41" s="7" t="s">
        <v>152</v>
      </c>
      <c r="E41" s="7" t="s">
        <v>153</v>
      </c>
      <c r="F41" s="7" t="s">
        <v>131</v>
      </c>
      <c r="G41" s="27">
        <v>0</v>
      </c>
      <c r="H41" s="7">
        <v>1.74</v>
      </c>
      <c r="I41" s="7" t="s">
        <v>36</v>
      </c>
      <c r="J41" s="17">
        <v>5.2999999999999999E-2</v>
      </c>
      <c r="K41" s="17">
        <v>4.3E-3</v>
      </c>
      <c r="L41" s="35">
        <v>28441.200000000001</v>
      </c>
      <c r="M41" s="35">
        <v>127.13</v>
      </c>
      <c r="N41" s="35">
        <v>36.159999999999997</v>
      </c>
      <c r="O41" s="17">
        <v>0</v>
      </c>
      <c r="P41" s="17">
        <f>N41/סיכום!$B$42</f>
        <v>4.332540711624604E-3</v>
      </c>
    </row>
    <row r="42" spans="1:16">
      <c r="A42" s="7" t="s">
        <v>163</v>
      </c>
      <c r="B42" s="7">
        <v>7480072</v>
      </c>
      <c r="C42" s="7" t="s">
        <v>164</v>
      </c>
      <c r="D42" s="7" t="s">
        <v>124</v>
      </c>
      <c r="E42" s="7" t="s">
        <v>153</v>
      </c>
      <c r="F42" s="7" t="s">
        <v>131</v>
      </c>
      <c r="G42" s="27">
        <v>0</v>
      </c>
      <c r="H42" s="7">
        <v>1.43</v>
      </c>
      <c r="I42" s="7" t="s">
        <v>36</v>
      </c>
      <c r="J42" s="17">
        <v>4.2900000000000001E-2</v>
      </c>
      <c r="K42" s="17">
        <v>-2.0000000000000001E-4</v>
      </c>
      <c r="L42" s="35">
        <v>25582.01</v>
      </c>
      <c r="M42" s="35">
        <v>122.42</v>
      </c>
      <c r="N42" s="35">
        <v>31.32</v>
      </c>
      <c r="O42" s="17">
        <v>0</v>
      </c>
      <c r="P42" s="17">
        <f>N42/סיכום!$B$42</f>
        <v>3.7526320544270637E-3</v>
      </c>
    </row>
    <row r="43" spans="1:16">
      <c r="A43" s="7" t="s">
        <v>165</v>
      </c>
      <c r="B43" s="7">
        <v>7480049</v>
      </c>
      <c r="C43" s="7" t="s">
        <v>164</v>
      </c>
      <c r="D43" s="7" t="s">
        <v>124</v>
      </c>
      <c r="E43" s="7" t="s">
        <v>153</v>
      </c>
      <c r="F43" s="7" t="s">
        <v>131</v>
      </c>
      <c r="G43" s="27">
        <v>0</v>
      </c>
      <c r="H43" s="7">
        <v>3.87</v>
      </c>
      <c r="I43" s="7" t="s">
        <v>36</v>
      </c>
      <c r="J43" s="17">
        <v>4.7500000000000001E-2</v>
      </c>
      <c r="K43" s="17">
        <v>8.0000000000000004E-4</v>
      </c>
      <c r="L43" s="35">
        <v>4148</v>
      </c>
      <c r="M43" s="35">
        <v>140.65</v>
      </c>
      <c r="N43" s="35">
        <v>5.83</v>
      </c>
      <c r="O43" s="17">
        <v>0</v>
      </c>
      <c r="P43" s="17">
        <f>N43/סיכום!$B$42</f>
        <v>6.9852633707885635E-4</v>
      </c>
    </row>
    <row r="44" spans="1:16">
      <c r="A44" s="7" t="s">
        <v>166</v>
      </c>
      <c r="B44" s="7">
        <v>1126077</v>
      </c>
      <c r="C44" s="7" t="s">
        <v>148</v>
      </c>
      <c r="D44" s="7" t="s">
        <v>119</v>
      </c>
      <c r="E44" s="7" t="s">
        <v>153</v>
      </c>
      <c r="F44" s="7" t="s">
        <v>125</v>
      </c>
      <c r="G44" s="27">
        <v>0</v>
      </c>
      <c r="H44" s="7">
        <v>9.31</v>
      </c>
      <c r="I44" s="7" t="s">
        <v>36</v>
      </c>
      <c r="J44" s="17">
        <v>3.85E-2</v>
      </c>
      <c r="K44" s="17">
        <v>1.7000000000000001E-2</v>
      </c>
      <c r="L44" s="35">
        <v>275</v>
      </c>
      <c r="M44" s="35">
        <v>125.1</v>
      </c>
      <c r="N44" s="35">
        <v>0.34</v>
      </c>
      <c r="O44" s="17">
        <v>0</v>
      </c>
      <c r="P44" s="17">
        <f>N44/סיכום!$B$42</f>
        <v>4.0737385009744626E-5</v>
      </c>
    </row>
    <row r="45" spans="1:16">
      <c r="A45" s="7" t="s">
        <v>167</v>
      </c>
      <c r="B45" s="7">
        <v>1120120</v>
      </c>
      <c r="C45" s="7" t="s">
        <v>168</v>
      </c>
      <c r="D45" s="7" t="s">
        <v>149</v>
      </c>
      <c r="E45" s="7" t="s">
        <v>153</v>
      </c>
      <c r="F45" s="7" t="s">
        <v>131</v>
      </c>
      <c r="G45" s="27">
        <v>0</v>
      </c>
      <c r="H45" s="7">
        <v>8.06</v>
      </c>
      <c r="I45" s="7" t="s">
        <v>36</v>
      </c>
      <c r="J45" s="17">
        <v>3.7499999999999999E-2</v>
      </c>
      <c r="K45" s="17">
        <v>1.7399999999999999E-2</v>
      </c>
      <c r="L45" s="35">
        <v>10000</v>
      </c>
      <c r="M45" s="35">
        <v>124.9</v>
      </c>
      <c r="N45" s="35">
        <v>12.49</v>
      </c>
      <c r="O45" s="17">
        <v>0</v>
      </c>
      <c r="P45" s="17">
        <f>N45/סיכום!$B$42</f>
        <v>1.4964998199167951E-3</v>
      </c>
    </row>
    <row r="46" spans="1:16">
      <c r="A46" s="7" t="s">
        <v>169</v>
      </c>
      <c r="B46" s="7">
        <v>1132950</v>
      </c>
      <c r="C46" s="7" t="s">
        <v>168</v>
      </c>
      <c r="D46" s="7" t="s">
        <v>149</v>
      </c>
      <c r="E46" s="7" t="s">
        <v>153</v>
      </c>
      <c r="F46" s="7" t="s">
        <v>125</v>
      </c>
      <c r="G46" s="27">
        <v>0</v>
      </c>
      <c r="H46" s="7">
        <v>9.9700000000000006</v>
      </c>
      <c r="I46" s="7" t="s">
        <v>36</v>
      </c>
      <c r="J46" s="17">
        <v>2.3199999999999998E-2</v>
      </c>
      <c r="K46" s="17">
        <v>1.72E-2</v>
      </c>
      <c r="L46" s="35">
        <v>18</v>
      </c>
      <c r="M46" s="35">
        <v>105.17</v>
      </c>
      <c r="N46" s="35">
        <v>0.02</v>
      </c>
      <c r="O46" s="17">
        <v>0</v>
      </c>
      <c r="P46" s="17">
        <f>N46/סיכום!$B$42</f>
        <v>2.3963167652790956E-6</v>
      </c>
    </row>
    <row r="47" spans="1:16">
      <c r="A47" s="7" t="s">
        <v>170</v>
      </c>
      <c r="B47" s="7">
        <v>1119320</v>
      </c>
      <c r="C47" s="7" t="s">
        <v>171</v>
      </c>
      <c r="D47" s="7" t="s">
        <v>145</v>
      </c>
      <c r="E47" s="7" t="s">
        <v>153</v>
      </c>
      <c r="F47" s="7" t="s">
        <v>125</v>
      </c>
      <c r="G47" s="27">
        <v>0</v>
      </c>
      <c r="H47" s="7">
        <v>1.1499999999999999</v>
      </c>
      <c r="I47" s="7" t="s">
        <v>36</v>
      </c>
      <c r="J47" s="17">
        <v>3.4000000000000002E-2</v>
      </c>
      <c r="K47" s="17">
        <v>-1E-4</v>
      </c>
      <c r="L47" s="35">
        <v>2338</v>
      </c>
      <c r="M47" s="35">
        <v>112.37</v>
      </c>
      <c r="N47" s="35">
        <v>2.63</v>
      </c>
      <c r="O47" s="17">
        <v>0</v>
      </c>
      <c r="P47" s="17">
        <f>N47/סיכום!$B$42</f>
        <v>3.1511565463420105E-4</v>
      </c>
    </row>
    <row r="48" spans="1:16">
      <c r="A48" s="7" t="s">
        <v>172</v>
      </c>
      <c r="B48" s="7">
        <v>1120021</v>
      </c>
      <c r="C48" s="7" t="s">
        <v>173</v>
      </c>
      <c r="D48" s="7" t="s">
        <v>152</v>
      </c>
      <c r="E48" s="7" t="s">
        <v>153</v>
      </c>
      <c r="F48" s="7" t="s">
        <v>125</v>
      </c>
      <c r="G48" s="27">
        <v>0</v>
      </c>
      <c r="H48" s="7">
        <v>3.8</v>
      </c>
      <c r="I48" s="7" t="s">
        <v>36</v>
      </c>
      <c r="J48" s="17">
        <v>3.9E-2</v>
      </c>
      <c r="K48" s="17">
        <v>6.1000000000000004E-3</v>
      </c>
      <c r="L48" s="35">
        <v>22869.46</v>
      </c>
      <c r="M48" s="35">
        <v>119.78</v>
      </c>
      <c r="N48" s="35">
        <v>27.39</v>
      </c>
      <c r="O48" s="17">
        <v>0</v>
      </c>
      <c r="P48" s="17">
        <f>N48/סיכום!$B$42</f>
        <v>3.2817558100497212E-3</v>
      </c>
    </row>
    <row r="49" spans="1:16">
      <c r="A49" s="7" t="s">
        <v>174</v>
      </c>
      <c r="B49" s="7">
        <v>3900206</v>
      </c>
      <c r="C49" s="7" t="s">
        <v>175</v>
      </c>
      <c r="D49" s="7" t="s">
        <v>152</v>
      </c>
      <c r="E49" s="7" t="s">
        <v>176</v>
      </c>
      <c r="F49" s="7" t="s">
        <v>125</v>
      </c>
      <c r="G49" s="27">
        <v>0</v>
      </c>
      <c r="H49" s="7">
        <v>2.4</v>
      </c>
      <c r="I49" s="7" t="s">
        <v>36</v>
      </c>
      <c r="J49" s="17">
        <v>4.2500000000000003E-2</v>
      </c>
      <c r="K49" s="17">
        <v>2.5000000000000001E-3</v>
      </c>
      <c r="L49" s="35">
        <v>17127.689999999999</v>
      </c>
      <c r="M49" s="35">
        <v>131.07</v>
      </c>
      <c r="N49" s="35">
        <v>22.45</v>
      </c>
      <c r="O49" s="17">
        <v>0</v>
      </c>
      <c r="P49" s="17">
        <f>N49/סיכום!$B$42</f>
        <v>2.6898655690257844E-3</v>
      </c>
    </row>
    <row r="50" spans="1:16">
      <c r="A50" s="7" t="s">
        <v>177</v>
      </c>
      <c r="B50" s="7">
        <v>1106947</v>
      </c>
      <c r="C50" s="7" t="s">
        <v>178</v>
      </c>
      <c r="D50" s="7" t="s">
        <v>152</v>
      </c>
      <c r="E50" s="7" t="s">
        <v>176</v>
      </c>
      <c r="F50" s="7" t="s">
        <v>131</v>
      </c>
      <c r="G50" s="27">
        <v>0</v>
      </c>
      <c r="H50" s="7">
        <v>2.42</v>
      </c>
      <c r="I50" s="7" t="s">
        <v>36</v>
      </c>
      <c r="J50" s="17">
        <v>4.8500000000000001E-2</v>
      </c>
      <c r="K50" s="17">
        <v>3.8E-3</v>
      </c>
      <c r="L50" s="35">
        <v>6024.8</v>
      </c>
      <c r="M50" s="35">
        <v>132.66</v>
      </c>
      <c r="N50" s="35">
        <v>7.99</v>
      </c>
      <c r="O50" s="17">
        <v>0</v>
      </c>
      <c r="P50" s="17">
        <f>N50/סיכום!$B$42</f>
        <v>9.5732854772899868E-4</v>
      </c>
    </row>
    <row r="51" spans="1:16">
      <c r="A51" s="7" t="s">
        <v>179</v>
      </c>
      <c r="B51" s="7">
        <v>1118033</v>
      </c>
      <c r="C51" s="7" t="s">
        <v>178</v>
      </c>
      <c r="D51" s="7" t="s">
        <v>152</v>
      </c>
      <c r="E51" s="7" t="s">
        <v>176</v>
      </c>
      <c r="F51" s="7" t="s">
        <v>131</v>
      </c>
      <c r="G51" s="27">
        <v>0</v>
      </c>
      <c r="H51" s="7">
        <v>4</v>
      </c>
      <c r="I51" s="7" t="s">
        <v>36</v>
      </c>
      <c r="J51" s="17">
        <v>3.7699999999999997E-2</v>
      </c>
      <c r="K51" s="17">
        <v>5.1999999999999998E-3</v>
      </c>
      <c r="L51" s="35">
        <v>7652.17</v>
      </c>
      <c r="M51" s="35">
        <v>122.95</v>
      </c>
      <c r="N51" s="35">
        <v>9.41</v>
      </c>
      <c r="O51" s="17">
        <v>0</v>
      </c>
      <c r="P51" s="17">
        <f>N51/סיכום!$B$42</f>
        <v>1.1274670380638145E-3</v>
      </c>
    </row>
    <row r="52" spans="1:16">
      <c r="A52" s="7" t="s">
        <v>180</v>
      </c>
      <c r="B52" s="7">
        <v>1117423</v>
      </c>
      <c r="C52" s="7" t="s">
        <v>181</v>
      </c>
      <c r="D52" s="7" t="s">
        <v>152</v>
      </c>
      <c r="E52" s="7" t="s">
        <v>176</v>
      </c>
      <c r="F52" s="7" t="s">
        <v>125</v>
      </c>
      <c r="G52" s="27">
        <v>0</v>
      </c>
      <c r="H52" s="7">
        <v>3.84</v>
      </c>
      <c r="I52" s="7" t="s">
        <v>36</v>
      </c>
      <c r="J52" s="17">
        <v>5.8500000000000003E-2</v>
      </c>
      <c r="K52" s="17">
        <v>9.1999999999999998E-3</v>
      </c>
      <c r="L52" s="35">
        <v>45009.4</v>
      </c>
      <c r="M52" s="35">
        <v>130</v>
      </c>
      <c r="N52" s="35">
        <v>58.51</v>
      </c>
      <c r="O52" s="17">
        <v>0</v>
      </c>
      <c r="P52" s="17">
        <f>N52/סיכום!$B$42</f>
        <v>7.0104246968239938E-3</v>
      </c>
    </row>
    <row r="53" spans="1:16">
      <c r="A53" s="7" t="s">
        <v>182</v>
      </c>
      <c r="B53" s="7">
        <v>5760152</v>
      </c>
      <c r="C53" s="7" t="s">
        <v>183</v>
      </c>
      <c r="D53" s="7" t="s">
        <v>184</v>
      </c>
      <c r="E53" s="7" t="s">
        <v>176</v>
      </c>
      <c r="F53" s="7" t="s">
        <v>125</v>
      </c>
      <c r="G53" s="27">
        <v>0</v>
      </c>
      <c r="H53" s="7">
        <v>0.94</v>
      </c>
      <c r="I53" s="7" t="s">
        <v>36</v>
      </c>
      <c r="J53" s="17">
        <v>4.5499999999999999E-2</v>
      </c>
      <c r="K53" s="17">
        <v>8.0000000000000004E-4</v>
      </c>
      <c r="L53" s="35">
        <v>0.25</v>
      </c>
      <c r="M53" s="35">
        <v>124.37</v>
      </c>
      <c r="N53" s="35">
        <v>0</v>
      </c>
      <c r="O53" s="17">
        <v>0</v>
      </c>
      <c r="P53" s="17">
        <f>N53/סיכום!$B$42</f>
        <v>0</v>
      </c>
    </row>
    <row r="54" spans="1:16">
      <c r="A54" s="7" t="s">
        <v>185</v>
      </c>
      <c r="B54" s="7">
        <v>3230166</v>
      </c>
      <c r="C54" s="7" t="s">
        <v>186</v>
      </c>
      <c r="D54" s="7" t="s">
        <v>152</v>
      </c>
      <c r="E54" s="7" t="s">
        <v>176</v>
      </c>
      <c r="F54" s="7" t="s">
        <v>125</v>
      </c>
      <c r="G54" s="27">
        <v>0</v>
      </c>
      <c r="H54" s="7">
        <v>5.84</v>
      </c>
      <c r="I54" s="7" t="s">
        <v>36</v>
      </c>
      <c r="J54" s="17">
        <v>2.5499999999999998E-2</v>
      </c>
      <c r="K54" s="17">
        <v>1.06E-2</v>
      </c>
      <c r="L54" s="35">
        <v>6000</v>
      </c>
      <c r="M54" s="35">
        <v>109.23</v>
      </c>
      <c r="N54" s="35">
        <v>6.55</v>
      </c>
      <c r="O54" s="17">
        <v>0</v>
      </c>
      <c r="P54" s="17">
        <f>N54/סיכום!$B$42</f>
        <v>7.8479374062890379E-4</v>
      </c>
    </row>
    <row r="55" spans="1:16">
      <c r="A55" s="7" t="s">
        <v>187</v>
      </c>
      <c r="B55" s="7">
        <v>3230174</v>
      </c>
      <c r="C55" s="7" t="s">
        <v>186</v>
      </c>
      <c r="D55" s="7" t="s">
        <v>152</v>
      </c>
      <c r="E55" s="7" t="s">
        <v>176</v>
      </c>
      <c r="F55" s="7" t="s">
        <v>125</v>
      </c>
      <c r="G55" s="27">
        <v>0</v>
      </c>
      <c r="H55" s="7">
        <v>4.62</v>
      </c>
      <c r="I55" s="7" t="s">
        <v>36</v>
      </c>
      <c r="J55" s="17">
        <v>2.29E-2</v>
      </c>
      <c r="K55" s="17">
        <v>7.3000000000000001E-3</v>
      </c>
      <c r="L55" s="35">
        <v>39690.720000000001</v>
      </c>
      <c r="M55" s="35">
        <v>105.71</v>
      </c>
      <c r="N55" s="35">
        <v>41.96</v>
      </c>
      <c r="O55" s="17">
        <v>1E-4</v>
      </c>
      <c r="P55" s="17">
        <f>N55/סיכום!$B$42</f>
        <v>5.0274725735555423E-3</v>
      </c>
    </row>
    <row r="56" spans="1:16">
      <c r="A56" s="7" t="s">
        <v>188</v>
      </c>
      <c r="B56" s="7">
        <v>3230179</v>
      </c>
      <c r="C56" s="7" t="s">
        <v>186</v>
      </c>
      <c r="D56" s="7" t="s">
        <v>152</v>
      </c>
      <c r="E56" s="7" t="s">
        <v>176</v>
      </c>
      <c r="F56" s="7" t="s">
        <v>125</v>
      </c>
      <c r="G56" s="27">
        <v>0</v>
      </c>
      <c r="H56" s="27">
        <v>0</v>
      </c>
      <c r="I56" s="7" t="s">
        <v>36</v>
      </c>
      <c r="J56" s="36">
        <v>0</v>
      </c>
      <c r="K56" s="36">
        <v>0</v>
      </c>
      <c r="L56" s="35">
        <v>223.6</v>
      </c>
      <c r="M56" s="35">
        <v>100</v>
      </c>
      <c r="N56" s="35">
        <v>0.22</v>
      </c>
      <c r="O56" s="36">
        <v>0</v>
      </c>
      <c r="P56" s="17">
        <f>N56/סיכום!$B$42</f>
        <v>2.6359484418070052E-5</v>
      </c>
    </row>
    <row r="57" spans="1:16">
      <c r="A57" s="7" t="s">
        <v>189</v>
      </c>
      <c r="B57" s="7">
        <v>3230083</v>
      </c>
      <c r="C57" s="7" t="s">
        <v>186</v>
      </c>
      <c r="D57" s="7" t="s">
        <v>152</v>
      </c>
      <c r="E57" s="7" t="s">
        <v>176</v>
      </c>
      <c r="F57" s="7" t="s">
        <v>125</v>
      </c>
      <c r="G57" s="27">
        <v>0</v>
      </c>
      <c r="H57" s="7">
        <v>1.4</v>
      </c>
      <c r="I57" s="7" t="s">
        <v>36</v>
      </c>
      <c r="J57" s="17">
        <v>4.7E-2</v>
      </c>
      <c r="K57" s="17">
        <v>2.7000000000000001E-3</v>
      </c>
      <c r="L57" s="35">
        <v>14669.01</v>
      </c>
      <c r="M57" s="35">
        <v>122.63</v>
      </c>
      <c r="N57" s="35">
        <v>17.989999999999998</v>
      </c>
      <c r="O57" s="17">
        <v>0</v>
      </c>
      <c r="P57" s="17">
        <f>N57/סיכום!$B$42</f>
        <v>2.1554869303685464E-3</v>
      </c>
    </row>
    <row r="58" spans="1:16">
      <c r="A58" s="7" t="s">
        <v>190</v>
      </c>
      <c r="B58" s="7">
        <v>1107333</v>
      </c>
      <c r="C58" s="7" t="s">
        <v>191</v>
      </c>
      <c r="D58" s="7" t="s">
        <v>145</v>
      </c>
      <c r="E58" s="7" t="s">
        <v>176</v>
      </c>
      <c r="F58" s="7" t="s">
        <v>125</v>
      </c>
      <c r="G58" s="27">
        <v>0</v>
      </c>
      <c r="H58" s="7">
        <v>1.22</v>
      </c>
      <c r="I58" s="7" t="s">
        <v>36</v>
      </c>
      <c r="J58" s="17">
        <v>5.1900000000000002E-2</v>
      </c>
      <c r="K58" s="17">
        <v>3.2000000000000002E-3</v>
      </c>
      <c r="L58" s="35">
        <v>19050.599999999999</v>
      </c>
      <c r="M58" s="35">
        <v>127.17</v>
      </c>
      <c r="N58" s="35">
        <v>24.23</v>
      </c>
      <c r="O58" s="17">
        <v>0</v>
      </c>
      <c r="P58" s="17">
        <f>N58/סיכום!$B$42</f>
        <v>2.9031377611356242E-3</v>
      </c>
    </row>
    <row r="59" spans="1:16">
      <c r="A59" s="7" t="s">
        <v>192</v>
      </c>
      <c r="B59" s="7">
        <v>1098656</v>
      </c>
      <c r="C59" s="7" t="s">
        <v>193</v>
      </c>
      <c r="D59" s="7" t="s">
        <v>152</v>
      </c>
      <c r="E59" s="7" t="s">
        <v>176</v>
      </c>
      <c r="F59" s="7" t="s">
        <v>154</v>
      </c>
      <c r="G59" s="27">
        <v>0</v>
      </c>
      <c r="H59" s="7">
        <v>0.91</v>
      </c>
      <c r="I59" s="7" t="s">
        <v>36</v>
      </c>
      <c r="J59" s="17">
        <v>4.7E-2</v>
      </c>
      <c r="K59" s="17">
        <v>2.0999999999999999E-3</v>
      </c>
      <c r="L59" s="35">
        <v>1577.83</v>
      </c>
      <c r="M59" s="35">
        <v>122.11</v>
      </c>
      <c r="N59" s="35">
        <v>1.93</v>
      </c>
      <c r="O59" s="17">
        <v>0</v>
      </c>
      <c r="P59" s="17">
        <f>N59/סיכום!$B$42</f>
        <v>2.312445678494327E-4</v>
      </c>
    </row>
    <row r="60" spans="1:16">
      <c r="A60" s="7" t="s">
        <v>194</v>
      </c>
      <c r="B60" s="7">
        <v>1119999</v>
      </c>
      <c r="C60" s="7" t="s">
        <v>193</v>
      </c>
      <c r="D60" s="7" t="s">
        <v>152</v>
      </c>
      <c r="E60" s="7" t="s">
        <v>176</v>
      </c>
      <c r="F60" s="7" t="s">
        <v>154</v>
      </c>
      <c r="G60" s="27">
        <v>0</v>
      </c>
      <c r="H60" s="7">
        <v>3.49</v>
      </c>
      <c r="I60" s="7" t="s">
        <v>36</v>
      </c>
      <c r="J60" s="17">
        <v>4.4999999999999998E-2</v>
      </c>
      <c r="K60" s="17">
        <v>1.18E-2</v>
      </c>
      <c r="L60" s="35">
        <v>59109</v>
      </c>
      <c r="M60" s="35">
        <v>120.27</v>
      </c>
      <c r="N60" s="35">
        <v>71.09</v>
      </c>
      <c r="O60" s="17">
        <v>1E-4</v>
      </c>
      <c r="P60" s="17">
        <f>N60/סיכום!$B$42</f>
        <v>8.517707942184545E-3</v>
      </c>
    </row>
    <row r="61" spans="1:16">
      <c r="A61" s="7" t="s">
        <v>195</v>
      </c>
      <c r="B61" s="7">
        <v>1110733</v>
      </c>
      <c r="C61" s="7" t="s">
        <v>196</v>
      </c>
      <c r="D61" s="7" t="s">
        <v>152</v>
      </c>
      <c r="E61" s="7" t="s">
        <v>176</v>
      </c>
      <c r="F61" s="7" t="s">
        <v>131</v>
      </c>
      <c r="G61" s="27">
        <v>0</v>
      </c>
      <c r="H61" s="7">
        <v>0.05</v>
      </c>
      <c r="I61" s="7" t="s">
        <v>36</v>
      </c>
      <c r="J61" s="17">
        <v>5.1999999999999998E-2</v>
      </c>
      <c r="K61" s="17">
        <v>3.2000000000000002E-3</v>
      </c>
      <c r="L61" s="35">
        <v>0.16</v>
      </c>
      <c r="M61" s="35">
        <v>122.25</v>
      </c>
      <c r="N61" s="35">
        <v>0</v>
      </c>
      <c r="O61" s="17">
        <v>0</v>
      </c>
      <c r="P61" s="17">
        <f>N61/סיכום!$B$42</f>
        <v>0</v>
      </c>
    </row>
    <row r="62" spans="1:16">
      <c r="A62" s="7" t="s">
        <v>197</v>
      </c>
      <c r="B62" s="7">
        <v>7480098</v>
      </c>
      <c r="C62" s="7" t="s">
        <v>164</v>
      </c>
      <c r="D62" s="7" t="s">
        <v>124</v>
      </c>
      <c r="E62" s="7" t="s">
        <v>198</v>
      </c>
      <c r="F62" s="7" t="s">
        <v>125</v>
      </c>
      <c r="G62" s="27">
        <v>0</v>
      </c>
      <c r="H62" s="7">
        <v>17.39</v>
      </c>
      <c r="I62" s="7" t="s">
        <v>36</v>
      </c>
      <c r="J62" s="17">
        <v>6.4000000000000001E-2</v>
      </c>
      <c r="K62" s="17">
        <v>4.8899999999999999E-2</v>
      </c>
      <c r="L62" s="35">
        <v>5147</v>
      </c>
      <c r="M62" s="35">
        <v>145.22</v>
      </c>
      <c r="N62" s="35">
        <v>7.47</v>
      </c>
      <c r="O62" s="17">
        <v>0</v>
      </c>
      <c r="P62" s="17">
        <f>N62/סיכום!$B$42</f>
        <v>8.9502431183174208E-4</v>
      </c>
    </row>
    <row r="63" spans="1:16">
      <c r="A63" s="7" t="s">
        <v>199</v>
      </c>
      <c r="B63" s="7">
        <v>7430069</v>
      </c>
      <c r="C63" s="7" t="s">
        <v>200</v>
      </c>
      <c r="D63" s="7" t="s">
        <v>152</v>
      </c>
      <c r="E63" s="7" t="s">
        <v>198</v>
      </c>
      <c r="F63" s="7" t="s">
        <v>125</v>
      </c>
      <c r="G63" s="27">
        <v>0</v>
      </c>
      <c r="H63" s="7">
        <v>3.08</v>
      </c>
      <c r="I63" s="7" t="s">
        <v>36</v>
      </c>
      <c r="J63" s="17">
        <v>5.3999999999999999E-2</v>
      </c>
      <c r="K63" s="17">
        <v>4.7999999999999996E-3</v>
      </c>
      <c r="L63" s="35">
        <v>31201.7</v>
      </c>
      <c r="M63" s="35">
        <v>138.87</v>
      </c>
      <c r="N63" s="35">
        <v>43.33</v>
      </c>
      <c r="O63" s="17">
        <v>1E-4</v>
      </c>
      <c r="P63" s="17">
        <f>N63/סיכום!$B$42</f>
        <v>5.1916202719771605E-3</v>
      </c>
    </row>
    <row r="64" spans="1:16">
      <c r="A64" s="7" t="s">
        <v>201</v>
      </c>
      <c r="B64" s="7">
        <v>1130632</v>
      </c>
      <c r="C64" s="7" t="s">
        <v>202</v>
      </c>
      <c r="D64" s="7" t="s">
        <v>152</v>
      </c>
      <c r="E64" s="7" t="s">
        <v>198</v>
      </c>
      <c r="F64" s="7" t="s">
        <v>125</v>
      </c>
      <c r="G64" s="27">
        <v>0</v>
      </c>
      <c r="H64" s="7">
        <v>5.16</v>
      </c>
      <c r="I64" s="7" t="s">
        <v>36</v>
      </c>
      <c r="J64" s="17">
        <v>3.3500000000000002E-2</v>
      </c>
      <c r="K64" s="17">
        <v>1.3299999999999999E-2</v>
      </c>
      <c r="L64" s="35">
        <v>39500</v>
      </c>
      <c r="M64" s="35">
        <v>108.86</v>
      </c>
      <c r="N64" s="35">
        <v>43</v>
      </c>
      <c r="O64" s="17">
        <v>1E-4</v>
      </c>
      <c r="P64" s="17">
        <f>N64/סיכום!$B$42</f>
        <v>5.1520810453500555E-3</v>
      </c>
    </row>
    <row r="65" spans="1:16">
      <c r="A65" s="7" t="s">
        <v>203</v>
      </c>
      <c r="B65" s="7">
        <v>6990154</v>
      </c>
      <c r="C65" s="7" t="s">
        <v>204</v>
      </c>
      <c r="D65" s="7" t="s">
        <v>152</v>
      </c>
      <c r="E65" s="7" t="s">
        <v>198</v>
      </c>
      <c r="F65" s="7" t="s">
        <v>125</v>
      </c>
      <c r="G65" s="27">
        <v>0</v>
      </c>
      <c r="H65" s="7">
        <v>6.93</v>
      </c>
      <c r="I65" s="7" t="s">
        <v>36</v>
      </c>
      <c r="J65" s="17">
        <v>4.9500000000000002E-2</v>
      </c>
      <c r="K65" s="17">
        <v>2.63E-2</v>
      </c>
      <c r="L65" s="35">
        <v>14744</v>
      </c>
      <c r="M65" s="35">
        <v>140.72999999999999</v>
      </c>
      <c r="N65" s="35">
        <v>20.75</v>
      </c>
      <c r="O65" s="17">
        <v>0</v>
      </c>
      <c r="P65" s="17">
        <f>N65/סיכום!$B$42</f>
        <v>2.4861786439770617E-3</v>
      </c>
    </row>
    <row r="66" spans="1:16">
      <c r="A66" s="7" t="s">
        <v>205</v>
      </c>
      <c r="B66" s="7">
        <v>6990139</v>
      </c>
      <c r="C66" s="7" t="s">
        <v>204</v>
      </c>
      <c r="D66" s="7" t="s">
        <v>152</v>
      </c>
      <c r="E66" s="7" t="s">
        <v>198</v>
      </c>
      <c r="F66" s="7" t="s">
        <v>125</v>
      </c>
      <c r="G66" s="27">
        <v>0</v>
      </c>
      <c r="H66" s="7">
        <v>1.62</v>
      </c>
      <c r="I66" s="7" t="s">
        <v>36</v>
      </c>
      <c r="J66" s="17">
        <v>0.05</v>
      </c>
      <c r="K66" s="17">
        <v>2.0999999999999999E-3</v>
      </c>
      <c r="L66" s="35">
        <v>30207.05</v>
      </c>
      <c r="M66" s="35">
        <v>129.83000000000001</v>
      </c>
      <c r="N66" s="35">
        <v>39.22</v>
      </c>
      <c r="O66" s="17">
        <v>0</v>
      </c>
      <c r="P66" s="17">
        <f>N66/סיכום!$B$42</f>
        <v>4.6991771767123059E-3</v>
      </c>
    </row>
    <row r="67" spans="1:16">
      <c r="A67" s="7" t="s">
        <v>206</v>
      </c>
      <c r="B67" s="7">
        <v>1105543</v>
      </c>
      <c r="C67" s="7" t="s">
        <v>207</v>
      </c>
      <c r="D67" s="7" t="s">
        <v>184</v>
      </c>
      <c r="E67" s="7" t="s">
        <v>198</v>
      </c>
      <c r="F67" s="7" t="s">
        <v>125</v>
      </c>
      <c r="G67" s="27">
        <v>0</v>
      </c>
      <c r="H67" s="7">
        <v>4.7699999999999996</v>
      </c>
      <c r="I67" s="7" t="s">
        <v>36</v>
      </c>
      <c r="J67" s="17">
        <v>4.5999999999999999E-2</v>
      </c>
      <c r="K67" s="17">
        <v>1.29E-2</v>
      </c>
      <c r="L67" s="35">
        <v>11443.71</v>
      </c>
      <c r="M67" s="35">
        <v>139.44999999999999</v>
      </c>
      <c r="N67" s="35">
        <v>15.96</v>
      </c>
      <c r="O67" s="17">
        <v>0</v>
      </c>
      <c r="P67" s="17">
        <f>N67/סיכום!$B$42</f>
        <v>1.9122607786927182E-3</v>
      </c>
    </row>
    <row r="68" spans="1:16">
      <c r="A68" s="7" t="s">
        <v>208</v>
      </c>
      <c r="B68" s="7">
        <v>1820141</v>
      </c>
      <c r="C68" s="7" t="s">
        <v>209</v>
      </c>
      <c r="D68" s="7" t="s">
        <v>152</v>
      </c>
      <c r="E68" s="7" t="s">
        <v>210</v>
      </c>
      <c r="F68" s="7" t="s">
        <v>154</v>
      </c>
      <c r="G68" s="27">
        <v>0</v>
      </c>
      <c r="H68" s="7">
        <v>1.06</v>
      </c>
      <c r="I68" s="7" t="s">
        <v>36</v>
      </c>
      <c r="J68" s="17">
        <v>6.0999999999999999E-2</v>
      </c>
      <c r="K68" s="17">
        <v>2.0999999999999999E-3</v>
      </c>
      <c r="L68" s="35">
        <v>11432.25</v>
      </c>
      <c r="M68" s="35">
        <v>117.1</v>
      </c>
      <c r="N68" s="35">
        <v>13.39</v>
      </c>
      <c r="O68" s="17">
        <v>1E-4</v>
      </c>
      <c r="P68" s="17">
        <f>N68/סיכום!$B$42</f>
        <v>1.6043340743543545E-3</v>
      </c>
    </row>
    <row r="69" spans="1:16">
      <c r="A69" s="7" t="s">
        <v>211</v>
      </c>
      <c r="B69" s="7">
        <v>1820174</v>
      </c>
      <c r="C69" s="7" t="s">
        <v>209</v>
      </c>
      <c r="D69" s="7" t="s">
        <v>152</v>
      </c>
      <c r="E69" s="7" t="s">
        <v>210</v>
      </c>
      <c r="F69" s="7" t="s">
        <v>154</v>
      </c>
      <c r="G69" s="27">
        <v>0</v>
      </c>
      <c r="H69" s="7">
        <v>5.23</v>
      </c>
      <c r="I69" s="7" t="s">
        <v>36</v>
      </c>
      <c r="J69" s="17">
        <v>3.5000000000000003E-2</v>
      </c>
      <c r="K69" s="17">
        <v>2.3699999999999999E-2</v>
      </c>
      <c r="L69" s="35">
        <v>3000</v>
      </c>
      <c r="M69" s="35">
        <v>104.72</v>
      </c>
      <c r="N69" s="35">
        <v>3.14</v>
      </c>
      <c r="O69" s="17">
        <v>0</v>
      </c>
      <c r="P69" s="17">
        <f>N69/סיכום!$B$42</f>
        <v>3.7622173214881801E-4</v>
      </c>
    </row>
    <row r="70" spans="1:16">
      <c r="A70" s="7" t="s">
        <v>212</v>
      </c>
      <c r="B70" s="7">
        <v>7150246</v>
      </c>
      <c r="C70" s="7" t="s">
        <v>213</v>
      </c>
      <c r="D70" s="7" t="s">
        <v>152</v>
      </c>
      <c r="E70" s="7" t="s">
        <v>210</v>
      </c>
      <c r="F70" s="7" t="s">
        <v>131</v>
      </c>
      <c r="G70" s="27">
        <v>0</v>
      </c>
      <c r="H70" s="7">
        <v>1.69</v>
      </c>
      <c r="I70" s="7" t="s">
        <v>36</v>
      </c>
      <c r="J70" s="17">
        <v>5.5E-2</v>
      </c>
      <c r="K70" s="17">
        <v>1.14E-2</v>
      </c>
      <c r="L70" s="35">
        <v>1513.2</v>
      </c>
      <c r="M70" s="35">
        <v>129.12</v>
      </c>
      <c r="N70" s="35">
        <v>1.95</v>
      </c>
      <c r="O70" s="17">
        <v>0</v>
      </c>
      <c r="P70" s="17">
        <f>N70/סיכום!$B$42</f>
        <v>2.336408846147118E-4</v>
      </c>
    </row>
    <row r="71" spans="1:16">
      <c r="A71" s="7" t="s">
        <v>214</v>
      </c>
      <c r="B71" s="7">
        <v>1122118</v>
      </c>
      <c r="C71" s="7" t="s">
        <v>215</v>
      </c>
      <c r="D71" s="7" t="s">
        <v>216</v>
      </c>
      <c r="E71" s="7" t="s">
        <v>210</v>
      </c>
      <c r="F71" s="7" t="s">
        <v>154</v>
      </c>
      <c r="G71" s="27">
        <v>0</v>
      </c>
      <c r="H71" s="7">
        <v>0.63</v>
      </c>
      <c r="I71" s="7" t="s">
        <v>36</v>
      </c>
      <c r="J71" s="17">
        <v>2.75E-2</v>
      </c>
      <c r="K71" s="17">
        <v>5.5999999999999999E-3</v>
      </c>
      <c r="L71" s="35">
        <v>1003.68</v>
      </c>
      <c r="M71" s="35">
        <v>105.26</v>
      </c>
      <c r="N71" s="35">
        <v>1.06</v>
      </c>
      <c r="O71" s="17">
        <v>0</v>
      </c>
      <c r="P71" s="17">
        <f>N71/סיכום!$B$42</f>
        <v>1.2700478855979207E-4</v>
      </c>
    </row>
    <row r="72" spans="1:16">
      <c r="A72" s="7" t="s">
        <v>217</v>
      </c>
      <c r="B72" s="7">
        <v>1123413</v>
      </c>
      <c r="C72" s="7" t="s">
        <v>215</v>
      </c>
      <c r="D72" s="7" t="s">
        <v>216</v>
      </c>
      <c r="E72" s="7" t="s">
        <v>210</v>
      </c>
      <c r="F72" s="7" t="s">
        <v>154</v>
      </c>
      <c r="G72" s="27">
        <v>0</v>
      </c>
      <c r="H72" s="7">
        <v>0.75</v>
      </c>
      <c r="I72" s="7" t="s">
        <v>36</v>
      </c>
      <c r="J72" s="17">
        <v>2.8000000000000001E-2</v>
      </c>
      <c r="K72" s="17">
        <v>4.7999999999999996E-3</v>
      </c>
      <c r="L72" s="35">
        <v>24859.4</v>
      </c>
      <c r="M72" s="35">
        <v>105.12</v>
      </c>
      <c r="N72" s="35">
        <v>26.13</v>
      </c>
      <c r="O72" s="17">
        <v>2.0000000000000001E-4</v>
      </c>
      <c r="P72" s="17">
        <f>N72/סיכום!$B$42</f>
        <v>3.130787853837138E-3</v>
      </c>
    </row>
    <row r="73" spans="1:16">
      <c r="A73" s="7" t="s">
        <v>218</v>
      </c>
      <c r="B73" s="7">
        <v>1127588</v>
      </c>
      <c r="C73" s="7" t="s">
        <v>215</v>
      </c>
      <c r="D73" s="7" t="s">
        <v>216</v>
      </c>
      <c r="E73" s="7" t="s">
        <v>210</v>
      </c>
      <c r="F73" s="7" t="s">
        <v>154</v>
      </c>
      <c r="G73" s="27">
        <v>0</v>
      </c>
      <c r="H73" s="7">
        <v>1.96</v>
      </c>
      <c r="I73" s="7" t="s">
        <v>36</v>
      </c>
      <c r="J73" s="17">
        <v>4.2000000000000003E-2</v>
      </c>
      <c r="K73" s="17">
        <v>1.2200000000000001E-2</v>
      </c>
      <c r="L73" s="35">
        <v>12363.2</v>
      </c>
      <c r="M73" s="35">
        <v>106.86</v>
      </c>
      <c r="N73" s="35">
        <v>13.21</v>
      </c>
      <c r="O73" s="17">
        <v>0</v>
      </c>
      <c r="P73" s="17">
        <f>N73/סיכום!$B$42</f>
        <v>1.5827672234668426E-3</v>
      </c>
    </row>
    <row r="74" spans="1:16">
      <c r="A74" s="7" t="s">
        <v>219</v>
      </c>
      <c r="B74" s="7">
        <v>1122233</v>
      </c>
      <c r="C74" s="7" t="s">
        <v>220</v>
      </c>
      <c r="D74" s="7" t="s">
        <v>152</v>
      </c>
      <c r="E74" s="7" t="s">
        <v>210</v>
      </c>
      <c r="F74" s="7" t="s">
        <v>154</v>
      </c>
      <c r="G74" s="27">
        <v>0</v>
      </c>
      <c r="H74" s="7">
        <v>2.12</v>
      </c>
      <c r="I74" s="7" t="s">
        <v>36</v>
      </c>
      <c r="J74" s="17">
        <v>5.8999999999999997E-2</v>
      </c>
      <c r="K74" s="17">
        <v>1.9099999999999999E-2</v>
      </c>
      <c r="L74" s="35">
        <v>24845.33</v>
      </c>
      <c r="M74" s="35">
        <v>114.49</v>
      </c>
      <c r="N74" s="35">
        <v>28.45</v>
      </c>
      <c r="O74" s="17">
        <v>1E-4</v>
      </c>
      <c r="P74" s="17">
        <f>N74/סיכום!$B$42</f>
        <v>3.4087605986095133E-3</v>
      </c>
    </row>
    <row r="75" spans="1:16">
      <c r="A75" s="7" t="s">
        <v>221</v>
      </c>
      <c r="B75" s="7">
        <v>1132232</v>
      </c>
      <c r="C75" s="7" t="s">
        <v>220</v>
      </c>
      <c r="D75" s="7" t="s">
        <v>152</v>
      </c>
      <c r="E75" s="7" t="s">
        <v>210</v>
      </c>
      <c r="F75" s="7" t="s">
        <v>154</v>
      </c>
      <c r="G75" s="27">
        <v>0</v>
      </c>
      <c r="H75" s="7">
        <v>6.16</v>
      </c>
      <c r="I75" s="7" t="s">
        <v>36</v>
      </c>
      <c r="J75" s="17">
        <v>3.6999999999999998E-2</v>
      </c>
      <c r="K75" s="17">
        <v>4.8000000000000001E-2</v>
      </c>
      <c r="L75" s="35">
        <v>9000</v>
      </c>
      <c r="M75" s="35">
        <v>94.07</v>
      </c>
      <c r="N75" s="35">
        <v>8.4700000000000006</v>
      </c>
      <c r="O75" s="17">
        <v>0</v>
      </c>
      <c r="P75" s="17">
        <f>N75/סיכום!$B$42</f>
        <v>1.0148401500956971E-3</v>
      </c>
    </row>
    <row r="76" spans="1:16">
      <c r="A76" s="7" t="s">
        <v>222</v>
      </c>
      <c r="B76" s="7">
        <v>6110365</v>
      </c>
      <c r="C76" s="7" t="s">
        <v>223</v>
      </c>
      <c r="D76" s="7" t="s">
        <v>152</v>
      </c>
      <c r="E76" s="7" t="s">
        <v>224</v>
      </c>
      <c r="F76" s="7" t="s">
        <v>154</v>
      </c>
      <c r="G76" s="27">
        <v>0</v>
      </c>
      <c r="H76" s="7">
        <v>3.81</v>
      </c>
      <c r="I76" s="7" t="s">
        <v>36</v>
      </c>
      <c r="J76" s="17">
        <v>0.06</v>
      </c>
      <c r="K76" s="17">
        <v>0.17119999999999999</v>
      </c>
      <c r="L76" s="35">
        <v>23310.79</v>
      </c>
      <c r="M76" s="35">
        <v>79.510000000000005</v>
      </c>
      <c r="N76" s="35">
        <v>18.53</v>
      </c>
      <c r="O76" s="17">
        <v>0</v>
      </c>
      <c r="P76" s="17">
        <f>N76/סיכום!$B$42</f>
        <v>2.2201874830310819E-3</v>
      </c>
    </row>
    <row r="77" spans="1:16">
      <c r="A77" s="7" t="s">
        <v>225</v>
      </c>
      <c r="B77" s="7">
        <v>1980150</v>
      </c>
      <c r="C77" s="7" t="s">
        <v>226</v>
      </c>
      <c r="D77" s="7" t="s">
        <v>152</v>
      </c>
      <c r="E77" s="7" t="s">
        <v>224</v>
      </c>
      <c r="F77" s="7" t="s">
        <v>154</v>
      </c>
      <c r="G77" s="27">
        <v>0</v>
      </c>
      <c r="H77" s="7">
        <v>0.17</v>
      </c>
      <c r="I77" s="7" t="s">
        <v>36</v>
      </c>
      <c r="J77" s="17">
        <v>4.7500000000000001E-2</v>
      </c>
      <c r="K77" s="17">
        <v>7.5600000000000001E-2</v>
      </c>
      <c r="L77" s="35">
        <v>1906</v>
      </c>
      <c r="M77" s="35">
        <v>122.87</v>
      </c>
      <c r="N77" s="35">
        <v>2.34</v>
      </c>
      <c r="O77" s="17">
        <v>0</v>
      </c>
      <c r="P77" s="17">
        <f>N77/סיכום!$B$42</f>
        <v>2.8036906153765413E-4</v>
      </c>
    </row>
    <row r="78" spans="1:16">
      <c r="A78" s="7" t="s">
        <v>227</v>
      </c>
      <c r="B78" s="7">
        <v>1980200</v>
      </c>
      <c r="C78" s="7" t="s">
        <v>226</v>
      </c>
      <c r="D78" s="7" t="s">
        <v>152</v>
      </c>
      <c r="E78" s="7" t="s">
        <v>224</v>
      </c>
      <c r="F78" s="7" t="s">
        <v>154</v>
      </c>
      <c r="G78" s="27">
        <v>0</v>
      </c>
      <c r="H78" s="7">
        <v>0.41</v>
      </c>
      <c r="I78" s="7" t="s">
        <v>36</v>
      </c>
      <c r="J78" s="17">
        <v>5.0999999999999997E-2</v>
      </c>
      <c r="K78" s="17">
        <v>6.6799999999999998E-2</v>
      </c>
      <c r="L78" s="35">
        <v>1876</v>
      </c>
      <c r="M78" s="35">
        <v>117.39</v>
      </c>
      <c r="N78" s="35">
        <v>2.2000000000000002</v>
      </c>
      <c r="O78" s="17">
        <v>0</v>
      </c>
      <c r="P78" s="17">
        <f>N78/סיכום!$B$42</f>
        <v>2.6359484418070052E-4</v>
      </c>
    </row>
    <row r="79" spans="1:16">
      <c r="A79" s="7" t="s">
        <v>228</v>
      </c>
      <c r="B79" s="7">
        <v>1123371</v>
      </c>
      <c r="C79" s="7" t="s">
        <v>229</v>
      </c>
      <c r="D79" s="7" t="s">
        <v>152</v>
      </c>
      <c r="E79" s="7" t="s">
        <v>230</v>
      </c>
      <c r="F79" s="7" t="s">
        <v>125</v>
      </c>
      <c r="G79" s="27">
        <v>0</v>
      </c>
      <c r="H79" s="7">
        <v>2</v>
      </c>
      <c r="I79" s="7" t="s">
        <v>36</v>
      </c>
      <c r="J79" s="17">
        <v>5.1860000000000003E-2</v>
      </c>
      <c r="K79" s="17">
        <v>5.0900000000000001E-2</v>
      </c>
      <c r="L79" s="35">
        <v>1855.67</v>
      </c>
      <c r="M79" s="35">
        <v>104.83</v>
      </c>
      <c r="N79" s="35">
        <v>1.95</v>
      </c>
      <c r="O79" s="17">
        <v>0</v>
      </c>
      <c r="P79" s="17">
        <f>N79/סיכום!$B$42</f>
        <v>2.336408846147118E-4</v>
      </c>
    </row>
    <row r="80" spans="1:16">
      <c r="A80" s="7" t="s">
        <v>231</v>
      </c>
      <c r="B80" s="7">
        <v>1102698</v>
      </c>
      <c r="C80" s="7" t="s">
        <v>232</v>
      </c>
      <c r="D80" s="7" t="s">
        <v>145</v>
      </c>
      <c r="E80" s="27" t="s">
        <v>788</v>
      </c>
      <c r="F80" s="27">
        <v>0</v>
      </c>
      <c r="G80" s="27">
        <v>0</v>
      </c>
      <c r="H80" s="7">
        <v>1.22</v>
      </c>
      <c r="I80" s="7" t="s">
        <v>36</v>
      </c>
      <c r="J80" s="17">
        <v>4.4999999999999998E-2</v>
      </c>
      <c r="K80" s="17">
        <v>1.35E-2</v>
      </c>
      <c r="L80" s="35">
        <v>4614</v>
      </c>
      <c r="M80" s="35">
        <v>125.02</v>
      </c>
      <c r="N80" s="35">
        <v>5.77</v>
      </c>
      <c r="O80" s="17">
        <v>1E-4</v>
      </c>
      <c r="P80" s="17">
        <f>N80/סיכום!$B$42</f>
        <v>6.9133738678301901E-4</v>
      </c>
    </row>
    <row r="81" spans="1:16">
      <c r="A81" s="7" t="s">
        <v>233</v>
      </c>
      <c r="B81" s="7">
        <v>5650098</v>
      </c>
      <c r="C81" s="7" t="s">
        <v>234</v>
      </c>
      <c r="D81" s="7" t="s">
        <v>235</v>
      </c>
      <c r="E81" s="27" t="s">
        <v>788</v>
      </c>
      <c r="F81" s="27">
        <v>0</v>
      </c>
      <c r="G81" s="27">
        <v>0</v>
      </c>
      <c r="H81" s="7">
        <v>0.25</v>
      </c>
      <c r="I81" s="7" t="s">
        <v>36</v>
      </c>
      <c r="J81" s="17">
        <v>5.5E-2</v>
      </c>
      <c r="K81" s="17">
        <v>-3.5000000000000001E-3</v>
      </c>
      <c r="L81" s="35">
        <v>5919.35</v>
      </c>
      <c r="M81" s="35">
        <v>109.81</v>
      </c>
      <c r="N81" s="35">
        <v>6.5</v>
      </c>
      <c r="O81" s="17">
        <v>1E-4</v>
      </c>
      <c r="P81" s="17">
        <f>N81/סיכום!$B$42</f>
        <v>7.7880294871570603E-4</v>
      </c>
    </row>
    <row r="82" spans="1:16">
      <c r="A82" s="7" t="s">
        <v>236</v>
      </c>
      <c r="B82" s="7">
        <v>5650114</v>
      </c>
      <c r="C82" s="7" t="s">
        <v>234</v>
      </c>
      <c r="D82" s="7" t="s">
        <v>235</v>
      </c>
      <c r="E82" s="27" t="s">
        <v>788</v>
      </c>
      <c r="F82" s="27">
        <v>0</v>
      </c>
      <c r="G82" s="27">
        <v>0</v>
      </c>
      <c r="H82" s="7">
        <v>2.68</v>
      </c>
      <c r="I82" s="7" t="s">
        <v>36</v>
      </c>
      <c r="J82" s="17">
        <v>5.1499999999999997E-2</v>
      </c>
      <c r="K82" s="17">
        <v>1.04E-2</v>
      </c>
      <c r="L82" s="35">
        <v>2027.3</v>
      </c>
      <c r="M82" s="35">
        <v>119.84</v>
      </c>
      <c r="N82" s="35">
        <v>2.4300000000000002</v>
      </c>
      <c r="O82" s="17">
        <v>0</v>
      </c>
      <c r="P82" s="17">
        <f>N82/סיכום!$B$42</f>
        <v>2.9115248698141009E-4</v>
      </c>
    </row>
    <row r="83" spans="1:16">
      <c r="A83" s="7" t="s">
        <v>237</v>
      </c>
      <c r="B83" s="7">
        <v>6430102</v>
      </c>
      <c r="C83" s="7" t="s">
        <v>238</v>
      </c>
      <c r="D83" s="7" t="s">
        <v>235</v>
      </c>
      <c r="E83" s="27" t="s">
        <v>788</v>
      </c>
      <c r="F83" s="27">
        <v>0</v>
      </c>
      <c r="G83" s="27">
        <v>0</v>
      </c>
      <c r="H83" s="7">
        <v>0.83</v>
      </c>
      <c r="I83" s="7" t="s">
        <v>36</v>
      </c>
      <c r="J83" s="17">
        <v>4.1599999999999998E-2</v>
      </c>
      <c r="K83" s="17">
        <v>6.0000000000000001E-3</v>
      </c>
      <c r="L83" s="35">
        <v>6712.63</v>
      </c>
      <c r="M83" s="35">
        <v>105.33</v>
      </c>
      <c r="N83" s="35">
        <v>7.07</v>
      </c>
      <c r="O83" s="17">
        <v>1E-4</v>
      </c>
      <c r="P83" s="17">
        <f>N83/סיכום!$B$42</f>
        <v>8.4709797652616028E-4</v>
      </c>
    </row>
    <row r="84" spans="1:16" ht="13.5" thickBot="1">
      <c r="A84" s="6" t="s">
        <v>239</v>
      </c>
      <c r="B84" s="6"/>
      <c r="C84" s="6"/>
      <c r="D84" s="6"/>
      <c r="E84" s="6"/>
      <c r="F84" s="6"/>
      <c r="G84" s="6"/>
      <c r="H84" s="6">
        <v>3.89</v>
      </c>
      <c r="I84" s="6"/>
      <c r="J84" s="18"/>
      <c r="K84" s="18">
        <v>9.5999999999999992E-3</v>
      </c>
      <c r="L84" s="24">
        <f>SUM(L20:L83)</f>
        <v>1001585.18</v>
      </c>
      <c r="M84" s="34"/>
      <c r="N84" s="24">
        <f>SUM(N20:N83)</f>
        <v>1213.9200000000005</v>
      </c>
      <c r="O84" s="18"/>
      <c r="P84" s="19">
        <f>SUM(P20:P83)</f>
        <v>0.14544684238537997</v>
      </c>
    </row>
    <row r="85" spans="1:16" ht="13.5" thickTop="1"/>
    <row r="86" spans="1:16">
      <c r="A86" s="6" t="s">
        <v>240</v>
      </c>
      <c r="B86" s="6"/>
      <c r="C86" s="6"/>
      <c r="D86" s="6"/>
      <c r="E86" s="6"/>
      <c r="F86" s="6"/>
      <c r="G86" s="6"/>
      <c r="H86" s="6"/>
      <c r="I86" s="6"/>
      <c r="J86" s="18"/>
      <c r="K86" s="18"/>
      <c r="L86" s="34"/>
      <c r="M86" s="34"/>
      <c r="N86" s="34"/>
      <c r="O86" s="18"/>
      <c r="P86" s="18"/>
    </row>
    <row r="87" spans="1:16">
      <c r="A87" s="7" t="s">
        <v>241</v>
      </c>
      <c r="B87" s="7">
        <v>1119635</v>
      </c>
      <c r="C87" s="7" t="s">
        <v>242</v>
      </c>
      <c r="D87" s="7" t="s">
        <v>243</v>
      </c>
      <c r="E87" s="7" t="s">
        <v>135</v>
      </c>
      <c r="F87" s="7" t="s">
        <v>154</v>
      </c>
      <c r="G87" s="27">
        <v>0</v>
      </c>
      <c r="H87" s="7">
        <v>2.63</v>
      </c>
      <c r="I87" s="7" t="s">
        <v>36</v>
      </c>
      <c r="J87" s="17">
        <v>4.8399999999999999E-2</v>
      </c>
      <c r="K87" s="17">
        <v>8.2000000000000007E-3</v>
      </c>
      <c r="L87" s="35">
        <v>0.62</v>
      </c>
      <c r="M87" s="35">
        <v>112.08</v>
      </c>
      <c r="N87" s="35">
        <v>0</v>
      </c>
      <c r="O87" s="17">
        <v>0</v>
      </c>
      <c r="P87" s="17">
        <f>N87/סיכום!$B$42</f>
        <v>0</v>
      </c>
    </row>
    <row r="88" spans="1:16">
      <c r="A88" s="7" t="s">
        <v>244</v>
      </c>
      <c r="B88" s="7">
        <v>6040281</v>
      </c>
      <c r="C88" s="7" t="s">
        <v>137</v>
      </c>
      <c r="D88" s="7" t="s">
        <v>124</v>
      </c>
      <c r="E88" s="7" t="s">
        <v>135</v>
      </c>
      <c r="F88" s="7" t="s">
        <v>131</v>
      </c>
      <c r="G88" s="27">
        <v>0</v>
      </c>
      <c r="H88" s="7">
        <v>2.31</v>
      </c>
      <c r="I88" s="7" t="s">
        <v>36</v>
      </c>
      <c r="J88" s="17">
        <v>5.3999999999999999E-2</v>
      </c>
      <c r="K88" s="17">
        <v>8.0999999999999996E-3</v>
      </c>
      <c r="L88" s="35">
        <v>9029</v>
      </c>
      <c r="M88" s="35">
        <v>114.05</v>
      </c>
      <c r="N88" s="35">
        <v>10.3</v>
      </c>
      <c r="O88" s="17">
        <v>0</v>
      </c>
      <c r="P88" s="17">
        <f>N88/סיכום!$B$42</f>
        <v>1.2341031341187342E-3</v>
      </c>
    </row>
    <row r="89" spans="1:16">
      <c r="A89" s="7" t="s">
        <v>245</v>
      </c>
      <c r="B89" s="7">
        <v>1260405</v>
      </c>
      <c r="C89" s="7" t="s">
        <v>161</v>
      </c>
      <c r="D89" s="7" t="s">
        <v>152</v>
      </c>
      <c r="E89" s="7" t="s">
        <v>153</v>
      </c>
      <c r="F89" s="7" t="s">
        <v>131</v>
      </c>
      <c r="G89" s="27">
        <v>0</v>
      </c>
      <c r="H89" s="7">
        <v>1.24</v>
      </c>
      <c r="I89" s="7" t="s">
        <v>36</v>
      </c>
      <c r="J89" s="17">
        <v>6.4000000000000001E-2</v>
      </c>
      <c r="K89" s="17">
        <v>1.14E-2</v>
      </c>
      <c r="L89" s="35">
        <v>4603</v>
      </c>
      <c r="M89" s="35">
        <v>108.07</v>
      </c>
      <c r="N89" s="35">
        <v>4.97</v>
      </c>
      <c r="O89" s="17">
        <v>0</v>
      </c>
      <c r="P89" s="17">
        <f>N89/סיכום!$B$42</f>
        <v>5.9548471617185518E-4</v>
      </c>
    </row>
    <row r="90" spans="1:16">
      <c r="A90" s="7" t="s">
        <v>246</v>
      </c>
      <c r="B90" s="7">
        <v>1120138</v>
      </c>
      <c r="C90" s="7" t="s">
        <v>168</v>
      </c>
      <c r="D90" s="7" t="s">
        <v>149</v>
      </c>
      <c r="E90" s="7" t="s">
        <v>153</v>
      </c>
      <c r="F90" s="7" t="s">
        <v>131</v>
      </c>
      <c r="G90" s="27">
        <v>0</v>
      </c>
      <c r="H90" s="7">
        <v>4.6900000000000004</v>
      </c>
      <c r="I90" s="7" t="s">
        <v>36</v>
      </c>
      <c r="J90" s="17">
        <v>5.7000000000000002E-2</v>
      </c>
      <c r="K90" s="17">
        <v>3.44E-2</v>
      </c>
      <c r="L90" s="35">
        <v>6000</v>
      </c>
      <c r="M90" s="35">
        <v>112</v>
      </c>
      <c r="N90" s="35">
        <v>6.72</v>
      </c>
      <c r="O90" s="17">
        <v>0</v>
      </c>
      <c r="P90" s="17">
        <f>N90/סיכום!$B$42</f>
        <v>8.0516243313377602E-4</v>
      </c>
    </row>
    <row r="91" spans="1:16">
      <c r="A91" s="7" t="s">
        <v>247</v>
      </c>
      <c r="B91" s="7">
        <v>1118843</v>
      </c>
      <c r="C91" s="7" t="s">
        <v>171</v>
      </c>
      <c r="D91" s="7" t="s">
        <v>145</v>
      </c>
      <c r="E91" s="7" t="s">
        <v>153</v>
      </c>
      <c r="F91" s="7" t="s">
        <v>125</v>
      </c>
      <c r="G91" s="27">
        <v>0</v>
      </c>
      <c r="H91" s="7">
        <v>1.68</v>
      </c>
      <c r="I91" s="7" t="s">
        <v>36</v>
      </c>
      <c r="J91" s="17">
        <v>5.5E-2</v>
      </c>
      <c r="K91" s="17">
        <v>1.4E-2</v>
      </c>
      <c r="L91" s="35">
        <v>20779.5</v>
      </c>
      <c r="M91" s="35">
        <v>108.43</v>
      </c>
      <c r="N91" s="35">
        <v>22.53</v>
      </c>
      <c r="O91" s="17">
        <v>0</v>
      </c>
      <c r="P91" s="17">
        <f>N91/סיכום!$B$42</f>
        <v>2.699450836086901E-3</v>
      </c>
    </row>
    <row r="92" spans="1:16">
      <c r="A92" s="7" t="s">
        <v>248</v>
      </c>
      <c r="B92" s="7">
        <v>1121854</v>
      </c>
      <c r="C92" s="7" t="s">
        <v>249</v>
      </c>
      <c r="D92" s="7" t="s">
        <v>124</v>
      </c>
      <c r="E92" s="7" t="s">
        <v>176</v>
      </c>
      <c r="F92" s="7" t="s">
        <v>154</v>
      </c>
      <c r="G92" s="27">
        <v>0</v>
      </c>
      <c r="H92" s="7">
        <v>4.5199999999999996</v>
      </c>
      <c r="I92" s="7" t="s">
        <v>36</v>
      </c>
      <c r="J92" s="17">
        <v>1.55E-2</v>
      </c>
      <c r="K92" s="17">
        <v>8.3999999999999995E-3</v>
      </c>
      <c r="L92" s="35">
        <v>10000</v>
      </c>
      <c r="M92" s="35">
        <v>103.4</v>
      </c>
      <c r="N92" s="35">
        <v>10.34</v>
      </c>
      <c r="O92" s="17">
        <v>0</v>
      </c>
      <c r="P92" s="17">
        <f>N92/סיכום!$B$42</f>
        <v>1.2388957676492923E-3</v>
      </c>
    </row>
    <row r="93" spans="1:16" ht="13.5" thickBot="1">
      <c r="A93" s="6" t="s">
        <v>250</v>
      </c>
      <c r="B93" s="6"/>
      <c r="C93" s="6"/>
      <c r="D93" s="6"/>
      <c r="E93" s="6"/>
      <c r="F93" s="6"/>
      <c r="G93" s="6"/>
      <c r="H93" s="6">
        <v>2.66</v>
      </c>
      <c r="I93" s="6"/>
      <c r="J93" s="18"/>
      <c r="K93" s="18">
        <v>1.41E-2</v>
      </c>
      <c r="L93" s="24">
        <f>SUM(L87:L92)</f>
        <v>50412.12</v>
      </c>
      <c r="M93" s="34"/>
      <c r="N93" s="24">
        <f>SUM(N87:N92)</f>
        <v>54.86</v>
      </c>
      <c r="O93" s="18"/>
      <c r="P93" s="19">
        <f>SUM(P87:P92)</f>
        <v>6.5730968871605591E-3</v>
      </c>
    </row>
    <row r="94" spans="1:16" ht="13.5" thickTop="1"/>
    <row r="95" spans="1:16">
      <c r="A95" s="6" t="s">
        <v>251</v>
      </c>
      <c r="B95" s="6"/>
      <c r="C95" s="6"/>
      <c r="D95" s="6"/>
      <c r="E95" s="6"/>
      <c r="F95" s="6"/>
      <c r="G95" s="6"/>
      <c r="H95" s="6"/>
      <c r="I95" s="6"/>
      <c r="J95" s="18"/>
      <c r="K95" s="18"/>
      <c r="L95" s="34"/>
      <c r="M95" s="34"/>
      <c r="N95" s="34"/>
      <c r="O95" s="18"/>
      <c r="P95" s="18"/>
    </row>
    <row r="96" spans="1:16" ht="13.5" thickBot="1">
      <c r="A96" s="6" t="s">
        <v>252</v>
      </c>
      <c r="B96" s="6"/>
      <c r="C96" s="6"/>
      <c r="D96" s="6"/>
      <c r="E96" s="6"/>
      <c r="F96" s="6"/>
      <c r="G96" s="6"/>
      <c r="H96" s="6"/>
      <c r="I96" s="6"/>
      <c r="J96" s="18"/>
      <c r="K96" s="18"/>
      <c r="L96" s="24">
        <v>0</v>
      </c>
      <c r="M96" s="34"/>
      <c r="N96" s="24">
        <v>0</v>
      </c>
      <c r="O96" s="18"/>
      <c r="P96" s="19">
        <f>N96/סיכום!$B$42</f>
        <v>0</v>
      </c>
    </row>
    <row r="97" spans="1:16" ht="13.5" thickTop="1"/>
    <row r="98" spans="1:16">
      <c r="A98" s="6" t="s">
        <v>253</v>
      </c>
      <c r="B98" s="6"/>
      <c r="C98" s="6"/>
      <c r="D98" s="6"/>
      <c r="E98" s="6"/>
      <c r="F98" s="6"/>
      <c r="G98" s="6"/>
      <c r="H98" s="6"/>
      <c r="I98" s="6"/>
      <c r="J98" s="18"/>
      <c r="K98" s="18"/>
      <c r="L98" s="34"/>
      <c r="M98" s="34"/>
      <c r="N98" s="34"/>
      <c r="O98" s="18"/>
      <c r="P98" s="18"/>
    </row>
    <row r="99" spans="1:16" ht="13.5" thickBot="1">
      <c r="A99" s="6" t="s">
        <v>254</v>
      </c>
      <c r="B99" s="6"/>
      <c r="C99" s="6"/>
      <c r="D99" s="6"/>
      <c r="E99" s="6"/>
      <c r="F99" s="6"/>
      <c r="G99" s="6"/>
      <c r="H99" s="6"/>
      <c r="I99" s="6"/>
      <c r="J99" s="18"/>
      <c r="K99" s="18"/>
      <c r="L99" s="24">
        <v>0</v>
      </c>
      <c r="M99" s="34"/>
      <c r="N99" s="24">
        <v>0</v>
      </c>
      <c r="O99" s="18"/>
      <c r="P99" s="19">
        <f>N99/סיכום!$B$42</f>
        <v>0</v>
      </c>
    </row>
    <row r="100" spans="1:16" ht="13.5" thickTop="1"/>
    <row r="101" spans="1:16" ht="13.5" thickBot="1">
      <c r="A101" s="4" t="s">
        <v>255</v>
      </c>
      <c r="B101" s="4"/>
      <c r="C101" s="4"/>
      <c r="D101" s="4"/>
      <c r="E101" s="4"/>
      <c r="F101" s="4"/>
      <c r="G101" s="4"/>
      <c r="H101" s="4">
        <v>3.83</v>
      </c>
      <c r="I101" s="4"/>
      <c r="J101" s="20"/>
      <c r="K101" s="20">
        <v>9.7999999999999997E-3</v>
      </c>
      <c r="L101" s="25">
        <f>SUM(L84+L93)</f>
        <v>1051997.3</v>
      </c>
      <c r="M101" s="26"/>
      <c r="N101" s="25">
        <f>SUM(N84+N93)</f>
        <v>1268.7800000000004</v>
      </c>
      <c r="O101" s="20"/>
      <c r="P101" s="21">
        <f>SUM(P84+P93)</f>
        <v>0.15201993927254054</v>
      </c>
    </row>
    <row r="102" spans="1:16" ht="13.5" thickTop="1"/>
    <row r="104" spans="1:16">
      <c r="A104" s="4" t="s">
        <v>256</v>
      </c>
      <c r="B104" s="4"/>
      <c r="C104" s="4"/>
      <c r="D104" s="4"/>
      <c r="E104" s="4"/>
      <c r="F104" s="4"/>
      <c r="G104" s="4"/>
      <c r="H104" s="4"/>
      <c r="I104" s="4"/>
      <c r="J104" s="20"/>
      <c r="K104" s="20"/>
      <c r="L104" s="26"/>
      <c r="M104" s="26"/>
      <c r="N104" s="26"/>
      <c r="O104" s="20"/>
      <c r="P104" s="20"/>
    </row>
    <row r="105" spans="1:16">
      <c r="A105" s="6" t="s">
        <v>257</v>
      </c>
      <c r="B105" s="6"/>
      <c r="C105" s="6"/>
      <c r="D105" s="6"/>
      <c r="E105" s="6"/>
      <c r="F105" s="6"/>
      <c r="G105" s="6"/>
      <c r="H105" s="6"/>
      <c r="I105" s="6"/>
      <c r="J105" s="18"/>
      <c r="K105" s="18"/>
      <c r="L105" s="34"/>
      <c r="M105" s="34"/>
      <c r="N105" s="34"/>
      <c r="O105" s="18"/>
      <c r="P105" s="18"/>
    </row>
    <row r="106" spans="1:16" ht="13.5" thickBot="1">
      <c r="A106" s="6" t="s">
        <v>258</v>
      </c>
      <c r="B106" s="6"/>
      <c r="C106" s="6"/>
      <c r="D106" s="6"/>
      <c r="E106" s="6"/>
      <c r="F106" s="6"/>
      <c r="G106" s="6"/>
      <c r="H106" s="6"/>
      <c r="I106" s="6"/>
      <c r="J106" s="18"/>
      <c r="K106" s="18"/>
      <c r="L106" s="24">
        <v>0</v>
      </c>
      <c r="M106" s="34"/>
      <c r="N106" s="24">
        <v>0</v>
      </c>
      <c r="O106" s="18"/>
      <c r="P106" s="19">
        <f>N106/סיכום!$B$42</f>
        <v>0</v>
      </c>
    </row>
    <row r="107" spans="1:16" ht="13.5" thickTop="1"/>
    <row r="108" spans="1:16">
      <c r="A108" s="6" t="s">
        <v>259</v>
      </c>
      <c r="B108" s="6"/>
      <c r="C108" s="6"/>
      <c r="D108" s="6"/>
      <c r="E108" s="6"/>
      <c r="F108" s="6"/>
      <c r="G108" s="6"/>
      <c r="H108" s="6"/>
      <c r="I108" s="6"/>
      <c r="J108" s="18"/>
      <c r="K108" s="18"/>
      <c r="L108" s="34"/>
      <c r="M108" s="34"/>
      <c r="N108" s="34"/>
      <c r="O108" s="18"/>
      <c r="P108" s="18"/>
    </row>
    <row r="109" spans="1:16">
      <c r="A109" s="7" t="s">
        <v>260</v>
      </c>
      <c r="B109" s="7">
        <v>60316544</v>
      </c>
      <c r="C109" s="7" t="s">
        <v>261</v>
      </c>
      <c r="D109" s="7"/>
      <c r="E109" s="7" t="s">
        <v>210</v>
      </c>
      <c r="F109" s="7" t="s">
        <v>262</v>
      </c>
      <c r="G109" s="27">
        <v>0</v>
      </c>
      <c r="H109" s="7">
        <v>7.67</v>
      </c>
      <c r="I109" s="7" t="s">
        <v>25</v>
      </c>
      <c r="J109" s="17">
        <v>3.5000000000000003E-2</v>
      </c>
      <c r="K109" s="17">
        <v>3.1099999999999999E-2</v>
      </c>
      <c r="L109" s="35">
        <v>7960</v>
      </c>
      <c r="M109" s="35">
        <v>103.11</v>
      </c>
      <c r="N109" s="35">
        <v>8.2100000000000009</v>
      </c>
      <c r="O109" s="17">
        <v>0</v>
      </c>
      <c r="P109" s="17">
        <f>N109/סיכום!$B$42</f>
        <v>9.8368803214706878E-4</v>
      </c>
    </row>
    <row r="110" spans="1:16">
      <c r="A110" s="7" t="s">
        <v>263</v>
      </c>
      <c r="B110" s="7" t="s">
        <v>264</v>
      </c>
      <c r="C110" s="7" t="s">
        <v>265</v>
      </c>
      <c r="D110" s="7" t="s">
        <v>266</v>
      </c>
      <c r="E110" s="7" t="s">
        <v>210</v>
      </c>
      <c r="F110" s="7" t="s">
        <v>262</v>
      </c>
      <c r="G110" s="27">
        <v>0</v>
      </c>
      <c r="H110" s="7">
        <v>8.3800000000000008</v>
      </c>
      <c r="I110" s="7" t="s">
        <v>25</v>
      </c>
      <c r="J110" s="17">
        <v>4.1250000000000002E-2</v>
      </c>
      <c r="K110" s="17">
        <v>3.2599999999999997E-2</v>
      </c>
      <c r="L110" s="35">
        <v>3980</v>
      </c>
      <c r="M110" s="35">
        <v>107.49</v>
      </c>
      <c r="N110" s="35">
        <v>4.28</v>
      </c>
      <c r="O110" s="17">
        <v>0</v>
      </c>
      <c r="P110" s="17">
        <f>N110/סיכום!$B$42</f>
        <v>5.1281178776972647E-4</v>
      </c>
    </row>
    <row r="111" spans="1:16">
      <c r="A111" s="7" t="s">
        <v>267</v>
      </c>
      <c r="B111" s="7" t="s">
        <v>268</v>
      </c>
      <c r="C111" s="7" t="s">
        <v>269</v>
      </c>
      <c r="D111" s="7" t="s">
        <v>270</v>
      </c>
      <c r="E111" s="7" t="s">
        <v>224</v>
      </c>
      <c r="F111" s="7" t="s">
        <v>262</v>
      </c>
      <c r="G111" s="27">
        <v>0</v>
      </c>
      <c r="H111" s="7">
        <v>16.39</v>
      </c>
      <c r="I111" s="7" t="s">
        <v>25</v>
      </c>
      <c r="J111" s="17">
        <v>5.2499999999999998E-2</v>
      </c>
      <c r="K111" s="17">
        <v>5.0299999999999997E-2</v>
      </c>
      <c r="L111" s="35">
        <v>7960</v>
      </c>
      <c r="M111" s="35">
        <v>105.47</v>
      </c>
      <c r="N111" s="35">
        <v>8.4</v>
      </c>
      <c r="O111" s="17">
        <v>0</v>
      </c>
      <c r="P111" s="17">
        <f>N111/סיכום!$B$42</f>
        <v>1.0064530414172202E-3</v>
      </c>
    </row>
    <row r="112" spans="1:16">
      <c r="A112" s="7" t="s">
        <v>271</v>
      </c>
      <c r="B112" s="7" t="s">
        <v>272</v>
      </c>
      <c r="C112" s="7"/>
      <c r="D112" s="7" t="s">
        <v>266</v>
      </c>
      <c r="E112" s="7" t="s">
        <v>224</v>
      </c>
      <c r="F112" s="7" t="s">
        <v>262</v>
      </c>
      <c r="G112" s="27">
        <v>0</v>
      </c>
      <c r="H112" s="7">
        <v>7.05</v>
      </c>
      <c r="I112" s="7" t="s">
        <v>25</v>
      </c>
      <c r="J112" s="17">
        <v>3.3750000000000002E-2</v>
      </c>
      <c r="K112" s="17">
        <v>3.3099999999999997E-2</v>
      </c>
      <c r="L112" s="35">
        <v>11940</v>
      </c>
      <c r="M112" s="35">
        <v>102.07</v>
      </c>
      <c r="N112" s="35">
        <v>12.19</v>
      </c>
      <c r="O112" s="36">
        <v>0</v>
      </c>
      <c r="P112" s="17">
        <f>N112/סיכום!$B$42</f>
        <v>1.4605550684376085E-3</v>
      </c>
    </row>
    <row r="113" spans="1:16">
      <c r="A113" s="7" t="s">
        <v>273</v>
      </c>
      <c r="B113" s="7" t="s">
        <v>274</v>
      </c>
      <c r="C113" s="7" t="s">
        <v>275</v>
      </c>
      <c r="D113" s="7" t="s">
        <v>124</v>
      </c>
      <c r="E113" s="7" t="s">
        <v>224</v>
      </c>
      <c r="F113" s="7" t="s">
        <v>262</v>
      </c>
      <c r="G113" s="27">
        <v>0</v>
      </c>
      <c r="H113" s="7">
        <v>7.48</v>
      </c>
      <c r="I113" s="7" t="s">
        <v>25</v>
      </c>
      <c r="J113" s="17">
        <v>4.2500000000000003E-2</v>
      </c>
      <c r="K113" s="17">
        <v>3.8899999999999997E-2</v>
      </c>
      <c r="L113" s="35">
        <v>7960</v>
      </c>
      <c r="M113" s="35">
        <v>105.93</v>
      </c>
      <c r="N113" s="35">
        <v>8.43</v>
      </c>
      <c r="O113" s="17">
        <v>0</v>
      </c>
      <c r="P113" s="17">
        <f>N113/סיכום!$B$42</f>
        <v>1.0100475165651388E-3</v>
      </c>
    </row>
    <row r="114" spans="1:16">
      <c r="A114" s="7" t="s">
        <v>276</v>
      </c>
      <c r="B114" s="7" t="s">
        <v>277</v>
      </c>
      <c r="C114" s="7" t="s">
        <v>278</v>
      </c>
      <c r="D114" s="7" t="s">
        <v>119</v>
      </c>
      <c r="E114" s="7" t="s">
        <v>224</v>
      </c>
      <c r="F114" s="7" t="s">
        <v>262</v>
      </c>
      <c r="G114" s="27">
        <v>0</v>
      </c>
      <c r="H114" s="7">
        <v>7.32</v>
      </c>
      <c r="I114" s="7" t="s">
        <v>25</v>
      </c>
      <c r="J114" s="17">
        <v>6.3750000000000001E-2</v>
      </c>
      <c r="K114" s="17">
        <v>5.0299999999999997E-2</v>
      </c>
      <c r="L114" s="35">
        <v>15920</v>
      </c>
      <c r="M114" s="35">
        <v>110.97</v>
      </c>
      <c r="N114" s="35">
        <v>17.670000000000002</v>
      </c>
      <c r="O114" s="17">
        <v>0</v>
      </c>
      <c r="P114" s="17">
        <f>N114/סיכום!$B$42</f>
        <v>2.1171458621240809E-3</v>
      </c>
    </row>
    <row r="115" spans="1:16">
      <c r="A115" s="7" t="s">
        <v>279</v>
      </c>
      <c r="B115" s="7" t="s">
        <v>280</v>
      </c>
      <c r="C115" s="7" t="s">
        <v>281</v>
      </c>
      <c r="D115" s="7" t="s">
        <v>119</v>
      </c>
      <c r="E115" s="7" t="s">
        <v>282</v>
      </c>
      <c r="F115" s="7" t="s">
        <v>262</v>
      </c>
      <c r="G115" s="27">
        <v>0</v>
      </c>
      <c r="H115" s="7">
        <v>6.26</v>
      </c>
      <c r="I115" s="7" t="s">
        <v>25</v>
      </c>
      <c r="J115" s="17">
        <v>5.5E-2</v>
      </c>
      <c r="K115" s="17">
        <v>3.9199999999999999E-2</v>
      </c>
      <c r="L115" s="35">
        <v>11940</v>
      </c>
      <c r="M115" s="35">
        <v>112.78</v>
      </c>
      <c r="N115" s="35">
        <v>13.47</v>
      </c>
      <c r="O115" s="17">
        <v>0</v>
      </c>
      <c r="P115" s="17">
        <f>N115/סיכום!$B$42</f>
        <v>1.6139193414154709E-3</v>
      </c>
    </row>
    <row r="116" spans="1:16">
      <c r="A116" s="7" t="s">
        <v>283</v>
      </c>
      <c r="B116" s="7">
        <v>60372133</v>
      </c>
      <c r="C116" s="7" t="s">
        <v>284</v>
      </c>
      <c r="D116" s="7" t="s">
        <v>285</v>
      </c>
      <c r="E116" s="7" t="s">
        <v>282</v>
      </c>
      <c r="F116" s="7" t="s">
        <v>262</v>
      </c>
      <c r="G116" s="27">
        <v>0</v>
      </c>
      <c r="H116" s="7">
        <v>7.77</v>
      </c>
      <c r="I116" s="7" t="s">
        <v>25</v>
      </c>
      <c r="J116" s="17">
        <v>4.65E-2</v>
      </c>
      <c r="K116" s="17">
        <v>4.0099999999999997E-2</v>
      </c>
      <c r="L116" s="35">
        <v>7960</v>
      </c>
      <c r="M116" s="35">
        <v>107.22</v>
      </c>
      <c r="N116" s="35">
        <v>8.5299999999999994</v>
      </c>
      <c r="O116" s="17">
        <v>0</v>
      </c>
      <c r="P116" s="17">
        <f>N116/סיכום!$B$42</f>
        <v>1.0220291003915341E-3</v>
      </c>
    </row>
    <row r="117" spans="1:16">
      <c r="A117" s="7" t="s">
        <v>286</v>
      </c>
      <c r="B117" s="7" t="s">
        <v>287</v>
      </c>
      <c r="C117" s="7" t="s">
        <v>288</v>
      </c>
      <c r="D117" s="7" t="s">
        <v>289</v>
      </c>
      <c r="E117" s="7" t="s">
        <v>282</v>
      </c>
      <c r="F117" s="7" t="s">
        <v>262</v>
      </c>
      <c r="G117" s="27">
        <v>0</v>
      </c>
      <c r="H117" s="7">
        <v>6.98</v>
      </c>
      <c r="I117" s="7" t="s">
        <v>25</v>
      </c>
      <c r="J117" s="17">
        <v>3.5000000000000003E-2</v>
      </c>
      <c r="K117" s="17">
        <v>3.39E-2</v>
      </c>
      <c r="L117" s="35">
        <v>7960</v>
      </c>
      <c r="M117" s="35">
        <v>101.24</v>
      </c>
      <c r="N117" s="35">
        <v>8.06</v>
      </c>
      <c r="O117" s="17">
        <v>0</v>
      </c>
      <c r="P117" s="17">
        <f>N117/סיכום!$B$42</f>
        <v>9.6571565640747549E-4</v>
      </c>
    </row>
    <row r="118" spans="1:16">
      <c r="A118" s="7" t="s">
        <v>290</v>
      </c>
      <c r="B118" s="7" t="s">
        <v>291</v>
      </c>
      <c r="C118" s="7" t="s">
        <v>292</v>
      </c>
      <c r="D118" s="7" t="s">
        <v>266</v>
      </c>
      <c r="E118" s="7" t="s">
        <v>293</v>
      </c>
      <c r="F118" s="7" t="s">
        <v>262</v>
      </c>
      <c r="G118" s="27">
        <v>0</v>
      </c>
      <c r="H118" s="7">
        <v>10.8</v>
      </c>
      <c r="I118" s="7" t="s">
        <v>25</v>
      </c>
      <c r="J118" s="17">
        <v>1.0005999999999999E-2</v>
      </c>
      <c r="K118" s="17">
        <v>2.06E-2</v>
      </c>
      <c r="L118" s="35">
        <v>7960</v>
      </c>
      <c r="M118" s="35">
        <v>89.42</v>
      </c>
      <c r="N118" s="35">
        <v>7.12</v>
      </c>
      <c r="O118" s="17">
        <v>0</v>
      </c>
      <c r="P118" s="17">
        <f>N118/סיכום!$B$42</f>
        <v>8.5308876843935805E-4</v>
      </c>
    </row>
    <row r="119" spans="1:16">
      <c r="A119" s="7" t="s">
        <v>294</v>
      </c>
      <c r="B119" s="7" t="s">
        <v>295</v>
      </c>
      <c r="C119" s="7" t="s">
        <v>296</v>
      </c>
      <c r="D119" s="7" t="s">
        <v>124</v>
      </c>
      <c r="E119" s="7" t="s">
        <v>293</v>
      </c>
      <c r="F119" s="7" t="s">
        <v>262</v>
      </c>
      <c r="G119" s="27">
        <v>0</v>
      </c>
      <c r="H119" s="7">
        <v>7.84</v>
      </c>
      <c r="I119" s="7" t="s">
        <v>25</v>
      </c>
      <c r="J119" s="17">
        <v>4.2999999999999997E-2</v>
      </c>
      <c r="K119" s="17">
        <v>3.8899999999999997E-2</v>
      </c>
      <c r="L119" s="35">
        <v>11940</v>
      </c>
      <c r="M119" s="35">
        <v>103.84</v>
      </c>
      <c r="N119" s="35">
        <v>12.4</v>
      </c>
      <c r="O119" s="17">
        <v>0</v>
      </c>
      <c r="P119" s="17">
        <f>N119/סיכום!$B$42</f>
        <v>1.4857163944730393E-3</v>
      </c>
    </row>
    <row r="120" spans="1:16">
      <c r="A120" s="7" t="s">
        <v>297</v>
      </c>
      <c r="B120" s="7" t="s">
        <v>298</v>
      </c>
      <c r="C120" s="7" t="s">
        <v>299</v>
      </c>
      <c r="D120" s="7" t="s">
        <v>300</v>
      </c>
      <c r="E120" s="7" t="s">
        <v>293</v>
      </c>
      <c r="F120" s="7" t="s">
        <v>262</v>
      </c>
      <c r="G120" s="27">
        <v>0</v>
      </c>
      <c r="H120" s="7">
        <v>8.15</v>
      </c>
      <c r="I120" s="7" t="s">
        <v>25</v>
      </c>
      <c r="J120" s="17">
        <v>3.95E-2</v>
      </c>
      <c r="K120" s="17">
        <v>4.7E-2</v>
      </c>
      <c r="L120" s="35">
        <v>7960</v>
      </c>
      <c r="M120" s="35">
        <v>94.49</v>
      </c>
      <c r="N120" s="35">
        <v>7.52</v>
      </c>
      <c r="O120" s="17">
        <v>0</v>
      </c>
      <c r="P120" s="17">
        <f>N120/סיכום!$B$42</f>
        <v>9.0101510374493985E-4</v>
      </c>
    </row>
    <row r="121" spans="1:16">
      <c r="A121" s="7" t="s">
        <v>301</v>
      </c>
      <c r="B121" s="7" t="s">
        <v>302</v>
      </c>
      <c r="C121" s="7" t="s">
        <v>303</v>
      </c>
      <c r="D121" s="7" t="s">
        <v>266</v>
      </c>
      <c r="E121" s="7" t="s">
        <v>293</v>
      </c>
      <c r="F121" s="7" t="s">
        <v>262</v>
      </c>
      <c r="G121" s="27">
        <v>0</v>
      </c>
      <c r="H121" s="7">
        <v>7.87</v>
      </c>
      <c r="I121" s="7" t="s">
        <v>25</v>
      </c>
      <c r="J121" s="17">
        <v>0.04</v>
      </c>
      <c r="K121" s="17">
        <v>3.6799999999999999E-2</v>
      </c>
      <c r="L121" s="35">
        <v>11940</v>
      </c>
      <c r="M121" s="35">
        <v>103.39</v>
      </c>
      <c r="N121" s="35">
        <v>12.35</v>
      </c>
      <c r="O121" s="17">
        <v>0</v>
      </c>
      <c r="P121" s="17">
        <f>N121/סיכום!$B$42</f>
        <v>1.4797256025598413E-3</v>
      </c>
    </row>
    <row r="122" spans="1:16">
      <c r="A122" s="7" t="s">
        <v>304</v>
      </c>
      <c r="B122" s="7" t="s">
        <v>305</v>
      </c>
      <c r="C122" s="7" t="s">
        <v>306</v>
      </c>
      <c r="D122" s="7" t="s">
        <v>307</v>
      </c>
      <c r="E122" s="7" t="s">
        <v>293</v>
      </c>
      <c r="F122" s="7" t="s">
        <v>262</v>
      </c>
      <c r="G122" s="27">
        <v>0</v>
      </c>
      <c r="H122" s="7">
        <v>8.25</v>
      </c>
      <c r="I122" s="7" t="s">
        <v>25</v>
      </c>
      <c r="J122" s="17">
        <v>4.2500000000000003E-2</v>
      </c>
      <c r="K122" s="17">
        <v>4.0899999999999999E-2</v>
      </c>
      <c r="L122" s="35">
        <v>7960</v>
      </c>
      <c r="M122" s="35">
        <v>101.97</v>
      </c>
      <c r="N122" s="35">
        <v>8.1199999999999992</v>
      </c>
      <c r="O122" s="17">
        <v>0</v>
      </c>
      <c r="P122" s="17">
        <f>N122/סיכום!$B$42</f>
        <v>9.7290460670331272E-4</v>
      </c>
    </row>
    <row r="123" spans="1:16">
      <c r="A123" s="7" t="s">
        <v>308</v>
      </c>
      <c r="B123" s="7" t="s">
        <v>309</v>
      </c>
      <c r="C123" s="7" t="s">
        <v>310</v>
      </c>
      <c r="D123" s="7" t="s">
        <v>124</v>
      </c>
      <c r="E123" s="7" t="s">
        <v>293</v>
      </c>
      <c r="F123" s="7" t="s">
        <v>262</v>
      </c>
      <c r="G123" s="27">
        <v>0</v>
      </c>
      <c r="H123" s="42">
        <v>0</v>
      </c>
      <c r="I123" s="7" t="s">
        <v>25</v>
      </c>
      <c r="J123" s="36">
        <v>0</v>
      </c>
      <c r="K123" s="36">
        <v>0</v>
      </c>
      <c r="L123" s="35">
        <v>11940</v>
      </c>
      <c r="M123" s="35">
        <v>102.56</v>
      </c>
      <c r="N123" s="35">
        <v>12.25</v>
      </c>
      <c r="O123" s="17">
        <v>0</v>
      </c>
      <c r="P123" s="17">
        <f>N123/סיכום!$B$42</f>
        <v>1.467744018733446E-3</v>
      </c>
    </row>
    <row r="124" spans="1:16">
      <c r="A124" s="7" t="s">
        <v>311</v>
      </c>
      <c r="B124" s="7" t="s">
        <v>312</v>
      </c>
      <c r="C124" s="7" t="s">
        <v>313</v>
      </c>
      <c r="D124" s="7" t="s">
        <v>314</v>
      </c>
      <c r="E124" s="7" t="s">
        <v>293</v>
      </c>
      <c r="F124" s="7" t="s">
        <v>262</v>
      </c>
      <c r="G124" s="27">
        <v>0</v>
      </c>
      <c r="H124" s="42">
        <v>0</v>
      </c>
      <c r="I124" s="7" t="s">
        <v>315</v>
      </c>
      <c r="J124" s="36">
        <v>0</v>
      </c>
      <c r="K124" s="36">
        <v>0</v>
      </c>
      <c r="L124" s="35">
        <v>5881.3</v>
      </c>
      <c r="M124" s="35">
        <v>115.43</v>
      </c>
      <c r="N124" s="35">
        <v>6.79</v>
      </c>
      <c r="O124" s="17">
        <v>0</v>
      </c>
      <c r="P124" s="17">
        <f>N124/סיכום!$B$42</f>
        <v>8.1354954181225294E-4</v>
      </c>
    </row>
    <row r="125" spans="1:16">
      <c r="A125" s="7" t="s">
        <v>316</v>
      </c>
      <c r="B125" s="7" t="s">
        <v>317</v>
      </c>
      <c r="C125" s="7" t="s">
        <v>318</v>
      </c>
      <c r="D125" s="7" t="s">
        <v>319</v>
      </c>
      <c r="E125" s="7" t="s">
        <v>293</v>
      </c>
      <c r="F125" s="7" t="s">
        <v>262</v>
      </c>
      <c r="G125" s="27">
        <v>0</v>
      </c>
      <c r="H125" s="7">
        <v>34.770000000000003</v>
      </c>
      <c r="I125" s="7" t="s">
        <v>25</v>
      </c>
      <c r="J125" s="17">
        <v>1.9094E-2</v>
      </c>
      <c r="K125" s="17">
        <v>1.89E-2</v>
      </c>
      <c r="L125" s="35">
        <v>11940</v>
      </c>
      <c r="M125" s="35">
        <v>102.07</v>
      </c>
      <c r="N125" s="35">
        <v>12.19</v>
      </c>
      <c r="O125" s="17">
        <v>0</v>
      </c>
      <c r="P125" s="17">
        <f>N125/סיכום!$B$42</f>
        <v>1.4605550684376085E-3</v>
      </c>
    </row>
    <row r="126" spans="1:16">
      <c r="A126" s="7" t="s">
        <v>320</v>
      </c>
      <c r="B126" s="7" t="s">
        <v>321</v>
      </c>
      <c r="C126" s="7" t="s">
        <v>322</v>
      </c>
      <c r="D126" s="7" t="s">
        <v>270</v>
      </c>
      <c r="E126" s="7" t="s">
        <v>293</v>
      </c>
      <c r="F126" s="7" t="s">
        <v>262</v>
      </c>
      <c r="G126" s="27">
        <v>0</v>
      </c>
      <c r="H126" s="7">
        <v>15.04</v>
      </c>
      <c r="I126" s="7" t="s">
        <v>25</v>
      </c>
      <c r="J126" s="17">
        <v>7.0000000000000007E-2</v>
      </c>
      <c r="K126" s="17">
        <v>6.5600000000000006E-2</v>
      </c>
      <c r="L126" s="35">
        <v>7960</v>
      </c>
      <c r="M126" s="35">
        <v>111.46</v>
      </c>
      <c r="N126" s="35">
        <v>8.8699999999999992</v>
      </c>
      <c r="O126" s="17">
        <v>0</v>
      </c>
      <c r="P126" s="17">
        <f>N126/סיכום!$B$42</f>
        <v>1.0627664854012788E-3</v>
      </c>
    </row>
    <row r="127" spans="1:16">
      <c r="A127" s="7" t="s">
        <v>323</v>
      </c>
      <c r="B127" s="7" t="s">
        <v>324</v>
      </c>
      <c r="C127" s="7" t="s">
        <v>325</v>
      </c>
      <c r="D127" s="7" t="s">
        <v>119</v>
      </c>
      <c r="E127" s="7" t="s">
        <v>293</v>
      </c>
      <c r="F127" s="7" t="s">
        <v>262</v>
      </c>
      <c r="G127" s="27">
        <v>0</v>
      </c>
      <c r="H127" s="7">
        <v>6.42</v>
      </c>
      <c r="I127" s="7" t="s">
        <v>25</v>
      </c>
      <c r="J127" s="17">
        <v>4.1250000000000002E-2</v>
      </c>
      <c r="K127" s="17">
        <v>5.7299999999999997E-2</v>
      </c>
      <c r="L127" s="35">
        <v>11940</v>
      </c>
      <c r="M127" s="35">
        <v>92.39</v>
      </c>
      <c r="N127" s="35">
        <v>11.03</v>
      </c>
      <c r="O127" s="17">
        <v>0</v>
      </c>
      <c r="P127" s="17">
        <f>N127/סיכום!$B$42</f>
        <v>1.3215686960514211E-3</v>
      </c>
    </row>
    <row r="128" spans="1:16">
      <c r="A128" s="7" t="s">
        <v>326</v>
      </c>
      <c r="B128" s="7">
        <v>60380466</v>
      </c>
      <c r="C128" s="7" t="s">
        <v>327</v>
      </c>
      <c r="D128" s="7" t="s">
        <v>314</v>
      </c>
      <c r="E128" s="7" t="s">
        <v>293</v>
      </c>
      <c r="F128" s="7" t="s">
        <v>262</v>
      </c>
      <c r="G128" s="27">
        <v>0</v>
      </c>
      <c r="H128" s="7">
        <v>34.770000000000003</v>
      </c>
      <c r="I128" s="7" t="s">
        <v>25</v>
      </c>
      <c r="J128" s="17">
        <v>5.2499999999999998E-2</v>
      </c>
      <c r="K128" s="17">
        <v>5.2499999999999998E-2</v>
      </c>
      <c r="L128" s="35">
        <v>7960</v>
      </c>
      <c r="M128" s="35">
        <v>100.47</v>
      </c>
      <c r="N128" s="35">
        <v>8</v>
      </c>
      <c r="O128" s="17">
        <v>0</v>
      </c>
      <c r="P128" s="17">
        <f>N128/סיכום!$B$42</f>
        <v>9.5852670611163814E-4</v>
      </c>
    </row>
    <row r="129" spans="1:16">
      <c r="A129" s="7" t="s">
        <v>328</v>
      </c>
      <c r="B129" s="7" t="s">
        <v>329</v>
      </c>
      <c r="C129" s="7" t="s">
        <v>330</v>
      </c>
      <c r="D129" s="7" t="s">
        <v>331</v>
      </c>
      <c r="E129" s="7" t="s">
        <v>332</v>
      </c>
      <c r="F129" s="7" t="s">
        <v>262</v>
      </c>
      <c r="G129" s="27">
        <v>0</v>
      </c>
      <c r="H129" s="42">
        <v>0</v>
      </c>
      <c r="I129" s="7" t="s">
        <v>25</v>
      </c>
      <c r="J129" s="36">
        <v>0</v>
      </c>
      <c r="K129" s="36">
        <v>0</v>
      </c>
      <c r="L129" s="35">
        <v>3980</v>
      </c>
      <c r="M129" s="35">
        <v>106.92</v>
      </c>
      <c r="N129" s="35">
        <v>4.26</v>
      </c>
      <c r="O129" s="17">
        <v>0</v>
      </c>
      <c r="P129" s="17">
        <f>N129/סיכום!$B$42</f>
        <v>5.1041547100444732E-4</v>
      </c>
    </row>
    <row r="130" spans="1:16">
      <c r="A130" s="7" t="s">
        <v>333</v>
      </c>
      <c r="B130" s="7" t="s">
        <v>334</v>
      </c>
      <c r="C130" s="7" t="s">
        <v>335</v>
      </c>
      <c r="D130" s="7" t="s">
        <v>270</v>
      </c>
      <c r="E130" s="7" t="s">
        <v>332</v>
      </c>
      <c r="F130" s="7" t="s">
        <v>262</v>
      </c>
      <c r="G130" s="27">
        <v>0</v>
      </c>
      <c r="H130" s="7">
        <v>33.86</v>
      </c>
      <c r="I130" s="7" t="s">
        <v>315</v>
      </c>
      <c r="J130" s="17">
        <v>4.8500000000000001E-2</v>
      </c>
      <c r="K130" s="17">
        <v>4.7600000000000003E-2</v>
      </c>
      <c r="L130" s="35">
        <v>11762.6</v>
      </c>
      <c r="M130" s="35">
        <v>106.75</v>
      </c>
      <c r="N130" s="35">
        <v>12.56</v>
      </c>
      <c r="O130" s="17">
        <v>0</v>
      </c>
      <c r="P130" s="17">
        <f>N130/סיכום!$B$42</f>
        <v>1.5048869285952721E-3</v>
      </c>
    </row>
    <row r="131" spans="1:16" ht="13.5" thickBot="1">
      <c r="A131" s="6" t="s">
        <v>336</v>
      </c>
      <c r="B131" s="6"/>
      <c r="C131" s="6"/>
      <c r="D131" s="6"/>
      <c r="E131" s="6"/>
      <c r="F131" s="6"/>
      <c r="G131" s="6"/>
      <c r="H131" s="6">
        <v>12.95</v>
      </c>
      <c r="I131" s="6"/>
      <c r="J131" s="18"/>
      <c r="K131" s="18">
        <v>4.1200000000000001E-2</v>
      </c>
      <c r="L131" s="24">
        <f>SUM(L109:L130)</f>
        <v>204703.9</v>
      </c>
      <c r="M131" s="34"/>
      <c r="N131" s="24">
        <f>SUM(N109:N130)</f>
        <v>212.70000000000002</v>
      </c>
      <c r="O131" s="18"/>
      <c r="P131" s="19">
        <f>SUM(P109:P130)</f>
        <v>2.5484828798743173E-2</v>
      </c>
    </row>
    <row r="132" spans="1:16" ht="13.5" thickTop="1"/>
    <row r="133" spans="1:16" ht="13.5" thickBot="1">
      <c r="A133" s="4" t="s">
        <v>337</v>
      </c>
      <c r="B133" s="4"/>
      <c r="C133" s="4"/>
      <c r="D133" s="4"/>
      <c r="E133" s="4"/>
      <c r="F133" s="4"/>
      <c r="G133" s="4"/>
      <c r="H133" s="4">
        <v>12.95</v>
      </c>
      <c r="I133" s="4"/>
      <c r="J133" s="20"/>
      <c r="K133" s="20">
        <v>4.1200000000000001E-2</v>
      </c>
      <c r="L133" s="25">
        <f>SUM(L131)</f>
        <v>204703.9</v>
      </c>
      <c r="M133" s="26"/>
      <c r="N133" s="25">
        <f>SUM(N131)</f>
        <v>212.70000000000002</v>
      </c>
      <c r="O133" s="20"/>
      <c r="P133" s="21">
        <f>SUM(P131)</f>
        <v>2.5484828798743173E-2</v>
      </c>
    </row>
    <row r="134" spans="1:16" ht="13.5" thickTop="1"/>
    <row r="136" spans="1:16" ht="13.5" thickBot="1">
      <c r="A136" s="4" t="s">
        <v>338</v>
      </c>
      <c r="B136" s="4"/>
      <c r="C136" s="4"/>
      <c r="D136" s="4"/>
      <c r="E136" s="4"/>
      <c r="F136" s="4"/>
      <c r="G136" s="4"/>
      <c r="H136" s="4">
        <v>5.0199999999999996</v>
      </c>
      <c r="I136" s="4"/>
      <c r="J136" s="20"/>
      <c r="K136" s="20">
        <v>1.3899999999999999E-2</v>
      </c>
      <c r="L136" s="25">
        <f>SUM(L101+L133)</f>
        <v>1256701.2</v>
      </c>
      <c r="M136" s="26"/>
      <c r="N136" s="25">
        <f>SUM(N101+N133)</f>
        <v>1481.4800000000005</v>
      </c>
      <c r="O136" s="20"/>
      <c r="P136" s="21">
        <f>SUM(P101+P133)</f>
        <v>0.17750476807128371</v>
      </c>
    </row>
    <row r="137" spans="1:16" ht="13.5" thickTop="1"/>
    <row r="139" spans="1:16">
      <c r="A139" s="7" t="s">
        <v>50</v>
      </c>
      <c r="B139" s="7"/>
      <c r="C139" s="7"/>
      <c r="D139" s="7"/>
      <c r="E139" s="7"/>
      <c r="F139" s="7"/>
      <c r="G139" s="7"/>
      <c r="H139" s="7"/>
      <c r="I139" s="7"/>
      <c r="J139" s="17"/>
      <c r="K139" s="17"/>
      <c r="L139" s="35"/>
      <c r="M139" s="35"/>
      <c r="N139" s="35"/>
      <c r="O139" s="17"/>
      <c r="P139" s="17"/>
    </row>
    <row r="143" spans="1:16">
      <c r="A143" s="2" t="s">
        <v>51</v>
      </c>
    </row>
  </sheetData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4"/>
  <sheetViews>
    <sheetView rightToLeft="1" topLeftCell="A37" workbookViewId="0">
      <selection activeCell="E23" sqref="E23"/>
    </sheetView>
  </sheetViews>
  <sheetFormatPr defaultColWidth="9.140625" defaultRowHeight="12.75"/>
  <cols>
    <col min="1" max="1" width="36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339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99</v>
      </c>
      <c r="E11" s="4" t="s">
        <v>9</v>
      </c>
      <c r="F11" s="4" t="s">
        <v>55</v>
      </c>
      <c r="G11" s="4" t="s">
        <v>56</v>
      </c>
      <c r="H11" s="4" t="s">
        <v>12</v>
      </c>
      <c r="I11" s="4" t="s">
        <v>57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60</v>
      </c>
      <c r="G12" s="5" t="s">
        <v>61</v>
      </c>
      <c r="H12" s="5" t="s">
        <v>15</v>
      </c>
      <c r="I12" s="5" t="s">
        <v>14</v>
      </c>
      <c r="J12" s="5" t="s">
        <v>14</v>
      </c>
    </row>
    <row r="15" spans="1:10">
      <c r="A15" s="4" t="s">
        <v>340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341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342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13.5" thickBot="1">
      <c r="A20" s="6" t="s">
        <v>343</v>
      </c>
      <c r="B20" s="6"/>
      <c r="C20" s="6"/>
      <c r="D20" s="6"/>
      <c r="E20" s="6"/>
      <c r="F20" s="22">
        <v>0</v>
      </c>
      <c r="G20" s="6"/>
      <c r="H20" s="22">
        <v>0</v>
      </c>
      <c r="I20" s="6"/>
      <c r="J20" s="19">
        <f>H20/סיכום!$B$42</f>
        <v>0</v>
      </c>
    </row>
    <row r="21" spans="1:10" ht="13.5" thickTop="1"/>
    <row r="22" spans="1:10">
      <c r="A22" s="6" t="s">
        <v>344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13.5" thickBot="1">
      <c r="A23" s="6" t="s">
        <v>345</v>
      </c>
      <c r="B23" s="6"/>
      <c r="C23" s="6"/>
      <c r="D23" s="6"/>
      <c r="E23" s="6"/>
      <c r="F23" s="22">
        <v>0</v>
      </c>
      <c r="G23" s="6"/>
      <c r="H23" s="22">
        <v>0</v>
      </c>
      <c r="I23" s="6"/>
      <c r="J23" s="19">
        <f>H23/סיכום!$B$42</f>
        <v>0</v>
      </c>
    </row>
    <row r="24" spans="1:10" ht="13.5" thickTop="1"/>
    <row r="25" spans="1:10">
      <c r="A25" s="6" t="s">
        <v>346</v>
      </c>
      <c r="B25" s="6"/>
      <c r="C25" s="6"/>
      <c r="D25" s="6"/>
      <c r="E25" s="6"/>
      <c r="F25" s="6"/>
      <c r="G25" s="6"/>
      <c r="H25" s="6"/>
      <c r="I25" s="6"/>
      <c r="J25" s="6"/>
    </row>
    <row r="26" spans="1:10" ht="13.5" thickBot="1">
      <c r="A26" s="6" t="s">
        <v>347</v>
      </c>
      <c r="B26" s="6"/>
      <c r="C26" s="6"/>
      <c r="D26" s="6"/>
      <c r="E26" s="6"/>
      <c r="F26" s="22">
        <v>0</v>
      </c>
      <c r="G26" s="6"/>
      <c r="H26" s="22">
        <v>0</v>
      </c>
      <c r="I26" s="6"/>
      <c r="J26" s="19">
        <f>H26/סיכום!$B$42</f>
        <v>0</v>
      </c>
    </row>
    <row r="27" spans="1:10" ht="13.5" thickTop="1"/>
    <row r="28" spans="1:10">
      <c r="A28" s="6" t="s">
        <v>348</v>
      </c>
      <c r="B28" s="6"/>
      <c r="C28" s="6"/>
      <c r="D28" s="6"/>
      <c r="E28" s="6"/>
      <c r="F28" s="6"/>
      <c r="G28" s="6"/>
      <c r="H28" s="6"/>
      <c r="I28" s="6"/>
      <c r="J28" s="6"/>
    </row>
    <row r="29" spans="1:10" ht="13.5" thickBot="1">
      <c r="A29" s="6" t="s">
        <v>349</v>
      </c>
      <c r="B29" s="6"/>
      <c r="C29" s="6"/>
      <c r="D29" s="6"/>
      <c r="E29" s="6"/>
      <c r="F29" s="22">
        <v>0</v>
      </c>
      <c r="G29" s="6"/>
      <c r="H29" s="22">
        <v>0</v>
      </c>
      <c r="I29" s="6"/>
      <c r="J29" s="19">
        <f>H29/סיכום!$B$42</f>
        <v>0</v>
      </c>
    </row>
    <row r="30" spans="1:10" ht="13.5" thickTop="1"/>
    <row r="31" spans="1:10">
      <c r="A31" s="6" t="s">
        <v>350</v>
      </c>
      <c r="B31" s="6"/>
      <c r="C31" s="6"/>
      <c r="D31" s="6"/>
      <c r="E31" s="6"/>
      <c r="F31" s="6"/>
      <c r="G31" s="6"/>
      <c r="H31" s="6"/>
      <c r="I31" s="6"/>
      <c r="J31" s="6"/>
    </row>
    <row r="32" spans="1:10" ht="13.5" thickBot="1">
      <c r="A32" s="6" t="s">
        <v>351</v>
      </c>
      <c r="B32" s="6"/>
      <c r="C32" s="6"/>
      <c r="D32" s="6"/>
      <c r="E32" s="6"/>
      <c r="F32" s="22">
        <v>0</v>
      </c>
      <c r="G32" s="6"/>
      <c r="H32" s="22">
        <v>0</v>
      </c>
      <c r="I32" s="6"/>
      <c r="J32" s="19">
        <f>H32/סיכום!$B$42</f>
        <v>0</v>
      </c>
    </row>
    <row r="33" spans="1:10" ht="13.5" thickTop="1"/>
    <row r="34" spans="1:10" ht="13.5" thickBot="1">
      <c r="A34" s="4" t="s">
        <v>352</v>
      </c>
      <c r="B34" s="4"/>
      <c r="C34" s="4"/>
      <c r="D34" s="4"/>
      <c r="E34" s="4"/>
      <c r="F34" s="23">
        <v>0</v>
      </c>
      <c r="G34" s="4"/>
      <c r="H34" s="23">
        <v>0</v>
      </c>
      <c r="I34" s="4"/>
      <c r="J34" s="21">
        <v>0</v>
      </c>
    </row>
    <row r="35" spans="1:10" ht="13.5" thickTop="1"/>
    <row r="37" spans="1:10">
      <c r="A37" s="4" t="s">
        <v>353</v>
      </c>
      <c r="B37" s="4"/>
      <c r="C37" s="4"/>
      <c r="D37" s="4"/>
      <c r="E37" s="4"/>
      <c r="F37" s="4"/>
      <c r="G37" s="4"/>
      <c r="H37" s="4"/>
      <c r="I37" s="4"/>
      <c r="J37" s="4"/>
    </row>
    <row r="38" spans="1:10">
      <c r="A38" s="6" t="s">
        <v>354</v>
      </c>
      <c r="B38" s="6"/>
      <c r="C38" s="6"/>
      <c r="D38" s="6"/>
      <c r="E38" s="6"/>
      <c r="F38" s="6"/>
      <c r="G38" s="6"/>
      <c r="H38" s="6"/>
      <c r="I38" s="6"/>
      <c r="J38" s="6"/>
    </row>
    <row r="39" spans="1:10" ht="13.5" thickBot="1">
      <c r="A39" s="6" t="s">
        <v>355</v>
      </c>
      <c r="B39" s="6"/>
      <c r="C39" s="6"/>
      <c r="D39" s="6"/>
      <c r="E39" s="6"/>
      <c r="F39" s="22">
        <v>0</v>
      </c>
      <c r="G39" s="6"/>
      <c r="H39" s="22">
        <v>0</v>
      </c>
      <c r="I39" s="6"/>
      <c r="J39" s="19">
        <f>H39/סיכום!$B$42</f>
        <v>0</v>
      </c>
    </row>
    <row r="40" spans="1:10" ht="13.5" thickTop="1"/>
    <row r="41" spans="1:10">
      <c r="A41" s="6" t="s">
        <v>356</v>
      </c>
      <c r="B41" s="6"/>
      <c r="C41" s="6"/>
      <c r="D41" s="6"/>
      <c r="E41" s="6"/>
      <c r="F41" s="6"/>
      <c r="G41" s="6"/>
      <c r="H41" s="6"/>
      <c r="I41" s="6"/>
      <c r="J41" s="6"/>
    </row>
    <row r="42" spans="1:10" ht="13.5" thickBot="1">
      <c r="A42" s="6" t="s">
        <v>357</v>
      </c>
      <c r="B42" s="6"/>
      <c r="C42" s="6"/>
      <c r="D42" s="6"/>
      <c r="E42" s="6"/>
      <c r="F42" s="22">
        <v>0</v>
      </c>
      <c r="G42" s="6"/>
      <c r="H42" s="22">
        <v>0</v>
      </c>
      <c r="I42" s="6"/>
      <c r="J42" s="19">
        <f>H42/סיכום!$B$42</f>
        <v>0</v>
      </c>
    </row>
    <row r="43" spans="1:10" ht="13.5" thickTop="1"/>
    <row r="44" spans="1:10" ht="13.5" thickBot="1">
      <c r="A44" s="4" t="s">
        <v>358</v>
      </c>
      <c r="B44" s="4"/>
      <c r="C44" s="4"/>
      <c r="D44" s="4"/>
      <c r="E44" s="4"/>
      <c r="F44" s="23">
        <v>0</v>
      </c>
      <c r="G44" s="4"/>
      <c r="H44" s="23">
        <v>0</v>
      </c>
      <c r="I44" s="4"/>
      <c r="J44" s="21">
        <v>0</v>
      </c>
    </row>
    <row r="45" spans="1:10" ht="13.5" thickTop="1"/>
    <row r="47" spans="1:10" ht="13.5" thickBot="1">
      <c r="A47" s="4" t="s">
        <v>359</v>
      </c>
      <c r="B47" s="4"/>
      <c r="C47" s="4"/>
      <c r="D47" s="4"/>
      <c r="E47" s="4"/>
      <c r="F47" s="23">
        <v>0</v>
      </c>
      <c r="G47" s="4"/>
      <c r="H47" s="23">
        <v>0</v>
      </c>
      <c r="I47" s="4"/>
      <c r="J47" s="21">
        <v>0</v>
      </c>
    </row>
    <row r="48" spans="1:10" ht="13.5" thickTop="1"/>
    <row r="50" spans="1:10">
      <c r="A50" s="7" t="s">
        <v>50</v>
      </c>
      <c r="B50" s="7"/>
      <c r="C50" s="7"/>
      <c r="D50" s="7"/>
      <c r="E50" s="7"/>
      <c r="F50" s="7"/>
      <c r="G50" s="7"/>
      <c r="H50" s="7"/>
      <c r="I50" s="7"/>
      <c r="J50" s="7"/>
    </row>
    <row r="54" spans="1:10">
      <c r="A54" s="2" t="s">
        <v>51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9"/>
  <sheetViews>
    <sheetView rightToLeft="1" topLeftCell="C10" workbookViewId="0">
      <selection activeCell="I28" sqref="I28"/>
    </sheetView>
  </sheetViews>
  <sheetFormatPr defaultColWidth="9.140625" defaultRowHeight="12.75"/>
  <cols>
    <col min="1" max="1" width="46.7109375" customWidth="1"/>
    <col min="2" max="2" width="12.7109375" customWidth="1"/>
    <col min="3" max="3" width="30.7109375" customWidth="1"/>
    <col min="4" max="4" width="11.7109375" customWidth="1"/>
    <col min="5" max="5" width="12.7109375" style="31" customWidth="1"/>
    <col min="6" max="6" width="10.7109375" style="31" customWidth="1"/>
    <col min="7" max="7" width="11.7109375" style="31" customWidth="1"/>
    <col min="8" max="8" width="24.7109375" style="28" customWidth="1"/>
    <col min="9" max="9" width="20.7109375" style="28" customWidth="1"/>
  </cols>
  <sheetData>
    <row r="2" spans="1:9" ht="18">
      <c r="A2" s="1" t="s">
        <v>0</v>
      </c>
    </row>
    <row r="4" spans="1:9" ht="18">
      <c r="A4" s="1" t="s">
        <v>360</v>
      </c>
    </row>
    <row r="6" spans="1:9">
      <c r="A6" s="2" t="s">
        <v>2</v>
      </c>
    </row>
    <row r="8" spans="1:9" ht="15">
      <c r="A8" s="3" t="s">
        <v>3</v>
      </c>
    </row>
    <row r="11" spans="1:9">
      <c r="A11" s="4" t="s">
        <v>4</v>
      </c>
      <c r="B11" s="4" t="s">
        <v>5</v>
      </c>
      <c r="C11" s="4" t="s">
        <v>6</v>
      </c>
      <c r="D11" s="4" t="s">
        <v>9</v>
      </c>
      <c r="E11" s="26" t="s">
        <v>55</v>
      </c>
      <c r="F11" s="26" t="s">
        <v>56</v>
      </c>
      <c r="G11" s="26" t="s">
        <v>12</v>
      </c>
      <c r="H11" s="20" t="s">
        <v>57</v>
      </c>
      <c r="I11" s="20" t="s">
        <v>13</v>
      </c>
    </row>
    <row r="12" spans="1:9">
      <c r="A12" s="5"/>
      <c r="B12" s="5"/>
      <c r="C12" s="5"/>
      <c r="D12" s="5"/>
      <c r="E12" s="32" t="s">
        <v>60</v>
      </c>
      <c r="F12" s="32" t="s">
        <v>61</v>
      </c>
      <c r="G12" s="32" t="s">
        <v>15</v>
      </c>
      <c r="H12" s="29" t="s">
        <v>14</v>
      </c>
      <c r="I12" s="29" t="s">
        <v>14</v>
      </c>
    </row>
    <row r="15" spans="1:9">
      <c r="A15" s="4" t="s">
        <v>361</v>
      </c>
      <c r="B15" s="4"/>
      <c r="C15" s="4"/>
      <c r="D15" s="4"/>
      <c r="E15" s="26"/>
      <c r="F15" s="26"/>
      <c r="G15" s="26"/>
      <c r="H15" s="20"/>
      <c r="I15" s="20"/>
    </row>
    <row r="18" spans="1:9">
      <c r="A18" s="4" t="s">
        <v>362</v>
      </c>
      <c r="B18" s="4"/>
      <c r="C18" s="4"/>
      <c r="D18" s="4"/>
      <c r="E18" s="26"/>
      <c r="F18" s="26"/>
      <c r="G18" s="26"/>
      <c r="H18" s="20"/>
      <c r="I18" s="20"/>
    </row>
    <row r="19" spans="1:9">
      <c r="A19" s="6" t="s">
        <v>363</v>
      </c>
      <c r="B19" s="6"/>
      <c r="C19" s="6"/>
      <c r="D19" s="6"/>
      <c r="E19" s="34"/>
      <c r="F19" s="34"/>
      <c r="G19" s="34"/>
      <c r="H19" s="18"/>
      <c r="I19" s="18"/>
    </row>
    <row r="20" spans="1:9" ht="13.5" thickBot="1">
      <c r="A20" s="6" t="s">
        <v>364</v>
      </c>
      <c r="B20" s="6"/>
      <c r="C20" s="6"/>
      <c r="D20" s="6"/>
      <c r="E20" s="24">
        <v>0</v>
      </c>
      <c r="F20" s="34"/>
      <c r="G20" s="24">
        <v>0</v>
      </c>
      <c r="H20" s="18"/>
      <c r="I20" s="19">
        <f>G20/סיכום!$B$42</f>
        <v>0</v>
      </c>
    </row>
    <row r="21" spans="1:9" ht="13.5" thickTop="1"/>
    <row r="22" spans="1:9">
      <c r="A22" s="6" t="s">
        <v>365</v>
      </c>
      <c r="B22" s="6"/>
      <c r="C22" s="6"/>
      <c r="D22" s="6"/>
      <c r="E22" s="34"/>
      <c r="F22" s="34"/>
      <c r="G22" s="34"/>
      <c r="H22" s="18"/>
      <c r="I22" s="18"/>
    </row>
    <row r="23" spans="1:9" ht="13.5" thickBot="1">
      <c r="A23" s="6" t="s">
        <v>366</v>
      </c>
      <c r="B23" s="6"/>
      <c r="C23" s="6"/>
      <c r="D23" s="6"/>
      <c r="E23" s="24">
        <v>0</v>
      </c>
      <c r="F23" s="34"/>
      <c r="G23" s="24">
        <v>0</v>
      </c>
      <c r="H23" s="18"/>
      <c r="I23" s="19">
        <f>G23/סיכום!$B$42</f>
        <v>0</v>
      </c>
    </row>
    <row r="24" spans="1:9" ht="13.5" thickTop="1"/>
    <row r="25" spans="1:9">
      <c r="A25" s="6" t="s">
        <v>367</v>
      </c>
      <c r="B25" s="6"/>
      <c r="C25" s="6"/>
      <c r="D25" s="6"/>
      <c r="E25" s="34"/>
      <c r="F25" s="34"/>
      <c r="G25" s="34"/>
      <c r="H25" s="18"/>
      <c r="I25" s="18"/>
    </row>
    <row r="26" spans="1:9">
      <c r="A26" s="7" t="s">
        <v>368</v>
      </c>
      <c r="B26" s="7">
        <v>1101443</v>
      </c>
      <c r="C26" s="7" t="s">
        <v>369</v>
      </c>
      <c r="D26" s="7" t="s">
        <v>36</v>
      </c>
      <c r="E26" s="35">
        <v>2109</v>
      </c>
      <c r="F26" s="35">
        <v>315.14</v>
      </c>
      <c r="G26" s="35">
        <v>6.65</v>
      </c>
      <c r="H26" s="17">
        <v>0</v>
      </c>
      <c r="I26" s="17">
        <f>G26/סיכום!$B$42</f>
        <v>7.9677532445529933E-4</v>
      </c>
    </row>
    <row r="27" spans="1:9">
      <c r="A27" s="7" t="s">
        <v>370</v>
      </c>
      <c r="B27" s="7">
        <v>1109420</v>
      </c>
      <c r="C27" s="7" t="s">
        <v>371</v>
      </c>
      <c r="D27" s="7" t="s">
        <v>36</v>
      </c>
      <c r="E27" s="35">
        <v>9630</v>
      </c>
      <c r="F27" s="35">
        <v>3071</v>
      </c>
      <c r="G27" s="35">
        <v>295.74</v>
      </c>
      <c r="H27" s="17">
        <v>2.0000000000000001E-4</v>
      </c>
      <c r="I27" s="17">
        <f>G27/סיכום!$B$42</f>
        <v>3.5434336008181987E-2</v>
      </c>
    </row>
    <row r="28" spans="1:9">
      <c r="A28" s="7" t="s">
        <v>372</v>
      </c>
      <c r="B28" s="7">
        <v>1128529</v>
      </c>
      <c r="C28" s="7" t="s">
        <v>371</v>
      </c>
      <c r="D28" s="7" t="s">
        <v>36</v>
      </c>
      <c r="E28" s="35">
        <v>208</v>
      </c>
      <c r="F28" s="35">
        <v>3162.31</v>
      </c>
      <c r="G28" s="35">
        <v>6.58</v>
      </c>
      <c r="H28" s="17">
        <v>0</v>
      </c>
      <c r="I28" s="17">
        <f>G28/סיכום!$B$42</f>
        <v>7.8838821577682241E-4</v>
      </c>
    </row>
    <row r="29" spans="1:9">
      <c r="A29" s="7" t="s">
        <v>373</v>
      </c>
      <c r="B29" s="7">
        <v>1109412</v>
      </c>
      <c r="C29" s="7" t="s">
        <v>371</v>
      </c>
      <c r="D29" s="7" t="s">
        <v>36</v>
      </c>
      <c r="E29" s="35">
        <v>1068</v>
      </c>
      <c r="F29" s="35">
        <v>2997.73</v>
      </c>
      <c r="G29" s="35">
        <v>32.020000000000003</v>
      </c>
      <c r="H29" s="17">
        <v>0</v>
      </c>
      <c r="I29" s="17">
        <f>G29/סיכום!$B$42</f>
        <v>3.8365031412118324E-3</v>
      </c>
    </row>
    <row r="30" spans="1:9">
      <c r="A30" s="7" t="s">
        <v>374</v>
      </c>
      <c r="B30" s="7">
        <v>1109354</v>
      </c>
      <c r="C30" s="7" t="s">
        <v>375</v>
      </c>
      <c r="D30" s="7" t="s">
        <v>36</v>
      </c>
      <c r="E30" s="35">
        <v>4122</v>
      </c>
      <c r="F30" s="35">
        <v>3026.87</v>
      </c>
      <c r="G30" s="35">
        <v>124.77</v>
      </c>
      <c r="H30" s="17">
        <v>0</v>
      </c>
      <c r="I30" s="17">
        <f>G30/סיכום!$B$42</f>
        <v>1.4949422140193637E-2</v>
      </c>
    </row>
    <row r="31" spans="1:9">
      <c r="A31" s="7" t="s">
        <v>376</v>
      </c>
      <c r="B31" s="7">
        <v>1128453</v>
      </c>
      <c r="C31" s="7" t="s">
        <v>377</v>
      </c>
      <c r="D31" s="7" t="s">
        <v>36</v>
      </c>
      <c r="E31" s="35">
        <v>211</v>
      </c>
      <c r="F31" s="35">
        <v>3164.13</v>
      </c>
      <c r="G31" s="35">
        <v>6.68</v>
      </c>
      <c r="H31" s="17">
        <v>0</v>
      </c>
      <c r="I31" s="17">
        <f>G31/סיכום!$B$42</f>
        <v>8.0036979960321783E-4</v>
      </c>
    </row>
    <row r="32" spans="1:9" ht="13.5" thickBot="1">
      <c r="A32" s="6" t="s">
        <v>378</v>
      </c>
      <c r="B32" s="6"/>
      <c r="C32" s="6"/>
      <c r="D32" s="6"/>
      <c r="E32" s="24">
        <f>SUM(E26:E31)</f>
        <v>17348</v>
      </c>
      <c r="F32" s="34"/>
      <c r="G32" s="24">
        <f>SUM(G26:G31)</f>
        <v>472.43999999999994</v>
      </c>
      <c r="H32" s="18"/>
      <c r="I32" s="19">
        <f>SUM(I26:I31)</f>
        <v>5.66057946294228E-2</v>
      </c>
    </row>
    <row r="33" spans="1:9" ht="13.5" thickTop="1"/>
    <row r="34" spans="1:9">
      <c r="A34" s="6" t="s">
        <v>379</v>
      </c>
      <c r="B34" s="6"/>
      <c r="C34" s="6"/>
      <c r="D34" s="6"/>
      <c r="E34" s="34"/>
      <c r="F34" s="34"/>
      <c r="G34" s="34"/>
      <c r="H34" s="18"/>
      <c r="I34" s="18"/>
    </row>
    <row r="35" spans="1:9" ht="13.5" thickBot="1">
      <c r="A35" s="6" t="s">
        <v>380</v>
      </c>
      <c r="B35" s="6"/>
      <c r="C35" s="6"/>
      <c r="D35" s="6"/>
      <c r="E35" s="24">
        <v>0</v>
      </c>
      <c r="F35" s="34"/>
      <c r="G35" s="24">
        <v>0</v>
      </c>
      <c r="H35" s="18"/>
      <c r="I35" s="19">
        <f>G35/סיכום!$B$42</f>
        <v>0</v>
      </c>
    </row>
    <row r="36" spans="1:9" ht="13.5" thickTop="1"/>
    <row r="37" spans="1:9">
      <c r="A37" s="6" t="s">
        <v>381</v>
      </c>
      <c r="B37" s="6"/>
      <c r="C37" s="6"/>
      <c r="D37" s="6"/>
      <c r="E37" s="34"/>
      <c r="F37" s="34"/>
      <c r="G37" s="34"/>
      <c r="H37" s="18"/>
      <c r="I37" s="18"/>
    </row>
    <row r="38" spans="1:9" ht="13.5" thickBot="1">
      <c r="A38" s="6" t="s">
        <v>382</v>
      </c>
      <c r="B38" s="6"/>
      <c r="C38" s="6"/>
      <c r="D38" s="6"/>
      <c r="E38" s="24">
        <v>0</v>
      </c>
      <c r="F38" s="34"/>
      <c r="G38" s="24">
        <v>0</v>
      </c>
      <c r="H38" s="18"/>
      <c r="I38" s="19">
        <f>G38/סיכום!$B$42</f>
        <v>0</v>
      </c>
    </row>
    <row r="39" spans="1:9" ht="13.5" thickTop="1"/>
    <row r="40" spans="1:9">
      <c r="A40" s="6" t="s">
        <v>383</v>
      </c>
      <c r="B40" s="6"/>
      <c r="C40" s="6"/>
      <c r="D40" s="6"/>
      <c r="E40" s="34"/>
      <c r="F40" s="34"/>
      <c r="G40" s="34"/>
      <c r="H40" s="18"/>
      <c r="I40" s="18"/>
    </row>
    <row r="41" spans="1:9" ht="13.5" thickBot="1">
      <c r="A41" s="6" t="s">
        <v>384</v>
      </c>
      <c r="B41" s="6"/>
      <c r="C41" s="6"/>
      <c r="D41" s="6"/>
      <c r="E41" s="24">
        <v>0</v>
      </c>
      <c r="F41" s="34"/>
      <c r="G41" s="24">
        <v>0</v>
      </c>
      <c r="H41" s="18"/>
      <c r="I41" s="19">
        <f>G41/סיכום!$B$42</f>
        <v>0</v>
      </c>
    </row>
    <row r="42" spans="1:9" ht="13.5" thickTop="1"/>
    <row r="43" spans="1:9" ht="13.5" thickBot="1">
      <c r="A43" s="4" t="s">
        <v>385</v>
      </c>
      <c r="B43" s="4"/>
      <c r="C43" s="4"/>
      <c r="D43" s="4"/>
      <c r="E43" s="25">
        <f>SUM(E32)</f>
        <v>17348</v>
      </c>
      <c r="F43" s="26"/>
      <c r="G43" s="25">
        <f>SUM(G32)</f>
        <v>472.43999999999994</v>
      </c>
      <c r="H43" s="20"/>
      <c r="I43" s="21">
        <f>SUM(I32)</f>
        <v>5.66057946294228E-2</v>
      </c>
    </row>
    <row r="44" spans="1:9" ht="13.5" thickTop="1"/>
    <row r="46" spans="1:9">
      <c r="A46" s="4" t="s">
        <v>386</v>
      </c>
      <c r="B46" s="4"/>
      <c r="C46" s="4"/>
      <c r="D46" s="4"/>
      <c r="E46" s="26"/>
      <c r="F46" s="26"/>
      <c r="G46" s="26"/>
      <c r="H46" s="20"/>
      <c r="I46" s="20"/>
    </row>
    <row r="47" spans="1:9">
      <c r="A47" s="6" t="s">
        <v>387</v>
      </c>
      <c r="B47" s="6"/>
      <c r="C47" s="6"/>
      <c r="D47" s="6"/>
      <c r="E47" s="34"/>
      <c r="F47" s="34"/>
      <c r="G47" s="34"/>
      <c r="H47" s="18"/>
      <c r="I47" s="18"/>
    </row>
    <row r="48" spans="1:9" ht="13.5" thickBot="1">
      <c r="A48" s="6" t="s">
        <v>388</v>
      </c>
      <c r="B48" s="6"/>
      <c r="C48" s="6"/>
      <c r="D48" s="6"/>
      <c r="E48" s="24">
        <v>0</v>
      </c>
      <c r="F48" s="34"/>
      <c r="G48" s="24">
        <v>0</v>
      </c>
      <c r="H48" s="18"/>
      <c r="I48" s="19">
        <f>G48/סיכום!$B$42</f>
        <v>0</v>
      </c>
    </row>
    <row r="49" spans="1:9" ht="13.5" thickTop="1"/>
    <row r="50" spans="1:9">
      <c r="A50" s="6" t="s">
        <v>389</v>
      </c>
      <c r="B50" s="6"/>
      <c r="C50" s="6"/>
      <c r="D50" s="6"/>
      <c r="E50" s="34"/>
      <c r="F50" s="34"/>
      <c r="G50" s="34"/>
      <c r="H50" s="18"/>
      <c r="I50" s="18"/>
    </row>
    <row r="51" spans="1:9" ht="13.5" thickBot="1">
      <c r="A51" s="6" t="s">
        <v>390</v>
      </c>
      <c r="B51" s="6"/>
      <c r="C51" s="6"/>
      <c r="D51" s="6"/>
      <c r="E51" s="24">
        <v>0</v>
      </c>
      <c r="F51" s="34"/>
      <c r="G51" s="24">
        <v>0</v>
      </c>
      <c r="H51" s="18"/>
      <c r="I51" s="19">
        <f>G51/סיכום!$B$42</f>
        <v>0</v>
      </c>
    </row>
    <row r="52" spans="1:9" ht="13.5" thickTop="1"/>
    <row r="53" spans="1:9">
      <c r="A53" s="6" t="s">
        <v>381</v>
      </c>
      <c r="B53" s="6"/>
      <c r="C53" s="6"/>
      <c r="D53" s="6"/>
      <c r="E53" s="34"/>
      <c r="F53" s="34"/>
      <c r="G53" s="34"/>
      <c r="H53" s="18"/>
      <c r="I53" s="18"/>
    </row>
    <row r="54" spans="1:9" ht="13.5" thickBot="1">
      <c r="A54" s="6" t="s">
        <v>382</v>
      </c>
      <c r="B54" s="6"/>
      <c r="C54" s="6"/>
      <c r="D54" s="6"/>
      <c r="E54" s="24">
        <v>0</v>
      </c>
      <c r="F54" s="34"/>
      <c r="G54" s="24">
        <v>0</v>
      </c>
      <c r="H54" s="18"/>
      <c r="I54" s="19">
        <f>G54/סיכום!$B$42</f>
        <v>0</v>
      </c>
    </row>
    <row r="55" spans="1:9" ht="13.5" thickTop="1"/>
    <row r="56" spans="1:9">
      <c r="A56" s="6" t="s">
        <v>383</v>
      </c>
      <c r="B56" s="6"/>
      <c r="C56" s="6"/>
      <c r="D56" s="6"/>
      <c r="E56" s="34"/>
      <c r="F56" s="34"/>
      <c r="G56" s="34"/>
      <c r="H56" s="18"/>
      <c r="I56" s="18"/>
    </row>
    <row r="57" spans="1:9" ht="13.5" thickBot="1">
      <c r="A57" s="6" t="s">
        <v>384</v>
      </c>
      <c r="B57" s="6"/>
      <c r="C57" s="6"/>
      <c r="D57" s="6"/>
      <c r="E57" s="24">
        <v>0</v>
      </c>
      <c r="F57" s="34"/>
      <c r="G57" s="24">
        <v>0</v>
      </c>
      <c r="H57" s="18"/>
      <c r="I57" s="19">
        <f>G57/סיכום!$B$42</f>
        <v>0</v>
      </c>
    </row>
    <row r="58" spans="1:9" ht="13.5" thickTop="1"/>
    <row r="59" spans="1:9" ht="13.5" thickBot="1">
      <c r="A59" s="4" t="s">
        <v>391</v>
      </c>
      <c r="B59" s="4"/>
      <c r="C59" s="4"/>
      <c r="D59" s="4"/>
      <c r="E59" s="25">
        <v>0</v>
      </c>
      <c r="F59" s="26"/>
      <c r="G59" s="25">
        <v>0</v>
      </c>
      <c r="H59" s="20"/>
      <c r="I59" s="21">
        <v>0</v>
      </c>
    </row>
    <row r="60" spans="1:9" ht="13.5" thickTop="1"/>
    <row r="62" spans="1:9" ht="13.5" thickBot="1">
      <c r="A62" s="4" t="s">
        <v>392</v>
      </c>
      <c r="B62" s="4"/>
      <c r="C62" s="4"/>
      <c r="D62" s="4"/>
      <c r="E62" s="25">
        <f>SUM(E43)</f>
        <v>17348</v>
      </c>
      <c r="F62" s="26"/>
      <c r="G62" s="25">
        <f>SUM(G43)</f>
        <v>472.43999999999994</v>
      </c>
      <c r="H62" s="20"/>
      <c r="I62" s="21">
        <f>SUM(I43)</f>
        <v>5.66057946294228E-2</v>
      </c>
    </row>
    <row r="63" spans="1:9" ht="13.5" thickTop="1"/>
    <row r="65" spans="1:9">
      <c r="A65" s="7" t="s">
        <v>50</v>
      </c>
      <c r="B65" s="7"/>
      <c r="C65" s="7"/>
      <c r="D65" s="7"/>
      <c r="E65" s="35"/>
      <c r="F65" s="35"/>
      <c r="G65" s="35"/>
      <c r="H65" s="17"/>
      <c r="I65" s="17"/>
    </row>
    <row r="69" spans="1:9">
      <c r="A69" s="2" t="s">
        <v>51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2"/>
  <sheetViews>
    <sheetView rightToLeft="1" topLeftCell="A4" workbookViewId="0">
      <selection activeCell="A38" sqref="A38"/>
    </sheetView>
  </sheetViews>
  <sheetFormatPr defaultColWidth="9.140625" defaultRowHeight="12.75"/>
  <cols>
    <col min="1" max="1" width="46.7109375" customWidth="1"/>
    <col min="2" max="2" width="15.7109375" customWidth="1"/>
    <col min="3" max="3" width="20.7109375" customWidth="1"/>
    <col min="4" max="4" width="13.7109375" customWidth="1"/>
    <col min="5" max="5" width="8.7109375" customWidth="1"/>
    <col min="6" max="6" width="10.7109375" customWidth="1"/>
    <col min="7" max="7" width="13.7109375" customWidth="1"/>
    <col min="8" max="8" width="11.7109375" style="31" customWidth="1"/>
    <col min="9" max="9" width="12.7109375" style="31" customWidth="1"/>
    <col min="10" max="10" width="11.7109375" style="31" customWidth="1"/>
    <col min="11" max="11" width="24.7109375" style="28" customWidth="1"/>
    <col min="12" max="12" width="20.7109375" style="28" customWidth="1"/>
  </cols>
  <sheetData>
    <row r="2" spans="1:12" ht="18">
      <c r="A2" s="1" t="s">
        <v>0</v>
      </c>
    </row>
    <row r="4" spans="1:12" ht="18">
      <c r="A4" s="1" t="s">
        <v>393</v>
      </c>
    </row>
    <row r="6" spans="1:12">
      <c r="A6" s="2" t="s">
        <v>2</v>
      </c>
    </row>
    <row r="8" spans="1:12" ht="15">
      <c r="A8" s="3" t="s">
        <v>3</v>
      </c>
    </row>
    <row r="11" spans="1:12">
      <c r="A11" s="4" t="s">
        <v>4</v>
      </c>
      <c r="B11" s="4" t="s">
        <v>5</v>
      </c>
      <c r="C11" s="4" t="s">
        <v>6</v>
      </c>
      <c r="D11" s="4" t="s">
        <v>99</v>
      </c>
      <c r="E11" s="4" t="s">
        <v>7</v>
      </c>
      <c r="F11" s="4" t="s">
        <v>8</v>
      </c>
      <c r="G11" s="4" t="s">
        <v>9</v>
      </c>
      <c r="H11" s="26" t="s">
        <v>55</v>
      </c>
      <c r="I11" s="26" t="s">
        <v>56</v>
      </c>
      <c r="J11" s="26" t="s">
        <v>12</v>
      </c>
      <c r="K11" s="20" t="s">
        <v>57</v>
      </c>
      <c r="L11" s="20" t="s">
        <v>13</v>
      </c>
    </row>
    <row r="12" spans="1:12">
      <c r="A12" s="5"/>
      <c r="B12" s="5"/>
      <c r="C12" s="5"/>
      <c r="D12" s="5"/>
      <c r="E12" s="5"/>
      <c r="F12" s="5"/>
      <c r="G12" s="5"/>
      <c r="H12" s="32" t="s">
        <v>60</v>
      </c>
      <c r="I12" s="32" t="s">
        <v>61</v>
      </c>
      <c r="J12" s="32" t="s">
        <v>15</v>
      </c>
      <c r="K12" s="29" t="s">
        <v>14</v>
      </c>
      <c r="L12" s="29" t="s">
        <v>14</v>
      </c>
    </row>
    <row r="15" spans="1:12">
      <c r="A15" s="4" t="s">
        <v>394</v>
      </c>
      <c r="B15" s="4"/>
      <c r="C15" s="4"/>
      <c r="D15" s="4"/>
      <c r="E15" s="4"/>
      <c r="F15" s="4"/>
      <c r="G15" s="4"/>
      <c r="H15" s="26"/>
      <c r="I15" s="26"/>
      <c r="J15" s="26"/>
      <c r="K15" s="20"/>
      <c r="L15" s="20"/>
    </row>
    <row r="18" spans="1:12">
      <c r="A18" s="4" t="s">
        <v>395</v>
      </c>
      <c r="B18" s="4"/>
      <c r="C18" s="4"/>
      <c r="D18" s="4"/>
      <c r="E18" s="4"/>
      <c r="F18" s="4"/>
      <c r="G18" s="4"/>
      <c r="H18" s="26"/>
      <c r="I18" s="26"/>
      <c r="J18" s="26"/>
      <c r="K18" s="20"/>
      <c r="L18" s="20"/>
    </row>
    <row r="19" spans="1:12">
      <c r="A19" s="6" t="s">
        <v>396</v>
      </c>
      <c r="B19" s="6"/>
      <c r="C19" s="6"/>
      <c r="D19" s="6"/>
      <c r="E19" s="6"/>
      <c r="F19" s="6"/>
      <c r="G19" s="6"/>
      <c r="H19" s="34"/>
      <c r="I19" s="34"/>
      <c r="J19" s="34"/>
      <c r="K19" s="18"/>
      <c r="L19" s="18"/>
    </row>
    <row r="20" spans="1:12" ht="13.5" thickBot="1">
      <c r="A20" s="6" t="s">
        <v>397</v>
      </c>
      <c r="B20" s="6"/>
      <c r="C20" s="6"/>
      <c r="D20" s="6"/>
      <c r="E20" s="6"/>
      <c r="F20" s="6"/>
      <c r="G20" s="6"/>
      <c r="H20" s="24">
        <v>0</v>
      </c>
      <c r="I20" s="34"/>
      <c r="J20" s="24">
        <v>0</v>
      </c>
      <c r="K20" s="18"/>
      <c r="L20" s="19">
        <f>J20/סיכום!$B$42</f>
        <v>0</v>
      </c>
    </row>
    <row r="21" spans="1:12" ht="13.5" thickTop="1"/>
    <row r="22" spans="1:12" ht="13.5" thickBot="1">
      <c r="A22" s="4" t="s">
        <v>398</v>
      </c>
      <c r="B22" s="4"/>
      <c r="C22" s="4"/>
      <c r="D22" s="4"/>
      <c r="E22" s="4"/>
      <c r="F22" s="4"/>
      <c r="G22" s="4"/>
      <c r="H22" s="25">
        <v>0</v>
      </c>
      <c r="I22" s="26"/>
      <c r="J22" s="25">
        <v>0</v>
      </c>
      <c r="K22" s="20"/>
      <c r="L22" s="21">
        <v>0</v>
      </c>
    </row>
    <row r="23" spans="1:12" ht="13.5" thickTop="1"/>
    <row r="25" spans="1:12">
      <c r="A25" s="4" t="s">
        <v>399</v>
      </c>
      <c r="B25" s="4"/>
      <c r="C25" s="4"/>
      <c r="D25" s="4"/>
      <c r="E25" s="4"/>
      <c r="F25" s="4"/>
      <c r="G25" s="4"/>
      <c r="H25" s="26"/>
      <c r="I25" s="26"/>
      <c r="J25" s="26"/>
      <c r="K25" s="20"/>
      <c r="L25" s="20"/>
    </row>
    <row r="26" spans="1:12">
      <c r="A26" s="6" t="s">
        <v>400</v>
      </c>
      <c r="B26" s="6"/>
      <c r="C26" s="6"/>
      <c r="D26" s="6"/>
      <c r="E26" s="6"/>
      <c r="F26" s="6"/>
      <c r="G26" s="6"/>
      <c r="H26" s="34"/>
      <c r="I26" s="34"/>
      <c r="J26" s="34"/>
      <c r="K26" s="18"/>
      <c r="L26" s="18"/>
    </row>
    <row r="27" spans="1:12">
      <c r="A27" s="7" t="s">
        <v>401</v>
      </c>
      <c r="B27" s="7" t="s">
        <v>402</v>
      </c>
      <c r="C27" s="7" t="s">
        <v>403</v>
      </c>
      <c r="D27" s="7" t="s">
        <v>404</v>
      </c>
      <c r="E27" s="27">
        <v>0</v>
      </c>
      <c r="F27" s="27">
        <v>0</v>
      </c>
      <c r="G27" s="7" t="s">
        <v>25</v>
      </c>
      <c r="H27" s="35">
        <v>5</v>
      </c>
      <c r="I27" s="35">
        <v>100544</v>
      </c>
      <c r="J27" s="35">
        <v>20.010000000000002</v>
      </c>
      <c r="K27" s="17">
        <v>0</v>
      </c>
      <c r="L27" s="17">
        <f>J27/סיכום!$B$42</f>
        <v>2.3975149236617351E-3</v>
      </c>
    </row>
    <row r="28" spans="1:12">
      <c r="A28" s="7" t="s">
        <v>405</v>
      </c>
      <c r="B28" s="7" t="s">
        <v>406</v>
      </c>
      <c r="C28" s="7" t="s">
        <v>407</v>
      </c>
      <c r="D28" s="7" t="s">
        <v>404</v>
      </c>
      <c r="E28" s="27">
        <v>0</v>
      </c>
      <c r="F28" s="27">
        <v>0</v>
      </c>
      <c r="G28" s="7" t="s">
        <v>25</v>
      </c>
      <c r="H28" s="35">
        <v>9.94</v>
      </c>
      <c r="I28" s="35">
        <v>109850</v>
      </c>
      <c r="J28" s="35">
        <v>43.46</v>
      </c>
      <c r="K28" s="17">
        <v>0</v>
      </c>
      <c r="L28" s="17">
        <f>J28/סיכום!$B$42</f>
        <v>5.2071963309514744E-3</v>
      </c>
    </row>
    <row r="29" spans="1:12">
      <c r="A29" s="7" t="s">
        <v>408</v>
      </c>
      <c r="B29" s="7" t="s">
        <v>409</v>
      </c>
      <c r="C29" s="7" t="s">
        <v>410</v>
      </c>
      <c r="D29" s="7" t="s">
        <v>411</v>
      </c>
      <c r="E29" s="27">
        <v>0</v>
      </c>
      <c r="F29" s="27">
        <v>0</v>
      </c>
      <c r="G29" s="7" t="s">
        <v>25</v>
      </c>
      <c r="H29" s="35">
        <v>25.29</v>
      </c>
      <c r="I29" s="35">
        <v>12098</v>
      </c>
      <c r="J29" s="35">
        <v>12.18</v>
      </c>
      <c r="K29" s="17">
        <v>0</v>
      </c>
      <c r="L29" s="17">
        <f>J29/סיכום!$B$42</f>
        <v>1.4593569100549691E-3</v>
      </c>
    </row>
    <row r="30" spans="1:12" ht="13.5" thickBot="1">
      <c r="A30" s="6" t="s">
        <v>412</v>
      </c>
      <c r="B30" s="6"/>
      <c r="C30" s="6"/>
      <c r="D30" s="6"/>
      <c r="E30" s="6"/>
      <c r="F30" s="6"/>
      <c r="G30" s="6"/>
      <c r="H30" s="24">
        <f>SUM(H27:H29)</f>
        <v>40.229999999999997</v>
      </c>
      <c r="I30" s="34"/>
      <c r="J30" s="24">
        <f>SUM(J27:J29)</f>
        <v>75.650000000000006</v>
      </c>
      <c r="K30" s="18"/>
      <c r="L30" s="19">
        <f>SUM(L27:L29)</f>
        <v>9.0640681646681782E-3</v>
      </c>
    </row>
    <row r="31" spans="1:12" ht="13.5" thickTop="1"/>
    <row r="32" spans="1:12" ht="13.5" thickBot="1">
      <c r="A32" s="4" t="s">
        <v>413</v>
      </c>
      <c r="B32" s="4"/>
      <c r="C32" s="4"/>
      <c r="D32" s="4"/>
      <c r="E32" s="4"/>
      <c r="F32" s="4"/>
      <c r="G32" s="4"/>
      <c r="H32" s="25">
        <f>SUM(H30)</f>
        <v>40.229999999999997</v>
      </c>
      <c r="I32" s="26"/>
      <c r="J32" s="25">
        <f>SUM(J30)</f>
        <v>75.650000000000006</v>
      </c>
      <c r="K32" s="20"/>
      <c r="L32" s="21">
        <f>SUM(L30)</f>
        <v>9.0640681646681782E-3</v>
      </c>
    </row>
    <row r="33" spans="1:12" ht="13.5" thickTop="1"/>
    <row r="35" spans="1:12" ht="13.5" thickBot="1">
      <c r="A35" s="4" t="s">
        <v>414</v>
      </c>
      <c r="B35" s="4"/>
      <c r="C35" s="4"/>
      <c r="D35" s="4"/>
      <c r="E35" s="4"/>
      <c r="F35" s="4"/>
      <c r="G35" s="4"/>
      <c r="H35" s="25">
        <f>SUM(H32)</f>
        <v>40.229999999999997</v>
      </c>
      <c r="I35" s="26"/>
      <c r="J35" s="25">
        <f>SUM(J32)</f>
        <v>75.650000000000006</v>
      </c>
      <c r="K35" s="20"/>
      <c r="L35" s="21">
        <f>SUM(L32)</f>
        <v>9.0640681646681782E-3</v>
      </c>
    </row>
    <row r="36" spans="1:12" ht="13.5" thickTop="1"/>
    <row r="38" spans="1:12">
      <c r="A38" s="7" t="s">
        <v>50</v>
      </c>
      <c r="B38" s="7"/>
      <c r="C38" s="7"/>
      <c r="D38" s="7"/>
      <c r="E38" s="7"/>
      <c r="F38" s="7"/>
      <c r="G38" s="7"/>
      <c r="H38" s="35"/>
      <c r="I38" s="35"/>
      <c r="J38" s="35"/>
      <c r="K38" s="17"/>
      <c r="L38" s="17"/>
    </row>
    <row r="42" spans="1:12">
      <c r="A42" s="2" t="s">
        <v>51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9"/>
  <sheetViews>
    <sheetView rightToLeft="1" workbookViewId="0">
      <selection activeCell="E27" sqref="E27"/>
    </sheetView>
  </sheetViews>
  <sheetFormatPr defaultColWidth="9.140625" defaultRowHeight="12.75"/>
  <cols>
    <col min="1" max="1" width="27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415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99</v>
      </c>
      <c r="E11" s="4" t="s">
        <v>9</v>
      </c>
      <c r="F11" s="4" t="s">
        <v>55</v>
      </c>
      <c r="G11" s="4" t="s">
        <v>56</v>
      </c>
      <c r="H11" s="4" t="s">
        <v>12</v>
      </c>
      <c r="I11" s="4" t="s">
        <v>57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60</v>
      </c>
      <c r="G12" s="5" t="s">
        <v>61</v>
      </c>
      <c r="H12" s="5" t="s">
        <v>15</v>
      </c>
      <c r="I12" s="5" t="s">
        <v>14</v>
      </c>
      <c r="J12" s="5" t="s">
        <v>14</v>
      </c>
    </row>
    <row r="15" spans="1:10">
      <c r="A15" s="4" t="s">
        <v>416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417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417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13.5" thickBot="1">
      <c r="A20" s="6" t="s">
        <v>418</v>
      </c>
      <c r="B20" s="6"/>
      <c r="C20" s="6"/>
      <c r="D20" s="6"/>
      <c r="E20" s="6"/>
      <c r="F20" s="22">
        <v>0</v>
      </c>
      <c r="G20" s="6"/>
      <c r="H20" s="22">
        <v>0</v>
      </c>
      <c r="I20" s="6"/>
      <c r="J20" s="19">
        <f>H20/סיכום!$B$42</f>
        <v>0</v>
      </c>
    </row>
    <row r="21" spans="1:10" ht="13.5" thickTop="1"/>
    <row r="22" spans="1:10" ht="13.5" thickBot="1">
      <c r="A22" s="4" t="s">
        <v>418</v>
      </c>
      <c r="B22" s="4"/>
      <c r="C22" s="4"/>
      <c r="D22" s="4"/>
      <c r="E22" s="4"/>
      <c r="F22" s="23">
        <v>0</v>
      </c>
      <c r="G22" s="4"/>
      <c r="H22" s="23">
        <v>0</v>
      </c>
      <c r="I22" s="4"/>
      <c r="J22" s="21">
        <v>0</v>
      </c>
    </row>
    <row r="23" spans="1:10" ht="13.5" thickTop="1"/>
    <row r="25" spans="1:10">
      <c r="A25" s="4" t="s">
        <v>419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6" t="s">
        <v>419</v>
      </c>
      <c r="B26" s="6"/>
      <c r="C26" s="6"/>
      <c r="D26" s="6"/>
      <c r="E26" s="6"/>
      <c r="F26" s="6"/>
      <c r="G26" s="6"/>
      <c r="H26" s="6"/>
      <c r="I26" s="6"/>
      <c r="J26" s="6"/>
    </row>
    <row r="27" spans="1:10" ht="13.5" thickBot="1">
      <c r="A27" s="6" t="s">
        <v>420</v>
      </c>
      <c r="B27" s="6"/>
      <c r="C27" s="6"/>
      <c r="D27" s="6"/>
      <c r="E27" s="6"/>
      <c r="F27" s="22">
        <v>0</v>
      </c>
      <c r="G27" s="6"/>
      <c r="H27" s="22">
        <v>0</v>
      </c>
      <c r="I27" s="6"/>
      <c r="J27" s="19">
        <f>H27/סיכום!$B$42</f>
        <v>0</v>
      </c>
    </row>
    <row r="28" spans="1:10" ht="13.5" thickTop="1"/>
    <row r="29" spans="1:10" ht="13.5" thickBot="1">
      <c r="A29" s="4" t="s">
        <v>420</v>
      </c>
      <c r="B29" s="4"/>
      <c r="C29" s="4"/>
      <c r="D29" s="4"/>
      <c r="E29" s="4"/>
      <c r="F29" s="23">
        <v>0</v>
      </c>
      <c r="G29" s="4"/>
      <c r="H29" s="23">
        <v>0</v>
      </c>
      <c r="I29" s="4"/>
      <c r="J29" s="21">
        <v>0</v>
      </c>
    </row>
    <row r="30" spans="1:10" ht="13.5" thickTop="1"/>
    <row r="32" spans="1:10" ht="13.5" thickBot="1">
      <c r="A32" s="4" t="s">
        <v>421</v>
      </c>
      <c r="B32" s="4"/>
      <c r="C32" s="4"/>
      <c r="D32" s="4"/>
      <c r="E32" s="4"/>
      <c r="F32" s="23">
        <v>0</v>
      </c>
      <c r="G32" s="4"/>
      <c r="H32" s="23">
        <v>0</v>
      </c>
      <c r="I32" s="4"/>
      <c r="J32" s="21">
        <v>0</v>
      </c>
    </row>
    <row r="33" spans="1:10" ht="13.5" thickTop="1"/>
    <row r="35" spans="1:10">
      <c r="A35" s="7" t="s">
        <v>50</v>
      </c>
      <c r="B35" s="7"/>
      <c r="C35" s="7"/>
      <c r="D35" s="7"/>
      <c r="E35" s="7"/>
      <c r="F35" s="7"/>
      <c r="G35" s="7"/>
      <c r="H35" s="7"/>
      <c r="I35" s="7"/>
      <c r="J35" s="7"/>
    </row>
    <row r="39" spans="1:10">
      <c r="A39" s="2" t="s">
        <v>51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0"/>
  <sheetViews>
    <sheetView rightToLeft="1" topLeftCell="A13" workbookViewId="0">
      <selection activeCell="E24" sqref="E24"/>
    </sheetView>
  </sheetViews>
  <sheetFormatPr defaultColWidth="9.140625" defaultRowHeight="12.75"/>
  <cols>
    <col min="1" max="1" width="37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422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99</v>
      </c>
      <c r="E11" s="4" t="s">
        <v>9</v>
      </c>
      <c r="F11" s="4" t="s">
        <v>55</v>
      </c>
      <c r="G11" s="4" t="s">
        <v>56</v>
      </c>
      <c r="H11" s="4" t="s">
        <v>12</v>
      </c>
      <c r="I11" s="4" t="s">
        <v>57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60</v>
      </c>
      <c r="G12" s="5" t="s">
        <v>61</v>
      </c>
      <c r="H12" s="5" t="s">
        <v>15</v>
      </c>
      <c r="I12" s="5" t="s">
        <v>14</v>
      </c>
      <c r="J12" s="5" t="s">
        <v>14</v>
      </c>
    </row>
    <row r="15" spans="1:10">
      <c r="A15" s="4" t="s">
        <v>423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424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425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13.5" thickBot="1">
      <c r="A20" s="6" t="s">
        <v>426</v>
      </c>
      <c r="B20" s="6"/>
      <c r="C20" s="6"/>
      <c r="D20" s="6"/>
      <c r="E20" s="6"/>
      <c r="F20" s="22">
        <v>0</v>
      </c>
      <c r="G20" s="6"/>
      <c r="H20" s="22">
        <v>0</v>
      </c>
      <c r="I20" s="6"/>
      <c r="J20" s="19">
        <f>H20/סיכום!$B$42</f>
        <v>0</v>
      </c>
    </row>
    <row r="21" spans="1:10" ht="13.5" thickTop="1"/>
    <row r="22" spans="1:10">
      <c r="A22" s="6" t="s">
        <v>427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13.5" thickBot="1">
      <c r="A23" s="6" t="s">
        <v>428</v>
      </c>
      <c r="B23" s="6"/>
      <c r="C23" s="6"/>
      <c r="D23" s="6"/>
      <c r="E23" s="6"/>
      <c r="F23" s="22">
        <v>0</v>
      </c>
      <c r="G23" s="6"/>
      <c r="H23" s="22">
        <v>0</v>
      </c>
      <c r="I23" s="6"/>
      <c r="J23" s="19">
        <f>H23/סיכום!$B$42</f>
        <v>0</v>
      </c>
    </row>
    <row r="24" spans="1:10" ht="13.5" thickTop="1"/>
    <row r="25" spans="1:10">
      <c r="A25" s="6" t="s">
        <v>429</v>
      </c>
      <c r="B25" s="6"/>
      <c r="C25" s="6"/>
      <c r="D25" s="6"/>
      <c r="E25" s="6"/>
      <c r="F25" s="6"/>
      <c r="G25" s="6"/>
      <c r="H25" s="6"/>
      <c r="I25" s="6"/>
      <c r="J25" s="6"/>
    </row>
    <row r="26" spans="1:10" ht="13.5" thickBot="1">
      <c r="A26" s="6" t="s">
        <v>430</v>
      </c>
      <c r="B26" s="6"/>
      <c r="C26" s="6"/>
      <c r="D26" s="6"/>
      <c r="E26" s="6"/>
      <c r="F26" s="22">
        <v>0</v>
      </c>
      <c r="G26" s="6"/>
      <c r="H26" s="22">
        <v>0</v>
      </c>
      <c r="I26" s="6"/>
      <c r="J26" s="19">
        <f>H26/סיכום!$B$42</f>
        <v>0</v>
      </c>
    </row>
    <row r="27" spans="1:10" ht="13.5" thickTop="1"/>
    <row r="28" spans="1:10">
      <c r="A28" s="6" t="s">
        <v>431</v>
      </c>
      <c r="B28" s="6"/>
      <c r="C28" s="6"/>
      <c r="D28" s="6"/>
      <c r="E28" s="6"/>
      <c r="F28" s="6"/>
      <c r="G28" s="6"/>
      <c r="H28" s="6"/>
      <c r="I28" s="6"/>
      <c r="J28" s="6"/>
    </row>
    <row r="29" spans="1:10" ht="13.5" thickBot="1">
      <c r="A29" s="6" t="s">
        <v>432</v>
      </c>
      <c r="B29" s="6"/>
      <c r="C29" s="6"/>
      <c r="D29" s="6"/>
      <c r="E29" s="6"/>
      <c r="F29" s="22">
        <v>0</v>
      </c>
      <c r="G29" s="6"/>
      <c r="H29" s="22">
        <v>0</v>
      </c>
      <c r="I29" s="6"/>
      <c r="J29" s="19">
        <f>H29/סיכום!$B$42</f>
        <v>0</v>
      </c>
    </row>
    <row r="30" spans="1:10" ht="13.5" thickTop="1"/>
    <row r="31" spans="1:10" ht="13.5" thickBot="1">
      <c r="A31" s="4" t="s">
        <v>433</v>
      </c>
      <c r="B31" s="4"/>
      <c r="C31" s="4"/>
      <c r="D31" s="4"/>
      <c r="E31" s="4"/>
      <c r="F31" s="23">
        <v>0</v>
      </c>
      <c r="G31" s="4"/>
      <c r="H31" s="23">
        <v>0</v>
      </c>
      <c r="I31" s="4"/>
      <c r="J31" s="21">
        <v>0</v>
      </c>
    </row>
    <row r="32" spans="1:10" ht="13.5" thickTop="1"/>
    <row r="34" spans="1:10">
      <c r="A34" s="4" t="s">
        <v>434</v>
      </c>
      <c r="B34" s="4"/>
      <c r="C34" s="4"/>
      <c r="D34" s="4"/>
      <c r="E34" s="4"/>
      <c r="F34" s="4"/>
      <c r="G34" s="4"/>
      <c r="H34" s="4"/>
      <c r="I34" s="4"/>
      <c r="J34" s="4"/>
    </row>
    <row r="35" spans="1:10">
      <c r="A35" s="6" t="s">
        <v>425</v>
      </c>
      <c r="B35" s="6"/>
      <c r="C35" s="6"/>
      <c r="D35" s="6"/>
      <c r="E35" s="6"/>
      <c r="F35" s="6"/>
      <c r="G35" s="6"/>
      <c r="H35" s="6"/>
      <c r="I35" s="6"/>
      <c r="J35" s="6"/>
    </row>
    <row r="36" spans="1:10" ht="13.5" thickBot="1">
      <c r="A36" s="6" t="s">
        <v>426</v>
      </c>
      <c r="B36" s="6"/>
      <c r="C36" s="6"/>
      <c r="D36" s="6"/>
      <c r="E36" s="6"/>
      <c r="F36" s="22">
        <v>0</v>
      </c>
      <c r="G36" s="6"/>
      <c r="H36" s="22">
        <v>0</v>
      </c>
      <c r="I36" s="6"/>
      <c r="J36" s="19">
        <f>H36/סיכום!$B$42</f>
        <v>0</v>
      </c>
    </row>
    <row r="37" spans="1:10" ht="13.5" thickTop="1"/>
    <row r="38" spans="1:10">
      <c r="A38" s="6" t="s">
        <v>435</v>
      </c>
      <c r="B38" s="6"/>
      <c r="C38" s="6"/>
      <c r="D38" s="6"/>
      <c r="E38" s="6"/>
      <c r="F38" s="6"/>
      <c r="G38" s="6"/>
      <c r="H38" s="6"/>
      <c r="I38" s="6"/>
      <c r="J38" s="6"/>
    </row>
    <row r="39" spans="1:10" ht="13.5" thickBot="1">
      <c r="A39" s="6" t="s">
        <v>436</v>
      </c>
      <c r="B39" s="6"/>
      <c r="C39" s="6"/>
      <c r="D39" s="6"/>
      <c r="E39" s="6"/>
      <c r="F39" s="22">
        <v>0</v>
      </c>
      <c r="G39" s="6"/>
      <c r="H39" s="22">
        <v>0</v>
      </c>
      <c r="I39" s="6"/>
      <c r="J39" s="19">
        <f>H39/סיכום!$B$42</f>
        <v>0</v>
      </c>
    </row>
    <row r="40" spans="1:10" ht="13.5" thickTop="1"/>
    <row r="41" spans="1:10">
      <c r="A41" s="6" t="s">
        <v>429</v>
      </c>
      <c r="B41" s="6"/>
      <c r="C41" s="6"/>
      <c r="D41" s="6"/>
      <c r="E41" s="6"/>
      <c r="F41" s="6"/>
      <c r="G41" s="6"/>
      <c r="H41" s="6"/>
      <c r="I41" s="6"/>
      <c r="J41" s="6"/>
    </row>
    <row r="42" spans="1:10" ht="13.5" thickBot="1">
      <c r="A42" s="6" t="s">
        <v>430</v>
      </c>
      <c r="B42" s="6"/>
      <c r="C42" s="6"/>
      <c r="D42" s="6"/>
      <c r="E42" s="6"/>
      <c r="F42" s="22">
        <v>0</v>
      </c>
      <c r="G42" s="6"/>
      <c r="H42" s="22">
        <v>0</v>
      </c>
      <c r="I42" s="6"/>
      <c r="J42" s="19">
        <f>H42/סיכום!$B$42</f>
        <v>0</v>
      </c>
    </row>
    <row r="43" spans="1:10" ht="13.5" thickTop="1"/>
    <row r="44" spans="1:10">
      <c r="A44" s="6" t="s">
        <v>437</v>
      </c>
      <c r="B44" s="6"/>
      <c r="C44" s="6"/>
      <c r="D44" s="6"/>
      <c r="E44" s="6"/>
      <c r="F44" s="6"/>
      <c r="G44" s="6"/>
      <c r="H44" s="6"/>
      <c r="I44" s="6"/>
      <c r="J44" s="6"/>
    </row>
    <row r="45" spans="1:10" ht="13.5" thickBot="1">
      <c r="A45" s="6" t="s">
        <v>438</v>
      </c>
      <c r="B45" s="6"/>
      <c r="C45" s="6"/>
      <c r="D45" s="6"/>
      <c r="E45" s="6"/>
      <c r="F45" s="22">
        <v>0</v>
      </c>
      <c r="G45" s="6"/>
      <c r="H45" s="22">
        <v>0</v>
      </c>
      <c r="I45" s="6"/>
      <c r="J45" s="19">
        <f>H45/סיכום!$B$42</f>
        <v>0</v>
      </c>
    </row>
    <row r="46" spans="1:10" ht="13.5" thickTop="1"/>
    <row r="47" spans="1:10">
      <c r="A47" s="6" t="s">
        <v>431</v>
      </c>
      <c r="B47" s="6"/>
      <c r="C47" s="6"/>
      <c r="D47" s="6"/>
      <c r="E47" s="6"/>
      <c r="F47" s="6"/>
      <c r="G47" s="6"/>
      <c r="H47" s="6"/>
      <c r="I47" s="6"/>
      <c r="J47" s="6"/>
    </row>
    <row r="48" spans="1:10" ht="13.5" thickBot="1">
      <c r="A48" s="6" t="s">
        <v>432</v>
      </c>
      <c r="B48" s="6"/>
      <c r="C48" s="6"/>
      <c r="D48" s="6"/>
      <c r="E48" s="6"/>
      <c r="F48" s="22">
        <v>0</v>
      </c>
      <c r="G48" s="6"/>
      <c r="H48" s="22">
        <v>0</v>
      </c>
      <c r="I48" s="6"/>
      <c r="J48" s="19">
        <f>H48/סיכום!$B$42</f>
        <v>0</v>
      </c>
    </row>
    <row r="49" spans="1:10" ht="13.5" thickTop="1"/>
    <row r="50" spans="1:10" ht="13.5" thickBot="1">
      <c r="A50" s="4" t="s">
        <v>439</v>
      </c>
      <c r="B50" s="4"/>
      <c r="C50" s="4"/>
      <c r="D50" s="4"/>
      <c r="E50" s="4"/>
      <c r="F50" s="23">
        <v>0</v>
      </c>
      <c r="G50" s="4"/>
      <c r="H50" s="23">
        <v>0</v>
      </c>
      <c r="I50" s="4"/>
      <c r="J50" s="21">
        <v>0</v>
      </c>
    </row>
    <row r="51" spans="1:10" ht="13.5" thickTop="1"/>
    <row r="53" spans="1:10" ht="13.5" thickBot="1">
      <c r="A53" s="4" t="s">
        <v>440</v>
      </c>
      <c r="B53" s="4"/>
      <c r="C53" s="4"/>
      <c r="D53" s="4"/>
      <c r="E53" s="4"/>
      <c r="F53" s="23">
        <v>0</v>
      </c>
      <c r="G53" s="4"/>
      <c r="H53" s="23">
        <v>0</v>
      </c>
      <c r="I53" s="4"/>
      <c r="J53" s="21">
        <v>0</v>
      </c>
    </row>
    <row r="54" spans="1:10" ht="13.5" thickTop="1"/>
    <row r="56" spans="1:10">
      <c r="A56" s="7" t="s">
        <v>50</v>
      </c>
      <c r="B56" s="7"/>
      <c r="C56" s="7"/>
      <c r="D56" s="7"/>
      <c r="E56" s="7"/>
      <c r="F56" s="7"/>
      <c r="G56" s="7"/>
      <c r="H56" s="7"/>
      <c r="I56" s="7"/>
      <c r="J56" s="7"/>
    </row>
    <row r="60" spans="1:10">
      <c r="A60" s="2" t="s">
        <v>51</v>
      </c>
    </row>
  </sheetData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e81affd07f5b1db3d73c7890df3d01bf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AD3FC39-EF45-4956-A340-72FD0BAABE12}"/>
</file>

<file path=customXml/itemProps2.xml><?xml version="1.0" encoding="utf-8"?>
<ds:datastoreItem xmlns:ds="http://schemas.openxmlformats.org/officeDocument/2006/customXml" ds:itemID="{46B8B81D-B2FF-4FEA-9CE3-6061E94699CF}"/>
</file>

<file path=customXml/itemProps3.xml><?xml version="1.0" encoding="utf-8"?>
<ds:datastoreItem xmlns:ds="http://schemas.openxmlformats.org/officeDocument/2006/customXml" ds:itemID="{ECAC277E-3242-4E08-A167-FC38353774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26</vt:i4>
      </vt:variant>
    </vt:vector>
  </HeadingPairs>
  <TitlesOfParts>
    <vt:vector size="26" baseType="lpstr">
      <vt:lpstr>מזומנים ושווי מזומנים</vt:lpstr>
      <vt:lpstr>סחיר - תעודות התחייבות ממשלתיות</vt:lpstr>
      <vt:lpstr>סחיר - תעודות חוב מסחריות</vt:lpstr>
      <vt:lpstr>סחיר - אגח קונצרני</vt:lpstr>
      <vt:lpstr>סחיר - מניות</vt:lpstr>
      <vt:lpstr>סחיר - תעודות סל</vt:lpstr>
      <vt:lpstr>סחיר - קרנות נאמנות</vt:lpstr>
      <vt:lpstr>סחיר - כתבי אופציה</vt:lpstr>
      <vt:lpstr>סחיר - אופציות</vt:lpstr>
      <vt:lpstr>סחיר - חוזים עתידיים</vt:lpstr>
      <vt:lpstr>סחיר - מוצרים מובנים</vt:lpstr>
      <vt:lpstr>לא סחיר - תעודות התחייבות ממשלה</vt:lpstr>
      <vt:lpstr>לא סחיר - תעודות חוב מסחריות</vt:lpstr>
      <vt:lpstr>לא סחיר - אגח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</vt:lpstr>
      <vt:lpstr>זכויות מקרקעין</vt:lpstr>
      <vt:lpstr>השקעות אחרות</vt:lpstr>
      <vt:lpstr>התחייבויות להשקעה</vt:lpstr>
      <vt:lpstr>סיכום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Yaniv Lavi</cp:lastModifiedBy>
  <dcterms:created xsi:type="dcterms:W3CDTF">2015-04-20T10:41:38Z</dcterms:created>
  <dcterms:modified xsi:type="dcterms:W3CDTF">2015-05-20T08:53:51Z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